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035" windowWidth="13035" windowHeight="7290" firstSheet="19" activeTab="19"/>
  </bookViews>
  <sheets>
    <sheet name="Munka1" sheetId="41" state="hidden" r:id="rId1"/>
    <sheet name="minta" sheetId="1" state="hidden" r:id="rId2"/>
    <sheet name="igazgatás" sheetId="6" r:id="rId3"/>
    <sheet name="adók" sheetId="30" r:id="rId4"/>
    <sheet name="temető" sheetId="8" r:id="rId5"/>
    <sheet name="rendezvények" sheetId="22" r:id="rId6"/>
    <sheet name="téli közf." sheetId="24" state="hidden" r:id="rId7"/>
    <sheet name="hosszúi.közf." sheetId="25" r:id="rId8"/>
    <sheet name="út üzemelt." sheetId="10" r:id="rId9"/>
    <sheet name="közvilágítás" sheetId="11" r:id="rId10"/>
    <sheet name="zöldterület" sheetId="27" r:id="rId11"/>
    <sheet name="város-község" sheetId="12" r:id="rId12"/>
    <sheet name="könyvtár" sheetId="15" r:id="rId13"/>
    <sheet name="közművelődés" sheetId="21" r:id="rId14"/>
    <sheet name="civilszerv" sheetId="42" r:id="rId15"/>
    <sheet name="gyermekjólét" sheetId="19" r:id="rId16"/>
    <sheet name="Fertőző" sheetId="44" r:id="rId17"/>
    <sheet name="Int-en kív.gy.étk." sheetId="48" r:id="rId18"/>
    <sheet name="Egyéb szociális" sheetId="34" r:id="rId19"/>
    <sheet name="önk.összesen" sheetId="28" r:id="rId20"/>
    <sheet name="mindösszesen" sheetId="29" state="hidden" r:id="rId21"/>
    <sheet name="Műk.mérleg" sheetId="45" r:id="rId22"/>
    <sheet name="Felhalm.mérleg" sheetId="47" r:id="rId23"/>
    <sheet name="Felhalm." sheetId="46" r:id="rId24"/>
    <sheet name="NEM KELL!Tervezés" sheetId="49" r:id="rId25"/>
    <sheet name="NEM KELL!!családseg." sheetId="20" r:id="rId26"/>
    <sheet name="NEM KELL!Önkorm elsz." sheetId="43" r:id="rId27"/>
  </sheets>
  <externalReferences>
    <externalReference r:id="rId28"/>
  </externalReferences>
  <definedNames>
    <definedName name="_xlnm.Print_Titles" localSheetId="2">igazgatás!$5:$6</definedName>
    <definedName name="_xlnm.Print_Area" localSheetId="3">adók!$A$1:$P$561</definedName>
    <definedName name="_xlnm.Print_Area" localSheetId="14">civilszerv!$A$1:$O$560</definedName>
    <definedName name="_xlnm.Print_Area" localSheetId="18">'Egyéb szociális'!$A$1:$P$560</definedName>
    <definedName name="_xlnm.Print_Area" localSheetId="16">Fertőző!$A$1:$P$563</definedName>
    <definedName name="_xlnm.Print_Area" localSheetId="15">gyermekjólét!$A$1:$P$560</definedName>
    <definedName name="_xlnm.Print_Area" localSheetId="7">hosszúi.közf.!$A$1:$P$566</definedName>
    <definedName name="_xlnm.Print_Area" localSheetId="2">igazgatás!$A$1:$P$565</definedName>
    <definedName name="_xlnm.Print_Area" localSheetId="12">könyvtár!$A$1:$P$561</definedName>
    <definedName name="_xlnm.Print_Area" localSheetId="13">közművelődés!$A$1:$P$561</definedName>
    <definedName name="_xlnm.Print_Area" localSheetId="9">közvilágítás!$A$1:$P$563</definedName>
    <definedName name="_xlnm.Print_Area" localSheetId="20">mindösszesen!$A$1:$AH$43</definedName>
    <definedName name="_xlnm.Print_Area" localSheetId="25">'NEM KELL!!családseg.'!$A$1:$P$580</definedName>
    <definedName name="_xlnm.Print_Area" localSheetId="19">önk.összesen!$A$1:$P$565</definedName>
    <definedName name="_xlnm.Print_Area" localSheetId="5">rendezvények!$A$1:$P$569</definedName>
    <definedName name="_xlnm.Print_Area" localSheetId="6">'téli közf.'!$A$1:$P$564</definedName>
    <definedName name="_xlnm.Print_Area" localSheetId="4">temető!$A$1:$P$564</definedName>
    <definedName name="_xlnm.Print_Area" localSheetId="8">'út üzemelt.'!$A$1:$P$560</definedName>
    <definedName name="_xlnm.Print_Area" localSheetId="11">'város-község'!$A$1:$P$562</definedName>
    <definedName name="_xlnm.Print_Area" localSheetId="10">zöldterület!$A$1:$P$560</definedName>
  </definedNames>
  <calcPr calcId="145621"/>
</workbook>
</file>

<file path=xl/calcChain.xml><?xml version="1.0" encoding="utf-8"?>
<calcChain xmlns="http://schemas.openxmlformats.org/spreadsheetml/2006/main">
  <c r="L8" i="28" l="1"/>
  <c r="L43" i="6" l="1"/>
  <c r="I45" i="28"/>
  <c r="J45" i="28"/>
  <c r="K45" i="28"/>
  <c r="L45" i="28"/>
  <c r="L273" i="6"/>
  <c r="L273" i="10"/>
  <c r="L124" i="30"/>
  <c r="L149" i="30"/>
  <c r="L273" i="21"/>
  <c r="L8" i="21"/>
  <c r="L331" i="6"/>
  <c r="L484" i="11"/>
  <c r="L485" i="8" l="1"/>
  <c r="L8" i="22"/>
  <c r="L8" i="25"/>
  <c r="L273" i="12"/>
  <c r="K485" i="6"/>
  <c r="L488" i="6"/>
  <c r="L491" i="6"/>
  <c r="L494" i="6"/>
  <c r="L475" i="42"/>
  <c r="L324" i="6"/>
  <c r="L320" i="10"/>
  <c r="L316" i="11"/>
  <c r="L310" i="27"/>
  <c r="F9" i="46"/>
  <c r="B7" i="46"/>
  <c r="E8" i="46"/>
  <c r="F7" i="46"/>
  <c r="O341" i="44"/>
  <c r="O340" i="44"/>
  <c r="O330" i="44"/>
  <c r="I421" i="28"/>
  <c r="J342" i="28"/>
  <c r="K342" i="28"/>
  <c r="N342" i="28"/>
  <c r="I342" i="28"/>
  <c r="J341" i="28"/>
  <c r="K341" i="28"/>
  <c r="N341" i="28"/>
  <c r="I341" i="28"/>
  <c r="J331" i="28"/>
  <c r="K331" i="28"/>
  <c r="L331" i="28"/>
  <c r="N331" i="28"/>
  <c r="I331" i="28"/>
  <c r="J318" i="28"/>
  <c r="K318" i="28"/>
  <c r="L318" i="28"/>
  <c r="M318" i="28"/>
  <c r="N318" i="28"/>
  <c r="I318" i="28"/>
  <c r="J326" i="48"/>
  <c r="K326" i="48"/>
  <c r="K341" i="48" s="1"/>
  <c r="L326" i="48"/>
  <c r="M326" i="48"/>
  <c r="N326" i="48"/>
  <c r="I326" i="48"/>
  <c r="O316" i="48"/>
  <c r="O317" i="48"/>
  <c r="O318" i="48"/>
  <c r="O319" i="48"/>
  <c r="O320" i="48"/>
  <c r="O321" i="48"/>
  <c r="O322" i="48"/>
  <c r="O323" i="48"/>
  <c r="O324" i="48"/>
  <c r="O325" i="48"/>
  <c r="O326" i="48"/>
  <c r="O327" i="48"/>
  <c r="O328" i="48"/>
  <c r="O329" i="48"/>
  <c r="O330" i="48"/>
  <c r="O331" i="48"/>
  <c r="O332" i="48"/>
  <c r="O333" i="48"/>
  <c r="O334" i="48"/>
  <c r="O335" i="48"/>
  <c r="O336" i="48"/>
  <c r="O337" i="48"/>
  <c r="O338" i="48"/>
  <c r="O339" i="48"/>
  <c r="O340" i="48"/>
  <c r="O342" i="48"/>
  <c r="O343" i="48"/>
  <c r="O344" i="48"/>
  <c r="O345" i="48"/>
  <c r="O346" i="48"/>
  <c r="O347" i="48"/>
  <c r="O348" i="48"/>
  <c r="O349" i="48"/>
  <c r="O350" i="48"/>
  <c r="O351" i="48"/>
  <c r="O352" i="48"/>
  <c r="O353" i="48"/>
  <c r="O354" i="48"/>
  <c r="O355" i="48"/>
  <c r="O356" i="48"/>
  <c r="O357" i="48"/>
  <c r="O358" i="48"/>
  <c r="O359" i="48"/>
  <c r="O360" i="48"/>
  <c r="O361" i="48"/>
  <c r="O362" i="48"/>
  <c r="O363" i="48"/>
  <c r="O364" i="48"/>
  <c r="O365" i="48"/>
  <c r="O366" i="48"/>
  <c r="O367" i="48"/>
  <c r="O368" i="48"/>
  <c r="O369" i="48"/>
  <c r="O370" i="48"/>
  <c r="O371" i="48"/>
  <c r="O372" i="48"/>
  <c r="O373" i="48"/>
  <c r="O374" i="48"/>
  <c r="O375" i="48"/>
  <c r="O376" i="48"/>
  <c r="O377" i="48"/>
  <c r="O378" i="48"/>
  <c r="O379" i="48"/>
  <c r="O380" i="48"/>
  <c r="O381" i="48"/>
  <c r="O382" i="48"/>
  <c r="O383" i="48"/>
  <c r="O384" i="48"/>
  <c r="O385" i="48"/>
  <c r="O386" i="48"/>
  <c r="O387" i="48"/>
  <c r="O388" i="48"/>
  <c r="O389" i="48"/>
  <c r="O390" i="48"/>
  <c r="O391" i="48"/>
  <c r="O392" i="48"/>
  <c r="O393" i="48"/>
  <c r="O394" i="48"/>
  <c r="O395" i="48"/>
  <c r="O396" i="48"/>
  <c r="O397" i="48"/>
  <c r="O398" i="48"/>
  <c r="O399" i="48"/>
  <c r="O400" i="48"/>
  <c r="O401" i="48"/>
  <c r="O402" i="48"/>
  <c r="O403" i="48"/>
  <c r="O404" i="48"/>
  <c r="O405" i="48"/>
  <c r="O406" i="48"/>
  <c r="O407" i="48"/>
  <c r="O408" i="48"/>
  <c r="O409" i="48"/>
  <c r="O410" i="48"/>
  <c r="O411" i="48"/>
  <c r="O412" i="48"/>
  <c r="O413" i="48"/>
  <c r="O414" i="48"/>
  <c r="O415" i="48"/>
  <c r="O416" i="48"/>
  <c r="O417" i="48"/>
  <c r="O418" i="48"/>
  <c r="O419" i="48"/>
  <c r="O420" i="48"/>
  <c r="O421" i="48"/>
  <c r="O422" i="48"/>
  <c r="O423" i="48"/>
  <c r="O424" i="48"/>
  <c r="O425" i="48"/>
  <c r="O426" i="48"/>
  <c r="O427" i="48"/>
  <c r="O428" i="48"/>
  <c r="O429" i="48"/>
  <c r="O430" i="48"/>
  <c r="O431" i="48"/>
  <c r="O432" i="48"/>
  <c r="O433" i="48"/>
  <c r="O434" i="48"/>
  <c r="O435" i="48"/>
  <c r="O436" i="48"/>
  <c r="O437" i="48"/>
  <c r="O438" i="48"/>
  <c r="O439" i="48"/>
  <c r="O440" i="48"/>
  <c r="O441" i="48"/>
  <c r="O442" i="48"/>
  <c r="O443" i="48"/>
  <c r="O444" i="48"/>
  <c r="O445" i="48"/>
  <c r="O446" i="48"/>
  <c r="O447" i="48"/>
  <c r="O448" i="48"/>
  <c r="O449" i="48"/>
  <c r="O450" i="48"/>
  <c r="O451" i="48"/>
  <c r="O452" i="48"/>
  <c r="O453" i="48"/>
  <c r="O454" i="48"/>
  <c r="O455" i="48"/>
  <c r="O456" i="48"/>
  <c r="O457" i="48"/>
  <c r="O458" i="48"/>
  <c r="O459" i="48"/>
  <c r="O460" i="48"/>
  <c r="O461" i="48"/>
  <c r="O462" i="48"/>
  <c r="O463" i="48"/>
  <c r="O464" i="48"/>
  <c r="O465" i="48"/>
  <c r="O466" i="48"/>
  <c r="O467" i="48"/>
  <c r="O468" i="48"/>
  <c r="O469" i="48"/>
  <c r="O470" i="48"/>
  <c r="O471" i="48"/>
  <c r="O472" i="48"/>
  <c r="O473" i="48"/>
  <c r="O474" i="48"/>
  <c r="O475" i="48"/>
  <c r="O476" i="48"/>
  <c r="O477" i="48"/>
  <c r="O478" i="48"/>
  <c r="O479" i="48"/>
  <c r="O480" i="48"/>
  <c r="O481" i="48"/>
  <c r="O482" i="48"/>
  <c r="O483" i="48"/>
  <c r="O484" i="48"/>
  <c r="O485" i="48"/>
  <c r="O486" i="48"/>
  <c r="O487" i="48"/>
  <c r="O488" i="48"/>
  <c r="O489" i="48"/>
  <c r="O490" i="48"/>
  <c r="O491" i="48"/>
  <c r="O492" i="48"/>
  <c r="O493" i="48"/>
  <c r="O494" i="48"/>
  <c r="O495" i="48"/>
  <c r="O496" i="48"/>
  <c r="O497" i="48"/>
  <c r="O498" i="48"/>
  <c r="O499" i="48"/>
  <c r="O500" i="48"/>
  <c r="O501" i="48"/>
  <c r="O502" i="48"/>
  <c r="O503" i="48"/>
  <c r="O504" i="48"/>
  <c r="O505" i="48"/>
  <c r="O506" i="48"/>
  <c r="O507" i="48"/>
  <c r="O508" i="48"/>
  <c r="O509" i="48"/>
  <c r="O510" i="48"/>
  <c r="O511" i="48"/>
  <c r="O512" i="48"/>
  <c r="O513" i="48"/>
  <c r="O514" i="48"/>
  <c r="O515" i="48"/>
  <c r="O516" i="48"/>
  <c r="O517" i="48"/>
  <c r="O518" i="48"/>
  <c r="O519" i="48"/>
  <c r="O520" i="48"/>
  <c r="O521" i="48"/>
  <c r="O522" i="48"/>
  <c r="O523" i="48"/>
  <c r="O524" i="48"/>
  <c r="O525" i="48"/>
  <c r="O526" i="48"/>
  <c r="O527" i="48"/>
  <c r="O528" i="48"/>
  <c r="O529" i="48"/>
  <c r="O530" i="48"/>
  <c r="O531" i="48"/>
  <c r="O532" i="48"/>
  <c r="O533" i="48"/>
  <c r="O534" i="48"/>
  <c r="O535" i="48"/>
  <c r="O536" i="48"/>
  <c r="O537" i="48"/>
  <c r="O538" i="48"/>
  <c r="O539" i="48"/>
  <c r="O540" i="48"/>
  <c r="O541" i="48"/>
  <c r="O542" i="48"/>
  <c r="O543" i="48"/>
  <c r="O544" i="48"/>
  <c r="O545" i="48"/>
  <c r="O546" i="48"/>
  <c r="O547" i="48"/>
  <c r="O548" i="48"/>
  <c r="O549" i="48"/>
  <c r="O550" i="48"/>
  <c r="O551" i="48"/>
  <c r="O552" i="48"/>
  <c r="O553" i="48"/>
  <c r="O554" i="48"/>
  <c r="O555" i="48"/>
  <c r="O556" i="48"/>
  <c r="O557" i="48"/>
  <c r="O558" i="48"/>
  <c r="O559" i="48"/>
  <c r="I341" i="48"/>
  <c r="N340" i="48"/>
  <c r="N341" i="48" s="1"/>
  <c r="M330" i="48"/>
  <c r="M317" i="48"/>
  <c r="N236" i="6"/>
  <c r="F8" i="46" l="1"/>
  <c r="F10" i="46"/>
  <c r="C23" i="46"/>
  <c r="D23" i="46"/>
  <c r="E23" i="46"/>
  <c r="F22" i="46" l="1"/>
  <c r="B23" i="46"/>
  <c r="F13" i="46"/>
  <c r="F14" i="46"/>
  <c r="C11" i="46"/>
  <c r="D11" i="46"/>
  <c r="E11" i="46"/>
  <c r="B11" i="46"/>
  <c r="F19" i="46" l="1"/>
  <c r="F20" i="46"/>
  <c r="F21" i="46"/>
  <c r="D19" i="47"/>
  <c r="E19" i="47"/>
  <c r="E31" i="47" s="1"/>
  <c r="D31" i="47"/>
  <c r="G9" i="47"/>
  <c r="G7" i="47"/>
  <c r="C7" i="47"/>
  <c r="G26" i="45"/>
  <c r="G9" i="45"/>
  <c r="G8" i="45"/>
  <c r="G7" i="45"/>
  <c r="D25" i="45"/>
  <c r="E25" i="45"/>
  <c r="C24" i="45"/>
  <c r="C21" i="45"/>
  <c r="C12" i="45"/>
  <c r="C11" i="45"/>
  <c r="C10" i="45"/>
  <c r="C8" i="45"/>
  <c r="C7" i="45"/>
  <c r="O187" i="6"/>
  <c r="O188" i="6"/>
  <c r="I214" i="6"/>
  <c r="N214" i="6"/>
  <c r="I184" i="28"/>
  <c r="J184" i="28"/>
  <c r="K184" i="28"/>
  <c r="N184" i="28"/>
  <c r="J215" i="28"/>
  <c r="K215" i="28"/>
  <c r="I215" i="28"/>
  <c r="N211" i="28"/>
  <c r="J211" i="28"/>
  <c r="K211" i="28"/>
  <c r="L211" i="28"/>
  <c r="I211" i="28"/>
  <c r="J214" i="6"/>
  <c r="K214" i="6"/>
  <c r="L214" i="6"/>
  <c r="L212" i="28"/>
  <c r="L260" i="6"/>
  <c r="L236" i="6"/>
  <c r="O9" i="42"/>
  <c r="O10" i="42"/>
  <c r="O11" i="42"/>
  <c r="O12" i="42"/>
  <c r="O13" i="42"/>
  <c r="O15" i="42"/>
  <c r="O16" i="42"/>
  <c r="O17" i="42"/>
  <c r="O18" i="42"/>
  <c r="O19" i="42"/>
  <c r="O20" i="42"/>
  <c r="O21" i="42"/>
  <c r="O22" i="42"/>
  <c r="O23" i="42"/>
  <c r="O24" i="42"/>
  <c r="O25" i="42"/>
  <c r="O26" i="42"/>
  <c r="O27" i="42"/>
  <c r="O28" i="42"/>
  <c r="O29" i="42"/>
  <c r="O30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48" i="42"/>
  <c r="O49" i="42"/>
  <c r="O51" i="42"/>
  <c r="O52" i="42"/>
  <c r="O53" i="42"/>
  <c r="O54" i="42"/>
  <c r="O55" i="42"/>
  <c r="O56" i="42"/>
  <c r="O57" i="42"/>
  <c r="O58" i="42"/>
  <c r="O59" i="42"/>
  <c r="O60" i="42"/>
  <c r="O61" i="42"/>
  <c r="O62" i="42"/>
  <c r="O63" i="42"/>
  <c r="O64" i="42"/>
  <c r="O65" i="42"/>
  <c r="O66" i="42"/>
  <c r="O67" i="42"/>
  <c r="O68" i="42"/>
  <c r="O69" i="42"/>
  <c r="O70" i="42"/>
  <c r="O71" i="42"/>
  <c r="O72" i="42"/>
  <c r="O73" i="42"/>
  <c r="O74" i="42"/>
  <c r="O75" i="42"/>
  <c r="O76" i="42"/>
  <c r="O77" i="42"/>
  <c r="O78" i="42"/>
  <c r="O79" i="42"/>
  <c r="O80" i="42"/>
  <c r="O81" i="42"/>
  <c r="O82" i="42"/>
  <c r="O83" i="42"/>
  <c r="O84" i="42"/>
  <c r="O85" i="42"/>
  <c r="O86" i="42"/>
  <c r="O87" i="42"/>
  <c r="O88" i="42"/>
  <c r="O89" i="42"/>
  <c r="O90" i="42"/>
  <c r="O91" i="42"/>
  <c r="O92" i="42"/>
  <c r="O93" i="42"/>
  <c r="O94" i="42"/>
  <c r="O95" i="42"/>
  <c r="O96" i="42"/>
  <c r="O97" i="42"/>
  <c r="O98" i="42"/>
  <c r="O99" i="42"/>
  <c r="O100" i="42"/>
  <c r="O101" i="42"/>
  <c r="O102" i="42"/>
  <c r="O103" i="42"/>
  <c r="O104" i="42"/>
  <c r="O105" i="42"/>
  <c r="O106" i="42"/>
  <c r="O107" i="42"/>
  <c r="O108" i="42"/>
  <c r="O109" i="42"/>
  <c r="O110" i="42"/>
  <c r="O111" i="42"/>
  <c r="O112" i="42"/>
  <c r="O113" i="42"/>
  <c r="O114" i="42"/>
  <c r="O115" i="42"/>
  <c r="O116" i="42"/>
  <c r="O117" i="42"/>
  <c r="O118" i="42"/>
  <c r="O119" i="42"/>
  <c r="O120" i="42"/>
  <c r="O121" i="42"/>
  <c r="O122" i="42"/>
  <c r="O123" i="42"/>
  <c r="O124" i="42"/>
  <c r="O125" i="42"/>
  <c r="O126" i="42"/>
  <c r="O127" i="42"/>
  <c r="O128" i="42"/>
  <c r="O129" i="42"/>
  <c r="O130" i="42"/>
  <c r="O131" i="42"/>
  <c r="O132" i="42"/>
  <c r="O133" i="42"/>
  <c r="O134" i="42"/>
  <c r="O135" i="42"/>
  <c r="O136" i="42"/>
  <c r="O137" i="42"/>
  <c r="O138" i="42"/>
  <c r="O139" i="42"/>
  <c r="O140" i="42"/>
  <c r="O141" i="42"/>
  <c r="O142" i="42"/>
  <c r="O143" i="42"/>
  <c r="O144" i="42"/>
  <c r="O145" i="42"/>
  <c r="O146" i="42"/>
  <c r="O147" i="42"/>
  <c r="O148" i="42"/>
  <c r="O149" i="42"/>
  <c r="O150" i="42"/>
  <c r="O151" i="42"/>
  <c r="O152" i="42"/>
  <c r="O153" i="42"/>
  <c r="O154" i="42"/>
  <c r="O155" i="42"/>
  <c r="O156" i="42"/>
  <c r="O157" i="42"/>
  <c r="O158" i="42"/>
  <c r="O159" i="42"/>
  <c r="O160" i="42"/>
  <c r="O161" i="42"/>
  <c r="O162" i="42"/>
  <c r="O163" i="42"/>
  <c r="O164" i="42"/>
  <c r="O165" i="42"/>
  <c r="O166" i="42"/>
  <c r="O167" i="42"/>
  <c r="O168" i="42"/>
  <c r="O169" i="42"/>
  <c r="O170" i="42"/>
  <c r="O171" i="42"/>
  <c r="O172" i="42"/>
  <c r="O173" i="42"/>
  <c r="O174" i="42"/>
  <c r="O175" i="42"/>
  <c r="O176" i="42"/>
  <c r="O177" i="42"/>
  <c r="O178" i="42"/>
  <c r="O179" i="42"/>
  <c r="O180" i="42"/>
  <c r="O181" i="42"/>
  <c r="O182" i="42"/>
  <c r="O183" i="42"/>
  <c r="O184" i="42"/>
  <c r="O185" i="42"/>
  <c r="O186" i="42"/>
  <c r="O187" i="42"/>
  <c r="O188" i="42"/>
  <c r="O189" i="42"/>
  <c r="O190" i="42"/>
  <c r="O191" i="42"/>
  <c r="O192" i="42"/>
  <c r="O193" i="42"/>
  <c r="O194" i="42"/>
  <c r="O195" i="42"/>
  <c r="O196" i="42"/>
  <c r="O197" i="42"/>
  <c r="O198" i="42"/>
  <c r="O199" i="42"/>
  <c r="O200" i="42"/>
  <c r="O201" i="42"/>
  <c r="O202" i="42"/>
  <c r="O203" i="42"/>
  <c r="O204" i="42"/>
  <c r="O205" i="42"/>
  <c r="O206" i="42"/>
  <c r="O207" i="42"/>
  <c r="O208" i="42"/>
  <c r="O209" i="42"/>
  <c r="O210" i="42"/>
  <c r="O211" i="42"/>
  <c r="O212" i="42"/>
  <c r="O213" i="42"/>
  <c r="O214" i="42"/>
  <c r="O215" i="42"/>
  <c r="O216" i="42"/>
  <c r="O217" i="42"/>
  <c r="O218" i="42"/>
  <c r="O219" i="42"/>
  <c r="O220" i="42"/>
  <c r="O221" i="42"/>
  <c r="O222" i="42"/>
  <c r="O223" i="42"/>
  <c r="O224" i="42"/>
  <c r="O225" i="42"/>
  <c r="O226" i="42"/>
  <c r="O227" i="42"/>
  <c r="O228" i="42"/>
  <c r="O229" i="42"/>
  <c r="O230" i="42"/>
  <c r="O231" i="42"/>
  <c r="O232" i="42"/>
  <c r="O233" i="42"/>
  <c r="O234" i="42"/>
  <c r="O235" i="42"/>
  <c r="O236" i="42"/>
  <c r="O237" i="42"/>
  <c r="O238" i="42"/>
  <c r="O239" i="42"/>
  <c r="O240" i="42"/>
  <c r="O241" i="42"/>
  <c r="O242" i="42"/>
  <c r="O243" i="42"/>
  <c r="O244" i="42"/>
  <c r="O245" i="42"/>
  <c r="O246" i="42"/>
  <c r="O247" i="42"/>
  <c r="O248" i="42"/>
  <c r="O249" i="42"/>
  <c r="O250" i="42"/>
  <c r="O251" i="42"/>
  <c r="O252" i="42"/>
  <c r="O253" i="42"/>
  <c r="O254" i="42"/>
  <c r="O255" i="42"/>
  <c r="O256" i="42"/>
  <c r="O257" i="42"/>
  <c r="O258" i="42"/>
  <c r="O259" i="42"/>
  <c r="O260" i="42"/>
  <c r="O261" i="42"/>
  <c r="O262" i="42"/>
  <c r="O263" i="42"/>
  <c r="O264" i="42"/>
  <c r="O265" i="42"/>
  <c r="O266" i="42"/>
  <c r="O267" i="42"/>
  <c r="O268" i="42"/>
  <c r="O269" i="42"/>
  <c r="O270" i="42"/>
  <c r="O271" i="42"/>
  <c r="N14" i="42"/>
  <c r="N50" i="42" s="1"/>
  <c r="N272" i="42" s="1"/>
  <c r="N275" i="42" s="1"/>
  <c r="N15" i="42"/>
  <c r="N16" i="42"/>
  <c r="N17" i="42"/>
  <c r="N18" i="42"/>
  <c r="N19" i="42"/>
  <c r="N20" i="42"/>
  <c r="N21" i="42"/>
  <c r="N22" i="42"/>
  <c r="N23" i="42"/>
  <c r="N24" i="42"/>
  <c r="N25" i="42"/>
  <c r="N26" i="42"/>
  <c r="N27" i="42"/>
  <c r="N28" i="42"/>
  <c r="N29" i="42"/>
  <c r="N30" i="42"/>
  <c r="N31" i="42"/>
  <c r="N32" i="42"/>
  <c r="N33" i="42"/>
  <c r="N34" i="42"/>
  <c r="N35" i="42"/>
  <c r="N36" i="42"/>
  <c r="N37" i="42"/>
  <c r="N38" i="42"/>
  <c r="N39" i="42"/>
  <c r="N40" i="42"/>
  <c r="N41" i="42"/>
  <c r="N42" i="42"/>
  <c r="N43" i="42"/>
  <c r="N44" i="42"/>
  <c r="N45" i="42"/>
  <c r="N46" i="42"/>
  <c r="N47" i="42"/>
  <c r="N48" i="42"/>
  <c r="N49" i="42"/>
  <c r="N51" i="42"/>
  <c r="N52" i="42"/>
  <c r="N53" i="42"/>
  <c r="N54" i="42"/>
  <c r="N55" i="42"/>
  <c r="N56" i="42"/>
  <c r="N57" i="42"/>
  <c r="N58" i="42"/>
  <c r="N59" i="42"/>
  <c r="N60" i="42"/>
  <c r="N61" i="42"/>
  <c r="N62" i="42"/>
  <c r="N63" i="42"/>
  <c r="N64" i="42"/>
  <c r="N65" i="42"/>
  <c r="N66" i="42"/>
  <c r="N67" i="42"/>
  <c r="N68" i="42"/>
  <c r="N69" i="42"/>
  <c r="N70" i="42"/>
  <c r="N71" i="42"/>
  <c r="N72" i="42"/>
  <c r="N73" i="42"/>
  <c r="N74" i="42"/>
  <c r="N75" i="42"/>
  <c r="N76" i="42"/>
  <c r="N77" i="42"/>
  <c r="N78" i="42"/>
  <c r="N79" i="42"/>
  <c r="N80" i="42"/>
  <c r="N81" i="42"/>
  <c r="N82" i="42"/>
  <c r="N83" i="42"/>
  <c r="N84" i="42"/>
  <c r="N85" i="42"/>
  <c r="N86" i="42"/>
  <c r="N87" i="42"/>
  <c r="N88" i="42"/>
  <c r="N89" i="42"/>
  <c r="N90" i="42"/>
  <c r="N91" i="42"/>
  <c r="N92" i="42"/>
  <c r="N93" i="42"/>
  <c r="N94" i="42"/>
  <c r="N95" i="42"/>
  <c r="N96" i="42"/>
  <c r="N97" i="42"/>
  <c r="N98" i="42"/>
  <c r="N99" i="42"/>
  <c r="N100" i="42"/>
  <c r="N101" i="42"/>
  <c r="N102" i="42"/>
  <c r="N103" i="42"/>
  <c r="N104" i="42"/>
  <c r="N105" i="42"/>
  <c r="N106" i="42"/>
  <c r="N107" i="42"/>
  <c r="N108" i="42"/>
  <c r="N109" i="42"/>
  <c r="N110" i="42"/>
  <c r="N111" i="42"/>
  <c r="N112" i="42"/>
  <c r="N113" i="42"/>
  <c r="N114" i="42"/>
  <c r="N115" i="42"/>
  <c r="N116" i="42"/>
  <c r="N117" i="42"/>
  <c r="N118" i="42"/>
  <c r="N119" i="42"/>
  <c r="N120" i="42"/>
  <c r="N121" i="42"/>
  <c r="N122" i="42"/>
  <c r="N123" i="42"/>
  <c r="N124" i="42"/>
  <c r="N125" i="42"/>
  <c r="N126" i="42"/>
  <c r="N127" i="42"/>
  <c r="N128" i="42"/>
  <c r="N129" i="42"/>
  <c r="N130" i="42"/>
  <c r="N131" i="42"/>
  <c r="N132" i="42"/>
  <c r="N133" i="42"/>
  <c r="N134" i="42"/>
  <c r="N135" i="42"/>
  <c r="N136" i="42"/>
  <c r="N137" i="42"/>
  <c r="N138" i="42"/>
  <c r="N139" i="42"/>
  <c r="N140" i="42"/>
  <c r="N141" i="42"/>
  <c r="N142" i="42"/>
  <c r="N143" i="42"/>
  <c r="N144" i="42"/>
  <c r="N145" i="42"/>
  <c r="N146" i="42"/>
  <c r="N147" i="42"/>
  <c r="N148" i="42"/>
  <c r="N149" i="42"/>
  <c r="N150" i="42"/>
  <c r="N151" i="42"/>
  <c r="N152" i="42"/>
  <c r="N153" i="42"/>
  <c r="N154" i="42"/>
  <c r="N155" i="42"/>
  <c r="N156" i="42"/>
  <c r="N157" i="42"/>
  <c r="N158" i="42"/>
  <c r="N159" i="42"/>
  <c r="N160" i="42"/>
  <c r="N161" i="42"/>
  <c r="N162" i="42"/>
  <c r="N163" i="42"/>
  <c r="N164" i="42"/>
  <c r="N165" i="42"/>
  <c r="N166" i="42"/>
  <c r="N167" i="42"/>
  <c r="N168" i="42"/>
  <c r="N169" i="42"/>
  <c r="N170" i="42"/>
  <c r="N171" i="42"/>
  <c r="N172" i="42"/>
  <c r="N173" i="42"/>
  <c r="N174" i="42"/>
  <c r="N175" i="42"/>
  <c r="N176" i="42"/>
  <c r="N177" i="42"/>
  <c r="N178" i="42"/>
  <c r="N179" i="42"/>
  <c r="N180" i="42"/>
  <c r="N181" i="42"/>
  <c r="N182" i="42"/>
  <c r="N183" i="42"/>
  <c r="N184" i="42"/>
  <c r="N185" i="42"/>
  <c r="N186" i="42"/>
  <c r="N187" i="42"/>
  <c r="N188" i="42"/>
  <c r="N189" i="42"/>
  <c r="N190" i="42"/>
  <c r="N191" i="42"/>
  <c r="N192" i="42"/>
  <c r="N193" i="42"/>
  <c r="N194" i="42"/>
  <c r="N195" i="42"/>
  <c r="N196" i="42"/>
  <c r="N197" i="42"/>
  <c r="N198" i="42"/>
  <c r="N199" i="42"/>
  <c r="N200" i="42"/>
  <c r="N201" i="42"/>
  <c r="N202" i="42"/>
  <c r="N203" i="42"/>
  <c r="N204" i="42"/>
  <c r="N205" i="42"/>
  <c r="N206" i="42"/>
  <c r="N207" i="42"/>
  <c r="N208" i="42"/>
  <c r="N209" i="42"/>
  <c r="N210" i="42"/>
  <c r="N211" i="42"/>
  <c r="N212" i="42"/>
  <c r="N213" i="42"/>
  <c r="N214" i="42"/>
  <c r="N215" i="42"/>
  <c r="N216" i="42"/>
  <c r="N217" i="42"/>
  <c r="N218" i="42"/>
  <c r="N219" i="42"/>
  <c r="N220" i="42"/>
  <c r="N221" i="42"/>
  <c r="N222" i="42"/>
  <c r="N223" i="42"/>
  <c r="N224" i="42"/>
  <c r="N225" i="42"/>
  <c r="N226" i="42"/>
  <c r="N227" i="42"/>
  <c r="N228" i="42"/>
  <c r="N229" i="42"/>
  <c r="N230" i="42"/>
  <c r="N231" i="42"/>
  <c r="N232" i="42"/>
  <c r="N233" i="42"/>
  <c r="N234" i="42"/>
  <c r="N235" i="42"/>
  <c r="N236" i="42"/>
  <c r="N237" i="42"/>
  <c r="N238" i="42"/>
  <c r="N239" i="42"/>
  <c r="N240" i="42"/>
  <c r="N241" i="42"/>
  <c r="N242" i="42"/>
  <c r="N243" i="42"/>
  <c r="N244" i="42"/>
  <c r="N245" i="42"/>
  <c r="N246" i="42"/>
  <c r="N247" i="42"/>
  <c r="N248" i="42"/>
  <c r="N249" i="42"/>
  <c r="N250" i="42"/>
  <c r="N251" i="42"/>
  <c r="N252" i="42"/>
  <c r="N253" i="42"/>
  <c r="N254" i="42"/>
  <c r="N255" i="42"/>
  <c r="N256" i="42"/>
  <c r="N257" i="42"/>
  <c r="N258" i="42"/>
  <c r="N259" i="42"/>
  <c r="N260" i="42"/>
  <c r="N261" i="42"/>
  <c r="N262" i="42"/>
  <c r="N263" i="42"/>
  <c r="N264" i="42"/>
  <c r="N265" i="42"/>
  <c r="N266" i="42"/>
  <c r="N267" i="42"/>
  <c r="N268" i="42"/>
  <c r="N269" i="42"/>
  <c r="N270" i="42"/>
  <c r="N271" i="42"/>
  <c r="N273" i="42"/>
  <c r="N274" i="42"/>
  <c r="L14" i="42"/>
  <c r="L50" i="42" s="1"/>
  <c r="L272" i="42" s="1"/>
  <c r="K50" i="42"/>
  <c r="K14" i="42"/>
  <c r="M8" i="42"/>
  <c r="O8" i="42" s="1"/>
  <c r="M9" i="42"/>
  <c r="M10" i="42"/>
  <c r="M11" i="42"/>
  <c r="M12" i="42"/>
  <c r="M13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M39" i="42"/>
  <c r="M40" i="42"/>
  <c r="M41" i="42"/>
  <c r="M42" i="42"/>
  <c r="M43" i="42"/>
  <c r="M44" i="42"/>
  <c r="M45" i="42"/>
  <c r="M46" i="42"/>
  <c r="M47" i="42"/>
  <c r="M48" i="42"/>
  <c r="M49" i="42"/>
  <c r="M51" i="42"/>
  <c r="M52" i="42"/>
  <c r="M53" i="42"/>
  <c r="M54" i="42"/>
  <c r="M55" i="42"/>
  <c r="M56" i="42"/>
  <c r="M57" i="42"/>
  <c r="M58" i="42"/>
  <c r="M59" i="42"/>
  <c r="M60" i="42"/>
  <c r="M61" i="42"/>
  <c r="M62" i="42"/>
  <c r="M63" i="42"/>
  <c r="M64" i="42"/>
  <c r="M65" i="42"/>
  <c r="M66" i="42"/>
  <c r="M67" i="42"/>
  <c r="M68" i="42"/>
  <c r="M69" i="42"/>
  <c r="M70" i="42"/>
  <c r="M71" i="42"/>
  <c r="M72" i="42"/>
  <c r="M73" i="42"/>
  <c r="M74" i="42"/>
  <c r="M75" i="42"/>
  <c r="M76" i="42"/>
  <c r="M77" i="42"/>
  <c r="M78" i="42"/>
  <c r="M79" i="42"/>
  <c r="M80" i="42"/>
  <c r="M81" i="42"/>
  <c r="M82" i="42"/>
  <c r="M83" i="42"/>
  <c r="M84" i="42"/>
  <c r="M85" i="42"/>
  <c r="M86" i="42"/>
  <c r="M87" i="42"/>
  <c r="M88" i="42"/>
  <c r="M89" i="42"/>
  <c r="M90" i="42"/>
  <c r="M91" i="42"/>
  <c r="M92" i="42"/>
  <c r="M93" i="42"/>
  <c r="M94" i="42"/>
  <c r="M95" i="42"/>
  <c r="M96" i="42"/>
  <c r="M97" i="42"/>
  <c r="M98" i="42"/>
  <c r="M99" i="42"/>
  <c r="M100" i="42"/>
  <c r="M101" i="42"/>
  <c r="M102" i="42"/>
  <c r="M103" i="42"/>
  <c r="M104" i="42"/>
  <c r="M105" i="42"/>
  <c r="M106" i="42"/>
  <c r="M107" i="42"/>
  <c r="M108" i="42"/>
  <c r="M109" i="42"/>
  <c r="M110" i="42"/>
  <c r="M111" i="42"/>
  <c r="M112" i="42"/>
  <c r="M113" i="42"/>
  <c r="M114" i="42"/>
  <c r="M115" i="42"/>
  <c r="M116" i="42"/>
  <c r="M117" i="42"/>
  <c r="M118" i="42"/>
  <c r="M119" i="42"/>
  <c r="M120" i="42"/>
  <c r="M121" i="42"/>
  <c r="M122" i="42"/>
  <c r="M123" i="42"/>
  <c r="M124" i="42"/>
  <c r="M125" i="42"/>
  <c r="M126" i="42"/>
  <c r="M127" i="42"/>
  <c r="M128" i="42"/>
  <c r="M129" i="42"/>
  <c r="M130" i="42"/>
  <c r="M131" i="42"/>
  <c r="M132" i="42"/>
  <c r="M133" i="42"/>
  <c r="M134" i="42"/>
  <c r="M135" i="42"/>
  <c r="M136" i="42"/>
  <c r="M137" i="42"/>
  <c r="M138" i="42"/>
  <c r="M139" i="42"/>
  <c r="M140" i="42"/>
  <c r="M141" i="42"/>
  <c r="M142" i="42"/>
  <c r="M143" i="42"/>
  <c r="M144" i="42"/>
  <c r="M145" i="42"/>
  <c r="M146" i="42"/>
  <c r="M147" i="42"/>
  <c r="M148" i="42"/>
  <c r="M149" i="42"/>
  <c r="M150" i="42"/>
  <c r="M151" i="42"/>
  <c r="M152" i="42"/>
  <c r="M153" i="42"/>
  <c r="M154" i="42"/>
  <c r="M155" i="42"/>
  <c r="M156" i="42"/>
  <c r="M157" i="42"/>
  <c r="M158" i="42"/>
  <c r="M159" i="42"/>
  <c r="M160" i="42"/>
  <c r="M161" i="42"/>
  <c r="M162" i="42"/>
  <c r="M163" i="42"/>
  <c r="M164" i="42"/>
  <c r="M165" i="42"/>
  <c r="M166" i="42"/>
  <c r="M167" i="42"/>
  <c r="M168" i="42"/>
  <c r="M169" i="42"/>
  <c r="M170" i="42"/>
  <c r="M171" i="42"/>
  <c r="M172" i="42"/>
  <c r="M173" i="42"/>
  <c r="M174" i="42"/>
  <c r="M175" i="42"/>
  <c r="M176" i="42"/>
  <c r="M177" i="42"/>
  <c r="M178" i="42"/>
  <c r="M179" i="42"/>
  <c r="M180" i="42"/>
  <c r="M181" i="42"/>
  <c r="M182" i="42"/>
  <c r="M183" i="42"/>
  <c r="M184" i="42"/>
  <c r="M185" i="42"/>
  <c r="M186" i="42"/>
  <c r="M187" i="42"/>
  <c r="M188" i="42"/>
  <c r="M189" i="42"/>
  <c r="M190" i="42"/>
  <c r="M191" i="42"/>
  <c r="M192" i="42"/>
  <c r="M193" i="42"/>
  <c r="M194" i="42"/>
  <c r="M195" i="42"/>
  <c r="M196" i="42"/>
  <c r="M197" i="42"/>
  <c r="M198" i="42"/>
  <c r="M199" i="42"/>
  <c r="M200" i="42"/>
  <c r="M201" i="42"/>
  <c r="M202" i="42"/>
  <c r="M203" i="42"/>
  <c r="M204" i="42"/>
  <c r="M205" i="42"/>
  <c r="M206" i="42"/>
  <c r="M207" i="42"/>
  <c r="M208" i="42"/>
  <c r="M209" i="42"/>
  <c r="M210" i="42"/>
  <c r="M211" i="42"/>
  <c r="M212" i="42"/>
  <c r="M213" i="42"/>
  <c r="M214" i="42"/>
  <c r="M215" i="42"/>
  <c r="M216" i="42"/>
  <c r="M217" i="42"/>
  <c r="M218" i="42"/>
  <c r="M219" i="42"/>
  <c r="M220" i="42"/>
  <c r="M221" i="42"/>
  <c r="M222" i="42"/>
  <c r="M223" i="42"/>
  <c r="M224" i="42"/>
  <c r="M225" i="42"/>
  <c r="M226" i="42"/>
  <c r="M227" i="42"/>
  <c r="M228" i="42"/>
  <c r="M229" i="42"/>
  <c r="M230" i="42"/>
  <c r="M231" i="42"/>
  <c r="M232" i="42"/>
  <c r="M233" i="42"/>
  <c r="M234" i="42"/>
  <c r="M235" i="42"/>
  <c r="M236" i="42"/>
  <c r="M237" i="42"/>
  <c r="M238" i="42"/>
  <c r="M239" i="42"/>
  <c r="M240" i="42"/>
  <c r="M241" i="42"/>
  <c r="M242" i="42"/>
  <c r="M243" i="42"/>
  <c r="M244" i="42"/>
  <c r="M245" i="42"/>
  <c r="M246" i="42"/>
  <c r="M247" i="42"/>
  <c r="M248" i="42"/>
  <c r="M249" i="42"/>
  <c r="M250" i="42"/>
  <c r="M251" i="42"/>
  <c r="M252" i="42"/>
  <c r="M253" i="42"/>
  <c r="M254" i="42"/>
  <c r="M255" i="42"/>
  <c r="M256" i="42"/>
  <c r="M257" i="42"/>
  <c r="M258" i="42"/>
  <c r="M259" i="42"/>
  <c r="M260" i="42"/>
  <c r="M261" i="42"/>
  <c r="M262" i="42"/>
  <c r="M263" i="42"/>
  <c r="M264" i="42"/>
  <c r="M265" i="42"/>
  <c r="M266" i="42"/>
  <c r="M267" i="42"/>
  <c r="M268" i="42"/>
  <c r="M269" i="42"/>
  <c r="M270" i="42"/>
  <c r="M271" i="42"/>
  <c r="M14" i="42" l="1"/>
  <c r="O14" i="42" s="1"/>
  <c r="L491" i="28"/>
  <c r="L474" i="6"/>
  <c r="L474" i="28" s="1"/>
  <c r="L475" i="28"/>
  <c r="L473" i="42"/>
  <c r="L394" i="48"/>
  <c r="N562" i="44"/>
  <c r="M562" i="44"/>
  <c r="M561" i="44"/>
  <c r="J562" i="44"/>
  <c r="K562" i="44"/>
  <c r="L562" i="44"/>
  <c r="I562" i="44"/>
  <c r="P563" i="44"/>
  <c r="H563" i="44"/>
  <c r="G563" i="44"/>
  <c r="F563" i="44"/>
  <c r="P562" i="44"/>
  <c r="O562" i="44"/>
  <c r="P561" i="44"/>
  <c r="O561" i="44"/>
  <c r="J311" i="28"/>
  <c r="K311" i="28"/>
  <c r="L311" i="28"/>
  <c r="N311" i="28"/>
  <c r="I311" i="28"/>
  <c r="J214" i="44"/>
  <c r="J272" i="44" s="1"/>
  <c r="K214" i="44"/>
  <c r="K272" i="44" s="1"/>
  <c r="L214" i="44"/>
  <c r="N214" i="44"/>
  <c r="N272" i="44" s="1"/>
  <c r="I214" i="44"/>
  <c r="L272" i="44"/>
  <c r="I272" i="44"/>
  <c r="J341" i="44"/>
  <c r="K341" i="44"/>
  <c r="I341" i="44"/>
  <c r="J340" i="44"/>
  <c r="K340" i="44"/>
  <c r="L340" i="44"/>
  <c r="N340" i="44"/>
  <c r="N341" i="44" s="1"/>
  <c r="I340" i="44"/>
  <c r="M330" i="44"/>
  <c r="O311" i="44"/>
  <c r="O313" i="44"/>
  <c r="O309" i="44"/>
  <c r="J312" i="44"/>
  <c r="K312" i="44"/>
  <c r="L312" i="44"/>
  <c r="M312" i="44"/>
  <c r="N312" i="44"/>
  <c r="I312" i="44"/>
  <c r="M310" i="44"/>
  <c r="O310" i="44" s="1"/>
  <c r="N75" i="6"/>
  <c r="N282" i="28"/>
  <c r="N290" i="28"/>
  <c r="N294" i="28"/>
  <c r="N297" i="28"/>
  <c r="N298" i="28"/>
  <c r="N299" i="28"/>
  <c r="K564" i="28"/>
  <c r="K563" i="28"/>
  <c r="K561" i="28"/>
  <c r="K560" i="28"/>
  <c r="K559" i="28"/>
  <c r="K558" i="28"/>
  <c r="K557" i="28"/>
  <c r="K556" i="28"/>
  <c r="K555" i="28"/>
  <c r="K554" i="28"/>
  <c r="K553" i="28"/>
  <c r="K552" i="28"/>
  <c r="K551" i="28"/>
  <c r="K550" i="28"/>
  <c r="K549" i="28"/>
  <c r="K548" i="28"/>
  <c r="K547" i="28"/>
  <c r="K546" i="28"/>
  <c r="K545" i="28"/>
  <c r="K544" i="28"/>
  <c r="K543" i="28"/>
  <c r="K542" i="28"/>
  <c r="K541" i="28"/>
  <c r="K540" i="28"/>
  <c r="K539" i="28"/>
  <c r="K538" i="28"/>
  <c r="K537" i="28"/>
  <c r="K536" i="28"/>
  <c r="K535" i="28"/>
  <c r="K534" i="28"/>
  <c r="K533" i="28"/>
  <c r="K532" i="28"/>
  <c r="K531" i="28"/>
  <c r="K530" i="28"/>
  <c r="K529" i="28"/>
  <c r="K528" i="28"/>
  <c r="K527" i="28"/>
  <c r="K526" i="28"/>
  <c r="K525" i="28"/>
  <c r="K524" i="28"/>
  <c r="K523" i="28"/>
  <c r="K522" i="28"/>
  <c r="K521" i="28"/>
  <c r="K520" i="28"/>
  <c r="K519" i="28"/>
  <c r="K518" i="28"/>
  <c r="K517" i="28"/>
  <c r="K516" i="28"/>
  <c r="K515" i="28"/>
  <c r="K514" i="28"/>
  <c r="K513" i="28"/>
  <c r="K512" i="28"/>
  <c r="K511" i="28"/>
  <c r="K510" i="28"/>
  <c r="K509" i="28"/>
  <c r="K508" i="28"/>
  <c r="K507" i="28"/>
  <c r="K506" i="28"/>
  <c r="K505" i="28"/>
  <c r="K504" i="28"/>
  <c r="K503" i="28"/>
  <c r="K502" i="28"/>
  <c r="K501" i="28"/>
  <c r="K500" i="28"/>
  <c r="K499" i="28"/>
  <c r="K498" i="28"/>
  <c r="K497" i="28"/>
  <c r="K496" i="28"/>
  <c r="K495" i="28"/>
  <c r="K494" i="28"/>
  <c r="K493" i="28"/>
  <c r="K492" i="28"/>
  <c r="K491" i="28"/>
  <c r="K490" i="28"/>
  <c r="K489" i="28"/>
  <c r="K488" i="28"/>
  <c r="K487" i="28"/>
  <c r="K485" i="28"/>
  <c r="G12" i="45" s="1"/>
  <c r="K484" i="28"/>
  <c r="K483" i="28"/>
  <c r="K482" i="28"/>
  <c r="K481" i="28"/>
  <c r="K480" i="28"/>
  <c r="K479" i="28"/>
  <c r="K478" i="28"/>
  <c r="K477" i="28"/>
  <c r="K476" i="28"/>
  <c r="K475" i="28"/>
  <c r="K474" i="28"/>
  <c r="K473" i="28"/>
  <c r="K472" i="28"/>
  <c r="K471" i="28"/>
  <c r="K470" i="28"/>
  <c r="K469" i="28"/>
  <c r="K468" i="28"/>
  <c r="K467" i="28"/>
  <c r="K466" i="28"/>
  <c r="K465" i="28"/>
  <c r="K464" i="28"/>
  <c r="K463" i="28"/>
  <c r="K462" i="28"/>
  <c r="K461" i="28"/>
  <c r="K460" i="28"/>
  <c r="K459" i="28"/>
  <c r="K458" i="28"/>
  <c r="K457" i="28"/>
  <c r="K456" i="28"/>
  <c r="K455" i="28"/>
  <c r="K454" i="28"/>
  <c r="K453" i="28"/>
  <c r="K452" i="28"/>
  <c r="K451" i="28"/>
  <c r="K450" i="28"/>
  <c r="K449" i="28"/>
  <c r="K447" i="28"/>
  <c r="K446" i="28"/>
  <c r="K445" i="28"/>
  <c r="K444" i="28"/>
  <c r="K443" i="28"/>
  <c r="K442" i="28"/>
  <c r="K441" i="28"/>
  <c r="K440" i="28"/>
  <c r="K439" i="28"/>
  <c r="K438" i="28"/>
  <c r="K437" i="28"/>
  <c r="K436" i="28"/>
  <c r="K435" i="28"/>
  <c r="K434" i="28"/>
  <c r="K433" i="28"/>
  <c r="K432" i="28"/>
  <c r="K431" i="28"/>
  <c r="K430" i="28"/>
  <c r="K429" i="28"/>
  <c r="K428" i="28"/>
  <c r="K427" i="28"/>
  <c r="K426" i="28"/>
  <c r="K425" i="28"/>
  <c r="K424" i="28"/>
  <c r="K423" i="28"/>
  <c r="K422" i="28"/>
  <c r="K420" i="28"/>
  <c r="K419" i="28"/>
  <c r="K418" i="28"/>
  <c r="K417" i="28"/>
  <c r="K416" i="28"/>
  <c r="K415" i="28"/>
  <c r="K414" i="28"/>
  <c r="K413" i="28"/>
  <c r="K412" i="28"/>
  <c r="K411" i="28"/>
  <c r="K410" i="28"/>
  <c r="K409" i="28"/>
  <c r="K408" i="28"/>
  <c r="K407" i="28"/>
  <c r="K406" i="28"/>
  <c r="K405" i="28"/>
  <c r="K404" i="28"/>
  <c r="K403" i="28"/>
  <c r="K402" i="28"/>
  <c r="K401" i="28"/>
  <c r="K400" i="28"/>
  <c r="K399" i="28"/>
  <c r="K398" i="28"/>
  <c r="K397" i="28"/>
  <c r="K396" i="28"/>
  <c r="K395" i="28"/>
  <c r="K394" i="28"/>
  <c r="K393" i="28"/>
  <c r="K392" i="28"/>
  <c r="K391" i="28"/>
  <c r="K390" i="28"/>
  <c r="K389" i="28"/>
  <c r="K388" i="28"/>
  <c r="K387" i="28"/>
  <c r="K386" i="28"/>
  <c r="K385" i="28"/>
  <c r="K384" i="28"/>
  <c r="K383" i="28"/>
  <c r="K382" i="28"/>
  <c r="K381" i="28"/>
  <c r="K380" i="28"/>
  <c r="K379" i="28"/>
  <c r="K378" i="28"/>
  <c r="K377" i="28"/>
  <c r="K376" i="28"/>
  <c r="K375" i="28"/>
  <c r="K374" i="28"/>
  <c r="K373" i="28"/>
  <c r="K372" i="28"/>
  <c r="K371" i="28"/>
  <c r="K370" i="28"/>
  <c r="K369" i="28"/>
  <c r="K368" i="28"/>
  <c r="K367" i="28"/>
  <c r="K366" i="28"/>
  <c r="K365" i="28"/>
  <c r="K364" i="28"/>
  <c r="K363" i="28"/>
  <c r="K362" i="28"/>
  <c r="K361" i="28"/>
  <c r="K360" i="28"/>
  <c r="K359" i="28"/>
  <c r="K358" i="28"/>
  <c r="K357" i="28"/>
  <c r="K356" i="28"/>
  <c r="K355" i="28"/>
  <c r="K354" i="28"/>
  <c r="K353" i="28"/>
  <c r="K351" i="28"/>
  <c r="K350" i="28"/>
  <c r="K349" i="28"/>
  <c r="K348" i="28"/>
  <c r="K347" i="28"/>
  <c r="K346" i="28"/>
  <c r="K345" i="28"/>
  <c r="K343" i="28"/>
  <c r="K340" i="28"/>
  <c r="K339" i="28"/>
  <c r="K338" i="28"/>
  <c r="K337" i="28"/>
  <c r="K336" i="28"/>
  <c r="K335" i="28"/>
  <c r="K334" i="28"/>
  <c r="K333" i="28"/>
  <c r="K332" i="28"/>
  <c r="K330" i="28"/>
  <c r="K329" i="28"/>
  <c r="K328" i="28"/>
  <c r="K326" i="28"/>
  <c r="K325" i="28"/>
  <c r="K324" i="28"/>
  <c r="K323" i="28"/>
  <c r="K322" i="28"/>
  <c r="K321" i="28"/>
  <c r="K320" i="28"/>
  <c r="K319" i="28"/>
  <c r="K317" i="28"/>
  <c r="K316" i="28"/>
  <c r="K315" i="28"/>
  <c r="K314" i="28"/>
  <c r="K313" i="28"/>
  <c r="K312" i="28"/>
  <c r="K310" i="28"/>
  <c r="K309" i="28"/>
  <c r="K308" i="28"/>
  <c r="K307" i="28"/>
  <c r="K306" i="28"/>
  <c r="K305" i="28"/>
  <c r="K304" i="28"/>
  <c r="K303" i="28"/>
  <c r="K302" i="28"/>
  <c r="K301" i="28"/>
  <c r="K300" i="28"/>
  <c r="K299" i="28"/>
  <c r="K298" i="28"/>
  <c r="K297" i="28"/>
  <c r="K296" i="28"/>
  <c r="K295" i="28"/>
  <c r="K294" i="28"/>
  <c r="K293" i="28"/>
  <c r="K292" i="28"/>
  <c r="K291" i="28"/>
  <c r="K290" i="28"/>
  <c r="K289" i="28"/>
  <c r="K288" i="28"/>
  <c r="K287" i="28"/>
  <c r="K286" i="28"/>
  <c r="K285" i="28"/>
  <c r="K284" i="28"/>
  <c r="K283" i="28"/>
  <c r="K282" i="28"/>
  <c r="K276" i="28"/>
  <c r="K275" i="28"/>
  <c r="K274" i="28"/>
  <c r="K272" i="28"/>
  <c r="K271" i="28"/>
  <c r="K270" i="28"/>
  <c r="K269" i="28"/>
  <c r="K268" i="28"/>
  <c r="K267" i="28"/>
  <c r="K266" i="28"/>
  <c r="K265" i="28"/>
  <c r="K264" i="28"/>
  <c r="K263" i="28"/>
  <c r="K262" i="28"/>
  <c r="K261" i="28"/>
  <c r="K260" i="28"/>
  <c r="K259" i="28"/>
  <c r="K258" i="28"/>
  <c r="K257" i="28"/>
  <c r="K256" i="28"/>
  <c r="K255" i="28"/>
  <c r="K254" i="28"/>
  <c r="K253" i="28"/>
  <c r="K252" i="28"/>
  <c r="K251" i="28"/>
  <c r="K250" i="28"/>
  <c r="K249" i="28"/>
  <c r="K248" i="28"/>
  <c r="K247" i="28"/>
  <c r="K246" i="28"/>
  <c r="K245" i="28"/>
  <c r="K244" i="28"/>
  <c r="K243" i="28"/>
  <c r="K242" i="28"/>
  <c r="K241" i="28"/>
  <c r="K240" i="28"/>
  <c r="K239" i="28"/>
  <c r="K238" i="28"/>
  <c r="K237" i="28"/>
  <c r="K236" i="28"/>
  <c r="K235" i="28"/>
  <c r="K234" i="28"/>
  <c r="K233" i="28"/>
  <c r="K232" i="28"/>
  <c r="K231" i="28"/>
  <c r="K230" i="28"/>
  <c r="K229" i="28"/>
  <c r="K228" i="28"/>
  <c r="K227" i="28"/>
  <c r="K226" i="28"/>
  <c r="K225" i="28"/>
  <c r="K224" i="28"/>
  <c r="K223" i="28"/>
  <c r="K222" i="28"/>
  <c r="K221" i="28"/>
  <c r="K220" i="28"/>
  <c r="K219" i="28"/>
  <c r="K218" i="28"/>
  <c r="K217" i="28"/>
  <c r="K216" i="28"/>
  <c r="K214" i="28"/>
  <c r="K213" i="28"/>
  <c r="K212" i="28"/>
  <c r="K210" i="28"/>
  <c r="K209" i="28"/>
  <c r="K208" i="28"/>
  <c r="K207" i="28"/>
  <c r="K206" i="28"/>
  <c r="K205" i="28"/>
  <c r="K204" i="28"/>
  <c r="K203" i="28"/>
  <c r="K202" i="28"/>
  <c r="K201" i="28"/>
  <c r="K200" i="28"/>
  <c r="K199" i="28"/>
  <c r="K198" i="28"/>
  <c r="K197" i="28"/>
  <c r="K196" i="28"/>
  <c r="K195" i="28"/>
  <c r="K194" i="28"/>
  <c r="K193" i="28"/>
  <c r="K192" i="28"/>
  <c r="K191" i="28"/>
  <c r="K190" i="28"/>
  <c r="K189" i="28"/>
  <c r="K188" i="28"/>
  <c r="K187" i="28"/>
  <c r="K186" i="28"/>
  <c r="K185" i="28"/>
  <c r="K183" i="28"/>
  <c r="K182" i="28"/>
  <c r="K181" i="28"/>
  <c r="K180" i="28"/>
  <c r="K179" i="28"/>
  <c r="K178" i="28"/>
  <c r="K177" i="28"/>
  <c r="K176" i="28"/>
  <c r="K175" i="28"/>
  <c r="K174" i="28"/>
  <c r="K173" i="28"/>
  <c r="K172" i="28"/>
  <c r="K171" i="28"/>
  <c r="K170" i="28"/>
  <c r="K169" i="28"/>
  <c r="K168" i="28"/>
  <c r="K167" i="28"/>
  <c r="K166" i="28"/>
  <c r="K165" i="28"/>
  <c r="K164" i="28"/>
  <c r="K163" i="28"/>
  <c r="K162" i="28"/>
  <c r="K161" i="28"/>
  <c r="K160" i="28"/>
  <c r="K159" i="28"/>
  <c r="K158" i="28"/>
  <c r="K157" i="28"/>
  <c r="K156" i="28"/>
  <c r="K155" i="28"/>
  <c r="K154" i="28"/>
  <c r="K153" i="28"/>
  <c r="K152" i="28"/>
  <c r="K151" i="28"/>
  <c r="K150" i="28"/>
  <c r="K149" i="28"/>
  <c r="K148" i="28"/>
  <c r="K147" i="28"/>
  <c r="K146" i="28"/>
  <c r="K145" i="28"/>
  <c r="K144" i="28"/>
  <c r="K143" i="28"/>
  <c r="K142" i="28"/>
  <c r="K141" i="28"/>
  <c r="K140" i="28"/>
  <c r="K139" i="28"/>
  <c r="K138" i="28"/>
  <c r="K137" i="28"/>
  <c r="K136" i="28"/>
  <c r="K135" i="28"/>
  <c r="K134" i="28"/>
  <c r="K133" i="28"/>
  <c r="K132" i="28"/>
  <c r="K131" i="28"/>
  <c r="K130" i="28"/>
  <c r="K129" i="28"/>
  <c r="K128" i="28"/>
  <c r="K127" i="28"/>
  <c r="K126" i="28"/>
  <c r="K125" i="28"/>
  <c r="K124" i="28"/>
  <c r="K123" i="28"/>
  <c r="K122" i="28"/>
  <c r="K121" i="28"/>
  <c r="K120" i="28"/>
  <c r="K119" i="28"/>
  <c r="K118" i="28"/>
  <c r="K117" i="28"/>
  <c r="K116" i="28"/>
  <c r="K115" i="28"/>
  <c r="K114" i="28"/>
  <c r="K113" i="28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49" i="28"/>
  <c r="K48" i="28"/>
  <c r="K47" i="28"/>
  <c r="K46" i="28"/>
  <c r="K44" i="28"/>
  <c r="K43" i="28"/>
  <c r="K42" i="28"/>
  <c r="K41" i="28"/>
  <c r="K40" i="28"/>
  <c r="K38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I564" i="28"/>
  <c r="I563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1" i="28"/>
  <c r="I350" i="28"/>
  <c r="I349" i="28"/>
  <c r="I348" i="28"/>
  <c r="I347" i="28"/>
  <c r="I346" i="28"/>
  <c r="I345" i="28"/>
  <c r="I343" i="28"/>
  <c r="I340" i="28"/>
  <c r="I339" i="28"/>
  <c r="I338" i="28"/>
  <c r="I337" i="28"/>
  <c r="I336" i="28"/>
  <c r="I335" i="28"/>
  <c r="I334" i="28"/>
  <c r="I333" i="28"/>
  <c r="I332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7" i="28"/>
  <c r="I316" i="28"/>
  <c r="I315" i="28"/>
  <c r="I314" i="28"/>
  <c r="I313" i="28"/>
  <c r="I312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76" i="28"/>
  <c r="I275" i="28"/>
  <c r="I274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4" i="28"/>
  <c r="I213" i="28"/>
  <c r="I212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49" i="28"/>
  <c r="I48" i="28"/>
  <c r="I47" i="28"/>
  <c r="I46" i="28"/>
  <c r="I44" i="28"/>
  <c r="I43" i="28"/>
  <c r="I42" i="28"/>
  <c r="I41" i="28"/>
  <c r="I40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K394" i="34"/>
  <c r="K420" i="34" s="1"/>
  <c r="K340" i="34"/>
  <c r="K326" i="34"/>
  <c r="K312" i="34"/>
  <c r="K341" i="34" s="1"/>
  <c r="K274" i="34"/>
  <c r="K50" i="34"/>
  <c r="K272" i="34" s="1"/>
  <c r="K275" i="34" s="1"/>
  <c r="K39" i="34"/>
  <c r="K14" i="34"/>
  <c r="I420" i="34"/>
  <c r="I394" i="34"/>
  <c r="I341" i="34"/>
  <c r="I560" i="34" s="1"/>
  <c r="I340" i="34"/>
  <c r="I326" i="34"/>
  <c r="I312" i="34"/>
  <c r="I274" i="34"/>
  <c r="I39" i="34"/>
  <c r="I14" i="34"/>
  <c r="I50" i="34" s="1"/>
  <c r="I272" i="34" s="1"/>
  <c r="I275" i="34" s="1"/>
  <c r="K394" i="48"/>
  <c r="K420" i="48" s="1"/>
  <c r="K560" i="48" s="1"/>
  <c r="K343" i="48"/>
  <c r="K274" i="48"/>
  <c r="K39" i="48"/>
  <c r="K14" i="48"/>
  <c r="K50" i="48" s="1"/>
  <c r="K272" i="48" s="1"/>
  <c r="K275" i="48" s="1"/>
  <c r="I394" i="48"/>
  <c r="I420" i="48" s="1"/>
  <c r="I560" i="48" s="1"/>
  <c r="I562" i="28" s="1"/>
  <c r="I343" i="48"/>
  <c r="I274" i="48"/>
  <c r="I39" i="48"/>
  <c r="I14" i="48"/>
  <c r="I50" i="48" s="1"/>
  <c r="I272" i="48" s="1"/>
  <c r="I275" i="48" s="1"/>
  <c r="K343" i="44"/>
  <c r="K352" i="28" s="1"/>
  <c r="K274" i="44"/>
  <c r="K39" i="44"/>
  <c r="K39" i="28" s="1"/>
  <c r="K14" i="44"/>
  <c r="K50" i="44" s="1"/>
  <c r="I420" i="44"/>
  <c r="I560" i="44" s="1"/>
  <c r="I343" i="44"/>
  <c r="I352" i="28" s="1"/>
  <c r="I274" i="44"/>
  <c r="I39" i="44"/>
  <c r="I39" i="28" s="1"/>
  <c r="I14" i="44"/>
  <c r="K326" i="19"/>
  <c r="K341" i="19" s="1"/>
  <c r="K560" i="19" s="1"/>
  <c r="K274" i="19"/>
  <c r="K50" i="19"/>
  <c r="K272" i="19" s="1"/>
  <c r="K275" i="19" s="1"/>
  <c r="K14" i="19"/>
  <c r="I341" i="19"/>
  <c r="I560" i="19" s="1"/>
  <c r="I326" i="19"/>
  <c r="I274" i="19"/>
  <c r="I14" i="19"/>
  <c r="I50" i="19" s="1"/>
  <c r="I272" i="19" s="1"/>
  <c r="I275" i="19" s="1"/>
  <c r="K473" i="42"/>
  <c r="K485" i="42" s="1"/>
  <c r="K560" i="42" s="1"/>
  <c r="K274" i="42"/>
  <c r="I473" i="42"/>
  <c r="I485" i="42" s="1"/>
  <c r="I560" i="42" s="1"/>
  <c r="I274" i="42"/>
  <c r="I275" i="42" s="1"/>
  <c r="K499" i="21"/>
  <c r="K494" i="21"/>
  <c r="K329" i="21"/>
  <c r="K326" i="21"/>
  <c r="K315" i="21"/>
  <c r="K312" i="21"/>
  <c r="K308" i="21"/>
  <c r="K301" i="21" s="1"/>
  <c r="K302" i="21"/>
  <c r="K299" i="21"/>
  <c r="K300" i="21" s="1"/>
  <c r="K295" i="21"/>
  <c r="K273" i="21"/>
  <c r="K274" i="21" s="1"/>
  <c r="K214" i="21"/>
  <c r="K39" i="21"/>
  <c r="K8" i="21"/>
  <c r="K14" i="21" s="1"/>
  <c r="K50" i="21" s="1"/>
  <c r="K272" i="21" s="1"/>
  <c r="I499" i="21"/>
  <c r="I494" i="21"/>
  <c r="I340" i="21"/>
  <c r="I329" i="21"/>
  <c r="I326" i="21"/>
  <c r="I315" i="21"/>
  <c r="I312" i="21"/>
  <c r="I341" i="21" s="1"/>
  <c r="I301" i="21"/>
  <c r="I300" i="21"/>
  <c r="I299" i="21"/>
  <c r="I295" i="21"/>
  <c r="I274" i="21"/>
  <c r="I236" i="21"/>
  <c r="I247" i="21" s="1"/>
  <c r="I214" i="21"/>
  <c r="I39" i="21"/>
  <c r="I14" i="21"/>
  <c r="I50" i="21" s="1"/>
  <c r="K340" i="15"/>
  <c r="K341" i="15" s="1"/>
  <c r="K308" i="15"/>
  <c r="K305" i="15"/>
  <c r="K302" i="15"/>
  <c r="K301" i="15"/>
  <c r="K299" i="15"/>
  <c r="K295" i="15"/>
  <c r="K300" i="15" s="1"/>
  <c r="K560" i="15" s="1"/>
  <c r="K274" i="15"/>
  <c r="K14" i="15"/>
  <c r="K50" i="15" s="1"/>
  <c r="K272" i="15" s="1"/>
  <c r="K275" i="15" s="1"/>
  <c r="I340" i="15"/>
  <c r="I341" i="15" s="1"/>
  <c r="I301" i="15"/>
  <c r="I299" i="15"/>
  <c r="I295" i="15"/>
  <c r="I300" i="15" s="1"/>
  <c r="I274" i="15"/>
  <c r="I50" i="15"/>
  <c r="I272" i="15" s="1"/>
  <c r="I275" i="15" s="1"/>
  <c r="I14" i="15"/>
  <c r="K499" i="12"/>
  <c r="K494" i="12"/>
  <c r="K487" i="12"/>
  <c r="K447" i="12"/>
  <c r="K485" i="12" s="1"/>
  <c r="K340" i="12"/>
  <c r="K326" i="12"/>
  <c r="K315" i="12"/>
  <c r="K312" i="12"/>
  <c r="K341" i="12" s="1"/>
  <c r="K301" i="12"/>
  <c r="K299" i="12"/>
  <c r="K295" i="12"/>
  <c r="K300" i="12" s="1"/>
  <c r="K560" i="12" s="1"/>
  <c r="K273" i="12"/>
  <c r="K274" i="12" s="1"/>
  <c r="K86" i="12"/>
  <c r="K14" i="12"/>
  <c r="K50" i="12" s="1"/>
  <c r="K272" i="12" s="1"/>
  <c r="K275" i="12" s="1"/>
  <c r="I499" i="12"/>
  <c r="I494" i="12"/>
  <c r="I485" i="12"/>
  <c r="I447" i="12"/>
  <c r="I340" i="12"/>
  <c r="I326" i="12"/>
  <c r="I315" i="12"/>
  <c r="I312" i="12"/>
  <c r="I341" i="12" s="1"/>
  <c r="I301" i="12"/>
  <c r="I300" i="12"/>
  <c r="I299" i="12"/>
  <c r="I295" i="12"/>
  <c r="I274" i="12"/>
  <c r="I86" i="12"/>
  <c r="I14" i="12"/>
  <c r="I50" i="12" s="1"/>
  <c r="I272" i="12" s="1"/>
  <c r="I275" i="12" s="1"/>
  <c r="K494" i="27"/>
  <c r="K484" i="27"/>
  <c r="K485" i="27" s="1"/>
  <c r="K329" i="27"/>
  <c r="K326" i="27"/>
  <c r="K315" i="27"/>
  <c r="K312" i="27"/>
  <c r="K274" i="27"/>
  <c r="K14" i="27"/>
  <c r="K50" i="27" s="1"/>
  <c r="K272" i="27" s="1"/>
  <c r="K275" i="27" s="1"/>
  <c r="I494" i="27"/>
  <c r="I485" i="27"/>
  <c r="I340" i="27"/>
  <c r="I329" i="27"/>
  <c r="I326" i="27"/>
  <c r="I315" i="27"/>
  <c r="I312" i="27"/>
  <c r="I341" i="27" s="1"/>
  <c r="I560" i="27" s="1"/>
  <c r="I274" i="27"/>
  <c r="I14" i="27"/>
  <c r="I50" i="27" s="1"/>
  <c r="I272" i="27" s="1"/>
  <c r="I275" i="27" s="1"/>
  <c r="K493" i="11"/>
  <c r="K490" i="11"/>
  <c r="K494" i="11" s="1"/>
  <c r="K485" i="11"/>
  <c r="K326" i="11"/>
  <c r="K330" i="11" s="1"/>
  <c r="K340" i="11" s="1"/>
  <c r="K315" i="11"/>
  <c r="K312" i="11"/>
  <c r="K274" i="11"/>
  <c r="K8" i="11"/>
  <c r="K14" i="11" s="1"/>
  <c r="K50" i="11" s="1"/>
  <c r="K272" i="11" s="1"/>
  <c r="K275" i="11" s="1"/>
  <c r="I494" i="11"/>
  <c r="I485" i="11"/>
  <c r="I340" i="11"/>
  <c r="I326" i="11"/>
  <c r="I315" i="11"/>
  <c r="I312" i="11"/>
  <c r="I341" i="11" s="1"/>
  <c r="I560" i="11" s="1"/>
  <c r="I274" i="11"/>
  <c r="I14" i="11"/>
  <c r="I50" i="11" s="1"/>
  <c r="I272" i="11" s="1"/>
  <c r="I275" i="11" s="1"/>
  <c r="K498" i="10"/>
  <c r="K499" i="10" s="1"/>
  <c r="K495" i="10"/>
  <c r="K494" i="10"/>
  <c r="K485" i="10"/>
  <c r="K340" i="10"/>
  <c r="K326" i="10"/>
  <c r="K315" i="10"/>
  <c r="K312" i="10"/>
  <c r="K341" i="10" s="1"/>
  <c r="K274" i="10"/>
  <c r="K86" i="10"/>
  <c r="K75" i="10"/>
  <c r="K39" i="10"/>
  <c r="K14" i="10"/>
  <c r="K50" i="10" s="1"/>
  <c r="K272" i="10" s="1"/>
  <c r="K275" i="10" s="1"/>
  <c r="I499" i="10"/>
  <c r="I494" i="10"/>
  <c r="I340" i="10"/>
  <c r="I326" i="10"/>
  <c r="I315" i="10"/>
  <c r="I312" i="10"/>
  <c r="I341" i="10" s="1"/>
  <c r="I560" i="10" s="1"/>
  <c r="I274" i="10"/>
  <c r="I214" i="10"/>
  <c r="I75" i="10"/>
  <c r="I86" i="10" s="1"/>
  <c r="I50" i="10"/>
  <c r="I272" i="10" s="1"/>
  <c r="I275" i="10" s="1"/>
  <c r="I39" i="10"/>
  <c r="I14" i="10"/>
  <c r="K563" i="25"/>
  <c r="K495" i="25"/>
  <c r="K341" i="25"/>
  <c r="K330" i="25"/>
  <c r="K327" i="25"/>
  <c r="K313" i="25"/>
  <c r="K342" i="25" s="1"/>
  <c r="K303" i="25"/>
  <c r="K302" i="25" s="1"/>
  <c r="K300" i="25"/>
  <c r="K296" i="25"/>
  <c r="K301" i="25" s="1"/>
  <c r="K282" i="25"/>
  <c r="K275" i="25"/>
  <c r="K214" i="25"/>
  <c r="K39" i="25"/>
  <c r="K14" i="25"/>
  <c r="K50" i="25" s="1"/>
  <c r="K272" i="25" s="1"/>
  <c r="K276" i="25" s="1"/>
  <c r="I563" i="25"/>
  <c r="I495" i="25"/>
  <c r="I341" i="25"/>
  <c r="I330" i="25"/>
  <c r="I327" i="25"/>
  <c r="I313" i="25"/>
  <c r="I342" i="25" s="1"/>
  <c r="I302" i="25"/>
  <c r="I301" i="25"/>
  <c r="I300" i="25"/>
  <c r="I296" i="25"/>
  <c r="I275" i="25"/>
  <c r="I214" i="25"/>
  <c r="I39" i="25"/>
  <c r="I50" i="25" s="1"/>
  <c r="I272" i="25" s="1"/>
  <c r="I276" i="25" s="1"/>
  <c r="I14" i="25"/>
  <c r="K340" i="22"/>
  <c r="K341" i="22" s="1"/>
  <c r="K326" i="22"/>
  <c r="K312" i="22"/>
  <c r="K308" i="22"/>
  <c r="K302" i="22"/>
  <c r="K301" i="22" s="1"/>
  <c r="K299" i="22"/>
  <c r="K300" i="22" s="1"/>
  <c r="K560" i="22" s="1"/>
  <c r="K273" i="22"/>
  <c r="K274" i="22" s="1"/>
  <c r="K214" i="22"/>
  <c r="K14" i="22"/>
  <c r="K50" i="22" s="1"/>
  <c r="K272" i="22" s="1"/>
  <c r="I340" i="22"/>
  <c r="I329" i="22"/>
  <c r="I326" i="22"/>
  <c r="I312" i="22"/>
  <c r="I341" i="22" s="1"/>
  <c r="I301" i="22"/>
  <c r="I299" i="22"/>
  <c r="I300" i="22" s="1"/>
  <c r="I560" i="22" s="1"/>
  <c r="I274" i="22"/>
  <c r="I214" i="22"/>
  <c r="I50" i="22"/>
  <c r="I272" i="22" s="1"/>
  <c r="I275" i="22" s="1"/>
  <c r="I14" i="22"/>
  <c r="K499" i="8"/>
  <c r="K485" i="8"/>
  <c r="K340" i="8"/>
  <c r="K329" i="8"/>
  <c r="K326" i="8"/>
  <c r="K312" i="8"/>
  <c r="K341" i="8" s="1"/>
  <c r="K560" i="8" s="1"/>
  <c r="K274" i="8"/>
  <c r="K214" i="8"/>
  <c r="K50" i="8"/>
  <c r="K272" i="8" s="1"/>
  <c r="K275" i="8" s="1"/>
  <c r="K14" i="8"/>
  <c r="I499" i="8"/>
  <c r="I485" i="8"/>
  <c r="I340" i="8"/>
  <c r="I329" i="8"/>
  <c r="I326" i="8"/>
  <c r="I312" i="8"/>
  <c r="I341" i="8" s="1"/>
  <c r="I560" i="8" s="1"/>
  <c r="I274" i="8"/>
  <c r="I214" i="8"/>
  <c r="I14" i="8"/>
  <c r="I50" i="8" s="1"/>
  <c r="I272" i="8" s="1"/>
  <c r="I275" i="8" s="1"/>
  <c r="K486" i="30"/>
  <c r="K561" i="30" s="1"/>
  <c r="K275" i="30"/>
  <c r="K170" i="30"/>
  <c r="K154" i="30"/>
  <c r="K149" i="30"/>
  <c r="K124" i="30"/>
  <c r="K115" i="30"/>
  <c r="K185" i="30" s="1"/>
  <c r="K273" i="30" s="1"/>
  <c r="K276" i="30" s="1"/>
  <c r="I486" i="30"/>
  <c r="I561" i="30" s="1"/>
  <c r="I275" i="30"/>
  <c r="I170" i="30"/>
  <c r="I154" i="30"/>
  <c r="I149" i="30"/>
  <c r="I124" i="30"/>
  <c r="I115" i="30"/>
  <c r="I185" i="30" s="1"/>
  <c r="I273" i="30" s="1"/>
  <c r="I276" i="30" s="1"/>
  <c r="I564" i="6"/>
  <c r="I524" i="6"/>
  <c r="I561" i="6" s="1"/>
  <c r="I500" i="6"/>
  <c r="I495" i="6"/>
  <c r="I474" i="6"/>
  <c r="I448" i="6"/>
  <c r="I486" i="6" s="1"/>
  <c r="I486" i="28" s="1"/>
  <c r="I341" i="6"/>
  <c r="I330" i="6"/>
  <c r="I327" i="6"/>
  <c r="I316" i="6"/>
  <c r="I342" i="6" s="1"/>
  <c r="I313" i="6"/>
  <c r="I302" i="6"/>
  <c r="I300" i="6"/>
  <c r="I301" i="6" s="1"/>
  <c r="I296" i="6"/>
  <c r="I275" i="6"/>
  <c r="I260" i="6"/>
  <c r="I271" i="6" s="1"/>
  <c r="I236" i="6"/>
  <c r="I247" i="6" s="1"/>
  <c r="I225" i="6"/>
  <c r="I223" i="6"/>
  <c r="I184" i="6"/>
  <c r="I75" i="6"/>
  <c r="I86" i="6" s="1"/>
  <c r="I39" i="6"/>
  <c r="I50" i="6" s="1"/>
  <c r="I14" i="6"/>
  <c r="K564" i="6"/>
  <c r="K561" i="6"/>
  <c r="K500" i="6"/>
  <c r="K495" i="6"/>
  <c r="K494" i="6"/>
  <c r="K488" i="6"/>
  <c r="K474" i="6"/>
  <c r="K448" i="6"/>
  <c r="K448" i="28" s="1"/>
  <c r="K341" i="6"/>
  <c r="K330" i="6"/>
  <c r="K327" i="6"/>
  <c r="K316" i="6"/>
  <c r="K313" i="6"/>
  <c r="K342" i="6" s="1"/>
  <c r="K309" i="6"/>
  <c r="K300" i="6"/>
  <c r="K301" i="6" s="1"/>
  <c r="K297" i="6"/>
  <c r="K303" i="6" s="1"/>
  <c r="K302" i="6" s="1"/>
  <c r="K296" i="6"/>
  <c r="K275" i="6"/>
  <c r="K273" i="6"/>
  <c r="K260" i="6"/>
  <c r="K271" i="6" s="1"/>
  <c r="K225" i="6"/>
  <c r="K247" i="6" s="1"/>
  <c r="K223" i="6"/>
  <c r="K191" i="6"/>
  <c r="K184" i="6"/>
  <c r="K75" i="6"/>
  <c r="K86" i="6" s="1"/>
  <c r="K39" i="6"/>
  <c r="K14" i="6"/>
  <c r="K50" i="6" s="1"/>
  <c r="C279" i="30"/>
  <c r="M340" i="44" l="1"/>
  <c r="L341" i="44"/>
  <c r="I565" i="28"/>
  <c r="K272" i="42"/>
  <c r="M50" i="42"/>
  <c r="O50" i="42" s="1"/>
  <c r="O312" i="44"/>
  <c r="K420" i="44"/>
  <c r="K344" i="28"/>
  <c r="I563" i="44"/>
  <c r="I344" i="28"/>
  <c r="K275" i="44"/>
  <c r="K50" i="28"/>
  <c r="I50" i="44"/>
  <c r="K327" i="28"/>
  <c r="I272" i="6"/>
  <c r="I276" i="6" s="1"/>
  <c r="K486" i="6"/>
  <c r="K486" i="28" s="1"/>
  <c r="G11" i="45" s="1"/>
  <c r="I448" i="28"/>
  <c r="K560" i="34"/>
  <c r="K275" i="21"/>
  <c r="K341" i="21"/>
  <c r="K560" i="21"/>
  <c r="K330" i="21"/>
  <c r="K340" i="21" s="1"/>
  <c r="I560" i="21"/>
  <c r="I272" i="21"/>
  <c r="I275" i="21" s="1"/>
  <c r="I560" i="15"/>
  <c r="I560" i="12"/>
  <c r="K330" i="27"/>
  <c r="K340" i="27" s="1"/>
  <c r="K341" i="27" s="1"/>
  <c r="K560" i="27" s="1"/>
  <c r="K341" i="11"/>
  <c r="K560" i="11" s="1"/>
  <c r="K560" i="10"/>
  <c r="K561" i="25"/>
  <c r="K564" i="25" s="1"/>
  <c r="I561" i="25"/>
  <c r="I564" i="25" s="1"/>
  <c r="K275" i="22"/>
  <c r="I562" i="6"/>
  <c r="K272" i="6"/>
  <c r="P273" i="6"/>
  <c r="M341" i="44" l="1"/>
  <c r="K275" i="42"/>
  <c r="M272" i="42"/>
  <c r="O272" i="42" s="1"/>
  <c r="K560" i="44"/>
  <c r="K421" i="28"/>
  <c r="G10" i="45" s="1"/>
  <c r="I50" i="28"/>
  <c r="K276" i="6"/>
  <c r="K277" i="28" s="1"/>
  <c r="K273" i="28"/>
  <c r="I565" i="6"/>
  <c r="K562" i="6"/>
  <c r="K562" i="28" s="1"/>
  <c r="P273" i="22"/>
  <c r="P8" i="11"/>
  <c r="P273" i="12"/>
  <c r="P493" i="11"/>
  <c r="P490" i="11"/>
  <c r="K563" i="44" l="1"/>
  <c r="I275" i="44"/>
  <c r="I277" i="28" s="1"/>
  <c r="I273" i="28"/>
  <c r="K565" i="6"/>
  <c r="K565" i="28" s="1"/>
  <c r="D28" i="46"/>
  <c r="E28" i="46"/>
  <c r="C28" i="46"/>
  <c r="B28" i="46"/>
  <c r="P484" i="27"/>
  <c r="P8" i="21"/>
  <c r="P273" i="21"/>
  <c r="P330" i="21"/>
  <c r="P303" i="6"/>
  <c r="P297" i="6"/>
  <c r="O273" i="27"/>
  <c r="O274" i="27"/>
  <c r="J274" i="27"/>
  <c r="L274" i="27"/>
  <c r="M274" i="27"/>
  <c r="N274" i="27"/>
  <c r="P274" i="27"/>
  <c r="P494" i="6"/>
  <c r="P488" i="6"/>
  <c r="P260" i="6"/>
  <c r="P308" i="22"/>
  <c r="P302" i="22"/>
  <c r="P303" i="25"/>
  <c r="P498" i="10"/>
  <c r="P495" i="10"/>
  <c r="P274" i="11"/>
  <c r="O273" i="11"/>
  <c r="O274" i="11"/>
  <c r="J274" i="11"/>
  <c r="L274" i="11"/>
  <c r="M274" i="11"/>
  <c r="N274" i="11"/>
  <c r="P330" i="27"/>
  <c r="P487" i="12"/>
  <c r="P302" i="15"/>
  <c r="P302" i="21"/>
  <c r="P308" i="21"/>
  <c r="P14" i="42" l="1"/>
  <c r="P50" i="42" s="1"/>
  <c r="P272" i="42" s="1"/>
  <c r="J272" i="22" l="1"/>
  <c r="P274" i="28" l="1"/>
  <c r="L274" i="28"/>
  <c r="D21" i="45" s="1"/>
  <c r="N274" i="28"/>
  <c r="J274" i="28"/>
  <c r="M273" i="34"/>
  <c r="M274" i="34"/>
  <c r="P75" i="6"/>
  <c r="P86" i="6" s="1"/>
  <c r="L75" i="6"/>
  <c r="L86" i="6" s="1"/>
  <c r="N86" i="6"/>
  <c r="L12" i="28"/>
  <c r="N12" i="28"/>
  <c r="N274" i="10"/>
  <c r="L485" i="11" l="1"/>
  <c r="L335" i="21"/>
  <c r="M309" i="34"/>
  <c r="O309" i="34" s="1"/>
  <c r="P75" i="10"/>
  <c r="L75" i="10"/>
  <c r="L86" i="10" s="1"/>
  <c r="N75" i="10"/>
  <c r="N86" i="10" s="1"/>
  <c r="M43" i="6"/>
  <c r="M44" i="6"/>
  <c r="M45" i="6"/>
  <c r="M45" i="28" s="1"/>
  <c r="M238" i="6"/>
  <c r="M239" i="6"/>
  <c r="M240" i="6"/>
  <c r="M241" i="6"/>
  <c r="P561" i="6"/>
  <c r="N561" i="6"/>
  <c r="N214" i="10"/>
  <c r="P214" i="22"/>
  <c r="J214" i="22"/>
  <c r="L214" i="22"/>
  <c r="N214" i="22"/>
  <c r="N326" i="22"/>
  <c r="N260" i="6"/>
  <c r="P296" i="6" l="1"/>
  <c r="L296" i="6"/>
  <c r="N296" i="6"/>
  <c r="P448" i="6" l="1"/>
  <c r="P485" i="10" l="1"/>
  <c r="P271" i="6"/>
  <c r="P500" i="6"/>
  <c r="P149" i="30"/>
  <c r="P282" i="25"/>
  <c r="P499" i="10"/>
  <c r="P340" i="34"/>
  <c r="P326" i="34"/>
  <c r="P312" i="34"/>
  <c r="P341" i="34" l="1"/>
  <c r="L39" i="25" l="1"/>
  <c r="N236" i="21"/>
  <c r="N247" i="21" s="1"/>
  <c r="L236" i="21"/>
  <c r="L247" i="21" s="1"/>
  <c r="N39" i="25"/>
  <c r="L14" i="22" l="1"/>
  <c r="L50" i="22" s="1"/>
  <c r="L272" i="22" s="1"/>
  <c r="L524" i="6"/>
  <c r="L561" i="6" s="1"/>
  <c r="L14" i="48"/>
  <c r="L394" i="34"/>
  <c r="M323" i="34"/>
  <c r="O323" i="34" s="1"/>
  <c r="O311" i="34"/>
  <c r="M310" i="34"/>
  <c r="L39" i="10"/>
  <c r="N39" i="10"/>
  <c r="J312" i="34"/>
  <c r="J341" i="34" s="1"/>
  <c r="L312" i="34"/>
  <c r="N312" i="34"/>
  <c r="N524" i="6"/>
  <c r="O310" i="34" l="1"/>
  <c r="M312" i="34"/>
  <c r="O312" i="34" s="1"/>
  <c r="N495" i="6"/>
  <c r="E7" i="6" l="1"/>
  <c r="E7" i="30"/>
  <c r="E7" i="8"/>
  <c r="E7" i="22"/>
  <c r="E7" i="25"/>
  <c r="E7" i="10"/>
  <c r="E7" i="11"/>
  <c r="E7" i="27"/>
  <c r="E7" i="12"/>
  <c r="E7" i="15"/>
  <c r="E7" i="21"/>
  <c r="E7" i="42"/>
  <c r="E7" i="19"/>
  <c r="E7" i="44"/>
  <c r="E7" i="48"/>
  <c r="E7" i="34"/>
  <c r="E7" i="28"/>
  <c r="F15" i="8"/>
  <c r="F15" i="10"/>
  <c r="F15" i="27"/>
  <c r="F15" i="12"/>
  <c r="F15" i="15"/>
  <c r="F15" i="21"/>
  <c r="F15" i="19"/>
  <c r="F15" i="44"/>
  <c r="F15" i="48"/>
  <c r="F15" i="34"/>
  <c r="F18" i="46"/>
  <c r="O9" i="21" l="1"/>
  <c r="O10" i="21"/>
  <c r="N500" i="6"/>
  <c r="L500" i="6"/>
  <c r="M298" i="25" l="1"/>
  <c r="L340" i="21"/>
  <c r="N340" i="21"/>
  <c r="N329" i="22"/>
  <c r="L352" i="28" l="1"/>
  <c r="H31" i="47"/>
  <c r="I31" i="47"/>
  <c r="I10" i="47"/>
  <c r="E8" i="47"/>
  <c r="E9" i="47"/>
  <c r="H5" i="47"/>
  <c r="E5" i="47"/>
  <c r="I5" i="47" s="1"/>
  <c r="D5" i="47"/>
  <c r="G5" i="47"/>
  <c r="G31" i="47"/>
  <c r="I5" i="45"/>
  <c r="H5" i="45"/>
  <c r="F12" i="46" l="1"/>
  <c r="F15" i="46"/>
  <c r="F16" i="46"/>
  <c r="F17" i="46"/>
  <c r="F23" i="46" l="1"/>
  <c r="F11" i="46"/>
  <c r="F28" i="46" s="1"/>
  <c r="N14" i="22"/>
  <c r="N50" i="22" s="1"/>
  <c r="N272" i="22" s="1"/>
  <c r="M271" i="22"/>
  <c r="O271" i="22" s="1"/>
  <c r="M270" i="22"/>
  <c r="O270" i="22" s="1"/>
  <c r="M269" i="22"/>
  <c r="O269" i="22" s="1"/>
  <c r="M268" i="22"/>
  <c r="O268" i="22" s="1"/>
  <c r="M267" i="22"/>
  <c r="O267" i="22" s="1"/>
  <c r="M266" i="22"/>
  <c r="O266" i="22" s="1"/>
  <c r="M265" i="22"/>
  <c r="O265" i="22" s="1"/>
  <c r="M264" i="22"/>
  <c r="O264" i="22" s="1"/>
  <c r="M263" i="22"/>
  <c r="O263" i="22" s="1"/>
  <c r="M262" i="22"/>
  <c r="O262" i="22" s="1"/>
  <c r="M261" i="22"/>
  <c r="O261" i="22" s="1"/>
  <c r="M260" i="22"/>
  <c r="O260" i="22" s="1"/>
  <c r="M259" i="22"/>
  <c r="O259" i="22" s="1"/>
  <c r="M258" i="22"/>
  <c r="O258" i="22" s="1"/>
  <c r="M257" i="22"/>
  <c r="O257" i="22" s="1"/>
  <c r="M256" i="22"/>
  <c r="O256" i="22" s="1"/>
  <c r="M255" i="22"/>
  <c r="O255" i="22" s="1"/>
  <c r="M254" i="22"/>
  <c r="O254" i="22" s="1"/>
  <c r="M253" i="22"/>
  <c r="O253" i="22" s="1"/>
  <c r="M252" i="22"/>
  <c r="O252" i="22" s="1"/>
  <c r="M251" i="22"/>
  <c r="O251" i="22" s="1"/>
  <c r="M250" i="22"/>
  <c r="O250" i="22" s="1"/>
  <c r="M249" i="22"/>
  <c r="O249" i="22" s="1"/>
  <c r="M248" i="22"/>
  <c r="O248" i="22" s="1"/>
  <c r="M247" i="22"/>
  <c r="O247" i="22" s="1"/>
  <c r="M246" i="22"/>
  <c r="O246" i="22" s="1"/>
  <c r="M245" i="22"/>
  <c r="O245" i="22" s="1"/>
  <c r="M244" i="22"/>
  <c r="O244" i="22" s="1"/>
  <c r="M243" i="22"/>
  <c r="O243" i="22" s="1"/>
  <c r="M242" i="22"/>
  <c r="O242" i="22" s="1"/>
  <c r="M241" i="22"/>
  <c r="O241" i="22" s="1"/>
  <c r="M240" i="22"/>
  <c r="O240" i="22" s="1"/>
  <c r="M239" i="22"/>
  <c r="O239" i="22" s="1"/>
  <c r="M238" i="22"/>
  <c r="O238" i="22" s="1"/>
  <c r="M237" i="22"/>
  <c r="O237" i="22" s="1"/>
  <c r="M236" i="22"/>
  <c r="O236" i="22" s="1"/>
  <c r="M235" i="22"/>
  <c r="O235" i="22" s="1"/>
  <c r="M234" i="22"/>
  <c r="O234" i="22" s="1"/>
  <c r="M233" i="22"/>
  <c r="O233" i="22" s="1"/>
  <c r="M232" i="22"/>
  <c r="O232" i="22" s="1"/>
  <c r="M231" i="22"/>
  <c r="O231" i="22" s="1"/>
  <c r="M230" i="22"/>
  <c r="O230" i="22" s="1"/>
  <c r="M229" i="22"/>
  <c r="O229" i="22" s="1"/>
  <c r="M228" i="22"/>
  <c r="O228" i="22" s="1"/>
  <c r="M227" i="22"/>
  <c r="O227" i="22" s="1"/>
  <c r="M226" i="22"/>
  <c r="O226" i="22" s="1"/>
  <c r="M225" i="22"/>
  <c r="O225" i="22" s="1"/>
  <c r="M224" i="22"/>
  <c r="O224" i="22" s="1"/>
  <c r="M223" i="22"/>
  <c r="O223" i="22" s="1"/>
  <c r="M222" i="22"/>
  <c r="O222" i="22" s="1"/>
  <c r="M221" i="22"/>
  <c r="O221" i="22" s="1"/>
  <c r="M220" i="22"/>
  <c r="O220" i="22" s="1"/>
  <c r="M219" i="22"/>
  <c r="O219" i="22" s="1"/>
  <c r="M218" i="22"/>
  <c r="O218" i="22" s="1"/>
  <c r="M217" i="22"/>
  <c r="O217" i="22" s="1"/>
  <c r="M216" i="22"/>
  <c r="O216" i="22" s="1"/>
  <c r="M215" i="22"/>
  <c r="O215" i="22" s="1"/>
  <c r="M213" i="22"/>
  <c r="O213" i="22" s="1"/>
  <c r="M212" i="22"/>
  <c r="O212" i="22" s="1"/>
  <c r="M211" i="22"/>
  <c r="O211" i="22" s="1"/>
  <c r="M210" i="22"/>
  <c r="M209" i="22"/>
  <c r="O209" i="22" s="1"/>
  <c r="M208" i="22"/>
  <c r="O208" i="22" s="1"/>
  <c r="M207" i="22"/>
  <c r="O207" i="22" s="1"/>
  <c r="M206" i="22"/>
  <c r="O206" i="22" s="1"/>
  <c r="M205" i="22"/>
  <c r="O205" i="22" s="1"/>
  <c r="M204" i="22"/>
  <c r="O204" i="22" s="1"/>
  <c r="M203" i="22"/>
  <c r="O203" i="22" s="1"/>
  <c r="M202" i="22"/>
  <c r="O202" i="22" s="1"/>
  <c r="M201" i="22"/>
  <c r="O201" i="22" s="1"/>
  <c r="M200" i="22"/>
  <c r="O200" i="22" s="1"/>
  <c r="M199" i="22"/>
  <c r="O199" i="22" s="1"/>
  <c r="M198" i="22"/>
  <c r="O198" i="22" s="1"/>
  <c r="M197" i="22"/>
  <c r="O197" i="22" s="1"/>
  <c r="M196" i="22"/>
  <c r="O196" i="22" s="1"/>
  <c r="M195" i="22"/>
  <c r="O195" i="22" s="1"/>
  <c r="M194" i="22"/>
  <c r="O194" i="22" s="1"/>
  <c r="M193" i="22"/>
  <c r="O193" i="22" s="1"/>
  <c r="M192" i="22"/>
  <c r="O192" i="22" s="1"/>
  <c r="M191" i="22"/>
  <c r="O191" i="22" s="1"/>
  <c r="M190" i="22"/>
  <c r="O190" i="22" s="1"/>
  <c r="M189" i="22"/>
  <c r="O189" i="22" s="1"/>
  <c r="M188" i="22"/>
  <c r="O188" i="22" s="1"/>
  <c r="M187" i="22"/>
  <c r="O187" i="22" s="1"/>
  <c r="M186" i="22"/>
  <c r="O186" i="22" s="1"/>
  <c r="M185" i="22"/>
  <c r="O185" i="22" s="1"/>
  <c r="M184" i="22"/>
  <c r="O184" i="22" s="1"/>
  <c r="M183" i="22"/>
  <c r="O183" i="22" s="1"/>
  <c r="M182" i="22"/>
  <c r="O182" i="22" s="1"/>
  <c r="M181" i="22"/>
  <c r="O181" i="22" s="1"/>
  <c r="M180" i="22"/>
  <c r="O180" i="22" s="1"/>
  <c r="M179" i="22"/>
  <c r="O179" i="22" s="1"/>
  <c r="M178" i="22"/>
  <c r="O178" i="22" s="1"/>
  <c r="M177" i="22"/>
  <c r="O177" i="22" s="1"/>
  <c r="M176" i="22"/>
  <c r="O176" i="22" s="1"/>
  <c r="M175" i="22"/>
  <c r="O175" i="22" s="1"/>
  <c r="M174" i="22"/>
  <c r="O174" i="22" s="1"/>
  <c r="M173" i="22"/>
  <c r="O173" i="22" s="1"/>
  <c r="M172" i="22"/>
  <c r="O172" i="22" s="1"/>
  <c r="M171" i="22"/>
  <c r="O171" i="22" s="1"/>
  <c r="M170" i="22"/>
  <c r="O170" i="22" s="1"/>
  <c r="M169" i="22"/>
  <c r="O169" i="22" s="1"/>
  <c r="M168" i="22"/>
  <c r="O168" i="22" s="1"/>
  <c r="M167" i="22"/>
  <c r="O167" i="22" s="1"/>
  <c r="M166" i="22"/>
  <c r="O166" i="22" s="1"/>
  <c r="M165" i="22"/>
  <c r="O165" i="22" s="1"/>
  <c r="M164" i="22"/>
  <c r="O164" i="22" s="1"/>
  <c r="M163" i="22"/>
  <c r="O163" i="22" s="1"/>
  <c r="M162" i="22"/>
  <c r="O162" i="22" s="1"/>
  <c r="M161" i="22"/>
  <c r="O161" i="22" s="1"/>
  <c r="M160" i="22"/>
  <c r="O160" i="22" s="1"/>
  <c r="M159" i="22"/>
  <c r="O159" i="22" s="1"/>
  <c r="M158" i="22"/>
  <c r="O158" i="22" s="1"/>
  <c r="M157" i="22"/>
  <c r="O157" i="22" s="1"/>
  <c r="M156" i="22"/>
  <c r="O156" i="22" s="1"/>
  <c r="M155" i="22"/>
  <c r="O155" i="22" s="1"/>
  <c r="M154" i="22"/>
  <c r="O154" i="22" s="1"/>
  <c r="M153" i="22"/>
  <c r="O153" i="22" s="1"/>
  <c r="M152" i="22"/>
  <c r="O152" i="22" s="1"/>
  <c r="M151" i="22"/>
  <c r="O151" i="22" s="1"/>
  <c r="M150" i="22"/>
  <c r="O150" i="22" s="1"/>
  <c r="M149" i="22"/>
  <c r="O149" i="22" s="1"/>
  <c r="M148" i="22"/>
  <c r="O148" i="22" s="1"/>
  <c r="M147" i="22"/>
  <c r="O147" i="22" s="1"/>
  <c r="M146" i="22"/>
  <c r="O146" i="22" s="1"/>
  <c r="M145" i="22"/>
  <c r="O145" i="22" s="1"/>
  <c r="M144" i="22"/>
  <c r="O144" i="22" s="1"/>
  <c r="M143" i="22"/>
  <c r="O143" i="22" s="1"/>
  <c r="M142" i="22"/>
  <c r="O142" i="22" s="1"/>
  <c r="M141" i="22"/>
  <c r="O141" i="22" s="1"/>
  <c r="M140" i="22"/>
  <c r="O140" i="22" s="1"/>
  <c r="M139" i="22"/>
  <c r="O139" i="22" s="1"/>
  <c r="M138" i="22"/>
  <c r="O138" i="22" s="1"/>
  <c r="M137" i="22"/>
  <c r="O137" i="22" s="1"/>
  <c r="M136" i="22"/>
  <c r="O136" i="22" s="1"/>
  <c r="M135" i="22"/>
  <c r="O135" i="22" s="1"/>
  <c r="M134" i="22"/>
  <c r="O134" i="22" s="1"/>
  <c r="M133" i="22"/>
  <c r="O133" i="22" s="1"/>
  <c r="M132" i="22"/>
  <c r="O132" i="22" s="1"/>
  <c r="M131" i="22"/>
  <c r="O131" i="22" s="1"/>
  <c r="M130" i="22"/>
  <c r="O130" i="22" s="1"/>
  <c r="M129" i="22"/>
  <c r="O129" i="22" s="1"/>
  <c r="M128" i="22"/>
  <c r="O128" i="22" s="1"/>
  <c r="M127" i="22"/>
  <c r="O127" i="22" s="1"/>
  <c r="M126" i="22"/>
  <c r="O126" i="22" s="1"/>
  <c r="M125" i="22"/>
  <c r="O125" i="22" s="1"/>
  <c r="M124" i="22"/>
  <c r="O124" i="22" s="1"/>
  <c r="M123" i="22"/>
  <c r="O123" i="22" s="1"/>
  <c r="M122" i="22"/>
  <c r="O122" i="22" s="1"/>
  <c r="M121" i="22"/>
  <c r="O121" i="22" s="1"/>
  <c r="M120" i="22"/>
  <c r="O120" i="22" s="1"/>
  <c r="M119" i="22"/>
  <c r="O119" i="22" s="1"/>
  <c r="M118" i="22"/>
  <c r="O118" i="22" s="1"/>
  <c r="M117" i="22"/>
  <c r="O117" i="22" s="1"/>
  <c r="M116" i="22"/>
  <c r="O116" i="22" s="1"/>
  <c r="M115" i="22"/>
  <c r="O115" i="22" s="1"/>
  <c r="M114" i="22"/>
  <c r="O114" i="22" s="1"/>
  <c r="M113" i="22"/>
  <c r="O113" i="22" s="1"/>
  <c r="M112" i="22"/>
  <c r="O112" i="22" s="1"/>
  <c r="M111" i="22"/>
  <c r="O111" i="22" s="1"/>
  <c r="M110" i="22"/>
  <c r="O110" i="22" s="1"/>
  <c r="M109" i="22"/>
  <c r="O109" i="22" s="1"/>
  <c r="M108" i="22"/>
  <c r="O108" i="22" s="1"/>
  <c r="M107" i="22"/>
  <c r="O107" i="22" s="1"/>
  <c r="M106" i="22"/>
  <c r="O106" i="22" s="1"/>
  <c r="M105" i="22"/>
  <c r="O105" i="22" s="1"/>
  <c r="M104" i="22"/>
  <c r="O104" i="22" s="1"/>
  <c r="M103" i="22"/>
  <c r="O103" i="22" s="1"/>
  <c r="M102" i="22"/>
  <c r="O102" i="22" s="1"/>
  <c r="M101" i="22"/>
  <c r="O101" i="22" s="1"/>
  <c r="M100" i="22"/>
  <c r="O100" i="22" s="1"/>
  <c r="M99" i="22"/>
  <c r="O99" i="22" s="1"/>
  <c r="M98" i="22"/>
  <c r="O98" i="22" s="1"/>
  <c r="M97" i="22"/>
  <c r="O97" i="22" s="1"/>
  <c r="M96" i="22"/>
  <c r="O96" i="22" s="1"/>
  <c r="M95" i="22"/>
  <c r="O95" i="22" s="1"/>
  <c r="M94" i="22"/>
  <c r="O94" i="22" s="1"/>
  <c r="M93" i="22"/>
  <c r="O93" i="22" s="1"/>
  <c r="M92" i="22"/>
  <c r="O92" i="22" s="1"/>
  <c r="M91" i="22"/>
  <c r="O91" i="22" s="1"/>
  <c r="M90" i="22"/>
  <c r="O90" i="22" s="1"/>
  <c r="M89" i="22"/>
  <c r="O89" i="22" s="1"/>
  <c r="M88" i="22"/>
  <c r="O88" i="22" s="1"/>
  <c r="M87" i="22"/>
  <c r="O87" i="22" s="1"/>
  <c r="M86" i="22"/>
  <c r="O86" i="22" s="1"/>
  <c r="M85" i="22"/>
  <c r="O85" i="22" s="1"/>
  <c r="M84" i="22"/>
  <c r="O84" i="22" s="1"/>
  <c r="M83" i="22"/>
  <c r="O83" i="22" s="1"/>
  <c r="M82" i="22"/>
  <c r="O82" i="22" s="1"/>
  <c r="M81" i="22"/>
  <c r="O81" i="22" s="1"/>
  <c r="M80" i="22"/>
  <c r="O80" i="22" s="1"/>
  <c r="M79" i="22"/>
  <c r="O79" i="22" s="1"/>
  <c r="M78" i="22"/>
  <c r="O78" i="22" s="1"/>
  <c r="M77" i="22"/>
  <c r="O77" i="22" s="1"/>
  <c r="M76" i="22"/>
  <c r="O76" i="22" s="1"/>
  <c r="M75" i="22"/>
  <c r="O75" i="22" s="1"/>
  <c r="M74" i="22"/>
  <c r="O74" i="22" s="1"/>
  <c r="M73" i="22"/>
  <c r="O73" i="22" s="1"/>
  <c r="M72" i="22"/>
  <c r="O72" i="22" s="1"/>
  <c r="M71" i="22"/>
  <c r="O71" i="22" s="1"/>
  <c r="M70" i="22"/>
  <c r="O70" i="22" s="1"/>
  <c r="M69" i="22"/>
  <c r="O69" i="22" s="1"/>
  <c r="M68" i="22"/>
  <c r="O68" i="22" s="1"/>
  <c r="M67" i="22"/>
  <c r="O67" i="22" s="1"/>
  <c r="M66" i="22"/>
  <c r="O66" i="22" s="1"/>
  <c r="M65" i="22"/>
  <c r="O65" i="22" s="1"/>
  <c r="M64" i="22"/>
  <c r="O64" i="22" s="1"/>
  <c r="M63" i="22"/>
  <c r="O63" i="22" s="1"/>
  <c r="M62" i="22"/>
  <c r="O62" i="22" s="1"/>
  <c r="M61" i="22"/>
  <c r="O61" i="22" s="1"/>
  <c r="M60" i="22"/>
  <c r="O60" i="22" s="1"/>
  <c r="M59" i="22"/>
  <c r="O59" i="22" s="1"/>
  <c r="M58" i="22"/>
  <c r="O58" i="22" s="1"/>
  <c r="M57" i="22"/>
  <c r="O57" i="22" s="1"/>
  <c r="M56" i="22"/>
  <c r="O56" i="22" s="1"/>
  <c r="M55" i="22"/>
  <c r="O55" i="22" s="1"/>
  <c r="M54" i="22"/>
  <c r="O54" i="22" s="1"/>
  <c r="M53" i="22"/>
  <c r="O53" i="22" s="1"/>
  <c r="M52" i="22"/>
  <c r="O52" i="22" s="1"/>
  <c r="M51" i="22"/>
  <c r="O51" i="22" s="1"/>
  <c r="M49" i="22"/>
  <c r="O49" i="22" s="1"/>
  <c r="M48" i="22"/>
  <c r="O48" i="22" s="1"/>
  <c r="M47" i="22"/>
  <c r="O47" i="22" s="1"/>
  <c r="M46" i="22"/>
  <c r="O46" i="22" s="1"/>
  <c r="M45" i="22"/>
  <c r="O45" i="22" s="1"/>
  <c r="M44" i="22"/>
  <c r="O44" i="22" s="1"/>
  <c r="M43" i="22"/>
  <c r="O43" i="22" s="1"/>
  <c r="M42" i="22"/>
  <c r="O42" i="22" s="1"/>
  <c r="M41" i="22"/>
  <c r="O41" i="22" s="1"/>
  <c r="M40" i="22"/>
  <c r="O40" i="22" s="1"/>
  <c r="M39" i="22"/>
  <c r="O39" i="22" s="1"/>
  <c r="M38" i="22"/>
  <c r="O38" i="22" s="1"/>
  <c r="M37" i="22"/>
  <c r="O37" i="22" s="1"/>
  <c r="M36" i="22"/>
  <c r="O36" i="22" s="1"/>
  <c r="M35" i="22"/>
  <c r="O35" i="22" s="1"/>
  <c r="M34" i="22"/>
  <c r="O34" i="22" s="1"/>
  <c r="M33" i="22"/>
  <c r="O33" i="22" s="1"/>
  <c r="M32" i="22"/>
  <c r="O32" i="22" s="1"/>
  <c r="M31" i="22"/>
  <c r="O31" i="22" s="1"/>
  <c r="M30" i="22"/>
  <c r="O30" i="22" s="1"/>
  <c r="M29" i="22"/>
  <c r="O29" i="22" s="1"/>
  <c r="M28" i="22"/>
  <c r="O28" i="22" s="1"/>
  <c r="M27" i="22"/>
  <c r="O27" i="22" s="1"/>
  <c r="M26" i="22"/>
  <c r="O26" i="22" s="1"/>
  <c r="M25" i="22"/>
  <c r="O25" i="22" s="1"/>
  <c r="M24" i="22"/>
  <c r="O24" i="22" s="1"/>
  <c r="M23" i="22"/>
  <c r="O23" i="22" s="1"/>
  <c r="M22" i="22"/>
  <c r="O22" i="22" s="1"/>
  <c r="M21" i="22"/>
  <c r="O21" i="22" s="1"/>
  <c r="M20" i="22"/>
  <c r="O20" i="22" s="1"/>
  <c r="M19" i="22"/>
  <c r="O19" i="22" s="1"/>
  <c r="M18" i="22"/>
  <c r="O18" i="22" s="1"/>
  <c r="M17" i="22"/>
  <c r="O17" i="22" s="1"/>
  <c r="M16" i="22"/>
  <c r="O16" i="22" s="1"/>
  <c r="M15" i="22"/>
  <c r="O15" i="22" s="1"/>
  <c r="M13" i="22"/>
  <c r="O13" i="22" s="1"/>
  <c r="M12" i="22"/>
  <c r="O12" i="22" s="1"/>
  <c r="M11" i="22"/>
  <c r="O11" i="22" s="1"/>
  <c r="M10" i="22"/>
  <c r="O10" i="22" s="1"/>
  <c r="M9" i="22"/>
  <c r="O9" i="22" s="1"/>
  <c r="M8" i="22"/>
  <c r="O8" i="22" s="1"/>
  <c r="M8" i="15"/>
  <c r="O8" i="15" s="1"/>
  <c r="M8" i="21"/>
  <c r="O8" i="21" s="1"/>
  <c r="O210" i="22" l="1"/>
  <c r="M214" i="22"/>
  <c r="O214" i="22" s="1"/>
  <c r="M44" i="44"/>
  <c r="L343" i="44"/>
  <c r="L344" i="28" s="1"/>
  <c r="M171" i="30"/>
  <c r="N343" i="44"/>
  <c r="L271" i="6"/>
  <c r="N448" i="6"/>
  <c r="N499" i="10"/>
  <c r="N271" i="6"/>
  <c r="M14" i="22" l="1"/>
  <c r="O14" i="22" s="1"/>
  <c r="M50" i="22" l="1"/>
  <c r="O50" i="22" l="1"/>
  <c r="M272" i="22"/>
  <c r="O272" i="22" s="1"/>
  <c r="P86" i="10" l="1"/>
  <c r="P14" i="22"/>
  <c r="P50" i="22" s="1"/>
  <c r="P272" i="22" s="1"/>
  <c r="P39" i="10"/>
  <c r="P327" i="6"/>
  <c r="P309" i="6"/>
  <c r="N485" i="8"/>
  <c r="P485" i="8"/>
  <c r="N485" i="11"/>
  <c r="P485" i="11"/>
  <c r="N485" i="27"/>
  <c r="P485" i="27"/>
  <c r="P394" i="48"/>
  <c r="P305" i="15" l="1"/>
  <c r="P308" i="15"/>
  <c r="N172" i="28"/>
  <c r="N173" i="28"/>
  <c r="N174" i="28"/>
  <c r="N175" i="28"/>
  <c r="N176" i="28"/>
  <c r="N177" i="28"/>
  <c r="N178" i="28"/>
  <c r="N179" i="28"/>
  <c r="N180" i="28"/>
  <c r="N181" i="28"/>
  <c r="N182" i="28"/>
  <c r="N183" i="28"/>
  <c r="L485" i="28"/>
  <c r="H12" i="45" s="1"/>
  <c r="M330" i="10"/>
  <c r="L315" i="28"/>
  <c r="L299" i="28"/>
  <c r="L326" i="21" l="1"/>
  <c r="H486" i="48"/>
  <c r="J486" i="48" s="1"/>
  <c r="M486" i="48"/>
  <c r="H487" i="48"/>
  <c r="J487" i="48"/>
  <c r="M487" i="48"/>
  <c r="H488" i="48"/>
  <c r="J488" i="48" s="1"/>
  <c r="M488" i="48"/>
  <c r="H489" i="48"/>
  <c r="J489" i="48" s="1"/>
  <c r="M489" i="48"/>
  <c r="H490" i="48"/>
  <c r="J490" i="48" s="1"/>
  <c r="M490" i="48"/>
  <c r="H491" i="48"/>
  <c r="J491" i="48"/>
  <c r="M491" i="48"/>
  <c r="H492" i="48"/>
  <c r="J492" i="48" s="1"/>
  <c r="M492" i="48"/>
  <c r="H493" i="48"/>
  <c r="J493" i="48" s="1"/>
  <c r="M493" i="48"/>
  <c r="H494" i="48"/>
  <c r="J494" i="48" s="1"/>
  <c r="M494" i="48"/>
  <c r="H495" i="48"/>
  <c r="J495" i="48"/>
  <c r="M495" i="48"/>
  <c r="H496" i="48"/>
  <c r="J496" i="48" s="1"/>
  <c r="M496" i="48"/>
  <c r="H497" i="48"/>
  <c r="J497" i="48" s="1"/>
  <c r="M497" i="48"/>
  <c r="H498" i="48"/>
  <c r="J498" i="48" s="1"/>
  <c r="M498" i="48"/>
  <c r="H499" i="48"/>
  <c r="J499" i="48"/>
  <c r="M499" i="48"/>
  <c r="H500" i="48"/>
  <c r="J500" i="48" s="1"/>
  <c r="M500" i="48"/>
  <c r="H501" i="48"/>
  <c r="J501" i="48" s="1"/>
  <c r="M501" i="48"/>
  <c r="H502" i="48"/>
  <c r="J502" i="48" s="1"/>
  <c r="M502" i="48"/>
  <c r="H503" i="48"/>
  <c r="J503" i="48"/>
  <c r="M503" i="48"/>
  <c r="H504" i="48"/>
  <c r="J504" i="48" s="1"/>
  <c r="M504" i="48"/>
  <c r="H505" i="48"/>
  <c r="J505" i="48" s="1"/>
  <c r="M505" i="48"/>
  <c r="H506" i="48"/>
  <c r="J506" i="48" s="1"/>
  <c r="M506" i="48"/>
  <c r="H507" i="48"/>
  <c r="J507" i="48"/>
  <c r="M507" i="48"/>
  <c r="H508" i="48"/>
  <c r="J508" i="48" s="1"/>
  <c r="M508" i="48"/>
  <c r="H509" i="48"/>
  <c r="J509" i="48" s="1"/>
  <c r="M509" i="48"/>
  <c r="H510" i="48"/>
  <c r="J510" i="48" s="1"/>
  <c r="M510" i="48"/>
  <c r="H511" i="48"/>
  <c r="J511" i="48"/>
  <c r="M511" i="48"/>
  <c r="H512" i="48"/>
  <c r="J512" i="48" s="1"/>
  <c r="M512" i="48"/>
  <c r="H513" i="48"/>
  <c r="J513" i="48" s="1"/>
  <c r="M513" i="48"/>
  <c r="H514" i="48"/>
  <c r="J514" i="48" s="1"/>
  <c r="M514" i="48"/>
  <c r="H515" i="48"/>
  <c r="J515" i="48"/>
  <c r="M515" i="48"/>
  <c r="H516" i="48"/>
  <c r="J516" i="48" s="1"/>
  <c r="M516" i="48"/>
  <c r="H517" i="48"/>
  <c r="J517" i="48" s="1"/>
  <c r="M517" i="48"/>
  <c r="H518" i="48"/>
  <c r="J518" i="48" s="1"/>
  <c r="M518" i="48"/>
  <c r="H519" i="48"/>
  <c r="J519" i="48"/>
  <c r="M519" i="48"/>
  <c r="H520" i="48"/>
  <c r="J520" i="48" s="1"/>
  <c r="M520" i="48"/>
  <c r="H521" i="48"/>
  <c r="J521" i="48" s="1"/>
  <c r="M521" i="48"/>
  <c r="H522" i="48"/>
  <c r="J522" i="48" s="1"/>
  <c r="M522" i="48"/>
  <c r="H523" i="48"/>
  <c r="J523" i="48"/>
  <c r="M523" i="48"/>
  <c r="H524" i="48"/>
  <c r="J524" i="48" s="1"/>
  <c r="M524" i="48"/>
  <c r="H525" i="48"/>
  <c r="J525" i="48" s="1"/>
  <c r="M525" i="48"/>
  <c r="H526" i="48"/>
  <c r="J526" i="48" s="1"/>
  <c r="M526" i="48"/>
  <c r="H527" i="48"/>
  <c r="J527" i="48"/>
  <c r="M527" i="48"/>
  <c r="H528" i="48"/>
  <c r="J528" i="48" s="1"/>
  <c r="M528" i="48"/>
  <c r="H529" i="48"/>
  <c r="J529" i="48" s="1"/>
  <c r="M529" i="48"/>
  <c r="H530" i="48"/>
  <c r="J530" i="48" s="1"/>
  <c r="M530" i="48"/>
  <c r="H531" i="48"/>
  <c r="J531" i="48"/>
  <c r="M531" i="48"/>
  <c r="H532" i="48"/>
  <c r="J532" i="48" s="1"/>
  <c r="M532" i="48"/>
  <c r="H533" i="48"/>
  <c r="J533" i="48" s="1"/>
  <c r="M533" i="48"/>
  <c r="H534" i="48"/>
  <c r="J534" i="48" s="1"/>
  <c r="M534" i="48"/>
  <c r="H535" i="48"/>
  <c r="J535" i="48"/>
  <c r="M535" i="48"/>
  <c r="H536" i="48"/>
  <c r="J536" i="48" s="1"/>
  <c r="M536" i="48"/>
  <c r="H537" i="48"/>
  <c r="J537" i="48" s="1"/>
  <c r="M537" i="48"/>
  <c r="H538" i="48"/>
  <c r="J538" i="48" s="1"/>
  <c r="M538" i="48"/>
  <c r="H539" i="48"/>
  <c r="J539" i="48"/>
  <c r="M539" i="48"/>
  <c r="H540" i="48"/>
  <c r="J540" i="48" s="1"/>
  <c r="M540" i="48"/>
  <c r="H541" i="48"/>
  <c r="J541" i="48" s="1"/>
  <c r="M541" i="48"/>
  <c r="H542" i="48"/>
  <c r="J542" i="48" s="1"/>
  <c r="M542" i="48"/>
  <c r="H543" i="48"/>
  <c r="J543" i="48"/>
  <c r="M543" i="48"/>
  <c r="H544" i="48"/>
  <c r="J544" i="48" s="1"/>
  <c r="M544" i="48"/>
  <c r="H545" i="48"/>
  <c r="J545" i="48" s="1"/>
  <c r="M545" i="48"/>
  <c r="H546" i="48"/>
  <c r="J546" i="48" s="1"/>
  <c r="M546" i="48"/>
  <c r="H547" i="48"/>
  <c r="J547" i="48"/>
  <c r="M547" i="48"/>
  <c r="H548" i="48"/>
  <c r="J548" i="48" s="1"/>
  <c r="M548" i="48"/>
  <c r="H549" i="48"/>
  <c r="J549" i="48" s="1"/>
  <c r="M549" i="48"/>
  <c r="H550" i="48"/>
  <c r="J550" i="48" s="1"/>
  <c r="M550" i="48"/>
  <c r="H551" i="48"/>
  <c r="J551" i="48"/>
  <c r="M551" i="48"/>
  <c r="H552" i="48"/>
  <c r="J552" i="48" s="1"/>
  <c r="M552" i="48"/>
  <c r="H553" i="48"/>
  <c r="J553" i="48" s="1"/>
  <c r="M553" i="48"/>
  <c r="H554" i="48"/>
  <c r="J554" i="48" s="1"/>
  <c r="M554" i="48"/>
  <c r="H555" i="48"/>
  <c r="J555" i="48"/>
  <c r="M555" i="48"/>
  <c r="H556" i="48"/>
  <c r="J556" i="48" s="1"/>
  <c r="M556" i="48"/>
  <c r="H557" i="48"/>
  <c r="J557" i="48" s="1"/>
  <c r="M557" i="48"/>
  <c r="H558" i="48"/>
  <c r="J558" i="48" s="1"/>
  <c r="M558" i="48"/>
  <c r="M330" i="34"/>
  <c r="M329" i="34"/>
  <c r="M324" i="34"/>
  <c r="O324" i="34" s="1"/>
  <c r="O327" i="34"/>
  <c r="O342" i="34"/>
  <c r="O343" i="34"/>
  <c r="O344" i="34"/>
  <c r="O345" i="34"/>
  <c r="O346" i="34"/>
  <c r="O347" i="34"/>
  <c r="O348" i="34"/>
  <c r="O349" i="34"/>
  <c r="O350" i="34"/>
  <c r="O351" i="34"/>
  <c r="O352" i="34"/>
  <c r="O353" i="34"/>
  <c r="O354" i="34"/>
  <c r="O355" i="34"/>
  <c r="O356" i="34"/>
  <c r="O357" i="34"/>
  <c r="O358" i="34"/>
  <c r="O359" i="34"/>
  <c r="O360" i="34"/>
  <c r="O361" i="34"/>
  <c r="O362" i="34"/>
  <c r="O363" i="34"/>
  <c r="O364" i="34"/>
  <c r="O365" i="34"/>
  <c r="O366" i="34"/>
  <c r="O367" i="34"/>
  <c r="O368" i="34"/>
  <c r="O369" i="34"/>
  <c r="O370" i="34"/>
  <c r="O371" i="34"/>
  <c r="O372" i="34"/>
  <c r="O373" i="34"/>
  <c r="O374" i="34"/>
  <c r="O375" i="34"/>
  <c r="O376" i="34"/>
  <c r="O377" i="34"/>
  <c r="O378" i="34"/>
  <c r="O379" i="34"/>
  <c r="O380" i="34"/>
  <c r="O381" i="34"/>
  <c r="O382" i="34"/>
  <c r="O383" i="34"/>
  <c r="O384" i="34"/>
  <c r="O385" i="34"/>
  <c r="O386" i="34"/>
  <c r="O387" i="34"/>
  <c r="O388" i="34"/>
  <c r="O389" i="34"/>
  <c r="O390" i="34"/>
  <c r="O391" i="34"/>
  <c r="O392" i="34"/>
  <c r="O393" i="34"/>
  <c r="M325" i="34"/>
  <c r="O325" i="34" s="1"/>
  <c r="L39" i="44" l="1"/>
  <c r="L154" i="30"/>
  <c r="N124" i="30"/>
  <c r="J326" i="34"/>
  <c r="L326" i="34"/>
  <c r="M326" i="34"/>
  <c r="N326" i="34"/>
  <c r="L340" i="34"/>
  <c r="N340" i="34"/>
  <c r="N394" i="48"/>
  <c r="N341" i="34" l="1"/>
  <c r="L341" i="34"/>
  <c r="O326" i="34"/>
  <c r="P563" i="28"/>
  <c r="P560" i="28"/>
  <c r="P559" i="28"/>
  <c r="P558" i="28"/>
  <c r="P557" i="28"/>
  <c r="P556" i="28"/>
  <c r="P555" i="28"/>
  <c r="P554" i="28"/>
  <c r="P553" i="28"/>
  <c r="P552" i="28"/>
  <c r="P551" i="28"/>
  <c r="P550" i="28"/>
  <c r="P549" i="28"/>
  <c r="P548" i="28"/>
  <c r="P547" i="28"/>
  <c r="P546" i="28"/>
  <c r="P545" i="28"/>
  <c r="P544" i="28"/>
  <c r="P543" i="28"/>
  <c r="P542" i="28"/>
  <c r="P541" i="28"/>
  <c r="P540" i="28"/>
  <c r="P539" i="28"/>
  <c r="P538" i="28"/>
  <c r="P537" i="28"/>
  <c r="P536" i="28"/>
  <c r="P535" i="28"/>
  <c r="P534" i="28"/>
  <c r="P533" i="28"/>
  <c r="P532" i="28"/>
  <c r="P531" i="28"/>
  <c r="P530" i="28"/>
  <c r="P529" i="28"/>
  <c r="P528" i="28"/>
  <c r="P527" i="28"/>
  <c r="P526" i="28"/>
  <c r="P525" i="28"/>
  <c r="P524" i="28"/>
  <c r="P523" i="28"/>
  <c r="P522" i="28"/>
  <c r="P521" i="28"/>
  <c r="P520" i="28"/>
  <c r="P519" i="28"/>
  <c r="P518" i="28"/>
  <c r="P517" i="28"/>
  <c r="P516" i="28"/>
  <c r="P515" i="28"/>
  <c r="P514" i="28"/>
  <c r="P513" i="28"/>
  <c r="P512" i="28"/>
  <c r="P511" i="28"/>
  <c r="P510" i="28"/>
  <c r="P509" i="28"/>
  <c r="P508" i="28"/>
  <c r="P507" i="28"/>
  <c r="P506" i="28"/>
  <c r="P505" i="28"/>
  <c r="P504" i="28"/>
  <c r="P503" i="28"/>
  <c r="P502" i="28"/>
  <c r="P501" i="28"/>
  <c r="P499" i="28"/>
  <c r="P498" i="28"/>
  <c r="P497" i="28"/>
  <c r="P496" i="28"/>
  <c r="P494" i="28"/>
  <c r="P493" i="28"/>
  <c r="P492" i="28"/>
  <c r="P491" i="28"/>
  <c r="P490" i="28"/>
  <c r="P489" i="28"/>
  <c r="P488" i="28"/>
  <c r="P487" i="28"/>
  <c r="P485" i="28"/>
  <c r="P484" i="28"/>
  <c r="P483" i="28"/>
  <c r="P482" i="28"/>
  <c r="P481" i="28"/>
  <c r="P480" i="28"/>
  <c r="P479" i="28"/>
  <c r="P478" i="28"/>
  <c r="P477" i="28"/>
  <c r="P476" i="28"/>
  <c r="P475" i="28"/>
  <c r="P473" i="28"/>
  <c r="P472" i="28"/>
  <c r="P471" i="28"/>
  <c r="P470" i="28"/>
  <c r="P469" i="28"/>
  <c r="P468" i="28"/>
  <c r="P467" i="28"/>
  <c r="P466" i="28"/>
  <c r="P465" i="28"/>
  <c r="P464" i="28"/>
  <c r="P463" i="28"/>
  <c r="P462" i="28"/>
  <c r="P461" i="28"/>
  <c r="P460" i="28"/>
  <c r="P459" i="28"/>
  <c r="P458" i="28"/>
  <c r="P457" i="28"/>
  <c r="P456" i="28"/>
  <c r="P455" i="28"/>
  <c r="P454" i="28"/>
  <c r="P453" i="28"/>
  <c r="P452" i="28"/>
  <c r="P451" i="28"/>
  <c r="P450" i="28"/>
  <c r="P449" i="28"/>
  <c r="P447" i="28"/>
  <c r="P446" i="28"/>
  <c r="P445" i="28"/>
  <c r="P444" i="28"/>
  <c r="P443" i="28"/>
  <c r="P442" i="28"/>
  <c r="P441" i="28"/>
  <c r="P440" i="28"/>
  <c r="P439" i="28"/>
  <c r="P438" i="28"/>
  <c r="P437" i="28"/>
  <c r="P436" i="28"/>
  <c r="P435" i="28"/>
  <c r="P434" i="28"/>
  <c r="P433" i="28"/>
  <c r="P432" i="28"/>
  <c r="P431" i="28"/>
  <c r="P430" i="28"/>
  <c r="P429" i="28"/>
  <c r="P428" i="28"/>
  <c r="P427" i="28"/>
  <c r="P426" i="28"/>
  <c r="P425" i="28"/>
  <c r="P424" i="28"/>
  <c r="P423" i="28"/>
  <c r="P422" i="28"/>
  <c r="P420" i="28"/>
  <c r="P419" i="28"/>
  <c r="P418" i="28"/>
  <c r="P417" i="28"/>
  <c r="P416" i="28"/>
  <c r="P415" i="28"/>
  <c r="P414" i="28"/>
  <c r="P413" i="28"/>
  <c r="P412" i="28"/>
  <c r="P411" i="28"/>
  <c r="P410" i="28"/>
  <c r="P409" i="28"/>
  <c r="P408" i="28"/>
  <c r="P407" i="28"/>
  <c r="P406" i="28"/>
  <c r="P405" i="28"/>
  <c r="P404" i="28"/>
  <c r="P403" i="28"/>
  <c r="P402" i="28"/>
  <c r="P401" i="28"/>
  <c r="P400" i="28"/>
  <c r="P399" i="28"/>
  <c r="P398" i="28"/>
  <c r="P397" i="28"/>
  <c r="P396" i="28"/>
  <c r="P394" i="28"/>
  <c r="P393" i="28"/>
  <c r="P392" i="28"/>
  <c r="P391" i="28"/>
  <c r="P390" i="28"/>
  <c r="P389" i="28"/>
  <c r="P388" i="28"/>
  <c r="P387" i="28"/>
  <c r="P386" i="28"/>
  <c r="P385" i="28"/>
  <c r="P384" i="28"/>
  <c r="P383" i="28"/>
  <c r="P382" i="28"/>
  <c r="P381" i="28"/>
  <c r="P380" i="28"/>
  <c r="P379" i="28"/>
  <c r="P378" i="28"/>
  <c r="P377" i="28"/>
  <c r="P376" i="28"/>
  <c r="P375" i="28"/>
  <c r="P374" i="28"/>
  <c r="P373" i="28"/>
  <c r="P372" i="28"/>
  <c r="P371" i="28"/>
  <c r="P370" i="28"/>
  <c r="P369" i="28"/>
  <c r="P368" i="28"/>
  <c r="P367" i="28"/>
  <c r="P366" i="28"/>
  <c r="P365" i="28"/>
  <c r="P364" i="28"/>
  <c r="P363" i="28"/>
  <c r="P362" i="28"/>
  <c r="P361" i="28"/>
  <c r="P360" i="28"/>
  <c r="P359" i="28"/>
  <c r="P358" i="28"/>
  <c r="P357" i="28"/>
  <c r="P356" i="28"/>
  <c r="P355" i="28"/>
  <c r="P354" i="28"/>
  <c r="P353" i="28"/>
  <c r="P351" i="28"/>
  <c r="P350" i="28"/>
  <c r="P349" i="28"/>
  <c r="P348" i="28"/>
  <c r="P347" i="28"/>
  <c r="P346" i="28"/>
  <c r="P345" i="28"/>
  <c r="P343" i="28"/>
  <c r="P340" i="28"/>
  <c r="P339" i="28"/>
  <c r="P338" i="28"/>
  <c r="P337" i="28"/>
  <c r="P336" i="28"/>
  <c r="P335" i="28"/>
  <c r="P334" i="28"/>
  <c r="P333" i="28"/>
  <c r="P332" i="28"/>
  <c r="P329" i="28"/>
  <c r="P328" i="28"/>
  <c r="P326" i="28"/>
  <c r="P325" i="28"/>
  <c r="P324" i="28"/>
  <c r="P323" i="28"/>
  <c r="P322" i="28"/>
  <c r="P321" i="28"/>
  <c r="P320" i="28"/>
  <c r="P319" i="28"/>
  <c r="P318" i="28"/>
  <c r="P317" i="28"/>
  <c r="P315" i="28"/>
  <c r="P314" i="28"/>
  <c r="P312" i="28"/>
  <c r="P311" i="28"/>
  <c r="P310" i="28"/>
  <c r="P309" i="28"/>
  <c r="P308" i="28"/>
  <c r="P307" i="28"/>
  <c r="P306" i="28"/>
  <c r="P305" i="28"/>
  <c r="P304" i="28"/>
  <c r="P303" i="28"/>
  <c r="P299" i="28"/>
  <c r="P298" i="28"/>
  <c r="P297" i="28"/>
  <c r="P295" i="28"/>
  <c r="P294" i="28"/>
  <c r="P293" i="28"/>
  <c r="P292" i="28"/>
  <c r="P291" i="28"/>
  <c r="P289" i="28"/>
  <c r="P288" i="28"/>
  <c r="P287" i="28"/>
  <c r="P286" i="28"/>
  <c r="P285" i="28"/>
  <c r="P284" i="28"/>
  <c r="P283" i="28"/>
  <c r="P282" i="28"/>
  <c r="P275" i="28"/>
  <c r="P272" i="28"/>
  <c r="C10" i="47" s="1"/>
  <c r="P271" i="28"/>
  <c r="P270" i="28"/>
  <c r="P269" i="28"/>
  <c r="P268" i="28"/>
  <c r="P267" i="28"/>
  <c r="P266" i="28"/>
  <c r="P265" i="28"/>
  <c r="P264" i="28"/>
  <c r="P263" i="28"/>
  <c r="P262" i="28"/>
  <c r="P261" i="28"/>
  <c r="P260" i="28"/>
  <c r="P259" i="28"/>
  <c r="P258" i="28"/>
  <c r="P257" i="28"/>
  <c r="P256" i="28"/>
  <c r="P255" i="28"/>
  <c r="P254" i="28"/>
  <c r="P253" i="28"/>
  <c r="P252" i="28"/>
  <c r="P251" i="28"/>
  <c r="P250" i="28"/>
  <c r="P249" i="28"/>
  <c r="P247" i="28"/>
  <c r="P246" i="28"/>
  <c r="P245" i="28"/>
  <c r="P244" i="28"/>
  <c r="P243" i="28"/>
  <c r="P242" i="28"/>
  <c r="P241" i="28"/>
  <c r="P240" i="28"/>
  <c r="P239" i="28"/>
  <c r="P238" i="28"/>
  <c r="P237" i="28"/>
  <c r="P236" i="28"/>
  <c r="P235" i="28"/>
  <c r="P234" i="28"/>
  <c r="P233" i="28"/>
  <c r="P232" i="28"/>
  <c r="P231" i="28"/>
  <c r="P230" i="28"/>
  <c r="P229" i="28"/>
  <c r="P228" i="28"/>
  <c r="P227" i="28"/>
  <c r="P225" i="28"/>
  <c r="P223" i="28"/>
  <c r="P222" i="28"/>
  <c r="P221" i="28"/>
  <c r="P220" i="28"/>
  <c r="P219" i="28"/>
  <c r="P218" i="28"/>
  <c r="P217" i="28"/>
  <c r="P216" i="28"/>
  <c r="P214" i="28"/>
  <c r="P213" i="28"/>
  <c r="P212" i="28"/>
  <c r="P211" i="28"/>
  <c r="P210" i="28"/>
  <c r="P209" i="28"/>
  <c r="P208" i="28"/>
  <c r="P207" i="28"/>
  <c r="P206" i="28"/>
  <c r="P205" i="28"/>
  <c r="P204" i="28"/>
  <c r="P203" i="28"/>
  <c r="P202" i="28"/>
  <c r="P201" i="28"/>
  <c r="P200" i="28"/>
  <c r="P199" i="28"/>
  <c r="P198" i="28"/>
  <c r="P197" i="28"/>
  <c r="P196" i="28"/>
  <c r="P195" i="28"/>
  <c r="P194" i="28"/>
  <c r="P193" i="28"/>
  <c r="P191" i="28"/>
  <c r="P190" i="28"/>
  <c r="P189" i="28"/>
  <c r="P188" i="28"/>
  <c r="P187" i="28"/>
  <c r="P186" i="28"/>
  <c r="P183" i="28"/>
  <c r="P182" i="28"/>
  <c r="P181" i="28"/>
  <c r="P180" i="28"/>
  <c r="P179" i="28"/>
  <c r="P178" i="28"/>
  <c r="P177" i="28"/>
  <c r="P176" i="28"/>
  <c r="P175" i="28"/>
  <c r="P174" i="28"/>
  <c r="P173" i="28"/>
  <c r="P172" i="28"/>
  <c r="P171" i="28"/>
  <c r="P169" i="28"/>
  <c r="P168" i="28"/>
  <c r="P167" i="28"/>
  <c r="P166" i="28"/>
  <c r="P165" i="28"/>
  <c r="P164" i="28"/>
  <c r="P163" i="28"/>
  <c r="P162" i="28"/>
  <c r="P161" i="28"/>
  <c r="P160" i="28"/>
  <c r="P159" i="28"/>
  <c r="P158" i="28"/>
  <c r="P157" i="28"/>
  <c r="P156" i="28"/>
  <c r="P155" i="28"/>
  <c r="P153" i="28"/>
  <c r="P152" i="28"/>
  <c r="P151" i="28"/>
  <c r="P150" i="28"/>
  <c r="P148" i="28"/>
  <c r="P147" i="28"/>
  <c r="P146" i="28"/>
  <c r="P145" i="28"/>
  <c r="P144" i="28"/>
  <c r="P143" i="28"/>
  <c r="P142" i="28"/>
  <c r="P141" i="28"/>
  <c r="P140" i="28"/>
  <c r="P139" i="28"/>
  <c r="P138" i="28"/>
  <c r="P137" i="28"/>
  <c r="P136" i="28"/>
  <c r="P135" i="28"/>
  <c r="P134" i="28"/>
  <c r="P133" i="28"/>
  <c r="P132" i="28"/>
  <c r="P131" i="28"/>
  <c r="P130" i="28"/>
  <c r="P129" i="28"/>
  <c r="P128" i="28"/>
  <c r="P127" i="28"/>
  <c r="P126" i="28"/>
  <c r="P125" i="28"/>
  <c r="P123" i="28"/>
  <c r="P122" i="28"/>
  <c r="P121" i="28"/>
  <c r="P120" i="28"/>
  <c r="P119" i="28"/>
  <c r="P118" i="28"/>
  <c r="P117" i="28"/>
  <c r="P116" i="28"/>
  <c r="P114" i="28"/>
  <c r="P113" i="28"/>
  <c r="P112" i="28"/>
  <c r="P111" i="28"/>
  <c r="P110" i="28"/>
  <c r="P109" i="28"/>
  <c r="P108" i="28"/>
  <c r="P107" i="28"/>
  <c r="P106" i="28"/>
  <c r="P105" i="28"/>
  <c r="P104" i="28"/>
  <c r="P103" i="28"/>
  <c r="P102" i="28"/>
  <c r="P101" i="28"/>
  <c r="P100" i="28"/>
  <c r="P99" i="28"/>
  <c r="P98" i="28"/>
  <c r="P97" i="28"/>
  <c r="P96" i="28"/>
  <c r="P95" i="28"/>
  <c r="P94" i="28"/>
  <c r="P93" i="28"/>
  <c r="P92" i="28"/>
  <c r="P91" i="28"/>
  <c r="P90" i="28"/>
  <c r="P89" i="28"/>
  <c r="P88" i="28"/>
  <c r="P87" i="28"/>
  <c r="P85" i="28"/>
  <c r="P84" i="28"/>
  <c r="P83" i="28"/>
  <c r="P82" i="28"/>
  <c r="P81" i="28"/>
  <c r="P80" i="28"/>
  <c r="P79" i="28"/>
  <c r="P78" i="28"/>
  <c r="P77" i="28"/>
  <c r="P76" i="28"/>
  <c r="P75" i="28"/>
  <c r="P74" i="28"/>
  <c r="P73" i="28"/>
  <c r="P72" i="28"/>
  <c r="P71" i="28"/>
  <c r="P70" i="28"/>
  <c r="P69" i="28"/>
  <c r="P68" i="28"/>
  <c r="P67" i="28"/>
  <c r="P66" i="28"/>
  <c r="P65" i="28"/>
  <c r="P64" i="28"/>
  <c r="P63" i="28"/>
  <c r="P62" i="28"/>
  <c r="P61" i="28"/>
  <c r="P60" i="28"/>
  <c r="P59" i="28"/>
  <c r="P58" i="28"/>
  <c r="P57" i="28"/>
  <c r="P56" i="28"/>
  <c r="P55" i="28"/>
  <c r="P54" i="28"/>
  <c r="P53" i="28"/>
  <c r="P52" i="28"/>
  <c r="P51" i="28"/>
  <c r="P49" i="28"/>
  <c r="P48" i="28"/>
  <c r="P47" i="28"/>
  <c r="P46" i="28"/>
  <c r="P45" i="28"/>
  <c r="P44" i="28"/>
  <c r="P43" i="28"/>
  <c r="P42" i="28"/>
  <c r="P41" i="28"/>
  <c r="P40" i="28"/>
  <c r="P38" i="28"/>
  <c r="P37" i="28"/>
  <c r="P36" i="28"/>
  <c r="P35" i="28"/>
  <c r="P34" i="28"/>
  <c r="P33" i="28"/>
  <c r="P32" i="28"/>
  <c r="P31" i="28"/>
  <c r="P30" i="28"/>
  <c r="P29" i="28"/>
  <c r="P28" i="28"/>
  <c r="P27" i="28"/>
  <c r="P26" i="28"/>
  <c r="P25" i="28"/>
  <c r="P24" i="28"/>
  <c r="P23" i="28"/>
  <c r="P22" i="28"/>
  <c r="P21" i="28"/>
  <c r="P20" i="28"/>
  <c r="P19" i="28"/>
  <c r="P18" i="28"/>
  <c r="P17" i="28"/>
  <c r="P16" i="28"/>
  <c r="P15" i="28"/>
  <c r="P13" i="28"/>
  <c r="P12" i="28"/>
  <c r="P11" i="28"/>
  <c r="P10" i="28"/>
  <c r="P9" i="28"/>
  <c r="P8" i="28"/>
  <c r="P394" i="34"/>
  <c r="P420" i="34" s="1"/>
  <c r="P560" i="34" s="1"/>
  <c r="P274" i="34"/>
  <c r="P39" i="34"/>
  <c r="P14" i="34"/>
  <c r="P50" i="34" s="1"/>
  <c r="P272" i="34" s="1"/>
  <c r="P343" i="48"/>
  <c r="P274" i="48"/>
  <c r="P39" i="48"/>
  <c r="P14" i="48"/>
  <c r="P50" i="48" s="1"/>
  <c r="P272" i="48" s="1"/>
  <c r="P343" i="44"/>
  <c r="P420" i="44" s="1"/>
  <c r="P560" i="44" s="1"/>
  <c r="P274" i="44"/>
  <c r="P39" i="44"/>
  <c r="P50" i="44" s="1"/>
  <c r="P272" i="44" s="1"/>
  <c r="P14" i="44"/>
  <c r="P326" i="19"/>
  <c r="P341" i="19" s="1"/>
  <c r="P560" i="19" s="1"/>
  <c r="P274" i="19"/>
  <c r="P14" i="19"/>
  <c r="P50" i="19" s="1"/>
  <c r="P272" i="19" s="1"/>
  <c r="P275" i="19" s="1"/>
  <c r="P473" i="42"/>
  <c r="P485" i="42" s="1"/>
  <c r="P560" i="42" s="1"/>
  <c r="P274" i="42"/>
  <c r="P275" i="42" s="1"/>
  <c r="P499" i="21"/>
  <c r="P494" i="21"/>
  <c r="P329" i="21"/>
  <c r="P326" i="21"/>
  <c r="P315" i="21"/>
  <c r="P312" i="21"/>
  <c r="P301" i="21"/>
  <c r="P299" i="21"/>
  <c r="P274" i="21"/>
  <c r="P214" i="21"/>
  <c r="P39" i="21"/>
  <c r="P14" i="21"/>
  <c r="P340" i="15"/>
  <c r="P341" i="15" s="1"/>
  <c r="P301" i="15"/>
  <c r="P299" i="15"/>
  <c r="P274" i="15"/>
  <c r="P14" i="15"/>
  <c r="P50" i="15" s="1"/>
  <c r="P272" i="15" s="1"/>
  <c r="P499" i="12"/>
  <c r="P494" i="12"/>
  <c r="P447" i="12"/>
  <c r="P485" i="12" s="1"/>
  <c r="P326" i="12"/>
  <c r="P315" i="12"/>
  <c r="P312" i="12"/>
  <c r="P340" i="12" s="1"/>
  <c r="P301" i="12"/>
  <c r="P299" i="12"/>
  <c r="P295" i="12"/>
  <c r="P274" i="12"/>
  <c r="P86" i="12"/>
  <c r="P86" i="28" s="1"/>
  <c r="P14" i="12"/>
  <c r="P50" i="12" s="1"/>
  <c r="P272" i="12" s="1"/>
  <c r="P494" i="27"/>
  <c r="P340" i="27"/>
  <c r="P329" i="27"/>
  <c r="P326" i="27"/>
  <c r="P315" i="27"/>
  <c r="P312" i="27"/>
  <c r="P14" i="27"/>
  <c r="P50" i="27" s="1"/>
  <c r="P272" i="27" s="1"/>
  <c r="P275" i="27" s="1"/>
  <c r="P494" i="11"/>
  <c r="P326" i="11"/>
  <c r="P315" i="11"/>
  <c r="P312" i="11"/>
  <c r="P14" i="11"/>
  <c r="P50" i="11" s="1"/>
  <c r="P272" i="11" s="1"/>
  <c r="P275" i="11" s="1"/>
  <c r="P494" i="10"/>
  <c r="P326" i="10"/>
  <c r="P315" i="10"/>
  <c r="P312" i="10"/>
  <c r="P340" i="10" s="1"/>
  <c r="P274" i="10"/>
  <c r="P14" i="10"/>
  <c r="P563" i="25"/>
  <c r="P495" i="25"/>
  <c r="P341" i="25"/>
  <c r="P330" i="25"/>
  <c r="P327" i="25"/>
  <c r="P313" i="25"/>
  <c r="P302" i="25"/>
  <c r="P300" i="25"/>
  <c r="P296" i="25"/>
  <c r="P301" i="25" s="1"/>
  <c r="P275" i="25"/>
  <c r="P214" i="25"/>
  <c r="P39" i="25"/>
  <c r="P14" i="25"/>
  <c r="P326" i="22"/>
  <c r="P340" i="22" s="1"/>
  <c r="P312" i="22"/>
  <c r="P301" i="22"/>
  <c r="P299" i="22"/>
  <c r="P300" i="22" s="1"/>
  <c r="P274" i="22"/>
  <c r="P275" i="22" s="1"/>
  <c r="P499" i="8"/>
  <c r="P329" i="8"/>
  <c r="P326" i="8"/>
  <c r="P312" i="8"/>
  <c r="P274" i="8"/>
  <c r="P214" i="8"/>
  <c r="P14" i="8"/>
  <c r="P50" i="8" s="1"/>
  <c r="P486" i="30"/>
  <c r="P561" i="30" s="1"/>
  <c r="P275" i="30"/>
  <c r="P154" i="30"/>
  <c r="P154" i="28" s="1"/>
  <c r="P149" i="28"/>
  <c r="P124" i="30"/>
  <c r="P115" i="30"/>
  <c r="P115" i="28" s="1"/>
  <c r="P564" i="6"/>
  <c r="P561" i="28"/>
  <c r="P495" i="6"/>
  <c r="P474" i="6"/>
  <c r="P448" i="28"/>
  <c r="P330" i="6"/>
  <c r="P330" i="28" s="1"/>
  <c r="P316" i="6"/>
  <c r="P313" i="6"/>
  <c r="P302" i="6"/>
  <c r="P300" i="6"/>
  <c r="P275" i="6"/>
  <c r="P225" i="6"/>
  <c r="P226" i="28" s="1"/>
  <c r="P223" i="6"/>
  <c r="P224" i="28" s="1"/>
  <c r="P191" i="6"/>
  <c r="P214" i="6" s="1"/>
  <c r="P184" i="6"/>
  <c r="P39" i="6"/>
  <c r="P14" i="6"/>
  <c r="P340" i="21" l="1"/>
  <c r="P341" i="21" s="1"/>
  <c r="P272" i="8"/>
  <c r="P330" i="11"/>
  <c r="P340" i="11" s="1"/>
  <c r="P341" i="11" s="1"/>
  <c r="P560" i="11" s="1"/>
  <c r="P276" i="28"/>
  <c r="P192" i="28"/>
  <c r="P247" i="6"/>
  <c r="P248" i="28" s="1"/>
  <c r="P50" i="21"/>
  <c r="P272" i="21" s="1"/>
  <c r="P275" i="21" s="1"/>
  <c r="P341" i="6"/>
  <c r="P342" i="6" s="1"/>
  <c r="P50" i="10"/>
  <c r="P272" i="10" s="1"/>
  <c r="P275" i="10" s="1"/>
  <c r="P275" i="34"/>
  <c r="P50" i="25"/>
  <c r="P272" i="25" s="1"/>
  <c r="P276" i="25" s="1"/>
  <c r="P340" i="8"/>
  <c r="P341" i="8" s="1"/>
  <c r="P560" i="8" s="1"/>
  <c r="P275" i="15"/>
  <c r="P275" i="12"/>
  <c r="P215" i="28"/>
  <c r="P50" i="6"/>
  <c r="P272" i="6" s="1"/>
  <c r="P276" i="6" s="1"/>
  <c r="P564" i="28"/>
  <c r="P486" i="6"/>
  <c r="P486" i="28" s="1"/>
  <c r="P316" i="28"/>
  <c r="P301" i="6"/>
  <c r="P170" i="30"/>
  <c r="P170" i="28" s="1"/>
  <c r="P124" i="28"/>
  <c r="P275" i="8"/>
  <c r="P341" i="22"/>
  <c r="P560" i="22" s="1"/>
  <c r="P300" i="28"/>
  <c r="P39" i="28"/>
  <c r="P342" i="25"/>
  <c r="P561" i="25" s="1"/>
  <c r="P564" i="25" s="1"/>
  <c r="P341" i="10"/>
  <c r="P560" i="10" s="1"/>
  <c r="P341" i="27"/>
  <c r="P560" i="27" s="1"/>
  <c r="P500" i="28"/>
  <c r="P495" i="28"/>
  <c r="P341" i="12"/>
  <c r="P560" i="12" s="1"/>
  <c r="P327" i="28"/>
  <c r="P300" i="12"/>
  <c r="P302" i="28"/>
  <c r="P313" i="28"/>
  <c r="P474" i="28"/>
  <c r="P275" i="44"/>
  <c r="P344" i="28"/>
  <c r="P352" i="28"/>
  <c r="P14" i="28"/>
  <c r="P275" i="48"/>
  <c r="P420" i="48"/>
  <c r="P560" i="48" s="1"/>
  <c r="P395" i="28"/>
  <c r="O329" i="34"/>
  <c r="M331" i="34"/>
  <c r="O328" i="34"/>
  <c r="L115" i="30"/>
  <c r="L41" i="28"/>
  <c r="N8" i="28"/>
  <c r="G18" i="47" l="1"/>
  <c r="G32" i="47" s="1"/>
  <c r="P331" i="28"/>
  <c r="P341" i="28"/>
  <c r="P50" i="28"/>
  <c r="P562" i="6"/>
  <c r="P565" i="6" s="1"/>
  <c r="P185" i="30"/>
  <c r="P273" i="30" s="1"/>
  <c r="P276" i="30" s="1"/>
  <c r="P277" i="28" s="1"/>
  <c r="P342" i="28"/>
  <c r="P421" i="28"/>
  <c r="O331" i="34"/>
  <c r="O330" i="34"/>
  <c r="L170" i="30"/>
  <c r="L185" i="30" s="1"/>
  <c r="P273" i="28" l="1"/>
  <c r="P185" i="28"/>
  <c r="M334" i="34"/>
  <c r="O334" i="34" s="1"/>
  <c r="O332" i="34"/>
  <c r="M335" i="34"/>
  <c r="M337" i="34" s="1"/>
  <c r="O337" i="34" s="1"/>
  <c r="O333" i="34"/>
  <c r="M336" i="34"/>
  <c r="O336" i="34" l="1"/>
  <c r="M339" i="34"/>
  <c r="O339" i="34" s="1"/>
  <c r="O335" i="34"/>
  <c r="M338" i="34"/>
  <c r="O338" i="34" s="1"/>
  <c r="L499" i="12"/>
  <c r="L396" i="28"/>
  <c r="N396" i="28"/>
  <c r="L397" i="28"/>
  <c r="N397" i="28"/>
  <c r="L398" i="28"/>
  <c r="N398" i="28"/>
  <c r="L399" i="28"/>
  <c r="N399" i="28"/>
  <c r="L400" i="28"/>
  <c r="N400" i="28"/>
  <c r="L401" i="28"/>
  <c r="N401" i="28"/>
  <c r="L402" i="28"/>
  <c r="N402" i="28"/>
  <c r="L403" i="28"/>
  <c r="N403" i="28"/>
  <c r="L404" i="28"/>
  <c r="N404" i="28"/>
  <c r="L405" i="28"/>
  <c r="N405" i="28"/>
  <c r="L406" i="28"/>
  <c r="N406" i="28"/>
  <c r="L407" i="28"/>
  <c r="N407" i="28"/>
  <c r="L408" i="28"/>
  <c r="N408" i="28"/>
  <c r="L409" i="28"/>
  <c r="N409" i="28"/>
  <c r="L410" i="28"/>
  <c r="N410" i="28"/>
  <c r="L411" i="28"/>
  <c r="N411" i="28"/>
  <c r="L412" i="28"/>
  <c r="N412" i="28"/>
  <c r="L413" i="28"/>
  <c r="N413" i="28"/>
  <c r="L414" i="28"/>
  <c r="N414" i="28"/>
  <c r="L415" i="28"/>
  <c r="N415" i="28"/>
  <c r="L416" i="28"/>
  <c r="N416" i="28"/>
  <c r="L417" i="28"/>
  <c r="N417" i="28"/>
  <c r="L418" i="28"/>
  <c r="N418" i="28"/>
  <c r="L419" i="28"/>
  <c r="N419" i="28"/>
  <c r="L420" i="28"/>
  <c r="N420" i="28"/>
  <c r="L10" i="28"/>
  <c r="N10" i="28"/>
  <c r="M559" i="48"/>
  <c r="H559" i="48"/>
  <c r="J559" i="48" s="1"/>
  <c r="L485" i="48"/>
  <c r="G485" i="48"/>
  <c r="G560" i="48" s="1"/>
  <c r="F485" i="48"/>
  <c r="M484" i="48"/>
  <c r="H484" i="48"/>
  <c r="J484" i="48" s="1"/>
  <c r="M483" i="48"/>
  <c r="H483" i="48"/>
  <c r="J483" i="48" s="1"/>
  <c r="M482" i="48"/>
  <c r="H482" i="48"/>
  <c r="J482" i="48" s="1"/>
  <c r="M481" i="48"/>
  <c r="H481" i="48"/>
  <c r="J481" i="48" s="1"/>
  <c r="M480" i="48"/>
  <c r="H480" i="48"/>
  <c r="J480" i="48" s="1"/>
  <c r="M479" i="48"/>
  <c r="H479" i="48"/>
  <c r="J479" i="48" s="1"/>
  <c r="M478" i="48"/>
  <c r="H478" i="48"/>
  <c r="J478" i="48" s="1"/>
  <c r="M477" i="48"/>
  <c r="H477" i="48"/>
  <c r="J477" i="48" s="1"/>
  <c r="M476" i="48"/>
  <c r="H476" i="48"/>
  <c r="J476" i="48" s="1"/>
  <c r="M475" i="48"/>
  <c r="H475" i="48"/>
  <c r="J475" i="48" s="1"/>
  <c r="M474" i="48"/>
  <c r="H474" i="48"/>
  <c r="J474" i="48" s="1"/>
  <c r="M473" i="48"/>
  <c r="H473" i="48"/>
  <c r="J473" i="48" s="1"/>
  <c r="M472" i="48"/>
  <c r="H472" i="48"/>
  <c r="J472" i="48" s="1"/>
  <c r="M471" i="48"/>
  <c r="H471" i="48"/>
  <c r="J471" i="48" s="1"/>
  <c r="M470" i="48"/>
  <c r="H470" i="48"/>
  <c r="J470" i="48" s="1"/>
  <c r="M469" i="48"/>
  <c r="H469" i="48"/>
  <c r="J469" i="48" s="1"/>
  <c r="M468" i="48"/>
  <c r="H468" i="48"/>
  <c r="J468" i="48" s="1"/>
  <c r="M467" i="48"/>
  <c r="H467" i="48"/>
  <c r="J467" i="48" s="1"/>
  <c r="M466" i="48"/>
  <c r="H466" i="48"/>
  <c r="J466" i="48" s="1"/>
  <c r="M465" i="48"/>
  <c r="H465" i="48"/>
  <c r="J465" i="48" s="1"/>
  <c r="M464" i="48"/>
  <c r="H464" i="48"/>
  <c r="J464" i="48" s="1"/>
  <c r="M463" i="48"/>
  <c r="H463" i="48"/>
  <c r="J463" i="48" s="1"/>
  <c r="M462" i="48"/>
  <c r="H462" i="48"/>
  <c r="J462" i="48" s="1"/>
  <c r="M461" i="48"/>
  <c r="H461" i="48"/>
  <c r="J461" i="48" s="1"/>
  <c r="M460" i="48"/>
  <c r="H460" i="48"/>
  <c r="J460" i="48" s="1"/>
  <c r="M459" i="48"/>
  <c r="H459" i="48"/>
  <c r="J459" i="48" s="1"/>
  <c r="M458" i="48"/>
  <c r="H458" i="48"/>
  <c r="J458" i="48" s="1"/>
  <c r="M457" i="48"/>
  <c r="H457" i="48"/>
  <c r="J457" i="48" s="1"/>
  <c r="M456" i="48"/>
  <c r="H456" i="48"/>
  <c r="J456" i="48" s="1"/>
  <c r="M455" i="48"/>
  <c r="H455" i="48"/>
  <c r="J455" i="48" s="1"/>
  <c r="M454" i="48"/>
  <c r="H454" i="48"/>
  <c r="J454" i="48" s="1"/>
  <c r="M453" i="48"/>
  <c r="H453" i="48"/>
  <c r="J453" i="48" s="1"/>
  <c r="M452" i="48"/>
  <c r="H452" i="48"/>
  <c r="J452" i="48" s="1"/>
  <c r="M451" i="48"/>
  <c r="H451" i="48"/>
  <c r="J451" i="48" s="1"/>
  <c r="M450" i="48"/>
  <c r="H450" i="48"/>
  <c r="J450" i="48" s="1"/>
  <c r="M449" i="48"/>
  <c r="H449" i="48"/>
  <c r="J449" i="48" s="1"/>
  <c r="M448" i="48"/>
  <c r="H448" i="48"/>
  <c r="J448" i="48" s="1"/>
  <c r="M447" i="48"/>
  <c r="H447" i="48"/>
  <c r="J447" i="48" s="1"/>
  <c r="M446" i="48"/>
  <c r="H446" i="48"/>
  <c r="J446" i="48" s="1"/>
  <c r="M445" i="48"/>
  <c r="H445" i="48"/>
  <c r="J445" i="48" s="1"/>
  <c r="M444" i="48"/>
  <c r="H444" i="48"/>
  <c r="J444" i="48" s="1"/>
  <c r="M443" i="48"/>
  <c r="H443" i="48"/>
  <c r="J443" i="48" s="1"/>
  <c r="M442" i="48"/>
  <c r="H442" i="48"/>
  <c r="J442" i="48" s="1"/>
  <c r="M441" i="48"/>
  <c r="H441" i="48"/>
  <c r="J441" i="48" s="1"/>
  <c r="M440" i="48"/>
  <c r="H440" i="48"/>
  <c r="J440" i="48" s="1"/>
  <c r="M439" i="48"/>
  <c r="H439" i="48"/>
  <c r="J439" i="48" s="1"/>
  <c r="M438" i="48"/>
  <c r="H438" i="48"/>
  <c r="J438" i="48" s="1"/>
  <c r="M437" i="48"/>
  <c r="H437" i="48"/>
  <c r="J437" i="48" s="1"/>
  <c r="M436" i="48"/>
  <c r="H436" i="48"/>
  <c r="J436" i="48" s="1"/>
  <c r="M435" i="48"/>
  <c r="H435" i="48"/>
  <c r="J435" i="48" s="1"/>
  <c r="M434" i="48"/>
  <c r="H434" i="48"/>
  <c r="J434" i="48" s="1"/>
  <c r="M433" i="48"/>
  <c r="H433" i="48"/>
  <c r="J433" i="48" s="1"/>
  <c r="M432" i="48"/>
  <c r="H432" i="48"/>
  <c r="J432" i="48" s="1"/>
  <c r="M431" i="48"/>
  <c r="H431" i="48"/>
  <c r="J431" i="48" s="1"/>
  <c r="M430" i="48"/>
  <c r="H430" i="48"/>
  <c r="J430" i="48" s="1"/>
  <c r="M429" i="48"/>
  <c r="H429" i="48"/>
  <c r="J429" i="48" s="1"/>
  <c r="M428" i="48"/>
  <c r="H428" i="48"/>
  <c r="J428" i="48" s="1"/>
  <c r="M427" i="48"/>
  <c r="H427" i="48"/>
  <c r="J427" i="48" s="1"/>
  <c r="M426" i="48"/>
  <c r="H426" i="48"/>
  <c r="J426" i="48" s="1"/>
  <c r="M425" i="48"/>
  <c r="H425" i="48"/>
  <c r="J425" i="48" s="1"/>
  <c r="M424" i="48"/>
  <c r="H424" i="48"/>
  <c r="J424" i="48" s="1"/>
  <c r="M423" i="48"/>
  <c r="H423" i="48"/>
  <c r="J423" i="48" s="1"/>
  <c r="M422" i="48"/>
  <c r="H422" i="48"/>
  <c r="J422" i="48" s="1"/>
  <c r="M421" i="48"/>
  <c r="H421" i="48"/>
  <c r="L420" i="48"/>
  <c r="M419" i="48"/>
  <c r="H419" i="48"/>
  <c r="J419" i="48" s="1"/>
  <c r="M418" i="48"/>
  <c r="H418" i="48"/>
  <c r="J418" i="48" s="1"/>
  <c r="M417" i="48"/>
  <c r="H417" i="48"/>
  <c r="J417" i="48" s="1"/>
  <c r="M416" i="48"/>
  <c r="H416" i="48"/>
  <c r="J416" i="48" s="1"/>
  <c r="M415" i="48"/>
  <c r="H415" i="48"/>
  <c r="J415" i="48" s="1"/>
  <c r="M414" i="48"/>
  <c r="H414" i="48"/>
  <c r="J414" i="48" s="1"/>
  <c r="M413" i="48"/>
  <c r="H413" i="48"/>
  <c r="J413" i="48" s="1"/>
  <c r="M412" i="48"/>
  <c r="H412" i="48"/>
  <c r="J412" i="48" s="1"/>
  <c r="M411" i="48"/>
  <c r="H411" i="48"/>
  <c r="J411" i="48" s="1"/>
  <c r="M410" i="48"/>
  <c r="J410" i="48"/>
  <c r="H410" i="48"/>
  <c r="M409" i="48"/>
  <c r="H409" i="48"/>
  <c r="J409" i="48" s="1"/>
  <c r="M408" i="48"/>
  <c r="H408" i="48"/>
  <c r="J408" i="48" s="1"/>
  <c r="M407" i="48"/>
  <c r="H407" i="48"/>
  <c r="J407" i="48" s="1"/>
  <c r="M406" i="48"/>
  <c r="J406" i="48"/>
  <c r="H406" i="48"/>
  <c r="M405" i="48"/>
  <c r="H405" i="48"/>
  <c r="J405" i="48" s="1"/>
  <c r="M404" i="48"/>
  <c r="H404" i="48"/>
  <c r="J404" i="48" s="1"/>
  <c r="M403" i="48"/>
  <c r="H403" i="48"/>
  <c r="J403" i="48" s="1"/>
  <c r="M402" i="48"/>
  <c r="H402" i="48"/>
  <c r="J402" i="48" s="1"/>
  <c r="M401" i="48"/>
  <c r="H401" i="48"/>
  <c r="J401" i="48" s="1"/>
  <c r="M400" i="48"/>
  <c r="H400" i="48"/>
  <c r="J400" i="48" s="1"/>
  <c r="M399" i="48"/>
  <c r="H399" i="48"/>
  <c r="J399" i="48" s="1"/>
  <c r="M398" i="48"/>
  <c r="H398" i="48"/>
  <c r="J398" i="48" s="1"/>
  <c r="M397" i="48"/>
  <c r="H397" i="48"/>
  <c r="J397" i="48" s="1"/>
  <c r="M396" i="48"/>
  <c r="H396" i="48"/>
  <c r="J396" i="48" s="1"/>
  <c r="M395" i="48"/>
  <c r="H395" i="48"/>
  <c r="J395" i="48" s="1"/>
  <c r="M351" i="48"/>
  <c r="M350" i="48"/>
  <c r="M349" i="48"/>
  <c r="M348" i="48"/>
  <c r="M347" i="48"/>
  <c r="M346" i="48"/>
  <c r="M345" i="48"/>
  <c r="M344" i="48"/>
  <c r="N343" i="48"/>
  <c r="N420" i="48" s="1"/>
  <c r="N560" i="48" s="1"/>
  <c r="J343" i="48"/>
  <c r="M340" i="48"/>
  <c r="M341" i="48" s="1"/>
  <c r="O341" i="48" s="1"/>
  <c r="L340" i="48"/>
  <c r="L341" i="48" s="1"/>
  <c r="J340" i="48"/>
  <c r="J341" i="48" s="1"/>
  <c r="H340" i="48"/>
  <c r="G340" i="48"/>
  <c r="F340" i="48"/>
  <c r="N274" i="48"/>
  <c r="L274" i="48"/>
  <c r="J274" i="48"/>
  <c r="M273" i="48"/>
  <c r="O273" i="48" s="1"/>
  <c r="M271" i="48"/>
  <c r="O271" i="48" s="1"/>
  <c r="H271" i="48"/>
  <c r="J271" i="48" s="1"/>
  <c r="M270" i="48"/>
  <c r="O270" i="48" s="1"/>
  <c r="H270" i="48"/>
  <c r="J270" i="48" s="1"/>
  <c r="M269" i="48"/>
  <c r="O269" i="48" s="1"/>
  <c r="H269" i="48"/>
  <c r="J269" i="48" s="1"/>
  <c r="M268" i="48"/>
  <c r="O268" i="48" s="1"/>
  <c r="H268" i="48"/>
  <c r="J268" i="48" s="1"/>
  <c r="M267" i="48"/>
  <c r="O267" i="48" s="1"/>
  <c r="H267" i="48"/>
  <c r="J267" i="48" s="1"/>
  <c r="M266" i="48"/>
  <c r="O266" i="48" s="1"/>
  <c r="H266" i="48"/>
  <c r="J266" i="48" s="1"/>
  <c r="M265" i="48"/>
  <c r="O265" i="48" s="1"/>
  <c r="H265" i="48"/>
  <c r="J265" i="48" s="1"/>
  <c r="M264" i="48"/>
  <c r="O264" i="48" s="1"/>
  <c r="H264" i="48"/>
  <c r="J264" i="48" s="1"/>
  <c r="M263" i="48"/>
  <c r="O263" i="48" s="1"/>
  <c r="H263" i="48"/>
  <c r="J263" i="48" s="1"/>
  <c r="M262" i="48"/>
  <c r="O262" i="48" s="1"/>
  <c r="H262" i="48"/>
  <c r="J262" i="48" s="1"/>
  <c r="M261" i="48"/>
  <c r="O261" i="48" s="1"/>
  <c r="H261" i="48"/>
  <c r="J261" i="48" s="1"/>
  <c r="M260" i="48"/>
  <c r="O260" i="48" s="1"/>
  <c r="H260" i="48"/>
  <c r="J260" i="48" s="1"/>
  <c r="M259" i="48"/>
  <c r="O259" i="48" s="1"/>
  <c r="H259" i="48"/>
  <c r="J259" i="48" s="1"/>
  <c r="M258" i="48"/>
  <c r="O258" i="48" s="1"/>
  <c r="H258" i="48"/>
  <c r="J258" i="48" s="1"/>
  <c r="M257" i="48"/>
  <c r="O257" i="48" s="1"/>
  <c r="H257" i="48"/>
  <c r="J257" i="48" s="1"/>
  <c r="M256" i="48"/>
  <c r="O256" i="48" s="1"/>
  <c r="H256" i="48"/>
  <c r="J256" i="48" s="1"/>
  <c r="M255" i="48"/>
  <c r="O255" i="48" s="1"/>
  <c r="H255" i="48"/>
  <c r="J255" i="48" s="1"/>
  <c r="M254" i="48"/>
  <c r="O254" i="48" s="1"/>
  <c r="H254" i="48"/>
  <c r="J254" i="48" s="1"/>
  <c r="M253" i="48"/>
  <c r="O253" i="48" s="1"/>
  <c r="H253" i="48"/>
  <c r="J253" i="48" s="1"/>
  <c r="M252" i="48"/>
  <c r="O252" i="48" s="1"/>
  <c r="H252" i="48"/>
  <c r="J252" i="48" s="1"/>
  <c r="M251" i="48"/>
  <c r="O251" i="48" s="1"/>
  <c r="H251" i="48"/>
  <c r="J251" i="48" s="1"/>
  <c r="M250" i="48"/>
  <c r="O250" i="48" s="1"/>
  <c r="H250" i="48"/>
  <c r="J250" i="48" s="1"/>
  <c r="M249" i="48"/>
  <c r="O249" i="48" s="1"/>
  <c r="H249" i="48"/>
  <c r="J249" i="48" s="1"/>
  <c r="M248" i="48"/>
  <c r="O248" i="48" s="1"/>
  <c r="H248" i="48"/>
  <c r="J248" i="48" s="1"/>
  <c r="M247" i="48"/>
  <c r="O247" i="48" s="1"/>
  <c r="H247" i="48"/>
  <c r="J247" i="48" s="1"/>
  <c r="M246" i="48"/>
  <c r="O246" i="48" s="1"/>
  <c r="H246" i="48"/>
  <c r="J246" i="48" s="1"/>
  <c r="M245" i="48"/>
  <c r="O245" i="48" s="1"/>
  <c r="H245" i="48"/>
  <c r="J245" i="48" s="1"/>
  <c r="M244" i="48"/>
  <c r="O244" i="48" s="1"/>
  <c r="H244" i="48"/>
  <c r="J244" i="48" s="1"/>
  <c r="M243" i="48"/>
  <c r="O243" i="48" s="1"/>
  <c r="H243" i="48"/>
  <c r="J243" i="48" s="1"/>
  <c r="M242" i="48"/>
  <c r="O242" i="48" s="1"/>
  <c r="H242" i="48"/>
  <c r="J242" i="48" s="1"/>
  <c r="M241" i="48"/>
  <c r="O241" i="48" s="1"/>
  <c r="H241" i="48"/>
  <c r="J241" i="48" s="1"/>
  <c r="M240" i="48"/>
  <c r="O240" i="48" s="1"/>
  <c r="H240" i="48"/>
  <c r="J240" i="48" s="1"/>
  <c r="M239" i="48"/>
  <c r="O239" i="48" s="1"/>
  <c r="H239" i="48"/>
  <c r="J239" i="48" s="1"/>
  <c r="M238" i="48"/>
  <c r="O238" i="48" s="1"/>
  <c r="H238" i="48"/>
  <c r="J238" i="48" s="1"/>
  <c r="M237" i="48"/>
  <c r="O237" i="48" s="1"/>
  <c r="H237" i="48"/>
  <c r="J237" i="48" s="1"/>
  <c r="M236" i="48"/>
  <c r="O236" i="48" s="1"/>
  <c r="H236" i="48"/>
  <c r="J236" i="48" s="1"/>
  <c r="M235" i="48"/>
  <c r="O235" i="48" s="1"/>
  <c r="H235" i="48"/>
  <c r="J235" i="48" s="1"/>
  <c r="M234" i="48"/>
  <c r="O234" i="48" s="1"/>
  <c r="H234" i="48"/>
  <c r="J234" i="48" s="1"/>
  <c r="M233" i="48"/>
  <c r="O233" i="48" s="1"/>
  <c r="H233" i="48"/>
  <c r="J233" i="48" s="1"/>
  <c r="M232" i="48"/>
  <c r="O232" i="48" s="1"/>
  <c r="H232" i="48"/>
  <c r="J232" i="48" s="1"/>
  <c r="M231" i="48"/>
  <c r="O231" i="48" s="1"/>
  <c r="H231" i="48"/>
  <c r="J231" i="48" s="1"/>
  <c r="M230" i="48"/>
  <c r="O230" i="48" s="1"/>
  <c r="H230" i="48"/>
  <c r="J230" i="48" s="1"/>
  <c r="M229" i="48"/>
  <c r="O229" i="48" s="1"/>
  <c r="H229" i="48"/>
  <c r="J229" i="48" s="1"/>
  <c r="M228" i="48"/>
  <c r="O228" i="48" s="1"/>
  <c r="H228" i="48"/>
  <c r="J228" i="48" s="1"/>
  <c r="M227" i="48"/>
  <c r="O227" i="48" s="1"/>
  <c r="H227" i="48"/>
  <c r="J227" i="48" s="1"/>
  <c r="M226" i="48"/>
  <c r="H226" i="48"/>
  <c r="J226" i="48" s="1"/>
  <c r="L225" i="48"/>
  <c r="G225" i="48"/>
  <c r="F225" i="48"/>
  <c r="M224" i="48"/>
  <c r="O224" i="48" s="1"/>
  <c r="H224" i="48"/>
  <c r="J224" i="48" s="1"/>
  <c r="L223" i="48"/>
  <c r="G223" i="48"/>
  <c r="F223" i="48"/>
  <c r="M222" i="48"/>
  <c r="O222" i="48" s="1"/>
  <c r="H222" i="48"/>
  <c r="J222" i="48" s="1"/>
  <c r="M221" i="48"/>
  <c r="O221" i="48" s="1"/>
  <c r="H221" i="48"/>
  <c r="J221" i="48" s="1"/>
  <c r="M220" i="48"/>
  <c r="O220" i="48" s="1"/>
  <c r="H220" i="48"/>
  <c r="J220" i="48" s="1"/>
  <c r="M219" i="48"/>
  <c r="O219" i="48" s="1"/>
  <c r="H219" i="48"/>
  <c r="J219" i="48" s="1"/>
  <c r="O218" i="48"/>
  <c r="M218" i="48"/>
  <c r="H218" i="48"/>
  <c r="J218" i="48" s="1"/>
  <c r="M217" i="48"/>
  <c r="O217" i="48" s="1"/>
  <c r="H217" i="48"/>
  <c r="J217" i="48" s="1"/>
  <c r="M216" i="48"/>
  <c r="O216" i="48" s="1"/>
  <c r="H216" i="48"/>
  <c r="J216" i="48" s="1"/>
  <c r="M215" i="48"/>
  <c r="O215" i="48" s="1"/>
  <c r="H215" i="48"/>
  <c r="J215" i="48" s="1"/>
  <c r="L214" i="48"/>
  <c r="G214" i="48"/>
  <c r="F214" i="48"/>
  <c r="M213" i="48"/>
  <c r="O213" i="48" s="1"/>
  <c r="H213" i="48"/>
  <c r="J213" i="48" s="1"/>
  <c r="M212" i="48"/>
  <c r="O212" i="48" s="1"/>
  <c r="H212" i="48"/>
  <c r="J212" i="48" s="1"/>
  <c r="M211" i="48"/>
  <c r="O211" i="48" s="1"/>
  <c r="H211" i="48"/>
  <c r="J211" i="48" s="1"/>
  <c r="M210" i="48"/>
  <c r="O210" i="48" s="1"/>
  <c r="H210" i="48"/>
  <c r="J210" i="48" s="1"/>
  <c r="M209" i="48"/>
  <c r="O209" i="48" s="1"/>
  <c r="H209" i="48"/>
  <c r="J209" i="48" s="1"/>
  <c r="M208" i="48"/>
  <c r="O208" i="48" s="1"/>
  <c r="H208" i="48"/>
  <c r="J208" i="48" s="1"/>
  <c r="M207" i="48"/>
  <c r="O207" i="48" s="1"/>
  <c r="H207" i="48"/>
  <c r="J207" i="48" s="1"/>
  <c r="M206" i="48"/>
  <c r="O206" i="48" s="1"/>
  <c r="H206" i="48"/>
  <c r="J206" i="48" s="1"/>
  <c r="M205" i="48"/>
  <c r="O205" i="48" s="1"/>
  <c r="H205" i="48"/>
  <c r="J205" i="48" s="1"/>
  <c r="M204" i="48"/>
  <c r="O204" i="48" s="1"/>
  <c r="H204" i="48"/>
  <c r="J204" i="48" s="1"/>
  <c r="M203" i="48"/>
  <c r="O203" i="48" s="1"/>
  <c r="H203" i="48"/>
  <c r="J203" i="48" s="1"/>
  <c r="M202" i="48"/>
  <c r="O202" i="48" s="1"/>
  <c r="H202" i="48"/>
  <c r="J202" i="48" s="1"/>
  <c r="M201" i="48"/>
  <c r="O201" i="48" s="1"/>
  <c r="H201" i="48"/>
  <c r="J201" i="48" s="1"/>
  <c r="O200" i="48"/>
  <c r="M200" i="48"/>
  <c r="H200" i="48"/>
  <c r="J200" i="48" s="1"/>
  <c r="M199" i="48"/>
  <c r="O199" i="48" s="1"/>
  <c r="H199" i="48"/>
  <c r="J199" i="48" s="1"/>
  <c r="M198" i="48"/>
  <c r="O198" i="48" s="1"/>
  <c r="H198" i="48"/>
  <c r="J198" i="48" s="1"/>
  <c r="M197" i="48"/>
  <c r="O197" i="48" s="1"/>
  <c r="H197" i="48"/>
  <c r="J197" i="48" s="1"/>
  <c r="M196" i="48"/>
  <c r="O196" i="48" s="1"/>
  <c r="H196" i="48"/>
  <c r="J196" i="48" s="1"/>
  <c r="M195" i="48"/>
  <c r="O195" i="48" s="1"/>
  <c r="H195" i="48"/>
  <c r="J195" i="48" s="1"/>
  <c r="M194" i="48"/>
  <c r="O194" i="48" s="1"/>
  <c r="H194" i="48"/>
  <c r="J194" i="48" s="1"/>
  <c r="M193" i="48"/>
  <c r="O193" i="48" s="1"/>
  <c r="H193" i="48"/>
  <c r="J193" i="48" s="1"/>
  <c r="M192" i="48"/>
  <c r="O192" i="48" s="1"/>
  <c r="H192" i="48"/>
  <c r="J192" i="48" s="1"/>
  <c r="M191" i="48"/>
  <c r="O191" i="48" s="1"/>
  <c r="H191" i="48"/>
  <c r="J191" i="48" s="1"/>
  <c r="M190" i="48"/>
  <c r="O190" i="48" s="1"/>
  <c r="H190" i="48"/>
  <c r="J190" i="48" s="1"/>
  <c r="M189" i="48"/>
  <c r="O189" i="48" s="1"/>
  <c r="H189" i="48"/>
  <c r="J189" i="48" s="1"/>
  <c r="M188" i="48"/>
  <c r="O188" i="48" s="1"/>
  <c r="H188" i="48"/>
  <c r="J188" i="48" s="1"/>
  <c r="M187" i="48"/>
  <c r="O187" i="48" s="1"/>
  <c r="H187" i="48"/>
  <c r="J187" i="48" s="1"/>
  <c r="M186" i="48"/>
  <c r="O186" i="48" s="1"/>
  <c r="H186" i="48"/>
  <c r="J186" i="48" s="1"/>
  <c r="M185" i="48"/>
  <c r="O185" i="48" s="1"/>
  <c r="H185" i="48"/>
  <c r="J185" i="48" s="1"/>
  <c r="M184" i="48"/>
  <c r="O184" i="48" s="1"/>
  <c r="H184" i="48"/>
  <c r="J184" i="48" s="1"/>
  <c r="M183" i="48"/>
  <c r="O183" i="48" s="1"/>
  <c r="H183" i="48"/>
  <c r="J183" i="48" s="1"/>
  <c r="M182" i="48"/>
  <c r="O182" i="48" s="1"/>
  <c r="H182" i="48"/>
  <c r="J182" i="48" s="1"/>
  <c r="M181" i="48"/>
  <c r="O181" i="48" s="1"/>
  <c r="H181" i="48"/>
  <c r="J181" i="48" s="1"/>
  <c r="M180" i="48"/>
  <c r="O180" i="48" s="1"/>
  <c r="H180" i="48"/>
  <c r="J180" i="48" s="1"/>
  <c r="M179" i="48"/>
  <c r="O179" i="48" s="1"/>
  <c r="H179" i="48"/>
  <c r="J179" i="48" s="1"/>
  <c r="M178" i="48"/>
  <c r="O178" i="48" s="1"/>
  <c r="H178" i="48"/>
  <c r="J178" i="48" s="1"/>
  <c r="M177" i="48"/>
  <c r="O177" i="48" s="1"/>
  <c r="H177" i="48"/>
  <c r="J177" i="48" s="1"/>
  <c r="M176" i="48"/>
  <c r="O176" i="48" s="1"/>
  <c r="H176" i="48"/>
  <c r="J176" i="48" s="1"/>
  <c r="M175" i="48"/>
  <c r="O175" i="48" s="1"/>
  <c r="H175" i="48"/>
  <c r="J175" i="48" s="1"/>
  <c r="M174" i="48"/>
  <c r="O174" i="48" s="1"/>
  <c r="H174" i="48"/>
  <c r="J174" i="48" s="1"/>
  <c r="M173" i="48"/>
  <c r="O173" i="48" s="1"/>
  <c r="H173" i="48"/>
  <c r="J173" i="48" s="1"/>
  <c r="M172" i="48"/>
  <c r="O172" i="48" s="1"/>
  <c r="H172" i="48"/>
  <c r="J172" i="48" s="1"/>
  <c r="M171" i="48"/>
  <c r="O171" i="48" s="1"/>
  <c r="H171" i="48"/>
  <c r="J171" i="48" s="1"/>
  <c r="M170" i="48"/>
  <c r="O170" i="48" s="1"/>
  <c r="H170" i="48"/>
  <c r="J170" i="48" s="1"/>
  <c r="M169" i="48"/>
  <c r="O169" i="48" s="1"/>
  <c r="H169" i="48"/>
  <c r="J169" i="48" s="1"/>
  <c r="M168" i="48"/>
  <c r="O168" i="48" s="1"/>
  <c r="H168" i="48"/>
  <c r="J168" i="48" s="1"/>
  <c r="M167" i="48"/>
  <c r="O167" i="48" s="1"/>
  <c r="H167" i="48"/>
  <c r="J167" i="48" s="1"/>
  <c r="M166" i="48"/>
  <c r="O166" i="48" s="1"/>
  <c r="H166" i="48"/>
  <c r="J166" i="48" s="1"/>
  <c r="M165" i="48"/>
  <c r="O165" i="48" s="1"/>
  <c r="H165" i="48"/>
  <c r="J165" i="48" s="1"/>
  <c r="M164" i="48"/>
  <c r="O164" i="48" s="1"/>
  <c r="H164" i="48"/>
  <c r="J164" i="48" s="1"/>
  <c r="M163" i="48"/>
  <c r="O163" i="48" s="1"/>
  <c r="H163" i="48"/>
  <c r="J163" i="48" s="1"/>
  <c r="M162" i="48"/>
  <c r="O162" i="48" s="1"/>
  <c r="H162" i="48"/>
  <c r="J162" i="48" s="1"/>
  <c r="M161" i="48"/>
  <c r="O161" i="48" s="1"/>
  <c r="H161" i="48"/>
  <c r="J161" i="48" s="1"/>
  <c r="M160" i="48"/>
  <c r="O160" i="48" s="1"/>
  <c r="H160" i="48"/>
  <c r="J160" i="48" s="1"/>
  <c r="M159" i="48"/>
  <c r="O159" i="48" s="1"/>
  <c r="H159" i="48"/>
  <c r="J159" i="48" s="1"/>
  <c r="M158" i="48"/>
  <c r="O158" i="48" s="1"/>
  <c r="H158" i="48"/>
  <c r="J158" i="48" s="1"/>
  <c r="M157" i="48"/>
  <c r="O157" i="48" s="1"/>
  <c r="H157" i="48"/>
  <c r="J157" i="48" s="1"/>
  <c r="M156" i="48"/>
  <c r="O156" i="48" s="1"/>
  <c r="H156" i="48"/>
  <c r="J156" i="48" s="1"/>
  <c r="M155" i="48"/>
  <c r="O155" i="48" s="1"/>
  <c r="H155" i="48"/>
  <c r="J155" i="48" s="1"/>
  <c r="M154" i="48"/>
  <c r="O154" i="48" s="1"/>
  <c r="H154" i="48"/>
  <c r="J154" i="48" s="1"/>
  <c r="M153" i="48"/>
  <c r="O153" i="48" s="1"/>
  <c r="H153" i="48"/>
  <c r="J153" i="48" s="1"/>
  <c r="M152" i="48"/>
  <c r="O152" i="48" s="1"/>
  <c r="H152" i="48"/>
  <c r="J152" i="48" s="1"/>
  <c r="M151" i="48"/>
  <c r="O151" i="48" s="1"/>
  <c r="H151" i="48"/>
  <c r="J151" i="48" s="1"/>
  <c r="M150" i="48"/>
  <c r="O150" i="48" s="1"/>
  <c r="H150" i="48"/>
  <c r="J150" i="48" s="1"/>
  <c r="M149" i="48"/>
  <c r="O149" i="48" s="1"/>
  <c r="H149" i="48"/>
  <c r="J149" i="48" s="1"/>
  <c r="M148" i="48"/>
  <c r="O148" i="48" s="1"/>
  <c r="H148" i="48"/>
  <c r="J148" i="48" s="1"/>
  <c r="M147" i="48"/>
  <c r="O147" i="48" s="1"/>
  <c r="H147" i="48"/>
  <c r="J147" i="48" s="1"/>
  <c r="M146" i="48"/>
  <c r="O146" i="48" s="1"/>
  <c r="H146" i="48"/>
  <c r="J146" i="48" s="1"/>
  <c r="M145" i="48"/>
  <c r="O145" i="48" s="1"/>
  <c r="H145" i="48"/>
  <c r="J145" i="48" s="1"/>
  <c r="M144" i="48"/>
  <c r="O144" i="48" s="1"/>
  <c r="H144" i="48"/>
  <c r="J144" i="48" s="1"/>
  <c r="M143" i="48"/>
  <c r="O143" i="48" s="1"/>
  <c r="H143" i="48"/>
  <c r="J143" i="48" s="1"/>
  <c r="M142" i="48"/>
  <c r="O142" i="48" s="1"/>
  <c r="H142" i="48"/>
  <c r="J142" i="48" s="1"/>
  <c r="O141" i="48"/>
  <c r="M141" i="48"/>
  <c r="H141" i="48"/>
  <c r="J141" i="48" s="1"/>
  <c r="M140" i="48"/>
  <c r="O140" i="48" s="1"/>
  <c r="H140" i="48"/>
  <c r="J140" i="48" s="1"/>
  <c r="M139" i="48"/>
  <c r="O139" i="48" s="1"/>
  <c r="H139" i="48"/>
  <c r="J139" i="48" s="1"/>
  <c r="M138" i="48"/>
  <c r="O138" i="48" s="1"/>
  <c r="H138" i="48"/>
  <c r="J138" i="48" s="1"/>
  <c r="M137" i="48"/>
  <c r="O137" i="48" s="1"/>
  <c r="H137" i="48"/>
  <c r="J137" i="48" s="1"/>
  <c r="M136" i="48"/>
  <c r="O136" i="48" s="1"/>
  <c r="H136" i="48"/>
  <c r="J136" i="48" s="1"/>
  <c r="M135" i="48"/>
  <c r="O135" i="48" s="1"/>
  <c r="H135" i="48"/>
  <c r="J135" i="48" s="1"/>
  <c r="M134" i="48"/>
  <c r="O134" i="48" s="1"/>
  <c r="H134" i="48"/>
  <c r="J134" i="48" s="1"/>
  <c r="M133" i="48"/>
  <c r="O133" i="48" s="1"/>
  <c r="H133" i="48"/>
  <c r="J133" i="48" s="1"/>
  <c r="M132" i="48"/>
  <c r="O132" i="48" s="1"/>
  <c r="H132" i="48"/>
  <c r="J132" i="48" s="1"/>
  <c r="M131" i="48"/>
  <c r="O131" i="48" s="1"/>
  <c r="H131" i="48"/>
  <c r="J131" i="48" s="1"/>
  <c r="M130" i="48"/>
  <c r="O130" i="48" s="1"/>
  <c r="H130" i="48"/>
  <c r="J130" i="48" s="1"/>
  <c r="M129" i="48"/>
  <c r="O129" i="48" s="1"/>
  <c r="H129" i="48"/>
  <c r="J129" i="48" s="1"/>
  <c r="M128" i="48"/>
  <c r="O128" i="48" s="1"/>
  <c r="H128" i="48"/>
  <c r="J128" i="48" s="1"/>
  <c r="M127" i="48"/>
  <c r="O127" i="48" s="1"/>
  <c r="H127" i="48"/>
  <c r="J127" i="48" s="1"/>
  <c r="M126" i="48"/>
  <c r="O126" i="48" s="1"/>
  <c r="H126" i="48"/>
  <c r="J126" i="48" s="1"/>
  <c r="M125" i="48"/>
  <c r="O125" i="48" s="1"/>
  <c r="H125" i="48"/>
  <c r="J125" i="48" s="1"/>
  <c r="M124" i="48"/>
  <c r="O124" i="48" s="1"/>
  <c r="H124" i="48"/>
  <c r="J124" i="48" s="1"/>
  <c r="M123" i="48"/>
  <c r="O123" i="48" s="1"/>
  <c r="H123" i="48"/>
  <c r="J123" i="48" s="1"/>
  <c r="M122" i="48"/>
  <c r="O122" i="48" s="1"/>
  <c r="H122" i="48"/>
  <c r="J122" i="48" s="1"/>
  <c r="M121" i="48"/>
  <c r="O121" i="48" s="1"/>
  <c r="H121" i="48"/>
  <c r="J121" i="48" s="1"/>
  <c r="M120" i="48"/>
  <c r="O120" i="48" s="1"/>
  <c r="H120" i="48"/>
  <c r="J120" i="48" s="1"/>
  <c r="M119" i="48"/>
  <c r="O119" i="48" s="1"/>
  <c r="H119" i="48"/>
  <c r="J119" i="48" s="1"/>
  <c r="M118" i="48"/>
  <c r="O118" i="48" s="1"/>
  <c r="H118" i="48"/>
  <c r="J118" i="48" s="1"/>
  <c r="M117" i="48"/>
  <c r="O117" i="48" s="1"/>
  <c r="H117" i="48"/>
  <c r="J117" i="48" s="1"/>
  <c r="M116" i="48"/>
  <c r="O116" i="48" s="1"/>
  <c r="H116" i="48"/>
  <c r="J116" i="48" s="1"/>
  <c r="M115" i="48"/>
  <c r="O115" i="48" s="1"/>
  <c r="H115" i="48"/>
  <c r="J115" i="48" s="1"/>
  <c r="M114" i="48"/>
  <c r="O114" i="48" s="1"/>
  <c r="H114" i="48"/>
  <c r="J114" i="48" s="1"/>
  <c r="M113" i="48"/>
  <c r="O113" i="48" s="1"/>
  <c r="H113" i="48"/>
  <c r="J113" i="48" s="1"/>
  <c r="M112" i="48"/>
  <c r="O112" i="48" s="1"/>
  <c r="H112" i="48"/>
  <c r="J112" i="48" s="1"/>
  <c r="M111" i="48"/>
  <c r="O111" i="48" s="1"/>
  <c r="H111" i="48"/>
  <c r="J111" i="48" s="1"/>
  <c r="M110" i="48"/>
  <c r="O110" i="48" s="1"/>
  <c r="H110" i="48"/>
  <c r="J110" i="48" s="1"/>
  <c r="M109" i="48"/>
  <c r="O109" i="48" s="1"/>
  <c r="H109" i="48"/>
  <c r="J109" i="48" s="1"/>
  <c r="M108" i="48"/>
  <c r="O108" i="48" s="1"/>
  <c r="J108" i="48"/>
  <c r="H108" i="48"/>
  <c r="M107" i="48"/>
  <c r="O107" i="48" s="1"/>
  <c r="H107" i="48"/>
  <c r="J107" i="48" s="1"/>
  <c r="M106" i="48"/>
  <c r="O106" i="48" s="1"/>
  <c r="H106" i="48"/>
  <c r="J106" i="48" s="1"/>
  <c r="M105" i="48"/>
  <c r="O105" i="48" s="1"/>
  <c r="H105" i="48"/>
  <c r="J105" i="48" s="1"/>
  <c r="M104" i="48"/>
  <c r="O104" i="48" s="1"/>
  <c r="J104" i="48"/>
  <c r="H104" i="48"/>
  <c r="M103" i="48"/>
  <c r="O103" i="48" s="1"/>
  <c r="J103" i="48"/>
  <c r="H103" i="48"/>
  <c r="M102" i="48"/>
  <c r="O102" i="48" s="1"/>
  <c r="H102" i="48"/>
  <c r="J102" i="48" s="1"/>
  <c r="M101" i="48"/>
  <c r="O101" i="48" s="1"/>
  <c r="H101" i="48"/>
  <c r="J101" i="48" s="1"/>
  <c r="M100" i="48"/>
  <c r="O100" i="48" s="1"/>
  <c r="J100" i="48"/>
  <c r="H100" i="48"/>
  <c r="M99" i="48"/>
  <c r="O99" i="48" s="1"/>
  <c r="H99" i="48"/>
  <c r="J99" i="48" s="1"/>
  <c r="M98" i="48"/>
  <c r="O98" i="48" s="1"/>
  <c r="H98" i="48"/>
  <c r="J98" i="48" s="1"/>
  <c r="M97" i="48"/>
  <c r="O97" i="48" s="1"/>
  <c r="H97" i="48"/>
  <c r="J97" i="48" s="1"/>
  <c r="M96" i="48"/>
  <c r="O96" i="48" s="1"/>
  <c r="J96" i="48"/>
  <c r="H96" i="48"/>
  <c r="M95" i="48"/>
  <c r="O95" i="48" s="1"/>
  <c r="J95" i="48"/>
  <c r="H95" i="48"/>
  <c r="M94" i="48"/>
  <c r="O94" i="48" s="1"/>
  <c r="H94" i="48"/>
  <c r="J94" i="48" s="1"/>
  <c r="M93" i="48"/>
  <c r="O93" i="48" s="1"/>
  <c r="H93" i="48"/>
  <c r="J93" i="48" s="1"/>
  <c r="M92" i="48"/>
  <c r="O92" i="48" s="1"/>
  <c r="J92" i="48"/>
  <c r="H92" i="48"/>
  <c r="M91" i="48"/>
  <c r="O91" i="48" s="1"/>
  <c r="H91" i="48"/>
  <c r="J91" i="48" s="1"/>
  <c r="M90" i="48"/>
  <c r="O90" i="48" s="1"/>
  <c r="H90" i="48"/>
  <c r="J90" i="48" s="1"/>
  <c r="M89" i="48"/>
  <c r="O89" i="48" s="1"/>
  <c r="H89" i="48"/>
  <c r="J89" i="48" s="1"/>
  <c r="M88" i="48"/>
  <c r="O88" i="48" s="1"/>
  <c r="J88" i="48"/>
  <c r="H88" i="48"/>
  <c r="M87" i="48"/>
  <c r="O87" i="48" s="1"/>
  <c r="J87" i="48"/>
  <c r="H87" i="48"/>
  <c r="M86" i="48"/>
  <c r="O86" i="48" s="1"/>
  <c r="H86" i="48"/>
  <c r="J86" i="48" s="1"/>
  <c r="M85" i="48"/>
  <c r="O85" i="48" s="1"/>
  <c r="H85" i="48"/>
  <c r="J85" i="48" s="1"/>
  <c r="M84" i="48"/>
  <c r="O84" i="48" s="1"/>
  <c r="J84" i="48"/>
  <c r="H84" i="48"/>
  <c r="M83" i="48"/>
  <c r="O83" i="48" s="1"/>
  <c r="H83" i="48"/>
  <c r="J83" i="48" s="1"/>
  <c r="M82" i="48"/>
  <c r="O82" i="48" s="1"/>
  <c r="H82" i="48"/>
  <c r="J82" i="48" s="1"/>
  <c r="M81" i="48"/>
  <c r="O81" i="48" s="1"/>
  <c r="H81" i="48"/>
  <c r="J81" i="48" s="1"/>
  <c r="M80" i="48"/>
  <c r="O80" i="48" s="1"/>
  <c r="J80" i="48"/>
  <c r="H80" i="48"/>
  <c r="M79" i="48"/>
  <c r="O79" i="48" s="1"/>
  <c r="J79" i="48"/>
  <c r="H79" i="48"/>
  <c r="M78" i="48"/>
  <c r="O78" i="48" s="1"/>
  <c r="H78" i="48"/>
  <c r="J78" i="48" s="1"/>
  <c r="M77" i="48"/>
  <c r="O77" i="48" s="1"/>
  <c r="H77" i="48"/>
  <c r="J77" i="48" s="1"/>
  <c r="M76" i="48"/>
  <c r="O76" i="48" s="1"/>
  <c r="J76" i="48"/>
  <c r="H76" i="48"/>
  <c r="M75" i="48"/>
  <c r="O75" i="48" s="1"/>
  <c r="H75" i="48"/>
  <c r="J75" i="48" s="1"/>
  <c r="M74" i="48"/>
  <c r="O74" i="48" s="1"/>
  <c r="H74" i="48"/>
  <c r="J74" i="48" s="1"/>
  <c r="M73" i="48"/>
  <c r="O73" i="48" s="1"/>
  <c r="H73" i="48"/>
  <c r="J73" i="48" s="1"/>
  <c r="M72" i="48"/>
  <c r="O72" i="48" s="1"/>
  <c r="J72" i="48"/>
  <c r="H72" i="48"/>
  <c r="M71" i="48"/>
  <c r="O71" i="48" s="1"/>
  <c r="J71" i="48"/>
  <c r="H71" i="48"/>
  <c r="M70" i="48"/>
  <c r="O70" i="48" s="1"/>
  <c r="H70" i="48"/>
  <c r="J70" i="48" s="1"/>
  <c r="M69" i="48"/>
  <c r="O69" i="48" s="1"/>
  <c r="H69" i="48"/>
  <c r="J69" i="48" s="1"/>
  <c r="M68" i="48"/>
  <c r="O68" i="48" s="1"/>
  <c r="J68" i="48"/>
  <c r="H68" i="48"/>
  <c r="M67" i="48"/>
  <c r="O67" i="48" s="1"/>
  <c r="H67" i="48"/>
  <c r="J67" i="48" s="1"/>
  <c r="M66" i="48"/>
  <c r="O66" i="48" s="1"/>
  <c r="H66" i="48"/>
  <c r="J66" i="48" s="1"/>
  <c r="M65" i="48"/>
  <c r="O65" i="48" s="1"/>
  <c r="H65" i="48"/>
  <c r="J65" i="48" s="1"/>
  <c r="M64" i="48"/>
  <c r="O64" i="48" s="1"/>
  <c r="J64" i="48"/>
  <c r="H64" i="48"/>
  <c r="M63" i="48"/>
  <c r="O63" i="48" s="1"/>
  <c r="J63" i="48"/>
  <c r="H63" i="48"/>
  <c r="M62" i="48"/>
  <c r="O62" i="48" s="1"/>
  <c r="H62" i="48"/>
  <c r="J62" i="48" s="1"/>
  <c r="M61" i="48"/>
  <c r="O61" i="48" s="1"/>
  <c r="H61" i="48"/>
  <c r="J61" i="48" s="1"/>
  <c r="M60" i="48"/>
  <c r="O60" i="48" s="1"/>
  <c r="J60" i="48"/>
  <c r="H60" i="48"/>
  <c r="M59" i="48"/>
  <c r="O59" i="48" s="1"/>
  <c r="H59" i="48"/>
  <c r="J59" i="48" s="1"/>
  <c r="M58" i="48"/>
  <c r="O58" i="48" s="1"/>
  <c r="H58" i="48"/>
  <c r="J58" i="48" s="1"/>
  <c r="M57" i="48"/>
  <c r="O57" i="48" s="1"/>
  <c r="H57" i="48"/>
  <c r="J57" i="48" s="1"/>
  <c r="M56" i="48"/>
  <c r="O56" i="48" s="1"/>
  <c r="H56" i="48"/>
  <c r="J56" i="48" s="1"/>
  <c r="M55" i="48"/>
  <c r="O55" i="48" s="1"/>
  <c r="H55" i="48"/>
  <c r="J55" i="48" s="1"/>
  <c r="M54" i="48"/>
  <c r="O54" i="48" s="1"/>
  <c r="H54" i="48"/>
  <c r="J54" i="48" s="1"/>
  <c r="M53" i="48"/>
  <c r="O53" i="48" s="1"/>
  <c r="H53" i="48"/>
  <c r="J53" i="48" s="1"/>
  <c r="O52" i="48"/>
  <c r="M52" i="48"/>
  <c r="H52" i="48"/>
  <c r="J52" i="48" s="1"/>
  <c r="M51" i="48"/>
  <c r="O51" i="48" s="1"/>
  <c r="H51" i="48"/>
  <c r="J51" i="48" s="1"/>
  <c r="M49" i="48"/>
  <c r="O49" i="48" s="1"/>
  <c r="H49" i="48"/>
  <c r="J49" i="48" s="1"/>
  <c r="M48" i="48"/>
  <c r="O48" i="48" s="1"/>
  <c r="H48" i="48"/>
  <c r="J48" i="48" s="1"/>
  <c r="M47" i="48"/>
  <c r="O47" i="48" s="1"/>
  <c r="J47" i="48"/>
  <c r="H47" i="48"/>
  <c r="M46" i="48"/>
  <c r="O46" i="48" s="1"/>
  <c r="H46" i="48"/>
  <c r="J46" i="48" s="1"/>
  <c r="M45" i="48"/>
  <c r="O45" i="48" s="1"/>
  <c r="H45" i="48"/>
  <c r="J45" i="48" s="1"/>
  <c r="M44" i="48"/>
  <c r="O44" i="48" s="1"/>
  <c r="J44" i="48"/>
  <c r="H44" i="48"/>
  <c r="M43" i="48"/>
  <c r="O43" i="48" s="1"/>
  <c r="J43" i="48"/>
  <c r="H43" i="48"/>
  <c r="M42" i="48"/>
  <c r="O42" i="48" s="1"/>
  <c r="H42" i="48"/>
  <c r="J42" i="48" s="1"/>
  <c r="M41" i="48"/>
  <c r="O41" i="48" s="1"/>
  <c r="H41" i="48"/>
  <c r="J41" i="48" s="1"/>
  <c r="M40" i="48"/>
  <c r="O40" i="48" s="1"/>
  <c r="H40" i="48"/>
  <c r="J40" i="48" s="1"/>
  <c r="N39" i="48"/>
  <c r="M38" i="48"/>
  <c r="O38" i="48" s="1"/>
  <c r="H38" i="48"/>
  <c r="J38" i="48" s="1"/>
  <c r="M37" i="48"/>
  <c r="O37" i="48" s="1"/>
  <c r="H37" i="48"/>
  <c r="J37" i="48" s="1"/>
  <c r="M36" i="48"/>
  <c r="O36" i="48" s="1"/>
  <c r="H36" i="48"/>
  <c r="J36" i="48" s="1"/>
  <c r="M35" i="48"/>
  <c r="O35" i="48" s="1"/>
  <c r="H35" i="48"/>
  <c r="J35" i="48" s="1"/>
  <c r="M34" i="48"/>
  <c r="O34" i="48" s="1"/>
  <c r="H34" i="48"/>
  <c r="J34" i="48" s="1"/>
  <c r="M33" i="48"/>
  <c r="O33" i="48" s="1"/>
  <c r="H33" i="48"/>
  <c r="J33" i="48" s="1"/>
  <c r="M32" i="48"/>
  <c r="O32" i="48" s="1"/>
  <c r="H32" i="48"/>
  <c r="J32" i="48" s="1"/>
  <c r="M31" i="48"/>
  <c r="O31" i="48" s="1"/>
  <c r="H31" i="48"/>
  <c r="J31" i="48" s="1"/>
  <c r="M30" i="48"/>
  <c r="O30" i="48" s="1"/>
  <c r="H30" i="48"/>
  <c r="J30" i="48" s="1"/>
  <c r="M29" i="48"/>
  <c r="O29" i="48" s="1"/>
  <c r="H29" i="48"/>
  <c r="J29" i="48" s="1"/>
  <c r="M28" i="48"/>
  <c r="O28" i="48" s="1"/>
  <c r="H28" i="48"/>
  <c r="J28" i="48" s="1"/>
  <c r="M27" i="48"/>
  <c r="O27" i="48" s="1"/>
  <c r="H27" i="48"/>
  <c r="J27" i="48" s="1"/>
  <c r="M26" i="48"/>
  <c r="O26" i="48" s="1"/>
  <c r="H26" i="48"/>
  <c r="J26" i="48" s="1"/>
  <c r="M25" i="48"/>
  <c r="O25" i="48" s="1"/>
  <c r="H25" i="48"/>
  <c r="J25" i="48" s="1"/>
  <c r="M24" i="48"/>
  <c r="O24" i="48" s="1"/>
  <c r="H24" i="48"/>
  <c r="J24" i="48" s="1"/>
  <c r="M23" i="48"/>
  <c r="O23" i="48" s="1"/>
  <c r="H23" i="48"/>
  <c r="J23" i="48" s="1"/>
  <c r="M22" i="48"/>
  <c r="O22" i="48" s="1"/>
  <c r="H22" i="48"/>
  <c r="J22" i="48" s="1"/>
  <c r="M21" i="48"/>
  <c r="O21" i="48" s="1"/>
  <c r="H21" i="48"/>
  <c r="J21" i="48" s="1"/>
  <c r="M20" i="48"/>
  <c r="O20" i="48" s="1"/>
  <c r="H20" i="48"/>
  <c r="J20" i="48" s="1"/>
  <c r="M19" i="48"/>
  <c r="O19" i="48" s="1"/>
  <c r="H19" i="48"/>
  <c r="J19" i="48" s="1"/>
  <c r="M18" i="48"/>
  <c r="O18" i="48" s="1"/>
  <c r="H18" i="48"/>
  <c r="J18" i="48" s="1"/>
  <c r="M17" i="48"/>
  <c r="O17" i="48" s="1"/>
  <c r="H17" i="48"/>
  <c r="J17" i="48" s="1"/>
  <c r="M16" i="48"/>
  <c r="O16" i="48" s="1"/>
  <c r="H16" i="48"/>
  <c r="J16" i="48" s="1"/>
  <c r="M15" i="48"/>
  <c r="O15" i="48" s="1"/>
  <c r="H15" i="48"/>
  <c r="J15" i="48" s="1"/>
  <c r="N14" i="48"/>
  <c r="N50" i="48" s="1"/>
  <c r="N272" i="48" s="1"/>
  <c r="N275" i="48" s="1"/>
  <c r="L50" i="48"/>
  <c r="L272" i="48" s="1"/>
  <c r="G14" i="48"/>
  <c r="G50" i="48" s="1"/>
  <c r="G272" i="48" s="1"/>
  <c r="F14" i="48"/>
  <c r="F50" i="48" s="1"/>
  <c r="M13" i="48"/>
  <c r="O13" i="48" s="1"/>
  <c r="H13" i="48"/>
  <c r="J13" i="48" s="1"/>
  <c r="M12" i="48"/>
  <c r="O12" i="48" s="1"/>
  <c r="H12" i="48"/>
  <c r="J12" i="48" s="1"/>
  <c r="M11" i="48"/>
  <c r="O11" i="48" s="1"/>
  <c r="H11" i="48"/>
  <c r="J11" i="48" s="1"/>
  <c r="M10" i="48"/>
  <c r="H10" i="48"/>
  <c r="J10" i="48" s="1"/>
  <c r="M9" i="48"/>
  <c r="O9" i="48" s="1"/>
  <c r="H9" i="48"/>
  <c r="J9" i="48" s="1"/>
  <c r="M8" i="48"/>
  <c r="O8" i="48" s="1"/>
  <c r="H8" i="48"/>
  <c r="J8" i="48" s="1"/>
  <c r="N499" i="12"/>
  <c r="L560" i="48" l="1"/>
  <c r="L275" i="48"/>
  <c r="H394" i="48"/>
  <c r="H420" i="48" s="1"/>
  <c r="H560" i="48" s="1"/>
  <c r="M39" i="48"/>
  <c r="O39" i="48" s="1"/>
  <c r="M223" i="48"/>
  <c r="O223" i="48" s="1"/>
  <c r="J14" i="48"/>
  <c r="H39" i="48"/>
  <c r="J223" i="48"/>
  <c r="M394" i="48"/>
  <c r="H223" i="48"/>
  <c r="M485" i="48"/>
  <c r="J214" i="48"/>
  <c r="J225" i="48"/>
  <c r="M274" i="48"/>
  <c r="O274" i="48" s="1"/>
  <c r="M343" i="48"/>
  <c r="H485" i="48"/>
  <c r="J421" i="48"/>
  <c r="J485" i="48" s="1"/>
  <c r="J394" i="48"/>
  <c r="O10" i="48"/>
  <c r="M14" i="48"/>
  <c r="M50" i="48" s="1"/>
  <c r="J39" i="48"/>
  <c r="H14" i="48"/>
  <c r="H50" i="48" s="1"/>
  <c r="H272" i="48" s="1"/>
  <c r="O226" i="48"/>
  <c r="M225" i="48"/>
  <c r="O225" i="48" s="1"/>
  <c r="M214" i="48"/>
  <c r="O214" i="48" s="1"/>
  <c r="H214" i="48"/>
  <c r="H225" i="48"/>
  <c r="J50" i="48" l="1"/>
  <c r="J272" i="48" s="1"/>
  <c r="J275" i="48" s="1"/>
  <c r="M420" i="48"/>
  <c r="J420" i="48"/>
  <c r="J560" i="48" s="1"/>
  <c r="O14" i="48"/>
  <c r="M272" i="48"/>
  <c r="O50" i="48"/>
  <c r="J562" i="28" l="1"/>
  <c r="J565" i="28"/>
  <c r="M560" i="48"/>
  <c r="O560" i="48" s="1"/>
  <c r="M275" i="48"/>
  <c r="O275" i="48" s="1"/>
  <c r="O272" i="48"/>
  <c r="N275" i="28" l="1"/>
  <c r="M8" i="10"/>
  <c r="M9" i="6"/>
  <c r="M10" i="6"/>
  <c r="M11" i="6"/>
  <c r="M12" i="6"/>
  <c r="M273" i="44"/>
  <c r="O273" i="44" s="1"/>
  <c r="M273" i="12"/>
  <c r="O273" i="12" s="1"/>
  <c r="M274" i="6"/>
  <c r="M273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28" s="1"/>
  <c r="M211" i="6"/>
  <c r="M212" i="28" s="1"/>
  <c r="M212" i="6"/>
  <c r="M213" i="6"/>
  <c r="M215" i="6"/>
  <c r="O215" i="6" s="1"/>
  <c r="M216" i="6"/>
  <c r="O216" i="6" s="1"/>
  <c r="M217" i="6"/>
  <c r="O217" i="6" s="1"/>
  <c r="M218" i="6"/>
  <c r="O218" i="6" s="1"/>
  <c r="M219" i="6"/>
  <c r="O219" i="6" s="1"/>
  <c r="M220" i="6"/>
  <c r="O220" i="6" s="1"/>
  <c r="M221" i="6"/>
  <c r="O221" i="6" s="1"/>
  <c r="M222" i="6"/>
  <c r="O222" i="6" s="1"/>
  <c r="M224" i="6"/>
  <c r="M226" i="6"/>
  <c r="M227" i="6"/>
  <c r="M228" i="6"/>
  <c r="M229" i="6"/>
  <c r="M230" i="6"/>
  <c r="M231" i="6"/>
  <c r="M232" i="6"/>
  <c r="M233" i="6"/>
  <c r="M234" i="6"/>
  <c r="M235" i="6"/>
  <c r="L39" i="6"/>
  <c r="L395" i="28"/>
  <c r="L447" i="12"/>
  <c r="L494" i="11"/>
  <c r="L448" i="6"/>
  <c r="M214" i="6" l="1"/>
  <c r="O189" i="6"/>
  <c r="N214" i="25"/>
  <c r="N39" i="6"/>
  <c r="F203" i="28"/>
  <c r="G203" i="28"/>
  <c r="L203" i="28"/>
  <c r="N203" i="28"/>
  <c r="F204" i="28"/>
  <c r="G204" i="28"/>
  <c r="L204" i="28"/>
  <c r="N204" i="28"/>
  <c r="F205" i="28"/>
  <c r="G205" i="28"/>
  <c r="L205" i="28"/>
  <c r="N205" i="28"/>
  <c r="F206" i="28"/>
  <c r="G206" i="28"/>
  <c r="L206" i="28"/>
  <c r="N206" i="28"/>
  <c r="F207" i="28"/>
  <c r="G207" i="28"/>
  <c r="L207" i="28"/>
  <c r="N207" i="28"/>
  <c r="F208" i="28"/>
  <c r="G208" i="28"/>
  <c r="L208" i="28"/>
  <c r="N208" i="28"/>
  <c r="F209" i="28"/>
  <c r="G209" i="28"/>
  <c r="L209" i="28"/>
  <c r="N209" i="28"/>
  <c r="F210" i="28"/>
  <c r="G210" i="28"/>
  <c r="L210" i="28"/>
  <c r="N210" i="28"/>
  <c r="N494" i="21" l="1"/>
  <c r="L494" i="21"/>
  <c r="M243" i="6"/>
  <c r="M237" i="6"/>
  <c r="M40" i="6"/>
  <c r="M41" i="6"/>
  <c r="M42" i="6"/>
  <c r="M8" i="6"/>
  <c r="M13" i="6"/>
  <c r="M15" i="6"/>
  <c r="O15" i="6" s="1"/>
  <c r="M16" i="6"/>
  <c r="O16" i="6" s="1"/>
  <c r="M17" i="6"/>
  <c r="O17" i="6" s="1"/>
  <c r="M18" i="6"/>
  <c r="O18" i="6" s="1"/>
  <c r="M19" i="6"/>
  <c r="O19" i="6" s="1"/>
  <c r="M20" i="6"/>
  <c r="O20" i="6" s="1"/>
  <c r="M21" i="6"/>
  <c r="O21" i="6" s="1"/>
  <c r="M22" i="6"/>
  <c r="O22" i="6" s="1"/>
  <c r="M23" i="6"/>
  <c r="O23" i="6" s="1"/>
  <c r="M24" i="6"/>
  <c r="O24" i="6" s="1"/>
  <c r="M25" i="6"/>
  <c r="O25" i="6" s="1"/>
  <c r="M26" i="6"/>
  <c r="O26" i="6" s="1"/>
  <c r="M27" i="6"/>
  <c r="O27" i="6" s="1"/>
  <c r="M28" i="6"/>
  <c r="O28" i="6" s="1"/>
  <c r="M29" i="6"/>
  <c r="O29" i="6" s="1"/>
  <c r="M30" i="6"/>
  <c r="O30" i="6" s="1"/>
  <c r="M31" i="6"/>
  <c r="O31" i="6" s="1"/>
  <c r="M32" i="6"/>
  <c r="O32" i="6" s="1"/>
  <c r="M33" i="6"/>
  <c r="O33" i="6" s="1"/>
  <c r="M34" i="6"/>
  <c r="O34" i="6" s="1"/>
  <c r="M35" i="6"/>
  <c r="O35" i="6" s="1"/>
  <c r="M36" i="6"/>
  <c r="O36" i="6" s="1"/>
  <c r="M37" i="6"/>
  <c r="O37" i="6" s="1"/>
  <c r="M38" i="6"/>
  <c r="O38" i="6" s="1"/>
  <c r="M46" i="6"/>
  <c r="M47" i="6"/>
  <c r="M48" i="6"/>
  <c r="M49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6" i="6"/>
  <c r="M77" i="6"/>
  <c r="M78" i="6"/>
  <c r="M79" i="6"/>
  <c r="M80" i="6"/>
  <c r="M81" i="6"/>
  <c r="M82" i="6"/>
  <c r="M83" i="6"/>
  <c r="M84" i="6"/>
  <c r="M85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242" i="6"/>
  <c r="M244" i="6"/>
  <c r="M245" i="6"/>
  <c r="M246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5" i="6"/>
  <c r="M75" i="6" l="1"/>
  <c r="M86" i="6"/>
  <c r="M236" i="6"/>
  <c r="M184" i="6"/>
  <c r="M14" i="6"/>
  <c r="N327" i="6"/>
  <c r="D4" i="46" l="1"/>
  <c r="C25" i="47"/>
  <c r="C19" i="47"/>
  <c r="C31" i="47" s="1"/>
  <c r="C25" i="45"/>
  <c r="G5" i="45"/>
  <c r="J343" i="44" l="1"/>
  <c r="J563" i="28" l="1"/>
  <c r="L563" i="28"/>
  <c r="H26" i="45" s="1"/>
  <c r="N563" i="28"/>
  <c r="N564" i="6"/>
  <c r="L564" i="6"/>
  <c r="J564" i="6"/>
  <c r="M563" i="6"/>
  <c r="M564" i="6" s="1"/>
  <c r="J275" i="28"/>
  <c r="L275" i="28"/>
  <c r="D24" i="45" s="1"/>
  <c r="J275" i="6"/>
  <c r="L275" i="6"/>
  <c r="N275" i="6"/>
  <c r="H30" i="45" l="1"/>
  <c r="G30" i="45"/>
  <c r="O564" i="6"/>
  <c r="O563" i="6"/>
  <c r="L486" i="30" l="1"/>
  <c r="L561" i="30" s="1"/>
  <c r="N486" i="30"/>
  <c r="N561" i="30" s="1"/>
  <c r="M485" i="30"/>
  <c r="J485" i="30"/>
  <c r="M273" i="22"/>
  <c r="O273" i="22" s="1"/>
  <c r="J274" i="22"/>
  <c r="J275" i="22" s="1"/>
  <c r="L274" i="22"/>
  <c r="L275" i="22" s="1"/>
  <c r="N274" i="22"/>
  <c r="N275" i="22" s="1"/>
  <c r="M273" i="25"/>
  <c r="O273" i="25" s="1"/>
  <c r="M273" i="10"/>
  <c r="O273" i="10" s="1"/>
  <c r="M273" i="15"/>
  <c r="M274" i="15" s="1"/>
  <c r="M273" i="21"/>
  <c r="O273" i="21" s="1"/>
  <c r="M273" i="42"/>
  <c r="N447" i="12"/>
  <c r="L86" i="12"/>
  <c r="N86" i="12"/>
  <c r="L39" i="21"/>
  <c r="J275" i="25"/>
  <c r="L275" i="25"/>
  <c r="N275" i="25"/>
  <c r="M274" i="25"/>
  <c r="L420" i="34"/>
  <c r="L420" i="44"/>
  <c r="L421" i="28" s="1"/>
  <c r="H10" i="45" s="1"/>
  <c r="M344" i="44"/>
  <c r="M345" i="44"/>
  <c r="M346" i="44"/>
  <c r="M347" i="44"/>
  <c r="M348" i="44"/>
  <c r="M349" i="44"/>
  <c r="M350" i="44"/>
  <c r="M351" i="44"/>
  <c r="J563" i="25"/>
  <c r="J564" i="28" s="1"/>
  <c r="L563" i="25"/>
  <c r="N563" i="25"/>
  <c r="M562" i="25"/>
  <c r="M563" i="28" s="1"/>
  <c r="M273" i="8"/>
  <c r="O273" i="8" s="1"/>
  <c r="J274" i="43"/>
  <c r="J275" i="43" s="1"/>
  <c r="K274" i="43"/>
  <c r="K275" i="43" s="1"/>
  <c r="L274" i="43"/>
  <c r="L275" i="43" s="1"/>
  <c r="M274" i="43"/>
  <c r="N274" i="43"/>
  <c r="N275" i="43" s="1"/>
  <c r="O274" i="43"/>
  <c r="O275" i="43" s="1"/>
  <c r="P274" i="43"/>
  <c r="P275" i="43" s="1"/>
  <c r="M275" i="43"/>
  <c r="I275" i="43"/>
  <c r="I274" i="43"/>
  <c r="O273" i="20"/>
  <c r="O274" i="20"/>
  <c r="J274" i="20"/>
  <c r="K274" i="20"/>
  <c r="L274" i="20"/>
  <c r="M274" i="20"/>
  <c r="N274" i="20"/>
  <c r="P274" i="20"/>
  <c r="P275" i="20" s="1"/>
  <c r="I274" i="20"/>
  <c r="O273" i="34"/>
  <c r="J274" i="34"/>
  <c r="L274" i="34"/>
  <c r="N274" i="34"/>
  <c r="O274" i="34" s="1"/>
  <c r="J274" i="44"/>
  <c r="L274" i="44"/>
  <c r="M274" i="44"/>
  <c r="N274" i="44"/>
  <c r="J274" i="42"/>
  <c r="L274" i="42"/>
  <c r="J274" i="21"/>
  <c r="L274" i="21"/>
  <c r="N274" i="21"/>
  <c r="O273" i="19"/>
  <c r="J274" i="19"/>
  <c r="L274" i="19"/>
  <c r="M274" i="19"/>
  <c r="O274" i="19" s="1"/>
  <c r="N274" i="19"/>
  <c r="J274" i="15"/>
  <c r="L274" i="15"/>
  <c r="N274" i="15"/>
  <c r="J274" i="12"/>
  <c r="L274" i="12"/>
  <c r="M274" i="12"/>
  <c r="N274" i="12"/>
  <c r="J274" i="10"/>
  <c r="L274" i="10"/>
  <c r="M274" i="10"/>
  <c r="O274" i="30"/>
  <c r="J274" i="8"/>
  <c r="L274" i="8"/>
  <c r="N274" i="8"/>
  <c r="J275" i="30"/>
  <c r="L275" i="30"/>
  <c r="M275" i="30"/>
  <c r="O275" i="30" s="1"/>
  <c r="N275" i="30"/>
  <c r="O563" i="28" l="1"/>
  <c r="I26" i="45"/>
  <c r="I30" i="45" s="1"/>
  <c r="M274" i="28"/>
  <c r="E21" i="45" s="1"/>
  <c r="N276" i="28"/>
  <c r="L275" i="42"/>
  <c r="L276" i="28"/>
  <c r="J275" i="42"/>
  <c r="J276" i="28"/>
  <c r="O274" i="12"/>
  <c r="D20" i="45"/>
  <c r="D30" i="45" s="1"/>
  <c r="M486" i="30"/>
  <c r="O486" i="30" s="1"/>
  <c r="O274" i="44"/>
  <c r="M274" i="42"/>
  <c r="M274" i="22"/>
  <c r="C20" i="45"/>
  <c r="C30" i="45" s="1"/>
  <c r="M274" i="21"/>
  <c r="O274" i="21" s="1"/>
  <c r="O274" i="10"/>
  <c r="L564" i="28"/>
  <c r="N564" i="28"/>
  <c r="M274" i="8"/>
  <c r="O274" i="8" s="1"/>
  <c r="O562" i="25"/>
  <c r="M563" i="25"/>
  <c r="M275" i="25"/>
  <c r="O275" i="25" s="1"/>
  <c r="O274" i="25"/>
  <c r="O485" i="30"/>
  <c r="N39" i="34"/>
  <c r="M275" i="42" l="1"/>
  <c r="O275" i="42" s="1"/>
  <c r="M276" i="28"/>
  <c r="M275" i="22"/>
  <c r="O275" i="22" s="1"/>
  <c r="O274" i="22"/>
  <c r="M561" i="30"/>
  <c r="O561" i="30" s="1"/>
  <c r="M564" i="28"/>
  <c r="O564" i="28" s="1"/>
  <c r="O563" i="2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G276" i="28" l="1"/>
  <c r="H276" i="28"/>
  <c r="F276" i="28"/>
  <c r="M10" i="34"/>
  <c r="N283" i="28" l="1"/>
  <c r="N284" i="28"/>
  <c r="N285" i="28"/>
  <c r="N286" i="28"/>
  <c r="N287" i="28"/>
  <c r="N288" i="28"/>
  <c r="N289" i="28"/>
  <c r="N291" i="28"/>
  <c r="N292" i="28"/>
  <c r="N293" i="28"/>
  <c r="N295" i="28"/>
  <c r="N303" i="28"/>
  <c r="N304" i="28"/>
  <c r="N305" i="28"/>
  <c r="N306" i="28"/>
  <c r="N307" i="28"/>
  <c r="N308" i="28"/>
  <c r="N309" i="28"/>
  <c r="N310" i="28"/>
  <c r="N312" i="28"/>
  <c r="N314" i="28"/>
  <c r="N315" i="28"/>
  <c r="N317" i="28"/>
  <c r="N319" i="28"/>
  <c r="N320" i="28"/>
  <c r="N321" i="28"/>
  <c r="N322" i="28"/>
  <c r="N323" i="28"/>
  <c r="N324" i="28"/>
  <c r="N325" i="28"/>
  <c r="N326" i="28"/>
  <c r="N328" i="28"/>
  <c r="N329" i="28"/>
  <c r="N332" i="28"/>
  <c r="N333" i="28"/>
  <c r="N334" i="28"/>
  <c r="N335" i="28"/>
  <c r="N336" i="28"/>
  <c r="N337" i="28"/>
  <c r="N338" i="28"/>
  <c r="N339" i="28"/>
  <c r="N340" i="28"/>
  <c r="N343" i="28"/>
  <c r="N345" i="28"/>
  <c r="N346" i="28"/>
  <c r="N347" i="28"/>
  <c r="N348" i="28"/>
  <c r="N349" i="28"/>
  <c r="N350" i="28"/>
  <c r="N351" i="28"/>
  <c r="N353" i="28"/>
  <c r="N354" i="28"/>
  <c r="N355" i="28"/>
  <c r="N356" i="28"/>
  <c r="N357" i="28"/>
  <c r="N358" i="28"/>
  <c r="N359" i="28"/>
  <c r="N360" i="28"/>
  <c r="N361" i="28"/>
  <c r="N362" i="28"/>
  <c r="N363" i="28"/>
  <c r="N364" i="28"/>
  <c r="N365" i="28"/>
  <c r="N366" i="28"/>
  <c r="N367" i="28"/>
  <c r="N368" i="28"/>
  <c r="N369" i="28"/>
  <c r="N370" i="28"/>
  <c r="N371" i="28"/>
  <c r="N372" i="28"/>
  <c r="N373" i="28"/>
  <c r="N374" i="28"/>
  <c r="N375" i="28"/>
  <c r="N376" i="28"/>
  <c r="N377" i="28"/>
  <c r="N378" i="28"/>
  <c r="N379" i="28"/>
  <c r="N380" i="28"/>
  <c r="N381" i="28"/>
  <c r="N382" i="28"/>
  <c r="N383" i="28"/>
  <c r="N384" i="28"/>
  <c r="N385" i="28"/>
  <c r="N386" i="28"/>
  <c r="N387" i="28"/>
  <c r="N388" i="28"/>
  <c r="N389" i="28"/>
  <c r="N390" i="28"/>
  <c r="N391" i="28"/>
  <c r="N392" i="28"/>
  <c r="N393" i="28"/>
  <c r="N394" i="28"/>
  <c r="N422" i="28"/>
  <c r="N423" i="28"/>
  <c r="N424" i="28"/>
  <c r="N425" i="28"/>
  <c r="N426" i="28"/>
  <c r="N427" i="28"/>
  <c r="N428" i="28"/>
  <c r="N429" i="28"/>
  <c r="N430" i="28"/>
  <c r="N431" i="28"/>
  <c r="N432" i="28"/>
  <c r="N433" i="28"/>
  <c r="N434" i="28"/>
  <c r="N435" i="28"/>
  <c r="N436" i="28"/>
  <c r="N437" i="28"/>
  <c r="N438" i="28"/>
  <c r="N439" i="28"/>
  <c r="N440" i="28"/>
  <c r="N441" i="28"/>
  <c r="N442" i="28"/>
  <c r="N443" i="28"/>
  <c r="N444" i="28"/>
  <c r="N445" i="28"/>
  <c r="N446" i="28"/>
  <c r="N447" i="28"/>
  <c r="N449" i="28"/>
  <c r="N450" i="28"/>
  <c r="N451" i="28"/>
  <c r="N452" i="28"/>
  <c r="N453" i="28"/>
  <c r="N454" i="28"/>
  <c r="N455" i="28"/>
  <c r="N456" i="28"/>
  <c r="N457" i="28"/>
  <c r="N458" i="28"/>
  <c r="N459" i="28"/>
  <c r="N460" i="28"/>
  <c r="N461" i="28"/>
  <c r="N462" i="28"/>
  <c r="N463" i="28"/>
  <c r="N464" i="28"/>
  <c r="N465" i="28"/>
  <c r="N466" i="28"/>
  <c r="N467" i="28"/>
  <c r="N468" i="28"/>
  <c r="N469" i="28"/>
  <c r="N470" i="28"/>
  <c r="N471" i="28"/>
  <c r="N472" i="28"/>
  <c r="N473" i="28"/>
  <c r="N475" i="28"/>
  <c r="N476" i="28"/>
  <c r="N477" i="28"/>
  <c r="N478" i="28"/>
  <c r="N479" i="28"/>
  <c r="N480" i="28"/>
  <c r="N481" i="28"/>
  <c r="N482" i="28"/>
  <c r="N483" i="28"/>
  <c r="N484" i="28"/>
  <c r="N485" i="28"/>
  <c r="N487" i="28"/>
  <c r="N488" i="28"/>
  <c r="N489" i="28"/>
  <c r="N490" i="28"/>
  <c r="N491" i="28"/>
  <c r="N492" i="28"/>
  <c r="N493" i="28"/>
  <c r="N494" i="28"/>
  <c r="N496" i="28"/>
  <c r="N497" i="28"/>
  <c r="N498" i="28"/>
  <c r="N499" i="28"/>
  <c r="N501" i="28"/>
  <c r="N502" i="28"/>
  <c r="N503" i="28"/>
  <c r="N504" i="28"/>
  <c r="N505" i="28"/>
  <c r="N506" i="28"/>
  <c r="N507" i="28"/>
  <c r="N508" i="28"/>
  <c r="N509" i="28"/>
  <c r="N510" i="28"/>
  <c r="N511" i="28"/>
  <c r="N512" i="28"/>
  <c r="N513" i="28"/>
  <c r="N514" i="28"/>
  <c r="N515" i="28"/>
  <c r="N516" i="28"/>
  <c r="N517" i="28"/>
  <c r="N518" i="28"/>
  <c r="N519" i="28"/>
  <c r="N520" i="28"/>
  <c r="N521" i="28"/>
  <c r="N522" i="28"/>
  <c r="N523" i="28"/>
  <c r="N524" i="28"/>
  <c r="N525" i="28"/>
  <c r="N526" i="28"/>
  <c r="N527" i="28"/>
  <c r="N528" i="28"/>
  <c r="N529" i="28"/>
  <c r="N530" i="28"/>
  <c r="N531" i="28"/>
  <c r="N532" i="28"/>
  <c r="N533" i="28"/>
  <c r="N534" i="28"/>
  <c r="N535" i="28"/>
  <c r="N536" i="28"/>
  <c r="N537" i="28"/>
  <c r="N538" i="28"/>
  <c r="N539" i="28"/>
  <c r="N540" i="28"/>
  <c r="N541" i="28"/>
  <c r="N542" i="28"/>
  <c r="N543" i="28"/>
  <c r="N544" i="28"/>
  <c r="N545" i="28"/>
  <c r="N546" i="28"/>
  <c r="N547" i="28"/>
  <c r="N548" i="28"/>
  <c r="N550" i="28"/>
  <c r="N551" i="28"/>
  <c r="N552" i="28"/>
  <c r="N553" i="28"/>
  <c r="N554" i="28"/>
  <c r="N555" i="28"/>
  <c r="N556" i="28"/>
  <c r="N557" i="28"/>
  <c r="N558" i="28"/>
  <c r="N559" i="28"/>
  <c r="N560" i="28"/>
  <c r="N9" i="28"/>
  <c r="N11" i="28"/>
  <c r="N13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40" i="28"/>
  <c r="N41" i="28"/>
  <c r="N42" i="28"/>
  <c r="N43" i="28"/>
  <c r="N44" i="28"/>
  <c r="N45" i="28"/>
  <c r="N46" i="28"/>
  <c r="N47" i="28"/>
  <c r="N48" i="28"/>
  <c r="N49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6" i="28"/>
  <c r="N117" i="28"/>
  <c r="N118" i="28"/>
  <c r="N119" i="28"/>
  <c r="N120" i="28"/>
  <c r="N121" i="28"/>
  <c r="N122" i="28"/>
  <c r="N123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2" i="28"/>
  <c r="N143" i="28"/>
  <c r="N144" i="28"/>
  <c r="N145" i="28"/>
  <c r="N146" i="28"/>
  <c r="N147" i="28"/>
  <c r="N148" i="28"/>
  <c r="N150" i="28"/>
  <c r="N151" i="28"/>
  <c r="N152" i="28"/>
  <c r="N153" i="28"/>
  <c r="N155" i="28"/>
  <c r="N156" i="28"/>
  <c r="N157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86" i="28"/>
  <c r="N187" i="28"/>
  <c r="N188" i="28"/>
  <c r="N189" i="28"/>
  <c r="N190" i="28"/>
  <c r="N191" i="28"/>
  <c r="N192" i="28"/>
  <c r="N193" i="28"/>
  <c r="N194" i="28"/>
  <c r="N195" i="28"/>
  <c r="N196" i="28"/>
  <c r="N197" i="28"/>
  <c r="N198" i="28"/>
  <c r="N199" i="28"/>
  <c r="N200" i="28"/>
  <c r="N201" i="28"/>
  <c r="N202" i="28"/>
  <c r="N212" i="28"/>
  <c r="N213" i="28"/>
  <c r="N214" i="28"/>
  <c r="N216" i="28"/>
  <c r="N217" i="28"/>
  <c r="N218" i="28"/>
  <c r="N219" i="28"/>
  <c r="N220" i="28"/>
  <c r="N221" i="28"/>
  <c r="N222" i="28"/>
  <c r="N223" i="28"/>
  <c r="N225" i="28"/>
  <c r="N227" i="28"/>
  <c r="N228" i="28"/>
  <c r="N229" i="28"/>
  <c r="N230" i="28"/>
  <c r="N231" i="28"/>
  <c r="N232" i="28"/>
  <c r="N233" i="28"/>
  <c r="N234" i="28"/>
  <c r="N235" i="28"/>
  <c r="N236" i="28"/>
  <c r="N238" i="28"/>
  <c r="N239" i="28"/>
  <c r="N240" i="28"/>
  <c r="N241" i="28"/>
  <c r="N242" i="28"/>
  <c r="N243" i="28"/>
  <c r="N244" i="28"/>
  <c r="N245" i="28"/>
  <c r="N246" i="28"/>
  <c r="N247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N263" i="28"/>
  <c r="N264" i="28"/>
  <c r="N265" i="28"/>
  <c r="N266" i="28"/>
  <c r="N267" i="28"/>
  <c r="N268" i="28"/>
  <c r="N269" i="28"/>
  <c r="N270" i="28"/>
  <c r="N271" i="28"/>
  <c r="N272" i="28"/>
  <c r="N124" i="28" l="1"/>
  <c r="N485" i="43"/>
  <c r="P485" i="43"/>
  <c r="P561" i="43" s="1"/>
  <c r="N39" i="21"/>
  <c r="N494" i="11"/>
  <c r="N495" i="25"/>
  <c r="N154" i="30"/>
  <c r="N154" i="28" s="1"/>
  <c r="N115" i="30"/>
  <c r="N549" i="28"/>
  <c r="N115" i="28" l="1"/>
  <c r="N344" i="28"/>
  <c r="N352" i="28"/>
  <c r="N237" i="28"/>
  <c r="L561" i="28"/>
  <c r="L560" i="28"/>
  <c r="L448" i="28"/>
  <c r="M560" i="43"/>
  <c r="M423" i="43"/>
  <c r="M343" i="44"/>
  <c r="M559" i="44"/>
  <c r="O559" i="44" s="1"/>
  <c r="H559" i="44"/>
  <c r="J559" i="44" s="1"/>
  <c r="M558" i="44"/>
  <c r="O558" i="44" s="1"/>
  <c r="H558" i="44"/>
  <c r="J558" i="44" s="1"/>
  <c r="M557" i="44"/>
  <c r="O557" i="44" s="1"/>
  <c r="H557" i="44"/>
  <c r="J557" i="44" s="1"/>
  <c r="M556" i="44"/>
  <c r="O556" i="44" s="1"/>
  <c r="H556" i="44"/>
  <c r="J556" i="44" s="1"/>
  <c r="M555" i="44"/>
  <c r="O555" i="44" s="1"/>
  <c r="H555" i="44"/>
  <c r="J555" i="44" s="1"/>
  <c r="M554" i="44"/>
  <c r="O554" i="44" s="1"/>
  <c r="H554" i="44"/>
  <c r="J554" i="44" s="1"/>
  <c r="M553" i="44"/>
  <c r="O553" i="44" s="1"/>
  <c r="H553" i="44"/>
  <c r="J553" i="44" s="1"/>
  <c r="M552" i="44"/>
  <c r="O552" i="44" s="1"/>
  <c r="H552" i="44"/>
  <c r="J552" i="44" s="1"/>
  <c r="M551" i="44"/>
  <c r="O551" i="44" s="1"/>
  <c r="H551" i="44"/>
  <c r="J551" i="44" s="1"/>
  <c r="M550" i="44"/>
  <c r="O550" i="44" s="1"/>
  <c r="H550" i="44"/>
  <c r="J550" i="44" s="1"/>
  <c r="M549" i="44"/>
  <c r="O549" i="44" s="1"/>
  <c r="H549" i="44"/>
  <c r="J549" i="44" s="1"/>
  <c r="M548" i="44"/>
  <c r="O548" i="44" s="1"/>
  <c r="H548" i="44"/>
  <c r="J548" i="44" s="1"/>
  <c r="M547" i="44"/>
  <c r="O547" i="44" s="1"/>
  <c r="H547" i="44"/>
  <c r="J547" i="44" s="1"/>
  <c r="M546" i="44"/>
  <c r="O546" i="44" s="1"/>
  <c r="H546" i="44"/>
  <c r="J546" i="44" s="1"/>
  <c r="M545" i="44"/>
  <c r="O545" i="44" s="1"/>
  <c r="H545" i="44"/>
  <c r="J545" i="44" s="1"/>
  <c r="M544" i="44"/>
  <c r="O544" i="44" s="1"/>
  <c r="H544" i="44"/>
  <c r="J544" i="44" s="1"/>
  <c r="M543" i="44"/>
  <c r="O543" i="44" s="1"/>
  <c r="H543" i="44"/>
  <c r="J543" i="44" s="1"/>
  <c r="M542" i="44"/>
  <c r="O542" i="44" s="1"/>
  <c r="H542" i="44"/>
  <c r="J542" i="44" s="1"/>
  <c r="M541" i="44"/>
  <c r="O541" i="44" s="1"/>
  <c r="H541" i="44"/>
  <c r="J541" i="44" s="1"/>
  <c r="M540" i="44"/>
  <c r="O540" i="44" s="1"/>
  <c r="H540" i="44"/>
  <c r="J540" i="44" s="1"/>
  <c r="M539" i="44"/>
  <c r="O539" i="44" s="1"/>
  <c r="H539" i="44"/>
  <c r="J539" i="44" s="1"/>
  <c r="M538" i="44"/>
  <c r="O538" i="44" s="1"/>
  <c r="H538" i="44"/>
  <c r="J538" i="44" s="1"/>
  <c r="M537" i="44"/>
  <c r="O537" i="44" s="1"/>
  <c r="H537" i="44"/>
  <c r="J537" i="44" s="1"/>
  <c r="M536" i="44"/>
  <c r="O536" i="44" s="1"/>
  <c r="H536" i="44"/>
  <c r="J536" i="44" s="1"/>
  <c r="M535" i="44"/>
  <c r="O535" i="44" s="1"/>
  <c r="H535" i="44"/>
  <c r="J535" i="44" s="1"/>
  <c r="M534" i="44"/>
  <c r="O534" i="44" s="1"/>
  <c r="H534" i="44"/>
  <c r="J534" i="44" s="1"/>
  <c r="M533" i="44"/>
  <c r="O533" i="44" s="1"/>
  <c r="H533" i="44"/>
  <c r="J533" i="44" s="1"/>
  <c r="M532" i="44"/>
  <c r="O532" i="44" s="1"/>
  <c r="H532" i="44"/>
  <c r="J532" i="44" s="1"/>
  <c r="M531" i="44"/>
  <c r="O531" i="44" s="1"/>
  <c r="H531" i="44"/>
  <c r="J531" i="44" s="1"/>
  <c r="M530" i="44"/>
  <c r="O530" i="44" s="1"/>
  <c r="H530" i="44"/>
  <c r="J530" i="44" s="1"/>
  <c r="M529" i="44"/>
  <c r="O529" i="44" s="1"/>
  <c r="H529" i="44"/>
  <c r="J529" i="44" s="1"/>
  <c r="M528" i="44"/>
  <c r="O528" i="44" s="1"/>
  <c r="H528" i="44"/>
  <c r="J528" i="44" s="1"/>
  <c r="M527" i="44"/>
  <c r="O527" i="44" s="1"/>
  <c r="H527" i="44"/>
  <c r="J527" i="44" s="1"/>
  <c r="M526" i="44"/>
  <c r="O526" i="44" s="1"/>
  <c r="H526" i="44"/>
  <c r="J526" i="44" s="1"/>
  <c r="M525" i="44"/>
  <c r="O525" i="44" s="1"/>
  <c r="H525" i="44"/>
  <c r="J525" i="44" s="1"/>
  <c r="M524" i="44"/>
  <c r="O524" i="44" s="1"/>
  <c r="H524" i="44"/>
  <c r="J524" i="44" s="1"/>
  <c r="M523" i="44"/>
  <c r="O523" i="44" s="1"/>
  <c r="H523" i="44"/>
  <c r="J523" i="44" s="1"/>
  <c r="M522" i="44"/>
  <c r="O522" i="44" s="1"/>
  <c r="H522" i="44"/>
  <c r="J522" i="44" s="1"/>
  <c r="M521" i="44"/>
  <c r="O521" i="44" s="1"/>
  <c r="H521" i="44"/>
  <c r="J521" i="44" s="1"/>
  <c r="M520" i="44"/>
  <c r="O520" i="44" s="1"/>
  <c r="H520" i="44"/>
  <c r="J520" i="44" s="1"/>
  <c r="M519" i="44"/>
  <c r="O519" i="44" s="1"/>
  <c r="H519" i="44"/>
  <c r="J519" i="44" s="1"/>
  <c r="M518" i="44"/>
  <c r="O518" i="44" s="1"/>
  <c r="H518" i="44"/>
  <c r="J518" i="44" s="1"/>
  <c r="M517" i="44"/>
  <c r="O517" i="44" s="1"/>
  <c r="H517" i="44"/>
  <c r="J517" i="44" s="1"/>
  <c r="M516" i="44"/>
  <c r="O516" i="44" s="1"/>
  <c r="H516" i="44"/>
  <c r="J516" i="44" s="1"/>
  <c r="M515" i="44"/>
  <c r="O515" i="44" s="1"/>
  <c r="H515" i="44"/>
  <c r="J515" i="44" s="1"/>
  <c r="M514" i="44"/>
  <c r="O514" i="44" s="1"/>
  <c r="H514" i="44"/>
  <c r="J514" i="44" s="1"/>
  <c r="M513" i="44"/>
  <c r="O513" i="44" s="1"/>
  <c r="H513" i="44"/>
  <c r="J513" i="44" s="1"/>
  <c r="M512" i="44"/>
  <c r="O512" i="44" s="1"/>
  <c r="H512" i="44"/>
  <c r="J512" i="44" s="1"/>
  <c r="M511" i="44"/>
  <c r="O511" i="44" s="1"/>
  <c r="H511" i="44"/>
  <c r="J511" i="44" s="1"/>
  <c r="M510" i="44"/>
  <c r="O510" i="44" s="1"/>
  <c r="H510" i="44"/>
  <c r="J510" i="44" s="1"/>
  <c r="M509" i="44"/>
  <c r="O509" i="44" s="1"/>
  <c r="H509" i="44"/>
  <c r="J509" i="44" s="1"/>
  <c r="M508" i="44"/>
  <c r="O508" i="44" s="1"/>
  <c r="H508" i="44"/>
  <c r="J508" i="44" s="1"/>
  <c r="M507" i="44"/>
  <c r="O507" i="44" s="1"/>
  <c r="H507" i="44"/>
  <c r="J507" i="44" s="1"/>
  <c r="M506" i="44"/>
  <c r="O506" i="44" s="1"/>
  <c r="H506" i="44"/>
  <c r="J506" i="44" s="1"/>
  <c r="M505" i="44"/>
  <c r="O505" i="44" s="1"/>
  <c r="H505" i="44"/>
  <c r="J505" i="44" s="1"/>
  <c r="M504" i="44"/>
  <c r="O504" i="44" s="1"/>
  <c r="H504" i="44"/>
  <c r="J504" i="44" s="1"/>
  <c r="M503" i="44"/>
  <c r="O503" i="44" s="1"/>
  <c r="H503" i="44"/>
  <c r="J503" i="44" s="1"/>
  <c r="M502" i="44"/>
  <c r="O502" i="44" s="1"/>
  <c r="H502" i="44"/>
  <c r="J502" i="44" s="1"/>
  <c r="M501" i="44"/>
  <c r="O501" i="44" s="1"/>
  <c r="H501" i="44"/>
  <c r="J501" i="44" s="1"/>
  <c r="M500" i="44"/>
  <c r="O500" i="44" s="1"/>
  <c r="H500" i="44"/>
  <c r="J500" i="44" s="1"/>
  <c r="M499" i="44"/>
  <c r="O499" i="44" s="1"/>
  <c r="H499" i="44"/>
  <c r="J499" i="44" s="1"/>
  <c r="M498" i="44"/>
  <c r="O498" i="44" s="1"/>
  <c r="H498" i="44"/>
  <c r="J498" i="44" s="1"/>
  <c r="M497" i="44"/>
  <c r="O497" i="44" s="1"/>
  <c r="H497" i="44"/>
  <c r="J497" i="44" s="1"/>
  <c r="M496" i="44"/>
  <c r="O496" i="44" s="1"/>
  <c r="H496" i="44"/>
  <c r="J496" i="44" s="1"/>
  <c r="M495" i="44"/>
  <c r="O495" i="44" s="1"/>
  <c r="H495" i="44"/>
  <c r="J495" i="44" s="1"/>
  <c r="M494" i="44"/>
  <c r="O494" i="44" s="1"/>
  <c r="H494" i="44"/>
  <c r="J494" i="44" s="1"/>
  <c r="M493" i="44"/>
  <c r="O493" i="44" s="1"/>
  <c r="H493" i="44"/>
  <c r="J493" i="44" s="1"/>
  <c r="M492" i="44"/>
  <c r="O492" i="44" s="1"/>
  <c r="H492" i="44"/>
  <c r="J492" i="44" s="1"/>
  <c r="M491" i="44"/>
  <c r="O491" i="44" s="1"/>
  <c r="H491" i="44"/>
  <c r="J491" i="44" s="1"/>
  <c r="M490" i="44"/>
  <c r="O490" i="44" s="1"/>
  <c r="H490" i="44"/>
  <c r="J490" i="44" s="1"/>
  <c r="M489" i="44"/>
  <c r="O489" i="44" s="1"/>
  <c r="H489" i="44"/>
  <c r="J489" i="44" s="1"/>
  <c r="M488" i="44"/>
  <c r="O488" i="44" s="1"/>
  <c r="H488" i="44"/>
  <c r="J488" i="44" s="1"/>
  <c r="M487" i="44"/>
  <c r="O487" i="44" s="1"/>
  <c r="H487" i="44"/>
  <c r="J487" i="44" s="1"/>
  <c r="M486" i="44"/>
  <c r="O486" i="44" s="1"/>
  <c r="H486" i="44"/>
  <c r="J486" i="44" s="1"/>
  <c r="L485" i="44"/>
  <c r="L560" i="44" s="1"/>
  <c r="G485" i="44"/>
  <c r="G560" i="44" s="1"/>
  <c r="F485" i="44"/>
  <c r="M484" i="44"/>
  <c r="O484" i="44" s="1"/>
  <c r="H484" i="44"/>
  <c r="J484" i="44" s="1"/>
  <c r="M483" i="44"/>
  <c r="O483" i="44" s="1"/>
  <c r="H483" i="44"/>
  <c r="J483" i="44" s="1"/>
  <c r="M482" i="44"/>
  <c r="O482" i="44" s="1"/>
  <c r="H482" i="44"/>
  <c r="J482" i="44" s="1"/>
  <c r="M481" i="44"/>
  <c r="O481" i="44" s="1"/>
  <c r="H481" i="44"/>
  <c r="J481" i="44" s="1"/>
  <c r="M480" i="44"/>
  <c r="O480" i="44" s="1"/>
  <c r="H480" i="44"/>
  <c r="J480" i="44" s="1"/>
  <c r="M479" i="44"/>
  <c r="O479" i="44" s="1"/>
  <c r="H479" i="44"/>
  <c r="J479" i="44" s="1"/>
  <c r="M478" i="44"/>
  <c r="O478" i="44" s="1"/>
  <c r="H478" i="44"/>
  <c r="J478" i="44" s="1"/>
  <c r="M477" i="44"/>
  <c r="O477" i="44" s="1"/>
  <c r="H477" i="44"/>
  <c r="J477" i="44" s="1"/>
  <c r="M476" i="44"/>
  <c r="O476" i="44" s="1"/>
  <c r="H476" i="44"/>
  <c r="J476" i="44" s="1"/>
  <c r="M475" i="44"/>
  <c r="O475" i="44" s="1"/>
  <c r="H475" i="44"/>
  <c r="J475" i="44" s="1"/>
  <c r="M474" i="44"/>
  <c r="O474" i="44" s="1"/>
  <c r="H474" i="44"/>
  <c r="J474" i="44" s="1"/>
  <c r="M473" i="44"/>
  <c r="O473" i="44" s="1"/>
  <c r="H473" i="44"/>
  <c r="J473" i="44" s="1"/>
  <c r="M472" i="44"/>
  <c r="O472" i="44" s="1"/>
  <c r="H472" i="44"/>
  <c r="J472" i="44" s="1"/>
  <c r="M471" i="44"/>
  <c r="O471" i="44" s="1"/>
  <c r="H471" i="44"/>
  <c r="J471" i="44" s="1"/>
  <c r="M470" i="44"/>
  <c r="O470" i="44" s="1"/>
  <c r="H470" i="44"/>
  <c r="J470" i="44" s="1"/>
  <c r="M469" i="44"/>
  <c r="O469" i="44" s="1"/>
  <c r="H469" i="44"/>
  <c r="J469" i="44" s="1"/>
  <c r="M468" i="44"/>
  <c r="O468" i="44" s="1"/>
  <c r="H468" i="44"/>
  <c r="J468" i="44" s="1"/>
  <c r="M467" i="44"/>
  <c r="O467" i="44" s="1"/>
  <c r="H467" i="44"/>
  <c r="J467" i="44" s="1"/>
  <c r="M466" i="44"/>
  <c r="O466" i="44" s="1"/>
  <c r="H466" i="44"/>
  <c r="J466" i="44" s="1"/>
  <c r="M465" i="44"/>
  <c r="O465" i="44" s="1"/>
  <c r="H465" i="44"/>
  <c r="J465" i="44" s="1"/>
  <c r="M464" i="44"/>
  <c r="O464" i="44" s="1"/>
  <c r="H464" i="44"/>
  <c r="J464" i="44" s="1"/>
  <c r="M463" i="44"/>
  <c r="O463" i="44" s="1"/>
  <c r="H463" i="44"/>
  <c r="J463" i="44" s="1"/>
  <c r="M462" i="44"/>
  <c r="O462" i="44" s="1"/>
  <c r="H462" i="44"/>
  <c r="J462" i="44" s="1"/>
  <c r="M461" i="44"/>
  <c r="O461" i="44" s="1"/>
  <c r="H461" i="44"/>
  <c r="J461" i="44" s="1"/>
  <c r="M460" i="44"/>
  <c r="O460" i="44" s="1"/>
  <c r="H460" i="44"/>
  <c r="J460" i="44" s="1"/>
  <c r="M459" i="44"/>
  <c r="O459" i="44" s="1"/>
  <c r="H459" i="44"/>
  <c r="J459" i="44" s="1"/>
  <c r="M458" i="44"/>
  <c r="O458" i="44" s="1"/>
  <c r="H458" i="44"/>
  <c r="J458" i="44" s="1"/>
  <c r="M457" i="44"/>
  <c r="O457" i="44" s="1"/>
  <c r="H457" i="44"/>
  <c r="J457" i="44" s="1"/>
  <c r="M456" i="44"/>
  <c r="O456" i="44" s="1"/>
  <c r="H456" i="44"/>
  <c r="J456" i="44" s="1"/>
  <c r="M455" i="44"/>
  <c r="O455" i="44" s="1"/>
  <c r="H455" i="44"/>
  <c r="J455" i="44" s="1"/>
  <c r="M454" i="44"/>
  <c r="O454" i="44" s="1"/>
  <c r="H454" i="44"/>
  <c r="J454" i="44" s="1"/>
  <c r="M453" i="44"/>
  <c r="O453" i="44" s="1"/>
  <c r="H453" i="44"/>
  <c r="J453" i="44" s="1"/>
  <c r="M452" i="44"/>
  <c r="O452" i="44" s="1"/>
  <c r="H452" i="44"/>
  <c r="J452" i="44" s="1"/>
  <c r="M451" i="44"/>
  <c r="O451" i="44" s="1"/>
  <c r="H451" i="44"/>
  <c r="J451" i="44" s="1"/>
  <c r="M450" i="44"/>
  <c r="O450" i="44" s="1"/>
  <c r="H450" i="44"/>
  <c r="J450" i="44" s="1"/>
  <c r="M449" i="44"/>
  <c r="O449" i="44" s="1"/>
  <c r="H449" i="44"/>
  <c r="J449" i="44" s="1"/>
  <c r="M448" i="44"/>
  <c r="O448" i="44" s="1"/>
  <c r="H448" i="44"/>
  <c r="J448" i="44" s="1"/>
  <c r="M447" i="44"/>
  <c r="O447" i="44" s="1"/>
  <c r="H447" i="44"/>
  <c r="J447" i="44" s="1"/>
  <c r="M446" i="44"/>
  <c r="O446" i="44" s="1"/>
  <c r="H446" i="44"/>
  <c r="J446" i="44" s="1"/>
  <c r="M445" i="44"/>
  <c r="O445" i="44" s="1"/>
  <c r="H445" i="44"/>
  <c r="J445" i="44" s="1"/>
  <c r="M444" i="44"/>
  <c r="O444" i="44" s="1"/>
  <c r="H444" i="44"/>
  <c r="J444" i="44" s="1"/>
  <c r="M443" i="44"/>
  <c r="O443" i="44" s="1"/>
  <c r="H443" i="44"/>
  <c r="J443" i="44" s="1"/>
  <c r="M442" i="44"/>
  <c r="O442" i="44" s="1"/>
  <c r="H442" i="44"/>
  <c r="J442" i="44" s="1"/>
  <c r="M441" i="44"/>
  <c r="O441" i="44" s="1"/>
  <c r="H441" i="44"/>
  <c r="J441" i="44" s="1"/>
  <c r="M440" i="44"/>
  <c r="O440" i="44" s="1"/>
  <c r="H440" i="44"/>
  <c r="J440" i="44" s="1"/>
  <c r="M439" i="44"/>
  <c r="O439" i="44" s="1"/>
  <c r="H439" i="44"/>
  <c r="J439" i="44" s="1"/>
  <c r="M438" i="44"/>
  <c r="O438" i="44" s="1"/>
  <c r="H438" i="44"/>
  <c r="J438" i="44" s="1"/>
  <c r="M437" i="44"/>
  <c r="O437" i="44" s="1"/>
  <c r="H437" i="44"/>
  <c r="J437" i="44" s="1"/>
  <c r="M436" i="44"/>
  <c r="O436" i="44" s="1"/>
  <c r="H436" i="44"/>
  <c r="J436" i="44" s="1"/>
  <c r="M435" i="44"/>
  <c r="O435" i="44" s="1"/>
  <c r="H435" i="44"/>
  <c r="J435" i="44" s="1"/>
  <c r="M434" i="44"/>
  <c r="O434" i="44" s="1"/>
  <c r="H434" i="44"/>
  <c r="J434" i="44" s="1"/>
  <c r="M433" i="44"/>
  <c r="O433" i="44" s="1"/>
  <c r="H433" i="44"/>
  <c r="J433" i="44" s="1"/>
  <c r="M432" i="44"/>
  <c r="O432" i="44" s="1"/>
  <c r="H432" i="44"/>
  <c r="J432" i="44" s="1"/>
  <c r="M431" i="44"/>
  <c r="O431" i="44" s="1"/>
  <c r="H431" i="44"/>
  <c r="J431" i="44" s="1"/>
  <c r="M430" i="44"/>
  <c r="O430" i="44" s="1"/>
  <c r="H430" i="44"/>
  <c r="J430" i="44" s="1"/>
  <c r="M429" i="44"/>
  <c r="O429" i="44" s="1"/>
  <c r="H429" i="44"/>
  <c r="J429" i="44" s="1"/>
  <c r="M428" i="44"/>
  <c r="O428" i="44" s="1"/>
  <c r="H428" i="44"/>
  <c r="J428" i="44" s="1"/>
  <c r="M427" i="44"/>
  <c r="O427" i="44" s="1"/>
  <c r="H427" i="44"/>
  <c r="J427" i="44" s="1"/>
  <c r="M426" i="44"/>
  <c r="O426" i="44" s="1"/>
  <c r="H426" i="44"/>
  <c r="J426" i="44" s="1"/>
  <c r="M425" i="44"/>
  <c r="O425" i="44" s="1"/>
  <c r="H425" i="44"/>
  <c r="J425" i="44" s="1"/>
  <c r="M424" i="44"/>
  <c r="O424" i="44" s="1"/>
  <c r="H424" i="44"/>
  <c r="J424" i="44" s="1"/>
  <c r="M423" i="44"/>
  <c r="O423" i="44" s="1"/>
  <c r="H423" i="44"/>
  <c r="J423" i="44" s="1"/>
  <c r="M422" i="44"/>
  <c r="O422" i="44" s="1"/>
  <c r="H422" i="44"/>
  <c r="J422" i="44" s="1"/>
  <c r="M421" i="44"/>
  <c r="H421" i="44"/>
  <c r="J421" i="44" s="1"/>
  <c r="N420" i="44"/>
  <c r="M419" i="44"/>
  <c r="O419" i="44" s="1"/>
  <c r="H419" i="44"/>
  <c r="J419" i="44" s="1"/>
  <c r="M418" i="44"/>
  <c r="O418" i="44" s="1"/>
  <c r="H418" i="44"/>
  <c r="J418" i="44" s="1"/>
  <c r="M417" i="44"/>
  <c r="O417" i="44" s="1"/>
  <c r="H417" i="44"/>
  <c r="J417" i="44" s="1"/>
  <c r="M416" i="44"/>
  <c r="O416" i="44" s="1"/>
  <c r="H416" i="44"/>
  <c r="J416" i="44" s="1"/>
  <c r="M415" i="44"/>
  <c r="O415" i="44" s="1"/>
  <c r="H415" i="44"/>
  <c r="J415" i="44" s="1"/>
  <c r="M414" i="44"/>
  <c r="O414" i="44" s="1"/>
  <c r="H414" i="44"/>
  <c r="J414" i="44" s="1"/>
  <c r="M413" i="44"/>
  <c r="O413" i="44" s="1"/>
  <c r="H413" i="44"/>
  <c r="J413" i="44" s="1"/>
  <c r="M412" i="44"/>
  <c r="O412" i="44" s="1"/>
  <c r="H412" i="44"/>
  <c r="J412" i="44" s="1"/>
  <c r="M411" i="44"/>
  <c r="O411" i="44" s="1"/>
  <c r="H411" i="44"/>
  <c r="J411" i="44" s="1"/>
  <c r="M410" i="44"/>
  <c r="O410" i="44" s="1"/>
  <c r="H410" i="44"/>
  <c r="J410" i="44" s="1"/>
  <c r="M409" i="44"/>
  <c r="O409" i="44" s="1"/>
  <c r="H409" i="44"/>
  <c r="J409" i="44" s="1"/>
  <c r="M408" i="44"/>
  <c r="O408" i="44" s="1"/>
  <c r="H408" i="44"/>
  <c r="J408" i="44" s="1"/>
  <c r="M407" i="44"/>
  <c r="O407" i="44" s="1"/>
  <c r="H407" i="44"/>
  <c r="J407" i="44" s="1"/>
  <c r="M406" i="44"/>
  <c r="O406" i="44" s="1"/>
  <c r="H406" i="44"/>
  <c r="J406" i="44" s="1"/>
  <c r="M405" i="44"/>
  <c r="O405" i="44" s="1"/>
  <c r="H405" i="44"/>
  <c r="J405" i="44" s="1"/>
  <c r="M404" i="44"/>
  <c r="O404" i="44" s="1"/>
  <c r="H404" i="44"/>
  <c r="J404" i="44" s="1"/>
  <c r="M403" i="44"/>
  <c r="O403" i="44" s="1"/>
  <c r="H403" i="44"/>
  <c r="J403" i="44" s="1"/>
  <c r="M402" i="44"/>
  <c r="O402" i="44" s="1"/>
  <c r="H402" i="44"/>
  <c r="J402" i="44" s="1"/>
  <c r="M401" i="44"/>
  <c r="O401" i="44" s="1"/>
  <c r="H401" i="44"/>
  <c r="J401" i="44" s="1"/>
  <c r="M400" i="44"/>
  <c r="O400" i="44" s="1"/>
  <c r="H400" i="44"/>
  <c r="J400" i="44" s="1"/>
  <c r="M399" i="44"/>
  <c r="O399" i="44" s="1"/>
  <c r="H399" i="44"/>
  <c r="J399" i="44" s="1"/>
  <c r="M398" i="44"/>
  <c r="O398" i="44" s="1"/>
  <c r="H398" i="44"/>
  <c r="J398" i="44" s="1"/>
  <c r="M397" i="44"/>
  <c r="O397" i="44" s="1"/>
  <c r="H397" i="44"/>
  <c r="J397" i="44" s="1"/>
  <c r="M396" i="44"/>
  <c r="O396" i="44" s="1"/>
  <c r="H396" i="44"/>
  <c r="J396" i="44" s="1"/>
  <c r="M395" i="44"/>
  <c r="O395" i="44" s="1"/>
  <c r="H395" i="44"/>
  <c r="J395" i="44" s="1"/>
  <c r="H340" i="44"/>
  <c r="G340" i="44"/>
  <c r="F340" i="44"/>
  <c r="M271" i="44"/>
  <c r="O271" i="44" s="1"/>
  <c r="H271" i="44"/>
  <c r="J271" i="44" s="1"/>
  <c r="M270" i="44"/>
  <c r="O270" i="44" s="1"/>
  <c r="H270" i="44"/>
  <c r="J270" i="44" s="1"/>
  <c r="M269" i="44"/>
  <c r="O269" i="44" s="1"/>
  <c r="H269" i="44"/>
  <c r="J269" i="44" s="1"/>
  <c r="M268" i="44"/>
  <c r="O268" i="44" s="1"/>
  <c r="H268" i="44"/>
  <c r="J268" i="44" s="1"/>
  <c r="M267" i="44"/>
  <c r="O267" i="44" s="1"/>
  <c r="H267" i="44"/>
  <c r="J267" i="44" s="1"/>
  <c r="M266" i="44"/>
  <c r="O266" i="44" s="1"/>
  <c r="H266" i="44"/>
  <c r="J266" i="44" s="1"/>
  <c r="M265" i="44"/>
  <c r="O265" i="44" s="1"/>
  <c r="H265" i="44"/>
  <c r="J265" i="44" s="1"/>
  <c r="M264" i="44"/>
  <c r="O264" i="44" s="1"/>
  <c r="H264" i="44"/>
  <c r="J264" i="44" s="1"/>
  <c r="M263" i="44"/>
  <c r="O263" i="44" s="1"/>
  <c r="H263" i="44"/>
  <c r="J263" i="44" s="1"/>
  <c r="M262" i="44"/>
  <c r="O262" i="44" s="1"/>
  <c r="H262" i="44"/>
  <c r="J262" i="44" s="1"/>
  <c r="M261" i="44"/>
  <c r="O261" i="44" s="1"/>
  <c r="H261" i="44"/>
  <c r="J261" i="44" s="1"/>
  <c r="M260" i="44"/>
  <c r="O260" i="44" s="1"/>
  <c r="H260" i="44"/>
  <c r="J260" i="44" s="1"/>
  <c r="M259" i="44"/>
  <c r="O259" i="44" s="1"/>
  <c r="H259" i="44"/>
  <c r="J259" i="44" s="1"/>
  <c r="M258" i="44"/>
  <c r="O258" i="44" s="1"/>
  <c r="H258" i="44"/>
  <c r="J258" i="44" s="1"/>
  <c r="M257" i="44"/>
  <c r="O257" i="44" s="1"/>
  <c r="H257" i="44"/>
  <c r="J257" i="44" s="1"/>
  <c r="M256" i="44"/>
  <c r="O256" i="44" s="1"/>
  <c r="H256" i="44"/>
  <c r="J256" i="44" s="1"/>
  <c r="M255" i="44"/>
  <c r="O255" i="44" s="1"/>
  <c r="H255" i="44"/>
  <c r="J255" i="44" s="1"/>
  <c r="M254" i="44"/>
  <c r="O254" i="44" s="1"/>
  <c r="H254" i="44"/>
  <c r="J254" i="44" s="1"/>
  <c r="M253" i="44"/>
  <c r="O253" i="44" s="1"/>
  <c r="H253" i="44"/>
  <c r="J253" i="44" s="1"/>
  <c r="M252" i="44"/>
  <c r="O252" i="44" s="1"/>
  <c r="H252" i="44"/>
  <c r="J252" i="44" s="1"/>
  <c r="M251" i="44"/>
  <c r="O251" i="44" s="1"/>
  <c r="H251" i="44"/>
  <c r="J251" i="44" s="1"/>
  <c r="M250" i="44"/>
  <c r="O250" i="44" s="1"/>
  <c r="H250" i="44"/>
  <c r="J250" i="44" s="1"/>
  <c r="M249" i="44"/>
  <c r="O249" i="44" s="1"/>
  <c r="H249" i="44"/>
  <c r="J249" i="44" s="1"/>
  <c r="M248" i="44"/>
  <c r="O248" i="44" s="1"/>
  <c r="H248" i="44"/>
  <c r="J248" i="44" s="1"/>
  <c r="M247" i="44"/>
  <c r="O247" i="44" s="1"/>
  <c r="H247" i="44"/>
  <c r="J247" i="44" s="1"/>
  <c r="M246" i="44"/>
  <c r="O246" i="44" s="1"/>
  <c r="H246" i="44"/>
  <c r="J246" i="44" s="1"/>
  <c r="M245" i="44"/>
  <c r="O245" i="44" s="1"/>
  <c r="H245" i="44"/>
  <c r="J245" i="44" s="1"/>
  <c r="M244" i="44"/>
  <c r="O244" i="44" s="1"/>
  <c r="H244" i="44"/>
  <c r="J244" i="44" s="1"/>
  <c r="M243" i="44"/>
  <c r="O243" i="44" s="1"/>
  <c r="H243" i="44"/>
  <c r="J243" i="44" s="1"/>
  <c r="M242" i="44"/>
  <c r="O242" i="44" s="1"/>
  <c r="H242" i="44"/>
  <c r="J242" i="44" s="1"/>
  <c r="M241" i="44"/>
  <c r="O241" i="44" s="1"/>
  <c r="H241" i="44"/>
  <c r="J241" i="44" s="1"/>
  <c r="M240" i="44"/>
  <c r="O240" i="44" s="1"/>
  <c r="H240" i="44"/>
  <c r="J240" i="44" s="1"/>
  <c r="M239" i="44"/>
  <c r="O239" i="44" s="1"/>
  <c r="H239" i="44"/>
  <c r="J239" i="44" s="1"/>
  <c r="M238" i="44"/>
  <c r="O238" i="44" s="1"/>
  <c r="H238" i="44"/>
  <c r="J238" i="44" s="1"/>
  <c r="M237" i="44"/>
  <c r="O237" i="44" s="1"/>
  <c r="H237" i="44"/>
  <c r="J237" i="44" s="1"/>
  <c r="M236" i="44"/>
  <c r="O236" i="44" s="1"/>
  <c r="H236" i="44"/>
  <c r="J236" i="44" s="1"/>
  <c r="M235" i="44"/>
  <c r="O235" i="44" s="1"/>
  <c r="H235" i="44"/>
  <c r="J235" i="44" s="1"/>
  <c r="M234" i="44"/>
  <c r="O234" i="44" s="1"/>
  <c r="H234" i="44"/>
  <c r="J234" i="44" s="1"/>
  <c r="M233" i="44"/>
  <c r="O233" i="44" s="1"/>
  <c r="H233" i="44"/>
  <c r="J233" i="44" s="1"/>
  <c r="M232" i="44"/>
  <c r="O232" i="44" s="1"/>
  <c r="H232" i="44"/>
  <c r="J232" i="44" s="1"/>
  <c r="M231" i="44"/>
  <c r="O231" i="44" s="1"/>
  <c r="H231" i="44"/>
  <c r="J231" i="44" s="1"/>
  <c r="M230" i="44"/>
  <c r="O230" i="44" s="1"/>
  <c r="H230" i="44"/>
  <c r="J230" i="44" s="1"/>
  <c r="M229" i="44"/>
  <c r="O229" i="44" s="1"/>
  <c r="H229" i="44"/>
  <c r="J229" i="44" s="1"/>
  <c r="M228" i="44"/>
  <c r="O228" i="44" s="1"/>
  <c r="H228" i="44"/>
  <c r="J228" i="44" s="1"/>
  <c r="M227" i="44"/>
  <c r="O227" i="44" s="1"/>
  <c r="H227" i="44"/>
  <c r="M226" i="44"/>
  <c r="O226" i="44" s="1"/>
  <c r="H226" i="44"/>
  <c r="J226" i="44" s="1"/>
  <c r="L225" i="44"/>
  <c r="G225" i="44"/>
  <c r="F225" i="44"/>
  <c r="M224" i="44"/>
  <c r="O224" i="44" s="1"/>
  <c r="H224" i="44"/>
  <c r="J224" i="44" s="1"/>
  <c r="L223" i="44"/>
  <c r="G223" i="44"/>
  <c r="F223" i="44"/>
  <c r="M222" i="44"/>
  <c r="O222" i="44" s="1"/>
  <c r="H222" i="44"/>
  <c r="J222" i="44" s="1"/>
  <c r="M221" i="44"/>
  <c r="O221" i="44" s="1"/>
  <c r="H221" i="44"/>
  <c r="J221" i="44" s="1"/>
  <c r="M220" i="44"/>
  <c r="O220" i="44" s="1"/>
  <c r="H220" i="44"/>
  <c r="J220" i="44" s="1"/>
  <c r="M219" i="44"/>
  <c r="O219" i="44" s="1"/>
  <c r="H219" i="44"/>
  <c r="J219" i="44" s="1"/>
  <c r="M218" i="44"/>
  <c r="O218" i="44" s="1"/>
  <c r="H218" i="44"/>
  <c r="J218" i="44" s="1"/>
  <c r="M217" i="44"/>
  <c r="O217" i="44" s="1"/>
  <c r="H217" i="44"/>
  <c r="J217" i="44" s="1"/>
  <c r="M216" i="44"/>
  <c r="O216" i="44" s="1"/>
  <c r="H216" i="44"/>
  <c r="J216" i="44" s="1"/>
  <c r="M215" i="44"/>
  <c r="O215" i="44" s="1"/>
  <c r="H215" i="44"/>
  <c r="J215" i="44" s="1"/>
  <c r="G214" i="44"/>
  <c r="F214" i="44"/>
  <c r="M213" i="44"/>
  <c r="O213" i="44" s="1"/>
  <c r="H213" i="44"/>
  <c r="J213" i="44" s="1"/>
  <c r="M212" i="44"/>
  <c r="O212" i="44" s="1"/>
  <c r="H212" i="44"/>
  <c r="J212" i="44" s="1"/>
  <c r="M211" i="44"/>
  <c r="O211" i="44" s="1"/>
  <c r="H211" i="44"/>
  <c r="J211" i="44" s="1"/>
  <c r="M210" i="44"/>
  <c r="H210" i="44"/>
  <c r="J210" i="44" s="1"/>
  <c r="M209" i="44"/>
  <c r="O209" i="44" s="1"/>
  <c r="H209" i="44"/>
  <c r="J209" i="44" s="1"/>
  <c r="M208" i="44"/>
  <c r="O208" i="44" s="1"/>
  <c r="H208" i="44"/>
  <c r="J208" i="44" s="1"/>
  <c r="M207" i="44"/>
  <c r="O207" i="44" s="1"/>
  <c r="H207" i="44"/>
  <c r="J207" i="44" s="1"/>
  <c r="M206" i="44"/>
  <c r="O206" i="44" s="1"/>
  <c r="H206" i="44"/>
  <c r="J206" i="44" s="1"/>
  <c r="M205" i="44"/>
  <c r="O205" i="44" s="1"/>
  <c r="H205" i="44"/>
  <c r="J205" i="44" s="1"/>
  <c r="M204" i="44"/>
  <c r="O204" i="44" s="1"/>
  <c r="H204" i="44"/>
  <c r="J204" i="44" s="1"/>
  <c r="M203" i="44"/>
  <c r="O203" i="44" s="1"/>
  <c r="H203" i="44"/>
  <c r="J203" i="44" s="1"/>
  <c r="M202" i="44"/>
  <c r="O202" i="44" s="1"/>
  <c r="H202" i="44"/>
  <c r="J202" i="44" s="1"/>
  <c r="M201" i="44"/>
  <c r="O201" i="44" s="1"/>
  <c r="H201" i="44"/>
  <c r="J201" i="44" s="1"/>
  <c r="M200" i="44"/>
  <c r="O200" i="44" s="1"/>
  <c r="H200" i="44"/>
  <c r="J200" i="44" s="1"/>
  <c r="M199" i="44"/>
  <c r="O199" i="44" s="1"/>
  <c r="H199" i="44"/>
  <c r="J199" i="44" s="1"/>
  <c r="M198" i="44"/>
  <c r="O198" i="44" s="1"/>
  <c r="H198" i="44"/>
  <c r="J198" i="44" s="1"/>
  <c r="M197" i="44"/>
  <c r="O197" i="44" s="1"/>
  <c r="H197" i="44"/>
  <c r="J197" i="44" s="1"/>
  <c r="M196" i="44"/>
  <c r="O196" i="44" s="1"/>
  <c r="H196" i="44"/>
  <c r="J196" i="44" s="1"/>
  <c r="M195" i="44"/>
  <c r="O195" i="44" s="1"/>
  <c r="H195" i="44"/>
  <c r="J195" i="44" s="1"/>
  <c r="M194" i="44"/>
  <c r="O194" i="44" s="1"/>
  <c r="H194" i="44"/>
  <c r="J194" i="44" s="1"/>
  <c r="M193" i="44"/>
  <c r="O193" i="44" s="1"/>
  <c r="H193" i="44"/>
  <c r="J193" i="44" s="1"/>
  <c r="M192" i="44"/>
  <c r="O192" i="44" s="1"/>
  <c r="H192" i="44"/>
  <c r="J192" i="44" s="1"/>
  <c r="M191" i="44"/>
  <c r="O191" i="44" s="1"/>
  <c r="H191" i="44"/>
  <c r="J191" i="44" s="1"/>
  <c r="M190" i="44"/>
  <c r="O190" i="44" s="1"/>
  <c r="H190" i="44"/>
  <c r="J190" i="44" s="1"/>
  <c r="M189" i="44"/>
  <c r="O189" i="44" s="1"/>
  <c r="H189" i="44"/>
  <c r="J189" i="44" s="1"/>
  <c r="M188" i="44"/>
  <c r="O188" i="44" s="1"/>
  <c r="H188" i="44"/>
  <c r="J188" i="44" s="1"/>
  <c r="M187" i="44"/>
  <c r="O187" i="44" s="1"/>
  <c r="H187" i="44"/>
  <c r="J187" i="44" s="1"/>
  <c r="M186" i="44"/>
  <c r="O186" i="44" s="1"/>
  <c r="H186" i="44"/>
  <c r="J186" i="44" s="1"/>
  <c r="M185" i="44"/>
  <c r="H185" i="44"/>
  <c r="M184" i="44"/>
  <c r="O184" i="44" s="1"/>
  <c r="H184" i="44"/>
  <c r="J184" i="44" s="1"/>
  <c r="M183" i="44"/>
  <c r="O183" i="44" s="1"/>
  <c r="H183" i="44"/>
  <c r="J183" i="44" s="1"/>
  <c r="M182" i="44"/>
  <c r="O182" i="44" s="1"/>
  <c r="H182" i="44"/>
  <c r="J182" i="44" s="1"/>
  <c r="M181" i="44"/>
  <c r="O181" i="44" s="1"/>
  <c r="H181" i="44"/>
  <c r="J181" i="44" s="1"/>
  <c r="M180" i="44"/>
  <c r="O180" i="44" s="1"/>
  <c r="H180" i="44"/>
  <c r="J180" i="44" s="1"/>
  <c r="M179" i="44"/>
  <c r="O179" i="44" s="1"/>
  <c r="H179" i="44"/>
  <c r="J179" i="44" s="1"/>
  <c r="M178" i="44"/>
  <c r="O178" i="44" s="1"/>
  <c r="H178" i="44"/>
  <c r="J178" i="44" s="1"/>
  <c r="M177" i="44"/>
  <c r="O177" i="44" s="1"/>
  <c r="H177" i="44"/>
  <c r="J177" i="44" s="1"/>
  <c r="M176" i="44"/>
  <c r="O176" i="44" s="1"/>
  <c r="H176" i="44"/>
  <c r="J176" i="44" s="1"/>
  <c r="M175" i="44"/>
  <c r="O175" i="44" s="1"/>
  <c r="H175" i="44"/>
  <c r="J175" i="44" s="1"/>
  <c r="M174" i="44"/>
  <c r="O174" i="44" s="1"/>
  <c r="H174" i="44"/>
  <c r="J174" i="44" s="1"/>
  <c r="M173" i="44"/>
  <c r="O173" i="44" s="1"/>
  <c r="H173" i="44"/>
  <c r="J173" i="44" s="1"/>
  <c r="M172" i="44"/>
  <c r="O172" i="44" s="1"/>
  <c r="H172" i="44"/>
  <c r="J172" i="44" s="1"/>
  <c r="M171" i="44"/>
  <c r="O171" i="44" s="1"/>
  <c r="H171" i="44"/>
  <c r="J171" i="44" s="1"/>
  <c r="M170" i="44"/>
  <c r="O170" i="44" s="1"/>
  <c r="H170" i="44"/>
  <c r="J170" i="44" s="1"/>
  <c r="M169" i="44"/>
  <c r="O169" i="44" s="1"/>
  <c r="H169" i="44"/>
  <c r="J169" i="44" s="1"/>
  <c r="M168" i="44"/>
  <c r="O168" i="44" s="1"/>
  <c r="H168" i="44"/>
  <c r="J168" i="44" s="1"/>
  <c r="M167" i="44"/>
  <c r="O167" i="44" s="1"/>
  <c r="H167" i="44"/>
  <c r="J167" i="44" s="1"/>
  <c r="M166" i="44"/>
  <c r="O166" i="44" s="1"/>
  <c r="H166" i="44"/>
  <c r="J166" i="44" s="1"/>
  <c r="M165" i="44"/>
  <c r="O165" i="44" s="1"/>
  <c r="H165" i="44"/>
  <c r="J165" i="44" s="1"/>
  <c r="M164" i="44"/>
  <c r="O164" i="44" s="1"/>
  <c r="H164" i="44"/>
  <c r="J164" i="44" s="1"/>
  <c r="M163" i="44"/>
  <c r="O163" i="44" s="1"/>
  <c r="H163" i="44"/>
  <c r="J163" i="44" s="1"/>
  <c r="M162" i="44"/>
  <c r="O162" i="44" s="1"/>
  <c r="H162" i="44"/>
  <c r="J162" i="44" s="1"/>
  <c r="M161" i="44"/>
  <c r="O161" i="44" s="1"/>
  <c r="H161" i="44"/>
  <c r="J161" i="44" s="1"/>
  <c r="M160" i="44"/>
  <c r="O160" i="44" s="1"/>
  <c r="H160" i="44"/>
  <c r="J160" i="44" s="1"/>
  <c r="M159" i="44"/>
  <c r="O159" i="44" s="1"/>
  <c r="H159" i="44"/>
  <c r="J159" i="44" s="1"/>
  <c r="M158" i="44"/>
  <c r="O158" i="44" s="1"/>
  <c r="H158" i="44"/>
  <c r="J158" i="44" s="1"/>
  <c r="M157" i="44"/>
  <c r="O157" i="44" s="1"/>
  <c r="H157" i="44"/>
  <c r="J157" i="44" s="1"/>
  <c r="M156" i="44"/>
  <c r="O156" i="44" s="1"/>
  <c r="H156" i="44"/>
  <c r="J156" i="44" s="1"/>
  <c r="M155" i="44"/>
  <c r="O155" i="44" s="1"/>
  <c r="H155" i="44"/>
  <c r="J155" i="44" s="1"/>
  <c r="M154" i="44"/>
  <c r="O154" i="44" s="1"/>
  <c r="H154" i="44"/>
  <c r="J154" i="44" s="1"/>
  <c r="M153" i="44"/>
  <c r="O153" i="44" s="1"/>
  <c r="H153" i="44"/>
  <c r="J153" i="44" s="1"/>
  <c r="M152" i="44"/>
  <c r="O152" i="44" s="1"/>
  <c r="H152" i="44"/>
  <c r="J152" i="44" s="1"/>
  <c r="M151" i="44"/>
  <c r="O151" i="44" s="1"/>
  <c r="H151" i="44"/>
  <c r="J151" i="44" s="1"/>
  <c r="M150" i="44"/>
  <c r="O150" i="44" s="1"/>
  <c r="H150" i="44"/>
  <c r="J150" i="44" s="1"/>
  <c r="M149" i="44"/>
  <c r="O149" i="44" s="1"/>
  <c r="H149" i="44"/>
  <c r="J149" i="44" s="1"/>
  <c r="M148" i="44"/>
  <c r="O148" i="44" s="1"/>
  <c r="H148" i="44"/>
  <c r="J148" i="44" s="1"/>
  <c r="M147" i="44"/>
  <c r="O147" i="44" s="1"/>
  <c r="H147" i="44"/>
  <c r="J147" i="44" s="1"/>
  <c r="M146" i="44"/>
  <c r="O146" i="44" s="1"/>
  <c r="H146" i="44"/>
  <c r="J146" i="44" s="1"/>
  <c r="M145" i="44"/>
  <c r="O145" i="44" s="1"/>
  <c r="H145" i="44"/>
  <c r="J145" i="44" s="1"/>
  <c r="M144" i="44"/>
  <c r="O144" i="44" s="1"/>
  <c r="H144" i="44"/>
  <c r="J144" i="44" s="1"/>
  <c r="M143" i="44"/>
  <c r="O143" i="44" s="1"/>
  <c r="H143" i="44"/>
  <c r="J143" i="44" s="1"/>
  <c r="M142" i="44"/>
  <c r="O142" i="44" s="1"/>
  <c r="H142" i="44"/>
  <c r="J142" i="44" s="1"/>
  <c r="M141" i="44"/>
  <c r="O141" i="44" s="1"/>
  <c r="H141" i="44"/>
  <c r="J141" i="44" s="1"/>
  <c r="M140" i="44"/>
  <c r="O140" i="44" s="1"/>
  <c r="H140" i="44"/>
  <c r="J140" i="44" s="1"/>
  <c r="M139" i="44"/>
  <c r="O139" i="44" s="1"/>
  <c r="H139" i="44"/>
  <c r="J139" i="44" s="1"/>
  <c r="M138" i="44"/>
  <c r="O138" i="44" s="1"/>
  <c r="H138" i="44"/>
  <c r="J138" i="44" s="1"/>
  <c r="M137" i="44"/>
  <c r="O137" i="44" s="1"/>
  <c r="H137" i="44"/>
  <c r="J137" i="44" s="1"/>
  <c r="M136" i="44"/>
  <c r="O136" i="44" s="1"/>
  <c r="H136" i="44"/>
  <c r="J136" i="44" s="1"/>
  <c r="M135" i="44"/>
  <c r="O135" i="44" s="1"/>
  <c r="H135" i="44"/>
  <c r="J135" i="44" s="1"/>
  <c r="M134" i="44"/>
  <c r="O134" i="44" s="1"/>
  <c r="H134" i="44"/>
  <c r="J134" i="44" s="1"/>
  <c r="M133" i="44"/>
  <c r="O133" i="44" s="1"/>
  <c r="H133" i="44"/>
  <c r="J133" i="44" s="1"/>
  <c r="M132" i="44"/>
  <c r="O132" i="44" s="1"/>
  <c r="H132" i="44"/>
  <c r="J132" i="44" s="1"/>
  <c r="M131" i="44"/>
  <c r="O131" i="44" s="1"/>
  <c r="H131" i="44"/>
  <c r="J131" i="44" s="1"/>
  <c r="M130" i="44"/>
  <c r="O130" i="44" s="1"/>
  <c r="H130" i="44"/>
  <c r="J130" i="44" s="1"/>
  <c r="M129" i="44"/>
  <c r="O129" i="44" s="1"/>
  <c r="H129" i="44"/>
  <c r="J129" i="44" s="1"/>
  <c r="M128" i="44"/>
  <c r="O128" i="44" s="1"/>
  <c r="H128" i="44"/>
  <c r="J128" i="44" s="1"/>
  <c r="M127" i="44"/>
  <c r="O127" i="44" s="1"/>
  <c r="H127" i="44"/>
  <c r="J127" i="44" s="1"/>
  <c r="M126" i="44"/>
  <c r="O126" i="44" s="1"/>
  <c r="H126" i="44"/>
  <c r="J126" i="44" s="1"/>
  <c r="M125" i="44"/>
  <c r="O125" i="44" s="1"/>
  <c r="H125" i="44"/>
  <c r="J125" i="44" s="1"/>
  <c r="M124" i="44"/>
  <c r="O124" i="44" s="1"/>
  <c r="H124" i="44"/>
  <c r="J124" i="44" s="1"/>
  <c r="M123" i="44"/>
  <c r="O123" i="44" s="1"/>
  <c r="H123" i="44"/>
  <c r="J123" i="44" s="1"/>
  <c r="M122" i="44"/>
  <c r="O122" i="44" s="1"/>
  <c r="H122" i="44"/>
  <c r="J122" i="44" s="1"/>
  <c r="M121" i="44"/>
  <c r="O121" i="44" s="1"/>
  <c r="H121" i="44"/>
  <c r="J121" i="44" s="1"/>
  <c r="M120" i="44"/>
  <c r="O120" i="44" s="1"/>
  <c r="H120" i="44"/>
  <c r="J120" i="44" s="1"/>
  <c r="M119" i="44"/>
  <c r="O119" i="44" s="1"/>
  <c r="H119" i="44"/>
  <c r="J119" i="44" s="1"/>
  <c r="M118" i="44"/>
  <c r="O118" i="44" s="1"/>
  <c r="H118" i="44"/>
  <c r="J118" i="44" s="1"/>
  <c r="M117" i="44"/>
  <c r="O117" i="44" s="1"/>
  <c r="H117" i="44"/>
  <c r="J117" i="44" s="1"/>
  <c r="M116" i="44"/>
  <c r="O116" i="44" s="1"/>
  <c r="H116" i="44"/>
  <c r="J116" i="44" s="1"/>
  <c r="M115" i="44"/>
  <c r="O115" i="44" s="1"/>
  <c r="H115" i="44"/>
  <c r="J115" i="44" s="1"/>
  <c r="M114" i="44"/>
  <c r="O114" i="44" s="1"/>
  <c r="H114" i="44"/>
  <c r="J114" i="44" s="1"/>
  <c r="M113" i="44"/>
  <c r="O113" i="44" s="1"/>
  <c r="H113" i="44"/>
  <c r="J113" i="44" s="1"/>
  <c r="M112" i="44"/>
  <c r="O112" i="44" s="1"/>
  <c r="H112" i="44"/>
  <c r="J112" i="44" s="1"/>
  <c r="M111" i="44"/>
  <c r="O111" i="44" s="1"/>
  <c r="H111" i="44"/>
  <c r="J111" i="44" s="1"/>
  <c r="M110" i="44"/>
  <c r="O110" i="44" s="1"/>
  <c r="H110" i="44"/>
  <c r="J110" i="44" s="1"/>
  <c r="M109" i="44"/>
  <c r="O109" i="44" s="1"/>
  <c r="H109" i="44"/>
  <c r="J109" i="44" s="1"/>
  <c r="M108" i="44"/>
  <c r="O108" i="44" s="1"/>
  <c r="H108" i="44"/>
  <c r="J108" i="44" s="1"/>
  <c r="M107" i="44"/>
  <c r="O107" i="44" s="1"/>
  <c r="H107" i="44"/>
  <c r="J107" i="44" s="1"/>
  <c r="M106" i="44"/>
  <c r="O106" i="44" s="1"/>
  <c r="H106" i="44"/>
  <c r="J106" i="44" s="1"/>
  <c r="M105" i="44"/>
  <c r="O105" i="44" s="1"/>
  <c r="H105" i="44"/>
  <c r="J105" i="44" s="1"/>
  <c r="M104" i="44"/>
  <c r="O104" i="44" s="1"/>
  <c r="H104" i="44"/>
  <c r="J104" i="44" s="1"/>
  <c r="M103" i="44"/>
  <c r="O103" i="44" s="1"/>
  <c r="H103" i="44"/>
  <c r="J103" i="44" s="1"/>
  <c r="M102" i="44"/>
  <c r="O102" i="44" s="1"/>
  <c r="H102" i="44"/>
  <c r="J102" i="44" s="1"/>
  <c r="M101" i="44"/>
  <c r="O101" i="44" s="1"/>
  <c r="H101" i="44"/>
  <c r="J101" i="44" s="1"/>
  <c r="M100" i="44"/>
  <c r="O100" i="44" s="1"/>
  <c r="H100" i="44"/>
  <c r="J100" i="44" s="1"/>
  <c r="M99" i="44"/>
  <c r="O99" i="44" s="1"/>
  <c r="H99" i="44"/>
  <c r="J99" i="44" s="1"/>
  <c r="M98" i="44"/>
  <c r="O98" i="44" s="1"/>
  <c r="H98" i="44"/>
  <c r="J98" i="44" s="1"/>
  <c r="M97" i="44"/>
  <c r="O97" i="44" s="1"/>
  <c r="H97" i="44"/>
  <c r="J97" i="44" s="1"/>
  <c r="M96" i="44"/>
  <c r="O96" i="44" s="1"/>
  <c r="H96" i="44"/>
  <c r="J96" i="44" s="1"/>
  <c r="M95" i="44"/>
  <c r="O95" i="44" s="1"/>
  <c r="H95" i="44"/>
  <c r="J95" i="44" s="1"/>
  <c r="M94" i="44"/>
  <c r="O94" i="44" s="1"/>
  <c r="H94" i="44"/>
  <c r="J94" i="44" s="1"/>
  <c r="M93" i="44"/>
  <c r="O93" i="44" s="1"/>
  <c r="H93" i="44"/>
  <c r="J93" i="44" s="1"/>
  <c r="M92" i="44"/>
  <c r="O92" i="44" s="1"/>
  <c r="H92" i="44"/>
  <c r="J92" i="44" s="1"/>
  <c r="M91" i="44"/>
  <c r="O91" i="44" s="1"/>
  <c r="H91" i="44"/>
  <c r="J91" i="44" s="1"/>
  <c r="M90" i="44"/>
  <c r="O90" i="44" s="1"/>
  <c r="H90" i="44"/>
  <c r="J90" i="44" s="1"/>
  <c r="M89" i="44"/>
  <c r="O89" i="44" s="1"/>
  <c r="H89" i="44"/>
  <c r="J89" i="44" s="1"/>
  <c r="M88" i="44"/>
  <c r="O88" i="44" s="1"/>
  <c r="H88" i="44"/>
  <c r="J88" i="44" s="1"/>
  <c r="M87" i="44"/>
  <c r="O87" i="44" s="1"/>
  <c r="H87" i="44"/>
  <c r="J87" i="44" s="1"/>
  <c r="M86" i="44"/>
  <c r="O86" i="44" s="1"/>
  <c r="H86" i="44"/>
  <c r="J86" i="44" s="1"/>
  <c r="M85" i="44"/>
  <c r="O85" i="44" s="1"/>
  <c r="H85" i="44"/>
  <c r="J85" i="44" s="1"/>
  <c r="M84" i="44"/>
  <c r="O84" i="44" s="1"/>
  <c r="H84" i="44"/>
  <c r="J84" i="44" s="1"/>
  <c r="M83" i="44"/>
  <c r="O83" i="44" s="1"/>
  <c r="H83" i="44"/>
  <c r="J83" i="44" s="1"/>
  <c r="M82" i="44"/>
  <c r="O82" i="44" s="1"/>
  <c r="H82" i="44"/>
  <c r="J82" i="44" s="1"/>
  <c r="M81" i="44"/>
  <c r="O81" i="44" s="1"/>
  <c r="H81" i="44"/>
  <c r="J81" i="44" s="1"/>
  <c r="M80" i="44"/>
  <c r="O80" i="44" s="1"/>
  <c r="H80" i="44"/>
  <c r="J80" i="44" s="1"/>
  <c r="M79" i="44"/>
  <c r="O79" i="44" s="1"/>
  <c r="H79" i="44"/>
  <c r="J79" i="44" s="1"/>
  <c r="M78" i="44"/>
  <c r="O78" i="44" s="1"/>
  <c r="H78" i="44"/>
  <c r="J78" i="44" s="1"/>
  <c r="M77" i="44"/>
  <c r="O77" i="44" s="1"/>
  <c r="H77" i="44"/>
  <c r="J77" i="44" s="1"/>
  <c r="M76" i="44"/>
  <c r="O76" i="44" s="1"/>
  <c r="H76" i="44"/>
  <c r="J76" i="44" s="1"/>
  <c r="M75" i="44"/>
  <c r="O75" i="44" s="1"/>
  <c r="H75" i="44"/>
  <c r="J75" i="44" s="1"/>
  <c r="M74" i="44"/>
  <c r="O74" i="44" s="1"/>
  <c r="H74" i="44"/>
  <c r="J74" i="44" s="1"/>
  <c r="M73" i="44"/>
  <c r="O73" i="44" s="1"/>
  <c r="H73" i="44"/>
  <c r="J73" i="44" s="1"/>
  <c r="M72" i="44"/>
  <c r="O72" i="44" s="1"/>
  <c r="H72" i="44"/>
  <c r="J72" i="44" s="1"/>
  <c r="M71" i="44"/>
  <c r="O71" i="44" s="1"/>
  <c r="H71" i="44"/>
  <c r="J71" i="44" s="1"/>
  <c r="M70" i="44"/>
  <c r="O70" i="44" s="1"/>
  <c r="H70" i="44"/>
  <c r="J70" i="44" s="1"/>
  <c r="M69" i="44"/>
  <c r="O69" i="44" s="1"/>
  <c r="H69" i="44"/>
  <c r="J69" i="44" s="1"/>
  <c r="M68" i="44"/>
  <c r="O68" i="44" s="1"/>
  <c r="H68" i="44"/>
  <c r="J68" i="44" s="1"/>
  <c r="M67" i="44"/>
  <c r="O67" i="44" s="1"/>
  <c r="H67" i="44"/>
  <c r="J67" i="44" s="1"/>
  <c r="M66" i="44"/>
  <c r="O66" i="44" s="1"/>
  <c r="H66" i="44"/>
  <c r="J66" i="44" s="1"/>
  <c r="M65" i="44"/>
  <c r="O65" i="44" s="1"/>
  <c r="H65" i="44"/>
  <c r="J65" i="44" s="1"/>
  <c r="M64" i="44"/>
  <c r="O64" i="44" s="1"/>
  <c r="H64" i="44"/>
  <c r="J64" i="44" s="1"/>
  <c r="M63" i="44"/>
  <c r="O63" i="44" s="1"/>
  <c r="H63" i="44"/>
  <c r="J63" i="44" s="1"/>
  <c r="M62" i="44"/>
  <c r="O62" i="44" s="1"/>
  <c r="H62" i="44"/>
  <c r="J62" i="44" s="1"/>
  <c r="M61" i="44"/>
  <c r="O61" i="44" s="1"/>
  <c r="H61" i="44"/>
  <c r="J61" i="44" s="1"/>
  <c r="M60" i="44"/>
  <c r="O60" i="44" s="1"/>
  <c r="H60" i="44"/>
  <c r="J60" i="44" s="1"/>
  <c r="M59" i="44"/>
  <c r="O59" i="44" s="1"/>
  <c r="H59" i="44"/>
  <c r="J59" i="44" s="1"/>
  <c r="M58" i="44"/>
  <c r="O58" i="44" s="1"/>
  <c r="H58" i="44"/>
  <c r="J58" i="44" s="1"/>
  <c r="M57" i="44"/>
  <c r="O57" i="44" s="1"/>
  <c r="H57" i="44"/>
  <c r="J57" i="44" s="1"/>
  <c r="M56" i="44"/>
  <c r="O56" i="44" s="1"/>
  <c r="H56" i="44"/>
  <c r="J56" i="44" s="1"/>
  <c r="M55" i="44"/>
  <c r="O55" i="44" s="1"/>
  <c r="H55" i="44"/>
  <c r="J55" i="44" s="1"/>
  <c r="M54" i="44"/>
  <c r="O54" i="44" s="1"/>
  <c r="H54" i="44"/>
  <c r="J54" i="44" s="1"/>
  <c r="M53" i="44"/>
  <c r="O53" i="44" s="1"/>
  <c r="H53" i="44"/>
  <c r="J53" i="44" s="1"/>
  <c r="M52" i="44"/>
  <c r="O52" i="44" s="1"/>
  <c r="H52" i="44"/>
  <c r="J52" i="44" s="1"/>
  <c r="M51" i="44"/>
  <c r="O51" i="44" s="1"/>
  <c r="H51" i="44"/>
  <c r="J51" i="44" s="1"/>
  <c r="M49" i="44"/>
  <c r="O49" i="44" s="1"/>
  <c r="H49" i="44"/>
  <c r="J49" i="44" s="1"/>
  <c r="M48" i="44"/>
  <c r="O48" i="44" s="1"/>
  <c r="H48" i="44"/>
  <c r="J48" i="44" s="1"/>
  <c r="M47" i="44"/>
  <c r="O47" i="44" s="1"/>
  <c r="H47" i="44"/>
  <c r="J47" i="44" s="1"/>
  <c r="M46" i="44"/>
  <c r="O46" i="44" s="1"/>
  <c r="H46" i="44"/>
  <c r="J46" i="44" s="1"/>
  <c r="M45" i="44"/>
  <c r="O45" i="44" s="1"/>
  <c r="H45" i="44"/>
  <c r="J45" i="44" s="1"/>
  <c r="O44" i="44"/>
  <c r="H44" i="44"/>
  <c r="J44" i="44" s="1"/>
  <c r="M43" i="44"/>
  <c r="O43" i="44" s="1"/>
  <c r="H43" i="44"/>
  <c r="J43" i="44" s="1"/>
  <c r="M42" i="44"/>
  <c r="O42" i="44" s="1"/>
  <c r="H42" i="44"/>
  <c r="J42" i="44" s="1"/>
  <c r="M41" i="44"/>
  <c r="O41" i="44" s="1"/>
  <c r="H41" i="44"/>
  <c r="J41" i="44" s="1"/>
  <c r="M40" i="44"/>
  <c r="H40" i="44"/>
  <c r="J40" i="44" s="1"/>
  <c r="J39" i="44" s="1"/>
  <c r="N39" i="44"/>
  <c r="M38" i="44"/>
  <c r="O38" i="44" s="1"/>
  <c r="H38" i="44"/>
  <c r="J38" i="44" s="1"/>
  <c r="M37" i="44"/>
  <c r="O37" i="44" s="1"/>
  <c r="H37" i="44"/>
  <c r="J37" i="44" s="1"/>
  <c r="M36" i="44"/>
  <c r="O36" i="44" s="1"/>
  <c r="H36" i="44"/>
  <c r="J36" i="44" s="1"/>
  <c r="M35" i="44"/>
  <c r="O35" i="44" s="1"/>
  <c r="H35" i="44"/>
  <c r="J35" i="44" s="1"/>
  <c r="M34" i="44"/>
  <c r="O34" i="44" s="1"/>
  <c r="H34" i="44"/>
  <c r="J34" i="44" s="1"/>
  <c r="M33" i="44"/>
  <c r="O33" i="44" s="1"/>
  <c r="H33" i="44"/>
  <c r="J33" i="44" s="1"/>
  <c r="M32" i="44"/>
  <c r="O32" i="44" s="1"/>
  <c r="H32" i="44"/>
  <c r="J32" i="44" s="1"/>
  <c r="M31" i="44"/>
  <c r="O31" i="44" s="1"/>
  <c r="H31" i="44"/>
  <c r="J31" i="44" s="1"/>
  <c r="M30" i="44"/>
  <c r="O30" i="44" s="1"/>
  <c r="H30" i="44"/>
  <c r="J30" i="44" s="1"/>
  <c r="M29" i="44"/>
  <c r="O29" i="44" s="1"/>
  <c r="H29" i="44"/>
  <c r="J29" i="44" s="1"/>
  <c r="M28" i="44"/>
  <c r="O28" i="44" s="1"/>
  <c r="H28" i="44"/>
  <c r="J28" i="44" s="1"/>
  <c r="M27" i="44"/>
  <c r="O27" i="44" s="1"/>
  <c r="H27" i="44"/>
  <c r="J27" i="44" s="1"/>
  <c r="M26" i="44"/>
  <c r="O26" i="44" s="1"/>
  <c r="H26" i="44"/>
  <c r="J26" i="44" s="1"/>
  <c r="M25" i="44"/>
  <c r="O25" i="44" s="1"/>
  <c r="H25" i="44"/>
  <c r="J25" i="44" s="1"/>
  <c r="M24" i="44"/>
  <c r="O24" i="44" s="1"/>
  <c r="H24" i="44"/>
  <c r="J24" i="44" s="1"/>
  <c r="M23" i="44"/>
  <c r="O23" i="44" s="1"/>
  <c r="H23" i="44"/>
  <c r="J23" i="44" s="1"/>
  <c r="M22" i="44"/>
  <c r="O22" i="44" s="1"/>
  <c r="H22" i="44"/>
  <c r="J22" i="44" s="1"/>
  <c r="M21" i="44"/>
  <c r="O21" i="44" s="1"/>
  <c r="H21" i="44"/>
  <c r="J21" i="44" s="1"/>
  <c r="M20" i="44"/>
  <c r="O20" i="44" s="1"/>
  <c r="H20" i="44"/>
  <c r="J20" i="44" s="1"/>
  <c r="M19" i="44"/>
  <c r="O19" i="44" s="1"/>
  <c r="H19" i="44"/>
  <c r="J19" i="44" s="1"/>
  <c r="M18" i="44"/>
  <c r="O18" i="44" s="1"/>
  <c r="H18" i="44"/>
  <c r="J18" i="44" s="1"/>
  <c r="M17" i="44"/>
  <c r="O17" i="44" s="1"/>
  <c r="H17" i="44"/>
  <c r="J17" i="44" s="1"/>
  <c r="M16" i="44"/>
  <c r="O16" i="44" s="1"/>
  <c r="H16" i="44"/>
  <c r="J16" i="44" s="1"/>
  <c r="M15" i="44"/>
  <c r="O15" i="44" s="1"/>
  <c r="H15" i="44"/>
  <c r="J15" i="44" s="1"/>
  <c r="N14" i="44"/>
  <c r="L14" i="44"/>
  <c r="L50" i="44" s="1"/>
  <c r="L275" i="44" s="1"/>
  <c r="G14" i="44"/>
  <c r="G50" i="44" s="1"/>
  <c r="G272" i="44" s="1"/>
  <c r="F14" i="44"/>
  <c r="F50" i="44" s="1"/>
  <c r="M13" i="44"/>
  <c r="O13" i="44" s="1"/>
  <c r="H13" i="44"/>
  <c r="J13" i="44" s="1"/>
  <c r="M12" i="44"/>
  <c r="O12" i="44" s="1"/>
  <c r="H12" i="44"/>
  <c r="J12" i="44" s="1"/>
  <c r="M11" i="44"/>
  <c r="O11" i="44" s="1"/>
  <c r="H11" i="44"/>
  <c r="J11" i="44" s="1"/>
  <c r="M10" i="44"/>
  <c r="O10" i="44" s="1"/>
  <c r="H10" i="44"/>
  <c r="J10" i="44" s="1"/>
  <c r="M9" i="44"/>
  <c r="O9" i="44" s="1"/>
  <c r="H9" i="44"/>
  <c r="J9" i="44" s="1"/>
  <c r="M8" i="44"/>
  <c r="H8" i="44"/>
  <c r="L499" i="10"/>
  <c r="M560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O210" i="44" l="1"/>
  <c r="M214" i="44"/>
  <c r="M272" i="44" s="1"/>
  <c r="L563" i="44"/>
  <c r="N50" i="44"/>
  <c r="N275" i="44" s="1"/>
  <c r="M223" i="44"/>
  <c r="O223" i="44" s="1"/>
  <c r="M560" i="28"/>
  <c r="O560" i="28" s="1"/>
  <c r="M14" i="44"/>
  <c r="O14" i="44" s="1"/>
  <c r="H39" i="44"/>
  <c r="M39" i="44"/>
  <c r="O39" i="44" s="1"/>
  <c r="H223" i="44"/>
  <c r="N561" i="28"/>
  <c r="O560" i="6"/>
  <c r="N560" i="44"/>
  <c r="H225" i="44"/>
  <c r="J223" i="44"/>
  <c r="O40" i="44"/>
  <c r="O185" i="44"/>
  <c r="H14" i="44"/>
  <c r="H50" i="44" s="1"/>
  <c r="O8" i="44"/>
  <c r="H214" i="44"/>
  <c r="J185" i="44"/>
  <c r="J8" i="44"/>
  <c r="J14" i="44" s="1"/>
  <c r="J485" i="44"/>
  <c r="H394" i="44"/>
  <c r="H420" i="44" s="1"/>
  <c r="O421" i="44"/>
  <c r="M485" i="44"/>
  <c r="O485" i="44" s="1"/>
  <c r="J227" i="44"/>
  <c r="J225" i="44" s="1"/>
  <c r="M394" i="44"/>
  <c r="J394" i="44"/>
  <c r="J420" i="44" s="1"/>
  <c r="M225" i="44"/>
  <c r="O225" i="44" s="1"/>
  <c r="H485" i="44"/>
  <c r="L225" i="6"/>
  <c r="O214" i="44" l="1"/>
  <c r="N563" i="44"/>
  <c r="L247" i="6"/>
  <c r="M225" i="6"/>
  <c r="M247" i="6" s="1"/>
  <c r="H560" i="44"/>
  <c r="H272" i="44"/>
  <c r="M50" i="44"/>
  <c r="O50" i="44" s="1"/>
  <c r="J50" i="44"/>
  <c r="J275" i="44" s="1"/>
  <c r="M420" i="44"/>
  <c r="O394" i="44"/>
  <c r="J560" i="44"/>
  <c r="G561" i="28"/>
  <c r="F561" i="28"/>
  <c r="G559" i="28"/>
  <c r="F559" i="28"/>
  <c r="G558" i="28"/>
  <c r="F558" i="28"/>
  <c r="G557" i="28"/>
  <c r="F557" i="28"/>
  <c r="G556" i="28"/>
  <c r="F556" i="28"/>
  <c r="G555" i="28"/>
  <c r="F555" i="28"/>
  <c r="G554" i="28"/>
  <c r="F554" i="28"/>
  <c r="G553" i="28"/>
  <c r="F553" i="28"/>
  <c r="G552" i="28"/>
  <c r="F552" i="28"/>
  <c r="G551" i="28"/>
  <c r="F551" i="28"/>
  <c r="G550" i="28"/>
  <c r="F550" i="28"/>
  <c r="G549" i="28"/>
  <c r="F549" i="28"/>
  <c r="G548" i="28"/>
  <c r="F548" i="28"/>
  <c r="G547" i="28"/>
  <c r="F547" i="28"/>
  <c r="G546" i="28"/>
  <c r="F546" i="28"/>
  <c r="G545" i="28"/>
  <c r="F545" i="28"/>
  <c r="G544" i="28"/>
  <c r="F544" i="28"/>
  <c r="G543" i="28"/>
  <c r="F543" i="28"/>
  <c r="G542" i="28"/>
  <c r="F542" i="28"/>
  <c r="G541" i="28"/>
  <c r="F541" i="28"/>
  <c r="G540" i="28"/>
  <c r="F540" i="28"/>
  <c r="G539" i="28"/>
  <c r="F539" i="28"/>
  <c r="G538" i="28"/>
  <c r="F538" i="28"/>
  <c r="G537" i="28"/>
  <c r="F537" i="28"/>
  <c r="G536" i="28"/>
  <c r="F536" i="28"/>
  <c r="G535" i="28"/>
  <c r="F535" i="28"/>
  <c r="G534" i="28"/>
  <c r="F534" i="28"/>
  <c r="G533" i="28"/>
  <c r="F533" i="28"/>
  <c r="G532" i="28"/>
  <c r="F532" i="28"/>
  <c r="G531" i="28"/>
  <c r="F531" i="28"/>
  <c r="G530" i="28"/>
  <c r="F530" i="28"/>
  <c r="G529" i="28"/>
  <c r="F529" i="28"/>
  <c r="G528" i="28"/>
  <c r="F528" i="28"/>
  <c r="G527" i="28"/>
  <c r="F527" i="28"/>
  <c r="G526" i="28"/>
  <c r="F526" i="28"/>
  <c r="G525" i="28"/>
  <c r="F525" i="28"/>
  <c r="G524" i="28"/>
  <c r="F524" i="28"/>
  <c r="G523" i="28"/>
  <c r="F523" i="28"/>
  <c r="G522" i="28"/>
  <c r="F522" i="28"/>
  <c r="G521" i="28"/>
  <c r="F521" i="28"/>
  <c r="G520" i="28"/>
  <c r="F520" i="28"/>
  <c r="G519" i="28"/>
  <c r="F519" i="28"/>
  <c r="G518" i="28"/>
  <c r="F518" i="28"/>
  <c r="G517" i="28"/>
  <c r="F517" i="28"/>
  <c r="G516" i="28"/>
  <c r="F516" i="28"/>
  <c r="G515" i="28"/>
  <c r="F515" i="28"/>
  <c r="G514" i="28"/>
  <c r="F514" i="28"/>
  <c r="G513" i="28"/>
  <c r="F513" i="28"/>
  <c r="G512" i="28"/>
  <c r="F512" i="28"/>
  <c r="G511" i="28"/>
  <c r="F511" i="28"/>
  <c r="G510" i="28"/>
  <c r="F510" i="28"/>
  <c r="G509" i="28"/>
  <c r="F509" i="28"/>
  <c r="G508" i="28"/>
  <c r="F508" i="28"/>
  <c r="G507" i="28"/>
  <c r="F507" i="28"/>
  <c r="G506" i="28"/>
  <c r="F506" i="28"/>
  <c r="G505" i="28"/>
  <c r="F505" i="28"/>
  <c r="G504" i="28"/>
  <c r="F504" i="28"/>
  <c r="G503" i="28"/>
  <c r="F503" i="28"/>
  <c r="G502" i="28"/>
  <c r="F502" i="28"/>
  <c r="G501" i="28"/>
  <c r="F501" i="28"/>
  <c r="F500" i="28"/>
  <c r="G499" i="28"/>
  <c r="F499" i="28"/>
  <c r="G498" i="28"/>
  <c r="F498" i="28"/>
  <c r="G497" i="28"/>
  <c r="F497" i="28"/>
  <c r="G496" i="28"/>
  <c r="F496" i="28"/>
  <c r="G494" i="28"/>
  <c r="F494" i="28"/>
  <c r="G493" i="28"/>
  <c r="F493" i="28"/>
  <c r="G492" i="28"/>
  <c r="F492" i="28"/>
  <c r="G491" i="28"/>
  <c r="F491" i="28"/>
  <c r="G490" i="28"/>
  <c r="F490" i="28"/>
  <c r="G489" i="28"/>
  <c r="F489" i="28"/>
  <c r="G488" i="28"/>
  <c r="F488" i="28"/>
  <c r="G487" i="28"/>
  <c r="F487" i="28"/>
  <c r="G485" i="28"/>
  <c r="F485" i="28"/>
  <c r="G484" i="28"/>
  <c r="F484" i="28"/>
  <c r="G483" i="28"/>
  <c r="F483" i="28"/>
  <c r="G482" i="28"/>
  <c r="F482" i="28"/>
  <c r="G481" i="28"/>
  <c r="F481" i="28"/>
  <c r="G480" i="28"/>
  <c r="F480" i="28"/>
  <c r="G479" i="28"/>
  <c r="F479" i="28"/>
  <c r="G478" i="28"/>
  <c r="F478" i="28"/>
  <c r="G477" i="28"/>
  <c r="F477" i="28"/>
  <c r="G476" i="28"/>
  <c r="F476" i="28"/>
  <c r="G475" i="28"/>
  <c r="F475" i="28"/>
  <c r="G474" i="28"/>
  <c r="F474" i="28"/>
  <c r="G473" i="28"/>
  <c r="F473" i="28"/>
  <c r="G472" i="28"/>
  <c r="F472" i="28"/>
  <c r="G471" i="28"/>
  <c r="F471" i="28"/>
  <c r="G470" i="28"/>
  <c r="F470" i="28"/>
  <c r="G469" i="28"/>
  <c r="F469" i="28"/>
  <c r="G468" i="28"/>
  <c r="F468" i="28"/>
  <c r="G467" i="28"/>
  <c r="F467" i="28"/>
  <c r="G466" i="28"/>
  <c r="F466" i="28"/>
  <c r="G465" i="28"/>
  <c r="F465" i="28"/>
  <c r="G464" i="28"/>
  <c r="F464" i="28"/>
  <c r="G463" i="28"/>
  <c r="F463" i="28"/>
  <c r="G462" i="28"/>
  <c r="F462" i="28"/>
  <c r="G461" i="28"/>
  <c r="F461" i="28"/>
  <c r="G460" i="28"/>
  <c r="F460" i="28"/>
  <c r="G459" i="28"/>
  <c r="F459" i="28"/>
  <c r="G458" i="28"/>
  <c r="F458" i="28"/>
  <c r="G457" i="28"/>
  <c r="F457" i="28"/>
  <c r="G456" i="28"/>
  <c r="F456" i="28"/>
  <c r="G455" i="28"/>
  <c r="F455" i="28"/>
  <c r="G454" i="28"/>
  <c r="F454" i="28"/>
  <c r="G453" i="28"/>
  <c r="F453" i="28"/>
  <c r="G452" i="28"/>
  <c r="F452" i="28"/>
  <c r="G451" i="28"/>
  <c r="F451" i="28"/>
  <c r="G450" i="28"/>
  <c r="F450" i="28"/>
  <c r="G449" i="28"/>
  <c r="F449" i="28"/>
  <c r="G448" i="28"/>
  <c r="F448" i="28"/>
  <c r="G447" i="28"/>
  <c r="F447" i="28"/>
  <c r="G446" i="28"/>
  <c r="F446" i="28"/>
  <c r="G445" i="28"/>
  <c r="F445" i="28"/>
  <c r="G444" i="28"/>
  <c r="F444" i="28"/>
  <c r="G443" i="28"/>
  <c r="F443" i="28"/>
  <c r="G442" i="28"/>
  <c r="F442" i="28"/>
  <c r="G441" i="28"/>
  <c r="F441" i="28"/>
  <c r="G440" i="28"/>
  <c r="F440" i="28"/>
  <c r="G439" i="28"/>
  <c r="F439" i="28"/>
  <c r="G438" i="28"/>
  <c r="F438" i="28"/>
  <c r="G437" i="28"/>
  <c r="F437" i="28"/>
  <c r="G436" i="28"/>
  <c r="F436" i="28"/>
  <c r="G435" i="28"/>
  <c r="F435" i="28"/>
  <c r="G434" i="28"/>
  <c r="F434" i="28"/>
  <c r="G433" i="28"/>
  <c r="F433" i="28"/>
  <c r="G432" i="28"/>
  <c r="F432" i="28"/>
  <c r="G431" i="28"/>
  <c r="F431" i="28"/>
  <c r="G430" i="28"/>
  <c r="F430" i="28"/>
  <c r="G429" i="28"/>
  <c r="F429" i="28"/>
  <c r="G428" i="28"/>
  <c r="F428" i="28"/>
  <c r="G427" i="28"/>
  <c r="F427" i="28"/>
  <c r="G426" i="28"/>
  <c r="F426" i="28"/>
  <c r="G425" i="28"/>
  <c r="F425" i="28"/>
  <c r="G424" i="28"/>
  <c r="F424" i="28"/>
  <c r="G423" i="28"/>
  <c r="F423" i="28"/>
  <c r="G422" i="28"/>
  <c r="F422" i="28"/>
  <c r="G421" i="28"/>
  <c r="F421" i="28"/>
  <c r="G420" i="28"/>
  <c r="F420" i="28"/>
  <c r="G419" i="28"/>
  <c r="F419" i="28"/>
  <c r="G418" i="28"/>
  <c r="F418" i="28"/>
  <c r="G417" i="28"/>
  <c r="F417" i="28"/>
  <c r="G416" i="28"/>
  <c r="F416" i="28"/>
  <c r="G415" i="28"/>
  <c r="F415" i="28"/>
  <c r="G414" i="28"/>
  <c r="F414" i="28"/>
  <c r="G413" i="28"/>
  <c r="F413" i="28"/>
  <c r="G412" i="28"/>
  <c r="F412" i="28"/>
  <c r="G411" i="28"/>
  <c r="F411" i="28"/>
  <c r="G410" i="28"/>
  <c r="F410" i="28"/>
  <c r="G409" i="28"/>
  <c r="F409" i="28"/>
  <c r="G408" i="28"/>
  <c r="F408" i="28"/>
  <c r="G407" i="28"/>
  <c r="F407" i="28"/>
  <c r="G406" i="28"/>
  <c r="F406" i="28"/>
  <c r="G405" i="28"/>
  <c r="F405" i="28"/>
  <c r="G404" i="28"/>
  <c r="F404" i="28"/>
  <c r="G403" i="28"/>
  <c r="F403" i="28"/>
  <c r="G402" i="28"/>
  <c r="F402" i="28"/>
  <c r="G401" i="28"/>
  <c r="F401" i="28"/>
  <c r="G400" i="28"/>
  <c r="F400" i="28"/>
  <c r="G399" i="28"/>
  <c r="F399" i="28"/>
  <c r="G398" i="28"/>
  <c r="F398" i="28"/>
  <c r="G397" i="28"/>
  <c r="F397" i="28"/>
  <c r="G396" i="28"/>
  <c r="F396" i="28"/>
  <c r="G395" i="28"/>
  <c r="F395" i="28"/>
  <c r="G394" i="28"/>
  <c r="F394" i="28"/>
  <c r="G393" i="28"/>
  <c r="F393" i="28"/>
  <c r="G392" i="28"/>
  <c r="F392" i="28"/>
  <c r="G391" i="28"/>
  <c r="F391" i="28"/>
  <c r="G390" i="28"/>
  <c r="F390" i="28"/>
  <c r="G389" i="28"/>
  <c r="F389" i="28"/>
  <c r="G388" i="28"/>
  <c r="F388" i="28"/>
  <c r="G387" i="28"/>
  <c r="F387" i="28"/>
  <c r="G386" i="28"/>
  <c r="F386" i="28"/>
  <c r="G385" i="28"/>
  <c r="F385" i="28"/>
  <c r="G384" i="28"/>
  <c r="F384" i="28"/>
  <c r="G383" i="28"/>
  <c r="F383" i="28"/>
  <c r="G382" i="28"/>
  <c r="F382" i="28"/>
  <c r="G381" i="28"/>
  <c r="F381" i="28"/>
  <c r="G380" i="28"/>
  <c r="F380" i="28"/>
  <c r="G379" i="28"/>
  <c r="F379" i="28"/>
  <c r="G378" i="28"/>
  <c r="F378" i="28"/>
  <c r="G377" i="28"/>
  <c r="F377" i="28"/>
  <c r="G376" i="28"/>
  <c r="F376" i="28"/>
  <c r="G375" i="28"/>
  <c r="F375" i="28"/>
  <c r="G374" i="28"/>
  <c r="F374" i="28"/>
  <c r="G373" i="28"/>
  <c r="F373" i="28"/>
  <c r="G372" i="28"/>
  <c r="F372" i="28"/>
  <c r="G371" i="28"/>
  <c r="F371" i="28"/>
  <c r="G370" i="28"/>
  <c r="F370" i="28"/>
  <c r="G369" i="28"/>
  <c r="F369" i="28"/>
  <c r="G368" i="28"/>
  <c r="F368" i="28"/>
  <c r="G367" i="28"/>
  <c r="F367" i="28"/>
  <c r="G366" i="28"/>
  <c r="F366" i="28"/>
  <c r="G365" i="28"/>
  <c r="F365" i="28"/>
  <c r="G364" i="28"/>
  <c r="F364" i="28"/>
  <c r="G363" i="28"/>
  <c r="F363" i="28"/>
  <c r="G362" i="28"/>
  <c r="F362" i="28"/>
  <c r="G361" i="28"/>
  <c r="F361" i="28"/>
  <c r="G360" i="28"/>
  <c r="F360" i="28"/>
  <c r="G359" i="28"/>
  <c r="F359" i="28"/>
  <c r="G358" i="28"/>
  <c r="F358" i="28"/>
  <c r="G357" i="28"/>
  <c r="F357" i="28"/>
  <c r="G356" i="28"/>
  <c r="F356" i="28"/>
  <c r="G355" i="28"/>
  <c r="F355" i="28"/>
  <c r="G354" i="28"/>
  <c r="F354" i="28"/>
  <c r="G353" i="28"/>
  <c r="F353" i="28"/>
  <c r="G352" i="28"/>
  <c r="F352" i="28"/>
  <c r="G351" i="28"/>
  <c r="F351" i="28"/>
  <c r="G350" i="28"/>
  <c r="F350" i="28"/>
  <c r="G349" i="28"/>
  <c r="F349" i="28"/>
  <c r="G348" i="28"/>
  <c r="F348" i="28"/>
  <c r="G347" i="28"/>
  <c r="F347" i="28"/>
  <c r="G346" i="28"/>
  <c r="F346" i="28"/>
  <c r="G345" i="28"/>
  <c r="F345" i="28"/>
  <c r="G344" i="28"/>
  <c r="F344" i="28"/>
  <c r="G343" i="28"/>
  <c r="F343" i="28"/>
  <c r="G340" i="28"/>
  <c r="F340" i="28"/>
  <c r="G339" i="28"/>
  <c r="F339" i="28"/>
  <c r="G338" i="28"/>
  <c r="F338" i="28"/>
  <c r="G337" i="28"/>
  <c r="F337" i="28"/>
  <c r="G336" i="28"/>
  <c r="F336" i="28"/>
  <c r="G335" i="28"/>
  <c r="F335" i="28"/>
  <c r="G334" i="28"/>
  <c r="F334" i="28"/>
  <c r="G333" i="28"/>
  <c r="F333" i="28"/>
  <c r="G332" i="28"/>
  <c r="F332" i="28"/>
  <c r="G331" i="28"/>
  <c r="F331" i="28"/>
  <c r="G329" i="28"/>
  <c r="F329" i="28"/>
  <c r="G328" i="28"/>
  <c r="F328" i="28"/>
  <c r="G326" i="28"/>
  <c r="F326" i="28"/>
  <c r="G325" i="28"/>
  <c r="F325" i="28"/>
  <c r="G324" i="28"/>
  <c r="F324" i="28"/>
  <c r="G323" i="28"/>
  <c r="F323" i="28"/>
  <c r="G322" i="28"/>
  <c r="F322" i="28"/>
  <c r="G321" i="28"/>
  <c r="F321" i="28"/>
  <c r="G320" i="28"/>
  <c r="F320" i="28"/>
  <c r="G319" i="28"/>
  <c r="F319" i="28"/>
  <c r="G318" i="28"/>
  <c r="F318" i="28"/>
  <c r="G317" i="28"/>
  <c r="F317" i="28"/>
  <c r="G315" i="28"/>
  <c r="F315" i="28"/>
  <c r="G314" i="28"/>
  <c r="F314" i="28"/>
  <c r="G312" i="28"/>
  <c r="F312" i="28"/>
  <c r="G311" i="28"/>
  <c r="F311" i="28"/>
  <c r="G310" i="28"/>
  <c r="F310" i="28"/>
  <c r="G309" i="28"/>
  <c r="F309" i="28"/>
  <c r="G308" i="28"/>
  <c r="F308" i="28"/>
  <c r="G307" i="28"/>
  <c r="F307" i="28"/>
  <c r="G306" i="28"/>
  <c r="F306" i="28"/>
  <c r="G305" i="28"/>
  <c r="F305" i="28"/>
  <c r="G304" i="28"/>
  <c r="F304" i="28"/>
  <c r="G303" i="28"/>
  <c r="F303" i="28"/>
  <c r="G299" i="28"/>
  <c r="F299" i="28"/>
  <c r="G298" i="28"/>
  <c r="F298" i="28"/>
  <c r="G297" i="28"/>
  <c r="F297" i="28"/>
  <c r="G295" i="28"/>
  <c r="F295" i="28"/>
  <c r="G294" i="28"/>
  <c r="F294" i="28"/>
  <c r="G293" i="28"/>
  <c r="F293" i="28"/>
  <c r="G292" i="28"/>
  <c r="F292" i="28"/>
  <c r="G291" i="28"/>
  <c r="F291" i="28"/>
  <c r="G290" i="28"/>
  <c r="F290" i="28"/>
  <c r="G289" i="28"/>
  <c r="F289" i="28"/>
  <c r="G288" i="28"/>
  <c r="F288" i="28"/>
  <c r="G287" i="28"/>
  <c r="F287" i="28"/>
  <c r="G286" i="28"/>
  <c r="F286" i="28"/>
  <c r="G285" i="28"/>
  <c r="F285" i="28"/>
  <c r="G284" i="28"/>
  <c r="F284" i="28"/>
  <c r="G283" i="28"/>
  <c r="F283" i="28"/>
  <c r="G282" i="28"/>
  <c r="F282" i="28"/>
  <c r="G272" i="28"/>
  <c r="F272" i="28"/>
  <c r="G271" i="28"/>
  <c r="F271" i="28"/>
  <c r="G270" i="28"/>
  <c r="F270" i="28"/>
  <c r="G269" i="28"/>
  <c r="F269" i="28"/>
  <c r="G268" i="28"/>
  <c r="F268" i="28"/>
  <c r="G267" i="28"/>
  <c r="F267" i="28"/>
  <c r="G266" i="28"/>
  <c r="F266" i="28"/>
  <c r="G265" i="28"/>
  <c r="F265" i="28"/>
  <c r="G264" i="28"/>
  <c r="F264" i="28"/>
  <c r="G263" i="28"/>
  <c r="F263" i="28"/>
  <c r="G262" i="28"/>
  <c r="F262" i="28"/>
  <c r="G261" i="28"/>
  <c r="F261" i="28"/>
  <c r="G260" i="28"/>
  <c r="F260" i="28"/>
  <c r="G259" i="28"/>
  <c r="F259" i="28"/>
  <c r="G258" i="28"/>
  <c r="F258" i="28"/>
  <c r="G257" i="28"/>
  <c r="F257" i="28"/>
  <c r="G256" i="28"/>
  <c r="F256" i="28"/>
  <c r="G255" i="28"/>
  <c r="F255" i="28"/>
  <c r="G254" i="28"/>
  <c r="F254" i="28"/>
  <c r="G253" i="28"/>
  <c r="F253" i="28"/>
  <c r="G252" i="28"/>
  <c r="F252" i="28"/>
  <c r="G251" i="28"/>
  <c r="F251" i="28"/>
  <c r="G250" i="28"/>
  <c r="F250" i="28"/>
  <c r="G249" i="28"/>
  <c r="F249" i="28"/>
  <c r="F248" i="28"/>
  <c r="G247" i="28"/>
  <c r="F247" i="28"/>
  <c r="G246" i="28"/>
  <c r="F246" i="28"/>
  <c r="G245" i="28"/>
  <c r="F245" i="28"/>
  <c r="G244" i="28"/>
  <c r="F244" i="28"/>
  <c r="G243" i="28"/>
  <c r="F243" i="28"/>
  <c r="G242" i="28"/>
  <c r="F242" i="28"/>
  <c r="G241" i="28"/>
  <c r="F241" i="28"/>
  <c r="G240" i="28"/>
  <c r="F240" i="28"/>
  <c r="G239" i="28"/>
  <c r="F239" i="28"/>
  <c r="G238" i="28"/>
  <c r="F238" i="28"/>
  <c r="G237" i="28"/>
  <c r="F237" i="28"/>
  <c r="G236" i="28"/>
  <c r="F236" i="28"/>
  <c r="G235" i="28"/>
  <c r="F235" i="28"/>
  <c r="G234" i="28"/>
  <c r="F234" i="28"/>
  <c r="G233" i="28"/>
  <c r="F233" i="28"/>
  <c r="G232" i="28"/>
  <c r="F232" i="28"/>
  <c r="G231" i="28"/>
  <c r="F231" i="28"/>
  <c r="G230" i="28"/>
  <c r="F230" i="28"/>
  <c r="G229" i="28"/>
  <c r="F229" i="28"/>
  <c r="G228" i="28"/>
  <c r="F228" i="28"/>
  <c r="G227" i="28"/>
  <c r="F227" i="28"/>
  <c r="G225" i="28"/>
  <c r="F225" i="28"/>
  <c r="G223" i="28"/>
  <c r="F223" i="28"/>
  <c r="G222" i="28"/>
  <c r="F222" i="28"/>
  <c r="G221" i="28"/>
  <c r="F221" i="28"/>
  <c r="G220" i="28"/>
  <c r="F220" i="28"/>
  <c r="G219" i="28"/>
  <c r="F219" i="28"/>
  <c r="G218" i="28"/>
  <c r="F218" i="28"/>
  <c r="G217" i="28"/>
  <c r="F217" i="28"/>
  <c r="G216" i="28"/>
  <c r="F216" i="28"/>
  <c r="G214" i="28"/>
  <c r="F214" i="28"/>
  <c r="G213" i="28"/>
  <c r="F213" i="28"/>
  <c r="G212" i="28"/>
  <c r="F212" i="28"/>
  <c r="G211" i="28"/>
  <c r="F211" i="28"/>
  <c r="G202" i="28"/>
  <c r="F202" i="28"/>
  <c r="G201" i="28"/>
  <c r="F201" i="28"/>
  <c r="G200" i="28"/>
  <c r="F200" i="28"/>
  <c r="G199" i="28"/>
  <c r="F199" i="28"/>
  <c r="G198" i="28"/>
  <c r="F198" i="28"/>
  <c r="G197" i="28"/>
  <c r="F197" i="28"/>
  <c r="G196" i="28"/>
  <c r="F196" i="28"/>
  <c r="G195" i="28"/>
  <c r="F195" i="28"/>
  <c r="G194" i="28"/>
  <c r="F194" i="28"/>
  <c r="G193" i="28"/>
  <c r="F193" i="28"/>
  <c r="G192" i="28"/>
  <c r="F192" i="28"/>
  <c r="G191" i="28"/>
  <c r="F191" i="28"/>
  <c r="G190" i="28"/>
  <c r="F190" i="28"/>
  <c r="G189" i="28"/>
  <c r="F189" i="28"/>
  <c r="G188" i="28"/>
  <c r="F188" i="28"/>
  <c r="G187" i="28"/>
  <c r="F187" i="28"/>
  <c r="G186" i="28"/>
  <c r="F186" i="28"/>
  <c r="G183" i="28"/>
  <c r="F183" i="28"/>
  <c r="G182" i="28"/>
  <c r="F182" i="28"/>
  <c r="G181" i="28"/>
  <c r="F181" i="28"/>
  <c r="G180" i="28"/>
  <c r="F180" i="28"/>
  <c r="G179" i="28"/>
  <c r="F179" i="28"/>
  <c r="G178" i="28"/>
  <c r="F178" i="28"/>
  <c r="G177" i="28"/>
  <c r="F177" i="28"/>
  <c r="G176" i="28"/>
  <c r="F176" i="28"/>
  <c r="G175" i="28"/>
  <c r="F175" i="28"/>
  <c r="G174" i="28"/>
  <c r="F174" i="28"/>
  <c r="G173" i="28"/>
  <c r="F173" i="28"/>
  <c r="G172" i="28"/>
  <c r="F172" i="28"/>
  <c r="G169" i="28"/>
  <c r="F169" i="28"/>
  <c r="G168" i="28"/>
  <c r="F168" i="28"/>
  <c r="G167" i="28"/>
  <c r="F167" i="28"/>
  <c r="G166" i="28"/>
  <c r="F166" i="28"/>
  <c r="G165" i="28"/>
  <c r="F165" i="28"/>
  <c r="G164" i="28"/>
  <c r="F164" i="28"/>
  <c r="G163" i="28"/>
  <c r="F163" i="28"/>
  <c r="G162" i="28"/>
  <c r="F162" i="28"/>
  <c r="G161" i="28"/>
  <c r="F161" i="28"/>
  <c r="G160" i="28"/>
  <c r="F160" i="28"/>
  <c r="G159" i="28"/>
  <c r="F159" i="28"/>
  <c r="G158" i="28"/>
  <c r="F158" i="28"/>
  <c r="G157" i="28"/>
  <c r="F157" i="28"/>
  <c r="G156" i="28"/>
  <c r="F156" i="28"/>
  <c r="G155" i="28"/>
  <c r="F155" i="28"/>
  <c r="G153" i="28"/>
  <c r="F153" i="28"/>
  <c r="G152" i="28"/>
  <c r="F152" i="28"/>
  <c r="G151" i="28"/>
  <c r="F151" i="28"/>
  <c r="G150" i="28"/>
  <c r="F150" i="28"/>
  <c r="G148" i="28"/>
  <c r="F148" i="28"/>
  <c r="G147" i="28"/>
  <c r="F147" i="28"/>
  <c r="G146" i="28"/>
  <c r="F146" i="28"/>
  <c r="G145" i="28"/>
  <c r="F145" i="28"/>
  <c r="G144" i="28"/>
  <c r="F144" i="28"/>
  <c r="G143" i="28"/>
  <c r="F143" i="28"/>
  <c r="G142" i="28"/>
  <c r="F142" i="28"/>
  <c r="G141" i="28"/>
  <c r="F141" i="28"/>
  <c r="G140" i="28"/>
  <c r="F140" i="28"/>
  <c r="G139" i="28"/>
  <c r="F139" i="28"/>
  <c r="G138" i="28"/>
  <c r="F138" i="28"/>
  <c r="G137" i="28"/>
  <c r="F137" i="28"/>
  <c r="G136" i="28"/>
  <c r="F136" i="28"/>
  <c r="G135" i="28"/>
  <c r="F135" i="28"/>
  <c r="G134" i="28"/>
  <c r="F134" i="28"/>
  <c r="G133" i="28"/>
  <c r="F133" i="28"/>
  <c r="G132" i="28"/>
  <c r="F132" i="28"/>
  <c r="G131" i="28"/>
  <c r="F131" i="28"/>
  <c r="G130" i="28"/>
  <c r="F130" i="28"/>
  <c r="G129" i="28"/>
  <c r="F129" i="28"/>
  <c r="G128" i="28"/>
  <c r="F128" i="28"/>
  <c r="G127" i="28"/>
  <c r="F127" i="28"/>
  <c r="G126" i="28"/>
  <c r="F126" i="28"/>
  <c r="G125" i="28"/>
  <c r="F125" i="28"/>
  <c r="G123" i="28"/>
  <c r="F123" i="28"/>
  <c r="G122" i="28"/>
  <c r="F122" i="28"/>
  <c r="G121" i="28"/>
  <c r="F121" i="28"/>
  <c r="G120" i="28"/>
  <c r="F120" i="28"/>
  <c r="G119" i="28"/>
  <c r="F119" i="28"/>
  <c r="G118" i="28"/>
  <c r="F118" i="28"/>
  <c r="G117" i="28"/>
  <c r="F117" i="28"/>
  <c r="G116" i="28"/>
  <c r="F116" i="28"/>
  <c r="G114" i="28"/>
  <c r="F114" i="28"/>
  <c r="G113" i="28"/>
  <c r="F113" i="28"/>
  <c r="G112" i="28"/>
  <c r="F112" i="28"/>
  <c r="G111" i="28"/>
  <c r="F111" i="28"/>
  <c r="G110" i="28"/>
  <c r="F110" i="28"/>
  <c r="G109" i="28"/>
  <c r="F109" i="28"/>
  <c r="G108" i="28"/>
  <c r="F108" i="28"/>
  <c r="G107" i="28"/>
  <c r="F107" i="28"/>
  <c r="G106" i="28"/>
  <c r="F106" i="28"/>
  <c r="G105" i="28"/>
  <c r="F105" i="28"/>
  <c r="G104" i="28"/>
  <c r="F104" i="28"/>
  <c r="G103" i="28"/>
  <c r="F103" i="28"/>
  <c r="G102" i="28"/>
  <c r="F102" i="28"/>
  <c r="G101" i="28"/>
  <c r="F101" i="28"/>
  <c r="G100" i="28"/>
  <c r="F100" i="28"/>
  <c r="G99" i="28"/>
  <c r="F99" i="28"/>
  <c r="G98" i="28"/>
  <c r="F98" i="28"/>
  <c r="G97" i="28"/>
  <c r="F97" i="28"/>
  <c r="G96" i="28"/>
  <c r="F96" i="28"/>
  <c r="G95" i="28"/>
  <c r="F95" i="28"/>
  <c r="G94" i="28"/>
  <c r="F94" i="28"/>
  <c r="G93" i="28"/>
  <c r="F93" i="28"/>
  <c r="G92" i="28"/>
  <c r="F92" i="28"/>
  <c r="G91" i="28"/>
  <c r="F91" i="28"/>
  <c r="G90" i="28"/>
  <c r="F90" i="28"/>
  <c r="G89" i="28"/>
  <c r="F89" i="28"/>
  <c r="G88" i="28"/>
  <c r="F88" i="28"/>
  <c r="G87" i="28"/>
  <c r="F87" i="28"/>
  <c r="G86" i="28"/>
  <c r="F86" i="28"/>
  <c r="G85" i="28"/>
  <c r="F85" i="28"/>
  <c r="G84" i="28"/>
  <c r="F84" i="28"/>
  <c r="G83" i="28"/>
  <c r="F83" i="28"/>
  <c r="G82" i="28"/>
  <c r="F82" i="28"/>
  <c r="G81" i="28"/>
  <c r="F81" i="28"/>
  <c r="G80" i="28"/>
  <c r="F80" i="28"/>
  <c r="G79" i="28"/>
  <c r="F79" i="28"/>
  <c r="G78" i="28"/>
  <c r="F78" i="28"/>
  <c r="G77" i="28"/>
  <c r="F77" i="28"/>
  <c r="G76" i="28"/>
  <c r="F76" i="28"/>
  <c r="G75" i="28"/>
  <c r="F75" i="28"/>
  <c r="G74" i="28"/>
  <c r="F74" i="28"/>
  <c r="G73" i="28"/>
  <c r="F73" i="28"/>
  <c r="G72" i="28"/>
  <c r="F72" i="28"/>
  <c r="G71" i="28"/>
  <c r="F71" i="28"/>
  <c r="G70" i="28"/>
  <c r="F70" i="28"/>
  <c r="G69" i="28"/>
  <c r="F69" i="28"/>
  <c r="G68" i="28"/>
  <c r="F68" i="28"/>
  <c r="G67" i="28"/>
  <c r="F67" i="28"/>
  <c r="G66" i="28"/>
  <c r="F66" i="28"/>
  <c r="G65" i="28"/>
  <c r="F65" i="28"/>
  <c r="G64" i="28"/>
  <c r="F64" i="28"/>
  <c r="G63" i="28"/>
  <c r="F63" i="28"/>
  <c r="G62" i="28"/>
  <c r="F62" i="28"/>
  <c r="G61" i="28"/>
  <c r="F61" i="28"/>
  <c r="G60" i="28"/>
  <c r="F60" i="28"/>
  <c r="G59" i="28"/>
  <c r="F59" i="28"/>
  <c r="G58" i="28"/>
  <c r="F58" i="28"/>
  <c r="G57" i="28"/>
  <c r="F57" i="28"/>
  <c r="G56" i="28"/>
  <c r="F56" i="28"/>
  <c r="G55" i="28"/>
  <c r="F55" i="28"/>
  <c r="G54" i="28"/>
  <c r="F54" i="28"/>
  <c r="G53" i="28"/>
  <c r="F53" i="28"/>
  <c r="G52" i="28"/>
  <c r="F52" i="28"/>
  <c r="G51" i="28"/>
  <c r="F51" i="28"/>
  <c r="G49" i="28"/>
  <c r="F49" i="28"/>
  <c r="G48" i="28"/>
  <c r="F48" i="28"/>
  <c r="G47" i="28"/>
  <c r="F47" i="28"/>
  <c r="G46" i="28"/>
  <c r="F46" i="28"/>
  <c r="G45" i="28"/>
  <c r="F45" i="28"/>
  <c r="G44" i="28"/>
  <c r="F44" i="28"/>
  <c r="G43" i="28"/>
  <c r="F43" i="28"/>
  <c r="G42" i="28"/>
  <c r="F42" i="28"/>
  <c r="G41" i="28"/>
  <c r="F41" i="28"/>
  <c r="G40" i="28"/>
  <c r="F40" i="28"/>
  <c r="G38" i="28"/>
  <c r="F38" i="28"/>
  <c r="G37" i="28"/>
  <c r="F37" i="28"/>
  <c r="G36" i="28"/>
  <c r="F36" i="28"/>
  <c r="G35" i="28"/>
  <c r="F35" i="28"/>
  <c r="G34" i="28"/>
  <c r="F34" i="28"/>
  <c r="G33" i="28"/>
  <c r="F33" i="28"/>
  <c r="G32" i="28"/>
  <c r="F32" i="28"/>
  <c r="G31" i="28"/>
  <c r="F31" i="28"/>
  <c r="G30" i="28"/>
  <c r="F30" i="28"/>
  <c r="G29" i="28"/>
  <c r="F29" i="28"/>
  <c r="G28" i="28"/>
  <c r="F28" i="28"/>
  <c r="G27" i="28"/>
  <c r="F27" i="28"/>
  <c r="G26" i="28"/>
  <c r="F26" i="28"/>
  <c r="G25" i="28"/>
  <c r="F25" i="28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G17" i="28"/>
  <c r="F17" i="28"/>
  <c r="G16" i="28"/>
  <c r="F16" i="28"/>
  <c r="G15" i="28"/>
  <c r="G13" i="28"/>
  <c r="F13" i="28"/>
  <c r="G12" i="28"/>
  <c r="F12" i="28"/>
  <c r="G11" i="28"/>
  <c r="F11" i="28"/>
  <c r="G10" i="28"/>
  <c r="F10" i="28"/>
  <c r="G9" i="28"/>
  <c r="F9" i="28"/>
  <c r="G8" i="28"/>
  <c r="F8" i="28"/>
  <c r="H485" i="43"/>
  <c r="G485" i="43"/>
  <c r="F485" i="43"/>
  <c r="H340" i="43"/>
  <c r="G340" i="43"/>
  <c r="F340" i="43"/>
  <c r="H329" i="43"/>
  <c r="G329" i="43"/>
  <c r="F329" i="43"/>
  <c r="H326" i="43"/>
  <c r="G326" i="43"/>
  <c r="F326" i="43"/>
  <c r="H315" i="43"/>
  <c r="G315" i="43"/>
  <c r="F315" i="43"/>
  <c r="H312" i="43"/>
  <c r="G312" i="43"/>
  <c r="F312" i="43"/>
  <c r="I301" i="43"/>
  <c r="H301" i="43"/>
  <c r="G301" i="43"/>
  <c r="F301" i="43"/>
  <c r="I299" i="43"/>
  <c r="I300" i="43" s="1"/>
  <c r="H299" i="43"/>
  <c r="H300" i="43" s="1"/>
  <c r="G299" i="43"/>
  <c r="F299" i="43"/>
  <c r="F300" i="43" s="1"/>
  <c r="G295" i="43"/>
  <c r="F295" i="43"/>
  <c r="H272" i="43"/>
  <c r="H271" i="43"/>
  <c r="H270" i="43"/>
  <c r="H269" i="43"/>
  <c r="H268" i="43"/>
  <c r="H267" i="43"/>
  <c r="H266" i="43"/>
  <c r="H265" i="43"/>
  <c r="H264" i="43"/>
  <c r="H263" i="43"/>
  <c r="H262" i="43"/>
  <c r="H261" i="43"/>
  <c r="H260" i="43"/>
  <c r="H259" i="43"/>
  <c r="H258" i="43"/>
  <c r="H257" i="43"/>
  <c r="H256" i="43"/>
  <c r="H255" i="43"/>
  <c r="H254" i="43"/>
  <c r="H253" i="43"/>
  <c r="H252" i="43"/>
  <c r="H251" i="43"/>
  <c r="H250" i="43"/>
  <c r="H249" i="43"/>
  <c r="H248" i="43"/>
  <c r="H247" i="43"/>
  <c r="H246" i="43"/>
  <c r="H245" i="43"/>
  <c r="H244" i="43"/>
  <c r="H243" i="43"/>
  <c r="H242" i="43"/>
  <c r="H241" i="43"/>
  <c r="H240" i="43"/>
  <c r="H239" i="43"/>
  <c r="H238" i="43"/>
  <c r="H237" i="43"/>
  <c r="H236" i="43"/>
  <c r="H235" i="43"/>
  <c r="H234" i="43"/>
  <c r="H233" i="43"/>
  <c r="H232" i="43"/>
  <c r="H231" i="43"/>
  <c r="H230" i="43"/>
  <c r="H229" i="43"/>
  <c r="H228" i="43"/>
  <c r="H227" i="43"/>
  <c r="H226" i="43"/>
  <c r="H225" i="43" s="1"/>
  <c r="G225" i="43"/>
  <c r="F225" i="43"/>
  <c r="H224" i="43"/>
  <c r="G223" i="43"/>
  <c r="F223" i="43"/>
  <c r="H222" i="43"/>
  <c r="H221" i="43"/>
  <c r="H220" i="43"/>
  <c r="H219" i="43"/>
  <c r="H218" i="43"/>
  <c r="H217" i="43"/>
  <c r="H216" i="43"/>
  <c r="H215" i="43"/>
  <c r="G214" i="43"/>
  <c r="F214" i="43"/>
  <c r="H213" i="43"/>
  <c r="H212" i="43"/>
  <c r="H211" i="43"/>
  <c r="H210" i="43"/>
  <c r="H209" i="43"/>
  <c r="H208" i="43"/>
  <c r="H207" i="43"/>
  <c r="H206" i="43"/>
  <c r="H205" i="43"/>
  <c r="H204" i="43"/>
  <c r="H203" i="43"/>
  <c r="H202" i="43"/>
  <c r="H201" i="43"/>
  <c r="H200" i="43"/>
  <c r="H199" i="43"/>
  <c r="H198" i="43"/>
  <c r="H197" i="43"/>
  <c r="H196" i="43"/>
  <c r="H195" i="43"/>
  <c r="H194" i="43"/>
  <c r="H193" i="43"/>
  <c r="H192" i="43"/>
  <c r="H191" i="43"/>
  <c r="H190" i="43"/>
  <c r="H189" i="43"/>
  <c r="H188" i="43"/>
  <c r="H187" i="43"/>
  <c r="H186" i="43"/>
  <c r="H185" i="43"/>
  <c r="H214" i="43" s="1"/>
  <c r="H184" i="43"/>
  <c r="H183" i="43"/>
  <c r="H182" i="43"/>
  <c r="H181" i="43"/>
  <c r="H180" i="43"/>
  <c r="H179" i="43"/>
  <c r="H178" i="43"/>
  <c r="H177" i="43"/>
  <c r="H176" i="43"/>
  <c r="H175" i="43"/>
  <c r="H174" i="43"/>
  <c r="H173" i="43"/>
  <c r="H172" i="43"/>
  <c r="H171" i="43"/>
  <c r="H170" i="43"/>
  <c r="H169" i="43"/>
  <c r="H168" i="43"/>
  <c r="H167" i="43"/>
  <c r="H166" i="43"/>
  <c r="H165" i="43"/>
  <c r="H164" i="43"/>
  <c r="H163" i="43"/>
  <c r="H162" i="43"/>
  <c r="H161" i="43"/>
  <c r="H160" i="43"/>
  <c r="H159" i="43"/>
  <c r="H158" i="43"/>
  <c r="H157" i="43"/>
  <c r="H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21" i="43"/>
  <c r="H120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H22" i="43"/>
  <c r="H21" i="43"/>
  <c r="H20" i="43"/>
  <c r="H19" i="43"/>
  <c r="H18" i="43"/>
  <c r="H17" i="43"/>
  <c r="H16" i="43"/>
  <c r="H15" i="43"/>
  <c r="I14" i="43"/>
  <c r="I50" i="43" s="1"/>
  <c r="G14" i="43"/>
  <c r="G50" i="43" s="1"/>
  <c r="F14" i="43"/>
  <c r="F50" i="43" s="1"/>
  <c r="H13" i="43"/>
  <c r="H12" i="43"/>
  <c r="H11" i="43"/>
  <c r="H10" i="43"/>
  <c r="H9" i="43"/>
  <c r="H8" i="43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G485" i="20"/>
  <c r="F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G340" i="20"/>
  <c r="F340" i="20"/>
  <c r="H339" i="20"/>
  <c r="H338" i="20"/>
  <c r="H337" i="20"/>
  <c r="H336" i="20"/>
  <c r="H335" i="20"/>
  <c r="H334" i="20"/>
  <c r="H333" i="20"/>
  <c r="H332" i="20"/>
  <c r="H331" i="20"/>
  <c r="H330" i="20"/>
  <c r="G329" i="20"/>
  <c r="F329" i="20"/>
  <c r="H328" i="20"/>
  <c r="H327" i="20"/>
  <c r="H329" i="20" s="1"/>
  <c r="I326" i="20"/>
  <c r="G326" i="20"/>
  <c r="F326" i="20"/>
  <c r="H325" i="20"/>
  <c r="H324" i="20"/>
  <c r="H326" i="20" s="1"/>
  <c r="H323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 s="1"/>
  <c r="G225" i="20"/>
  <c r="F225" i="20"/>
  <c r="H224" i="20"/>
  <c r="G223" i="20"/>
  <c r="F223" i="20"/>
  <c r="H223" i="20" s="1"/>
  <c r="H222" i="20"/>
  <c r="H221" i="20"/>
  <c r="H220" i="20"/>
  <c r="H219" i="20"/>
  <c r="H218" i="20"/>
  <c r="H217" i="20"/>
  <c r="H216" i="20"/>
  <c r="H215" i="20"/>
  <c r="G214" i="20"/>
  <c r="F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214" i="20" s="1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G50" i="20"/>
  <c r="G272" i="20" s="1"/>
  <c r="F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I14" i="20"/>
  <c r="I50" i="20" s="1"/>
  <c r="G14" i="20"/>
  <c r="F14" i="20"/>
  <c r="H13" i="20"/>
  <c r="H12" i="20"/>
  <c r="H11" i="20"/>
  <c r="H10" i="20"/>
  <c r="H9" i="20"/>
  <c r="H8" i="20"/>
  <c r="H559" i="34"/>
  <c r="H558" i="34"/>
  <c r="H557" i="34"/>
  <c r="H556" i="34"/>
  <c r="H555" i="34"/>
  <c r="H554" i="34"/>
  <c r="H553" i="34"/>
  <c r="H552" i="34"/>
  <c r="H551" i="34"/>
  <c r="H550" i="34"/>
  <c r="H549" i="34"/>
  <c r="H548" i="34"/>
  <c r="H547" i="34"/>
  <c r="H546" i="34"/>
  <c r="H545" i="34"/>
  <c r="H544" i="34"/>
  <c r="H543" i="34"/>
  <c r="H542" i="34"/>
  <c r="H541" i="34"/>
  <c r="H540" i="34"/>
  <c r="H539" i="34"/>
  <c r="H538" i="34"/>
  <c r="H537" i="34"/>
  <c r="H536" i="34"/>
  <c r="H535" i="34"/>
  <c r="H534" i="34"/>
  <c r="H533" i="34"/>
  <c r="H532" i="34"/>
  <c r="H531" i="34"/>
  <c r="H530" i="34"/>
  <c r="H529" i="34"/>
  <c r="H528" i="34"/>
  <c r="H527" i="34"/>
  <c r="H526" i="34"/>
  <c r="H525" i="34"/>
  <c r="H524" i="34"/>
  <c r="H523" i="34"/>
  <c r="H522" i="34"/>
  <c r="H521" i="34"/>
  <c r="H520" i="34"/>
  <c r="H519" i="34"/>
  <c r="H518" i="34"/>
  <c r="H517" i="34"/>
  <c r="H516" i="34"/>
  <c r="H515" i="34"/>
  <c r="H514" i="34"/>
  <c r="H513" i="34"/>
  <c r="H512" i="34"/>
  <c r="H511" i="34"/>
  <c r="H510" i="34"/>
  <c r="H509" i="34"/>
  <c r="H508" i="34"/>
  <c r="H507" i="34"/>
  <c r="H506" i="34"/>
  <c r="H505" i="34"/>
  <c r="H504" i="34"/>
  <c r="H503" i="34"/>
  <c r="H502" i="34"/>
  <c r="H501" i="34"/>
  <c r="H500" i="34"/>
  <c r="H499" i="34"/>
  <c r="H498" i="34"/>
  <c r="H497" i="34"/>
  <c r="H496" i="34"/>
  <c r="H495" i="34"/>
  <c r="H494" i="34"/>
  <c r="H493" i="34"/>
  <c r="H492" i="34"/>
  <c r="H491" i="34"/>
  <c r="H490" i="34"/>
  <c r="H489" i="34"/>
  <c r="H488" i="34"/>
  <c r="H487" i="34"/>
  <c r="H486" i="34"/>
  <c r="G485" i="34"/>
  <c r="G560" i="34" s="1"/>
  <c r="F485" i="34"/>
  <c r="H484" i="34"/>
  <c r="H483" i="34"/>
  <c r="H482" i="34"/>
  <c r="H481" i="34"/>
  <c r="H480" i="34"/>
  <c r="H479" i="34"/>
  <c r="H478" i="34"/>
  <c r="H477" i="34"/>
  <c r="H476" i="34"/>
  <c r="H475" i="34"/>
  <c r="H474" i="34"/>
  <c r="H473" i="34"/>
  <c r="H472" i="34"/>
  <c r="H471" i="34"/>
  <c r="H470" i="34"/>
  <c r="H469" i="34"/>
  <c r="H468" i="34"/>
  <c r="H467" i="34"/>
  <c r="H466" i="34"/>
  <c r="H465" i="34"/>
  <c r="H464" i="34"/>
  <c r="H463" i="34"/>
  <c r="H462" i="34"/>
  <c r="H461" i="34"/>
  <c r="H460" i="34"/>
  <c r="H459" i="34"/>
  <c r="H458" i="34"/>
  <c r="H457" i="34"/>
  <c r="H456" i="34"/>
  <c r="H455" i="34"/>
  <c r="H454" i="34"/>
  <c r="H453" i="34"/>
  <c r="H452" i="34"/>
  <c r="H451" i="34"/>
  <c r="H450" i="34"/>
  <c r="H449" i="34"/>
  <c r="H448" i="34"/>
  <c r="H447" i="34"/>
  <c r="H446" i="34"/>
  <c r="H445" i="34"/>
  <c r="H444" i="34"/>
  <c r="H443" i="34"/>
  <c r="H442" i="34"/>
  <c r="H441" i="34"/>
  <c r="H440" i="34"/>
  <c r="H439" i="34"/>
  <c r="H438" i="34"/>
  <c r="H437" i="34"/>
  <c r="H436" i="34"/>
  <c r="H435" i="34"/>
  <c r="H434" i="34"/>
  <c r="H433" i="34"/>
  <c r="H432" i="34"/>
  <c r="H431" i="34"/>
  <c r="H430" i="34"/>
  <c r="H429" i="34"/>
  <c r="H428" i="34"/>
  <c r="H427" i="34"/>
  <c r="H426" i="34"/>
  <c r="H425" i="34"/>
  <c r="H424" i="34"/>
  <c r="H423" i="34"/>
  <c r="H422" i="34"/>
  <c r="H421" i="34"/>
  <c r="H419" i="34"/>
  <c r="H418" i="34"/>
  <c r="H417" i="34"/>
  <c r="H416" i="34"/>
  <c r="H415" i="34"/>
  <c r="H414" i="34"/>
  <c r="H413" i="34"/>
  <c r="H412" i="34"/>
  <c r="H411" i="34"/>
  <c r="H410" i="34"/>
  <c r="H409" i="34"/>
  <c r="H408" i="34"/>
  <c r="H407" i="34"/>
  <c r="H406" i="34"/>
  <c r="H405" i="34"/>
  <c r="H404" i="34"/>
  <c r="H403" i="34"/>
  <c r="H402" i="34"/>
  <c r="H401" i="34"/>
  <c r="H400" i="34"/>
  <c r="H399" i="34"/>
  <c r="H398" i="34"/>
  <c r="H397" i="34"/>
  <c r="H396" i="34"/>
  <c r="H395" i="34"/>
  <c r="H340" i="34"/>
  <c r="G340" i="34"/>
  <c r="F340" i="34"/>
  <c r="H271" i="34"/>
  <c r="H270" i="34"/>
  <c r="H269" i="34"/>
  <c r="H268" i="34"/>
  <c r="H267" i="34"/>
  <c r="H266" i="34"/>
  <c r="H265" i="34"/>
  <c r="H264" i="34"/>
  <c r="H263" i="34"/>
  <c r="H262" i="34"/>
  <c r="H261" i="34"/>
  <c r="H260" i="34"/>
  <c r="H259" i="34"/>
  <c r="H258" i="34"/>
  <c r="H257" i="34"/>
  <c r="H256" i="34"/>
  <c r="H255" i="34"/>
  <c r="H254" i="34"/>
  <c r="H253" i="34"/>
  <c r="H252" i="34"/>
  <c r="H251" i="34"/>
  <c r="H250" i="34"/>
  <c r="H249" i="34"/>
  <c r="H248" i="34"/>
  <c r="H247" i="34"/>
  <c r="H246" i="34"/>
  <c r="H245" i="34"/>
  <c r="H244" i="34"/>
  <c r="H243" i="34"/>
  <c r="H242" i="34"/>
  <c r="H241" i="34"/>
  <c r="H240" i="34"/>
  <c r="H239" i="34"/>
  <c r="H238" i="34"/>
  <c r="H237" i="34"/>
  <c r="H236" i="34"/>
  <c r="H235" i="34"/>
  <c r="H234" i="34"/>
  <c r="H233" i="34"/>
  <c r="H232" i="34"/>
  <c r="H231" i="34"/>
  <c r="H230" i="34"/>
  <c r="H229" i="34"/>
  <c r="H228" i="34"/>
  <c r="H227" i="34"/>
  <c r="H226" i="34"/>
  <c r="G225" i="34"/>
  <c r="F225" i="34"/>
  <c r="H224" i="34"/>
  <c r="G223" i="34"/>
  <c r="F223" i="34"/>
  <c r="H223" i="34" s="1"/>
  <c r="H222" i="34"/>
  <c r="H221" i="34"/>
  <c r="H220" i="34"/>
  <c r="H219" i="34"/>
  <c r="H218" i="34"/>
  <c r="H217" i="34"/>
  <c r="H216" i="34"/>
  <c r="H215" i="34"/>
  <c r="G214" i="34"/>
  <c r="F214" i="34"/>
  <c r="H213" i="34"/>
  <c r="H212" i="34"/>
  <c r="H211" i="34"/>
  <c r="H210" i="34"/>
  <c r="H209" i="34"/>
  <c r="H208" i="34"/>
  <c r="H207" i="34"/>
  <c r="H206" i="34"/>
  <c r="H205" i="34"/>
  <c r="H204" i="34"/>
  <c r="H203" i="34"/>
  <c r="H202" i="34"/>
  <c r="H201" i="34"/>
  <c r="H200" i="34"/>
  <c r="H199" i="34"/>
  <c r="H198" i="34"/>
  <c r="H197" i="34"/>
  <c r="H196" i="34"/>
  <c r="H195" i="34"/>
  <c r="H194" i="34"/>
  <c r="H193" i="34"/>
  <c r="H192" i="34"/>
  <c r="H191" i="34"/>
  <c r="H190" i="34"/>
  <c r="H189" i="34"/>
  <c r="H188" i="34"/>
  <c r="H187" i="34"/>
  <c r="H186" i="34"/>
  <c r="H185" i="34"/>
  <c r="H184" i="34"/>
  <c r="H183" i="34"/>
  <c r="H182" i="34"/>
  <c r="H181" i="34"/>
  <c r="H180" i="34"/>
  <c r="H179" i="34"/>
  <c r="H178" i="34"/>
  <c r="H177" i="34"/>
  <c r="H176" i="34"/>
  <c r="H175" i="34"/>
  <c r="H174" i="34"/>
  <c r="H173" i="34"/>
  <c r="H172" i="34"/>
  <c r="H171" i="34"/>
  <c r="H170" i="34"/>
  <c r="H169" i="34"/>
  <c r="H168" i="34"/>
  <c r="H167" i="34"/>
  <c r="H166" i="34"/>
  <c r="H165" i="34"/>
  <c r="H164" i="34"/>
  <c r="H163" i="34"/>
  <c r="H162" i="34"/>
  <c r="H161" i="34"/>
  <c r="H160" i="34"/>
  <c r="H159" i="34"/>
  <c r="H158" i="34"/>
  <c r="H157" i="34"/>
  <c r="H156" i="34"/>
  <c r="H155" i="34"/>
  <c r="H154" i="34"/>
  <c r="H153" i="34"/>
  <c r="H152" i="34"/>
  <c r="H151" i="34"/>
  <c r="H150" i="34"/>
  <c r="H149" i="34"/>
  <c r="H148" i="34"/>
  <c r="H147" i="34"/>
  <c r="H146" i="34"/>
  <c r="H145" i="34"/>
  <c r="H144" i="34"/>
  <c r="H143" i="34"/>
  <c r="H142" i="34"/>
  <c r="H141" i="34"/>
  <c r="H140" i="34"/>
  <c r="H139" i="34"/>
  <c r="H138" i="34"/>
  <c r="H137" i="34"/>
  <c r="H136" i="34"/>
  <c r="H135" i="34"/>
  <c r="H134" i="34"/>
  <c r="H133" i="34"/>
  <c r="H132" i="34"/>
  <c r="H131" i="34"/>
  <c r="H130" i="34"/>
  <c r="H129" i="34"/>
  <c r="H128" i="34"/>
  <c r="H127" i="34"/>
  <c r="H126" i="34"/>
  <c r="H125" i="34"/>
  <c r="H124" i="34"/>
  <c r="H123" i="34"/>
  <c r="H122" i="34"/>
  <c r="H121" i="34"/>
  <c r="H120" i="34"/>
  <c r="H119" i="34"/>
  <c r="H118" i="34"/>
  <c r="H117" i="34"/>
  <c r="H116" i="34"/>
  <c r="H115" i="34"/>
  <c r="H114" i="34"/>
  <c r="H113" i="34"/>
  <c r="H112" i="34"/>
  <c r="H111" i="34"/>
  <c r="H110" i="34"/>
  <c r="H109" i="34"/>
  <c r="H108" i="34"/>
  <c r="H107" i="34"/>
  <c r="H106" i="34"/>
  <c r="H105" i="34"/>
  <c r="H104" i="34"/>
  <c r="H103" i="34"/>
  <c r="H102" i="34"/>
  <c r="H101" i="34"/>
  <c r="H100" i="34"/>
  <c r="H99" i="34"/>
  <c r="H98" i="34"/>
  <c r="H97" i="34"/>
  <c r="H96" i="34"/>
  <c r="H95" i="34"/>
  <c r="H94" i="34"/>
  <c r="H93" i="34"/>
  <c r="H92" i="34"/>
  <c r="H91" i="34"/>
  <c r="H90" i="34"/>
  <c r="H89" i="34"/>
  <c r="H88" i="34"/>
  <c r="H87" i="34"/>
  <c r="H86" i="34"/>
  <c r="H85" i="34"/>
  <c r="H84" i="34"/>
  <c r="H83" i="34"/>
  <c r="H82" i="34"/>
  <c r="H81" i="34"/>
  <c r="H80" i="34"/>
  <c r="H79" i="34"/>
  <c r="H78" i="34"/>
  <c r="H77" i="34"/>
  <c r="H76" i="34"/>
  <c r="H75" i="34"/>
  <c r="H74" i="34"/>
  <c r="H73" i="34"/>
  <c r="H72" i="34"/>
  <c r="H71" i="34"/>
  <c r="H70" i="34"/>
  <c r="H69" i="34"/>
  <c r="H68" i="34"/>
  <c r="H67" i="34"/>
  <c r="H66" i="34"/>
  <c r="H65" i="34"/>
  <c r="H64" i="34"/>
  <c r="H63" i="34"/>
  <c r="H62" i="34"/>
  <c r="H61" i="34"/>
  <c r="H60" i="34"/>
  <c r="H59" i="34"/>
  <c r="H58" i="34"/>
  <c r="H57" i="34"/>
  <c r="H56" i="34"/>
  <c r="H55" i="34"/>
  <c r="H54" i="34"/>
  <c r="H53" i="34"/>
  <c r="H52" i="34"/>
  <c r="H51" i="34"/>
  <c r="H49" i="34"/>
  <c r="H48" i="34"/>
  <c r="H47" i="34"/>
  <c r="H46" i="34"/>
  <c r="H45" i="34"/>
  <c r="H44" i="34"/>
  <c r="H43" i="34"/>
  <c r="H42" i="34"/>
  <c r="H41" i="34"/>
  <c r="H40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H23" i="34"/>
  <c r="H22" i="34"/>
  <c r="H21" i="34"/>
  <c r="H20" i="34"/>
  <c r="H19" i="34"/>
  <c r="H18" i="34"/>
  <c r="H17" i="34"/>
  <c r="H16" i="34"/>
  <c r="H15" i="34"/>
  <c r="G14" i="34"/>
  <c r="G50" i="34" s="1"/>
  <c r="G272" i="34" s="1"/>
  <c r="F14" i="34"/>
  <c r="F50" i="34" s="1"/>
  <c r="H13" i="34"/>
  <c r="H12" i="34"/>
  <c r="H11" i="34"/>
  <c r="H10" i="34"/>
  <c r="H9" i="34"/>
  <c r="H8" i="34"/>
  <c r="H559" i="42"/>
  <c r="J559" i="42" s="1"/>
  <c r="H558" i="42"/>
  <c r="J558" i="42" s="1"/>
  <c r="H557" i="42"/>
  <c r="J557" i="42" s="1"/>
  <c r="H556" i="42"/>
  <c r="J556" i="42" s="1"/>
  <c r="H555" i="42"/>
  <c r="J555" i="42" s="1"/>
  <c r="H554" i="42"/>
  <c r="J554" i="42" s="1"/>
  <c r="H553" i="42"/>
  <c r="J553" i="42" s="1"/>
  <c r="H552" i="42"/>
  <c r="J552" i="42" s="1"/>
  <c r="H551" i="42"/>
  <c r="J551" i="42" s="1"/>
  <c r="H550" i="42"/>
  <c r="J550" i="42" s="1"/>
  <c r="H549" i="42"/>
  <c r="J549" i="42" s="1"/>
  <c r="H548" i="42"/>
  <c r="J548" i="42" s="1"/>
  <c r="H547" i="42"/>
  <c r="J547" i="42" s="1"/>
  <c r="H546" i="42"/>
  <c r="J546" i="42" s="1"/>
  <c r="H545" i="42"/>
  <c r="J545" i="42" s="1"/>
  <c r="H544" i="42"/>
  <c r="J544" i="42" s="1"/>
  <c r="H543" i="42"/>
  <c r="J543" i="42" s="1"/>
  <c r="H542" i="42"/>
  <c r="J542" i="42" s="1"/>
  <c r="H541" i="42"/>
  <c r="J541" i="42" s="1"/>
  <c r="H540" i="42"/>
  <c r="J540" i="42" s="1"/>
  <c r="H539" i="42"/>
  <c r="J539" i="42" s="1"/>
  <c r="H538" i="42"/>
  <c r="J538" i="42" s="1"/>
  <c r="H537" i="42"/>
  <c r="J537" i="42" s="1"/>
  <c r="H536" i="42"/>
  <c r="J536" i="42" s="1"/>
  <c r="H535" i="42"/>
  <c r="J535" i="42" s="1"/>
  <c r="H534" i="42"/>
  <c r="J534" i="42" s="1"/>
  <c r="H533" i="42"/>
  <c r="J533" i="42" s="1"/>
  <c r="H532" i="42"/>
  <c r="J532" i="42" s="1"/>
  <c r="H531" i="42"/>
  <c r="J531" i="42" s="1"/>
  <c r="H530" i="42"/>
  <c r="J530" i="42" s="1"/>
  <c r="H529" i="42"/>
  <c r="J529" i="42" s="1"/>
  <c r="H528" i="42"/>
  <c r="J528" i="42" s="1"/>
  <c r="H527" i="42"/>
  <c r="J527" i="42" s="1"/>
  <c r="H526" i="42"/>
  <c r="J526" i="42" s="1"/>
  <c r="H525" i="42"/>
  <c r="J525" i="42" s="1"/>
  <c r="H524" i="42"/>
  <c r="J524" i="42" s="1"/>
  <c r="H523" i="42"/>
  <c r="J523" i="42" s="1"/>
  <c r="H522" i="42"/>
  <c r="J522" i="42" s="1"/>
  <c r="H521" i="42"/>
  <c r="J521" i="42" s="1"/>
  <c r="H520" i="42"/>
  <c r="J520" i="42" s="1"/>
  <c r="H519" i="42"/>
  <c r="J519" i="42" s="1"/>
  <c r="H518" i="42"/>
  <c r="J518" i="42" s="1"/>
  <c r="H517" i="42"/>
  <c r="J517" i="42" s="1"/>
  <c r="H516" i="42"/>
  <c r="J516" i="42" s="1"/>
  <c r="H515" i="42"/>
  <c r="J515" i="42" s="1"/>
  <c r="H514" i="42"/>
  <c r="J514" i="42" s="1"/>
  <c r="H513" i="42"/>
  <c r="J513" i="42" s="1"/>
  <c r="H512" i="42"/>
  <c r="J512" i="42" s="1"/>
  <c r="H511" i="42"/>
  <c r="J511" i="42" s="1"/>
  <c r="H510" i="42"/>
  <c r="J510" i="42" s="1"/>
  <c r="H509" i="42"/>
  <c r="J509" i="42" s="1"/>
  <c r="H508" i="42"/>
  <c r="J508" i="42" s="1"/>
  <c r="H507" i="42"/>
  <c r="J507" i="42" s="1"/>
  <c r="H506" i="42"/>
  <c r="J506" i="42" s="1"/>
  <c r="H505" i="42"/>
  <c r="J505" i="42" s="1"/>
  <c r="H504" i="42"/>
  <c r="J504" i="42" s="1"/>
  <c r="H503" i="42"/>
  <c r="J503" i="42" s="1"/>
  <c r="H502" i="42"/>
  <c r="J502" i="42" s="1"/>
  <c r="H501" i="42"/>
  <c r="J501" i="42" s="1"/>
  <c r="H500" i="42"/>
  <c r="J500" i="42" s="1"/>
  <c r="H499" i="42"/>
  <c r="J499" i="42" s="1"/>
  <c r="H498" i="42"/>
  <c r="J498" i="42" s="1"/>
  <c r="H497" i="42"/>
  <c r="J497" i="42" s="1"/>
  <c r="H496" i="42"/>
  <c r="J496" i="42" s="1"/>
  <c r="H495" i="42"/>
  <c r="J495" i="42" s="1"/>
  <c r="H494" i="42"/>
  <c r="J494" i="42" s="1"/>
  <c r="H493" i="42"/>
  <c r="J493" i="42" s="1"/>
  <c r="H492" i="42"/>
  <c r="J492" i="42" s="1"/>
  <c r="H491" i="42"/>
  <c r="J491" i="42" s="1"/>
  <c r="H490" i="42"/>
  <c r="J490" i="42" s="1"/>
  <c r="H489" i="42"/>
  <c r="J489" i="42" s="1"/>
  <c r="H488" i="42"/>
  <c r="J488" i="42" s="1"/>
  <c r="H487" i="42"/>
  <c r="J487" i="42" s="1"/>
  <c r="H486" i="42"/>
  <c r="J486" i="42" s="1"/>
  <c r="G485" i="42"/>
  <c r="G560" i="42" s="1"/>
  <c r="F485" i="42"/>
  <c r="H484" i="42"/>
  <c r="J484" i="42" s="1"/>
  <c r="H483" i="42"/>
  <c r="J483" i="42" s="1"/>
  <c r="H482" i="42"/>
  <c r="J482" i="42" s="1"/>
  <c r="H481" i="42"/>
  <c r="J481" i="42" s="1"/>
  <c r="H480" i="42"/>
  <c r="J480" i="42" s="1"/>
  <c r="H479" i="42"/>
  <c r="J479" i="42" s="1"/>
  <c r="H478" i="42"/>
  <c r="H477" i="42"/>
  <c r="J477" i="42" s="1"/>
  <c r="H476" i="42"/>
  <c r="J476" i="42" s="1"/>
  <c r="H475" i="42"/>
  <c r="H474" i="42"/>
  <c r="H447" i="42"/>
  <c r="H340" i="42"/>
  <c r="G340" i="42"/>
  <c r="F340" i="42"/>
  <c r="H559" i="21"/>
  <c r="H558" i="21"/>
  <c r="H557" i="21"/>
  <c r="H556" i="21"/>
  <c r="H555" i="21"/>
  <c r="H554" i="21"/>
  <c r="H553" i="21"/>
  <c r="H552" i="21"/>
  <c r="H551" i="21"/>
  <c r="H550" i="21"/>
  <c r="H549" i="21"/>
  <c r="H548" i="21"/>
  <c r="H547" i="21"/>
  <c r="H546" i="21"/>
  <c r="H545" i="21"/>
  <c r="H544" i="21"/>
  <c r="H543" i="21"/>
  <c r="H542" i="21"/>
  <c r="H541" i="21"/>
  <c r="H540" i="21"/>
  <c r="H539" i="21"/>
  <c r="H538" i="21"/>
  <c r="H537" i="21"/>
  <c r="H536" i="21"/>
  <c r="H535" i="21"/>
  <c r="H534" i="21"/>
  <c r="H533" i="21"/>
  <c r="H532" i="21"/>
  <c r="H531" i="21"/>
  <c r="H530" i="21"/>
  <c r="H529" i="21"/>
  <c r="H528" i="21"/>
  <c r="H527" i="21"/>
  <c r="H526" i="21"/>
  <c r="H525" i="21"/>
  <c r="H524" i="21"/>
  <c r="H523" i="21"/>
  <c r="H522" i="21"/>
  <c r="H521" i="21"/>
  <c r="H520" i="21"/>
  <c r="H519" i="21"/>
  <c r="H518" i="21"/>
  <c r="H517" i="21"/>
  <c r="H516" i="21"/>
  <c r="H515" i="21"/>
  <c r="H514" i="21"/>
  <c r="H513" i="21"/>
  <c r="H512" i="21"/>
  <c r="H511" i="21"/>
  <c r="H510" i="21"/>
  <c r="H509" i="21"/>
  <c r="H508" i="21"/>
  <c r="H507" i="21"/>
  <c r="H506" i="21"/>
  <c r="H505" i="21"/>
  <c r="H504" i="21"/>
  <c r="H503" i="21"/>
  <c r="H502" i="21"/>
  <c r="H501" i="21"/>
  <c r="H500" i="21"/>
  <c r="G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G485" i="21"/>
  <c r="F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G340" i="21"/>
  <c r="F340" i="21"/>
  <c r="H339" i="21"/>
  <c r="H338" i="21"/>
  <c r="H337" i="21"/>
  <c r="H336" i="21"/>
  <c r="H335" i="21"/>
  <c r="H334" i="21"/>
  <c r="H333" i="21"/>
  <c r="H332" i="21"/>
  <c r="H331" i="21"/>
  <c r="H330" i="21"/>
  <c r="H340" i="21" s="1"/>
  <c r="G329" i="21"/>
  <c r="F329" i="21"/>
  <c r="H328" i="21"/>
  <c r="H327" i="21"/>
  <c r="G326" i="21"/>
  <c r="F326" i="21"/>
  <c r="H325" i="21"/>
  <c r="H324" i="21"/>
  <c r="H323" i="21"/>
  <c r="H322" i="21"/>
  <c r="H321" i="21"/>
  <c r="H320" i="21"/>
  <c r="H319" i="21"/>
  <c r="H318" i="21"/>
  <c r="H317" i="21"/>
  <c r="H316" i="21"/>
  <c r="G315" i="21"/>
  <c r="F315" i="21"/>
  <c r="H314" i="21"/>
  <c r="H313" i="21"/>
  <c r="H315" i="21" s="1"/>
  <c r="G312" i="21"/>
  <c r="F312" i="21"/>
  <c r="H311" i="21"/>
  <c r="H310" i="21"/>
  <c r="H312" i="21" s="1"/>
  <c r="H309" i="21"/>
  <c r="H308" i="21"/>
  <c r="H307" i="21"/>
  <c r="H306" i="21"/>
  <c r="H305" i="21"/>
  <c r="H304" i="21"/>
  <c r="H303" i="21"/>
  <c r="H302" i="21"/>
  <c r="H301" i="21" s="1"/>
  <c r="G301" i="21"/>
  <c r="F301" i="21"/>
  <c r="G299" i="21"/>
  <c r="F299" i="21"/>
  <c r="H298" i="21"/>
  <c r="H297" i="21"/>
  <c r="H296" i="21"/>
  <c r="G295" i="21"/>
  <c r="F295" i="21"/>
  <c r="F300" i="21" s="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 s="1"/>
  <c r="G225" i="21"/>
  <c r="F225" i="21"/>
  <c r="H224" i="21"/>
  <c r="G223" i="21"/>
  <c r="H223" i="21" s="1"/>
  <c r="F223" i="21"/>
  <c r="H222" i="21"/>
  <c r="H221" i="21"/>
  <c r="H220" i="21"/>
  <c r="H219" i="21"/>
  <c r="H218" i="21"/>
  <c r="H217" i="21"/>
  <c r="H216" i="21"/>
  <c r="H215" i="21"/>
  <c r="G214" i="21"/>
  <c r="F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G14" i="21"/>
  <c r="G50" i="21" s="1"/>
  <c r="G272" i="21" s="1"/>
  <c r="F14" i="21"/>
  <c r="F50" i="21" s="1"/>
  <c r="H13" i="21"/>
  <c r="H12" i="21"/>
  <c r="H11" i="21"/>
  <c r="H14" i="21" s="1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G485" i="19"/>
  <c r="F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G340" i="19"/>
  <c r="F340" i="19"/>
  <c r="H339" i="19"/>
  <c r="H338" i="19"/>
  <c r="H337" i="19"/>
  <c r="H336" i="19"/>
  <c r="H335" i="19"/>
  <c r="H334" i="19"/>
  <c r="H333" i="19"/>
  <c r="H332" i="19"/>
  <c r="H331" i="19"/>
  <c r="H330" i="19"/>
  <c r="G329" i="19"/>
  <c r="F329" i="19"/>
  <c r="H328" i="19"/>
  <c r="H327" i="19"/>
  <c r="G326" i="19"/>
  <c r="F326" i="19"/>
  <c r="H325" i="19"/>
  <c r="H324" i="19"/>
  <c r="H323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G225" i="19"/>
  <c r="F225" i="19"/>
  <c r="H224" i="19"/>
  <c r="G223" i="19"/>
  <c r="F223" i="19"/>
  <c r="H222" i="19"/>
  <c r="H221" i="19"/>
  <c r="H220" i="19"/>
  <c r="H219" i="19"/>
  <c r="H218" i="19"/>
  <c r="H217" i="19"/>
  <c r="H216" i="19"/>
  <c r="H215" i="19"/>
  <c r="G214" i="19"/>
  <c r="F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G14" i="19"/>
  <c r="F14" i="19"/>
  <c r="F50" i="19" s="1"/>
  <c r="H13" i="19"/>
  <c r="H12" i="19"/>
  <c r="H11" i="19"/>
  <c r="H10" i="19"/>
  <c r="H9" i="19"/>
  <c r="H8" i="19"/>
  <c r="H559" i="15"/>
  <c r="H558" i="15"/>
  <c r="H557" i="15"/>
  <c r="H556" i="15"/>
  <c r="H555" i="15"/>
  <c r="H554" i="15"/>
  <c r="H553" i="15"/>
  <c r="H552" i="15"/>
  <c r="H551" i="15"/>
  <c r="H550" i="15"/>
  <c r="H549" i="15"/>
  <c r="H548" i="15"/>
  <c r="H547" i="15"/>
  <c r="H546" i="15"/>
  <c r="H545" i="15"/>
  <c r="H544" i="15"/>
  <c r="H543" i="15"/>
  <c r="H542" i="15"/>
  <c r="H541" i="15"/>
  <c r="H540" i="15"/>
  <c r="H539" i="15"/>
  <c r="H538" i="15"/>
  <c r="H537" i="15"/>
  <c r="H536" i="15"/>
  <c r="H535" i="15"/>
  <c r="H534" i="15"/>
  <c r="H533" i="15"/>
  <c r="H532" i="15"/>
  <c r="H531" i="15"/>
  <c r="H530" i="15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2" i="15"/>
  <c r="H511" i="15"/>
  <c r="H510" i="15"/>
  <c r="H509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G485" i="15"/>
  <c r="F485" i="15"/>
  <c r="H484" i="15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H454" i="15"/>
  <c r="H453" i="15"/>
  <c r="H452" i="15"/>
  <c r="H451" i="15"/>
  <c r="H450" i="15"/>
  <c r="H449" i="15"/>
  <c r="H448" i="15"/>
  <c r="H447" i="15"/>
  <c r="H446" i="15"/>
  <c r="H445" i="15"/>
  <c r="H444" i="15"/>
  <c r="H443" i="15"/>
  <c r="H442" i="15"/>
  <c r="H441" i="15"/>
  <c r="H440" i="15"/>
  <c r="H439" i="15"/>
  <c r="H438" i="15"/>
  <c r="H437" i="15"/>
  <c r="H436" i="15"/>
  <c r="H435" i="15"/>
  <c r="H434" i="15"/>
  <c r="H433" i="15"/>
  <c r="H432" i="15"/>
  <c r="H431" i="15"/>
  <c r="H430" i="15"/>
  <c r="H429" i="15"/>
  <c r="H428" i="15"/>
  <c r="H427" i="15"/>
  <c r="H426" i="15"/>
  <c r="H425" i="15"/>
  <c r="H424" i="15"/>
  <c r="H423" i="15"/>
  <c r="H422" i="15"/>
  <c r="H421" i="15"/>
  <c r="H420" i="15"/>
  <c r="H419" i="15"/>
  <c r="H418" i="15"/>
  <c r="H417" i="15"/>
  <c r="H416" i="15"/>
  <c r="H415" i="15"/>
  <c r="H414" i="15"/>
  <c r="H413" i="15"/>
  <c r="H412" i="15"/>
  <c r="H411" i="15"/>
  <c r="H410" i="15"/>
  <c r="H409" i="15"/>
  <c r="H408" i="15"/>
  <c r="H407" i="15"/>
  <c r="H406" i="15"/>
  <c r="H405" i="15"/>
  <c r="H404" i="15"/>
  <c r="H403" i="15"/>
  <c r="H402" i="15"/>
  <c r="H401" i="15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378" i="15"/>
  <c r="H377" i="15"/>
  <c r="H376" i="15"/>
  <c r="H375" i="15"/>
  <c r="H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H349" i="15"/>
  <c r="H348" i="15"/>
  <c r="H347" i="15"/>
  <c r="H346" i="15"/>
  <c r="H345" i="15"/>
  <c r="H344" i="15"/>
  <c r="H343" i="15"/>
  <c r="H342" i="15"/>
  <c r="G340" i="15"/>
  <c r="F340" i="15"/>
  <c r="H339" i="15"/>
  <c r="H338" i="15"/>
  <c r="H337" i="15"/>
  <c r="H336" i="15"/>
  <c r="H335" i="15"/>
  <c r="H334" i="15"/>
  <c r="H333" i="15"/>
  <c r="H332" i="15"/>
  <c r="H331" i="15"/>
  <c r="H330" i="15"/>
  <c r="G329" i="15"/>
  <c r="F329" i="15"/>
  <c r="H328" i="15"/>
  <c r="H327" i="15"/>
  <c r="H329" i="15" s="1"/>
  <c r="G326" i="15"/>
  <c r="F326" i="15"/>
  <c r="H325" i="15"/>
  <c r="H324" i="15"/>
  <c r="H323" i="15"/>
  <c r="H322" i="15"/>
  <c r="H321" i="15"/>
  <c r="H320" i="15"/>
  <c r="H319" i="15"/>
  <c r="H318" i="15"/>
  <c r="H317" i="15"/>
  <c r="H316" i="15"/>
  <c r="G315" i="15"/>
  <c r="F315" i="15"/>
  <c r="H314" i="15"/>
  <c r="H313" i="15"/>
  <c r="H315" i="15" s="1"/>
  <c r="G312" i="15"/>
  <c r="G341" i="15" s="1"/>
  <c r="F312" i="15"/>
  <c r="F341" i="15" s="1"/>
  <c r="H311" i="15"/>
  <c r="H310" i="15"/>
  <c r="H309" i="15"/>
  <c r="H308" i="15"/>
  <c r="H307" i="15"/>
  <c r="H306" i="15"/>
  <c r="H305" i="15"/>
  <c r="H304" i="15"/>
  <c r="H303" i="15"/>
  <c r="H302" i="15"/>
  <c r="G301" i="15"/>
  <c r="F301" i="15"/>
  <c r="G299" i="15"/>
  <c r="F299" i="15"/>
  <c r="H298" i="15"/>
  <c r="H297" i="15"/>
  <c r="H296" i="15"/>
  <c r="G295" i="15"/>
  <c r="F295" i="15"/>
  <c r="F300" i="15" s="1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G14" i="15"/>
  <c r="G50" i="15" s="1"/>
  <c r="G272" i="15" s="1"/>
  <c r="F14" i="15"/>
  <c r="F50" i="15" s="1"/>
  <c r="F272" i="15" s="1"/>
  <c r="H13" i="15"/>
  <c r="H12" i="15"/>
  <c r="H11" i="15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G494" i="12"/>
  <c r="F494" i="12"/>
  <c r="F495" i="28" s="1"/>
  <c r="H493" i="12"/>
  <c r="H492" i="12"/>
  <c r="H491" i="12"/>
  <c r="H490" i="12"/>
  <c r="H489" i="12"/>
  <c r="H488" i="12"/>
  <c r="H487" i="12"/>
  <c r="H486" i="12"/>
  <c r="H494" i="12" s="1"/>
  <c r="G485" i="12"/>
  <c r="F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G340" i="12"/>
  <c r="F340" i="12"/>
  <c r="H339" i="12"/>
  <c r="H338" i="12"/>
  <c r="H337" i="12"/>
  <c r="H336" i="12"/>
  <c r="H335" i="12"/>
  <c r="H334" i="12"/>
  <c r="H333" i="12"/>
  <c r="H332" i="12"/>
  <c r="H331" i="12"/>
  <c r="H330" i="12"/>
  <c r="G329" i="12"/>
  <c r="F329" i="12"/>
  <c r="H328" i="12"/>
  <c r="H327" i="12"/>
  <c r="G326" i="12"/>
  <c r="F326" i="12"/>
  <c r="H325" i="12"/>
  <c r="H324" i="12"/>
  <c r="H323" i="12"/>
  <c r="H322" i="12"/>
  <c r="H321" i="12"/>
  <c r="H320" i="12"/>
  <c r="H319" i="12"/>
  <c r="H318" i="12"/>
  <c r="H317" i="12"/>
  <c r="H316" i="12"/>
  <c r="G315" i="12"/>
  <c r="F315" i="12"/>
  <c r="H314" i="12"/>
  <c r="H313" i="12"/>
  <c r="G312" i="12"/>
  <c r="F312" i="12"/>
  <c r="H311" i="12"/>
  <c r="H310" i="12"/>
  <c r="H309" i="12"/>
  <c r="H308" i="12"/>
  <c r="H307" i="12"/>
  <c r="H306" i="12"/>
  <c r="H305" i="12"/>
  <c r="H304" i="12"/>
  <c r="H303" i="12"/>
  <c r="H302" i="12"/>
  <c r="G301" i="12"/>
  <c r="F301" i="12"/>
  <c r="G299" i="12"/>
  <c r="F299" i="12"/>
  <c r="H298" i="12"/>
  <c r="H297" i="12"/>
  <c r="H296" i="12"/>
  <c r="G295" i="12"/>
  <c r="F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G225" i="12"/>
  <c r="F225" i="12"/>
  <c r="H224" i="12"/>
  <c r="G223" i="12"/>
  <c r="F223" i="12"/>
  <c r="H222" i="12"/>
  <c r="H221" i="12"/>
  <c r="H220" i="12"/>
  <c r="H219" i="12"/>
  <c r="H218" i="12"/>
  <c r="H217" i="12"/>
  <c r="H216" i="12"/>
  <c r="H215" i="12"/>
  <c r="G214" i="12"/>
  <c r="F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G14" i="12"/>
  <c r="G50" i="12" s="1"/>
  <c r="F14" i="12"/>
  <c r="F50" i="12" s="1"/>
  <c r="H13" i="12"/>
  <c r="H12" i="12"/>
  <c r="H11" i="12"/>
  <c r="H10" i="12"/>
  <c r="H9" i="12"/>
  <c r="H8" i="12"/>
  <c r="L494" i="27"/>
  <c r="H559" i="27"/>
  <c r="H558" i="27"/>
  <c r="H557" i="27"/>
  <c r="H556" i="27"/>
  <c r="H555" i="27"/>
  <c r="H554" i="27"/>
  <c r="H553" i="27"/>
  <c r="H552" i="27"/>
  <c r="H551" i="27"/>
  <c r="H550" i="27"/>
  <c r="H549" i="27"/>
  <c r="H548" i="27"/>
  <c r="H547" i="27"/>
  <c r="H546" i="27"/>
  <c r="H545" i="27"/>
  <c r="H544" i="27"/>
  <c r="H543" i="27"/>
  <c r="H542" i="27"/>
  <c r="H541" i="27"/>
  <c r="H540" i="27"/>
  <c r="H539" i="27"/>
  <c r="H538" i="27"/>
  <c r="H537" i="27"/>
  <c r="H536" i="27"/>
  <c r="H535" i="27"/>
  <c r="H534" i="27"/>
  <c r="H533" i="27"/>
  <c r="H532" i="27"/>
  <c r="H531" i="27"/>
  <c r="H530" i="27"/>
  <c r="H529" i="27"/>
  <c r="H528" i="27"/>
  <c r="H527" i="27"/>
  <c r="H526" i="27"/>
  <c r="H525" i="27"/>
  <c r="H524" i="27"/>
  <c r="H523" i="27"/>
  <c r="H522" i="27"/>
  <c r="H521" i="27"/>
  <c r="H520" i="27"/>
  <c r="H519" i="27"/>
  <c r="H518" i="27"/>
  <c r="H517" i="27"/>
  <c r="H516" i="27"/>
  <c r="H515" i="27"/>
  <c r="H514" i="27"/>
  <c r="H513" i="27"/>
  <c r="H512" i="27"/>
  <c r="H511" i="27"/>
  <c r="H510" i="27"/>
  <c r="H509" i="27"/>
  <c r="H508" i="27"/>
  <c r="H507" i="27"/>
  <c r="H506" i="27"/>
  <c r="H505" i="27"/>
  <c r="H504" i="27"/>
  <c r="H503" i="27"/>
  <c r="H502" i="27"/>
  <c r="H501" i="27"/>
  <c r="H500" i="27"/>
  <c r="H499" i="27"/>
  <c r="H498" i="27"/>
  <c r="H497" i="27"/>
  <c r="H496" i="27"/>
  <c r="H495" i="27"/>
  <c r="G494" i="27"/>
  <c r="H493" i="27"/>
  <c r="H492" i="27"/>
  <c r="H491" i="27"/>
  <c r="H490" i="27"/>
  <c r="H489" i="27"/>
  <c r="H488" i="27"/>
  <c r="H487" i="27"/>
  <c r="H486" i="27"/>
  <c r="G485" i="27"/>
  <c r="F485" i="27"/>
  <c r="H484" i="27"/>
  <c r="H483" i="27"/>
  <c r="H482" i="27"/>
  <c r="H481" i="27"/>
  <c r="H480" i="27"/>
  <c r="H479" i="27"/>
  <c r="H478" i="27"/>
  <c r="H477" i="27"/>
  <c r="H476" i="27"/>
  <c r="H475" i="27"/>
  <c r="H474" i="27"/>
  <c r="H473" i="27"/>
  <c r="H472" i="27"/>
  <c r="H471" i="27"/>
  <c r="H470" i="27"/>
  <c r="H469" i="27"/>
  <c r="H468" i="27"/>
  <c r="H467" i="27"/>
  <c r="H466" i="27"/>
  <c r="H465" i="27"/>
  <c r="H464" i="27"/>
  <c r="H463" i="27"/>
  <c r="H462" i="27"/>
  <c r="H461" i="27"/>
  <c r="H460" i="27"/>
  <c r="H459" i="27"/>
  <c r="H458" i="27"/>
  <c r="H457" i="27"/>
  <c r="H456" i="27"/>
  <c r="H455" i="27"/>
  <c r="H454" i="27"/>
  <c r="H453" i="27"/>
  <c r="H452" i="27"/>
  <c r="H451" i="27"/>
  <c r="H450" i="27"/>
  <c r="H449" i="27"/>
  <c r="H448" i="27"/>
  <c r="H447" i="27"/>
  <c r="H446" i="27"/>
  <c r="H445" i="27"/>
  <c r="H444" i="27"/>
  <c r="H443" i="27"/>
  <c r="H442" i="27"/>
  <c r="H441" i="27"/>
  <c r="H440" i="27"/>
  <c r="H439" i="27"/>
  <c r="H438" i="27"/>
  <c r="H437" i="27"/>
  <c r="H436" i="27"/>
  <c r="H435" i="27"/>
  <c r="H434" i="27"/>
  <c r="H433" i="27"/>
  <c r="H432" i="27"/>
  <c r="H431" i="27"/>
  <c r="H430" i="27"/>
  <c r="H429" i="27"/>
  <c r="H428" i="27"/>
  <c r="H427" i="27"/>
  <c r="H426" i="27"/>
  <c r="H425" i="27"/>
  <c r="H424" i="27"/>
  <c r="H423" i="27"/>
  <c r="H422" i="27"/>
  <c r="H421" i="27"/>
  <c r="H420" i="27"/>
  <c r="H419" i="27"/>
  <c r="H418" i="27"/>
  <c r="H417" i="27"/>
  <c r="H416" i="27"/>
  <c r="H415" i="27"/>
  <c r="H414" i="27"/>
  <c r="H413" i="27"/>
  <c r="H412" i="27"/>
  <c r="H411" i="27"/>
  <c r="H410" i="27"/>
  <c r="H409" i="27"/>
  <c r="H408" i="27"/>
  <c r="H407" i="27"/>
  <c r="H406" i="27"/>
  <c r="H405" i="27"/>
  <c r="H404" i="27"/>
  <c r="H403" i="27"/>
  <c r="H402" i="27"/>
  <c r="H401" i="27"/>
  <c r="H400" i="27"/>
  <c r="H399" i="27"/>
  <c r="H398" i="27"/>
  <c r="H397" i="27"/>
  <c r="H396" i="27"/>
  <c r="H395" i="27"/>
  <c r="H394" i="27"/>
  <c r="H393" i="27"/>
  <c r="H392" i="27"/>
  <c r="H391" i="27"/>
  <c r="H390" i="27"/>
  <c r="H389" i="27"/>
  <c r="H388" i="27"/>
  <c r="H387" i="27"/>
  <c r="H386" i="27"/>
  <c r="H385" i="27"/>
  <c r="H384" i="27"/>
  <c r="H383" i="27"/>
  <c r="H382" i="27"/>
  <c r="H381" i="27"/>
  <c r="H380" i="27"/>
  <c r="H379" i="27"/>
  <c r="H378" i="27"/>
  <c r="H377" i="27"/>
  <c r="H376" i="27"/>
  <c r="H375" i="27"/>
  <c r="H374" i="27"/>
  <c r="H373" i="27"/>
  <c r="H372" i="27"/>
  <c r="H371" i="27"/>
  <c r="H370" i="27"/>
  <c r="H369" i="27"/>
  <c r="H368" i="27"/>
  <c r="H367" i="27"/>
  <c r="H366" i="27"/>
  <c r="H365" i="27"/>
  <c r="H364" i="27"/>
  <c r="H363" i="27"/>
  <c r="H362" i="27"/>
  <c r="H361" i="27"/>
  <c r="H360" i="27"/>
  <c r="H359" i="27"/>
  <c r="H358" i="27"/>
  <c r="H357" i="27"/>
  <c r="H356" i="27"/>
  <c r="H355" i="27"/>
  <c r="H354" i="27"/>
  <c r="H353" i="27"/>
  <c r="H352" i="27"/>
  <c r="H351" i="27"/>
  <c r="H350" i="27"/>
  <c r="H349" i="27"/>
  <c r="H348" i="27"/>
  <c r="H347" i="27"/>
  <c r="H346" i="27"/>
  <c r="H345" i="27"/>
  <c r="H344" i="27"/>
  <c r="H343" i="27"/>
  <c r="H342" i="27"/>
  <c r="G340" i="27"/>
  <c r="F340" i="27"/>
  <c r="H339" i="27"/>
  <c r="H338" i="27"/>
  <c r="H337" i="27"/>
  <c r="H336" i="27"/>
  <c r="H335" i="27"/>
  <c r="H334" i="27"/>
  <c r="H333" i="27"/>
  <c r="H332" i="27"/>
  <c r="H331" i="27"/>
  <c r="H330" i="27"/>
  <c r="H340" i="27" s="1"/>
  <c r="G329" i="27"/>
  <c r="F329" i="27"/>
  <c r="H328" i="27"/>
  <c r="H327" i="27"/>
  <c r="G326" i="27"/>
  <c r="F326" i="27"/>
  <c r="H325" i="27"/>
  <c r="H324" i="27"/>
  <c r="H323" i="27"/>
  <c r="H322" i="27"/>
  <c r="H321" i="27"/>
  <c r="H320" i="27"/>
  <c r="H319" i="27"/>
  <c r="H318" i="27"/>
  <c r="H317" i="27"/>
  <c r="H316" i="27"/>
  <c r="G315" i="27"/>
  <c r="F315" i="27"/>
  <c r="H314" i="27"/>
  <c r="H313" i="27"/>
  <c r="G312" i="27"/>
  <c r="F312" i="27"/>
  <c r="H311" i="27"/>
  <c r="H310" i="27"/>
  <c r="H312" i="27" s="1"/>
  <c r="H271" i="27"/>
  <c r="H270" i="27"/>
  <c r="H269" i="27"/>
  <c r="H268" i="27"/>
  <c r="H267" i="27"/>
  <c r="H266" i="27"/>
  <c r="H265" i="27"/>
  <c r="H264" i="27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G225" i="27"/>
  <c r="F225" i="27"/>
  <c r="H224" i="27"/>
  <c r="G223" i="27"/>
  <c r="F223" i="27"/>
  <c r="H223" i="27" s="1"/>
  <c r="H222" i="27"/>
  <c r="H221" i="27"/>
  <c r="H220" i="27"/>
  <c r="H219" i="27"/>
  <c r="H218" i="27"/>
  <c r="H217" i="27"/>
  <c r="H216" i="27"/>
  <c r="H215" i="27"/>
  <c r="G214" i="27"/>
  <c r="F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G14" i="27"/>
  <c r="G50" i="27" s="1"/>
  <c r="G272" i="27" s="1"/>
  <c r="F14" i="27"/>
  <c r="F50" i="27" s="1"/>
  <c r="H13" i="27"/>
  <c r="H12" i="27"/>
  <c r="H11" i="27"/>
  <c r="H10" i="27"/>
  <c r="H9" i="27"/>
  <c r="H8" i="27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G485" i="11"/>
  <c r="F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G340" i="11"/>
  <c r="F340" i="11"/>
  <c r="H339" i="11"/>
  <c r="H338" i="11"/>
  <c r="H337" i="11"/>
  <c r="H336" i="11"/>
  <c r="H335" i="11"/>
  <c r="H334" i="11"/>
  <c r="H333" i="11"/>
  <c r="H332" i="11"/>
  <c r="H331" i="11"/>
  <c r="H330" i="11"/>
  <c r="G329" i="11"/>
  <c r="F329" i="11"/>
  <c r="H328" i="11"/>
  <c r="H327" i="11"/>
  <c r="G326" i="11"/>
  <c r="F326" i="11"/>
  <c r="H325" i="11"/>
  <c r="H324" i="11"/>
  <c r="H323" i="11"/>
  <c r="H322" i="11"/>
  <c r="H321" i="11"/>
  <c r="H320" i="11"/>
  <c r="H319" i="11"/>
  <c r="H318" i="11"/>
  <c r="H317" i="11"/>
  <c r="H316" i="11"/>
  <c r="G315" i="11"/>
  <c r="F315" i="11"/>
  <c r="H314" i="11"/>
  <c r="H313" i="11"/>
  <c r="G312" i="11"/>
  <c r="F312" i="11"/>
  <c r="H311" i="11"/>
  <c r="H310" i="11"/>
  <c r="H309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G225" i="11"/>
  <c r="F225" i="11"/>
  <c r="H224" i="11"/>
  <c r="G223" i="11"/>
  <c r="F223" i="11"/>
  <c r="H223" i="11" s="1"/>
  <c r="H222" i="11"/>
  <c r="H221" i="11"/>
  <c r="H220" i="11"/>
  <c r="H219" i="11"/>
  <c r="H218" i="11"/>
  <c r="H217" i="11"/>
  <c r="H216" i="11"/>
  <c r="H215" i="11"/>
  <c r="G214" i="11"/>
  <c r="F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G14" i="11"/>
  <c r="G50" i="11" s="1"/>
  <c r="G272" i="11" s="1"/>
  <c r="F14" i="11"/>
  <c r="H13" i="11"/>
  <c r="H12" i="11"/>
  <c r="H11" i="11"/>
  <c r="H10" i="11"/>
  <c r="H9" i="11"/>
  <c r="H8" i="11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G494" i="10"/>
  <c r="H493" i="10"/>
  <c r="H492" i="10"/>
  <c r="H491" i="10"/>
  <c r="H490" i="10"/>
  <c r="H489" i="10"/>
  <c r="H488" i="10"/>
  <c r="H487" i="10"/>
  <c r="H486" i="10"/>
  <c r="G485" i="10"/>
  <c r="F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G340" i="10"/>
  <c r="F340" i="10"/>
  <c r="H339" i="10"/>
  <c r="H338" i="10"/>
  <c r="H337" i="10"/>
  <c r="H336" i="10"/>
  <c r="H335" i="10"/>
  <c r="H334" i="10"/>
  <c r="H333" i="10"/>
  <c r="H332" i="10"/>
  <c r="H331" i="10"/>
  <c r="H330" i="10"/>
  <c r="G329" i="10"/>
  <c r="F329" i="10"/>
  <c r="H328" i="10"/>
  <c r="H327" i="10"/>
  <c r="H329" i="10" s="1"/>
  <c r="G326" i="10"/>
  <c r="F326" i="10"/>
  <c r="H325" i="10"/>
  <c r="H324" i="10"/>
  <c r="H323" i="10"/>
  <c r="H322" i="10"/>
  <c r="H321" i="10"/>
  <c r="H320" i="10"/>
  <c r="H319" i="10"/>
  <c r="H318" i="10"/>
  <c r="H317" i="10"/>
  <c r="H316" i="10"/>
  <c r="G315" i="10"/>
  <c r="F315" i="10"/>
  <c r="H314" i="10"/>
  <c r="H313" i="10"/>
  <c r="G312" i="10"/>
  <c r="G341" i="10" s="1"/>
  <c r="G560" i="10" s="1"/>
  <c r="F312" i="10"/>
  <c r="H311" i="10"/>
  <c r="H310" i="10"/>
  <c r="H309" i="10"/>
  <c r="H312" i="10" s="1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G225" i="10"/>
  <c r="F225" i="10"/>
  <c r="H224" i="10"/>
  <c r="G223" i="10"/>
  <c r="F223" i="10"/>
  <c r="H222" i="10"/>
  <c r="H221" i="10"/>
  <c r="H220" i="10"/>
  <c r="H219" i="10"/>
  <c r="H218" i="10"/>
  <c r="H217" i="10"/>
  <c r="H216" i="10"/>
  <c r="H215" i="10"/>
  <c r="G214" i="10"/>
  <c r="F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G14" i="10"/>
  <c r="G50" i="10" s="1"/>
  <c r="G272" i="10" s="1"/>
  <c r="F14" i="10"/>
  <c r="F50" i="10" s="1"/>
  <c r="H13" i="10"/>
  <c r="H12" i="10"/>
  <c r="H11" i="10"/>
  <c r="H10" i="10"/>
  <c r="H9" i="10"/>
  <c r="H8" i="10"/>
  <c r="H560" i="25"/>
  <c r="H559" i="25"/>
  <c r="H558" i="25"/>
  <c r="H557" i="25"/>
  <c r="H556" i="25"/>
  <c r="H555" i="25"/>
  <c r="H554" i="25"/>
  <c r="H553" i="25"/>
  <c r="H552" i="25"/>
  <c r="H551" i="25"/>
  <c r="H550" i="25"/>
  <c r="H549" i="25"/>
  <c r="H548" i="25"/>
  <c r="H547" i="25"/>
  <c r="H546" i="25"/>
  <c r="H545" i="25"/>
  <c r="H544" i="25"/>
  <c r="H543" i="25"/>
  <c r="H542" i="25"/>
  <c r="H541" i="25"/>
  <c r="H540" i="25"/>
  <c r="H539" i="25"/>
  <c r="H538" i="25"/>
  <c r="H537" i="25"/>
  <c r="H536" i="25"/>
  <c r="H535" i="25"/>
  <c r="H534" i="25"/>
  <c r="H533" i="25"/>
  <c r="H532" i="25"/>
  <c r="H531" i="25"/>
  <c r="H530" i="25"/>
  <c r="H529" i="25"/>
  <c r="H528" i="25"/>
  <c r="H527" i="25"/>
  <c r="H526" i="25"/>
  <c r="H525" i="25"/>
  <c r="H524" i="25"/>
  <c r="H523" i="25"/>
  <c r="H522" i="25"/>
  <c r="H521" i="25"/>
  <c r="H520" i="25"/>
  <c r="H519" i="25"/>
  <c r="H518" i="25"/>
  <c r="H517" i="25"/>
  <c r="H516" i="25"/>
  <c r="H515" i="25"/>
  <c r="H514" i="25"/>
  <c r="H513" i="25"/>
  <c r="H512" i="25"/>
  <c r="H511" i="25"/>
  <c r="H510" i="25"/>
  <c r="H509" i="25"/>
  <c r="H508" i="25"/>
  <c r="H507" i="25"/>
  <c r="H506" i="25"/>
  <c r="H505" i="25"/>
  <c r="H504" i="25"/>
  <c r="H503" i="25"/>
  <c r="H502" i="25"/>
  <c r="H501" i="25"/>
  <c r="H500" i="25"/>
  <c r="H499" i="25"/>
  <c r="H498" i="25"/>
  <c r="H497" i="25"/>
  <c r="H496" i="25"/>
  <c r="H495" i="25"/>
  <c r="H494" i="25"/>
  <c r="H493" i="25"/>
  <c r="H492" i="25"/>
  <c r="H491" i="25"/>
  <c r="H490" i="25"/>
  <c r="H489" i="25"/>
  <c r="H488" i="25"/>
  <c r="H487" i="25"/>
  <c r="G486" i="25"/>
  <c r="F486" i="25"/>
  <c r="H485" i="25"/>
  <c r="H484" i="25"/>
  <c r="H483" i="25"/>
  <c r="H482" i="25"/>
  <c r="H481" i="25"/>
  <c r="H480" i="25"/>
  <c r="H479" i="25"/>
  <c r="H478" i="25"/>
  <c r="H477" i="25"/>
  <c r="H476" i="25"/>
  <c r="H475" i="25"/>
  <c r="H474" i="25"/>
  <c r="H473" i="25"/>
  <c r="H472" i="25"/>
  <c r="H471" i="25"/>
  <c r="H470" i="25"/>
  <c r="H469" i="25"/>
  <c r="H468" i="25"/>
  <c r="H467" i="25"/>
  <c r="H466" i="25"/>
  <c r="H465" i="25"/>
  <c r="H464" i="25"/>
  <c r="H463" i="25"/>
  <c r="H462" i="25"/>
  <c r="H461" i="25"/>
  <c r="H460" i="25"/>
  <c r="H459" i="25"/>
  <c r="H458" i="25"/>
  <c r="H457" i="25"/>
  <c r="H456" i="25"/>
  <c r="H455" i="25"/>
  <c r="H454" i="25"/>
  <c r="H453" i="25"/>
  <c r="H452" i="25"/>
  <c r="H451" i="25"/>
  <c r="H450" i="25"/>
  <c r="H449" i="25"/>
  <c r="H448" i="25"/>
  <c r="H447" i="25"/>
  <c r="H446" i="25"/>
  <c r="H445" i="25"/>
  <c r="H444" i="25"/>
  <c r="H443" i="25"/>
  <c r="H442" i="25"/>
  <c r="H441" i="25"/>
  <c r="H440" i="25"/>
  <c r="H439" i="25"/>
  <c r="H438" i="25"/>
  <c r="H437" i="25"/>
  <c r="H436" i="25"/>
  <c r="H435" i="25"/>
  <c r="H434" i="25"/>
  <c r="H433" i="25"/>
  <c r="H432" i="25"/>
  <c r="H431" i="25"/>
  <c r="H430" i="25"/>
  <c r="H429" i="25"/>
  <c r="H428" i="25"/>
  <c r="H427" i="25"/>
  <c r="H426" i="25"/>
  <c r="H425" i="25"/>
  <c r="H424" i="25"/>
  <c r="H423" i="25"/>
  <c r="H422" i="25"/>
  <c r="H421" i="25"/>
  <c r="H420" i="25"/>
  <c r="H419" i="25"/>
  <c r="H418" i="25"/>
  <c r="H417" i="25"/>
  <c r="H416" i="25"/>
  <c r="H415" i="25"/>
  <c r="H414" i="25"/>
  <c r="H413" i="25"/>
  <c r="H412" i="25"/>
  <c r="H411" i="25"/>
  <c r="H410" i="25"/>
  <c r="H409" i="25"/>
  <c r="H408" i="25"/>
  <c r="H407" i="25"/>
  <c r="H406" i="25"/>
  <c r="H405" i="25"/>
  <c r="H404" i="25"/>
  <c r="H403" i="25"/>
  <c r="H402" i="25"/>
  <c r="H401" i="25"/>
  <c r="H400" i="25"/>
  <c r="H399" i="25"/>
  <c r="H398" i="25"/>
  <c r="H397" i="25"/>
  <c r="H396" i="25"/>
  <c r="H395" i="25"/>
  <c r="H394" i="25"/>
  <c r="H393" i="25"/>
  <c r="H392" i="25"/>
  <c r="H391" i="25"/>
  <c r="H390" i="25"/>
  <c r="H389" i="25"/>
  <c r="H388" i="25"/>
  <c r="H387" i="25"/>
  <c r="H386" i="25"/>
  <c r="H385" i="25"/>
  <c r="H384" i="25"/>
  <c r="H383" i="25"/>
  <c r="H382" i="25"/>
  <c r="H381" i="25"/>
  <c r="H380" i="25"/>
  <c r="H379" i="25"/>
  <c r="H378" i="25"/>
  <c r="H377" i="25"/>
  <c r="H376" i="25"/>
  <c r="H375" i="25"/>
  <c r="H374" i="25"/>
  <c r="H373" i="25"/>
  <c r="H372" i="25"/>
  <c r="H371" i="25"/>
  <c r="H370" i="25"/>
  <c r="H369" i="25"/>
  <c r="H368" i="25"/>
  <c r="H367" i="25"/>
  <c r="H366" i="25"/>
  <c r="H365" i="25"/>
  <c r="H364" i="25"/>
  <c r="H363" i="25"/>
  <c r="H362" i="25"/>
  <c r="H361" i="25"/>
  <c r="H360" i="25"/>
  <c r="H359" i="25"/>
  <c r="H358" i="25"/>
  <c r="H357" i="25"/>
  <c r="H356" i="25"/>
  <c r="H355" i="25"/>
  <c r="H354" i="25"/>
  <c r="H353" i="25"/>
  <c r="H352" i="25"/>
  <c r="H351" i="25"/>
  <c r="H350" i="25"/>
  <c r="H349" i="25"/>
  <c r="H348" i="25"/>
  <c r="H347" i="25"/>
  <c r="H346" i="25"/>
  <c r="H345" i="25"/>
  <c r="H344" i="25"/>
  <c r="H343" i="25"/>
  <c r="G341" i="25"/>
  <c r="F341" i="25"/>
  <c r="H340" i="25"/>
  <c r="H339" i="25"/>
  <c r="H338" i="25"/>
  <c r="H337" i="25"/>
  <c r="H336" i="25"/>
  <c r="H335" i="25"/>
  <c r="H334" i="25"/>
  <c r="H333" i="25"/>
  <c r="H332" i="25"/>
  <c r="H331" i="25"/>
  <c r="H341" i="25" s="1"/>
  <c r="G330" i="25"/>
  <c r="F330" i="25"/>
  <c r="H329" i="25"/>
  <c r="H328" i="25"/>
  <c r="G327" i="25"/>
  <c r="F327" i="25"/>
  <c r="H326" i="25"/>
  <c r="H325" i="25"/>
  <c r="H324" i="25"/>
  <c r="H323" i="25"/>
  <c r="H322" i="25"/>
  <c r="H321" i="25"/>
  <c r="H320" i="25"/>
  <c r="H319" i="25"/>
  <c r="H318" i="25"/>
  <c r="H317" i="25"/>
  <c r="G316" i="25"/>
  <c r="F316" i="25"/>
  <c r="H315" i="25"/>
  <c r="H314" i="25"/>
  <c r="G313" i="25"/>
  <c r="F313" i="25"/>
  <c r="F342" i="25" s="1"/>
  <c r="H312" i="25"/>
  <c r="H311" i="25"/>
  <c r="H310" i="25"/>
  <c r="H313" i="25" s="1"/>
  <c r="H309" i="25"/>
  <c r="H308" i="25"/>
  <c r="H307" i="25"/>
  <c r="H306" i="25"/>
  <c r="H305" i="25"/>
  <c r="H304" i="25"/>
  <c r="H303" i="25"/>
  <c r="H302" i="25"/>
  <c r="G302" i="25"/>
  <c r="F302" i="25"/>
  <c r="H300" i="25"/>
  <c r="G300" i="25"/>
  <c r="F300" i="25"/>
  <c r="G296" i="25"/>
  <c r="G301" i="25" s="1"/>
  <c r="F296" i="25"/>
  <c r="F301" i="25" s="1"/>
  <c r="H295" i="25"/>
  <c r="H294" i="25"/>
  <c r="H293" i="25"/>
  <c r="H292" i="25"/>
  <c r="H291" i="25"/>
  <c r="H290" i="25"/>
  <c r="H289" i="25"/>
  <c r="H288" i="25"/>
  <c r="H287" i="25"/>
  <c r="H286" i="25"/>
  <c r="H285" i="25"/>
  <c r="H284" i="25"/>
  <c r="H283" i="25"/>
  <c r="H282" i="25"/>
  <c r="H271" i="25"/>
  <c r="H270" i="25"/>
  <c r="H269" i="25"/>
  <c r="H268" i="25"/>
  <c r="H267" i="25"/>
  <c r="H266" i="25"/>
  <c r="H265" i="25"/>
  <c r="H264" i="25"/>
  <c r="H263" i="25"/>
  <c r="H262" i="25"/>
  <c r="H261" i="25"/>
  <c r="H260" i="25"/>
  <c r="H259" i="25"/>
  <c r="H258" i="25"/>
  <c r="H257" i="25"/>
  <c r="H256" i="25"/>
  <c r="H255" i="25"/>
  <c r="H254" i="25"/>
  <c r="H253" i="25"/>
  <c r="H252" i="25"/>
  <c r="H251" i="25"/>
  <c r="H250" i="25"/>
  <c r="H249" i="25"/>
  <c r="H248" i="25"/>
  <c r="H247" i="25"/>
  <c r="H246" i="25"/>
  <c r="H245" i="25"/>
  <c r="H244" i="25"/>
  <c r="H243" i="25"/>
  <c r="H242" i="25"/>
  <c r="H241" i="25"/>
  <c r="H240" i="25"/>
  <c r="H239" i="25"/>
  <c r="H238" i="25"/>
  <c r="H237" i="25"/>
  <c r="H236" i="25"/>
  <c r="H235" i="25"/>
  <c r="H234" i="25"/>
  <c r="H233" i="25"/>
  <c r="H232" i="25"/>
  <c r="H231" i="25"/>
  <c r="H230" i="25"/>
  <c r="H229" i="25"/>
  <c r="H228" i="25"/>
  <c r="H227" i="25"/>
  <c r="H226" i="25"/>
  <c r="G225" i="25"/>
  <c r="F225" i="25"/>
  <c r="H224" i="25"/>
  <c r="G223" i="25"/>
  <c r="F223" i="25"/>
  <c r="H222" i="25"/>
  <c r="H221" i="25"/>
  <c r="H220" i="25"/>
  <c r="H219" i="25"/>
  <c r="H218" i="25"/>
  <c r="H217" i="25"/>
  <c r="H216" i="25"/>
  <c r="H215" i="25"/>
  <c r="G214" i="25"/>
  <c r="F214" i="25"/>
  <c r="H213" i="25"/>
  <c r="H212" i="25"/>
  <c r="H211" i="25"/>
  <c r="H210" i="25"/>
  <c r="H209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H195" i="25"/>
  <c r="H194" i="25"/>
  <c r="H193" i="25"/>
  <c r="H192" i="25"/>
  <c r="H191" i="25"/>
  <c r="H190" i="25"/>
  <c r="H189" i="25"/>
  <c r="H188" i="25"/>
  <c r="H187" i="25"/>
  <c r="H186" i="25"/>
  <c r="H185" i="25"/>
  <c r="H184" i="25"/>
  <c r="H183" i="25"/>
  <c r="H182" i="25"/>
  <c r="H181" i="25"/>
  <c r="H180" i="25"/>
  <c r="H179" i="25"/>
  <c r="H178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49" i="25"/>
  <c r="H48" i="25"/>
  <c r="H47" i="25"/>
  <c r="H46" i="25"/>
  <c r="H45" i="25"/>
  <c r="H44" i="25"/>
  <c r="H43" i="25"/>
  <c r="H42" i="25"/>
  <c r="H41" i="25"/>
  <c r="H40" i="25"/>
  <c r="G39" i="25"/>
  <c r="F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G14" i="25"/>
  <c r="F14" i="25"/>
  <c r="H13" i="25"/>
  <c r="H12" i="25"/>
  <c r="H11" i="25"/>
  <c r="H10" i="25"/>
  <c r="H9" i="25"/>
  <c r="H8" i="25"/>
  <c r="H556" i="24"/>
  <c r="H555" i="24"/>
  <c r="H554" i="24"/>
  <c r="H553" i="24"/>
  <c r="H552" i="24"/>
  <c r="H551" i="24"/>
  <c r="H550" i="24"/>
  <c r="H549" i="24"/>
  <c r="H548" i="24"/>
  <c r="H547" i="24"/>
  <c r="H546" i="24"/>
  <c r="H545" i="24"/>
  <c r="H544" i="24"/>
  <c r="H543" i="24"/>
  <c r="H542" i="24"/>
  <c r="H541" i="24"/>
  <c r="H540" i="24"/>
  <c r="H539" i="24"/>
  <c r="H538" i="24"/>
  <c r="H537" i="24"/>
  <c r="H536" i="24"/>
  <c r="H535" i="24"/>
  <c r="H534" i="24"/>
  <c r="H533" i="24"/>
  <c r="H532" i="24"/>
  <c r="H531" i="24"/>
  <c r="H530" i="24"/>
  <c r="H529" i="24"/>
  <c r="H528" i="24"/>
  <c r="H527" i="24"/>
  <c r="H526" i="24"/>
  <c r="H525" i="24"/>
  <c r="H524" i="24"/>
  <c r="H523" i="24"/>
  <c r="H522" i="24"/>
  <c r="H521" i="24"/>
  <c r="H520" i="24"/>
  <c r="H519" i="24"/>
  <c r="H518" i="24"/>
  <c r="H517" i="24"/>
  <c r="H516" i="24"/>
  <c r="H515" i="24"/>
  <c r="H514" i="24"/>
  <c r="H513" i="24"/>
  <c r="H512" i="24"/>
  <c r="H511" i="24"/>
  <c r="H510" i="24"/>
  <c r="H509" i="24"/>
  <c r="H508" i="24"/>
  <c r="H507" i="24"/>
  <c r="H506" i="24"/>
  <c r="H505" i="24"/>
  <c r="H504" i="24"/>
  <c r="H503" i="24"/>
  <c r="H502" i="24"/>
  <c r="H501" i="24"/>
  <c r="H500" i="24"/>
  <c r="H499" i="24"/>
  <c r="H498" i="24"/>
  <c r="H497" i="24"/>
  <c r="H496" i="24"/>
  <c r="H495" i="24"/>
  <c r="H494" i="24"/>
  <c r="H493" i="24"/>
  <c r="H492" i="24"/>
  <c r="H491" i="24"/>
  <c r="H490" i="24"/>
  <c r="H489" i="24"/>
  <c r="H488" i="24"/>
  <c r="H487" i="24"/>
  <c r="H486" i="24"/>
  <c r="H485" i="24"/>
  <c r="H484" i="24"/>
  <c r="H483" i="24"/>
  <c r="H482" i="24"/>
  <c r="G481" i="24"/>
  <c r="F481" i="24"/>
  <c r="H480" i="24"/>
  <c r="H479" i="24"/>
  <c r="H478" i="24"/>
  <c r="H477" i="24"/>
  <c r="H476" i="24"/>
  <c r="H475" i="24"/>
  <c r="H474" i="24"/>
  <c r="H473" i="24"/>
  <c r="H472" i="24"/>
  <c r="H471" i="24"/>
  <c r="H470" i="24"/>
  <c r="H469" i="24"/>
  <c r="H468" i="24"/>
  <c r="H467" i="24"/>
  <c r="H466" i="24"/>
  <c r="H465" i="24"/>
  <c r="H464" i="24"/>
  <c r="H463" i="24"/>
  <c r="H462" i="24"/>
  <c r="H461" i="24"/>
  <c r="H460" i="24"/>
  <c r="H459" i="24"/>
  <c r="H458" i="24"/>
  <c r="H457" i="24"/>
  <c r="H456" i="24"/>
  <c r="H455" i="24"/>
  <c r="H454" i="24"/>
  <c r="H453" i="24"/>
  <c r="H452" i="24"/>
  <c r="H451" i="24"/>
  <c r="H450" i="24"/>
  <c r="H449" i="24"/>
  <c r="H448" i="24"/>
  <c r="H447" i="24"/>
  <c r="H446" i="24"/>
  <c r="H445" i="24"/>
  <c r="H444" i="24"/>
  <c r="H443" i="24"/>
  <c r="H442" i="24"/>
  <c r="H441" i="24"/>
  <c r="H440" i="24"/>
  <c r="H439" i="24"/>
  <c r="H438" i="24"/>
  <c r="H437" i="24"/>
  <c r="H436" i="24"/>
  <c r="H435" i="24"/>
  <c r="H434" i="24"/>
  <c r="H433" i="24"/>
  <c r="H432" i="24"/>
  <c r="H431" i="24"/>
  <c r="H430" i="24"/>
  <c r="H429" i="24"/>
  <c r="H428" i="24"/>
  <c r="H427" i="24"/>
  <c r="H426" i="24"/>
  <c r="H425" i="24"/>
  <c r="H424" i="24"/>
  <c r="H423" i="24"/>
  <c r="H422" i="24"/>
  <c r="H421" i="24"/>
  <c r="H420" i="24"/>
  <c r="H419" i="24"/>
  <c r="H418" i="24"/>
  <c r="H417" i="24"/>
  <c r="H481" i="24" s="1"/>
  <c r="H416" i="24"/>
  <c r="H415" i="24"/>
  <c r="H414" i="24"/>
  <c r="H413" i="24"/>
  <c r="H412" i="24"/>
  <c r="H411" i="24"/>
  <c r="H410" i="24"/>
  <c r="H409" i="24"/>
  <c r="H408" i="24"/>
  <c r="H407" i="24"/>
  <c r="H406" i="24"/>
  <c r="H405" i="24"/>
  <c r="H404" i="24"/>
  <c r="H403" i="24"/>
  <c r="H402" i="24"/>
  <c r="H401" i="24"/>
  <c r="H400" i="24"/>
  <c r="H399" i="24"/>
  <c r="H398" i="24"/>
  <c r="H397" i="24"/>
  <c r="H396" i="24"/>
  <c r="H395" i="24"/>
  <c r="H394" i="24"/>
  <c r="H393" i="24"/>
  <c r="H392" i="24"/>
  <c r="H391" i="24"/>
  <c r="H390" i="24"/>
  <c r="H389" i="24"/>
  <c r="H388" i="24"/>
  <c r="H387" i="24"/>
  <c r="H386" i="24"/>
  <c r="H385" i="24"/>
  <c r="H384" i="24"/>
  <c r="H383" i="24"/>
  <c r="H382" i="24"/>
  <c r="H381" i="24"/>
  <c r="H380" i="24"/>
  <c r="H379" i="24"/>
  <c r="H378" i="24"/>
  <c r="H377" i="24"/>
  <c r="H376" i="24"/>
  <c r="H375" i="24"/>
  <c r="H374" i="24"/>
  <c r="H373" i="24"/>
  <c r="H372" i="24"/>
  <c r="H371" i="24"/>
  <c r="H370" i="24"/>
  <c r="H369" i="24"/>
  <c r="H368" i="24"/>
  <c r="H367" i="24"/>
  <c r="H366" i="24"/>
  <c r="H365" i="24"/>
  <c r="H364" i="24"/>
  <c r="H363" i="24"/>
  <c r="H362" i="24"/>
  <c r="H361" i="24"/>
  <c r="H360" i="24"/>
  <c r="H359" i="24"/>
  <c r="H358" i="24"/>
  <c r="H357" i="24"/>
  <c r="H356" i="24"/>
  <c r="H355" i="24"/>
  <c r="H354" i="24"/>
  <c r="H353" i="24"/>
  <c r="H352" i="24"/>
  <c r="H351" i="24"/>
  <c r="H350" i="24"/>
  <c r="H349" i="24"/>
  <c r="H348" i="24"/>
  <c r="H347" i="24"/>
  <c r="H346" i="24"/>
  <c r="H345" i="24"/>
  <c r="H344" i="24"/>
  <c r="H343" i="24"/>
  <c r="H342" i="24"/>
  <c r="H341" i="24"/>
  <c r="H340" i="24"/>
  <c r="H339" i="24"/>
  <c r="H338" i="24"/>
  <c r="G336" i="24"/>
  <c r="F336" i="24"/>
  <c r="H335" i="24"/>
  <c r="H334" i="24"/>
  <c r="H333" i="24"/>
  <c r="H332" i="24"/>
  <c r="H331" i="24"/>
  <c r="H330" i="24"/>
  <c r="H329" i="24"/>
  <c r="H328" i="24"/>
  <c r="H327" i="24"/>
  <c r="H326" i="24"/>
  <c r="H336" i="24" s="1"/>
  <c r="G325" i="24"/>
  <c r="F325" i="24"/>
  <c r="H324" i="24"/>
  <c r="H323" i="24"/>
  <c r="H325" i="24" s="1"/>
  <c r="G322" i="24"/>
  <c r="F322" i="24"/>
  <c r="H321" i="24"/>
  <c r="H320" i="24"/>
  <c r="H319" i="24"/>
  <c r="H318" i="24"/>
  <c r="H317" i="24"/>
  <c r="H316" i="24"/>
  <c r="H315" i="24"/>
  <c r="H314" i="24"/>
  <c r="H313" i="24"/>
  <c r="H312" i="24"/>
  <c r="H322" i="24" s="1"/>
  <c r="G311" i="24"/>
  <c r="F311" i="24"/>
  <c r="H310" i="24"/>
  <c r="H309" i="24"/>
  <c r="H311" i="24" s="1"/>
  <c r="G308" i="24"/>
  <c r="G337" i="24" s="1"/>
  <c r="F308" i="24"/>
  <c r="F337" i="24" s="1"/>
  <c r="H307" i="24"/>
  <c r="H306" i="24"/>
  <c r="H305" i="24"/>
  <c r="H308" i="24" s="1"/>
  <c r="H337" i="24" s="1"/>
  <c r="H304" i="24"/>
  <c r="H303" i="24"/>
  <c r="H302" i="24"/>
  <c r="H301" i="24"/>
  <c r="H300" i="24"/>
  <c r="H299" i="24"/>
  <c r="H298" i="24"/>
  <c r="H297" i="24" s="1"/>
  <c r="I297" i="24"/>
  <c r="G297" i="24"/>
  <c r="F297" i="24"/>
  <c r="I295" i="24"/>
  <c r="I296" i="24" s="1"/>
  <c r="G295" i="24"/>
  <c r="F295" i="24"/>
  <c r="H294" i="24"/>
  <c r="H293" i="24"/>
  <c r="H295" i="24" s="1"/>
  <c r="H292" i="24"/>
  <c r="G291" i="24"/>
  <c r="H291" i="24" s="1"/>
  <c r="H296" i="24" s="1"/>
  <c r="F291" i="24"/>
  <c r="F296" i="24" s="1"/>
  <c r="H290" i="24"/>
  <c r="H289" i="24"/>
  <c r="H288" i="24"/>
  <c r="H287" i="24"/>
  <c r="H286" i="24"/>
  <c r="H285" i="24"/>
  <c r="H284" i="24"/>
  <c r="H283" i="24"/>
  <c r="H282" i="24"/>
  <c r="H281" i="24"/>
  <c r="H280" i="24"/>
  <c r="H279" i="24"/>
  <c r="H278" i="24"/>
  <c r="H277" i="24"/>
  <c r="H272" i="24"/>
  <c r="H271" i="24"/>
  <c r="H270" i="24"/>
  <c r="H269" i="24"/>
  <c r="H26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54" i="24"/>
  <c r="H253" i="24"/>
  <c r="H252" i="24"/>
  <c r="H251" i="24"/>
  <c r="H250" i="24"/>
  <c r="H249" i="24"/>
  <c r="H248" i="24"/>
  <c r="H247" i="24"/>
  <c r="H246" i="24"/>
  <c r="H245" i="24"/>
  <c r="H244" i="24"/>
  <c r="H243" i="24"/>
  <c r="H242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28" i="24"/>
  <c r="H227" i="24"/>
  <c r="H226" i="24"/>
  <c r="H225" i="24"/>
  <c r="G225" i="24"/>
  <c r="F225" i="24"/>
  <c r="H224" i="24"/>
  <c r="G223" i="24"/>
  <c r="H223" i="24" s="1"/>
  <c r="F223" i="24"/>
  <c r="H222" i="24"/>
  <c r="H221" i="24"/>
  <c r="H220" i="24"/>
  <c r="H219" i="24"/>
  <c r="H218" i="24"/>
  <c r="H217" i="24"/>
  <c r="H216" i="24"/>
  <c r="H215" i="24"/>
  <c r="G214" i="24"/>
  <c r="F214" i="24"/>
  <c r="H213" i="24"/>
  <c r="H212" i="24"/>
  <c r="H211" i="24"/>
  <c r="H210" i="24"/>
  <c r="H209" i="24"/>
  <c r="H208" i="24"/>
  <c r="H207" i="24"/>
  <c r="H206" i="24"/>
  <c r="H205" i="24"/>
  <c r="H204" i="24"/>
  <c r="H203" i="24"/>
  <c r="H202" i="24"/>
  <c r="H201" i="24"/>
  <c r="H200" i="24"/>
  <c r="H199" i="24"/>
  <c r="H198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214" i="24" s="1"/>
  <c r="H184" i="24"/>
  <c r="H183" i="24"/>
  <c r="H182" i="24"/>
  <c r="H181" i="24"/>
  <c r="H180" i="24"/>
  <c r="H179" i="24"/>
  <c r="H178" i="24"/>
  <c r="H177" i="24"/>
  <c r="H176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62" i="24"/>
  <c r="H161" i="24"/>
  <c r="H160" i="24"/>
  <c r="H159" i="24"/>
  <c r="H158" i="24"/>
  <c r="H157" i="24"/>
  <c r="H156" i="24"/>
  <c r="H155" i="24"/>
  <c r="H154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I50" i="24"/>
  <c r="H50" i="24"/>
  <c r="G50" i="24"/>
  <c r="F50" i="24"/>
  <c r="H49" i="24"/>
  <c r="H48" i="24"/>
  <c r="H47" i="24"/>
  <c r="H46" i="24"/>
  <c r="H45" i="24"/>
  <c r="H44" i="24"/>
  <c r="H43" i="24"/>
  <c r="H42" i="24"/>
  <c r="H41" i="24"/>
  <c r="H40" i="24"/>
  <c r="H39" i="24"/>
  <c r="H559" i="22"/>
  <c r="H558" i="22"/>
  <c r="J558" i="22" s="1"/>
  <c r="H557" i="22"/>
  <c r="H556" i="22"/>
  <c r="H555" i="22"/>
  <c r="H554" i="22"/>
  <c r="J554" i="22" s="1"/>
  <c r="H553" i="22"/>
  <c r="H552" i="22"/>
  <c r="H551" i="22"/>
  <c r="H550" i="22"/>
  <c r="J550" i="22" s="1"/>
  <c r="H549" i="22"/>
  <c r="H548" i="22"/>
  <c r="H547" i="22"/>
  <c r="H546" i="22"/>
  <c r="H545" i="22"/>
  <c r="H544" i="22"/>
  <c r="H543" i="22"/>
  <c r="H542" i="22"/>
  <c r="H541" i="22"/>
  <c r="H540" i="22"/>
  <c r="H539" i="22"/>
  <c r="H538" i="22"/>
  <c r="H537" i="22"/>
  <c r="H536" i="22"/>
  <c r="H535" i="22"/>
  <c r="H534" i="22"/>
  <c r="H533" i="22"/>
  <c r="H532" i="22"/>
  <c r="H531" i="22"/>
  <c r="H530" i="22"/>
  <c r="H529" i="22"/>
  <c r="H528" i="22"/>
  <c r="H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8" i="22"/>
  <c r="H487" i="22"/>
  <c r="H486" i="22"/>
  <c r="G485" i="22"/>
  <c r="F485" i="22"/>
  <c r="H484" i="22"/>
  <c r="H483" i="22"/>
  <c r="J483" i="22" s="1"/>
  <c r="H482" i="22"/>
  <c r="H481" i="22"/>
  <c r="H480" i="22"/>
  <c r="H479" i="22"/>
  <c r="J479" i="22" s="1"/>
  <c r="H478" i="22"/>
  <c r="H477" i="22"/>
  <c r="H476" i="22"/>
  <c r="H475" i="22"/>
  <c r="J475" i="22" s="1"/>
  <c r="H474" i="22"/>
  <c r="H473" i="22"/>
  <c r="H472" i="22"/>
  <c r="H471" i="22"/>
  <c r="J471" i="22" s="1"/>
  <c r="H470" i="22"/>
  <c r="H469" i="22"/>
  <c r="H468" i="22"/>
  <c r="H467" i="22"/>
  <c r="J467" i="22" s="1"/>
  <c r="H466" i="22"/>
  <c r="H465" i="22"/>
  <c r="H464" i="22"/>
  <c r="H463" i="22"/>
  <c r="J463" i="22" s="1"/>
  <c r="H462" i="22"/>
  <c r="H461" i="22"/>
  <c r="H460" i="22"/>
  <c r="H459" i="22"/>
  <c r="J459" i="22" s="1"/>
  <c r="H458" i="22"/>
  <c r="H457" i="22"/>
  <c r="H456" i="22"/>
  <c r="H455" i="22"/>
  <c r="J455" i="22" s="1"/>
  <c r="H454" i="22"/>
  <c r="H453" i="22"/>
  <c r="H452" i="22"/>
  <c r="H451" i="22"/>
  <c r="J451" i="22" s="1"/>
  <c r="H450" i="22"/>
  <c r="H449" i="22"/>
  <c r="H448" i="22"/>
  <c r="H447" i="22"/>
  <c r="J447" i="22" s="1"/>
  <c r="H446" i="22"/>
  <c r="H445" i="22"/>
  <c r="H444" i="22"/>
  <c r="H443" i="22"/>
  <c r="J443" i="22" s="1"/>
  <c r="H442" i="22"/>
  <c r="H441" i="22"/>
  <c r="H440" i="22"/>
  <c r="H439" i="22"/>
  <c r="J439" i="22" s="1"/>
  <c r="H438" i="22"/>
  <c r="H437" i="22"/>
  <c r="H436" i="22"/>
  <c r="H435" i="22"/>
  <c r="J435" i="22" s="1"/>
  <c r="H434" i="22"/>
  <c r="H433" i="22"/>
  <c r="H432" i="22"/>
  <c r="H431" i="22"/>
  <c r="J431" i="22" s="1"/>
  <c r="H430" i="22"/>
  <c r="H429" i="22"/>
  <c r="H428" i="22"/>
  <c r="H427" i="22"/>
  <c r="J427" i="22" s="1"/>
  <c r="H426" i="22"/>
  <c r="H425" i="22"/>
  <c r="H424" i="22"/>
  <c r="H423" i="22"/>
  <c r="H485" i="22" s="1"/>
  <c r="H422" i="22"/>
  <c r="H421" i="22"/>
  <c r="H420" i="22"/>
  <c r="H419" i="22"/>
  <c r="J419" i="22" s="1"/>
  <c r="H418" i="22"/>
  <c r="H417" i="22"/>
  <c r="H416" i="22"/>
  <c r="H415" i="22"/>
  <c r="J415" i="22" s="1"/>
  <c r="H414" i="22"/>
  <c r="H413" i="22"/>
  <c r="H412" i="22"/>
  <c r="H411" i="22"/>
  <c r="J411" i="22" s="1"/>
  <c r="H410" i="22"/>
  <c r="H409" i="22"/>
  <c r="H408" i="22"/>
  <c r="H407" i="22"/>
  <c r="J407" i="22" s="1"/>
  <c r="H406" i="22"/>
  <c r="H405" i="22"/>
  <c r="H404" i="22"/>
  <c r="H403" i="22"/>
  <c r="J403" i="22" s="1"/>
  <c r="H402" i="22"/>
  <c r="H401" i="22"/>
  <c r="H400" i="22"/>
  <c r="H399" i="22"/>
  <c r="J399" i="22" s="1"/>
  <c r="H398" i="22"/>
  <c r="H397" i="22"/>
  <c r="H396" i="22"/>
  <c r="H395" i="22"/>
  <c r="J395" i="22" s="1"/>
  <c r="H394" i="22"/>
  <c r="H393" i="22"/>
  <c r="H392" i="22"/>
  <c r="H391" i="22"/>
  <c r="J391" i="22" s="1"/>
  <c r="H390" i="22"/>
  <c r="H389" i="22"/>
  <c r="H388" i="22"/>
  <c r="H387" i="22"/>
  <c r="J387" i="22" s="1"/>
  <c r="H386" i="22"/>
  <c r="H385" i="22"/>
  <c r="H384" i="22"/>
  <c r="H383" i="22"/>
  <c r="J383" i="22" s="1"/>
  <c r="H382" i="22"/>
  <c r="H381" i="22"/>
  <c r="H380" i="22"/>
  <c r="H379" i="22"/>
  <c r="J379" i="22" s="1"/>
  <c r="H378" i="22"/>
  <c r="H377" i="22"/>
  <c r="H376" i="22"/>
  <c r="H375" i="22"/>
  <c r="J375" i="22" s="1"/>
  <c r="H374" i="22"/>
  <c r="H373" i="22"/>
  <c r="H372" i="22"/>
  <c r="H371" i="22"/>
  <c r="J371" i="22" s="1"/>
  <c r="H370" i="22"/>
  <c r="H369" i="22"/>
  <c r="H368" i="22"/>
  <c r="H367" i="22"/>
  <c r="J367" i="22" s="1"/>
  <c r="H366" i="22"/>
  <c r="H365" i="22"/>
  <c r="H364" i="22"/>
  <c r="J364" i="22" s="1"/>
  <c r="H363" i="22"/>
  <c r="H362" i="22"/>
  <c r="H361" i="22"/>
  <c r="H360" i="22"/>
  <c r="H359" i="22"/>
  <c r="J359" i="22" s="1"/>
  <c r="H358" i="22"/>
  <c r="H357" i="22"/>
  <c r="H356" i="22"/>
  <c r="H355" i="22"/>
  <c r="J355" i="22" s="1"/>
  <c r="H354" i="22"/>
  <c r="H353" i="22"/>
  <c r="H352" i="22"/>
  <c r="H351" i="22"/>
  <c r="J351" i="22" s="1"/>
  <c r="H350" i="22"/>
  <c r="H349" i="22"/>
  <c r="H348" i="22"/>
  <c r="H347" i="22"/>
  <c r="J347" i="22" s="1"/>
  <c r="H346" i="22"/>
  <c r="H345" i="22"/>
  <c r="H344" i="22"/>
  <c r="H343" i="22"/>
  <c r="J343" i="22" s="1"/>
  <c r="H342" i="22"/>
  <c r="G340" i="22"/>
  <c r="F340" i="22"/>
  <c r="H339" i="22"/>
  <c r="J339" i="22" s="1"/>
  <c r="H338" i="22"/>
  <c r="J338" i="22" s="1"/>
  <c r="H337" i="22"/>
  <c r="H336" i="22"/>
  <c r="J336" i="22" s="1"/>
  <c r="H335" i="22"/>
  <c r="J335" i="22" s="1"/>
  <c r="H334" i="22"/>
  <c r="J334" i="22" s="1"/>
  <c r="H333" i="22"/>
  <c r="J333" i="22" s="1"/>
  <c r="H332" i="22"/>
  <c r="J332" i="22" s="1"/>
  <c r="H331" i="22"/>
  <c r="J331" i="22" s="1"/>
  <c r="H330" i="22"/>
  <c r="G329" i="22"/>
  <c r="F329" i="22"/>
  <c r="H328" i="22"/>
  <c r="J328" i="22" s="1"/>
  <c r="H327" i="22"/>
  <c r="G326" i="22"/>
  <c r="F326" i="22"/>
  <c r="H325" i="22"/>
  <c r="J325" i="22" s="1"/>
  <c r="H324" i="22"/>
  <c r="H323" i="22"/>
  <c r="J323" i="22" s="1"/>
  <c r="H322" i="22"/>
  <c r="H321" i="22"/>
  <c r="J321" i="22" s="1"/>
  <c r="H320" i="22"/>
  <c r="H319" i="22"/>
  <c r="J319" i="22" s="1"/>
  <c r="H318" i="22"/>
  <c r="H317" i="22"/>
  <c r="J317" i="22" s="1"/>
  <c r="H316" i="22"/>
  <c r="G315" i="22"/>
  <c r="F315" i="22"/>
  <c r="H314" i="22"/>
  <c r="J314" i="22" s="1"/>
  <c r="H313" i="22"/>
  <c r="G312" i="22"/>
  <c r="F312" i="22"/>
  <c r="H311" i="22"/>
  <c r="J311" i="22" s="1"/>
  <c r="H310" i="22"/>
  <c r="H309" i="22"/>
  <c r="H308" i="22"/>
  <c r="H307" i="22"/>
  <c r="J307" i="22" s="1"/>
  <c r="H306" i="22"/>
  <c r="J306" i="22" s="1"/>
  <c r="H305" i="22"/>
  <c r="H304" i="22"/>
  <c r="H303" i="22"/>
  <c r="J303" i="22" s="1"/>
  <c r="H302" i="22"/>
  <c r="G301" i="22"/>
  <c r="F301" i="22"/>
  <c r="G299" i="22"/>
  <c r="G300" i="22" s="1"/>
  <c r="F299" i="22"/>
  <c r="F300" i="22" s="1"/>
  <c r="H298" i="22"/>
  <c r="J298" i="22" s="1"/>
  <c r="J299" i="22" s="1"/>
  <c r="J300" i="22" s="1"/>
  <c r="H297" i="22"/>
  <c r="H299" i="22" s="1"/>
  <c r="H300" i="22" s="1"/>
  <c r="M297" i="22"/>
  <c r="O297" i="22" s="1"/>
  <c r="M298" i="22"/>
  <c r="O298" i="22" s="1"/>
  <c r="L299" i="22"/>
  <c r="L300" i="22" s="1"/>
  <c r="N299" i="22"/>
  <c r="L301" i="22"/>
  <c r="N301" i="22"/>
  <c r="M302" i="22"/>
  <c r="O302" i="22" s="1"/>
  <c r="M303" i="22"/>
  <c r="J304" i="22"/>
  <c r="M304" i="22"/>
  <c r="O304" i="22" s="1"/>
  <c r="J305" i="22"/>
  <c r="M305" i="22"/>
  <c r="O305" i="22" s="1"/>
  <c r="M306" i="22"/>
  <c r="O306" i="22" s="1"/>
  <c r="M307" i="22"/>
  <c r="O307" i="22" s="1"/>
  <c r="J308" i="22"/>
  <c r="M308" i="22"/>
  <c r="O308" i="22" s="1"/>
  <c r="J309" i="22"/>
  <c r="M309" i="22"/>
  <c r="O309" i="22" s="1"/>
  <c r="M310" i="22"/>
  <c r="O310" i="22" s="1"/>
  <c r="M311" i="22"/>
  <c r="O311" i="22" s="1"/>
  <c r="L312" i="22"/>
  <c r="N312" i="22"/>
  <c r="J313" i="22"/>
  <c r="M313" i="22"/>
  <c r="O313" i="22" s="1"/>
  <c r="M314" i="22"/>
  <c r="O314" i="22" s="1"/>
  <c r="L315" i="22"/>
  <c r="J316" i="22"/>
  <c r="M316" i="22"/>
  <c r="O316" i="22" s="1"/>
  <c r="M317" i="22"/>
  <c r="J318" i="22"/>
  <c r="M318" i="22"/>
  <c r="O318" i="22" s="1"/>
  <c r="M319" i="22"/>
  <c r="O319" i="22" s="1"/>
  <c r="J320" i="22"/>
  <c r="M320" i="22"/>
  <c r="O320" i="22" s="1"/>
  <c r="M321" i="22"/>
  <c r="O321" i="22" s="1"/>
  <c r="J322" i="22"/>
  <c r="M322" i="22"/>
  <c r="O322" i="22" s="1"/>
  <c r="M323" i="22"/>
  <c r="O323" i="22" s="1"/>
  <c r="J324" i="22"/>
  <c r="M324" i="22"/>
  <c r="O324" i="22" s="1"/>
  <c r="M325" i="22"/>
  <c r="O325" i="22" s="1"/>
  <c r="L326" i="22"/>
  <c r="J327" i="22"/>
  <c r="M327" i="22"/>
  <c r="O327" i="22" s="1"/>
  <c r="M328" i="22"/>
  <c r="L329" i="22"/>
  <c r="J330" i="22"/>
  <c r="M330" i="22"/>
  <c r="O330" i="22" s="1"/>
  <c r="M331" i="22"/>
  <c r="O331" i="22" s="1"/>
  <c r="M332" i="22"/>
  <c r="O332" i="22" s="1"/>
  <c r="M333" i="22"/>
  <c r="O333" i="22" s="1"/>
  <c r="M334" i="22"/>
  <c r="O334" i="22" s="1"/>
  <c r="M335" i="22"/>
  <c r="O335" i="22" s="1"/>
  <c r="M336" i="22"/>
  <c r="O336" i="22" s="1"/>
  <c r="J337" i="22"/>
  <c r="M337" i="22"/>
  <c r="O337" i="22" s="1"/>
  <c r="M338" i="22"/>
  <c r="O338" i="22" s="1"/>
  <c r="M339" i="22"/>
  <c r="O339" i="22" s="1"/>
  <c r="L340" i="22"/>
  <c r="N340" i="22"/>
  <c r="J342" i="22"/>
  <c r="M342" i="22"/>
  <c r="O342" i="22" s="1"/>
  <c r="M343" i="22"/>
  <c r="O343" i="22" s="1"/>
  <c r="J344" i="22"/>
  <c r="M344" i="22"/>
  <c r="O344" i="22" s="1"/>
  <c r="J345" i="22"/>
  <c r="M345" i="22"/>
  <c r="O345" i="22" s="1"/>
  <c r="J346" i="22"/>
  <c r="M346" i="22"/>
  <c r="O346" i="22" s="1"/>
  <c r="M347" i="22"/>
  <c r="O347" i="22" s="1"/>
  <c r="J348" i="22"/>
  <c r="M348" i="22"/>
  <c r="O348" i="22" s="1"/>
  <c r="J349" i="22"/>
  <c r="M349" i="22"/>
  <c r="O349" i="22" s="1"/>
  <c r="J350" i="22"/>
  <c r="M350" i="22"/>
  <c r="O350" i="22" s="1"/>
  <c r="M351" i="22"/>
  <c r="O351" i="22" s="1"/>
  <c r="J352" i="22"/>
  <c r="M352" i="22"/>
  <c r="O352" i="22" s="1"/>
  <c r="J353" i="22"/>
  <c r="M353" i="22"/>
  <c r="O353" i="22" s="1"/>
  <c r="J354" i="22"/>
  <c r="M354" i="22"/>
  <c r="O354" i="22" s="1"/>
  <c r="M355" i="22"/>
  <c r="O355" i="22" s="1"/>
  <c r="J356" i="22"/>
  <c r="M356" i="22"/>
  <c r="O356" i="22" s="1"/>
  <c r="J357" i="22"/>
  <c r="M357" i="22"/>
  <c r="O357" i="22" s="1"/>
  <c r="J358" i="22"/>
  <c r="M358" i="22"/>
  <c r="O358" i="22" s="1"/>
  <c r="M359" i="22"/>
  <c r="O359" i="22" s="1"/>
  <c r="J360" i="22"/>
  <c r="M360" i="22"/>
  <c r="O360" i="22" s="1"/>
  <c r="J361" i="22"/>
  <c r="M361" i="22"/>
  <c r="O361" i="22" s="1"/>
  <c r="J362" i="22"/>
  <c r="M362" i="22"/>
  <c r="O362" i="22" s="1"/>
  <c r="J363" i="22"/>
  <c r="M363" i="22"/>
  <c r="O363" i="22" s="1"/>
  <c r="M364" i="22"/>
  <c r="O364" i="22" s="1"/>
  <c r="J365" i="22"/>
  <c r="M365" i="22"/>
  <c r="O365" i="22" s="1"/>
  <c r="J366" i="22"/>
  <c r="M366" i="22"/>
  <c r="O366" i="22" s="1"/>
  <c r="M367" i="22"/>
  <c r="O367" i="22" s="1"/>
  <c r="J368" i="22"/>
  <c r="M368" i="22"/>
  <c r="O368" i="22" s="1"/>
  <c r="J369" i="22"/>
  <c r="M369" i="22"/>
  <c r="O369" i="22" s="1"/>
  <c r="J370" i="22"/>
  <c r="M370" i="22"/>
  <c r="O370" i="22" s="1"/>
  <c r="M371" i="22"/>
  <c r="O371" i="22" s="1"/>
  <c r="J372" i="22"/>
  <c r="M372" i="22"/>
  <c r="O372" i="22" s="1"/>
  <c r="J373" i="22"/>
  <c r="M373" i="22"/>
  <c r="O373" i="22" s="1"/>
  <c r="J374" i="22"/>
  <c r="M374" i="22"/>
  <c r="O374" i="22" s="1"/>
  <c r="M375" i="22"/>
  <c r="O375" i="22" s="1"/>
  <c r="J376" i="22"/>
  <c r="M376" i="22"/>
  <c r="O376" i="22" s="1"/>
  <c r="J377" i="22"/>
  <c r="M377" i="22"/>
  <c r="O377" i="22" s="1"/>
  <c r="J378" i="22"/>
  <c r="M378" i="22"/>
  <c r="O378" i="22" s="1"/>
  <c r="M379" i="22"/>
  <c r="O379" i="22" s="1"/>
  <c r="J380" i="22"/>
  <c r="M380" i="22"/>
  <c r="O380" i="22" s="1"/>
  <c r="J381" i="22"/>
  <c r="M381" i="22"/>
  <c r="O381" i="22" s="1"/>
  <c r="J382" i="22"/>
  <c r="M382" i="22"/>
  <c r="O382" i="22" s="1"/>
  <c r="M383" i="22"/>
  <c r="O383" i="22" s="1"/>
  <c r="J384" i="22"/>
  <c r="M384" i="22"/>
  <c r="O384" i="22" s="1"/>
  <c r="J385" i="22"/>
  <c r="M385" i="22"/>
  <c r="O385" i="22" s="1"/>
  <c r="J386" i="22"/>
  <c r="M386" i="22"/>
  <c r="O386" i="22" s="1"/>
  <c r="M387" i="22"/>
  <c r="O387" i="22" s="1"/>
  <c r="J388" i="22"/>
  <c r="M388" i="22"/>
  <c r="O388" i="22" s="1"/>
  <c r="J389" i="22"/>
  <c r="M389" i="22"/>
  <c r="O389" i="22" s="1"/>
  <c r="J390" i="22"/>
  <c r="M390" i="22"/>
  <c r="O390" i="22" s="1"/>
  <c r="M391" i="22"/>
  <c r="O391" i="22" s="1"/>
  <c r="J392" i="22"/>
  <c r="M392" i="22"/>
  <c r="O392" i="22" s="1"/>
  <c r="J393" i="22"/>
  <c r="M393" i="22"/>
  <c r="O393" i="22" s="1"/>
  <c r="J394" i="22"/>
  <c r="M394" i="22"/>
  <c r="O394" i="22" s="1"/>
  <c r="M395" i="22"/>
  <c r="O395" i="22" s="1"/>
  <c r="J396" i="22"/>
  <c r="M396" i="22"/>
  <c r="O396" i="22" s="1"/>
  <c r="J397" i="22"/>
  <c r="M397" i="22"/>
  <c r="O397" i="22" s="1"/>
  <c r="J398" i="22"/>
  <c r="M398" i="22"/>
  <c r="O398" i="22" s="1"/>
  <c r="M399" i="22"/>
  <c r="O399" i="22" s="1"/>
  <c r="J400" i="22"/>
  <c r="M400" i="22"/>
  <c r="O400" i="22" s="1"/>
  <c r="J401" i="22"/>
  <c r="M401" i="22"/>
  <c r="O401" i="22" s="1"/>
  <c r="J402" i="22"/>
  <c r="M402" i="22"/>
  <c r="O402" i="22" s="1"/>
  <c r="M403" i="22"/>
  <c r="O403" i="22" s="1"/>
  <c r="J404" i="22"/>
  <c r="M404" i="22"/>
  <c r="O404" i="22" s="1"/>
  <c r="J405" i="22"/>
  <c r="M405" i="22"/>
  <c r="O405" i="22" s="1"/>
  <c r="J406" i="22"/>
  <c r="M406" i="22"/>
  <c r="O406" i="22" s="1"/>
  <c r="M407" i="22"/>
  <c r="O407" i="22" s="1"/>
  <c r="J408" i="22"/>
  <c r="M408" i="22"/>
  <c r="O408" i="22" s="1"/>
  <c r="J409" i="22"/>
  <c r="M409" i="22"/>
  <c r="O409" i="22" s="1"/>
  <c r="J410" i="22"/>
  <c r="M410" i="22"/>
  <c r="O410" i="22" s="1"/>
  <c r="M411" i="22"/>
  <c r="O411" i="22" s="1"/>
  <c r="J412" i="22"/>
  <c r="M412" i="22"/>
  <c r="O412" i="22" s="1"/>
  <c r="J413" i="22"/>
  <c r="M413" i="22"/>
  <c r="O413" i="22" s="1"/>
  <c r="J414" i="22"/>
  <c r="M414" i="22"/>
  <c r="O414" i="22" s="1"/>
  <c r="M415" i="22"/>
  <c r="O415" i="22" s="1"/>
  <c r="J416" i="22"/>
  <c r="M416" i="22"/>
  <c r="O416" i="22" s="1"/>
  <c r="J417" i="22"/>
  <c r="M417" i="22"/>
  <c r="O417" i="22" s="1"/>
  <c r="J418" i="22"/>
  <c r="M418" i="22"/>
  <c r="O418" i="22" s="1"/>
  <c r="M419" i="22"/>
  <c r="O419" i="22" s="1"/>
  <c r="M420" i="22"/>
  <c r="O420" i="22" s="1"/>
  <c r="J421" i="22"/>
  <c r="M421" i="22"/>
  <c r="O421" i="22" s="1"/>
  <c r="J422" i="22"/>
  <c r="M422" i="22"/>
  <c r="O422" i="22" s="1"/>
  <c r="J423" i="22"/>
  <c r="M423" i="22"/>
  <c r="O423" i="22" s="1"/>
  <c r="J424" i="22"/>
  <c r="M424" i="22"/>
  <c r="O424" i="22" s="1"/>
  <c r="J425" i="22"/>
  <c r="M425" i="22"/>
  <c r="O425" i="22" s="1"/>
  <c r="J426" i="22"/>
  <c r="M426" i="22"/>
  <c r="O426" i="22" s="1"/>
  <c r="M427" i="22"/>
  <c r="O427" i="22" s="1"/>
  <c r="J428" i="22"/>
  <c r="M428" i="22"/>
  <c r="O428" i="22" s="1"/>
  <c r="J429" i="22"/>
  <c r="M429" i="22"/>
  <c r="O429" i="22" s="1"/>
  <c r="J430" i="22"/>
  <c r="M430" i="22"/>
  <c r="O430" i="22" s="1"/>
  <c r="M431" i="22"/>
  <c r="O431" i="22" s="1"/>
  <c r="J432" i="22"/>
  <c r="M432" i="22"/>
  <c r="O432" i="22" s="1"/>
  <c r="J433" i="22"/>
  <c r="M433" i="22"/>
  <c r="O433" i="22" s="1"/>
  <c r="J434" i="22"/>
  <c r="M434" i="22"/>
  <c r="O434" i="22" s="1"/>
  <c r="M435" i="22"/>
  <c r="O435" i="22" s="1"/>
  <c r="J436" i="22"/>
  <c r="M436" i="22"/>
  <c r="O436" i="22" s="1"/>
  <c r="J437" i="22"/>
  <c r="M437" i="22"/>
  <c r="O437" i="22" s="1"/>
  <c r="J438" i="22"/>
  <c r="M438" i="22"/>
  <c r="O438" i="22" s="1"/>
  <c r="M439" i="22"/>
  <c r="O439" i="22" s="1"/>
  <c r="J440" i="22"/>
  <c r="M440" i="22"/>
  <c r="O440" i="22" s="1"/>
  <c r="J441" i="22"/>
  <c r="M441" i="22"/>
  <c r="O441" i="22" s="1"/>
  <c r="J442" i="22"/>
  <c r="M442" i="22"/>
  <c r="O442" i="22" s="1"/>
  <c r="M443" i="22"/>
  <c r="O443" i="22" s="1"/>
  <c r="J444" i="22"/>
  <c r="M444" i="22"/>
  <c r="O444" i="22" s="1"/>
  <c r="J445" i="22"/>
  <c r="M445" i="22"/>
  <c r="O445" i="22" s="1"/>
  <c r="J446" i="22"/>
  <c r="M446" i="22"/>
  <c r="O446" i="22" s="1"/>
  <c r="M447" i="22"/>
  <c r="O447" i="22" s="1"/>
  <c r="J448" i="22"/>
  <c r="M448" i="22"/>
  <c r="O448" i="22" s="1"/>
  <c r="J449" i="22"/>
  <c r="M449" i="22"/>
  <c r="O449" i="22" s="1"/>
  <c r="J450" i="22"/>
  <c r="M450" i="22"/>
  <c r="O450" i="22" s="1"/>
  <c r="M451" i="22"/>
  <c r="O451" i="22" s="1"/>
  <c r="J452" i="22"/>
  <c r="M452" i="22"/>
  <c r="O452" i="22" s="1"/>
  <c r="J453" i="22"/>
  <c r="M453" i="22"/>
  <c r="O453" i="22" s="1"/>
  <c r="J454" i="22"/>
  <c r="M454" i="22"/>
  <c r="O454" i="22" s="1"/>
  <c r="M455" i="22"/>
  <c r="O455" i="22" s="1"/>
  <c r="J456" i="22"/>
  <c r="M456" i="22"/>
  <c r="O456" i="22" s="1"/>
  <c r="J457" i="22"/>
  <c r="M457" i="22"/>
  <c r="O457" i="22" s="1"/>
  <c r="J458" i="22"/>
  <c r="M458" i="22"/>
  <c r="O458" i="22" s="1"/>
  <c r="M459" i="22"/>
  <c r="O459" i="22" s="1"/>
  <c r="J460" i="22"/>
  <c r="M460" i="22"/>
  <c r="O460" i="22" s="1"/>
  <c r="J461" i="22"/>
  <c r="M461" i="22"/>
  <c r="O461" i="22" s="1"/>
  <c r="J462" i="22"/>
  <c r="M462" i="22"/>
  <c r="O462" i="22" s="1"/>
  <c r="M463" i="22"/>
  <c r="O463" i="22" s="1"/>
  <c r="J464" i="22"/>
  <c r="M464" i="22"/>
  <c r="O464" i="22" s="1"/>
  <c r="J465" i="22"/>
  <c r="M465" i="22"/>
  <c r="O465" i="22" s="1"/>
  <c r="J466" i="22"/>
  <c r="M466" i="22"/>
  <c r="O466" i="22" s="1"/>
  <c r="M467" i="22"/>
  <c r="O467" i="22" s="1"/>
  <c r="J468" i="22"/>
  <c r="M468" i="22"/>
  <c r="O468" i="22" s="1"/>
  <c r="J469" i="22"/>
  <c r="M469" i="22"/>
  <c r="O469" i="22" s="1"/>
  <c r="J470" i="22"/>
  <c r="M470" i="22"/>
  <c r="O470" i="22" s="1"/>
  <c r="M471" i="22"/>
  <c r="O471" i="22" s="1"/>
  <c r="J472" i="22"/>
  <c r="M472" i="22"/>
  <c r="O472" i="22" s="1"/>
  <c r="J473" i="22"/>
  <c r="M473" i="22"/>
  <c r="O473" i="22" s="1"/>
  <c r="J474" i="22"/>
  <c r="M474" i="22"/>
  <c r="O474" i="22" s="1"/>
  <c r="M475" i="22"/>
  <c r="O475" i="22" s="1"/>
  <c r="J476" i="22"/>
  <c r="M476" i="22"/>
  <c r="O476" i="22" s="1"/>
  <c r="J477" i="22"/>
  <c r="M477" i="22"/>
  <c r="O477" i="22" s="1"/>
  <c r="J478" i="22"/>
  <c r="M478" i="22"/>
  <c r="O478" i="22" s="1"/>
  <c r="M479" i="22"/>
  <c r="O479" i="22" s="1"/>
  <c r="J480" i="22"/>
  <c r="M480" i="22"/>
  <c r="O480" i="22" s="1"/>
  <c r="J481" i="22"/>
  <c r="M481" i="22"/>
  <c r="O481" i="22" s="1"/>
  <c r="J482" i="22"/>
  <c r="M482" i="22"/>
  <c r="O482" i="22" s="1"/>
  <c r="M483" i="22"/>
  <c r="O483" i="22" s="1"/>
  <c r="J484" i="22"/>
  <c r="M484" i="22"/>
  <c r="O484" i="22" s="1"/>
  <c r="L485" i="22"/>
  <c r="J486" i="22"/>
  <c r="M486" i="22"/>
  <c r="O486" i="22" s="1"/>
  <c r="J487" i="22"/>
  <c r="M487" i="22"/>
  <c r="O487" i="22" s="1"/>
  <c r="J488" i="22"/>
  <c r="M488" i="22"/>
  <c r="O488" i="22" s="1"/>
  <c r="J489" i="22"/>
  <c r="M489" i="22"/>
  <c r="O489" i="22" s="1"/>
  <c r="J490" i="22"/>
  <c r="M490" i="22"/>
  <c r="O490" i="22" s="1"/>
  <c r="J491" i="22"/>
  <c r="M491" i="22"/>
  <c r="O491" i="22" s="1"/>
  <c r="J492" i="22"/>
  <c r="M492" i="22"/>
  <c r="O492" i="22" s="1"/>
  <c r="J493" i="22"/>
  <c r="M493" i="22"/>
  <c r="O493" i="22" s="1"/>
  <c r="J494" i="22"/>
  <c r="M494" i="22"/>
  <c r="O494" i="22" s="1"/>
  <c r="J495" i="22"/>
  <c r="M495" i="22"/>
  <c r="O495" i="22" s="1"/>
  <c r="J496" i="22"/>
  <c r="M496" i="22"/>
  <c r="O496" i="22" s="1"/>
  <c r="J497" i="22"/>
  <c r="M497" i="22"/>
  <c r="O497" i="22" s="1"/>
  <c r="J498" i="22"/>
  <c r="M498" i="22"/>
  <c r="O498" i="22" s="1"/>
  <c r="J499" i="22"/>
  <c r="M499" i="22"/>
  <c r="O499" i="22" s="1"/>
  <c r="J500" i="22"/>
  <c r="M500" i="22"/>
  <c r="O500" i="22" s="1"/>
  <c r="J501" i="22"/>
  <c r="M501" i="22"/>
  <c r="O501" i="22" s="1"/>
  <c r="J502" i="22"/>
  <c r="M502" i="22"/>
  <c r="O502" i="22" s="1"/>
  <c r="J503" i="22"/>
  <c r="M503" i="22"/>
  <c r="O503" i="22" s="1"/>
  <c r="J504" i="22"/>
  <c r="M504" i="22"/>
  <c r="O504" i="22" s="1"/>
  <c r="J505" i="22"/>
  <c r="M505" i="22"/>
  <c r="O505" i="22" s="1"/>
  <c r="J506" i="22"/>
  <c r="M506" i="22"/>
  <c r="O506" i="22" s="1"/>
  <c r="J507" i="22"/>
  <c r="M507" i="22"/>
  <c r="O507" i="22" s="1"/>
  <c r="J508" i="22"/>
  <c r="M508" i="22"/>
  <c r="O508" i="22" s="1"/>
  <c r="J509" i="22"/>
  <c r="M509" i="22"/>
  <c r="O509" i="22" s="1"/>
  <c r="J510" i="22"/>
  <c r="M510" i="22"/>
  <c r="O510" i="22" s="1"/>
  <c r="J511" i="22"/>
  <c r="M511" i="22"/>
  <c r="O511" i="22" s="1"/>
  <c r="J512" i="22"/>
  <c r="M512" i="22"/>
  <c r="O512" i="22" s="1"/>
  <c r="J513" i="22"/>
  <c r="M513" i="22"/>
  <c r="O513" i="22" s="1"/>
  <c r="J514" i="22"/>
  <c r="M514" i="22"/>
  <c r="O514" i="22" s="1"/>
  <c r="J515" i="22"/>
  <c r="M515" i="22"/>
  <c r="O515" i="22" s="1"/>
  <c r="J516" i="22"/>
  <c r="M516" i="22"/>
  <c r="O516" i="22" s="1"/>
  <c r="J517" i="22"/>
  <c r="M517" i="22"/>
  <c r="O517" i="22" s="1"/>
  <c r="J518" i="22"/>
  <c r="M518" i="22"/>
  <c r="O518" i="22" s="1"/>
  <c r="J519" i="22"/>
  <c r="M519" i="22"/>
  <c r="O519" i="22" s="1"/>
  <c r="J520" i="22"/>
  <c r="M520" i="22"/>
  <c r="O520" i="22" s="1"/>
  <c r="J521" i="22"/>
  <c r="M521" i="22"/>
  <c r="O521" i="22" s="1"/>
  <c r="J522" i="22"/>
  <c r="M522" i="22"/>
  <c r="O522" i="22" s="1"/>
  <c r="J523" i="22"/>
  <c r="M523" i="22"/>
  <c r="O523" i="22" s="1"/>
  <c r="J524" i="22"/>
  <c r="M524" i="22"/>
  <c r="O524" i="22" s="1"/>
  <c r="J525" i="22"/>
  <c r="M525" i="22"/>
  <c r="O525" i="22" s="1"/>
  <c r="J526" i="22"/>
  <c r="M526" i="22"/>
  <c r="O526" i="22" s="1"/>
  <c r="J527" i="22"/>
  <c r="M527" i="22"/>
  <c r="O527" i="22" s="1"/>
  <c r="J528" i="22"/>
  <c r="M528" i="22"/>
  <c r="O528" i="22" s="1"/>
  <c r="J529" i="22"/>
  <c r="M529" i="22"/>
  <c r="O529" i="22" s="1"/>
  <c r="J530" i="22"/>
  <c r="M530" i="22"/>
  <c r="O530" i="22" s="1"/>
  <c r="J531" i="22"/>
  <c r="M531" i="22"/>
  <c r="O531" i="22" s="1"/>
  <c r="J532" i="22"/>
  <c r="M532" i="22"/>
  <c r="O532" i="22" s="1"/>
  <c r="J533" i="22"/>
  <c r="M533" i="22"/>
  <c r="O533" i="22" s="1"/>
  <c r="J534" i="22"/>
  <c r="M534" i="22"/>
  <c r="O534" i="22" s="1"/>
  <c r="J535" i="22"/>
  <c r="M535" i="22"/>
  <c r="O535" i="22" s="1"/>
  <c r="J536" i="22"/>
  <c r="M536" i="22"/>
  <c r="O536" i="22" s="1"/>
  <c r="J537" i="22"/>
  <c r="M537" i="22"/>
  <c r="O537" i="22" s="1"/>
  <c r="J538" i="22"/>
  <c r="M538" i="22"/>
  <c r="O538" i="22" s="1"/>
  <c r="J539" i="22"/>
  <c r="M539" i="22"/>
  <c r="O539" i="22" s="1"/>
  <c r="J540" i="22"/>
  <c r="M540" i="22"/>
  <c r="O540" i="22" s="1"/>
  <c r="J541" i="22"/>
  <c r="M541" i="22"/>
  <c r="O541" i="22" s="1"/>
  <c r="J542" i="22"/>
  <c r="M542" i="22"/>
  <c r="O542" i="22" s="1"/>
  <c r="J543" i="22"/>
  <c r="M543" i="22"/>
  <c r="O543" i="22" s="1"/>
  <c r="J544" i="22"/>
  <c r="M544" i="22"/>
  <c r="O544" i="22" s="1"/>
  <c r="J545" i="22"/>
  <c r="M545" i="22"/>
  <c r="O545" i="22" s="1"/>
  <c r="J546" i="22"/>
  <c r="M546" i="22"/>
  <c r="O546" i="22" s="1"/>
  <c r="J547" i="22"/>
  <c r="M547" i="22"/>
  <c r="O547" i="22" s="1"/>
  <c r="M548" i="22"/>
  <c r="O548" i="22" s="1"/>
  <c r="J549" i="22"/>
  <c r="M549" i="22"/>
  <c r="O549" i="22" s="1"/>
  <c r="M550" i="22"/>
  <c r="O550" i="22" s="1"/>
  <c r="J551" i="22"/>
  <c r="M551" i="22"/>
  <c r="O551" i="22" s="1"/>
  <c r="J552" i="22"/>
  <c r="M552" i="22"/>
  <c r="O552" i="22" s="1"/>
  <c r="J553" i="22"/>
  <c r="M553" i="22"/>
  <c r="O553" i="22" s="1"/>
  <c r="M554" i="22"/>
  <c r="O554" i="22" s="1"/>
  <c r="J555" i="22"/>
  <c r="M555" i="22"/>
  <c r="O555" i="22" s="1"/>
  <c r="J556" i="22"/>
  <c r="M556" i="22"/>
  <c r="O556" i="22" s="1"/>
  <c r="J557" i="22"/>
  <c r="M557" i="22"/>
  <c r="O557" i="22" s="1"/>
  <c r="M558" i="22"/>
  <c r="O558" i="22" s="1"/>
  <c r="M559" i="22"/>
  <c r="O559" i="22" s="1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G499" i="8"/>
  <c r="G500" i="28" s="1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G485" i="8"/>
  <c r="F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G340" i="8"/>
  <c r="F340" i="8"/>
  <c r="H339" i="8"/>
  <c r="H338" i="8"/>
  <c r="H337" i="8"/>
  <c r="H336" i="8"/>
  <c r="H335" i="8"/>
  <c r="H334" i="8"/>
  <c r="H333" i="8"/>
  <c r="H332" i="8"/>
  <c r="H331" i="8"/>
  <c r="H330" i="8"/>
  <c r="G329" i="8"/>
  <c r="F329" i="8"/>
  <c r="H328" i="8"/>
  <c r="H327" i="8"/>
  <c r="H329" i="8" s="1"/>
  <c r="G326" i="8"/>
  <c r="F326" i="8"/>
  <c r="H325" i="8"/>
  <c r="H324" i="8"/>
  <c r="H323" i="8"/>
  <c r="H322" i="8"/>
  <c r="H321" i="8"/>
  <c r="H320" i="8"/>
  <c r="H319" i="8"/>
  <c r="H318" i="8"/>
  <c r="H317" i="8"/>
  <c r="H316" i="8"/>
  <c r="G315" i="8"/>
  <c r="F315" i="8"/>
  <c r="H314" i="8"/>
  <c r="H313" i="8"/>
  <c r="G312" i="8"/>
  <c r="F312" i="8"/>
  <c r="H311" i="8"/>
  <c r="H310" i="8"/>
  <c r="H312" i="8" s="1"/>
  <c r="H309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G225" i="8"/>
  <c r="F225" i="8"/>
  <c r="H224" i="8"/>
  <c r="G223" i="8"/>
  <c r="F223" i="8"/>
  <c r="H223" i="8" s="1"/>
  <c r="H222" i="8"/>
  <c r="H221" i="8"/>
  <c r="H220" i="8"/>
  <c r="H219" i="8"/>
  <c r="H218" i="8"/>
  <c r="H217" i="8"/>
  <c r="H216" i="8"/>
  <c r="H215" i="8"/>
  <c r="G214" i="8"/>
  <c r="F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G14" i="8"/>
  <c r="G50" i="8" s="1"/>
  <c r="G272" i="8" s="1"/>
  <c r="F14" i="8"/>
  <c r="F50" i="8" s="1"/>
  <c r="H13" i="8"/>
  <c r="H12" i="8"/>
  <c r="H11" i="8"/>
  <c r="H10" i="8"/>
  <c r="H9" i="8"/>
  <c r="H8" i="8"/>
  <c r="H341" i="30"/>
  <c r="G341" i="30"/>
  <c r="F341" i="30"/>
  <c r="H272" i="30"/>
  <c r="H271" i="30"/>
  <c r="H270" i="30"/>
  <c r="H269" i="30"/>
  <c r="H268" i="30"/>
  <c r="H267" i="30"/>
  <c r="H266" i="30"/>
  <c r="H265" i="30"/>
  <c r="H264" i="30"/>
  <c r="H263" i="30"/>
  <c r="H262" i="30"/>
  <c r="H261" i="30"/>
  <c r="H260" i="30"/>
  <c r="H259" i="30"/>
  <c r="H258" i="30"/>
  <c r="H257" i="30"/>
  <c r="H256" i="30"/>
  <c r="H255" i="30"/>
  <c r="H254" i="30"/>
  <c r="H253" i="30"/>
  <c r="H252" i="30"/>
  <c r="H251" i="30"/>
  <c r="H250" i="30"/>
  <c r="H249" i="30"/>
  <c r="H248" i="30"/>
  <c r="H247" i="30"/>
  <c r="H246" i="30"/>
  <c r="H245" i="30"/>
  <c r="H244" i="30"/>
  <c r="H243" i="30"/>
  <c r="H242" i="30"/>
  <c r="H241" i="30"/>
  <c r="H240" i="30"/>
  <c r="H239" i="30"/>
  <c r="H238" i="30"/>
  <c r="H237" i="30"/>
  <c r="H236" i="30"/>
  <c r="H235" i="30"/>
  <c r="H234" i="30"/>
  <c r="H233" i="30"/>
  <c r="H232" i="30"/>
  <c r="H231" i="30"/>
  <c r="H230" i="30"/>
  <c r="H229" i="30"/>
  <c r="H228" i="30"/>
  <c r="H227" i="30"/>
  <c r="G226" i="30"/>
  <c r="F226" i="30"/>
  <c r="H225" i="30"/>
  <c r="G224" i="30"/>
  <c r="F224" i="30"/>
  <c r="H224" i="30" s="1"/>
  <c r="H223" i="30"/>
  <c r="H222" i="30"/>
  <c r="H221" i="30"/>
  <c r="H220" i="30"/>
  <c r="H219" i="30"/>
  <c r="H218" i="30"/>
  <c r="H217" i="30"/>
  <c r="H216" i="30"/>
  <c r="G215" i="30"/>
  <c r="F215" i="30"/>
  <c r="H214" i="30"/>
  <c r="H213" i="30"/>
  <c r="H212" i="30"/>
  <c r="H211" i="30"/>
  <c r="H210" i="30"/>
  <c r="H209" i="30"/>
  <c r="H208" i="30"/>
  <c r="H207" i="30"/>
  <c r="H206" i="30"/>
  <c r="H205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9" i="30"/>
  <c r="H188" i="30"/>
  <c r="H187" i="30"/>
  <c r="H186" i="30"/>
  <c r="H183" i="30"/>
  <c r="H182" i="30"/>
  <c r="H181" i="30"/>
  <c r="H180" i="30"/>
  <c r="H179" i="30"/>
  <c r="H178" i="30"/>
  <c r="H177" i="30"/>
  <c r="H176" i="30"/>
  <c r="H175" i="30"/>
  <c r="H174" i="30"/>
  <c r="H173" i="30"/>
  <c r="H172" i="30"/>
  <c r="G171" i="30"/>
  <c r="G171" i="28" s="1"/>
  <c r="F171" i="30"/>
  <c r="F171" i="28" s="1"/>
  <c r="H169" i="30"/>
  <c r="H168" i="30"/>
  <c r="H167" i="30"/>
  <c r="H166" i="30"/>
  <c r="H165" i="30"/>
  <c r="H164" i="30"/>
  <c r="H163" i="30"/>
  <c r="H162" i="30"/>
  <c r="H161" i="30"/>
  <c r="H160" i="30"/>
  <c r="H159" i="30"/>
  <c r="H158" i="30"/>
  <c r="H157" i="30"/>
  <c r="H156" i="30"/>
  <c r="H155" i="30"/>
  <c r="G154" i="30"/>
  <c r="G154" i="28" s="1"/>
  <c r="F154" i="30"/>
  <c r="F154" i="28" s="1"/>
  <c r="H153" i="30"/>
  <c r="H152" i="30"/>
  <c r="H151" i="30"/>
  <c r="H150" i="30"/>
  <c r="G149" i="30"/>
  <c r="G149" i="28" s="1"/>
  <c r="F149" i="30"/>
  <c r="F149" i="28" s="1"/>
  <c r="H148" i="30"/>
  <c r="H147" i="30"/>
  <c r="H146" i="30"/>
  <c r="H145" i="30"/>
  <c r="H144" i="30"/>
  <c r="H143" i="30"/>
  <c r="H142" i="30"/>
  <c r="H141" i="30"/>
  <c r="H140" i="30"/>
  <c r="H139" i="30"/>
  <c r="H138" i="30"/>
  <c r="H137" i="30"/>
  <c r="H136" i="30"/>
  <c r="H135" i="30"/>
  <c r="H134" i="30"/>
  <c r="H133" i="30"/>
  <c r="H132" i="30"/>
  <c r="H131" i="30"/>
  <c r="H130" i="30"/>
  <c r="H129" i="30"/>
  <c r="H128" i="30"/>
  <c r="H127" i="30"/>
  <c r="H126" i="30"/>
  <c r="H125" i="30"/>
  <c r="G124" i="30"/>
  <c r="F124" i="30"/>
  <c r="F170" i="30" s="1"/>
  <c r="F170" i="28" s="1"/>
  <c r="H123" i="30"/>
  <c r="H122" i="30"/>
  <c r="H121" i="30"/>
  <c r="H120" i="30"/>
  <c r="H119" i="30"/>
  <c r="H118" i="30"/>
  <c r="H117" i="30"/>
  <c r="H116" i="30"/>
  <c r="H115" i="30" s="1"/>
  <c r="G115" i="30"/>
  <c r="G115" i="28" s="1"/>
  <c r="F115" i="30"/>
  <c r="F115" i="28" s="1"/>
  <c r="H561" i="6"/>
  <c r="H559" i="6"/>
  <c r="H558" i="6"/>
  <c r="H557" i="6"/>
  <c r="H556" i="6"/>
  <c r="H556" i="28" s="1"/>
  <c r="H555" i="6"/>
  <c r="H554" i="6"/>
  <c r="H553" i="6"/>
  <c r="H552" i="6"/>
  <c r="H552" i="28" s="1"/>
  <c r="H551" i="6"/>
  <c r="H550" i="6"/>
  <c r="H549" i="6"/>
  <c r="H548" i="6"/>
  <c r="H548" i="28" s="1"/>
  <c r="H547" i="6"/>
  <c r="H546" i="6"/>
  <c r="H545" i="6"/>
  <c r="H544" i="6"/>
  <c r="H544" i="28" s="1"/>
  <c r="H543" i="6"/>
  <c r="H542" i="6"/>
  <c r="H541" i="6"/>
  <c r="H540" i="6"/>
  <c r="H540" i="28" s="1"/>
  <c r="H539" i="6"/>
  <c r="H538" i="6"/>
  <c r="H537" i="6"/>
  <c r="H536" i="6"/>
  <c r="H536" i="28" s="1"/>
  <c r="H535" i="6"/>
  <c r="H534" i="6"/>
  <c r="H533" i="6"/>
  <c r="H532" i="6"/>
  <c r="H532" i="28" s="1"/>
  <c r="H531" i="6"/>
  <c r="H530" i="6"/>
  <c r="H529" i="6"/>
  <c r="H528" i="6"/>
  <c r="H528" i="28" s="1"/>
  <c r="H527" i="6"/>
  <c r="H526" i="6"/>
  <c r="H525" i="6"/>
  <c r="H524" i="6"/>
  <c r="H524" i="28" s="1"/>
  <c r="H523" i="6"/>
  <c r="H522" i="6"/>
  <c r="H521" i="6"/>
  <c r="H520" i="6"/>
  <c r="H520" i="28" s="1"/>
  <c r="H519" i="6"/>
  <c r="H518" i="6"/>
  <c r="H517" i="6"/>
  <c r="H516" i="6"/>
  <c r="H516" i="28" s="1"/>
  <c r="H515" i="6"/>
  <c r="H514" i="6"/>
  <c r="H513" i="6"/>
  <c r="H512" i="6"/>
  <c r="H512" i="28" s="1"/>
  <c r="H511" i="6"/>
  <c r="H510" i="6"/>
  <c r="H509" i="6"/>
  <c r="H508" i="6"/>
  <c r="H508" i="28" s="1"/>
  <c r="H507" i="6"/>
  <c r="H506" i="6"/>
  <c r="H505" i="6"/>
  <c r="H504" i="6"/>
  <c r="H504" i="28" s="1"/>
  <c r="H503" i="6"/>
  <c r="H502" i="6"/>
  <c r="H501" i="6"/>
  <c r="H500" i="6"/>
  <c r="H499" i="6"/>
  <c r="H498" i="6"/>
  <c r="H497" i="6"/>
  <c r="H496" i="6"/>
  <c r="H496" i="28" s="1"/>
  <c r="G495" i="6"/>
  <c r="H494" i="6"/>
  <c r="H493" i="6"/>
  <c r="H492" i="6"/>
  <c r="H492" i="28" s="1"/>
  <c r="H491" i="6"/>
  <c r="H490" i="6"/>
  <c r="H489" i="6"/>
  <c r="H488" i="6"/>
  <c r="H488" i="28" s="1"/>
  <c r="H487" i="6"/>
  <c r="G486" i="6"/>
  <c r="F486" i="6"/>
  <c r="H485" i="6"/>
  <c r="H485" i="28" s="1"/>
  <c r="H484" i="6"/>
  <c r="H483" i="6"/>
  <c r="H482" i="6"/>
  <c r="H481" i="6"/>
  <c r="H481" i="28" s="1"/>
  <c r="H480" i="6"/>
  <c r="H479" i="6"/>
  <c r="H478" i="6"/>
  <c r="H477" i="6"/>
  <c r="H477" i="28" s="1"/>
  <c r="H476" i="6"/>
  <c r="H475" i="6"/>
  <c r="H473" i="6"/>
  <c r="H473" i="28" s="1"/>
  <c r="H472" i="6"/>
  <c r="H471" i="6"/>
  <c r="H470" i="6"/>
  <c r="H469" i="6"/>
  <c r="H469" i="28" s="1"/>
  <c r="H468" i="6"/>
  <c r="H467" i="6"/>
  <c r="H466" i="6"/>
  <c r="H465" i="6"/>
  <c r="H465" i="28" s="1"/>
  <c r="H464" i="6"/>
  <c r="H463" i="6"/>
  <c r="H462" i="6"/>
  <c r="H461" i="6"/>
  <c r="H461" i="28" s="1"/>
  <c r="H460" i="6"/>
  <c r="H459" i="6"/>
  <c r="H458" i="6"/>
  <c r="H457" i="6"/>
  <c r="H457" i="28" s="1"/>
  <c r="H456" i="6"/>
  <c r="H455" i="6"/>
  <c r="H454" i="6"/>
  <c r="H453" i="6"/>
  <c r="H453" i="28" s="1"/>
  <c r="H452" i="6"/>
  <c r="H451" i="6"/>
  <c r="H450" i="6"/>
  <c r="H449" i="6"/>
  <c r="H449" i="28" s="1"/>
  <c r="H447" i="6"/>
  <c r="H446" i="6"/>
  <c r="H445" i="6"/>
  <c r="H445" i="28" s="1"/>
  <c r="H444" i="6"/>
  <c r="H443" i="6"/>
  <c r="H442" i="6"/>
  <c r="H441" i="6"/>
  <c r="H441" i="28" s="1"/>
  <c r="H440" i="6"/>
  <c r="H439" i="6"/>
  <c r="H438" i="6"/>
  <c r="H437" i="6"/>
  <c r="H437" i="28" s="1"/>
  <c r="H436" i="6"/>
  <c r="H435" i="6"/>
  <c r="H434" i="6"/>
  <c r="H433" i="6"/>
  <c r="H433" i="28" s="1"/>
  <c r="H432" i="6"/>
  <c r="H431" i="6"/>
  <c r="H430" i="6"/>
  <c r="H429" i="6"/>
  <c r="H429" i="28" s="1"/>
  <c r="H428" i="6"/>
  <c r="H427" i="6"/>
  <c r="H426" i="6"/>
  <c r="H425" i="6"/>
  <c r="H425" i="28" s="1"/>
  <c r="H424" i="6"/>
  <c r="H423" i="6"/>
  <c r="H422" i="6"/>
  <c r="H421" i="6"/>
  <c r="H420" i="6"/>
  <c r="H419" i="6"/>
  <c r="H418" i="6"/>
  <c r="H417" i="6"/>
  <c r="H417" i="28" s="1"/>
  <c r="H416" i="6"/>
  <c r="H415" i="6"/>
  <c r="H414" i="6"/>
  <c r="H413" i="6"/>
  <c r="H413" i="28" s="1"/>
  <c r="H412" i="6"/>
  <c r="H411" i="6"/>
  <c r="H410" i="6"/>
  <c r="H409" i="6"/>
  <c r="H409" i="28" s="1"/>
  <c r="H408" i="6"/>
  <c r="H407" i="6"/>
  <c r="H406" i="6"/>
  <c r="H405" i="6"/>
  <c r="H405" i="28" s="1"/>
  <c r="H404" i="6"/>
  <c r="H403" i="6"/>
  <c r="H402" i="6"/>
  <c r="H401" i="6"/>
  <c r="H401" i="28" s="1"/>
  <c r="H400" i="6"/>
  <c r="H399" i="6"/>
  <c r="H398" i="6"/>
  <c r="H397" i="6"/>
  <c r="H397" i="28" s="1"/>
  <c r="H396" i="6"/>
  <c r="H395" i="6"/>
  <c r="H394" i="6"/>
  <c r="H393" i="6"/>
  <c r="H393" i="28" s="1"/>
  <c r="H392" i="6"/>
  <c r="H391" i="6"/>
  <c r="H390" i="6"/>
  <c r="H389" i="6"/>
  <c r="H389" i="28" s="1"/>
  <c r="H388" i="6"/>
  <c r="H387" i="6"/>
  <c r="H386" i="6"/>
  <c r="H385" i="6"/>
  <c r="H385" i="28" s="1"/>
  <c r="H384" i="6"/>
  <c r="H383" i="6"/>
  <c r="H382" i="6"/>
  <c r="H381" i="6"/>
  <c r="H381" i="28" s="1"/>
  <c r="H380" i="6"/>
  <c r="H379" i="6"/>
  <c r="H378" i="6"/>
  <c r="H377" i="6"/>
  <c r="H377" i="28" s="1"/>
  <c r="H376" i="6"/>
  <c r="H375" i="6"/>
  <c r="H374" i="6"/>
  <c r="H373" i="6"/>
  <c r="H373" i="28" s="1"/>
  <c r="H372" i="6"/>
  <c r="H371" i="6"/>
  <c r="H370" i="6"/>
  <c r="H369" i="6"/>
  <c r="H369" i="28" s="1"/>
  <c r="H368" i="6"/>
  <c r="H367" i="6"/>
  <c r="H366" i="6"/>
  <c r="H365" i="6"/>
  <c r="H365" i="28" s="1"/>
  <c r="H364" i="6"/>
  <c r="H363" i="6"/>
  <c r="H362" i="6"/>
  <c r="H361" i="6"/>
  <c r="H361" i="28" s="1"/>
  <c r="H360" i="6"/>
  <c r="H359" i="6"/>
  <c r="H358" i="6"/>
  <c r="H357" i="6"/>
  <c r="H357" i="28" s="1"/>
  <c r="H356" i="6"/>
  <c r="H355" i="6"/>
  <c r="H354" i="6"/>
  <c r="H353" i="6"/>
  <c r="H353" i="28" s="1"/>
  <c r="H352" i="6"/>
  <c r="H351" i="6"/>
  <c r="H350" i="6"/>
  <c r="H349" i="6"/>
  <c r="H349" i="28" s="1"/>
  <c r="H348" i="6"/>
  <c r="H347" i="6"/>
  <c r="H346" i="6"/>
  <c r="H345" i="6"/>
  <c r="H345" i="28" s="1"/>
  <c r="H344" i="6"/>
  <c r="H343" i="6"/>
  <c r="G341" i="6"/>
  <c r="F341" i="6"/>
  <c r="H340" i="6"/>
  <c r="H339" i="6"/>
  <c r="H339" i="28" s="1"/>
  <c r="H338" i="6"/>
  <c r="H338" i="28" s="1"/>
  <c r="H337" i="6"/>
  <c r="H336" i="6"/>
  <c r="H335" i="6"/>
  <c r="H335" i="28" s="1"/>
  <c r="H334" i="6"/>
  <c r="H334" i="28" s="1"/>
  <c r="H333" i="6"/>
  <c r="H332" i="6"/>
  <c r="H331" i="6"/>
  <c r="G330" i="6"/>
  <c r="F330" i="6"/>
  <c r="H329" i="6"/>
  <c r="H329" i="28" s="1"/>
  <c r="H328" i="6"/>
  <c r="G327" i="6"/>
  <c r="F327" i="6"/>
  <c r="H326" i="6"/>
  <c r="H326" i="28" s="1"/>
  <c r="H325" i="6"/>
  <c r="H324" i="6"/>
  <c r="H324" i="28" s="1"/>
  <c r="H323" i="6"/>
  <c r="H322" i="6"/>
  <c r="H322" i="28" s="1"/>
  <c r="H321" i="6"/>
  <c r="H321" i="28" s="1"/>
  <c r="H320" i="6"/>
  <c r="H320" i="28" s="1"/>
  <c r="H319" i="6"/>
  <c r="H318" i="6"/>
  <c r="H318" i="28" s="1"/>
  <c r="H317" i="6"/>
  <c r="G316" i="6"/>
  <c r="F316" i="6"/>
  <c r="H315" i="6"/>
  <c r="H315" i="28" s="1"/>
  <c r="H314" i="6"/>
  <c r="G313" i="6"/>
  <c r="F313" i="6"/>
  <c r="F342" i="6" s="1"/>
  <c r="H312" i="6"/>
  <c r="H312" i="28" s="1"/>
  <c r="H311" i="6"/>
  <c r="H310" i="6"/>
  <c r="H310" i="28" s="1"/>
  <c r="H309" i="6"/>
  <c r="H309" i="28" s="1"/>
  <c r="H308" i="6"/>
  <c r="H308" i="28" s="1"/>
  <c r="H307" i="6"/>
  <c r="H306" i="6"/>
  <c r="H306" i="28" s="1"/>
  <c r="H305" i="6"/>
  <c r="H305" i="28" s="1"/>
  <c r="H304" i="6"/>
  <c r="H304" i="28" s="1"/>
  <c r="H303" i="6"/>
  <c r="G302" i="6"/>
  <c r="F302" i="6"/>
  <c r="G300" i="6"/>
  <c r="F300" i="6"/>
  <c r="H299" i="6"/>
  <c r="H299" i="28" s="1"/>
  <c r="H298" i="6"/>
  <c r="H297" i="6"/>
  <c r="G296" i="6"/>
  <c r="F296" i="6"/>
  <c r="H295" i="6"/>
  <c r="H295" i="28" s="1"/>
  <c r="H294" i="6"/>
  <c r="H294" i="28" s="1"/>
  <c r="H293" i="6"/>
  <c r="H292" i="6"/>
  <c r="H292" i="28" s="1"/>
  <c r="H291" i="6"/>
  <c r="H291" i="28" s="1"/>
  <c r="H290" i="6"/>
  <c r="H290" i="28" s="1"/>
  <c r="H289" i="6"/>
  <c r="H288" i="6"/>
  <c r="H288" i="28" s="1"/>
  <c r="H287" i="6"/>
  <c r="H287" i="28" s="1"/>
  <c r="H286" i="6"/>
  <c r="H286" i="28" s="1"/>
  <c r="H285" i="6"/>
  <c r="H284" i="6"/>
  <c r="H284" i="28" s="1"/>
  <c r="H283" i="6"/>
  <c r="H283" i="28" s="1"/>
  <c r="H282" i="6"/>
  <c r="H271" i="6"/>
  <c r="H272" i="28" s="1"/>
  <c r="H270" i="6"/>
  <c r="H269" i="6"/>
  <c r="H268" i="6"/>
  <c r="H267" i="6"/>
  <c r="H268" i="28" s="1"/>
  <c r="H266" i="6"/>
  <c r="H265" i="6"/>
  <c r="H264" i="6"/>
  <c r="H263" i="6"/>
  <c r="H264" i="28" s="1"/>
  <c r="H262" i="6"/>
  <c r="H261" i="6"/>
  <c r="H260" i="6"/>
  <c r="H259" i="6"/>
  <c r="H260" i="28" s="1"/>
  <c r="H258" i="6"/>
  <c r="H257" i="6"/>
  <c r="H256" i="6"/>
  <c r="H255" i="6"/>
  <c r="H256" i="28" s="1"/>
  <c r="H254" i="6"/>
  <c r="H253" i="6"/>
  <c r="H252" i="6"/>
  <c r="H251" i="6"/>
  <c r="H252" i="28" s="1"/>
  <c r="H250" i="6"/>
  <c r="H249" i="6"/>
  <c r="H248" i="6"/>
  <c r="H246" i="6"/>
  <c r="H245" i="6"/>
  <c r="H244" i="6"/>
  <c r="H243" i="6"/>
  <c r="H244" i="28" s="1"/>
  <c r="H242" i="6"/>
  <c r="H243" i="28" s="1"/>
  <c r="H241" i="6"/>
  <c r="H240" i="6"/>
  <c r="H239" i="6"/>
  <c r="H240" i="28" s="1"/>
  <c r="H238" i="6"/>
  <c r="H239" i="28" s="1"/>
  <c r="H237" i="6"/>
  <c r="H236" i="6"/>
  <c r="H235" i="6"/>
  <c r="H236" i="28" s="1"/>
  <c r="H234" i="6"/>
  <c r="H235" i="28" s="1"/>
  <c r="H233" i="6"/>
  <c r="H232" i="6"/>
  <c r="H231" i="6"/>
  <c r="H232" i="28" s="1"/>
  <c r="H230" i="6"/>
  <c r="H231" i="28" s="1"/>
  <c r="H229" i="6"/>
  <c r="H228" i="6"/>
  <c r="H227" i="6"/>
  <c r="H228" i="28" s="1"/>
  <c r="H226" i="6"/>
  <c r="H227" i="28" s="1"/>
  <c r="G225" i="6"/>
  <c r="G247" i="6" s="1"/>
  <c r="G248" i="28" s="1"/>
  <c r="F225" i="6"/>
  <c r="H224" i="6"/>
  <c r="H225" i="28" s="1"/>
  <c r="G223" i="6"/>
  <c r="F223" i="6"/>
  <c r="H222" i="6"/>
  <c r="H221" i="6"/>
  <c r="H222" i="28" s="1"/>
  <c r="H220" i="6"/>
  <c r="H221" i="28" s="1"/>
  <c r="H219" i="6"/>
  <c r="H218" i="6"/>
  <c r="H217" i="6"/>
  <c r="H216" i="6"/>
  <c r="H217" i="28" s="1"/>
  <c r="H215" i="6"/>
  <c r="G214" i="6"/>
  <c r="F214" i="6"/>
  <c r="H213" i="6"/>
  <c r="H214" i="28" s="1"/>
  <c r="H212" i="6"/>
  <c r="H211" i="6"/>
  <c r="H210" i="6"/>
  <c r="H211" i="28" s="1"/>
  <c r="H209" i="6"/>
  <c r="H208" i="6"/>
  <c r="H207" i="6"/>
  <c r="H206" i="6"/>
  <c r="H205" i="6"/>
  <c r="H204" i="6"/>
  <c r="H203" i="6"/>
  <c r="H202" i="6"/>
  <c r="H201" i="6"/>
  <c r="H202" i="28" s="1"/>
  <c r="H200" i="6"/>
  <c r="H199" i="6"/>
  <c r="H198" i="6"/>
  <c r="H199" i="28" s="1"/>
  <c r="H197" i="6"/>
  <c r="H198" i="28" s="1"/>
  <c r="H196" i="6"/>
  <c r="H195" i="6"/>
  <c r="H194" i="6"/>
  <c r="H195" i="28" s="1"/>
  <c r="H193" i="6"/>
  <c r="H194" i="28" s="1"/>
  <c r="H192" i="6"/>
  <c r="H191" i="6"/>
  <c r="H190" i="6"/>
  <c r="H189" i="6"/>
  <c r="H190" i="28" s="1"/>
  <c r="H188" i="6"/>
  <c r="H187" i="6"/>
  <c r="H186" i="6"/>
  <c r="H185" i="6"/>
  <c r="H186" i="28" s="1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49" i="6"/>
  <c r="H48" i="6"/>
  <c r="H47" i="6"/>
  <c r="H46" i="6"/>
  <c r="H45" i="6"/>
  <c r="H44" i="6"/>
  <c r="H43" i="6"/>
  <c r="H42" i="6"/>
  <c r="H41" i="6"/>
  <c r="H40" i="6"/>
  <c r="G39" i="6"/>
  <c r="G39" i="28" s="1"/>
  <c r="F39" i="6"/>
  <c r="F39" i="28" s="1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G14" i="6"/>
  <c r="F14" i="6"/>
  <c r="F15" i="6" s="1"/>
  <c r="H15" i="6" s="1"/>
  <c r="H13" i="6"/>
  <c r="H12" i="6"/>
  <c r="H11" i="6"/>
  <c r="H10" i="6"/>
  <c r="H9" i="6"/>
  <c r="H8" i="6"/>
  <c r="J563" i="44" l="1"/>
  <c r="H326" i="19"/>
  <c r="H340" i="10"/>
  <c r="H12" i="28"/>
  <c r="H42" i="28"/>
  <c r="H46" i="28"/>
  <c r="H51" i="28"/>
  <c r="H55" i="28"/>
  <c r="H59" i="28"/>
  <c r="H63" i="28"/>
  <c r="H67" i="28"/>
  <c r="H71" i="28"/>
  <c r="H75" i="28"/>
  <c r="H79" i="28"/>
  <c r="H83" i="28"/>
  <c r="H87" i="28"/>
  <c r="H91" i="28"/>
  <c r="H95" i="28"/>
  <c r="H99" i="28"/>
  <c r="H103" i="28"/>
  <c r="H107" i="28"/>
  <c r="H111" i="28"/>
  <c r="H115" i="28"/>
  <c r="H119" i="28"/>
  <c r="H123" i="28"/>
  <c r="H127" i="28"/>
  <c r="H131" i="28"/>
  <c r="H151" i="28"/>
  <c r="H155" i="28"/>
  <c r="H159" i="28"/>
  <c r="H163" i="28"/>
  <c r="H167" i="28"/>
  <c r="H175" i="28"/>
  <c r="H179" i="28"/>
  <c r="H183" i="28"/>
  <c r="F15" i="11"/>
  <c r="H15" i="11" s="1"/>
  <c r="F15" i="25"/>
  <c r="H50" i="21"/>
  <c r="O328" i="22"/>
  <c r="M329" i="22"/>
  <c r="O329" i="22" s="1"/>
  <c r="H329" i="12"/>
  <c r="H301" i="22"/>
  <c r="H312" i="22"/>
  <c r="H329" i="22"/>
  <c r="H203" i="28"/>
  <c r="J203" i="28" s="1"/>
  <c r="H207" i="28"/>
  <c r="J207" i="28" s="1"/>
  <c r="H204" i="28"/>
  <c r="J204" i="28" s="1"/>
  <c r="H208" i="28"/>
  <c r="J208" i="28" s="1"/>
  <c r="H205" i="28"/>
  <c r="J205" i="28" s="1"/>
  <c r="H209" i="28"/>
  <c r="J209" i="28" s="1"/>
  <c r="H206" i="28"/>
  <c r="J206" i="28" s="1"/>
  <c r="H210" i="28"/>
  <c r="J210" i="28" s="1"/>
  <c r="H301" i="12"/>
  <c r="H285" i="28"/>
  <c r="H289" i="28"/>
  <c r="H293" i="28"/>
  <c r="F300" i="12"/>
  <c r="H448" i="6"/>
  <c r="I272" i="20"/>
  <c r="I275" i="20" s="1"/>
  <c r="I341" i="20"/>
  <c r="F341" i="21"/>
  <c r="G300" i="15"/>
  <c r="G560" i="15" s="1"/>
  <c r="H299" i="15"/>
  <c r="H326" i="15"/>
  <c r="H340" i="15"/>
  <c r="G341" i="11"/>
  <c r="G560" i="11" s="1"/>
  <c r="H329" i="11"/>
  <c r="H319" i="28"/>
  <c r="H323" i="28"/>
  <c r="H225" i="11"/>
  <c r="F341" i="11"/>
  <c r="H223" i="10"/>
  <c r="H307" i="28"/>
  <c r="H503" i="28"/>
  <c r="H507" i="28"/>
  <c r="H511" i="28"/>
  <c r="H515" i="28"/>
  <c r="H519" i="28"/>
  <c r="H523" i="28"/>
  <c r="H527" i="28"/>
  <c r="H531" i="28"/>
  <c r="H535" i="28"/>
  <c r="H539" i="28"/>
  <c r="H543" i="28"/>
  <c r="H547" i="28"/>
  <c r="H551" i="28"/>
  <c r="H555" i="28"/>
  <c r="H559" i="28"/>
  <c r="J329" i="22"/>
  <c r="J310" i="22"/>
  <c r="H298" i="28"/>
  <c r="F341" i="27"/>
  <c r="H326" i="27"/>
  <c r="G341" i="27"/>
  <c r="G560" i="27" s="1"/>
  <c r="H329" i="27"/>
  <c r="H13" i="28"/>
  <c r="H325" i="28"/>
  <c r="H329" i="19"/>
  <c r="H9" i="28"/>
  <c r="H47" i="28"/>
  <c r="H473" i="42"/>
  <c r="H485" i="42" s="1"/>
  <c r="J478" i="42"/>
  <c r="H295" i="15"/>
  <c r="H300" i="15" s="1"/>
  <c r="H301" i="15"/>
  <c r="H223" i="12"/>
  <c r="F341" i="12"/>
  <c r="H225" i="12"/>
  <c r="H340" i="12"/>
  <c r="G300" i="12"/>
  <c r="H315" i="27"/>
  <c r="H341" i="27" s="1"/>
  <c r="H312" i="11"/>
  <c r="H340" i="11"/>
  <c r="H315" i="11"/>
  <c r="H341" i="11" s="1"/>
  <c r="H560" i="11" s="1"/>
  <c r="H326" i="11"/>
  <c r="H225" i="10"/>
  <c r="H316" i="25"/>
  <c r="H330" i="25"/>
  <c r="H296" i="25"/>
  <c r="H301" i="25" s="1"/>
  <c r="G50" i="25"/>
  <c r="G272" i="25" s="1"/>
  <c r="H223" i="25"/>
  <c r="H315" i="22"/>
  <c r="H326" i="22"/>
  <c r="J302" i="22"/>
  <c r="F341" i="22"/>
  <c r="H340" i="22"/>
  <c r="G341" i="8"/>
  <c r="G560" i="8" s="1"/>
  <c r="H315" i="8"/>
  <c r="H171" i="30"/>
  <c r="H171" i="28" s="1"/>
  <c r="G301" i="6"/>
  <c r="H326" i="12"/>
  <c r="F560" i="12"/>
  <c r="F565" i="28" s="1"/>
  <c r="H326" i="10"/>
  <c r="H315" i="10"/>
  <c r="H485" i="34"/>
  <c r="H485" i="27"/>
  <c r="H479" i="28"/>
  <c r="H483" i="28"/>
  <c r="H343" i="28"/>
  <c r="H347" i="28"/>
  <c r="H351" i="28"/>
  <c r="H355" i="28"/>
  <c r="H359" i="28"/>
  <c r="H363" i="28"/>
  <c r="H367" i="28"/>
  <c r="H371" i="28"/>
  <c r="H375" i="28"/>
  <c r="H379" i="28"/>
  <c r="H383" i="28"/>
  <c r="H387" i="28"/>
  <c r="H391" i="28"/>
  <c r="H399" i="28"/>
  <c r="H403" i="28"/>
  <c r="H407" i="28"/>
  <c r="H411" i="28"/>
  <c r="H415" i="28"/>
  <c r="H419" i="28"/>
  <c r="H423" i="28"/>
  <c r="H427" i="28"/>
  <c r="H431" i="28"/>
  <c r="H435" i="28"/>
  <c r="H439" i="28"/>
  <c r="H443" i="28"/>
  <c r="H447" i="28"/>
  <c r="H451" i="28"/>
  <c r="H455" i="28"/>
  <c r="H459" i="28"/>
  <c r="H463" i="28"/>
  <c r="H467" i="28"/>
  <c r="H471" i="28"/>
  <c r="H215" i="30"/>
  <c r="F50" i="6"/>
  <c r="G316" i="28"/>
  <c r="G495" i="28"/>
  <c r="F300" i="28"/>
  <c r="G302" i="28"/>
  <c r="G50" i="6"/>
  <c r="F301" i="6"/>
  <c r="F301" i="28" s="1"/>
  <c r="G342" i="6"/>
  <c r="F313" i="28"/>
  <c r="F316" i="28"/>
  <c r="F302" i="28"/>
  <c r="H14" i="6"/>
  <c r="H16" i="28"/>
  <c r="H24" i="28"/>
  <c r="H32" i="28"/>
  <c r="H188" i="28"/>
  <c r="H192" i="28"/>
  <c r="H196" i="28"/>
  <c r="H200" i="28"/>
  <c r="H212" i="28"/>
  <c r="H219" i="28"/>
  <c r="H223" i="28"/>
  <c r="H20" i="28"/>
  <c r="H28" i="28"/>
  <c r="H36" i="28"/>
  <c r="G300" i="43"/>
  <c r="F341" i="43"/>
  <c r="G341" i="43"/>
  <c r="O272" i="44"/>
  <c r="M275" i="44"/>
  <c r="O275" i="44" s="1"/>
  <c r="H494" i="10"/>
  <c r="H485" i="10"/>
  <c r="H295" i="21"/>
  <c r="H326" i="21"/>
  <c r="H299" i="21"/>
  <c r="G300" i="21"/>
  <c r="G341" i="21"/>
  <c r="H329" i="21"/>
  <c r="H247" i="28"/>
  <c r="H14" i="20"/>
  <c r="H50" i="20" s="1"/>
  <c r="H14" i="34"/>
  <c r="H39" i="34"/>
  <c r="H14" i="19"/>
  <c r="H14" i="15"/>
  <c r="H50" i="15" s="1"/>
  <c r="H272" i="15" s="1"/>
  <c r="H14" i="12"/>
  <c r="H50" i="12" s="1"/>
  <c r="H225" i="27"/>
  <c r="H14" i="25"/>
  <c r="H14" i="8"/>
  <c r="H50" i="8" s="1"/>
  <c r="H149" i="30"/>
  <c r="H485" i="8"/>
  <c r="H341" i="43"/>
  <c r="H44" i="28"/>
  <c r="H53" i="28"/>
  <c r="H61" i="28"/>
  <c r="H69" i="28"/>
  <c r="H77" i="28"/>
  <c r="H85" i="28"/>
  <c r="H93" i="28"/>
  <c r="H101" i="28"/>
  <c r="H109" i="28"/>
  <c r="H117" i="28"/>
  <c r="H125" i="28"/>
  <c r="H133" i="28"/>
  <c r="H141" i="28"/>
  <c r="H149" i="28"/>
  <c r="H157" i="28"/>
  <c r="H165" i="28"/>
  <c r="H173" i="28"/>
  <c r="H181" i="28"/>
  <c r="H10" i="28"/>
  <c r="H40" i="28"/>
  <c r="H48" i="28"/>
  <c r="H57" i="28"/>
  <c r="H65" i="28"/>
  <c r="H73" i="28"/>
  <c r="H81" i="28"/>
  <c r="H89" i="28"/>
  <c r="H97" i="28"/>
  <c r="H105" i="28"/>
  <c r="H113" i="28"/>
  <c r="H121" i="28"/>
  <c r="H129" i="28"/>
  <c r="H137" i="28"/>
  <c r="H145" i="28"/>
  <c r="H153" i="28"/>
  <c r="H161" i="28"/>
  <c r="H169" i="28"/>
  <c r="H177" i="28"/>
  <c r="H14" i="43"/>
  <c r="H50" i="43" s="1"/>
  <c r="H251" i="28"/>
  <c r="H255" i="28"/>
  <c r="H259" i="28"/>
  <c r="H263" i="28"/>
  <c r="H267" i="28"/>
  <c r="H271" i="28"/>
  <c r="H223" i="43"/>
  <c r="H485" i="20"/>
  <c r="H333" i="28"/>
  <c r="H337" i="28"/>
  <c r="H340" i="20"/>
  <c r="H341" i="20" s="1"/>
  <c r="F341" i="20"/>
  <c r="G341" i="20"/>
  <c r="G560" i="20" s="1"/>
  <c r="H272" i="20"/>
  <c r="H394" i="34"/>
  <c r="H420" i="34" s="1"/>
  <c r="H560" i="34" s="1"/>
  <c r="H214" i="34"/>
  <c r="H225" i="34"/>
  <c r="H490" i="28"/>
  <c r="H494" i="28"/>
  <c r="H498" i="28"/>
  <c r="H502" i="28"/>
  <c r="H506" i="28"/>
  <c r="H510" i="28"/>
  <c r="H514" i="28"/>
  <c r="H518" i="28"/>
  <c r="H522" i="28"/>
  <c r="H526" i="28"/>
  <c r="H530" i="28"/>
  <c r="H534" i="28"/>
  <c r="H538" i="28"/>
  <c r="H542" i="28"/>
  <c r="H546" i="28"/>
  <c r="H550" i="28"/>
  <c r="H554" i="28"/>
  <c r="H558" i="28"/>
  <c r="H499" i="21"/>
  <c r="H476" i="28"/>
  <c r="H480" i="28"/>
  <c r="H484" i="28"/>
  <c r="H491" i="28"/>
  <c r="H499" i="28"/>
  <c r="H485" i="21"/>
  <c r="H344" i="28"/>
  <c r="H348" i="28"/>
  <c r="H352" i="28"/>
  <c r="H356" i="28"/>
  <c r="H360" i="28"/>
  <c r="H364" i="28"/>
  <c r="H368" i="28"/>
  <c r="H372" i="28"/>
  <c r="H376" i="28"/>
  <c r="H380" i="28"/>
  <c r="H384" i="28"/>
  <c r="H388" i="28"/>
  <c r="H392" i="28"/>
  <c r="H396" i="28"/>
  <c r="H400" i="28"/>
  <c r="H404" i="28"/>
  <c r="H408" i="28"/>
  <c r="H412" i="28"/>
  <c r="H416" i="28"/>
  <c r="H420" i="28"/>
  <c r="H424" i="28"/>
  <c r="H428" i="28"/>
  <c r="H432" i="28"/>
  <c r="H436" i="28"/>
  <c r="H440" i="28"/>
  <c r="H444" i="28"/>
  <c r="H448" i="28"/>
  <c r="H456" i="28"/>
  <c r="H460" i="28"/>
  <c r="H464" i="28"/>
  <c r="H468" i="28"/>
  <c r="H472" i="28"/>
  <c r="H249" i="28"/>
  <c r="H253" i="28"/>
  <c r="H257" i="28"/>
  <c r="H261" i="28"/>
  <c r="H265" i="28"/>
  <c r="H269" i="28"/>
  <c r="H233" i="28"/>
  <c r="H237" i="28"/>
  <c r="H241" i="28"/>
  <c r="H245" i="28"/>
  <c r="H187" i="28"/>
  <c r="H191" i="28"/>
  <c r="H214" i="21"/>
  <c r="H272" i="21" s="1"/>
  <c r="H54" i="28"/>
  <c r="H58" i="28"/>
  <c r="H62" i="28"/>
  <c r="H66" i="28"/>
  <c r="H70" i="28"/>
  <c r="H74" i="28"/>
  <c r="H78" i="28"/>
  <c r="H82" i="28"/>
  <c r="H86" i="28"/>
  <c r="H90" i="28"/>
  <c r="H94" i="28"/>
  <c r="H98" i="28"/>
  <c r="H102" i="28"/>
  <c r="H106" i="28"/>
  <c r="H110" i="28"/>
  <c r="H114" i="28"/>
  <c r="H118" i="28"/>
  <c r="H122" i="28"/>
  <c r="H126" i="28"/>
  <c r="H130" i="28"/>
  <c r="H134" i="28"/>
  <c r="H138" i="28"/>
  <c r="H142" i="28"/>
  <c r="H146" i="28"/>
  <c r="H150" i="28"/>
  <c r="H158" i="28"/>
  <c r="H162" i="28"/>
  <c r="H174" i="28"/>
  <c r="H178" i="28"/>
  <c r="H182" i="28"/>
  <c r="H19" i="28"/>
  <c r="H23" i="28"/>
  <c r="H27" i="28"/>
  <c r="H31" i="28"/>
  <c r="H35" i="28"/>
  <c r="H50" i="19"/>
  <c r="H312" i="15"/>
  <c r="F330" i="28"/>
  <c r="G330" i="28"/>
  <c r="H485" i="15"/>
  <c r="H452" i="28"/>
  <c r="H485" i="12"/>
  <c r="H299" i="12"/>
  <c r="H312" i="12"/>
  <c r="G341" i="12"/>
  <c r="G560" i="12" s="1"/>
  <c r="H295" i="12"/>
  <c r="H315" i="12"/>
  <c r="H282" i="28"/>
  <c r="H214" i="12"/>
  <c r="H494" i="27"/>
  <c r="H214" i="27"/>
  <c r="H18" i="28"/>
  <c r="H22" i="28"/>
  <c r="H26" i="28"/>
  <c r="H30" i="28"/>
  <c r="H34" i="28"/>
  <c r="H38" i="28"/>
  <c r="H14" i="27"/>
  <c r="H50" i="27" s="1"/>
  <c r="H485" i="11"/>
  <c r="H214" i="11"/>
  <c r="H14" i="11"/>
  <c r="H50" i="11" s="1"/>
  <c r="F341" i="10"/>
  <c r="H214" i="10"/>
  <c r="H17" i="28"/>
  <c r="H21" i="28"/>
  <c r="H25" i="28"/>
  <c r="H29" i="28"/>
  <c r="H33" i="28"/>
  <c r="H37" i="28"/>
  <c r="H41" i="28"/>
  <c r="H45" i="28"/>
  <c r="H49" i="28"/>
  <c r="H14" i="10"/>
  <c r="H50" i="10" s="1"/>
  <c r="H11" i="28"/>
  <c r="H486" i="25"/>
  <c r="G342" i="25"/>
  <c r="H327" i="25"/>
  <c r="H52" i="28"/>
  <c r="H56" i="28"/>
  <c r="H60" i="28"/>
  <c r="H64" i="28"/>
  <c r="H68" i="28"/>
  <c r="H72" i="28"/>
  <c r="H76" i="28"/>
  <c r="H80" i="28"/>
  <c r="H84" i="28"/>
  <c r="H88" i="28"/>
  <c r="H92" i="28"/>
  <c r="H96" i="28"/>
  <c r="H104" i="28"/>
  <c r="H108" i="28"/>
  <c r="H112" i="28"/>
  <c r="H116" i="28"/>
  <c r="H120" i="28"/>
  <c r="H128" i="28"/>
  <c r="H132" i="28"/>
  <c r="H136" i="28"/>
  <c r="H140" i="28"/>
  <c r="H144" i="28"/>
  <c r="H148" i="28"/>
  <c r="H152" i="28"/>
  <c r="H156" i="28"/>
  <c r="H160" i="28"/>
  <c r="H164" i="28"/>
  <c r="H168" i="28"/>
  <c r="H172" i="28"/>
  <c r="H176" i="28"/>
  <c r="H180" i="28"/>
  <c r="H250" i="28"/>
  <c r="H254" i="28"/>
  <c r="H258" i="28"/>
  <c r="H262" i="28"/>
  <c r="H266" i="28"/>
  <c r="H270" i="28"/>
  <c r="H214" i="25"/>
  <c r="H225" i="25"/>
  <c r="H189" i="28"/>
  <c r="H193" i="28"/>
  <c r="H197" i="28"/>
  <c r="H201" i="28"/>
  <c r="H213" i="28"/>
  <c r="H216" i="28"/>
  <c r="H220" i="28"/>
  <c r="H230" i="28"/>
  <c r="H234" i="28"/>
  <c r="H238" i="28"/>
  <c r="H242" i="28"/>
  <c r="H246" i="28"/>
  <c r="H43" i="28"/>
  <c r="H39" i="25"/>
  <c r="H561" i="28"/>
  <c r="G341" i="22"/>
  <c r="G300" i="28"/>
  <c r="N300" i="22"/>
  <c r="H499" i="8"/>
  <c r="H478" i="28"/>
  <c r="H482" i="28"/>
  <c r="H489" i="28"/>
  <c r="H493" i="28"/>
  <c r="H497" i="28"/>
  <c r="H501" i="28"/>
  <c r="H505" i="28"/>
  <c r="H509" i="28"/>
  <c r="H513" i="28"/>
  <c r="H517" i="28"/>
  <c r="H521" i="28"/>
  <c r="H525" i="28"/>
  <c r="H529" i="28"/>
  <c r="H533" i="28"/>
  <c r="H537" i="28"/>
  <c r="H541" i="28"/>
  <c r="H545" i="28"/>
  <c r="H549" i="28"/>
  <c r="H553" i="28"/>
  <c r="H557" i="28"/>
  <c r="H346" i="28"/>
  <c r="H350" i="28"/>
  <c r="H354" i="28"/>
  <c r="H358" i="28"/>
  <c r="H362" i="28"/>
  <c r="H366" i="28"/>
  <c r="H370" i="28"/>
  <c r="H374" i="28"/>
  <c r="H378" i="28"/>
  <c r="H382" i="28"/>
  <c r="H386" i="28"/>
  <c r="H390" i="28"/>
  <c r="H394" i="28"/>
  <c r="H398" i="28"/>
  <c r="H402" i="28"/>
  <c r="H406" i="28"/>
  <c r="H410" i="28"/>
  <c r="H414" i="28"/>
  <c r="H418" i="28"/>
  <c r="H422" i="28"/>
  <c r="H426" i="28"/>
  <c r="H430" i="28"/>
  <c r="H434" i="28"/>
  <c r="H438" i="28"/>
  <c r="H442" i="28"/>
  <c r="H446" i="28"/>
  <c r="H450" i="28"/>
  <c r="H454" i="28"/>
  <c r="H458" i="28"/>
  <c r="H462" i="28"/>
  <c r="H466" i="28"/>
  <c r="H470" i="28"/>
  <c r="H332" i="28"/>
  <c r="H336" i="28"/>
  <c r="H340" i="28"/>
  <c r="H340" i="8"/>
  <c r="F327" i="28"/>
  <c r="G327" i="28"/>
  <c r="H326" i="8"/>
  <c r="F341" i="8"/>
  <c r="G313" i="28"/>
  <c r="H225" i="8"/>
  <c r="H214" i="8"/>
  <c r="G14" i="28"/>
  <c r="G50" i="28" s="1"/>
  <c r="F341" i="28"/>
  <c r="G341" i="28"/>
  <c r="H226" i="30"/>
  <c r="G170" i="30"/>
  <c r="G170" i="28" s="1"/>
  <c r="H166" i="28"/>
  <c r="H154" i="30"/>
  <c r="H154" i="28" s="1"/>
  <c r="G124" i="28"/>
  <c r="H124" i="30"/>
  <c r="H124" i="28" s="1"/>
  <c r="H135" i="28"/>
  <c r="H139" i="28"/>
  <c r="H143" i="28"/>
  <c r="H147" i="28"/>
  <c r="F124" i="28"/>
  <c r="F486" i="28"/>
  <c r="G486" i="28"/>
  <c r="F296" i="28"/>
  <c r="G296" i="28"/>
  <c r="F226" i="28"/>
  <c r="G226" i="28"/>
  <c r="F224" i="28"/>
  <c r="G224" i="28"/>
  <c r="F215" i="28"/>
  <c r="G215" i="28"/>
  <c r="N341" i="22"/>
  <c r="M560" i="44"/>
  <c r="O420" i="44"/>
  <c r="H214" i="19"/>
  <c r="H8" i="28"/>
  <c r="G341" i="19"/>
  <c r="F14" i="28"/>
  <c r="G50" i="19"/>
  <c r="G272" i="19" s="1"/>
  <c r="H223" i="19"/>
  <c r="H225" i="19"/>
  <c r="H340" i="19"/>
  <c r="H341" i="19" s="1"/>
  <c r="F341" i="19"/>
  <c r="H485" i="19"/>
  <c r="H225" i="6"/>
  <c r="H229" i="28"/>
  <c r="H474" i="6"/>
  <c r="H474" i="28" s="1"/>
  <c r="H475" i="28"/>
  <c r="H184" i="6"/>
  <c r="H100" i="28"/>
  <c r="H302" i="6"/>
  <c r="H302" i="28" s="1"/>
  <c r="H303" i="28"/>
  <c r="H313" i="6"/>
  <c r="H311" i="28"/>
  <c r="H316" i="6"/>
  <c r="H316" i="28" s="1"/>
  <c r="H314" i="28"/>
  <c r="H327" i="6"/>
  <c r="H317" i="28"/>
  <c r="H330" i="6"/>
  <c r="H330" i="28" s="1"/>
  <c r="H328" i="28"/>
  <c r="H341" i="6"/>
  <c r="H331" i="28"/>
  <c r="H495" i="6"/>
  <c r="H495" i="28" s="1"/>
  <c r="H487" i="28"/>
  <c r="H39" i="6"/>
  <c r="H39" i="28" s="1"/>
  <c r="H214" i="6"/>
  <c r="H223" i="6"/>
  <c r="H218" i="28"/>
  <c r="H296" i="6"/>
  <c r="H300" i="6"/>
  <c r="H297" i="28"/>
  <c r="H341" i="15"/>
  <c r="H300" i="12"/>
  <c r="H341" i="10"/>
  <c r="H560" i="10" s="1"/>
  <c r="H272" i="10"/>
  <c r="G561" i="25"/>
  <c r="H342" i="25"/>
  <c r="G296" i="24"/>
  <c r="M301" i="22"/>
  <c r="O301" i="22" s="1"/>
  <c r="G560" i="22"/>
  <c r="J312" i="22"/>
  <c r="J301" i="22"/>
  <c r="L341" i="22"/>
  <c r="L560" i="22" s="1"/>
  <c r="J315" i="22"/>
  <c r="J559" i="22"/>
  <c r="J485" i="22"/>
  <c r="J340" i="22"/>
  <c r="J326" i="22"/>
  <c r="M326" i="22"/>
  <c r="O326" i="22" s="1"/>
  <c r="J548" i="22"/>
  <c r="J420" i="22"/>
  <c r="M485" i="22"/>
  <c r="O485" i="22" s="1"/>
  <c r="O317" i="22"/>
  <c r="M315" i="22"/>
  <c r="O315" i="22" s="1"/>
  <c r="M299" i="22"/>
  <c r="M340" i="22"/>
  <c r="O340" i="22" s="1"/>
  <c r="M312" i="22"/>
  <c r="O303" i="22"/>
  <c r="H272" i="8"/>
  <c r="F185" i="30"/>
  <c r="F185" i="28" s="1"/>
  <c r="G562" i="6"/>
  <c r="G272" i="6"/>
  <c r="O560" i="44" l="1"/>
  <c r="M563" i="44"/>
  <c r="G185" i="30"/>
  <c r="G273" i="30" s="1"/>
  <c r="F50" i="11"/>
  <c r="F15" i="28"/>
  <c r="F50" i="28" s="1"/>
  <c r="F273" i="28" s="1"/>
  <c r="F277" i="28" s="1"/>
  <c r="H15" i="25"/>
  <c r="H15" i="28" s="1"/>
  <c r="F50" i="25"/>
  <c r="H300" i="28"/>
  <c r="H560" i="15"/>
  <c r="G301" i="28"/>
  <c r="H421" i="28"/>
  <c r="H561" i="25"/>
  <c r="N560" i="22"/>
  <c r="I560" i="20"/>
  <c r="H341" i="21"/>
  <c r="G560" i="21"/>
  <c r="H341" i="22"/>
  <c r="H560" i="22" s="1"/>
  <c r="H341" i="8"/>
  <c r="H560" i="8" s="1"/>
  <c r="H560" i="27"/>
  <c r="H395" i="28"/>
  <c r="H50" i="34"/>
  <c r="H272" i="34" s="1"/>
  <c r="H560" i="42"/>
  <c r="J560" i="42" s="1"/>
  <c r="J485" i="42"/>
  <c r="H327" i="28"/>
  <c r="F342" i="28"/>
  <c r="H486" i="6"/>
  <c r="H486" i="28" s="1"/>
  <c r="H341" i="12"/>
  <c r="H560" i="12"/>
  <c r="H300" i="21"/>
  <c r="H560" i="21"/>
  <c r="H272" i="19"/>
  <c r="H224" i="28"/>
  <c r="H272" i="27"/>
  <c r="H272" i="11"/>
  <c r="H170" i="30"/>
  <c r="H185" i="30" s="1"/>
  <c r="H273" i="30" s="1"/>
  <c r="H560" i="20"/>
  <c r="H500" i="28"/>
  <c r="H215" i="28"/>
  <c r="H560" i="19"/>
  <c r="H341" i="28"/>
  <c r="H14" i="28"/>
  <c r="G185" i="28"/>
  <c r="G273" i="28" s="1"/>
  <c r="G277" i="28" s="1"/>
  <c r="H50" i="6"/>
  <c r="G560" i="19"/>
  <c r="G565" i="28" s="1"/>
  <c r="G342" i="28"/>
  <c r="H247" i="6"/>
  <c r="H248" i="28" s="1"/>
  <c r="H226" i="28"/>
  <c r="H301" i="6"/>
  <c r="H296" i="28"/>
  <c r="H342" i="6"/>
  <c r="H313" i="28"/>
  <c r="J341" i="22"/>
  <c r="J560" i="22" s="1"/>
  <c r="O299" i="22"/>
  <c r="M300" i="22"/>
  <c r="O312" i="22"/>
  <c r="M341" i="22"/>
  <c r="O341" i="22" s="1"/>
  <c r="O563" i="44" l="1"/>
  <c r="H50" i="28"/>
  <c r="H50" i="25"/>
  <c r="H272" i="25" s="1"/>
  <c r="H170" i="28"/>
  <c r="H342" i="28"/>
  <c r="H301" i="28"/>
  <c r="H185" i="28"/>
  <c r="H272" i="6"/>
  <c r="J272" i="6" s="1"/>
  <c r="J276" i="6" s="1"/>
  <c r="H562" i="6"/>
  <c r="H565" i="28" s="1"/>
  <c r="O300" i="22"/>
  <c r="M560" i="22"/>
  <c r="O560" i="22" s="1"/>
  <c r="H273" i="28" l="1"/>
  <c r="H277" i="28" s="1"/>
  <c r="P86" i="43"/>
  <c r="P14" i="43"/>
  <c r="P50" i="43" s="1"/>
  <c r="P469" i="24"/>
  <c r="P473" i="20"/>
  <c r="P495" i="24"/>
  <c r="P499" i="20"/>
  <c r="P154" i="24"/>
  <c r="P154" i="20"/>
  <c r="P149" i="24"/>
  <c r="P149" i="20"/>
  <c r="P124" i="24"/>
  <c r="P170" i="24" s="1"/>
  <c r="P184" i="24" s="1"/>
  <c r="P124" i="20"/>
  <c r="P170" i="20" s="1"/>
  <c r="P184" i="20" s="1"/>
  <c r="P115" i="24"/>
  <c r="P115" i="20"/>
  <c r="P490" i="24"/>
  <c r="P494" i="20"/>
  <c r="P481" i="24"/>
  <c r="P443" i="24"/>
  <c r="P447" i="20"/>
  <c r="P336" i="24"/>
  <c r="P340" i="20"/>
  <c r="P325" i="24"/>
  <c r="P329" i="20"/>
  <c r="P322" i="24"/>
  <c r="P326" i="20"/>
  <c r="P341" i="20" s="1"/>
  <c r="P311" i="24"/>
  <c r="P308" i="24"/>
  <c r="P337" i="24" s="1"/>
  <c r="P297" i="24"/>
  <c r="P295" i="24"/>
  <c r="P291" i="24"/>
  <c r="P296" i="24" s="1"/>
  <c r="P236" i="24"/>
  <c r="P236" i="20"/>
  <c r="P225" i="24"/>
  <c r="P247" i="24" s="1"/>
  <c r="P225" i="20"/>
  <c r="P223" i="24"/>
  <c r="P223" i="20"/>
  <c r="P214" i="24"/>
  <c r="P214" i="20"/>
  <c r="P50" i="24"/>
  <c r="P14" i="20"/>
  <c r="P50" i="20" s="1"/>
  <c r="P272" i="43" l="1"/>
  <c r="P485" i="20"/>
  <c r="P247" i="20"/>
  <c r="P272" i="20" s="1"/>
  <c r="P272" i="24"/>
  <c r="P556" i="24"/>
  <c r="P560" i="20"/>
  <c r="L494" i="12" l="1"/>
  <c r="N494" i="12"/>
  <c r="L340" i="12"/>
  <c r="N340" i="12"/>
  <c r="L326" i="12"/>
  <c r="N326" i="12"/>
  <c r="L315" i="12"/>
  <c r="N315" i="12"/>
  <c r="L312" i="12"/>
  <c r="N312" i="12"/>
  <c r="L295" i="12"/>
  <c r="N295" i="12"/>
  <c r="N327" i="25"/>
  <c r="N171" i="28"/>
  <c r="K481" i="24"/>
  <c r="L481" i="24"/>
  <c r="L486" i="25"/>
  <c r="L485" i="10"/>
  <c r="L485" i="27"/>
  <c r="L485" i="12"/>
  <c r="L485" i="15"/>
  <c r="L485" i="19"/>
  <c r="L485" i="21"/>
  <c r="L485" i="42"/>
  <c r="L485" i="34"/>
  <c r="K485" i="20"/>
  <c r="L485" i="20"/>
  <c r="J485" i="43"/>
  <c r="K485" i="43"/>
  <c r="L485" i="43"/>
  <c r="M485" i="43"/>
  <c r="L486" i="6"/>
  <c r="L341" i="30"/>
  <c r="M341" i="30"/>
  <c r="L340" i="8"/>
  <c r="K336" i="24"/>
  <c r="L336" i="24"/>
  <c r="L341" i="25"/>
  <c r="L340" i="10"/>
  <c r="L340" i="11"/>
  <c r="L340" i="27"/>
  <c r="L340" i="15"/>
  <c r="L340" i="19"/>
  <c r="J340" i="42"/>
  <c r="L340" i="42"/>
  <c r="M340" i="42"/>
  <c r="J340" i="34"/>
  <c r="K340" i="20"/>
  <c r="L340" i="20"/>
  <c r="J340" i="43"/>
  <c r="K340" i="43"/>
  <c r="L340" i="43"/>
  <c r="M340" i="43"/>
  <c r="L341" i="6"/>
  <c r="L329" i="8"/>
  <c r="K325" i="24"/>
  <c r="L325" i="24"/>
  <c r="L330" i="25"/>
  <c r="L329" i="10"/>
  <c r="L329" i="11"/>
  <c r="L329" i="27"/>
  <c r="L329" i="12"/>
  <c r="L329" i="15"/>
  <c r="L329" i="19"/>
  <c r="L329" i="21"/>
  <c r="K329" i="20"/>
  <c r="L329" i="20"/>
  <c r="J329" i="43"/>
  <c r="K329" i="43"/>
  <c r="L329" i="43"/>
  <c r="M329" i="43"/>
  <c r="L330" i="6"/>
  <c r="L326" i="8"/>
  <c r="K322" i="24"/>
  <c r="L322" i="24"/>
  <c r="L337" i="24" s="1"/>
  <c r="L327" i="25"/>
  <c r="L326" i="10"/>
  <c r="L326" i="11"/>
  <c r="L326" i="27"/>
  <c r="L326" i="15"/>
  <c r="L326" i="19"/>
  <c r="L341" i="19" s="1"/>
  <c r="K326" i="20"/>
  <c r="L326" i="20"/>
  <c r="J326" i="43"/>
  <c r="K326" i="43"/>
  <c r="L326" i="43"/>
  <c r="M326" i="43"/>
  <c r="L327" i="6"/>
  <c r="L315" i="8"/>
  <c r="K311" i="24"/>
  <c r="L311" i="24"/>
  <c r="L316" i="25"/>
  <c r="L315" i="10"/>
  <c r="L315" i="11"/>
  <c r="L315" i="27"/>
  <c r="L315" i="15"/>
  <c r="L315" i="21"/>
  <c r="J315" i="43"/>
  <c r="K315" i="43"/>
  <c r="L315" i="43"/>
  <c r="M315" i="43"/>
  <c r="L316" i="6"/>
  <c r="L312" i="8"/>
  <c r="K308" i="24"/>
  <c r="K337" i="24" s="1"/>
  <c r="L308" i="24"/>
  <c r="L313" i="25"/>
  <c r="L312" i="10"/>
  <c r="L312" i="11"/>
  <c r="L312" i="27"/>
  <c r="L312" i="15"/>
  <c r="L312" i="21"/>
  <c r="J312" i="43"/>
  <c r="K312" i="43"/>
  <c r="L312" i="43"/>
  <c r="M312" i="43"/>
  <c r="M341" i="43" s="1"/>
  <c r="L313" i="6"/>
  <c r="K295" i="24"/>
  <c r="L295" i="24"/>
  <c r="N295" i="24"/>
  <c r="N296" i="24"/>
  <c r="K297" i="24"/>
  <c r="L297" i="24"/>
  <c r="N297" i="24"/>
  <c r="J300" i="25"/>
  <c r="L300" i="25"/>
  <c r="M300" i="25"/>
  <c r="N300" i="25"/>
  <c r="L302" i="25"/>
  <c r="N302" i="25"/>
  <c r="L299" i="12"/>
  <c r="N299" i="12"/>
  <c r="L301" i="12"/>
  <c r="N301" i="12"/>
  <c r="L299" i="15"/>
  <c r="N299" i="15"/>
  <c r="L301" i="15"/>
  <c r="N301" i="15"/>
  <c r="L299" i="21"/>
  <c r="N299" i="21"/>
  <c r="L301" i="21"/>
  <c r="N301" i="21"/>
  <c r="J299" i="43"/>
  <c r="K299" i="43"/>
  <c r="L299" i="43"/>
  <c r="M299" i="43"/>
  <c r="M300" i="43" s="1"/>
  <c r="N299" i="43"/>
  <c r="N300" i="43" s="1"/>
  <c r="N561" i="43" s="1"/>
  <c r="J301" i="43"/>
  <c r="K301" i="43"/>
  <c r="L301" i="43"/>
  <c r="M301" i="43"/>
  <c r="N301" i="43"/>
  <c r="L300" i="6"/>
  <c r="N300" i="6"/>
  <c r="N301" i="6" s="1"/>
  <c r="L302" i="6"/>
  <c r="N302" i="6"/>
  <c r="K50" i="24"/>
  <c r="L50" i="24"/>
  <c r="N50" i="24"/>
  <c r="L14" i="8"/>
  <c r="L50" i="8" s="1"/>
  <c r="N14" i="8"/>
  <c r="N50" i="8" s="1"/>
  <c r="L14" i="25"/>
  <c r="L50" i="25" s="1"/>
  <c r="N14" i="25"/>
  <c r="L14" i="10"/>
  <c r="L50" i="10" s="1"/>
  <c r="N14" i="10"/>
  <c r="N50" i="10" s="1"/>
  <c r="N272" i="10" s="1"/>
  <c r="L14" i="11"/>
  <c r="L50" i="11" s="1"/>
  <c r="N14" i="11"/>
  <c r="N50" i="11" s="1"/>
  <c r="L14" i="27"/>
  <c r="L50" i="27" s="1"/>
  <c r="N14" i="27"/>
  <c r="N50" i="27" s="1"/>
  <c r="L14" i="12"/>
  <c r="L50" i="12" s="1"/>
  <c r="N14" i="12"/>
  <c r="N50" i="12" s="1"/>
  <c r="N272" i="12" s="1"/>
  <c r="L14" i="15"/>
  <c r="L50" i="15" s="1"/>
  <c r="L272" i="15" s="1"/>
  <c r="L275" i="15" s="1"/>
  <c r="N14" i="15"/>
  <c r="N50" i="15" s="1"/>
  <c r="N272" i="15" s="1"/>
  <c r="N275" i="15" s="1"/>
  <c r="L14" i="19"/>
  <c r="L50" i="19" s="1"/>
  <c r="N14" i="19"/>
  <c r="N50" i="19" s="1"/>
  <c r="L14" i="21"/>
  <c r="L50" i="21" s="1"/>
  <c r="N14" i="21"/>
  <c r="L14" i="34"/>
  <c r="N14" i="34"/>
  <c r="K14" i="20"/>
  <c r="K50" i="20" s="1"/>
  <c r="L14" i="20"/>
  <c r="L50" i="20" s="1"/>
  <c r="N14" i="20"/>
  <c r="N50" i="20" s="1"/>
  <c r="K14" i="43"/>
  <c r="K50" i="43" s="1"/>
  <c r="L14" i="43"/>
  <c r="L50" i="43" s="1"/>
  <c r="N14" i="43"/>
  <c r="N50" i="43" s="1"/>
  <c r="L14" i="6"/>
  <c r="L50" i="6" s="1"/>
  <c r="N14" i="6"/>
  <c r="O14" i="6" s="1"/>
  <c r="L215" i="30"/>
  <c r="L214" i="8"/>
  <c r="L215" i="28" s="1"/>
  <c r="D11" i="45" s="1"/>
  <c r="K214" i="24"/>
  <c r="L214" i="24"/>
  <c r="L214" i="25"/>
  <c r="L214" i="10"/>
  <c r="L214" i="11"/>
  <c r="L214" i="27"/>
  <c r="L214" i="12"/>
  <c r="L214" i="19"/>
  <c r="L214" i="21"/>
  <c r="L214" i="34"/>
  <c r="K214" i="20"/>
  <c r="L214" i="20"/>
  <c r="K214" i="43"/>
  <c r="L214" i="43"/>
  <c r="L226" i="30"/>
  <c r="L225" i="8"/>
  <c r="K225" i="24"/>
  <c r="L225" i="24"/>
  <c r="L225" i="25"/>
  <c r="L225" i="10"/>
  <c r="L225" i="11"/>
  <c r="L225" i="27"/>
  <c r="L225" i="12"/>
  <c r="L225" i="19"/>
  <c r="L225" i="21"/>
  <c r="L225" i="34"/>
  <c r="K225" i="20"/>
  <c r="L225" i="20"/>
  <c r="K225" i="43"/>
  <c r="L225" i="43"/>
  <c r="L224" i="30"/>
  <c r="L223" i="8"/>
  <c r="K223" i="24"/>
  <c r="L223" i="24"/>
  <c r="L223" i="25"/>
  <c r="L223" i="10"/>
  <c r="L223" i="11"/>
  <c r="L223" i="27"/>
  <c r="L223" i="12"/>
  <c r="L223" i="19"/>
  <c r="L223" i="21"/>
  <c r="L223" i="34"/>
  <c r="K223" i="20"/>
  <c r="L223" i="20"/>
  <c r="K223" i="43"/>
  <c r="L223" i="43"/>
  <c r="L223" i="6"/>
  <c r="M223" i="6" s="1"/>
  <c r="K291" i="24"/>
  <c r="K296" i="24" s="1"/>
  <c r="L291" i="24"/>
  <c r="L296" i="24" s="1"/>
  <c r="L296" i="25"/>
  <c r="L295" i="15"/>
  <c r="L300" i="15" s="1"/>
  <c r="L295" i="21"/>
  <c r="J295" i="43"/>
  <c r="K295" i="43"/>
  <c r="K300" i="43" s="1"/>
  <c r="L295" i="43"/>
  <c r="L300" i="43" s="1"/>
  <c r="L341" i="28" l="1"/>
  <c r="L301" i="25"/>
  <c r="M340" i="34"/>
  <c r="L50" i="34"/>
  <c r="L50" i="28" s="1"/>
  <c r="L14" i="28"/>
  <c r="D7" i="45" s="1"/>
  <c r="N50" i="21"/>
  <c r="N14" i="28"/>
  <c r="N275" i="12"/>
  <c r="N300" i="28"/>
  <c r="L272" i="12"/>
  <c r="L275" i="12" s="1"/>
  <c r="L300" i="21"/>
  <c r="M561" i="43"/>
  <c r="K341" i="43"/>
  <c r="K561" i="43"/>
  <c r="L341" i="12"/>
  <c r="N302" i="28"/>
  <c r="J341" i="43"/>
  <c r="J300" i="43"/>
  <c r="K341" i="20"/>
  <c r="K560" i="20" s="1"/>
  <c r="L341" i="20"/>
  <c r="K272" i="20"/>
  <c r="K275" i="20" s="1"/>
  <c r="L272" i="21"/>
  <c r="N300" i="12"/>
  <c r="L300" i="12"/>
  <c r="L341" i="27"/>
  <c r="N341" i="12"/>
  <c r="L342" i="6"/>
  <c r="L341" i="43"/>
  <c r="L561" i="43" s="1"/>
  <c r="L341" i="15"/>
  <c r="L560" i="15" s="1"/>
  <c r="L341" i="11"/>
  <c r="L560" i="11" s="1"/>
  <c r="L341" i="10"/>
  <c r="L342" i="25"/>
  <c r="L341" i="8"/>
  <c r="L170" i="28"/>
  <c r="L301" i="6"/>
  <c r="L341" i="21"/>
  <c r="N50" i="6"/>
  <c r="L342" i="28" l="1"/>
  <c r="H9" i="45" s="1"/>
  <c r="M341" i="34"/>
  <c r="O341" i="34" s="1"/>
  <c r="O340" i="34"/>
  <c r="L272" i="34"/>
  <c r="L275" i="34" s="1"/>
  <c r="L275" i="21"/>
  <c r="L560" i="12"/>
  <c r="L185" i="28"/>
  <c r="D10" i="45" s="1"/>
  <c r="N184" i="6" l="1"/>
  <c r="L487" i="28"/>
  <c r="L488" i="28"/>
  <c r="L489" i="28"/>
  <c r="L490" i="28"/>
  <c r="L492" i="28"/>
  <c r="L493" i="28"/>
  <c r="L494" i="28"/>
  <c r="L496" i="28"/>
  <c r="L497" i="28"/>
  <c r="L498" i="28"/>
  <c r="L499" i="28"/>
  <c r="L501" i="28"/>
  <c r="L502" i="28"/>
  <c r="L503" i="28"/>
  <c r="L504" i="28"/>
  <c r="L505" i="28"/>
  <c r="L506" i="28"/>
  <c r="L507" i="28"/>
  <c r="L508" i="28"/>
  <c r="L509" i="28"/>
  <c r="L510" i="28"/>
  <c r="L511" i="28"/>
  <c r="L512" i="28"/>
  <c r="L513" i="28"/>
  <c r="L514" i="28"/>
  <c r="L515" i="28"/>
  <c r="L516" i="28"/>
  <c r="L517" i="28"/>
  <c r="L518" i="28"/>
  <c r="L519" i="28"/>
  <c r="L520" i="28"/>
  <c r="L521" i="28"/>
  <c r="L522" i="28"/>
  <c r="L523" i="28"/>
  <c r="L524" i="28"/>
  <c r="L525" i="28"/>
  <c r="L526" i="28"/>
  <c r="L527" i="28"/>
  <c r="L528" i="28"/>
  <c r="L529" i="28"/>
  <c r="L530" i="28"/>
  <c r="L531" i="28"/>
  <c r="L532" i="28"/>
  <c r="L533" i="28"/>
  <c r="L534" i="28"/>
  <c r="L535" i="28"/>
  <c r="L536" i="28"/>
  <c r="L537" i="28"/>
  <c r="L538" i="28"/>
  <c r="L539" i="28"/>
  <c r="L540" i="28"/>
  <c r="L541" i="28"/>
  <c r="L542" i="28"/>
  <c r="L543" i="28"/>
  <c r="L544" i="28"/>
  <c r="L545" i="28"/>
  <c r="L546" i="28"/>
  <c r="L547" i="28"/>
  <c r="L548" i="28"/>
  <c r="L549" i="28"/>
  <c r="L550" i="28"/>
  <c r="L551" i="28"/>
  <c r="L552" i="28"/>
  <c r="L553" i="28"/>
  <c r="L554" i="28"/>
  <c r="L555" i="28"/>
  <c r="L556" i="28"/>
  <c r="L557" i="28"/>
  <c r="L558" i="28"/>
  <c r="L559" i="28"/>
  <c r="L282" i="28"/>
  <c r="L283" i="28"/>
  <c r="L284" i="28"/>
  <c r="L285" i="28"/>
  <c r="L286" i="28"/>
  <c r="L287" i="28"/>
  <c r="L288" i="28"/>
  <c r="L289" i="28"/>
  <c r="L290" i="28"/>
  <c r="L291" i="28"/>
  <c r="L292" i="28"/>
  <c r="L293" i="28"/>
  <c r="L294" i="28"/>
  <c r="L295" i="28"/>
  <c r="L297" i="28"/>
  <c r="L298" i="28"/>
  <c r="L302" i="28"/>
  <c r="H8" i="45" s="1"/>
  <c r="L303" i="28"/>
  <c r="L304" i="28"/>
  <c r="L305" i="28"/>
  <c r="L306" i="28"/>
  <c r="L307" i="28"/>
  <c r="L308" i="28"/>
  <c r="L309" i="28"/>
  <c r="L310" i="28"/>
  <c r="L312" i="28"/>
  <c r="L314" i="28"/>
  <c r="L316" i="28"/>
  <c r="L317" i="28"/>
  <c r="L319" i="28"/>
  <c r="L320" i="28"/>
  <c r="L321" i="28"/>
  <c r="L322" i="28"/>
  <c r="L323" i="28"/>
  <c r="L324" i="28"/>
  <c r="L325" i="28"/>
  <c r="L326" i="28"/>
  <c r="L328" i="28"/>
  <c r="L329" i="28"/>
  <c r="L332" i="28"/>
  <c r="L333" i="28"/>
  <c r="L334" i="28"/>
  <c r="L335" i="28"/>
  <c r="L336" i="28"/>
  <c r="L337" i="28"/>
  <c r="L338" i="28"/>
  <c r="L339" i="28"/>
  <c r="L340" i="28"/>
  <c r="L343" i="28"/>
  <c r="L345" i="28"/>
  <c r="L346" i="28"/>
  <c r="L347" i="28"/>
  <c r="L348" i="28"/>
  <c r="L349" i="28"/>
  <c r="L350" i="28"/>
  <c r="L351" i="28"/>
  <c r="L353" i="28"/>
  <c r="L354" i="28"/>
  <c r="L355" i="28"/>
  <c r="L356" i="28"/>
  <c r="L357" i="28"/>
  <c r="L358" i="28"/>
  <c r="L359" i="28"/>
  <c r="L360" i="28"/>
  <c r="L361" i="28"/>
  <c r="L362" i="28"/>
  <c r="L363" i="28"/>
  <c r="L364" i="28"/>
  <c r="L365" i="28"/>
  <c r="L366" i="28"/>
  <c r="L367" i="28"/>
  <c r="L368" i="28"/>
  <c r="L369" i="28"/>
  <c r="L370" i="28"/>
  <c r="L371" i="28"/>
  <c r="L372" i="28"/>
  <c r="L373" i="28"/>
  <c r="L374" i="28"/>
  <c r="L375" i="28"/>
  <c r="L376" i="28"/>
  <c r="L377" i="28"/>
  <c r="L378" i="28"/>
  <c r="L379" i="28"/>
  <c r="L380" i="28"/>
  <c r="L381" i="28"/>
  <c r="L382" i="28"/>
  <c r="L383" i="28"/>
  <c r="L384" i="28"/>
  <c r="L385" i="28"/>
  <c r="L386" i="28"/>
  <c r="L387" i="28"/>
  <c r="L388" i="28"/>
  <c r="L389" i="28"/>
  <c r="L390" i="28"/>
  <c r="L391" i="28"/>
  <c r="L392" i="28"/>
  <c r="L393" i="28"/>
  <c r="L394" i="28"/>
  <c r="L422" i="28"/>
  <c r="L423" i="28"/>
  <c r="L424" i="28"/>
  <c r="L425" i="28"/>
  <c r="L426" i="28"/>
  <c r="L427" i="28"/>
  <c r="L428" i="28"/>
  <c r="L429" i="28"/>
  <c r="L430" i="28"/>
  <c r="L431" i="28"/>
  <c r="L432" i="28"/>
  <c r="L433" i="28"/>
  <c r="L434" i="28"/>
  <c r="L435" i="28"/>
  <c r="L436" i="28"/>
  <c r="L437" i="28"/>
  <c r="L438" i="28"/>
  <c r="L439" i="28"/>
  <c r="L440" i="28"/>
  <c r="L441" i="28"/>
  <c r="L442" i="28"/>
  <c r="L443" i="28"/>
  <c r="L444" i="28"/>
  <c r="L445" i="28"/>
  <c r="L446" i="28"/>
  <c r="L447" i="28"/>
  <c r="L449" i="28"/>
  <c r="L450" i="28"/>
  <c r="L451" i="28"/>
  <c r="L452" i="28"/>
  <c r="L453" i="28"/>
  <c r="L454" i="28"/>
  <c r="L455" i="28"/>
  <c r="L456" i="28"/>
  <c r="L457" i="28"/>
  <c r="L458" i="28"/>
  <c r="L459" i="28"/>
  <c r="L460" i="28"/>
  <c r="L461" i="28"/>
  <c r="L462" i="28"/>
  <c r="L463" i="28"/>
  <c r="L464" i="28"/>
  <c r="L465" i="28"/>
  <c r="L466" i="28"/>
  <c r="L467" i="28"/>
  <c r="L468" i="28"/>
  <c r="L469" i="28"/>
  <c r="L470" i="28"/>
  <c r="L471" i="28"/>
  <c r="L472" i="28"/>
  <c r="L473" i="28"/>
  <c r="L476" i="28"/>
  <c r="L477" i="28"/>
  <c r="L478" i="28"/>
  <c r="L479" i="28"/>
  <c r="L480" i="28"/>
  <c r="L481" i="28"/>
  <c r="L482" i="28"/>
  <c r="L483" i="28"/>
  <c r="L484" i="28"/>
  <c r="L560" i="20"/>
  <c r="N326" i="20"/>
  <c r="N341" i="20" s="1"/>
  <c r="N560" i="20" s="1"/>
  <c r="L272" i="20"/>
  <c r="L275" i="20" s="1"/>
  <c r="N272" i="20"/>
  <c r="N275" i="20" s="1"/>
  <c r="O467" i="42"/>
  <c r="O468" i="42"/>
  <c r="O469" i="42"/>
  <c r="O470" i="42"/>
  <c r="O471" i="42"/>
  <c r="O472" i="42"/>
  <c r="N473" i="42"/>
  <c r="N485" i="42" s="1"/>
  <c r="N560" i="42" s="1"/>
  <c r="L560" i="42"/>
  <c r="L499" i="21"/>
  <c r="L560" i="21" s="1"/>
  <c r="N499" i="21"/>
  <c r="N329" i="21"/>
  <c r="N326" i="21"/>
  <c r="N315" i="21"/>
  <c r="N312" i="21"/>
  <c r="N295" i="21"/>
  <c r="N300" i="21" s="1"/>
  <c r="N214" i="21"/>
  <c r="N272" i="21" s="1"/>
  <c r="N275" i="21" s="1"/>
  <c r="L272" i="19"/>
  <c r="L275" i="19" s="1"/>
  <c r="N272" i="19"/>
  <c r="N275" i="19" s="1"/>
  <c r="L560" i="19"/>
  <c r="N326" i="19"/>
  <c r="N341" i="19" s="1"/>
  <c r="N560" i="19" s="1"/>
  <c r="N340" i="15"/>
  <c r="N341" i="15" s="1"/>
  <c r="N295" i="15"/>
  <c r="N300" i="15" s="1"/>
  <c r="L560" i="27"/>
  <c r="N494" i="27"/>
  <c r="N340" i="27"/>
  <c r="N329" i="27"/>
  <c r="N326" i="27"/>
  <c r="N315" i="27"/>
  <c r="N312" i="27"/>
  <c r="L272" i="27"/>
  <c r="L275" i="27" s="1"/>
  <c r="N272" i="27"/>
  <c r="N275" i="27" s="1"/>
  <c r="N341" i="25"/>
  <c r="L330" i="28"/>
  <c r="N330" i="25"/>
  <c r="N313" i="25"/>
  <c r="L296" i="28"/>
  <c r="N296" i="25"/>
  <c r="N301" i="25" s="1"/>
  <c r="L272" i="25"/>
  <c r="L499" i="8"/>
  <c r="N499" i="8"/>
  <c r="N500" i="28" s="1"/>
  <c r="N340" i="8"/>
  <c r="N329" i="8"/>
  <c r="N326" i="8"/>
  <c r="N312" i="8"/>
  <c r="L272" i="8"/>
  <c r="N214" i="8"/>
  <c r="N215" i="28" s="1"/>
  <c r="N149" i="30"/>
  <c r="N149" i="28" s="1"/>
  <c r="L495" i="6"/>
  <c r="L562" i="6" s="1"/>
  <c r="L565" i="6" s="1"/>
  <c r="N474" i="6"/>
  <c r="N486" i="6" s="1"/>
  <c r="N341" i="6"/>
  <c r="N330" i="6"/>
  <c r="L327" i="28"/>
  <c r="N316" i="6"/>
  <c r="N313" i="6"/>
  <c r="N225" i="6"/>
  <c r="N247" i="6" s="1"/>
  <c r="L272" i="6"/>
  <c r="L276" i="6" s="1"/>
  <c r="N223" i="6"/>
  <c r="N394" i="34"/>
  <c r="N395" i="28" s="1"/>
  <c r="L560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3" i="34"/>
  <c r="M414" i="34"/>
  <c r="M415" i="34"/>
  <c r="M416" i="34"/>
  <c r="M417" i="34"/>
  <c r="M418" i="34"/>
  <c r="M419" i="34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458" i="34"/>
  <c r="M459" i="34"/>
  <c r="M460" i="34"/>
  <c r="M461" i="34"/>
  <c r="M462" i="34"/>
  <c r="M463" i="34"/>
  <c r="M464" i="34"/>
  <c r="M465" i="34"/>
  <c r="M466" i="34"/>
  <c r="M467" i="34"/>
  <c r="M468" i="34"/>
  <c r="M469" i="34"/>
  <c r="M470" i="34"/>
  <c r="M471" i="34"/>
  <c r="M472" i="34"/>
  <c r="M473" i="34"/>
  <c r="M474" i="34"/>
  <c r="M475" i="34"/>
  <c r="M476" i="34"/>
  <c r="M477" i="34"/>
  <c r="M478" i="34"/>
  <c r="M479" i="34"/>
  <c r="M480" i="34"/>
  <c r="M481" i="34"/>
  <c r="M482" i="34"/>
  <c r="M483" i="34"/>
  <c r="M484" i="34"/>
  <c r="M486" i="34"/>
  <c r="M487" i="34"/>
  <c r="M488" i="34"/>
  <c r="M489" i="34"/>
  <c r="M490" i="34"/>
  <c r="M491" i="34"/>
  <c r="M492" i="34"/>
  <c r="M493" i="34"/>
  <c r="M494" i="34"/>
  <c r="M495" i="34"/>
  <c r="M496" i="34"/>
  <c r="M497" i="34"/>
  <c r="M498" i="34"/>
  <c r="M499" i="34"/>
  <c r="M500" i="34"/>
  <c r="M501" i="34"/>
  <c r="M502" i="34"/>
  <c r="M503" i="34"/>
  <c r="M504" i="34"/>
  <c r="M505" i="34"/>
  <c r="M506" i="34"/>
  <c r="M507" i="34"/>
  <c r="M508" i="34"/>
  <c r="M509" i="34"/>
  <c r="M510" i="34"/>
  <c r="M511" i="34"/>
  <c r="M512" i="34"/>
  <c r="M513" i="34"/>
  <c r="M514" i="34"/>
  <c r="M515" i="34"/>
  <c r="M516" i="34"/>
  <c r="M517" i="34"/>
  <c r="M518" i="34"/>
  <c r="M519" i="34"/>
  <c r="M520" i="34"/>
  <c r="M521" i="34"/>
  <c r="M522" i="34"/>
  <c r="M523" i="34"/>
  <c r="M524" i="34"/>
  <c r="M525" i="34"/>
  <c r="M526" i="34"/>
  <c r="M527" i="34"/>
  <c r="M528" i="34"/>
  <c r="M529" i="34"/>
  <c r="M530" i="34"/>
  <c r="M531" i="34"/>
  <c r="M532" i="34"/>
  <c r="M533" i="34"/>
  <c r="M534" i="34"/>
  <c r="M535" i="34"/>
  <c r="M536" i="34"/>
  <c r="M537" i="34"/>
  <c r="M538" i="34"/>
  <c r="M539" i="34"/>
  <c r="M540" i="34"/>
  <c r="M541" i="34"/>
  <c r="M542" i="34"/>
  <c r="M543" i="34"/>
  <c r="M544" i="34"/>
  <c r="M545" i="34"/>
  <c r="M546" i="34"/>
  <c r="M547" i="34"/>
  <c r="M548" i="34"/>
  <c r="M549" i="34"/>
  <c r="M550" i="34"/>
  <c r="M551" i="34"/>
  <c r="M552" i="34"/>
  <c r="M553" i="34"/>
  <c r="M554" i="34"/>
  <c r="M555" i="34"/>
  <c r="M556" i="34"/>
  <c r="M557" i="34"/>
  <c r="M558" i="34"/>
  <c r="M559" i="34"/>
  <c r="M9" i="34"/>
  <c r="M11" i="34"/>
  <c r="M12" i="34"/>
  <c r="M13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40" i="34"/>
  <c r="M41" i="34"/>
  <c r="M42" i="34"/>
  <c r="M44" i="34"/>
  <c r="M45" i="34"/>
  <c r="M46" i="34"/>
  <c r="M47" i="34"/>
  <c r="M48" i="34"/>
  <c r="M49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5" i="34"/>
  <c r="M216" i="34"/>
  <c r="M217" i="34"/>
  <c r="M218" i="34"/>
  <c r="M219" i="34"/>
  <c r="M220" i="34"/>
  <c r="M221" i="34"/>
  <c r="M222" i="34"/>
  <c r="M223" i="34"/>
  <c r="M224" i="34"/>
  <c r="M226" i="34"/>
  <c r="M227" i="34"/>
  <c r="M228" i="34"/>
  <c r="M229" i="34"/>
  <c r="M230" i="34"/>
  <c r="M231" i="34"/>
  <c r="M232" i="34"/>
  <c r="M233" i="34"/>
  <c r="M234" i="34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8" i="34"/>
  <c r="N340" i="11"/>
  <c r="N315" i="11"/>
  <c r="N312" i="11"/>
  <c r="N326" i="11"/>
  <c r="L272" i="10"/>
  <c r="L275" i="10" s="1"/>
  <c r="N275" i="10"/>
  <c r="N312" i="10"/>
  <c r="N315" i="10"/>
  <c r="N326" i="10"/>
  <c r="N340" i="10"/>
  <c r="L494" i="10"/>
  <c r="L560" i="10" s="1"/>
  <c r="N494" i="10"/>
  <c r="N495" i="28" s="1"/>
  <c r="N224" i="28" l="1"/>
  <c r="O223" i="6"/>
  <c r="N272" i="6"/>
  <c r="L276" i="25"/>
  <c r="N272" i="8"/>
  <c r="N275" i="8" s="1"/>
  <c r="L500" i="28"/>
  <c r="H9" i="47" s="1"/>
  <c r="N316" i="28"/>
  <c r="N330" i="28"/>
  <c r="M272" i="8"/>
  <c r="M275" i="8" s="1"/>
  <c r="L275" i="8"/>
  <c r="M14" i="34"/>
  <c r="M39" i="34"/>
  <c r="N296" i="28"/>
  <c r="N420" i="34"/>
  <c r="N474" i="28"/>
  <c r="N327" i="28"/>
  <c r="N313" i="28"/>
  <c r="N248" i="28"/>
  <c r="N226" i="28"/>
  <c r="N50" i="34"/>
  <c r="N39" i="28"/>
  <c r="N341" i="11"/>
  <c r="N560" i="11" s="1"/>
  <c r="M485" i="34"/>
  <c r="M214" i="34"/>
  <c r="M225" i="34"/>
  <c r="N342" i="25"/>
  <c r="N561" i="25" s="1"/>
  <c r="N564" i="25" s="1"/>
  <c r="N50" i="25"/>
  <c r="N272" i="25" s="1"/>
  <c r="N276" i="25" s="1"/>
  <c r="N341" i="8"/>
  <c r="N301" i="28"/>
  <c r="M394" i="34"/>
  <c r="N341" i="21"/>
  <c r="N560" i="21" s="1"/>
  <c r="N560" i="15"/>
  <c r="N341" i="27"/>
  <c r="N560" i="27" s="1"/>
  <c r="L300" i="28"/>
  <c r="N170" i="30"/>
  <c r="N342" i="6"/>
  <c r="L313" i="28"/>
  <c r="L301" i="28"/>
  <c r="H7" i="45" s="1"/>
  <c r="L495" i="28"/>
  <c r="H7" i="47" s="1"/>
  <c r="L561" i="25"/>
  <c r="L564" i="25" s="1"/>
  <c r="L560" i="8"/>
  <c r="L273" i="30"/>
  <c r="L276" i="30" s="1"/>
  <c r="N341" i="10"/>
  <c r="N560" i="10" s="1"/>
  <c r="L272" i="11"/>
  <c r="L275" i="11" s="1"/>
  <c r="N170" i="28" l="1"/>
  <c r="N185" i="30"/>
  <c r="L565" i="28"/>
  <c r="L562" i="28"/>
  <c r="H18" i="47"/>
  <c r="N50" i="28"/>
  <c r="L273" i="28"/>
  <c r="L277" i="28"/>
  <c r="N560" i="34"/>
  <c r="N421" i="28"/>
  <c r="M420" i="34"/>
  <c r="N276" i="6"/>
  <c r="N277" i="28" s="1"/>
  <c r="O275" i="8"/>
  <c r="N560" i="8"/>
  <c r="N272" i="34"/>
  <c r="N275" i="34" s="1"/>
  <c r="M50" i="34"/>
  <c r="L486" i="28"/>
  <c r="H11" i="45" s="1"/>
  <c r="L9" i="28"/>
  <c r="L11" i="28"/>
  <c r="L13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D8" i="45" s="1"/>
  <c r="L40" i="28"/>
  <c r="L42" i="28"/>
  <c r="L43" i="28"/>
  <c r="L44" i="28"/>
  <c r="L46" i="28"/>
  <c r="L47" i="28"/>
  <c r="L48" i="28"/>
  <c r="L49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D7" i="47" s="1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0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6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13" i="28"/>
  <c r="L214" i="28"/>
  <c r="L216" i="28"/>
  <c r="L217" i="28"/>
  <c r="L218" i="28"/>
  <c r="L219" i="28"/>
  <c r="L220" i="28"/>
  <c r="L221" i="28"/>
  <c r="L222" i="28"/>
  <c r="L223" i="28"/>
  <c r="L224" i="28"/>
  <c r="L225" i="28"/>
  <c r="L226" i="28"/>
  <c r="L227" i="28"/>
  <c r="L228" i="28"/>
  <c r="L229" i="28"/>
  <c r="L230" i="28"/>
  <c r="L231" i="28"/>
  <c r="L232" i="28"/>
  <c r="L233" i="28"/>
  <c r="L234" i="28"/>
  <c r="L235" i="28"/>
  <c r="L236" i="28"/>
  <c r="L237" i="28"/>
  <c r="L238" i="28"/>
  <c r="L239" i="28"/>
  <c r="L240" i="28"/>
  <c r="L241" i="28"/>
  <c r="L242" i="28"/>
  <c r="L243" i="28"/>
  <c r="L244" i="28"/>
  <c r="L245" i="28"/>
  <c r="L246" i="28"/>
  <c r="L247" i="28"/>
  <c r="L248" i="28"/>
  <c r="D12" i="45" s="1"/>
  <c r="L249" i="28"/>
  <c r="L250" i="28"/>
  <c r="L251" i="28"/>
  <c r="L252" i="28"/>
  <c r="L253" i="28"/>
  <c r="L254" i="28"/>
  <c r="L255" i="28"/>
  <c r="L256" i="28"/>
  <c r="L257" i="28"/>
  <c r="L258" i="28"/>
  <c r="L259" i="28"/>
  <c r="L260" i="28"/>
  <c r="L261" i="28"/>
  <c r="L262" i="28"/>
  <c r="L263" i="28"/>
  <c r="L264" i="28"/>
  <c r="L265" i="28"/>
  <c r="L266" i="28"/>
  <c r="L267" i="28"/>
  <c r="L268" i="28"/>
  <c r="L269" i="28"/>
  <c r="L270" i="28"/>
  <c r="L271" i="28"/>
  <c r="L272" i="28"/>
  <c r="D10" i="47" s="1"/>
  <c r="E10" i="47" s="1"/>
  <c r="D18" i="47" l="1"/>
  <c r="D32" i="47" s="1"/>
  <c r="D19" i="45"/>
  <c r="D31" i="45" s="1"/>
  <c r="H32" i="47"/>
  <c r="H19" i="45"/>
  <c r="M560" i="34"/>
  <c r="O560" i="34" s="1"/>
  <c r="C19" i="45"/>
  <c r="C31" i="45" s="1"/>
  <c r="C18" i="47"/>
  <c r="G33" i="47" s="1"/>
  <c r="N185" i="28"/>
  <c r="N273" i="30"/>
  <c r="N276" i="30" s="1"/>
  <c r="M272" i="34"/>
  <c r="M275" i="34" s="1"/>
  <c r="O275" i="34" s="1"/>
  <c r="N272" i="11"/>
  <c r="M9" i="43"/>
  <c r="O9" i="43" s="1"/>
  <c r="M10" i="43"/>
  <c r="O10" i="43" s="1"/>
  <c r="M11" i="43"/>
  <c r="O11" i="43" s="1"/>
  <c r="M12" i="43"/>
  <c r="O12" i="43" s="1"/>
  <c r="M13" i="43"/>
  <c r="O13" i="43" s="1"/>
  <c r="M15" i="43"/>
  <c r="O15" i="43" s="1"/>
  <c r="M16" i="43"/>
  <c r="O16" i="43" s="1"/>
  <c r="M17" i="43"/>
  <c r="O17" i="43" s="1"/>
  <c r="M18" i="43"/>
  <c r="O18" i="43" s="1"/>
  <c r="M19" i="43"/>
  <c r="O19" i="43" s="1"/>
  <c r="M20" i="43"/>
  <c r="O20" i="43" s="1"/>
  <c r="M21" i="43"/>
  <c r="O21" i="43" s="1"/>
  <c r="M22" i="43"/>
  <c r="O22" i="43" s="1"/>
  <c r="M23" i="43"/>
  <c r="O23" i="43" s="1"/>
  <c r="M24" i="43"/>
  <c r="O24" i="43" s="1"/>
  <c r="M25" i="43"/>
  <c r="O25" i="43" s="1"/>
  <c r="M26" i="43"/>
  <c r="O26" i="43" s="1"/>
  <c r="M27" i="43"/>
  <c r="O27" i="43" s="1"/>
  <c r="M28" i="43"/>
  <c r="O28" i="43" s="1"/>
  <c r="M29" i="43"/>
  <c r="O29" i="43" s="1"/>
  <c r="M30" i="43"/>
  <c r="O30" i="43" s="1"/>
  <c r="M31" i="43"/>
  <c r="O31" i="43" s="1"/>
  <c r="M32" i="43"/>
  <c r="O32" i="43" s="1"/>
  <c r="M33" i="43"/>
  <c r="O33" i="43" s="1"/>
  <c r="M34" i="43"/>
  <c r="O34" i="43" s="1"/>
  <c r="M35" i="43"/>
  <c r="O35" i="43" s="1"/>
  <c r="M36" i="43"/>
  <c r="O36" i="43" s="1"/>
  <c r="M37" i="43"/>
  <c r="O37" i="43" s="1"/>
  <c r="M38" i="43"/>
  <c r="O38" i="43" s="1"/>
  <c r="M39" i="43"/>
  <c r="O39" i="43" s="1"/>
  <c r="M40" i="43"/>
  <c r="O40" i="43" s="1"/>
  <c r="M41" i="43"/>
  <c r="O41" i="43" s="1"/>
  <c r="M42" i="43"/>
  <c r="O42" i="43" s="1"/>
  <c r="M43" i="43"/>
  <c r="O43" i="43" s="1"/>
  <c r="M44" i="43"/>
  <c r="O44" i="43" s="1"/>
  <c r="M45" i="43"/>
  <c r="O45" i="43" s="1"/>
  <c r="M46" i="43"/>
  <c r="O46" i="43" s="1"/>
  <c r="M47" i="43"/>
  <c r="O47" i="43" s="1"/>
  <c r="M48" i="43"/>
  <c r="O48" i="43" s="1"/>
  <c r="M49" i="43"/>
  <c r="O49" i="43" s="1"/>
  <c r="M51" i="43"/>
  <c r="O51" i="43" s="1"/>
  <c r="M52" i="43"/>
  <c r="O52" i="43" s="1"/>
  <c r="M53" i="43"/>
  <c r="O53" i="43" s="1"/>
  <c r="M54" i="43"/>
  <c r="O54" i="43" s="1"/>
  <c r="M55" i="43"/>
  <c r="O55" i="43" s="1"/>
  <c r="M56" i="43"/>
  <c r="O56" i="43" s="1"/>
  <c r="M57" i="43"/>
  <c r="O57" i="43" s="1"/>
  <c r="M58" i="43"/>
  <c r="O58" i="43" s="1"/>
  <c r="M59" i="43"/>
  <c r="O59" i="43" s="1"/>
  <c r="M60" i="43"/>
  <c r="O60" i="43" s="1"/>
  <c r="M61" i="43"/>
  <c r="O61" i="43" s="1"/>
  <c r="M62" i="43"/>
  <c r="O62" i="43" s="1"/>
  <c r="M63" i="43"/>
  <c r="O63" i="43" s="1"/>
  <c r="M64" i="43"/>
  <c r="O64" i="43" s="1"/>
  <c r="M65" i="43"/>
  <c r="O65" i="43" s="1"/>
  <c r="M66" i="43"/>
  <c r="O66" i="43" s="1"/>
  <c r="M67" i="43"/>
  <c r="O67" i="43" s="1"/>
  <c r="M68" i="43"/>
  <c r="O68" i="43" s="1"/>
  <c r="M69" i="43"/>
  <c r="O69" i="43" s="1"/>
  <c r="M70" i="43"/>
  <c r="O70" i="43" s="1"/>
  <c r="M71" i="43"/>
  <c r="O71" i="43" s="1"/>
  <c r="M72" i="43"/>
  <c r="O72" i="43" s="1"/>
  <c r="M73" i="43"/>
  <c r="O73" i="43" s="1"/>
  <c r="M74" i="43"/>
  <c r="O74" i="43" s="1"/>
  <c r="M75" i="43"/>
  <c r="O75" i="43" s="1"/>
  <c r="M76" i="43"/>
  <c r="O76" i="43" s="1"/>
  <c r="M77" i="43"/>
  <c r="O77" i="43" s="1"/>
  <c r="M78" i="43"/>
  <c r="O78" i="43" s="1"/>
  <c r="M79" i="43"/>
  <c r="O79" i="43" s="1"/>
  <c r="M80" i="43"/>
  <c r="O80" i="43" s="1"/>
  <c r="M81" i="43"/>
  <c r="O81" i="43" s="1"/>
  <c r="M82" i="43"/>
  <c r="O82" i="43" s="1"/>
  <c r="M83" i="43"/>
  <c r="O83" i="43" s="1"/>
  <c r="M84" i="43"/>
  <c r="O84" i="43" s="1"/>
  <c r="M85" i="43"/>
  <c r="O85" i="43" s="1"/>
  <c r="M86" i="43"/>
  <c r="O86" i="43" s="1"/>
  <c r="M87" i="43"/>
  <c r="O87" i="43" s="1"/>
  <c r="M88" i="43"/>
  <c r="O88" i="43" s="1"/>
  <c r="M89" i="43"/>
  <c r="O89" i="43" s="1"/>
  <c r="M90" i="43"/>
  <c r="O90" i="43" s="1"/>
  <c r="M91" i="43"/>
  <c r="O91" i="43" s="1"/>
  <c r="M92" i="43"/>
  <c r="O92" i="43" s="1"/>
  <c r="M93" i="43"/>
  <c r="O93" i="43" s="1"/>
  <c r="M94" i="43"/>
  <c r="O94" i="43" s="1"/>
  <c r="M95" i="43"/>
  <c r="O95" i="43" s="1"/>
  <c r="M96" i="43"/>
  <c r="O96" i="43" s="1"/>
  <c r="M97" i="43"/>
  <c r="O97" i="43" s="1"/>
  <c r="M98" i="43"/>
  <c r="O98" i="43" s="1"/>
  <c r="M99" i="43"/>
  <c r="O99" i="43" s="1"/>
  <c r="M100" i="43"/>
  <c r="O100" i="43" s="1"/>
  <c r="M101" i="43"/>
  <c r="O101" i="43" s="1"/>
  <c r="M102" i="43"/>
  <c r="O102" i="43" s="1"/>
  <c r="M103" i="43"/>
  <c r="O103" i="43" s="1"/>
  <c r="M104" i="43"/>
  <c r="O104" i="43" s="1"/>
  <c r="M105" i="43"/>
  <c r="O105" i="43" s="1"/>
  <c r="M106" i="43"/>
  <c r="O106" i="43" s="1"/>
  <c r="M107" i="43"/>
  <c r="O107" i="43" s="1"/>
  <c r="M108" i="43"/>
  <c r="O108" i="43" s="1"/>
  <c r="M109" i="43"/>
  <c r="O109" i="43" s="1"/>
  <c r="M110" i="43"/>
  <c r="O110" i="43" s="1"/>
  <c r="M111" i="43"/>
  <c r="O111" i="43" s="1"/>
  <c r="M112" i="43"/>
  <c r="O112" i="43" s="1"/>
  <c r="M113" i="43"/>
  <c r="O113" i="43" s="1"/>
  <c r="M114" i="43"/>
  <c r="O114" i="43" s="1"/>
  <c r="M115" i="43"/>
  <c r="O115" i="43" s="1"/>
  <c r="M116" i="43"/>
  <c r="O116" i="43" s="1"/>
  <c r="M117" i="43"/>
  <c r="O117" i="43" s="1"/>
  <c r="M118" i="43"/>
  <c r="O118" i="43" s="1"/>
  <c r="M119" i="43"/>
  <c r="O119" i="43" s="1"/>
  <c r="M120" i="43"/>
  <c r="O120" i="43" s="1"/>
  <c r="M121" i="43"/>
  <c r="O121" i="43" s="1"/>
  <c r="M122" i="43"/>
  <c r="O122" i="43" s="1"/>
  <c r="M123" i="43"/>
  <c r="O123" i="43" s="1"/>
  <c r="M124" i="43"/>
  <c r="O124" i="43" s="1"/>
  <c r="M125" i="43"/>
  <c r="O125" i="43" s="1"/>
  <c r="M126" i="43"/>
  <c r="O126" i="43" s="1"/>
  <c r="M127" i="43"/>
  <c r="O127" i="43" s="1"/>
  <c r="M128" i="43"/>
  <c r="O128" i="43" s="1"/>
  <c r="M129" i="43"/>
  <c r="O129" i="43" s="1"/>
  <c r="M130" i="43"/>
  <c r="O130" i="43" s="1"/>
  <c r="M131" i="43"/>
  <c r="O131" i="43" s="1"/>
  <c r="M132" i="43"/>
  <c r="O132" i="43" s="1"/>
  <c r="M133" i="43"/>
  <c r="O133" i="43" s="1"/>
  <c r="M134" i="43"/>
  <c r="O134" i="43" s="1"/>
  <c r="M135" i="43"/>
  <c r="O135" i="43" s="1"/>
  <c r="M136" i="43"/>
  <c r="O136" i="43" s="1"/>
  <c r="M137" i="43"/>
  <c r="O137" i="43" s="1"/>
  <c r="M138" i="43"/>
  <c r="O138" i="43" s="1"/>
  <c r="M139" i="43"/>
  <c r="O139" i="43" s="1"/>
  <c r="M140" i="43"/>
  <c r="O140" i="43" s="1"/>
  <c r="M141" i="43"/>
  <c r="O141" i="43" s="1"/>
  <c r="M142" i="43"/>
  <c r="O142" i="43" s="1"/>
  <c r="M143" i="43"/>
  <c r="O143" i="43" s="1"/>
  <c r="M144" i="43"/>
  <c r="O144" i="43" s="1"/>
  <c r="M145" i="43"/>
  <c r="O145" i="43" s="1"/>
  <c r="M146" i="43"/>
  <c r="O146" i="43" s="1"/>
  <c r="M147" i="43"/>
  <c r="O147" i="43" s="1"/>
  <c r="M148" i="43"/>
  <c r="O148" i="43" s="1"/>
  <c r="M149" i="43"/>
  <c r="O149" i="43" s="1"/>
  <c r="M150" i="43"/>
  <c r="O150" i="43" s="1"/>
  <c r="M151" i="43"/>
  <c r="O151" i="43" s="1"/>
  <c r="M152" i="43"/>
  <c r="O152" i="43" s="1"/>
  <c r="M153" i="43"/>
  <c r="O153" i="43" s="1"/>
  <c r="M154" i="43"/>
  <c r="O154" i="43" s="1"/>
  <c r="M155" i="43"/>
  <c r="O155" i="43" s="1"/>
  <c r="M156" i="43"/>
  <c r="O156" i="43" s="1"/>
  <c r="M157" i="43"/>
  <c r="O157" i="43" s="1"/>
  <c r="M158" i="43"/>
  <c r="O158" i="43" s="1"/>
  <c r="M159" i="43"/>
  <c r="O159" i="43" s="1"/>
  <c r="M160" i="43"/>
  <c r="O160" i="43" s="1"/>
  <c r="M161" i="43"/>
  <c r="O161" i="43" s="1"/>
  <c r="M162" i="43"/>
  <c r="O162" i="43" s="1"/>
  <c r="M163" i="43"/>
  <c r="O163" i="43" s="1"/>
  <c r="M164" i="43"/>
  <c r="O164" i="43" s="1"/>
  <c r="M165" i="43"/>
  <c r="O165" i="43" s="1"/>
  <c r="M166" i="43"/>
  <c r="O166" i="43" s="1"/>
  <c r="M167" i="43"/>
  <c r="O167" i="43" s="1"/>
  <c r="M168" i="43"/>
  <c r="O168" i="43" s="1"/>
  <c r="M169" i="43"/>
  <c r="O169" i="43" s="1"/>
  <c r="M170" i="43"/>
  <c r="O170" i="43" s="1"/>
  <c r="M171" i="43"/>
  <c r="O171" i="43" s="1"/>
  <c r="M172" i="43"/>
  <c r="O172" i="43" s="1"/>
  <c r="M173" i="43"/>
  <c r="O173" i="43" s="1"/>
  <c r="M174" i="43"/>
  <c r="O174" i="43" s="1"/>
  <c r="M175" i="43"/>
  <c r="O175" i="43" s="1"/>
  <c r="M176" i="43"/>
  <c r="O176" i="43" s="1"/>
  <c r="M177" i="43"/>
  <c r="O177" i="43" s="1"/>
  <c r="M178" i="43"/>
  <c r="O178" i="43" s="1"/>
  <c r="M179" i="43"/>
  <c r="O179" i="43" s="1"/>
  <c r="M180" i="43"/>
  <c r="O180" i="43" s="1"/>
  <c r="M181" i="43"/>
  <c r="O181" i="43" s="1"/>
  <c r="M182" i="43"/>
  <c r="O182" i="43" s="1"/>
  <c r="M183" i="43"/>
  <c r="O183" i="43" s="1"/>
  <c r="M184" i="43"/>
  <c r="O184" i="43" s="1"/>
  <c r="M185" i="43"/>
  <c r="M186" i="43"/>
  <c r="O186" i="43" s="1"/>
  <c r="M187" i="43"/>
  <c r="O187" i="43" s="1"/>
  <c r="M188" i="43"/>
  <c r="O188" i="43" s="1"/>
  <c r="M189" i="43"/>
  <c r="O189" i="43" s="1"/>
  <c r="M190" i="43"/>
  <c r="O190" i="43" s="1"/>
  <c r="M191" i="43"/>
  <c r="O191" i="43" s="1"/>
  <c r="M192" i="43"/>
  <c r="O192" i="43" s="1"/>
  <c r="M193" i="43"/>
  <c r="O193" i="43" s="1"/>
  <c r="M194" i="43"/>
  <c r="O194" i="43" s="1"/>
  <c r="M195" i="43"/>
  <c r="O195" i="43" s="1"/>
  <c r="M196" i="43"/>
  <c r="O196" i="43" s="1"/>
  <c r="M197" i="43"/>
  <c r="O197" i="43" s="1"/>
  <c r="M198" i="43"/>
  <c r="O198" i="43" s="1"/>
  <c r="M199" i="43"/>
  <c r="O199" i="43" s="1"/>
  <c r="M200" i="43"/>
  <c r="O200" i="43" s="1"/>
  <c r="M201" i="43"/>
  <c r="O201" i="43" s="1"/>
  <c r="M202" i="43"/>
  <c r="O202" i="43" s="1"/>
  <c r="M203" i="43"/>
  <c r="O203" i="43" s="1"/>
  <c r="M204" i="43"/>
  <c r="O204" i="43" s="1"/>
  <c r="M205" i="43"/>
  <c r="O205" i="43" s="1"/>
  <c r="M206" i="43"/>
  <c r="O206" i="43" s="1"/>
  <c r="M207" i="43"/>
  <c r="O207" i="43" s="1"/>
  <c r="M208" i="43"/>
  <c r="O208" i="43" s="1"/>
  <c r="M209" i="43"/>
  <c r="O209" i="43" s="1"/>
  <c r="M210" i="43"/>
  <c r="O210" i="43" s="1"/>
  <c r="M211" i="43"/>
  <c r="O211" i="43" s="1"/>
  <c r="M212" i="43"/>
  <c r="O212" i="43" s="1"/>
  <c r="M213" i="43"/>
  <c r="O213" i="43" s="1"/>
  <c r="M215" i="43"/>
  <c r="O215" i="43" s="1"/>
  <c r="M216" i="43"/>
  <c r="O216" i="43" s="1"/>
  <c r="M217" i="43"/>
  <c r="O217" i="43" s="1"/>
  <c r="M218" i="43"/>
  <c r="O218" i="43" s="1"/>
  <c r="M219" i="43"/>
  <c r="O219" i="43" s="1"/>
  <c r="M220" i="43"/>
  <c r="O220" i="43" s="1"/>
  <c r="M221" i="43"/>
  <c r="O221" i="43" s="1"/>
  <c r="M222" i="43"/>
  <c r="O222" i="43" s="1"/>
  <c r="M223" i="43"/>
  <c r="O223" i="43" s="1"/>
  <c r="M224" i="43"/>
  <c r="O224" i="43" s="1"/>
  <c r="M226" i="43"/>
  <c r="O226" i="43" s="1"/>
  <c r="M227" i="43"/>
  <c r="O227" i="43" s="1"/>
  <c r="M228" i="43"/>
  <c r="O228" i="43" s="1"/>
  <c r="M229" i="43"/>
  <c r="O229" i="43" s="1"/>
  <c r="M230" i="43"/>
  <c r="O230" i="43" s="1"/>
  <c r="M231" i="43"/>
  <c r="O231" i="43" s="1"/>
  <c r="M232" i="43"/>
  <c r="O232" i="43" s="1"/>
  <c r="M233" i="43"/>
  <c r="O233" i="43" s="1"/>
  <c r="M234" i="43"/>
  <c r="M235" i="43"/>
  <c r="O235" i="43" s="1"/>
  <c r="M236" i="43"/>
  <c r="O236" i="43" s="1"/>
  <c r="M237" i="43"/>
  <c r="O237" i="43" s="1"/>
  <c r="M238" i="43"/>
  <c r="O238" i="43" s="1"/>
  <c r="M239" i="43"/>
  <c r="O239" i="43" s="1"/>
  <c r="M240" i="43"/>
  <c r="O240" i="43" s="1"/>
  <c r="M241" i="43"/>
  <c r="O241" i="43" s="1"/>
  <c r="M242" i="43"/>
  <c r="O242" i="43" s="1"/>
  <c r="M243" i="43"/>
  <c r="O243" i="43" s="1"/>
  <c r="M244" i="43"/>
  <c r="O244" i="43" s="1"/>
  <c r="M245" i="43"/>
  <c r="O245" i="43" s="1"/>
  <c r="M246" i="43"/>
  <c r="O246" i="43" s="1"/>
  <c r="M247" i="43"/>
  <c r="O247" i="43" s="1"/>
  <c r="M248" i="43"/>
  <c r="O248" i="43" s="1"/>
  <c r="M249" i="43"/>
  <c r="O249" i="43" s="1"/>
  <c r="M250" i="43"/>
  <c r="O250" i="43" s="1"/>
  <c r="M251" i="43"/>
  <c r="O251" i="43" s="1"/>
  <c r="M252" i="43"/>
  <c r="O252" i="43" s="1"/>
  <c r="M253" i="43"/>
  <c r="O253" i="43" s="1"/>
  <c r="M254" i="43"/>
  <c r="O254" i="43" s="1"/>
  <c r="M255" i="43"/>
  <c r="O255" i="43" s="1"/>
  <c r="M256" i="43"/>
  <c r="O256" i="43" s="1"/>
  <c r="M257" i="43"/>
  <c r="O257" i="43" s="1"/>
  <c r="M258" i="43"/>
  <c r="O258" i="43" s="1"/>
  <c r="M259" i="43"/>
  <c r="O259" i="43" s="1"/>
  <c r="M260" i="43"/>
  <c r="O260" i="43" s="1"/>
  <c r="M261" i="43"/>
  <c r="O261" i="43" s="1"/>
  <c r="M262" i="43"/>
  <c r="O262" i="43" s="1"/>
  <c r="M263" i="43"/>
  <c r="O263" i="43" s="1"/>
  <c r="M264" i="43"/>
  <c r="O264" i="43" s="1"/>
  <c r="M265" i="43"/>
  <c r="O265" i="43" s="1"/>
  <c r="M266" i="43"/>
  <c r="O266" i="43" s="1"/>
  <c r="M267" i="43"/>
  <c r="O267" i="43" s="1"/>
  <c r="M268" i="43"/>
  <c r="O268" i="43" s="1"/>
  <c r="M269" i="43"/>
  <c r="O269" i="43" s="1"/>
  <c r="M270" i="43"/>
  <c r="O270" i="43" s="1"/>
  <c r="M271" i="43"/>
  <c r="O271" i="43" s="1"/>
  <c r="M272" i="43"/>
  <c r="O272" i="43" s="1"/>
  <c r="M8" i="43"/>
  <c r="M324" i="20"/>
  <c r="M325" i="20"/>
  <c r="O325" i="20" s="1"/>
  <c r="M327" i="20"/>
  <c r="M328" i="20"/>
  <c r="O328" i="20" s="1"/>
  <c r="M330" i="20"/>
  <c r="O330" i="20" s="1"/>
  <c r="M331" i="20"/>
  <c r="O331" i="20" s="1"/>
  <c r="M332" i="20"/>
  <c r="O332" i="20" s="1"/>
  <c r="M333" i="20"/>
  <c r="O333" i="20" s="1"/>
  <c r="M334" i="20"/>
  <c r="O334" i="20" s="1"/>
  <c r="M335" i="20"/>
  <c r="O335" i="20" s="1"/>
  <c r="M336" i="20"/>
  <c r="O336" i="20" s="1"/>
  <c r="M337" i="20"/>
  <c r="O337" i="20" s="1"/>
  <c r="M338" i="20"/>
  <c r="O338" i="20" s="1"/>
  <c r="M339" i="20"/>
  <c r="M342" i="20"/>
  <c r="O342" i="20" s="1"/>
  <c r="M343" i="20"/>
  <c r="O343" i="20" s="1"/>
  <c r="M344" i="20"/>
  <c r="O344" i="20" s="1"/>
  <c r="M345" i="20"/>
  <c r="O345" i="20" s="1"/>
  <c r="M346" i="20"/>
  <c r="O346" i="20" s="1"/>
  <c r="M347" i="20"/>
  <c r="O347" i="20" s="1"/>
  <c r="M348" i="20"/>
  <c r="O348" i="20" s="1"/>
  <c r="M349" i="20"/>
  <c r="O349" i="20" s="1"/>
  <c r="M350" i="20"/>
  <c r="O350" i="20" s="1"/>
  <c r="M351" i="20"/>
  <c r="O351" i="20" s="1"/>
  <c r="M352" i="20"/>
  <c r="O352" i="20" s="1"/>
  <c r="M353" i="20"/>
  <c r="O353" i="20" s="1"/>
  <c r="M354" i="20"/>
  <c r="O354" i="20" s="1"/>
  <c r="M355" i="20"/>
  <c r="O355" i="20" s="1"/>
  <c r="M356" i="20"/>
  <c r="O356" i="20" s="1"/>
  <c r="M357" i="20"/>
  <c r="O357" i="20" s="1"/>
  <c r="M358" i="20"/>
  <c r="O358" i="20" s="1"/>
  <c r="M359" i="20"/>
  <c r="O359" i="20" s="1"/>
  <c r="M360" i="20"/>
  <c r="O360" i="20" s="1"/>
  <c r="M361" i="20"/>
  <c r="O361" i="20" s="1"/>
  <c r="M362" i="20"/>
  <c r="O362" i="20" s="1"/>
  <c r="M363" i="20"/>
  <c r="O363" i="20" s="1"/>
  <c r="M364" i="20"/>
  <c r="O364" i="20" s="1"/>
  <c r="M365" i="20"/>
  <c r="O365" i="20" s="1"/>
  <c r="M366" i="20"/>
  <c r="O366" i="20" s="1"/>
  <c r="M367" i="20"/>
  <c r="O367" i="20" s="1"/>
  <c r="M368" i="20"/>
  <c r="O368" i="20" s="1"/>
  <c r="M369" i="20"/>
  <c r="O369" i="20" s="1"/>
  <c r="M370" i="20"/>
  <c r="O370" i="20" s="1"/>
  <c r="M371" i="20"/>
  <c r="O371" i="20" s="1"/>
  <c r="M372" i="20"/>
  <c r="O372" i="20" s="1"/>
  <c r="M373" i="20"/>
  <c r="O373" i="20" s="1"/>
  <c r="M374" i="20"/>
  <c r="O374" i="20" s="1"/>
  <c r="M375" i="20"/>
  <c r="O375" i="20" s="1"/>
  <c r="M376" i="20"/>
  <c r="O376" i="20" s="1"/>
  <c r="M377" i="20"/>
  <c r="O377" i="20" s="1"/>
  <c r="M378" i="20"/>
  <c r="O378" i="20" s="1"/>
  <c r="M379" i="20"/>
  <c r="O379" i="20" s="1"/>
  <c r="M380" i="20"/>
  <c r="O380" i="20" s="1"/>
  <c r="M381" i="20"/>
  <c r="O381" i="20" s="1"/>
  <c r="M382" i="20"/>
  <c r="O382" i="20" s="1"/>
  <c r="M383" i="20"/>
  <c r="O383" i="20" s="1"/>
  <c r="M384" i="20"/>
  <c r="O384" i="20" s="1"/>
  <c r="M385" i="20"/>
  <c r="O385" i="20" s="1"/>
  <c r="M386" i="20"/>
  <c r="O386" i="20" s="1"/>
  <c r="M387" i="20"/>
  <c r="O387" i="20" s="1"/>
  <c r="M388" i="20"/>
  <c r="O388" i="20" s="1"/>
  <c r="M389" i="20"/>
  <c r="O389" i="20" s="1"/>
  <c r="M390" i="20"/>
  <c r="O390" i="20" s="1"/>
  <c r="M391" i="20"/>
  <c r="O391" i="20" s="1"/>
  <c r="M392" i="20"/>
  <c r="O392" i="20" s="1"/>
  <c r="M393" i="20"/>
  <c r="O393" i="20" s="1"/>
  <c r="M394" i="20"/>
  <c r="O394" i="20" s="1"/>
  <c r="M395" i="20"/>
  <c r="O395" i="20" s="1"/>
  <c r="M396" i="20"/>
  <c r="O396" i="20" s="1"/>
  <c r="M397" i="20"/>
  <c r="O397" i="20" s="1"/>
  <c r="M398" i="20"/>
  <c r="O398" i="20" s="1"/>
  <c r="M399" i="20"/>
  <c r="O399" i="20" s="1"/>
  <c r="M400" i="20"/>
  <c r="O400" i="20" s="1"/>
  <c r="M401" i="20"/>
  <c r="O401" i="20" s="1"/>
  <c r="M402" i="20"/>
  <c r="O402" i="20" s="1"/>
  <c r="M403" i="20"/>
  <c r="O403" i="20" s="1"/>
  <c r="M404" i="20"/>
  <c r="O404" i="20" s="1"/>
  <c r="M405" i="20"/>
  <c r="O405" i="20" s="1"/>
  <c r="M406" i="20"/>
  <c r="O406" i="20" s="1"/>
  <c r="M407" i="20"/>
  <c r="O407" i="20" s="1"/>
  <c r="M408" i="20"/>
  <c r="O408" i="20" s="1"/>
  <c r="M409" i="20"/>
  <c r="O409" i="20" s="1"/>
  <c r="M410" i="20"/>
  <c r="O410" i="20" s="1"/>
  <c r="M411" i="20"/>
  <c r="O411" i="20" s="1"/>
  <c r="M412" i="20"/>
  <c r="O412" i="20" s="1"/>
  <c r="M413" i="20"/>
  <c r="O413" i="20" s="1"/>
  <c r="M414" i="20"/>
  <c r="O414" i="20" s="1"/>
  <c r="M415" i="20"/>
  <c r="O415" i="20" s="1"/>
  <c r="M416" i="20"/>
  <c r="O416" i="20" s="1"/>
  <c r="M417" i="20"/>
  <c r="O417" i="20" s="1"/>
  <c r="M418" i="20"/>
  <c r="O418" i="20" s="1"/>
  <c r="M419" i="20"/>
  <c r="O419" i="20" s="1"/>
  <c r="M420" i="20"/>
  <c r="O420" i="20" s="1"/>
  <c r="M421" i="20"/>
  <c r="M422" i="20"/>
  <c r="O422" i="20" s="1"/>
  <c r="M423" i="20"/>
  <c r="O423" i="20" s="1"/>
  <c r="M424" i="20"/>
  <c r="O424" i="20" s="1"/>
  <c r="M425" i="20"/>
  <c r="O425" i="20" s="1"/>
  <c r="M426" i="20"/>
  <c r="O426" i="20" s="1"/>
  <c r="M427" i="20"/>
  <c r="O427" i="20" s="1"/>
  <c r="M428" i="20"/>
  <c r="O428" i="20" s="1"/>
  <c r="M429" i="20"/>
  <c r="O429" i="20" s="1"/>
  <c r="M430" i="20"/>
  <c r="O430" i="20" s="1"/>
  <c r="M431" i="20"/>
  <c r="O431" i="20" s="1"/>
  <c r="M432" i="20"/>
  <c r="O432" i="20" s="1"/>
  <c r="M433" i="20"/>
  <c r="O433" i="20" s="1"/>
  <c r="M434" i="20"/>
  <c r="O434" i="20" s="1"/>
  <c r="M435" i="20"/>
  <c r="O435" i="20" s="1"/>
  <c r="M436" i="20"/>
  <c r="O436" i="20" s="1"/>
  <c r="M437" i="20"/>
  <c r="O437" i="20" s="1"/>
  <c r="M438" i="20"/>
  <c r="O438" i="20" s="1"/>
  <c r="M439" i="20"/>
  <c r="O439" i="20" s="1"/>
  <c r="M440" i="20"/>
  <c r="O440" i="20" s="1"/>
  <c r="M441" i="20"/>
  <c r="O441" i="20" s="1"/>
  <c r="M442" i="20"/>
  <c r="O442" i="20" s="1"/>
  <c r="M443" i="20"/>
  <c r="O443" i="20" s="1"/>
  <c r="M444" i="20"/>
  <c r="O444" i="20" s="1"/>
  <c r="M445" i="20"/>
  <c r="O445" i="20" s="1"/>
  <c r="M446" i="20"/>
  <c r="O446" i="20" s="1"/>
  <c r="M447" i="20"/>
  <c r="O447" i="20" s="1"/>
  <c r="M448" i="20"/>
  <c r="O448" i="20" s="1"/>
  <c r="M449" i="20"/>
  <c r="O449" i="20" s="1"/>
  <c r="M450" i="20"/>
  <c r="O450" i="20" s="1"/>
  <c r="M451" i="20"/>
  <c r="O451" i="20" s="1"/>
  <c r="M452" i="20"/>
  <c r="O452" i="20" s="1"/>
  <c r="M453" i="20"/>
  <c r="O453" i="20" s="1"/>
  <c r="M454" i="20"/>
  <c r="O454" i="20" s="1"/>
  <c r="M455" i="20"/>
  <c r="O455" i="20" s="1"/>
  <c r="M456" i="20"/>
  <c r="O456" i="20" s="1"/>
  <c r="M457" i="20"/>
  <c r="O457" i="20" s="1"/>
  <c r="M458" i="20"/>
  <c r="O458" i="20" s="1"/>
  <c r="M459" i="20"/>
  <c r="O459" i="20" s="1"/>
  <c r="M460" i="20"/>
  <c r="O460" i="20" s="1"/>
  <c r="M461" i="20"/>
  <c r="O461" i="20" s="1"/>
  <c r="M462" i="20"/>
  <c r="O462" i="20" s="1"/>
  <c r="M463" i="20"/>
  <c r="O463" i="20" s="1"/>
  <c r="M464" i="20"/>
  <c r="O464" i="20" s="1"/>
  <c r="M465" i="20"/>
  <c r="O465" i="20" s="1"/>
  <c r="M466" i="20"/>
  <c r="O466" i="20" s="1"/>
  <c r="M467" i="20"/>
  <c r="O467" i="20" s="1"/>
  <c r="M468" i="20"/>
  <c r="O468" i="20" s="1"/>
  <c r="M469" i="20"/>
  <c r="O469" i="20" s="1"/>
  <c r="M470" i="20"/>
  <c r="O470" i="20" s="1"/>
  <c r="M471" i="20"/>
  <c r="O471" i="20" s="1"/>
  <c r="M472" i="20"/>
  <c r="O472" i="20" s="1"/>
  <c r="M473" i="20"/>
  <c r="O473" i="20" s="1"/>
  <c r="M474" i="20"/>
  <c r="O474" i="20" s="1"/>
  <c r="M475" i="20"/>
  <c r="O475" i="20" s="1"/>
  <c r="M476" i="20"/>
  <c r="O476" i="20" s="1"/>
  <c r="M477" i="20"/>
  <c r="O477" i="20" s="1"/>
  <c r="M478" i="20"/>
  <c r="O478" i="20" s="1"/>
  <c r="M479" i="20"/>
  <c r="O479" i="20" s="1"/>
  <c r="M480" i="20"/>
  <c r="O480" i="20" s="1"/>
  <c r="M481" i="20"/>
  <c r="O481" i="20" s="1"/>
  <c r="M482" i="20"/>
  <c r="O482" i="20" s="1"/>
  <c r="M483" i="20"/>
  <c r="O483" i="20" s="1"/>
  <c r="M484" i="20"/>
  <c r="O484" i="20" s="1"/>
  <c r="M486" i="20"/>
  <c r="O486" i="20" s="1"/>
  <c r="M487" i="20"/>
  <c r="O487" i="20" s="1"/>
  <c r="M488" i="20"/>
  <c r="O488" i="20" s="1"/>
  <c r="M489" i="20"/>
  <c r="O489" i="20" s="1"/>
  <c r="M490" i="20"/>
  <c r="O490" i="20" s="1"/>
  <c r="M491" i="20"/>
  <c r="O491" i="20" s="1"/>
  <c r="M492" i="20"/>
  <c r="O492" i="20" s="1"/>
  <c r="M493" i="20"/>
  <c r="O493" i="20" s="1"/>
  <c r="M494" i="20"/>
  <c r="O494" i="20" s="1"/>
  <c r="M495" i="20"/>
  <c r="O495" i="20" s="1"/>
  <c r="M496" i="20"/>
  <c r="O496" i="20" s="1"/>
  <c r="M497" i="20"/>
  <c r="O497" i="20" s="1"/>
  <c r="M498" i="20"/>
  <c r="O498" i="20" s="1"/>
  <c r="M499" i="20"/>
  <c r="O499" i="20" s="1"/>
  <c r="M500" i="20"/>
  <c r="O500" i="20" s="1"/>
  <c r="M501" i="20"/>
  <c r="O501" i="20" s="1"/>
  <c r="M502" i="20"/>
  <c r="O502" i="20" s="1"/>
  <c r="M503" i="20"/>
  <c r="O503" i="20" s="1"/>
  <c r="M504" i="20"/>
  <c r="O504" i="20" s="1"/>
  <c r="M505" i="20"/>
  <c r="O505" i="20" s="1"/>
  <c r="M506" i="20"/>
  <c r="O506" i="20" s="1"/>
  <c r="M507" i="20"/>
  <c r="O507" i="20" s="1"/>
  <c r="M508" i="20"/>
  <c r="O508" i="20" s="1"/>
  <c r="M509" i="20"/>
  <c r="O509" i="20" s="1"/>
  <c r="M510" i="20"/>
  <c r="O510" i="20" s="1"/>
  <c r="M511" i="20"/>
  <c r="O511" i="20" s="1"/>
  <c r="M512" i="20"/>
  <c r="O512" i="20" s="1"/>
  <c r="M513" i="20"/>
  <c r="O513" i="20" s="1"/>
  <c r="M514" i="20"/>
  <c r="O514" i="20" s="1"/>
  <c r="M515" i="20"/>
  <c r="O515" i="20" s="1"/>
  <c r="M516" i="20"/>
  <c r="O516" i="20" s="1"/>
  <c r="M517" i="20"/>
  <c r="O517" i="20" s="1"/>
  <c r="M518" i="20"/>
  <c r="O518" i="20" s="1"/>
  <c r="M519" i="20"/>
  <c r="O519" i="20" s="1"/>
  <c r="M520" i="20"/>
  <c r="O520" i="20" s="1"/>
  <c r="M521" i="20"/>
  <c r="O521" i="20" s="1"/>
  <c r="M522" i="20"/>
  <c r="O522" i="20" s="1"/>
  <c r="M523" i="20"/>
  <c r="O523" i="20" s="1"/>
  <c r="M524" i="20"/>
  <c r="O524" i="20" s="1"/>
  <c r="M525" i="20"/>
  <c r="O525" i="20" s="1"/>
  <c r="M526" i="20"/>
  <c r="O526" i="20" s="1"/>
  <c r="M527" i="20"/>
  <c r="O527" i="20" s="1"/>
  <c r="M528" i="20"/>
  <c r="O528" i="20" s="1"/>
  <c r="M529" i="20"/>
  <c r="O529" i="20" s="1"/>
  <c r="M530" i="20"/>
  <c r="O530" i="20" s="1"/>
  <c r="M531" i="20"/>
  <c r="O531" i="20" s="1"/>
  <c r="M532" i="20"/>
  <c r="O532" i="20" s="1"/>
  <c r="M533" i="20"/>
  <c r="O533" i="20" s="1"/>
  <c r="M534" i="20"/>
  <c r="O534" i="20" s="1"/>
  <c r="M535" i="20"/>
  <c r="O535" i="20" s="1"/>
  <c r="M536" i="20"/>
  <c r="O536" i="20" s="1"/>
  <c r="M537" i="20"/>
  <c r="O537" i="20" s="1"/>
  <c r="M538" i="20"/>
  <c r="O538" i="20" s="1"/>
  <c r="M539" i="20"/>
  <c r="O539" i="20" s="1"/>
  <c r="M540" i="20"/>
  <c r="O540" i="20" s="1"/>
  <c r="M541" i="20"/>
  <c r="O541" i="20" s="1"/>
  <c r="M542" i="20"/>
  <c r="O542" i="20" s="1"/>
  <c r="M543" i="20"/>
  <c r="O543" i="20" s="1"/>
  <c r="M544" i="20"/>
  <c r="O544" i="20" s="1"/>
  <c r="M545" i="20"/>
  <c r="O545" i="20" s="1"/>
  <c r="M546" i="20"/>
  <c r="O546" i="20" s="1"/>
  <c r="M547" i="20"/>
  <c r="O547" i="20" s="1"/>
  <c r="M548" i="20"/>
  <c r="O548" i="20" s="1"/>
  <c r="M549" i="20"/>
  <c r="O549" i="20" s="1"/>
  <c r="M550" i="20"/>
  <c r="O550" i="20" s="1"/>
  <c r="M551" i="20"/>
  <c r="O551" i="20" s="1"/>
  <c r="M552" i="20"/>
  <c r="O552" i="20" s="1"/>
  <c r="M553" i="20"/>
  <c r="O553" i="20" s="1"/>
  <c r="M554" i="20"/>
  <c r="O554" i="20" s="1"/>
  <c r="M555" i="20"/>
  <c r="O555" i="20" s="1"/>
  <c r="M556" i="20"/>
  <c r="O556" i="20" s="1"/>
  <c r="M557" i="20"/>
  <c r="O557" i="20" s="1"/>
  <c r="M558" i="20"/>
  <c r="O558" i="20" s="1"/>
  <c r="M559" i="20"/>
  <c r="O559" i="20" s="1"/>
  <c r="M51" i="20"/>
  <c r="O51" i="20" s="1"/>
  <c r="M52" i="20"/>
  <c r="O52" i="20" s="1"/>
  <c r="M53" i="20"/>
  <c r="O53" i="20" s="1"/>
  <c r="M54" i="20"/>
  <c r="O54" i="20" s="1"/>
  <c r="M55" i="20"/>
  <c r="O55" i="20" s="1"/>
  <c r="M56" i="20"/>
  <c r="O56" i="20" s="1"/>
  <c r="M57" i="20"/>
  <c r="O57" i="20" s="1"/>
  <c r="M58" i="20"/>
  <c r="O58" i="20" s="1"/>
  <c r="M59" i="20"/>
  <c r="O59" i="20" s="1"/>
  <c r="M60" i="20"/>
  <c r="O60" i="20" s="1"/>
  <c r="M61" i="20"/>
  <c r="O61" i="20" s="1"/>
  <c r="M62" i="20"/>
  <c r="O62" i="20" s="1"/>
  <c r="M63" i="20"/>
  <c r="O63" i="20" s="1"/>
  <c r="M64" i="20"/>
  <c r="O64" i="20" s="1"/>
  <c r="M65" i="20"/>
  <c r="O65" i="20" s="1"/>
  <c r="M66" i="20"/>
  <c r="O66" i="20" s="1"/>
  <c r="M67" i="20"/>
  <c r="O67" i="20" s="1"/>
  <c r="M68" i="20"/>
  <c r="O68" i="20" s="1"/>
  <c r="M69" i="20"/>
  <c r="O69" i="20" s="1"/>
  <c r="M70" i="20"/>
  <c r="O70" i="20" s="1"/>
  <c r="M71" i="20"/>
  <c r="O71" i="20" s="1"/>
  <c r="M72" i="20"/>
  <c r="O72" i="20" s="1"/>
  <c r="M73" i="20"/>
  <c r="O73" i="20" s="1"/>
  <c r="M74" i="20"/>
  <c r="O74" i="20" s="1"/>
  <c r="M75" i="20"/>
  <c r="O75" i="20" s="1"/>
  <c r="M76" i="20"/>
  <c r="O76" i="20" s="1"/>
  <c r="M77" i="20"/>
  <c r="O77" i="20" s="1"/>
  <c r="M78" i="20"/>
  <c r="O78" i="20" s="1"/>
  <c r="M79" i="20"/>
  <c r="O79" i="20" s="1"/>
  <c r="M80" i="20"/>
  <c r="O80" i="20" s="1"/>
  <c r="M81" i="20"/>
  <c r="O81" i="20" s="1"/>
  <c r="M82" i="20"/>
  <c r="O82" i="20" s="1"/>
  <c r="M83" i="20"/>
  <c r="O83" i="20" s="1"/>
  <c r="M84" i="20"/>
  <c r="O84" i="20" s="1"/>
  <c r="M85" i="20"/>
  <c r="O85" i="20" s="1"/>
  <c r="M86" i="20"/>
  <c r="O86" i="20" s="1"/>
  <c r="M87" i="20"/>
  <c r="O87" i="20" s="1"/>
  <c r="M88" i="20"/>
  <c r="O88" i="20" s="1"/>
  <c r="M89" i="20"/>
  <c r="O89" i="20" s="1"/>
  <c r="M90" i="20"/>
  <c r="O90" i="20" s="1"/>
  <c r="M91" i="20"/>
  <c r="O91" i="20" s="1"/>
  <c r="M92" i="20"/>
  <c r="O92" i="20" s="1"/>
  <c r="M93" i="20"/>
  <c r="O93" i="20" s="1"/>
  <c r="M94" i="20"/>
  <c r="O94" i="20" s="1"/>
  <c r="M95" i="20"/>
  <c r="O95" i="20" s="1"/>
  <c r="M96" i="20"/>
  <c r="O96" i="20" s="1"/>
  <c r="M97" i="20"/>
  <c r="O97" i="20" s="1"/>
  <c r="M98" i="20"/>
  <c r="O98" i="20" s="1"/>
  <c r="M99" i="20"/>
  <c r="O99" i="20" s="1"/>
  <c r="M100" i="20"/>
  <c r="O100" i="20" s="1"/>
  <c r="M101" i="20"/>
  <c r="O101" i="20" s="1"/>
  <c r="M102" i="20"/>
  <c r="O102" i="20" s="1"/>
  <c r="M103" i="20"/>
  <c r="O103" i="20" s="1"/>
  <c r="M104" i="20"/>
  <c r="O104" i="20" s="1"/>
  <c r="M105" i="20"/>
  <c r="O105" i="20" s="1"/>
  <c r="M106" i="20"/>
  <c r="O106" i="20" s="1"/>
  <c r="M107" i="20"/>
  <c r="O107" i="20" s="1"/>
  <c r="M108" i="20"/>
  <c r="O108" i="20" s="1"/>
  <c r="M109" i="20"/>
  <c r="O109" i="20" s="1"/>
  <c r="M110" i="20"/>
  <c r="O110" i="20" s="1"/>
  <c r="M111" i="20"/>
  <c r="O111" i="20" s="1"/>
  <c r="M112" i="20"/>
  <c r="O112" i="20" s="1"/>
  <c r="M113" i="20"/>
  <c r="O113" i="20" s="1"/>
  <c r="M114" i="20"/>
  <c r="O114" i="20" s="1"/>
  <c r="M115" i="20"/>
  <c r="O115" i="20" s="1"/>
  <c r="M116" i="20"/>
  <c r="O116" i="20" s="1"/>
  <c r="M117" i="20"/>
  <c r="O117" i="20" s="1"/>
  <c r="M118" i="20"/>
  <c r="O118" i="20" s="1"/>
  <c r="M119" i="20"/>
  <c r="O119" i="20" s="1"/>
  <c r="M120" i="20"/>
  <c r="O120" i="20" s="1"/>
  <c r="M121" i="20"/>
  <c r="O121" i="20" s="1"/>
  <c r="M122" i="20"/>
  <c r="O122" i="20" s="1"/>
  <c r="M123" i="20"/>
  <c r="O123" i="20" s="1"/>
  <c r="M124" i="20"/>
  <c r="O124" i="20" s="1"/>
  <c r="M125" i="20"/>
  <c r="O125" i="20" s="1"/>
  <c r="M126" i="20"/>
  <c r="O126" i="20" s="1"/>
  <c r="M127" i="20"/>
  <c r="O127" i="20" s="1"/>
  <c r="M128" i="20"/>
  <c r="O128" i="20" s="1"/>
  <c r="M129" i="20"/>
  <c r="O129" i="20" s="1"/>
  <c r="M130" i="20"/>
  <c r="O130" i="20" s="1"/>
  <c r="M131" i="20"/>
  <c r="O131" i="20" s="1"/>
  <c r="M132" i="20"/>
  <c r="O132" i="20" s="1"/>
  <c r="M133" i="20"/>
  <c r="O133" i="20" s="1"/>
  <c r="M134" i="20"/>
  <c r="O134" i="20" s="1"/>
  <c r="M135" i="20"/>
  <c r="O135" i="20" s="1"/>
  <c r="M136" i="20"/>
  <c r="O136" i="20" s="1"/>
  <c r="M137" i="20"/>
  <c r="O137" i="20" s="1"/>
  <c r="M138" i="20"/>
  <c r="O138" i="20" s="1"/>
  <c r="M139" i="20"/>
  <c r="O139" i="20" s="1"/>
  <c r="M140" i="20"/>
  <c r="O140" i="20" s="1"/>
  <c r="M141" i="20"/>
  <c r="O141" i="20" s="1"/>
  <c r="M142" i="20"/>
  <c r="O142" i="20" s="1"/>
  <c r="M143" i="20"/>
  <c r="O143" i="20" s="1"/>
  <c r="M144" i="20"/>
  <c r="O144" i="20" s="1"/>
  <c r="M145" i="20"/>
  <c r="O145" i="20" s="1"/>
  <c r="M146" i="20"/>
  <c r="O146" i="20" s="1"/>
  <c r="M147" i="20"/>
  <c r="O147" i="20" s="1"/>
  <c r="M148" i="20"/>
  <c r="O148" i="20" s="1"/>
  <c r="M149" i="20"/>
  <c r="O149" i="20" s="1"/>
  <c r="M150" i="20"/>
  <c r="O150" i="20" s="1"/>
  <c r="M151" i="20"/>
  <c r="O151" i="20" s="1"/>
  <c r="M152" i="20"/>
  <c r="O152" i="20" s="1"/>
  <c r="M153" i="20"/>
  <c r="O153" i="20" s="1"/>
  <c r="M154" i="20"/>
  <c r="O154" i="20" s="1"/>
  <c r="M155" i="20"/>
  <c r="O155" i="20" s="1"/>
  <c r="M156" i="20"/>
  <c r="O156" i="20" s="1"/>
  <c r="M157" i="20"/>
  <c r="O157" i="20" s="1"/>
  <c r="M158" i="20"/>
  <c r="O158" i="20" s="1"/>
  <c r="M159" i="20"/>
  <c r="O159" i="20" s="1"/>
  <c r="M160" i="20"/>
  <c r="O160" i="20" s="1"/>
  <c r="M161" i="20"/>
  <c r="O161" i="20" s="1"/>
  <c r="M162" i="20"/>
  <c r="O162" i="20" s="1"/>
  <c r="M163" i="20"/>
  <c r="O163" i="20" s="1"/>
  <c r="M164" i="20"/>
  <c r="O164" i="20" s="1"/>
  <c r="M165" i="20"/>
  <c r="O165" i="20" s="1"/>
  <c r="M166" i="20"/>
  <c r="O166" i="20" s="1"/>
  <c r="M167" i="20"/>
  <c r="O167" i="20" s="1"/>
  <c r="M168" i="20"/>
  <c r="O168" i="20" s="1"/>
  <c r="M169" i="20"/>
  <c r="O169" i="20" s="1"/>
  <c r="M170" i="20"/>
  <c r="O170" i="20" s="1"/>
  <c r="M171" i="20"/>
  <c r="O171" i="20" s="1"/>
  <c r="M172" i="20"/>
  <c r="O172" i="20" s="1"/>
  <c r="M173" i="20"/>
  <c r="O173" i="20" s="1"/>
  <c r="M174" i="20"/>
  <c r="O174" i="20" s="1"/>
  <c r="M175" i="20"/>
  <c r="O175" i="20" s="1"/>
  <c r="M176" i="20"/>
  <c r="O176" i="20" s="1"/>
  <c r="M177" i="20"/>
  <c r="O177" i="20" s="1"/>
  <c r="M178" i="20"/>
  <c r="O178" i="20" s="1"/>
  <c r="M179" i="20"/>
  <c r="O179" i="20" s="1"/>
  <c r="M180" i="20"/>
  <c r="O180" i="20" s="1"/>
  <c r="M181" i="20"/>
  <c r="O181" i="20" s="1"/>
  <c r="M182" i="20"/>
  <c r="O182" i="20" s="1"/>
  <c r="M183" i="20"/>
  <c r="O183" i="20" s="1"/>
  <c r="M184" i="20"/>
  <c r="O184" i="20" s="1"/>
  <c r="M185" i="20"/>
  <c r="M186" i="20"/>
  <c r="O186" i="20" s="1"/>
  <c r="M187" i="20"/>
  <c r="O187" i="20" s="1"/>
  <c r="M188" i="20"/>
  <c r="O188" i="20" s="1"/>
  <c r="M189" i="20"/>
  <c r="O189" i="20" s="1"/>
  <c r="M190" i="20"/>
  <c r="O190" i="20" s="1"/>
  <c r="M191" i="20"/>
  <c r="O191" i="20" s="1"/>
  <c r="M192" i="20"/>
  <c r="O192" i="20" s="1"/>
  <c r="M193" i="20"/>
  <c r="O193" i="20" s="1"/>
  <c r="M194" i="20"/>
  <c r="O194" i="20" s="1"/>
  <c r="M195" i="20"/>
  <c r="O195" i="20" s="1"/>
  <c r="M196" i="20"/>
  <c r="O196" i="20" s="1"/>
  <c r="M197" i="20"/>
  <c r="O197" i="20" s="1"/>
  <c r="M198" i="20"/>
  <c r="O198" i="20" s="1"/>
  <c r="M199" i="20"/>
  <c r="O199" i="20" s="1"/>
  <c r="M200" i="20"/>
  <c r="O200" i="20" s="1"/>
  <c r="M201" i="20"/>
  <c r="O201" i="20" s="1"/>
  <c r="M202" i="20"/>
  <c r="O202" i="20" s="1"/>
  <c r="M203" i="20"/>
  <c r="O203" i="20" s="1"/>
  <c r="M204" i="20"/>
  <c r="O204" i="20" s="1"/>
  <c r="M205" i="20"/>
  <c r="O205" i="20" s="1"/>
  <c r="M206" i="20"/>
  <c r="O206" i="20" s="1"/>
  <c r="M207" i="20"/>
  <c r="O207" i="20" s="1"/>
  <c r="M208" i="20"/>
  <c r="O208" i="20" s="1"/>
  <c r="M209" i="20"/>
  <c r="O209" i="20" s="1"/>
  <c r="M210" i="20"/>
  <c r="O210" i="20" s="1"/>
  <c r="M211" i="20"/>
  <c r="O211" i="20" s="1"/>
  <c r="M212" i="20"/>
  <c r="O212" i="20" s="1"/>
  <c r="M213" i="20"/>
  <c r="O213" i="20" s="1"/>
  <c r="M215" i="20"/>
  <c r="O215" i="20" s="1"/>
  <c r="M216" i="20"/>
  <c r="O216" i="20" s="1"/>
  <c r="M217" i="20"/>
  <c r="O217" i="20" s="1"/>
  <c r="M218" i="20"/>
  <c r="O218" i="20" s="1"/>
  <c r="M219" i="20"/>
  <c r="O219" i="20" s="1"/>
  <c r="M220" i="20"/>
  <c r="O220" i="20" s="1"/>
  <c r="M221" i="20"/>
  <c r="O221" i="20" s="1"/>
  <c r="M222" i="20"/>
  <c r="O222" i="20" s="1"/>
  <c r="M223" i="20"/>
  <c r="O223" i="20" s="1"/>
  <c r="M224" i="20"/>
  <c r="O224" i="20" s="1"/>
  <c r="M226" i="20"/>
  <c r="O226" i="20" s="1"/>
  <c r="M227" i="20"/>
  <c r="O227" i="20" s="1"/>
  <c r="M228" i="20"/>
  <c r="O228" i="20" s="1"/>
  <c r="M229" i="20"/>
  <c r="O229" i="20" s="1"/>
  <c r="M230" i="20"/>
  <c r="O230" i="20" s="1"/>
  <c r="M231" i="20"/>
  <c r="O231" i="20" s="1"/>
  <c r="M232" i="20"/>
  <c r="O232" i="20" s="1"/>
  <c r="M233" i="20"/>
  <c r="O233" i="20" s="1"/>
  <c r="M234" i="20"/>
  <c r="M235" i="20"/>
  <c r="O235" i="20" s="1"/>
  <c r="M236" i="20"/>
  <c r="O236" i="20" s="1"/>
  <c r="M237" i="20"/>
  <c r="O237" i="20" s="1"/>
  <c r="M238" i="20"/>
  <c r="O238" i="20" s="1"/>
  <c r="M239" i="20"/>
  <c r="O239" i="20" s="1"/>
  <c r="M240" i="20"/>
  <c r="O240" i="20" s="1"/>
  <c r="M241" i="20"/>
  <c r="O241" i="20" s="1"/>
  <c r="M242" i="20"/>
  <c r="O242" i="20" s="1"/>
  <c r="M243" i="20"/>
  <c r="O243" i="20" s="1"/>
  <c r="M244" i="20"/>
  <c r="O244" i="20" s="1"/>
  <c r="M245" i="20"/>
  <c r="O245" i="20" s="1"/>
  <c r="M246" i="20"/>
  <c r="O246" i="20" s="1"/>
  <c r="M247" i="20"/>
  <c r="O247" i="20" s="1"/>
  <c r="M248" i="20"/>
  <c r="O248" i="20" s="1"/>
  <c r="M249" i="20"/>
  <c r="O249" i="20" s="1"/>
  <c r="M250" i="20"/>
  <c r="O250" i="20" s="1"/>
  <c r="M251" i="20"/>
  <c r="O251" i="20" s="1"/>
  <c r="M252" i="20"/>
  <c r="O252" i="20" s="1"/>
  <c r="M253" i="20"/>
  <c r="O253" i="20" s="1"/>
  <c r="M254" i="20"/>
  <c r="O254" i="20" s="1"/>
  <c r="M255" i="20"/>
  <c r="O255" i="20" s="1"/>
  <c r="M256" i="20"/>
  <c r="O256" i="20" s="1"/>
  <c r="M257" i="20"/>
  <c r="O257" i="20" s="1"/>
  <c r="M258" i="20"/>
  <c r="O258" i="20" s="1"/>
  <c r="M259" i="20"/>
  <c r="O259" i="20" s="1"/>
  <c r="M260" i="20"/>
  <c r="O260" i="20" s="1"/>
  <c r="M261" i="20"/>
  <c r="O261" i="20" s="1"/>
  <c r="M262" i="20"/>
  <c r="O262" i="20" s="1"/>
  <c r="M263" i="20"/>
  <c r="O263" i="20" s="1"/>
  <c r="M264" i="20"/>
  <c r="O264" i="20" s="1"/>
  <c r="M265" i="20"/>
  <c r="O265" i="20" s="1"/>
  <c r="M266" i="20"/>
  <c r="O266" i="20" s="1"/>
  <c r="M267" i="20"/>
  <c r="O267" i="20" s="1"/>
  <c r="M268" i="20"/>
  <c r="O268" i="20" s="1"/>
  <c r="M269" i="20"/>
  <c r="O269" i="20" s="1"/>
  <c r="M270" i="20"/>
  <c r="O270" i="20" s="1"/>
  <c r="M271" i="20"/>
  <c r="O271" i="20" s="1"/>
  <c r="M9" i="20"/>
  <c r="O9" i="20" s="1"/>
  <c r="M10" i="20"/>
  <c r="M11" i="20"/>
  <c r="O11" i="20" s="1"/>
  <c r="M12" i="20"/>
  <c r="O12" i="20" s="1"/>
  <c r="M13" i="20"/>
  <c r="O13" i="20" s="1"/>
  <c r="M15" i="20"/>
  <c r="O15" i="20" s="1"/>
  <c r="M16" i="20"/>
  <c r="O16" i="20" s="1"/>
  <c r="M17" i="20"/>
  <c r="O17" i="20" s="1"/>
  <c r="M18" i="20"/>
  <c r="O18" i="20" s="1"/>
  <c r="M19" i="20"/>
  <c r="O19" i="20" s="1"/>
  <c r="M20" i="20"/>
  <c r="O20" i="20" s="1"/>
  <c r="M21" i="20"/>
  <c r="O21" i="20" s="1"/>
  <c r="M22" i="20"/>
  <c r="O22" i="20" s="1"/>
  <c r="M23" i="20"/>
  <c r="O23" i="20" s="1"/>
  <c r="M24" i="20"/>
  <c r="O24" i="20" s="1"/>
  <c r="M25" i="20"/>
  <c r="O25" i="20" s="1"/>
  <c r="M26" i="20"/>
  <c r="O26" i="20" s="1"/>
  <c r="M27" i="20"/>
  <c r="O27" i="20" s="1"/>
  <c r="M28" i="20"/>
  <c r="O28" i="20" s="1"/>
  <c r="M29" i="20"/>
  <c r="O29" i="20" s="1"/>
  <c r="M30" i="20"/>
  <c r="O30" i="20" s="1"/>
  <c r="M31" i="20"/>
  <c r="O31" i="20" s="1"/>
  <c r="M32" i="20"/>
  <c r="O32" i="20" s="1"/>
  <c r="M33" i="20"/>
  <c r="O33" i="20" s="1"/>
  <c r="M34" i="20"/>
  <c r="O34" i="20" s="1"/>
  <c r="M35" i="20"/>
  <c r="O35" i="20" s="1"/>
  <c r="M36" i="20"/>
  <c r="O36" i="20" s="1"/>
  <c r="M37" i="20"/>
  <c r="O37" i="20" s="1"/>
  <c r="M38" i="20"/>
  <c r="O38" i="20" s="1"/>
  <c r="M39" i="20"/>
  <c r="O39" i="20" s="1"/>
  <c r="M40" i="20"/>
  <c r="O40" i="20" s="1"/>
  <c r="M41" i="20"/>
  <c r="O41" i="20" s="1"/>
  <c r="M42" i="20"/>
  <c r="O42" i="20" s="1"/>
  <c r="M43" i="20"/>
  <c r="O43" i="20" s="1"/>
  <c r="M44" i="20"/>
  <c r="O44" i="20" s="1"/>
  <c r="M45" i="20"/>
  <c r="O45" i="20" s="1"/>
  <c r="M46" i="20"/>
  <c r="O46" i="20" s="1"/>
  <c r="M47" i="20"/>
  <c r="O47" i="20" s="1"/>
  <c r="M48" i="20"/>
  <c r="O48" i="20" s="1"/>
  <c r="M49" i="20"/>
  <c r="O49" i="20" s="1"/>
  <c r="M8" i="20"/>
  <c r="M323" i="20"/>
  <c r="O323" i="20" s="1"/>
  <c r="O8" i="20"/>
  <c r="O395" i="34"/>
  <c r="O396" i="34"/>
  <c r="O397" i="34"/>
  <c r="O398" i="34"/>
  <c r="O399" i="34"/>
  <c r="O400" i="34"/>
  <c r="O401" i="34"/>
  <c r="O402" i="34"/>
  <c r="O403" i="34"/>
  <c r="O404" i="34"/>
  <c r="O405" i="34"/>
  <c r="O406" i="34"/>
  <c r="O407" i="34"/>
  <c r="O408" i="34"/>
  <c r="O409" i="34"/>
  <c r="O410" i="34"/>
  <c r="O411" i="34"/>
  <c r="O412" i="34"/>
  <c r="O413" i="34"/>
  <c r="O414" i="34"/>
  <c r="O415" i="34"/>
  <c r="O416" i="34"/>
  <c r="O417" i="34"/>
  <c r="O418" i="34"/>
  <c r="O419" i="34"/>
  <c r="O420" i="34"/>
  <c r="O421" i="34"/>
  <c r="O422" i="34"/>
  <c r="O423" i="34"/>
  <c r="O424" i="34"/>
  <c r="O425" i="34"/>
  <c r="O426" i="34"/>
  <c r="O427" i="34"/>
  <c r="O428" i="34"/>
  <c r="O429" i="34"/>
  <c r="O430" i="34"/>
  <c r="O431" i="34"/>
  <c r="O432" i="34"/>
  <c r="O433" i="34"/>
  <c r="O434" i="34"/>
  <c r="O435" i="34"/>
  <c r="O436" i="34"/>
  <c r="O437" i="34"/>
  <c r="O438" i="34"/>
  <c r="O439" i="34"/>
  <c r="O440" i="34"/>
  <c r="O441" i="34"/>
  <c r="O442" i="34"/>
  <c r="O443" i="34"/>
  <c r="O444" i="34"/>
  <c r="O445" i="34"/>
  <c r="O446" i="34"/>
  <c r="O447" i="34"/>
  <c r="O448" i="34"/>
  <c r="O449" i="34"/>
  <c r="O450" i="34"/>
  <c r="O451" i="34"/>
  <c r="O452" i="34"/>
  <c r="O453" i="34"/>
  <c r="O454" i="34"/>
  <c r="O455" i="34"/>
  <c r="O456" i="34"/>
  <c r="O457" i="34"/>
  <c r="O458" i="34"/>
  <c r="O459" i="34"/>
  <c r="O460" i="34"/>
  <c r="O461" i="34"/>
  <c r="O462" i="34"/>
  <c r="O463" i="34"/>
  <c r="O464" i="34"/>
  <c r="O465" i="34"/>
  <c r="O466" i="34"/>
  <c r="O467" i="34"/>
  <c r="O468" i="34"/>
  <c r="O469" i="34"/>
  <c r="O470" i="34"/>
  <c r="O471" i="34"/>
  <c r="O472" i="34"/>
  <c r="O473" i="34"/>
  <c r="O474" i="34"/>
  <c r="O475" i="34"/>
  <c r="O476" i="34"/>
  <c r="O477" i="34"/>
  <c r="O478" i="34"/>
  <c r="O479" i="34"/>
  <c r="O480" i="34"/>
  <c r="O481" i="34"/>
  <c r="O482" i="34"/>
  <c r="O483" i="34"/>
  <c r="O484" i="34"/>
  <c r="O485" i="34"/>
  <c r="O486" i="34"/>
  <c r="O487" i="34"/>
  <c r="O488" i="34"/>
  <c r="O489" i="34"/>
  <c r="O490" i="34"/>
  <c r="O491" i="34"/>
  <c r="O492" i="34"/>
  <c r="O493" i="34"/>
  <c r="O494" i="34"/>
  <c r="O495" i="34"/>
  <c r="O496" i="34"/>
  <c r="O497" i="34"/>
  <c r="O498" i="34"/>
  <c r="O499" i="34"/>
  <c r="O500" i="34"/>
  <c r="O501" i="34"/>
  <c r="O502" i="34"/>
  <c r="O503" i="34"/>
  <c r="O504" i="34"/>
  <c r="O505" i="34"/>
  <c r="O506" i="34"/>
  <c r="O507" i="34"/>
  <c r="O508" i="34"/>
  <c r="O509" i="34"/>
  <c r="O510" i="34"/>
  <c r="O511" i="34"/>
  <c r="O512" i="34"/>
  <c r="O513" i="34"/>
  <c r="O514" i="34"/>
  <c r="O515" i="34"/>
  <c r="O516" i="34"/>
  <c r="O517" i="34"/>
  <c r="O518" i="34"/>
  <c r="O519" i="34"/>
  <c r="O520" i="34"/>
  <c r="O521" i="34"/>
  <c r="O522" i="34"/>
  <c r="O523" i="34"/>
  <c r="O524" i="34"/>
  <c r="O525" i="34"/>
  <c r="O526" i="34"/>
  <c r="O527" i="34"/>
  <c r="O528" i="34"/>
  <c r="O529" i="34"/>
  <c r="O530" i="34"/>
  <c r="O531" i="34"/>
  <c r="O532" i="34"/>
  <c r="O533" i="34"/>
  <c r="O534" i="34"/>
  <c r="O535" i="34"/>
  <c r="O536" i="34"/>
  <c r="O537" i="34"/>
  <c r="O538" i="34"/>
  <c r="O539" i="34"/>
  <c r="O540" i="34"/>
  <c r="O541" i="34"/>
  <c r="O542" i="34"/>
  <c r="O543" i="34"/>
  <c r="O544" i="34"/>
  <c r="O545" i="34"/>
  <c r="O546" i="34"/>
  <c r="O547" i="34"/>
  <c r="O548" i="34"/>
  <c r="O549" i="34"/>
  <c r="O550" i="34"/>
  <c r="O551" i="34"/>
  <c r="O552" i="34"/>
  <c r="O553" i="34"/>
  <c r="O554" i="34"/>
  <c r="O555" i="34"/>
  <c r="O556" i="34"/>
  <c r="O557" i="34"/>
  <c r="O558" i="34"/>
  <c r="O559" i="34"/>
  <c r="O394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237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8" i="34"/>
  <c r="M476" i="42"/>
  <c r="O476" i="42" s="1"/>
  <c r="M477" i="42"/>
  <c r="O477" i="42" s="1"/>
  <c r="M478" i="42"/>
  <c r="O478" i="42" s="1"/>
  <c r="M479" i="42"/>
  <c r="O479" i="42" s="1"/>
  <c r="M480" i="42"/>
  <c r="O480" i="42" s="1"/>
  <c r="M481" i="42"/>
  <c r="O481" i="42" s="1"/>
  <c r="M482" i="42"/>
  <c r="O482" i="42" s="1"/>
  <c r="M483" i="42"/>
  <c r="O483" i="42" s="1"/>
  <c r="M484" i="42"/>
  <c r="O484" i="42" s="1"/>
  <c r="M486" i="42"/>
  <c r="O486" i="42" s="1"/>
  <c r="M487" i="42"/>
  <c r="O487" i="42" s="1"/>
  <c r="M488" i="42"/>
  <c r="O488" i="42" s="1"/>
  <c r="M489" i="42"/>
  <c r="O489" i="42" s="1"/>
  <c r="M490" i="42"/>
  <c r="O490" i="42" s="1"/>
  <c r="M491" i="42"/>
  <c r="O491" i="42" s="1"/>
  <c r="M492" i="42"/>
  <c r="O492" i="42" s="1"/>
  <c r="M493" i="42"/>
  <c r="O493" i="42" s="1"/>
  <c r="M494" i="42"/>
  <c r="O494" i="42" s="1"/>
  <c r="M495" i="42"/>
  <c r="O495" i="42" s="1"/>
  <c r="M496" i="42"/>
  <c r="O496" i="42" s="1"/>
  <c r="M497" i="42"/>
  <c r="O497" i="42" s="1"/>
  <c r="M498" i="42"/>
  <c r="O498" i="42" s="1"/>
  <c r="M499" i="42"/>
  <c r="O499" i="42" s="1"/>
  <c r="M500" i="42"/>
  <c r="O500" i="42" s="1"/>
  <c r="M501" i="42"/>
  <c r="O501" i="42" s="1"/>
  <c r="M502" i="42"/>
  <c r="O502" i="42" s="1"/>
  <c r="M503" i="42"/>
  <c r="O503" i="42" s="1"/>
  <c r="M504" i="42"/>
  <c r="O504" i="42" s="1"/>
  <c r="M505" i="42"/>
  <c r="O505" i="42" s="1"/>
  <c r="M506" i="42"/>
  <c r="O506" i="42" s="1"/>
  <c r="M507" i="42"/>
  <c r="O507" i="42" s="1"/>
  <c r="M508" i="42"/>
  <c r="O508" i="42" s="1"/>
  <c r="M509" i="42"/>
  <c r="O509" i="42" s="1"/>
  <c r="M510" i="42"/>
  <c r="O510" i="42" s="1"/>
  <c r="M511" i="42"/>
  <c r="O511" i="42" s="1"/>
  <c r="M512" i="42"/>
  <c r="O512" i="42" s="1"/>
  <c r="M513" i="42"/>
  <c r="O513" i="42" s="1"/>
  <c r="M514" i="42"/>
  <c r="O514" i="42" s="1"/>
  <c r="M515" i="42"/>
  <c r="O515" i="42" s="1"/>
  <c r="M516" i="42"/>
  <c r="O516" i="42" s="1"/>
  <c r="M517" i="42"/>
  <c r="O517" i="42" s="1"/>
  <c r="M518" i="42"/>
  <c r="O518" i="42" s="1"/>
  <c r="M519" i="42"/>
  <c r="O519" i="42" s="1"/>
  <c r="M520" i="42"/>
  <c r="O520" i="42" s="1"/>
  <c r="M521" i="42"/>
  <c r="O521" i="42" s="1"/>
  <c r="M522" i="42"/>
  <c r="O522" i="42" s="1"/>
  <c r="M523" i="42"/>
  <c r="O523" i="42" s="1"/>
  <c r="M524" i="42"/>
  <c r="O524" i="42" s="1"/>
  <c r="M525" i="42"/>
  <c r="O525" i="42" s="1"/>
  <c r="M526" i="42"/>
  <c r="O526" i="42" s="1"/>
  <c r="M527" i="42"/>
  <c r="O527" i="42" s="1"/>
  <c r="M528" i="42"/>
  <c r="O528" i="42" s="1"/>
  <c r="M529" i="42"/>
  <c r="O529" i="42" s="1"/>
  <c r="M530" i="42"/>
  <c r="O530" i="42" s="1"/>
  <c r="M531" i="42"/>
  <c r="O531" i="42" s="1"/>
  <c r="M532" i="42"/>
  <c r="O532" i="42" s="1"/>
  <c r="M533" i="42"/>
  <c r="O533" i="42" s="1"/>
  <c r="M534" i="42"/>
  <c r="O534" i="42" s="1"/>
  <c r="M535" i="42"/>
  <c r="O535" i="42" s="1"/>
  <c r="M536" i="42"/>
  <c r="O536" i="42" s="1"/>
  <c r="M537" i="42"/>
  <c r="O537" i="42" s="1"/>
  <c r="M538" i="42"/>
  <c r="O538" i="42" s="1"/>
  <c r="M539" i="42"/>
  <c r="O539" i="42" s="1"/>
  <c r="M540" i="42"/>
  <c r="O540" i="42" s="1"/>
  <c r="M541" i="42"/>
  <c r="O541" i="42" s="1"/>
  <c r="M542" i="42"/>
  <c r="O542" i="42" s="1"/>
  <c r="M543" i="42"/>
  <c r="O543" i="42" s="1"/>
  <c r="M544" i="42"/>
  <c r="O544" i="42" s="1"/>
  <c r="M545" i="42"/>
  <c r="O545" i="42" s="1"/>
  <c r="M546" i="42"/>
  <c r="O546" i="42" s="1"/>
  <c r="M547" i="42"/>
  <c r="O547" i="42" s="1"/>
  <c r="M548" i="42"/>
  <c r="O548" i="42" s="1"/>
  <c r="M549" i="42"/>
  <c r="O549" i="42" s="1"/>
  <c r="M550" i="42"/>
  <c r="O550" i="42" s="1"/>
  <c r="M551" i="42"/>
  <c r="O551" i="42" s="1"/>
  <c r="M552" i="42"/>
  <c r="O552" i="42" s="1"/>
  <c r="M553" i="42"/>
  <c r="O553" i="42" s="1"/>
  <c r="M554" i="42"/>
  <c r="O554" i="42" s="1"/>
  <c r="M555" i="42"/>
  <c r="O555" i="42" s="1"/>
  <c r="M556" i="42"/>
  <c r="O556" i="42" s="1"/>
  <c r="M557" i="42"/>
  <c r="O557" i="42" s="1"/>
  <c r="M558" i="42"/>
  <c r="O558" i="42" s="1"/>
  <c r="M559" i="42"/>
  <c r="O559" i="42" s="1"/>
  <c r="M474" i="42"/>
  <c r="M475" i="42"/>
  <c r="O448" i="42"/>
  <c r="O449" i="42"/>
  <c r="O450" i="42"/>
  <c r="O451" i="42"/>
  <c r="O452" i="42"/>
  <c r="O453" i="42"/>
  <c r="O454" i="42"/>
  <c r="O455" i="42"/>
  <c r="O456" i="42"/>
  <c r="O457" i="42"/>
  <c r="O458" i="42"/>
  <c r="O459" i="42"/>
  <c r="O460" i="42"/>
  <c r="O461" i="42"/>
  <c r="O462" i="42"/>
  <c r="O463" i="42"/>
  <c r="O464" i="42"/>
  <c r="O465" i="42"/>
  <c r="O466" i="42"/>
  <c r="M447" i="42"/>
  <c r="M282" i="21"/>
  <c r="O282" i="21" s="1"/>
  <c r="M283" i="21"/>
  <c r="O283" i="21" s="1"/>
  <c r="M284" i="21"/>
  <c r="O284" i="21" s="1"/>
  <c r="M285" i="21"/>
  <c r="O285" i="21" s="1"/>
  <c r="M286" i="21"/>
  <c r="O286" i="21" s="1"/>
  <c r="M287" i="21"/>
  <c r="M288" i="21"/>
  <c r="O288" i="21" s="1"/>
  <c r="M289" i="21"/>
  <c r="M290" i="21"/>
  <c r="M291" i="21"/>
  <c r="O291" i="21" s="1"/>
  <c r="M292" i="21"/>
  <c r="O292" i="21" s="1"/>
  <c r="M293" i="21"/>
  <c r="M294" i="21"/>
  <c r="O294" i="21" s="1"/>
  <c r="M296" i="21"/>
  <c r="M297" i="21"/>
  <c r="O297" i="21" s="1"/>
  <c r="M298" i="21"/>
  <c r="M302" i="21"/>
  <c r="M303" i="21"/>
  <c r="O303" i="21" s="1"/>
  <c r="M304" i="21"/>
  <c r="O304" i="21" s="1"/>
  <c r="M305" i="21"/>
  <c r="O305" i="21" s="1"/>
  <c r="M306" i="21"/>
  <c r="O306" i="21" s="1"/>
  <c r="M307" i="21"/>
  <c r="O307" i="21" s="1"/>
  <c r="M308" i="21"/>
  <c r="O308" i="21" s="1"/>
  <c r="M309" i="21"/>
  <c r="M310" i="21"/>
  <c r="M311" i="21"/>
  <c r="O311" i="21" s="1"/>
  <c r="M313" i="21"/>
  <c r="M314" i="21"/>
  <c r="O314" i="21" s="1"/>
  <c r="M316" i="21"/>
  <c r="O316" i="21" s="1"/>
  <c r="M317" i="21"/>
  <c r="O317" i="21" s="1"/>
  <c r="M318" i="21"/>
  <c r="O318" i="21" s="1"/>
  <c r="M319" i="21"/>
  <c r="O319" i="21" s="1"/>
  <c r="M320" i="21"/>
  <c r="M321" i="21"/>
  <c r="O321" i="21" s="1"/>
  <c r="M322" i="21"/>
  <c r="O322" i="21" s="1"/>
  <c r="M323" i="21"/>
  <c r="O323" i="21" s="1"/>
  <c r="M324" i="21"/>
  <c r="M325" i="21"/>
  <c r="O325" i="21" s="1"/>
  <c r="M327" i="21"/>
  <c r="M328" i="21"/>
  <c r="O328" i="21" s="1"/>
  <c r="M330" i="21"/>
  <c r="M331" i="21"/>
  <c r="O331" i="21" s="1"/>
  <c r="M332" i="21"/>
  <c r="O332" i="21" s="1"/>
  <c r="M333" i="21"/>
  <c r="O333" i="21" s="1"/>
  <c r="M334" i="21"/>
  <c r="O334" i="21" s="1"/>
  <c r="M335" i="21"/>
  <c r="O335" i="21" s="1"/>
  <c r="M336" i="21"/>
  <c r="O336" i="21" s="1"/>
  <c r="M337" i="21"/>
  <c r="O337" i="21" s="1"/>
  <c r="M338" i="21"/>
  <c r="M339" i="21"/>
  <c r="M342" i="21"/>
  <c r="O342" i="21" s="1"/>
  <c r="M343" i="21"/>
  <c r="M344" i="21"/>
  <c r="O344" i="21" s="1"/>
  <c r="M345" i="21"/>
  <c r="O345" i="21" s="1"/>
  <c r="M346" i="21"/>
  <c r="O346" i="21" s="1"/>
  <c r="M347" i="21"/>
  <c r="O347" i="21" s="1"/>
  <c r="M348" i="21"/>
  <c r="O348" i="21" s="1"/>
  <c r="M349" i="21"/>
  <c r="O349" i="21" s="1"/>
  <c r="M350" i="21"/>
  <c r="O350" i="21" s="1"/>
  <c r="M351" i="21"/>
  <c r="O351" i="21" s="1"/>
  <c r="M352" i="21"/>
  <c r="O352" i="21" s="1"/>
  <c r="M353" i="21"/>
  <c r="O353" i="21" s="1"/>
  <c r="M354" i="21"/>
  <c r="O354" i="21" s="1"/>
  <c r="M355" i="21"/>
  <c r="O355" i="21" s="1"/>
  <c r="M356" i="21"/>
  <c r="O356" i="21" s="1"/>
  <c r="M357" i="21"/>
  <c r="O357" i="21" s="1"/>
  <c r="M358" i="21"/>
  <c r="O358" i="21" s="1"/>
  <c r="M359" i="21"/>
  <c r="O359" i="21" s="1"/>
  <c r="M360" i="21"/>
  <c r="O360" i="21" s="1"/>
  <c r="M361" i="21"/>
  <c r="O361" i="21" s="1"/>
  <c r="M362" i="21"/>
  <c r="O362" i="21" s="1"/>
  <c r="M363" i="21"/>
  <c r="O363" i="21" s="1"/>
  <c r="M364" i="21"/>
  <c r="O364" i="21" s="1"/>
  <c r="M365" i="21"/>
  <c r="O365" i="21" s="1"/>
  <c r="M366" i="21"/>
  <c r="O366" i="21" s="1"/>
  <c r="M367" i="21"/>
  <c r="O367" i="21" s="1"/>
  <c r="M368" i="21"/>
  <c r="O368" i="21" s="1"/>
  <c r="M369" i="21"/>
  <c r="O369" i="21" s="1"/>
  <c r="M370" i="21"/>
  <c r="O370" i="21" s="1"/>
  <c r="M371" i="21"/>
  <c r="O371" i="21" s="1"/>
  <c r="M372" i="21"/>
  <c r="O372" i="21" s="1"/>
  <c r="M373" i="21"/>
  <c r="O373" i="21" s="1"/>
  <c r="M374" i="21"/>
  <c r="O374" i="21" s="1"/>
  <c r="M375" i="21"/>
  <c r="O375" i="21" s="1"/>
  <c r="M376" i="21"/>
  <c r="O376" i="21" s="1"/>
  <c r="M377" i="21"/>
  <c r="O377" i="21" s="1"/>
  <c r="M378" i="21"/>
  <c r="O378" i="21" s="1"/>
  <c r="M379" i="21"/>
  <c r="O379" i="21" s="1"/>
  <c r="M380" i="21"/>
  <c r="O380" i="21" s="1"/>
  <c r="M381" i="21"/>
  <c r="O381" i="21" s="1"/>
  <c r="M382" i="21"/>
  <c r="O382" i="21" s="1"/>
  <c r="M383" i="21"/>
  <c r="O383" i="21" s="1"/>
  <c r="M384" i="21"/>
  <c r="O384" i="21" s="1"/>
  <c r="M385" i="21"/>
  <c r="O385" i="21" s="1"/>
  <c r="M386" i="21"/>
  <c r="O386" i="21" s="1"/>
  <c r="M387" i="21"/>
  <c r="O387" i="21" s="1"/>
  <c r="M388" i="21"/>
  <c r="O388" i="21" s="1"/>
  <c r="M389" i="21"/>
  <c r="O389" i="21" s="1"/>
  <c r="M390" i="21"/>
  <c r="O390" i="21" s="1"/>
  <c r="M391" i="21"/>
  <c r="O391" i="21" s="1"/>
  <c r="M392" i="21"/>
  <c r="O392" i="21" s="1"/>
  <c r="M393" i="21"/>
  <c r="O393" i="21" s="1"/>
  <c r="M394" i="21"/>
  <c r="O394" i="21" s="1"/>
  <c r="M395" i="21"/>
  <c r="O395" i="21" s="1"/>
  <c r="M396" i="21"/>
  <c r="O396" i="21" s="1"/>
  <c r="M397" i="21"/>
  <c r="O397" i="21" s="1"/>
  <c r="M398" i="21"/>
  <c r="O398" i="21" s="1"/>
  <c r="M399" i="21"/>
  <c r="O399" i="21" s="1"/>
  <c r="M400" i="21"/>
  <c r="O400" i="21" s="1"/>
  <c r="M401" i="21"/>
  <c r="O401" i="21" s="1"/>
  <c r="M402" i="21"/>
  <c r="O402" i="21" s="1"/>
  <c r="M403" i="21"/>
  <c r="O403" i="21" s="1"/>
  <c r="M404" i="21"/>
  <c r="O404" i="21" s="1"/>
  <c r="M405" i="21"/>
  <c r="O405" i="21" s="1"/>
  <c r="M406" i="21"/>
  <c r="O406" i="21" s="1"/>
  <c r="M407" i="21"/>
  <c r="O407" i="21" s="1"/>
  <c r="M408" i="21"/>
  <c r="O408" i="21" s="1"/>
  <c r="M409" i="21"/>
  <c r="O409" i="21" s="1"/>
  <c r="M410" i="21"/>
  <c r="O410" i="21" s="1"/>
  <c r="M411" i="21"/>
  <c r="O411" i="21" s="1"/>
  <c r="M412" i="21"/>
  <c r="O412" i="21" s="1"/>
  <c r="M413" i="21"/>
  <c r="O413" i="21" s="1"/>
  <c r="M414" i="21"/>
  <c r="O414" i="21" s="1"/>
  <c r="M415" i="21"/>
  <c r="O415" i="21" s="1"/>
  <c r="M416" i="21"/>
  <c r="O416" i="21" s="1"/>
  <c r="M417" i="21"/>
  <c r="O417" i="21" s="1"/>
  <c r="M418" i="21"/>
  <c r="O418" i="21" s="1"/>
  <c r="M419" i="21"/>
  <c r="O419" i="21" s="1"/>
  <c r="M420" i="21"/>
  <c r="M421" i="21"/>
  <c r="M422" i="21"/>
  <c r="O422" i="21" s="1"/>
  <c r="M423" i="21"/>
  <c r="O423" i="21" s="1"/>
  <c r="M424" i="21"/>
  <c r="O424" i="21" s="1"/>
  <c r="M425" i="21"/>
  <c r="O425" i="21" s="1"/>
  <c r="M426" i="21"/>
  <c r="O426" i="21" s="1"/>
  <c r="M427" i="21"/>
  <c r="O427" i="21" s="1"/>
  <c r="M428" i="21"/>
  <c r="O428" i="21" s="1"/>
  <c r="M429" i="21"/>
  <c r="O429" i="21" s="1"/>
  <c r="M430" i="21"/>
  <c r="O430" i="21" s="1"/>
  <c r="M431" i="21"/>
  <c r="O431" i="21" s="1"/>
  <c r="M432" i="21"/>
  <c r="O432" i="21" s="1"/>
  <c r="M433" i="21"/>
  <c r="O433" i="21" s="1"/>
  <c r="M434" i="21"/>
  <c r="O434" i="21" s="1"/>
  <c r="M435" i="21"/>
  <c r="O435" i="21" s="1"/>
  <c r="M436" i="21"/>
  <c r="O436" i="21" s="1"/>
  <c r="M437" i="21"/>
  <c r="O437" i="21" s="1"/>
  <c r="M438" i="21"/>
  <c r="O438" i="21" s="1"/>
  <c r="M439" i="21"/>
  <c r="O439" i="21" s="1"/>
  <c r="M440" i="21"/>
  <c r="O440" i="21" s="1"/>
  <c r="M441" i="21"/>
  <c r="O441" i="21" s="1"/>
  <c r="M442" i="21"/>
  <c r="O442" i="21" s="1"/>
  <c r="M443" i="21"/>
  <c r="O443" i="21" s="1"/>
  <c r="M444" i="21"/>
  <c r="O444" i="21" s="1"/>
  <c r="M445" i="21"/>
  <c r="O445" i="21" s="1"/>
  <c r="M446" i="21"/>
  <c r="O446" i="21" s="1"/>
  <c r="M447" i="21"/>
  <c r="O447" i="21" s="1"/>
  <c r="M448" i="21"/>
  <c r="O448" i="21" s="1"/>
  <c r="M449" i="21"/>
  <c r="O449" i="21" s="1"/>
  <c r="M450" i="21"/>
  <c r="O450" i="21" s="1"/>
  <c r="M451" i="21"/>
  <c r="O451" i="21" s="1"/>
  <c r="M452" i="21"/>
  <c r="O452" i="21" s="1"/>
  <c r="M453" i="21"/>
  <c r="O453" i="21" s="1"/>
  <c r="M454" i="21"/>
  <c r="O454" i="21" s="1"/>
  <c r="M455" i="21"/>
  <c r="O455" i="21" s="1"/>
  <c r="M456" i="21"/>
  <c r="O456" i="21" s="1"/>
  <c r="M457" i="21"/>
  <c r="O457" i="21" s="1"/>
  <c r="M458" i="21"/>
  <c r="O458" i="21" s="1"/>
  <c r="M459" i="21"/>
  <c r="O459" i="21" s="1"/>
  <c r="M460" i="21"/>
  <c r="O460" i="21" s="1"/>
  <c r="M461" i="21"/>
  <c r="O461" i="21" s="1"/>
  <c r="M462" i="21"/>
  <c r="O462" i="21" s="1"/>
  <c r="M463" i="21"/>
  <c r="O463" i="21" s="1"/>
  <c r="M464" i="21"/>
  <c r="O464" i="21" s="1"/>
  <c r="M465" i="21"/>
  <c r="O465" i="21" s="1"/>
  <c r="M466" i="21"/>
  <c r="O466" i="21" s="1"/>
  <c r="M467" i="21"/>
  <c r="O467" i="21" s="1"/>
  <c r="M468" i="21"/>
  <c r="O468" i="21" s="1"/>
  <c r="M469" i="21"/>
  <c r="O469" i="21" s="1"/>
  <c r="M470" i="21"/>
  <c r="O470" i="21" s="1"/>
  <c r="M471" i="21"/>
  <c r="O471" i="21" s="1"/>
  <c r="M472" i="21"/>
  <c r="O472" i="21" s="1"/>
  <c r="M473" i="21"/>
  <c r="O473" i="21" s="1"/>
  <c r="M474" i="21"/>
  <c r="O474" i="21" s="1"/>
  <c r="M475" i="21"/>
  <c r="O475" i="21" s="1"/>
  <c r="M476" i="21"/>
  <c r="O476" i="21" s="1"/>
  <c r="M477" i="21"/>
  <c r="O477" i="21" s="1"/>
  <c r="M478" i="21"/>
  <c r="O478" i="21" s="1"/>
  <c r="M479" i="21"/>
  <c r="O479" i="21" s="1"/>
  <c r="M480" i="21"/>
  <c r="O480" i="21" s="1"/>
  <c r="M481" i="21"/>
  <c r="O481" i="21" s="1"/>
  <c r="M482" i="21"/>
  <c r="O482" i="21" s="1"/>
  <c r="M483" i="21"/>
  <c r="O483" i="21" s="1"/>
  <c r="M484" i="21"/>
  <c r="O484" i="21" s="1"/>
  <c r="M486" i="21"/>
  <c r="O486" i="21" s="1"/>
  <c r="M487" i="21"/>
  <c r="O487" i="21" s="1"/>
  <c r="M488" i="21"/>
  <c r="O488" i="21" s="1"/>
  <c r="M489" i="21"/>
  <c r="O489" i="21" s="1"/>
  <c r="M490" i="21"/>
  <c r="O490" i="21" s="1"/>
  <c r="M491" i="21"/>
  <c r="O491" i="21" s="1"/>
  <c r="M492" i="21"/>
  <c r="O492" i="21" s="1"/>
  <c r="M493" i="21"/>
  <c r="O493" i="21" s="1"/>
  <c r="M494" i="21"/>
  <c r="O494" i="21" s="1"/>
  <c r="M495" i="21"/>
  <c r="O495" i="21" s="1"/>
  <c r="M496" i="21"/>
  <c r="O496" i="21" s="1"/>
  <c r="M497" i="21"/>
  <c r="O497" i="21" s="1"/>
  <c r="M498" i="21"/>
  <c r="O498" i="21" s="1"/>
  <c r="M500" i="21"/>
  <c r="O500" i="21" s="1"/>
  <c r="M501" i="21"/>
  <c r="O501" i="21" s="1"/>
  <c r="M502" i="21"/>
  <c r="O502" i="21" s="1"/>
  <c r="M503" i="21"/>
  <c r="O503" i="21" s="1"/>
  <c r="M504" i="21"/>
  <c r="O504" i="21" s="1"/>
  <c r="M505" i="21"/>
  <c r="O505" i="21" s="1"/>
  <c r="M506" i="21"/>
  <c r="O506" i="21" s="1"/>
  <c r="M507" i="21"/>
  <c r="O507" i="21" s="1"/>
  <c r="M508" i="21"/>
  <c r="O508" i="21" s="1"/>
  <c r="M509" i="21"/>
  <c r="O509" i="21" s="1"/>
  <c r="M510" i="21"/>
  <c r="O510" i="21" s="1"/>
  <c r="M511" i="21"/>
  <c r="O511" i="21" s="1"/>
  <c r="M512" i="21"/>
  <c r="O512" i="21" s="1"/>
  <c r="M513" i="21"/>
  <c r="O513" i="21" s="1"/>
  <c r="M514" i="21"/>
  <c r="O514" i="21" s="1"/>
  <c r="M515" i="21"/>
  <c r="O515" i="21" s="1"/>
  <c r="M516" i="21"/>
  <c r="O516" i="21" s="1"/>
  <c r="M517" i="21"/>
  <c r="O517" i="21" s="1"/>
  <c r="M518" i="21"/>
  <c r="O518" i="21" s="1"/>
  <c r="M519" i="21"/>
  <c r="O519" i="21" s="1"/>
  <c r="M520" i="21"/>
  <c r="O520" i="21" s="1"/>
  <c r="M521" i="21"/>
  <c r="O521" i="21" s="1"/>
  <c r="M522" i="21"/>
  <c r="O522" i="21" s="1"/>
  <c r="M523" i="21"/>
  <c r="O523" i="21" s="1"/>
  <c r="M524" i="21"/>
  <c r="O524" i="21" s="1"/>
  <c r="M525" i="21"/>
  <c r="O525" i="21" s="1"/>
  <c r="M526" i="21"/>
  <c r="O526" i="21" s="1"/>
  <c r="M527" i="21"/>
  <c r="O527" i="21" s="1"/>
  <c r="M528" i="21"/>
  <c r="O528" i="21" s="1"/>
  <c r="M529" i="21"/>
  <c r="O529" i="21" s="1"/>
  <c r="M530" i="21"/>
  <c r="O530" i="21" s="1"/>
  <c r="M531" i="21"/>
  <c r="O531" i="21" s="1"/>
  <c r="M532" i="21"/>
  <c r="O532" i="21" s="1"/>
  <c r="M533" i="21"/>
  <c r="O533" i="21" s="1"/>
  <c r="M534" i="21"/>
  <c r="O534" i="21" s="1"/>
  <c r="M535" i="21"/>
  <c r="O535" i="21" s="1"/>
  <c r="M536" i="21"/>
  <c r="O536" i="21" s="1"/>
  <c r="M537" i="21"/>
  <c r="O537" i="21" s="1"/>
  <c r="M538" i="21"/>
  <c r="O538" i="21" s="1"/>
  <c r="M539" i="21"/>
  <c r="O539" i="21" s="1"/>
  <c r="M540" i="21"/>
  <c r="O540" i="21" s="1"/>
  <c r="M541" i="21"/>
  <c r="O541" i="21" s="1"/>
  <c r="M542" i="21"/>
  <c r="O542" i="21" s="1"/>
  <c r="M543" i="21"/>
  <c r="O543" i="21" s="1"/>
  <c r="M544" i="21"/>
  <c r="O544" i="21" s="1"/>
  <c r="M545" i="21"/>
  <c r="O545" i="21" s="1"/>
  <c r="M546" i="21"/>
  <c r="O546" i="21" s="1"/>
  <c r="M547" i="21"/>
  <c r="O547" i="21" s="1"/>
  <c r="M548" i="21"/>
  <c r="O548" i="21" s="1"/>
  <c r="M549" i="21"/>
  <c r="O549" i="21" s="1"/>
  <c r="M550" i="21"/>
  <c r="O550" i="21" s="1"/>
  <c r="M551" i="21"/>
  <c r="O551" i="21" s="1"/>
  <c r="M552" i="21"/>
  <c r="O552" i="21" s="1"/>
  <c r="M553" i="21"/>
  <c r="O553" i="21" s="1"/>
  <c r="M554" i="21"/>
  <c r="O554" i="21" s="1"/>
  <c r="M555" i="21"/>
  <c r="O555" i="21" s="1"/>
  <c r="M556" i="21"/>
  <c r="O556" i="21" s="1"/>
  <c r="M557" i="21"/>
  <c r="O557" i="21" s="1"/>
  <c r="M558" i="21"/>
  <c r="O558" i="21" s="1"/>
  <c r="M559" i="21"/>
  <c r="O559" i="21" s="1"/>
  <c r="M12" i="21"/>
  <c r="O12" i="21" s="1"/>
  <c r="M13" i="21"/>
  <c r="O13" i="21" s="1"/>
  <c r="M15" i="21"/>
  <c r="O15" i="21" s="1"/>
  <c r="M16" i="21"/>
  <c r="O16" i="21" s="1"/>
  <c r="M17" i="21"/>
  <c r="O17" i="21" s="1"/>
  <c r="M18" i="21"/>
  <c r="O18" i="21" s="1"/>
  <c r="M19" i="21"/>
  <c r="O19" i="21" s="1"/>
  <c r="M20" i="21"/>
  <c r="O20" i="21" s="1"/>
  <c r="M21" i="21"/>
  <c r="O21" i="21" s="1"/>
  <c r="M22" i="21"/>
  <c r="O22" i="21" s="1"/>
  <c r="M23" i="21"/>
  <c r="O23" i="21" s="1"/>
  <c r="M24" i="21"/>
  <c r="O24" i="21" s="1"/>
  <c r="M25" i="21"/>
  <c r="O25" i="21" s="1"/>
  <c r="M26" i="21"/>
  <c r="O26" i="21" s="1"/>
  <c r="M27" i="21"/>
  <c r="O27" i="21" s="1"/>
  <c r="M28" i="21"/>
  <c r="O28" i="21" s="1"/>
  <c r="M29" i="21"/>
  <c r="O29" i="21" s="1"/>
  <c r="M30" i="21"/>
  <c r="O30" i="21" s="1"/>
  <c r="M31" i="21"/>
  <c r="O31" i="21" s="1"/>
  <c r="M32" i="21"/>
  <c r="O32" i="21" s="1"/>
  <c r="M33" i="21"/>
  <c r="O33" i="21" s="1"/>
  <c r="M34" i="21"/>
  <c r="O34" i="21" s="1"/>
  <c r="M35" i="21"/>
  <c r="O35" i="21" s="1"/>
  <c r="M36" i="21"/>
  <c r="O36" i="21" s="1"/>
  <c r="M37" i="21"/>
  <c r="O37" i="21" s="1"/>
  <c r="M38" i="21"/>
  <c r="O38" i="21" s="1"/>
  <c r="M40" i="21"/>
  <c r="M41" i="21"/>
  <c r="O41" i="21" s="1"/>
  <c r="M42" i="21"/>
  <c r="O42" i="21" s="1"/>
  <c r="M43" i="21"/>
  <c r="O43" i="21" s="1"/>
  <c r="M44" i="21"/>
  <c r="O44" i="21" s="1"/>
  <c r="M45" i="21"/>
  <c r="O45" i="21" s="1"/>
  <c r="M46" i="21"/>
  <c r="O46" i="21" s="1"/>
  <c r="M47" i="21"/>
  <c r="O47" i="21" s="1"/>
  <c r="M48" i="21"/>
  <c r="O48" i="21" s="1"/>
  <c r="M49" i="21"/>
  <c r="O49" i="21" s="1"/>
  <c r="M51" i="21"/>
  <c r="O51" i="21" s="1"/>
  <c r="M52" i="21"/>
  <c r="O52" i="21" s="1"/>
  <c r="M53" i="21"/>
  <c r="O53" i="21" s="1"/>
  <c r="M54" i="21"/>
  <c r="O54" i="21" s="1"/>
  <c r="M55" i="21"/>
  <c r="O55" i="21" s="1"/>
  <c r="M56" i="21"/>
  <c r="O56" i="21" s="1"/>
  <c r="M57" i="21"/>
  <c r="O57" i="21" s="1"/>
  <c r="M58" i="21"/>
  <c r="O58" i="21" s="1"/>
  <c r="M59" i="21"/>
  <c r="O59" i="21" s="1"/>
  <c r="M60" i="21"/>
  <c r="O60" i="21" s="1"/>
  <c r="M61" i="21"/>
  <c r="O61" i="21" s="1"/>
  <c r="M62" i="21"/>
  <c r="O62" i="21" s="1"/>
  <c r="M63" i="21"/>
  <c r="O63" i="21" s="1"/>
  <c r="M64" i="21"/>
  <c r="O64" i="21" s="1"/>
  <c r="M65" i="21"/>
  <c r="O65" i="21" s="1"/>
  <c r="M66" i="21"/>
  <c r="O66" i="21" s="1"/>
  <c r="M67" i="21"/>
  <c r="O67" i="21" s="1"/>
  <c r="M68" i="21"/>
  <c r="O68" i="21" s="1"/>
  <c r="M69" i="21"/>
  <c r="O69" i="21" s="1"/>
  <c r="M70" i="21"/>
  <c r="O70" i="21" s="1"/>
  <c r="M71" i="21"/>
  <c r="O71" i="21" s="1"/>
  <c r="M72" i="21"/>
  <c r="O72" i="21" s="1"/>
  <c r="M73" i="21"/>
  <c r="O73" i="21" s="1"/>
  <c r="M74" i="21"/>
  <c r="O74" i="21" s="1"/>
  <c r="M75" i="21"/>
  <c r="O75" i="21" s="1"/>
  <c r="M76" i="21"/>
  <c r="O76" i="21" s="1"/>
  <c r="M77" i="21"/>
  <c r="O77" i="21" s="1"/>
  <c r="M78" i="21"/>
  <c r="O78" i="21" s="1"/>
  <c r="M79" i="21"/>
  <c r="O79" i="21" s="1"/>
  <c r="M80" i="21"/>
  <c r="O80" i="21" s="1"/>
  <c r="M81" i="21"/>
  <c r="O81" i="21" s="1"/>
  <c r="M82" i="21"/>
  <c r="O82" i="21" s="1"/>
  <c r="M83" i="21"/>
  <c r="O83" i="21" s="1"/>
  <c r="M84" i="21"/>
  <c r="O84" i="21" s="1"/>
  <c r="M85" i="21"/>
  <c r="O85" i="21" s="1"/>
  <c r="M86" i="21"/>
  <c r="O86" i="21" s="1"/>
  <c r="M87" i="21"/>
  <c r="O87" i="21" s="1"/>
  <c r="M88" i="21"/>
  <c r="O88" i="21" s="1"/>
  <c r="M89" i="21"/>
  <c r="O89" i="21" s="1"/>
  <c r="M90" i="21"/>
  <c r="O90" i="21" s="1"/>
  <c r="M91" i="21"/>
  <c r="O91" i="21" s="1"/>
  <c r="M92" i="21"/>
  <c r="O92" i="21" s="1"/>
  <c r="M93" i="21"/>
  <c r="O93" i="21" s="1"/>
  <c r="M94" i="21"/>
  <c r="O94" i="21" s="1"/>
  <c r="M95" i="21"/>
  <c r="O95" i="21" s="1"/>
  <c r="M96" i="21"/>
  <c r="O96" i="21" s="1"/>
  <c r="M97" i="21"/>
  <c r="O97" i="21" s="1"/>
  <c r="M98" i="21"/>
  <c r="O98" i="21" s="1"/>
  <c r="M99" i="21"/>
  <c r="O99" i="21" s="1"/>
  <c r="M100" i="21"/>
  <c r="O100" i="21" s="1"/>
  <c r="M101" i="21"/>
  <c r="O101" i="21" s="1"/>
  <c r="M102" i="21"/>
  <c r="O102" i="21" s="1"/>
  <c r="M103" i="21"/>
  <c r="O103" i="21" s="1"/>
  <c r="M104" i="21"/>
  <c r="O104" i="21" s="1"/>
  <c r="M105" i="21"/>
  <c r="O105" i="21" s="1"/>
  <c r="M106" i="21"/>
  <c r="O106" i="21" s="1"/>
  <c r="M107" i="21"/>
  <c r="O107" i="21" s="1"/>
  <c r="M108" i="21"/>
  <c r="O108" i="21" s="1"/>
  <c r="M109" i="21"/>
  <c r="O109" i="21" s="1"/>
  <c r="M110" i="21"/>
  <c r="O110" i="21" s="1"/>
  <c r="M111" i="21"/>
  <c r="O111" i="21" s="1"/>
  <c r="M112" i="21"/>
  <c r="O112" i="21" s="1"/>
  <c r="M113" i="21"/>
  <c r="O113" i="21" s="1"/>
  <c r="M114" i="21"/>
  <c r="O114" i="21" s="1"/>
  <c r="M115" i="21"/>
  <c r="O115" i="21" s="1"/>
  <c r="M116" i="21"/>
  <c r="O116" i="21" s="1"/>
  <c r="M117" i="21"/>
  <c r="O117" i="21" s="1"/>
  <c r="M118" i="21"/>
  <c r="O118" i="21" s="1"/>
  <c r="M119" i="21"/>
  <c r="O119" i="21" s="1"/>
  <c r="M120" i="21"/>
  <c r="O120" i="21" s="1"/>
  <c r="M121" i="21"/>
  <c r="O121" i="21" s="1"/>
  <c r="M122" i="21"/>
  <c r="O122" i="21" s="1"/>
  <c r="M123" i="21"/>
  <c r="O123" i="21" s="1"/>
  <c r="M124" i="21"/>
  <c r="O124" i="21" s="1"/>
  <c r="M125" i="21"/>
  <c r="O125" i="21" s="1"/>
  <c r="M126" i="21"/>
  <c r="O126" i="21" s="1"/>
  <c r="M127" i="21"/>
  <c r="O127" i="21" s="1"/>
  <c r="M128" i="21"/>
  <c r="O128" i="21" s="1"/>
  <c r="M129" i="21"/>
  <c r="O129" i="21" s="1"/>
  <c r="M130" i="21"/>
  <c r="O130" i="21" s="1"/>
  <c r="M131" i="21"/>
  <c r="O131" i="21" s="1"/>
  <c r="M132" i="21"/>
  <c r="O132" i="21" s="1"/>
  <c r="M133" i="21"/>
  <c r="O133" i="21" s="1"/>
  <c r="M134" i="21"/>
  <c r="O134" i="21" s="1"/>
  <c r="M135" i="21"/>
  <c r="O135" i="21" s="1"/>
  <c r="M136" i="21"/>
  <c r="O136" i="21" s="1"/>
  <c r="M137" i="21"/>
  <c r="O137" i="21" s="1"/>
  <c r="M138" i="21"/>
  <c r="O138" i="21" s="1"/>
  <c r="M139" i="21"/>
  <c r="O139" i="21" s="1"/>
  <c r="M140" i="21"/>
  <c r="O140" i="21" s="1"/>
  <c r="M141" i="21"/>
  <c r="O141" i="21" s="1"/>
  <c r="M142" i="21"/>
  <c r="O142" i="21" s="1"/>
  <c r="M143" i="21"/>
  <c r="O143" i="21" s="1"/>
  <c r="M144" i="21"/>
  <c r="O144" i="21" s="1"/>
  <c r="M145" i="21"/>
  <c r="O145" i="21" s="1"/>
  <c r="M146" i="21"/>
  <c r="O146" i="21" s="1"/>
  <c r="M147" i="21"/>
  <c r="O147" i="21" s="1"/>
  <c r="M148" i="21"/>
  <c r="O148" i="21" s="1"/>
  <c r="M149" i="21"/>
  <c r="O149" i="21" s="1"/>
  <c r="M150" i="21"/>
  <c r="O150" i="21" s="1"/>
  <c r="M151" i="21"/>
  <c r="O151" i="21" s="1"/>
  <c r="M152" i="21"/>
  <c r="O152" i="21" s="1"/>
  <c r="M153" i="21"/>
  <c r="O153" i="21" s="1"/>
  <c r="M154" i="21"/>
  <c r="O154" i="21" s="1"/>
  <c r="M155" i="21"/>
  <c r="O155" i="21" s="1"/>
  <c r="M156" i="21"/>
  <c r="O156" i="21" s="1"/>
  <c r="M157" i="21"/>
  <c r="O157" i="21" s="1"/>
  <c r="M158" i="21"/>
  <c r="O158" i="21" s="1"/>
  <c r="M159" i="21"/>
  <c r="O159" i="21" s="1"/>
  <c r="M160" i="21"/>
  <c r="O160" i="21" s="1"/>
  <c r="M161" i="21"/>
  <c r="O161" i="21" s="1"/>
  <c r="M162" i="21"/>
  <c r="O162" i="21" s="1"/>
  <c r="M163" i="21"/>
  <c r="O163" i="21" s="1"/>
  <c r="M164" i="21"/>
  <c r="O164" i="21" s="1"/>
  <c r="M165" i="21"/>
  <c r="O165" i="21" s="1"/>
  <c r="M166" i="21"/>
  <c r="O166" i="21" s="1"/>
  <c r="M167" i="21"/>
  <c r="O167" i="21" s="1"/>
  <c r="M168" i="21"/>
  <c r="O168" i="21" s="1"/>
  <c r="M169" i="21"/>
  <c r="O169" i="21" s="1"/>
  <c r="M170" i="21"/>
  <c r="O170" i="21" s="1"/>
  <c r="M171" i="21"/>
  <c r="O171" i="21" s="1"/>
  <c r="M172" i="21"/>
  <c r="O172" i="21" s="1"/>
  <c r="M173" i="21"/>
  <c r="O173" i="21" s="1"/>
  <c r="M174" i="21"/>
  <c r="O174" i="21" s="1"/>
  <c r="M175" i="21"/>
  <c r="O175" i="21" s="1"/>
  <c r="M176" i="21"/>
  <c r="O176" i="21" s="1"/>
  <c r="M177" i="21"/>
  <c r="O177" i="21" s="1"/>
  <c r="M178" i="21"/>
  <c r="O178" i="21" s="1"/>
  <c r="M179" i="21"/>
  <c r="O179" i="21" s="1"/>
  <c r="M180" i="21"/>
  <c r="O180" i="21" s="1"/>
  <c r="M181" i="21"/>
  <c r="O181" i="21" s="1"/>
  <c r="M182" i="21"/>
  <c r="O182" i="21" s="1"/>
  <c r="M183" i="21"/>
  <c r="O183" i="21" s="1"/>
  <c r="M184" i="21"/>
  <c r="O184" i="21" s="1"/>
  <c r="M185" i="21"/>
  <c r="M186" i="21"/>
  <c r="O186" i="21" s="1"/>
  <c r="M187" i="21"/>
  <c r="M188" i="21"/>
  <c r="M189" i="21"/>
  <c r="O189" i="21" s="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O201" i="21" s="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5" i="21"/>
  <c r="O215" i="21" s="1"/>
  <c r="M216" i="21"/>
  <c r="O216" i="21" s="1"/>
  <c r="M217" i="21"/>
  <c r="O217" i="21" s="1"/>
  <c r="M218" i="21"/>
  <c r="O218" i="21" s="1"/>
  <c r="M219" i="21"/>
  <c r="O219" i="21" s="1"/>
  <c r="M220" i="21"/>
  <c r="O220" i="21" s="1"/>
  <c r="M221" i="21"/>
  <c r="O221" i="21" s="1"/>
  <c r="M222" i="21"/>
  <c r="O222" i="21" s="1"/>
  <c r="M223" i="21"/>
  <c r="O223" i="21" s="1"/>
  <c r="M224" i="21"/>
  <c r="O224" i="21" s="1"/>
  <c r="M226" i="21"/>
  <c r="O226" i="21" s="1"/>
  <c r="M227" i="21"/>
  <c r="O227" i="21" s="1"/>
  <c r="M228" i="21"/>
  <c r="O228" i="21" s="1"/>
  <c r="M229" i="21"/>
  <c r="O229" i="21" s="1"/>
  <c r="M230" i="21"/>
  <c r="O230" i="21" s="1"/>
  <c r="M231" i="21"/>
  <c r="O231" i="21" s="1"/>
  <c r="M232" i="21"/>
  <c r="O232" i="21" s="1"/>
  <c r="M233" i="21"/>
  <c r="O233" i="21" s="1"/>
  <c r="M234" i="21"/>
  <c r="M235" i="21"/>
  <c r="O235" i="21" s="1"/>
  <c r="M236" i="21"/>
  <c r="O236" i="21" s="1"/>
  <c r="M237" i="21"/>
  <c r="O237" i="21" s="1"/>
  <c r="M238" i="21"/>
  <c r="O238" i="21" s="1"/>
  <c r="M239" i="21"/>
  <c r="O239" i="21" s="1"/>
  <c r="M240" i="21"/>
  <c r="O240" i="21" s="1"/>
  <c r="M241" i="21"/>
  <c r="O241" i="21" s="1"/>
  <c r="M242" i="21"/>
  <c r="O242" i="21" s="1"/>
  <c r="M243" i="21"/>
  <c r="O243" i="21" s="1"/>
  <c r="M244" i="21"/>
  <c r="O244" i="21" s="1"/>
  <c r="M245" i="21"/>
  <c r="O245" i="21" s="1"/>
  <c r="M246" i="21"/>
  <c r="O246" i="21" s="1"/>
  <c r="M247" i="21"/>
  <c r="O247" i="21" s="1"/>
  <c r="M248" i="21"/>
  <c r="O248" i="21" s="1"/>
  <c r="M249" i="21"/>
  <c r="O249" i="21" s="1"/>
  <c r="M250" i="21"/>
  <c r="O250" i="21" s="1"/>
  <c r="M251" i="21"/>
  <c r="O251" i="21" s="1"/>
  <c r="M252" i="21"/>
  <c r="O252" i="21" s="1"/>
  <c r="M253" i="21"/>
  <c r="O253" i="21" s="1"/>
  <c r="M254" i="21"/>
  <c r="O254" i="21" s="1"/>
  <c r="M255" i="21"/>
  <c r="O255" i="21" s="1"/>
  <c r="M256" i="21"/>
  <c r="O256" i="21" s="1"/>
  <c r="M257" i="21"/>
  <c r="O257" i="21" s="1"/>
  <c r="M258" i="21"/>
  <c r="O258" i="21" s="1"/>
  <c r="M259" i="21"/>
  <c r="O259" i="21" s="1"/>
  <c r="M260" i="21"/>
  <c r="O260" i="21" s="1"/>
  <c r="M261" i="21"/>
  <c r="O261" i="21" s="1"/>
  <c r="M262" i="21"/>
  <c r="O262" i="21" s="1"/>
  <c r="M263" i="21"/>
  <c r="O263" i="21" s="1"/>
  <c r="M264" i="21"/>
  <c r="O264" i="21" s="1"/>
  <c r="M265" i="21"/>
  <c r="O265" i="21" s="1"/>
  <c r="M266" i="21"/>
  <c r="O266" i="21" s="1"/>
  <c r="M267" i="21"/>
  <c r="O267" i="21" s="1"/>
  <c r="M268" i="21"/>
  <c r="O268" i="21" s="1"/>
  <c r="M269" i="21"/>
  <c r="O269" i="21" s="1"/>
  <c r="M270" i="21"/>
  <c r="O270" i="21" s="1"/>
  <c r="M271" i="21"/>
  <c r="O271" i="21" s="1"/>
  <c r="M281" i="21"/>
  <c r="O281" i="21" s="1"/>
  <c r="M11" i="21"/>
  <c r="M324" i="19"/>
  <c r="M325" i="19"/>
  <c r="O325" i="19" s="1"/>
  <c r="M327" i="19"/>
  <c r="M328" i="19"/>
  <c r="O328" i="19" s="1"/>
  <c r="M330" i="19"/>
  <c r="O330" i="19" s="1"/>
  <c r="M331" i="19"/>
  <c r="O331" i="19" s="1"/>
  <c r="M332" i="19"/>
  <c r="O332" i="19" s="1"/>
  <c r="M333" i="19"/>
  <c r="O333" i="19" s="1"/>
  <c r="M334" i="19"/>
  <c r="O334" i="19" s="1"/>
  <c r="M335" i="19"/>
  <c r="O335" i="19" s="1"/>
  <c r="M336" i="19"/>
  <c r="O336" i="19" s="1"/>
  <c r="M337" i="19"/>
  <c r="O337" i="19" s="1"/>
  <c r="M338" i="19"/>
  <c r="O338" i="19" s="1"/>
  <c r="M339" i="19"/>
  <c r="M342" i="19"/>
  <c r="O342" i="19" s="1"/>
  <c r="M343" i="19"/>
  <c r="O343" i="19" s="1"/>
  <c r="M344" i="19"/>
  <c r="O344" i="19" s="1"/>
  <c r="M345" i="19"/>
  <c r="O345" i="19" s="1"/>
  <c r="M346" i="19"/>
  <c r="O346" i="19" s="1"/>
  <c r="M347" i="19"/>
  <c r="O347" i="19" s="1"/>
  <c r="M348" i="19"/>
  <c r="O348" i="19" s="1"/>
  <c r="M349" i="19"/>
  <c r="O349" i="19" s="1"/>
  <c r="M350" i="19"/>
  <c r="O350" i="19" s="1"/>
  <c r="M351" i="19"/>
  <c r="O351" i="19" s="1"/>
  <c r="M352" i="19"/>
  <c r="O352" i="19" s="1"/>
  <c r="M353" i="19"/>
  <c r="O353" i="19" s="1"/>
  <c r="M354" i="19"/>
  <c r="O354" i="19" s="1"/>
  <c r="M355" i="19"/>
  <c r="O355" i="19" s="1"/>
  <c r="M356" i="19"/>
  <c r="O356" i="19" s="1"/>
  <c r="M357" i="19"/>
  <c r="O357" i="19" s="1"/>
  <c r="M358" i="19"/>
  <c r="O358" i="19" s="1"/>
  <c r="M359" i="19"/>
  <c r="O359" i="19" s="1"/>
  <c r="M360" i="19"/>
  <c r="O360" i="19" s="1"/>
  <c r="M361" i="19"/>
  <c r="O361" i="19" s="1"/>
  <c r="M362" i="19"/>
  <c r="O362" i="19" s="1"/>
  <c r="M363" i="19"/>
  <c r="O363" i="19" s="1"/>
  <c r="M364" i="19"/>
  <c r="O364" i="19" s="1"/>
  <c r="M365" i="19"/>
  <c r="O365" i="19" s="1"/>
  <c r="M366" i="19"/>
  <c r="O366" i="19" s="1"/>
  <c r="M367" i="19"/>
  <c r="O367" i="19" s="1"/>
  <c r="M368" i="19"/>
  <c r="O368" i="19" s="1"/>
  <c r="M369" i="19"/>
  <c r="O369" i="19" s="1"/>
  <c r="M370" i="19"/>
  <c r="O370" i="19" s="1"/>
  <c r="M371" i="19"/>
  <c r="O371" i="19" s="1"/>
  <c r="M372" i="19"/>
  <c r="O372" i="19" s="1"/>
  <c r="M373" i="19"/>
  <c r="O373" i="19" s="1"/>
  <c r="M374" i="19"/>
  <c r="O374" i="19" s="1"/>
  <c r="M375" i="19"/>
  <c r="O375" i="19" s="1"/>
  <c r="M376" i="19"/>
  <c r="O376" i="19" s="1"/>
  <c r="M377" i="19"/>
  <c r="O377" i="19" s="1"/>
  <c r="M378" i="19"/>
  <c r="O378" i="19" s="1"/>
  <c r="M379" i="19"/>
  <c r="O379" i="19" s="1"/>
  <c r="M380" i="19"/>
  <c r="O380" i="19" s="1"/>
  <c r="M381" i="19"/>
  <c r="O381" i="19" s="1"/>
  <c r="M382" i="19"/>
  <c r="O382" i="19" s="1"/>
  <c r="M383" i="19"/>
  <c r="O383" i="19" s="1"/>
  <c r="M384" i="19"/>
  <c r="O384" i="19" s="1"/>
  <c r="M385" i="19"/>
  <c r="O385" i="19" s="1"/>
  <c r="M386" i="19"/>
  <c r="O386" i="19" s="1"/>
  <c r="M387" i="19"/>
  <c r="O387" i="19" s="1"/>
  <c r="M388" i="19"/>
  <c r="O388" i="19" s="1"/>
  <c r="M389" i="19"/>
  <c r="O389" i="19" s="1"/>
  <c r="M390" i="19"/>
  <c r="O390" i="19" s="1"/>
  <c r="M391" i="19"/>
  <c r="O391" i="19" s="1"/>
  <c r="M392" i="19"/>
  <c r="O392" i="19" s="1"/>
  <c r="M393" i="19"/>
  <c r="O393" i="19" s="1"/>
  <c r="M394" i="19"/>
  <c r="O394" i="19" s="1"/>
  <c r="M395" i="19"/>
  <c r="O395" i="19" s="1"/>
  <c r="M396" i="19"/>
  <c r="O396" i="19" s="1"/>
  <c r="M397" i="19"/>
  <c r="O397" i="19" s="1"/>
  <c r="M398" i="19"/>
  <c r="O398" i="19" s="1"/>
  <c r="M399" i="19"/>
  <c r="O399" i="19" s="1"/>
  <c r="M400" i="19"/>
  <c r="O400" i="19" s="1"/>
  <c r="M401" i="19"/>
  <c r="O401" i="19" s="1"/>
  <c r="M402" i="19"/>
  <c r="O402" i="19" s="1"/>
  <c r="M403" i="19"/>
  <c r="O403" i="19" s="1"/>
  <c r="M404" i="19"/>
  <c r="O404" i="19" s="1"/>
  <c r="M405" i="19"/>
  <c r="O405" i="19" s="1"/>
  <c r="M406" i="19"/>
  <c r="O406" i="19" s="1"/>
  <c r="M407" i="19"/>
  <c r="O407" i="19" s="1"/>
  <c r="M408" i="19"/>
  <c r="O408" i="19" s="1"/>
  <c r="M409" i="19"/>
  <c r="O409" i="19" s="1"/>
  <c r="M410" i="19"/>
  <c r="O410" i="19" s="1"/>
  <c r="M411" i="19"/>
  <c r="O411" i="19" s="1"/>
  <c r="M412" i="19"/>
  <c r="O412" i="19" s="1"/>
  <c r="M413" i="19"/>
  <c r="O413" i="19" s="1"/>
  <c r="M414" i="19"/>
  <c r="O414" i="19" s="1"/>
  <c r="M415" i="19"/>
  <c r="O415" i="19" s="1"/>
  <c r="M416" i="19"/>
  <c r="O416" i="19" s="1"/>
  <c r="M417" i="19"/>
  <c r="O417" i="19" s="1"/>
  <c r="M418" i="19"/>
  <c r="O418" i="19" s="1"/>
  <c r="M419" i="19"/>
  <c r="O419" i="19" s="1"/>
  <c r="M420" i="19"/>
  <c r="O420" i="19" s="1"/>
  <c r="M421" i="19"/>
  <c r="M422" i="19"/>
  <c r="O422" i="19" s="1"/>
  <c r="M423" i="19"/>
  <c r="O423" i="19" s="1"/>
  <c r="M424" i="19"/>
  <c r="O424" i="19" s="1"/>
  <c r="M425" i="19"/>
  <c r="O425" i="19" s="1"/>
  <c r="M426" i="19"/>
  <c r="O426" i="19" s="1"/>
  <c r="M427" i="19"/>
  <c r="O427" i="19" s="1"/>
  <c r="M428" i="19"/>
  <c r="O428" i="19" s="1"/>
  <c r="M429" i="19"/>
  <c r="O429" i="19" s="1"/>
  <c r="M430" i="19"/>
  <c r="O430" i="19" s="1"/>
  <c r="M431" i="19"/>
  <c r="O431" i="19" s="1"/>
  <c r="M432" i="19"/>
  <c r="O432" i="19" s="1"/>
  <c r="M433" i="19"/>
  <c r="O433" i="19" s="1"/>
  <c r="M434" i="19"/>
  <c r="O434" i="19" s="1"/>
  <c r="M435" i="19"/>
  <c r="O435" i="19" s="1"/>
  <c r="M436" i="19"/>
  <c r="O436" i="19" s="1"/>
  <c r="M437" i="19"/>
  <c r="O437" i="19" s="1"/>
  <c r="M438" i="19"/>
  <c r="O438" i="19" s="1"/>
  <c r="M439" i="19"/>
  <c r="O439" i="19" s="1"/>
  <c r="M440" i="19"/>
  <c r="O440" i="19" s="1"/>
  <c r="M441" i="19"/>
  <c r="O441" i="19" s="1"/>
  <c r="M442" i="19"/>
  <c r="O442" i="19" s="1"/>
  <c r="M443" i="19"/>
  <c r="O443" i="19" s="1"/>
  <c r="M444" i="19"/>
  <c r="O444" i="19" s="1"/>
  <c r="M445" i="19"/>
  <c r="O445" i="19" s="1"/>
  <c r="M446" i="19"/>
  <c r="O446" i="19" s="1"/>
  <c r="M447" i="19"/>
  <c r="O447" i="19" s="1"/>
  <c r="M448" i="19"/>
  <c r="O448" i="19" s="1"/>
  <c r="M449" i="19"/>
  <c r="O449" i="19" s="1"/>
  <c r="M450" i="19"/>
  <c r="O450" i="19" s="1"/>
  <c r="M451" i="19"/>
  <c r="O451" i="19" s="1"/>
  <c r="M452" i="19"/>
  <c r="O452" i="19" s="1"/>
  <c r="M453" i="19"/>
  <c r="O453" i="19" s="1"/>
  <c r="M454" i="19"/>
  <c r="O454" i="19" s="1"/>
  <c r="M455" i="19"/>
  <c r="O455" i="19" s="1"/>
  <c r="M456" i="19"/>
  <c r="O456" i="19" s="1"/>
  <c r="M457" i="19"/>
  <c r="O457" i="19" s="1"/>
  <c r="M458" i="19"/>
  <c r="O458" i="19" s="1"/>
  <c r="M459" i="19"/>
  <c r="O459" i="19" s="1"/>
  <c r="M460" i="19"/>
  <c r="O460" i="19" s="1"/>
  <c r="M461" i="19"/>
  <c r="O461" i="19" s="1"/>
  <c r="M462" i="19"/>
  <c r="O462" i="19" s="1"/>
  <c r="M463" i="19"/>
  <c r="O463" i="19" s="1"/>
  <c r="M464" i="19"/>
  <c r="O464" i="19" s="1"/>
  <c r="M465" i="19"/>
  <c r="O465" i="19" s="1"/>
  <c r="M466" i="19"/>
  <c r="O466" i="19" s="1"/>
  <c r="M467" i="19"/>
  <c r="O467" i="19" s="1"/>
  <c r="M468" i="19"/>
  <c r="O468" i="19" s="1"/>
  <c r="M469" i="19"/>
  <c r="O469" i="19" s="1"/>
  <c r="M470" i="19"/>
  <c r="O470" i="19" s="1"/>
  <c r="M471" i="19"/>
  <c r="O471" i="19" s="1"/>
  <c r="M472" i="19"/>
  <c r="O472" i="19" s="1"/>
  <c r="M473" i="19"/>
  <c r="O473" i="19" s="1"/>
  <c r="M474" i="19"/>
  <c r="O474" i="19" s="1"/>
  <c r="M475" i="19"/>
  <c r="O475" i="19" s="1"/>
  <c r="M476" i="19"/>
  <c r="O476" i="19" s="1"/>
  <c r="M477" i="19"/>
  <c r="O477" i="19" s="1"/>
  <c r="M478" i="19"/>
  <c r="O478" i="19" s="1"/>
  <c r="M479" i="19"/>
  <c r="O479" i="19" s="1"/>
  <c r="M480" i="19"/>
  <c r="O480" i="19" s="1"/>
  <c r="M481" i="19"/>
  <c r="O481" i="19" s="1"/>
  <c r="M482" i="19"/>
  <c r="O482" i="19" s="1"/>
  <c r="M483" i="19"/>
  <c r="O483" i="19" s="1"/>
  <c r="M484" i="19"/>
  <c r="O484" i="19" s="1"/>
  <c r="M486" i="19"/>
  <c r="O486" i="19" s="1"/>
  <c r="M487" i="19"/>
  <c r="O487" i="19" s="1"/>
  <c r="M488" i="19"/>
  <c r="O488" i="19" s="1"/>
  <c r="M489" i="19"/>
  <c r="O489" i="19" s="1"/>
  <c r="M490" i="19"/>
  <c r="O490" i="19" s="1"/>
  <c r="M491" i="19"/>
  <c r="O491" i="19" s="1"/>
  <c r="M492" i="19"/>
  <c r="O492" i="19" s="1"/>
  <c r="M493" i="19"/>
  <c r="O493" i="19" s="1"/>
  <c r="M494" i="19"/>
  <c r="O494" i="19" s="1"/>
  <c r="M495" i="19"/>
  <c r="O495" i="19" s="1"/>
  <c r="M496" i="19"/>
  <c r="O496" i="19" s="1"/>
  <c r="M497" i="19"/>
  <c r="O497" i="19" s="1"/>
  <c r="M498" i="19"/>
  <c r="O498" i="19" s="1"/>
  <c r="M499" i="19"/>
  <c r="O499" i="19" s="1"/>
  <c r="M500" i="19"/>
  <c r="O500" i="19" s="1"/>
  <c r="M501" i="19"/>
  <c r="O501" i="19" s="1"/>
  <c r="M502" i="19"/>
  <c r="O502" i="19" s="1"/>
  <c r="M503" i="19"/>
  <c r="O503" i="19" s="1"/>
  <c r="M504" i="19"/>
  <c r="O504" i="19" s="1"/>
  <c r="M505" i="19"/>
  <c r="O505" i="19" s="1"/>
  <c r="M506" i="19"/>
  <c r="O506" i="19" s="1"/>
  <c r="M507" i="19"/>
  <c r="O507" i="19" s="1"/>
  <c r="M508" i="19"/>
  <c r="O508" i="19" s="1"/>
  <c r="M509" i="19"/>
  <c r="O509" i="19" s="1"/>
  <c r="M510" i="19"/>
  <c r="O510" i="19" s="1"/>
  <c r="M511" i="19"/>
  <c r="O511" i="19" s="1"/>
  <c r="M512" i="19"/>
  <c r="O512" i="19" s="1"/>
  <c r="M513" i="19"/>
  <c r="O513" i="19" s="1"/>
  <c r="M514" i="19"/>
  <c r="O514" i="19" s="1"/>
  <c r="M515" i="19"/>
  <c r="O515" i="19" s="1"/>
  <c r="M516" i="19"/>
  <c r="O516" i="19" s="1"/>
  <c r="M517" i="19"/>
  <c r="O517" i="19" s="1"/>
  <c r="M518" i="19"/>
  <c r="O518" i="19" s="1"/>
  <c r="M519" i="19"/>
  <c r="O519" i="19" s="1"/>
  <c r="M520" i="19"/>
  <c r="O520" i="19" s="1"/>
  <c r="M521" i="19"/>
  <c r="O521" i="19" s="1"/>
  <c r="M522" i="19"/>
  <c r="O522" i="19" s="1"/>
  <c r="M523" i="19"/>
  <c r="O523" i="19" s="1"/>
  <c r="M524" i="19"/>
  <c r="O524" i="19" s="1"/>
  <c r="M525" i="19"/>
  <c r="O525" i="19" s="1"/>
  <c r="M526" i="19"/>
  <c r="O526" i="19" s="1"/>
  <c r="M527" i="19"/>
  <c r="O527" i="19" s="1"/>
  <c r="M528" i="19"/>
  <c r="O528" i="19" s="1"/>
  <c r="M529" i="19"/>
  <c r="O529" i="19" s="1"/>
  <c r="M530" i="19"/>
  <c r="O530" i="19" s="1"/>
  <c r="M531" i="19"/>
  <c r="O531" i="19" s="1"/>
  <c r="M532" i="19"/>
  <c r="O532" i="19" s="1"/>
  <c r="M533" i="19"/>
  <c r="O533" i="19" s="1"/>
  <c r="M534" i="19"/>
  <c r="O534" i="19" s="1"/>
  <c r="M535" i="19"/>
  <c r="O535" i="19" s="1"/>
  <c r="M536" i="19"/>
  <c r="O536" i="19" s="1"/>
  <c r="M537" i="19"/>
  <c r="O537" i="19" s="1"/>
  <c r="M538" i="19"/>
  <c r="O538" i="19" s="1"/>
  <c r="M539" i="19"/>
  <c r="O539" i="19" s="1"/>
  <c r="M540" i="19"/>
  <c r="O540" i="19" s="1"/>
  <c r="M541" i="19"/>
  <c r="O541" i="19" s="1"/>
  <c r="M542" i="19"/>
  <c r="O542" i="19" s="1"/>
  <c r="M543" i="19"/>
  <c r="O543" i="19" s="1"/>
  <c r="M544" i="19"/>
  <c r="O544" i="19" s="1"/>
  <c r="M545" i="19"/>
  <c r="O545" i="19" s="1"/>
  <c r="M546" i="19"/>
  <c r="O546" i="19" s="1"/>
  <c r="M547" i="19"/>
  <c r="O547" i="19" s="1"/>
  <c r="M548" i="19"/>
  <c r="O548" i="19" s="1"/>
  <c r="M549" i="19"/>
  <c r="O549" i="19" s="1"/>
  <c r="M550" i="19"/>
  <c r="O550" i="19" s="1"/>
  <c r="M551" i="19"/>
  <c r="O551" i="19" s="1"/>
  <c r="M552" i="19"/>
  <c r="O552" i="19" s="1"/>
  <c r="M553" i="19"/>
  <c r="O553" i="19" s="1"/>
  <c r="M554" i="19"/>
  <c r="O554" i="19" s="1"/>
  <c r="M555" i="19"/>
  <c r="O555" i="19" s="1"/>
  <c r="M556" i="19"/>
  <c r="O556" i="19" s="1"/>
  <c r="M557" i="19"/>
  <c r="O557" i="19" s="1"/>
  <c r="M558" i="19"/>
  <c r="O558" i="19" s="1"/>
  <c r="M559" i="19"/>
  <c r="O559" i="19" s="1"/>
  <c r="M15" i="19"/>
  <c r="O15" i="19" s="1"/>
  <c r="M16" i="19"/>
  <c r="O16" i="19" s="1"/>
  <c r="M17" i="19"/>
  <c r="O17" i="19" s="1"/>
  <c r="M18" i="19"/>
  <c r="O18" i="19" s="1"/>
  <c r="M19" i="19"/>
  <c r="O19" i="19" s="1"/>
  <c r="M20" i="19"/>
  <c r="O20" i="19" s="1"/>
  <c r="M21" i="19"/>
  <c r="O21" i="19" s="1"/>
  <c r="M22" i="19"/>
  <c r="O22" i="19" s="1"/>
  <c r="M23" i="19"/>
  <c r="O23" i="19" s="1"/>
  <c r="M24" i="19"/>
  <c r="O24" i="19" s="1"/>
  <c r="M25" i="19"/>
  <c r="O25" i="19" s="1"/>
  <c r="M26" i="19"/>
  <c r="O26" i="19" s="1"/>
  <c r="M27" i="19"/>
  <c r="O27" i="19" s="1"/>
  <c r="M28" i="19"/>
  <c r="O28" i="19" s="1"/>
  <c r="M29" i="19"/>
  <c r="O29" i="19" s="1"/>
  <c r="M30" i="19"/>
  <c r="O30" i="19" s="1"/>
  <c r="M31" i="19"/>
  <c r="O31" i="19" s="1"/>
  <c r="M32" i="19"/>
  <c r="O32" i="19" s="1"/>
  <c r="M33" i="19"/>
  <c r="O33" i="19" s="1"/>
  <c r="M34" i="19"/>
  <c r="O34" i="19" s="1"/>
  <c r="M35" i="19"/>
  <c r="O35" i="19" s="1"/>
  <c r="M36" i="19"/>
  <c r="O36" i="19" s="1"/>
  <c r="M37" i="19"/>
  <c r="O37" i="19" s="1"/>
  <c r="M38" i="19"/>
  <c r="O38" i="19" s="1"/>
  <c r="M39" i="19"/>
  <c r="O39" i="19" s="1"/>
  <c r="M40" i="19"/>
  <c r="O40" i="19" s="1"/>
  <c r="M41" i="19"/>
  <c r="O41" i="19" s="1"/>
  <c r="M42" i="19"/>
  <c r="O42" i="19" s="1"/>
  <c r="M43" i="19"/>
  <c r="O43" i="19" s="1"/>
  <c r="M44" i="19"/>
  <c r="O44" i="19" s="1"/>
  <c r="M45" i="19"/>
  <c r="O45" i="19" s="1"/>
  <c r="M46" i="19"/>
  <c r="O46" i="19" s="1"/>
  <c r="M47" i="19"/>
  <c r="O47" i="19" s="1"/>
  <c r="M48" i="19"/>
  <c r="O48" i="19" s="1"/>
  <c r="M49" i="19"/>
  <c r="O49" i="19" s="1"/>
  <c r="M51" i="19"/>
  <c r="O51" i="19" s="1"/>
  <c r="M52" i="19"/>
  <c r="O52" i="19" s="1"/>
  <c r="M53" i="19"/>
  <c r="O53" i="19" s="1"/>
  <c r="M54" i="19"/>
  <c r="O54" i="19" s="1"/>
  <c r="M55" i="19"/>
  <c r="O55" i="19" s="1"/>
  <c r="M56" i="19"/>
  <c r="O56" i="19" s="1"/>
  <c r="M57" i="19"/>
  <c r="O57" i="19" s="1"/>
  <c r="M58" i="19"/>
  <c r="O58" i="19" s="1"/>
  <c r="M59" i="19"/>
  <c r="O59" i="19" s="1"/>
  <c r="M60" i="19"/>
  <c r="O60" i="19" s="1"/>
  <c r="M61" i="19"/>
  <c r="O61" i="19" s="1"/>
  <c r="M62" i="19"/>
  <c r="O62" i="19" s="1"/>
  <c r="M63" i="19"/>
  <c r="O63" i="19" s="1"/>
  <c r="M64" i="19"/>
  <c r="O64" i="19" s="1"/>
  <c r="M65" i="19"/>
  <c r="O65" i="19" s="1"/>
  <c r="M66" i="19"/>
  <c r="O66" i="19" s="1"/>
  <c r="M67" i="19"/>
  <c r="O67" i="19" s="1"/>
  <c r="M68" i="19"/>
  <c r="O68" i="19" s="1"/>
  <c r="M69" i="19"/>
  <c r="O69" i="19" s="1"/>
  <c r="M70" i="19"/>
  <c r="O70" i="19" s="1"/>
  <c r="M71" i="19"/>
  <c r="O71" i="19" s="1"/>
  <c r="M72" i="19"/>
  <c r="O72" i="19" s="1"/>
  <c r="M73" i="19"/>
  <c r="O73" i="19" s="1"/>
  <c r="M74" i="19"/>
  <c r="O74" i="19" s="1"/>
  <c r="M75" i="19"/>
  <c r="O75" i="19" s="1"/>
  <c r="M76" i="19"/>
  <c r="O76" i="19" s="1"/>
  <c r="M77" i="19"/>
  <c r="O77" i="19" s="1"/>
  <c r="M78" i="19"/>
  <c r="O78" i="19" s="1"/>
  <c r="M79" i="19"/>
  <c r="O79" i="19" s="1"/>
  <c r="M80" i="19"/>
  <c r="O80" i="19" s="1"/>
  <c r="M81" i="19"/>
  <c r="O81" i="19" s="1"/>
  <c r="M82" i="19"/>
  <c r="O82" i="19" s="1"/>
  <c r="M83" i="19"/>
  <c r="O83" i="19" s="1"/>
  <c r="M84" i="19"/>
  <c r="O84" i="19" s="1"/>
  <c r="M85" i="19"/>
  <c r="O85" i="19" s="1"/>
  <c r="M86" i="19"/>
  <c r="O86" i="19" s="1"/>
  <c r="M87" i="19"/>
  <c r="O87" i="19" s="1"/>
  <c r="M88" i="19"/>
  <c r="O88" i="19" s="1"/>
  <c r="M89" i="19"/>
  <c r="O89" i="19" s="1"/>
  <c r="M90" i="19"/>
  <c r="O90" i="19" s="1"/>
  <c r="M91" i="19"/>
  <c r="O91" i="19" s="1"/>
  <c r="M92" i="19"/>
  <c r="O92" i="19" s="1"/>
  <c r="M93" i="19"/>
  <c r="O93" i="19" s="1"/>
  <c r="M94" i="19"/>
  <c r="O94" i="19" s="1"/>
  <c r="M95" i="19"/>
  <c r="O95" i="19" s="1"/>
  <c r="M96" i="19"/>
  <c r="O96" i="19" s="1"/>
  <c r="M97" i="19"/>
  <c r="O97" i="19" s="1"/>
  <c r="M98" i="19"/>
  <c r="O98" i="19" s="1"/>
  <c r="M99" i="19"/>
  <c r="O99" i="19" s="1"/>
  <c r="M100" i="19"/>
  <c r="O100" i="19" s="1"/>
  <c r="M101" i="19"/>
  <c r="O101" i="19" s="1"/>
  <c r="M102" i="19"/>
  <c r="O102" i="19" s="1"/>
  <c r="M103" i="19"/>
  <c r="O103" i="19" s="1"/>
  <c r="M104" i="19"/>
  <c r="O104" i="19" s="1"/>
  <c r="M105" i="19"/>
  <c r="O105" i="19" s="1"/>
  <c r="M106" i="19"/>
  <c r="O106" i="19" s="1"/>
  <c r="M107" i="19"/>
  <c r="O107" i="19" s="1"/>
  <c r="M108" i="19"/>
  <c r="O108" i="19" s="1"/>
  <c r="M109" i="19"/>
  <c r="O109" i="19" s="1"/>
  <c r="M110" i="19"/>
  <c r="O110" i="19" s="1"/>
  <c r="M111" i="19"/>
  <c r="O111" i="19" s="1"/>
  <c r="M112" i="19"/>
  <c r="O112" i="19" s="1"/>
  <c r="M113" i="19"/>
  <c r="O113" i="19" s="1"/>
  <c r="M114" i="19"/>
  <c r="O114" i="19" s="1"/>
  <c r="M115" i="19"/>
  <c r="O115" i="19" s="1"/>
  <c r="M116" i="19"/>
  <c r="O116" i="19" s="1"/>
  <c r="M117" i="19"/>
  <c r="O117" i="19" s="1"/>
  <c r="M118" i="19"/>
  <c r="O118" i="19" s="1"/>
  <c r="M119" i="19"/>
  <c r="O119" i="19" s="1"/>
  <c r="M120" i="19"/>
  <c r="O120" i="19" s="1"/>
  <c r="M121" i="19"/>
  <c r="O121" i="19" s="1"/>
  <c r="M122" i="19"/>
  <c r="O122" i="19" s="1"/>
  <c r="M123" i="19"/>
  <c r="O123" i="19" s="1"/>
  <c r="M124" i="19"/>
  <c r="O124" i="19" s="1"/>
  <c r="M125" i="19"/>
  <c r="O125" i="19" s="1"/>
  <c r="M126" i="19"/>
  <c r="O126" i="19" s="1"/>
  <c r="M127" i="19"/>
  <c r="O127" i="19" s="1"/>
  <c r="M128" i="19"/>
  <c r="O128" i="19" s="1"/>
  <c r="M129" i="19"/>
  <c r="O129" i="19" s="1"/>
  <c r="M130" i="19"/>
  <c r="O130" i="19" s="1"/>
  <c r="M131" i="19"/>
  <c r="O131" i="19" s="1"/>
  <c r="M132" i="19"/>
  <c r="O132" i="19" s="1"/>
  <c r="M133" i="19"/>
  <c r="O133" i="19" s="1"/>
  <c r="M134" i="19"/>
  <c r="O134" i="19" s="1"/>
  <c r="M135" i="19"/>
  <c r="O135" i="19" s="1"/>
  <c r="M136" i="19"/>
  <c r="O136" i="19" s="1"/>
  <c r="M137" i="19"/>
  <c r="O137" i="19" s="1"/>
  <c r="M138" i="19"/>
  <c r="O138" i="19" s="1"/>
  <c r="M139" i="19"/>
  <c r="O139" i="19" s="1"/>
  <c r="M140" i="19"/>
  <c r="O140" i="19" s="1"/>
  <c r="M141" i="19"/>
  <c r="O141" i="19" s="1"/>
  <c r="M142" i="19"/>
  <c r="O142" i="19" s="1"/>
  <c r="M143" i="19"/>
  <c r="O143" i="19" s="1"/>
  <c r="M144" i="19"/>
  <c r="O144" i="19" s="1"/>
  <c r="M145" i="19"/>
  <c r="O145" i="19" s="1"/>
  <c r="M146" i="19"/>
  <c r="O146" i="19" s="1"/>
  <c r="M147" i="19"/>
  <c r="O147" i="19" s="1"/>
  <c r="M148" i="19"/>
  <c r="O148" i="19" s="1"/>
  <c r="M149" i="19"/>
  <c r="O149" i="19" s="1"/>
  <c r="M150" i="19"/>
  <c r="O150" i="19" s="1"/>
  <c r="M151" i="19"/>
  <c r="O151" i="19" s="1"/>
  <c r="M152" i="19"/>
  <c r="O152" i="19" s="1"/>
  <c r="M153" i="19"/>
  <c r="O153" i="19" s="1"/>
  <c r="M154" i="19"/>
  <c r="O154" i="19" s="1"/>
  <c r="M155" i="19"/>
  <c r="O155" i="19" s="1"/>
  <c r="M156" i="19"/>
  <c r="O156" i="19" s="1"/>
  <c r="M157" i="19"/>
  <c r="O157" i="19" s="1"/>
  <c r="M158" i="19"/>
  <c r="O158" i="19" s="1"/>
  <c r="M159" i="19"/>
  <c r="O159" i="19" s="1"/>
  <c r="M160" i="19"/>
  <c r="O160" i="19" s="1"/>
  <c r="M161" i="19"/>
  <c r="O161" i="19" s="1"/>
  <c r="M162" i="19"/>
  <c r="O162" i="19" s="1"/>
  <c r="M163" i="19"/>
  <c r="O163" i="19" s="1"/>
  <c r="M164" i="19"/>
  <c r="O164" i="19" s="1"/>
  <c r="M165" i="19"/>
  <c r="O165" i="19" s="1"/>
  <c r="M166" i="19"/>
  <c r="O166" i="19" s="1"/>
  <c r="M167" i="19"/>
  <c r="O167" i="19" s="1"/>
  <c r="M168" i="19"/>
  <c r="O168" i="19" s="1"/>
  <c r="M169" i="19"/>
  <c r="O169" i="19" s="1"/>
  <c r="M170" i="19"/>
  <c r="O170" i="19" s="1"/>
  <c r="M171" i="19"/>
  <c r="O171" i="19" s="1"/>
  <c r="M172" i="19"/>
  <c r="O172" i="19" s="1"/>
  <c r="M173" i="19"/>
  <c r="O173" i="19" s="1"/>
  <c r="M174" i="19"/>
  <c r="O174" i="19" s="1"/>
  <c r="M175" i="19"/>
  <c r="O175" i="19" s="1"/>
  <c r="M176" i="19"/>
  <c r="O176" i="19" s="1"/>
  <c r="M177" i="19"/>
  <c r="O177" i="19" s="1"/>
  <c r="M178" i="19"/>
  <c r="O178" i="19" s="1"/>
  <c r="M179" i="19"/>
  <c r="O179" i="19" s="1"/>
  <c r="M180" i="19"/>
  <c r="O180" i="19" s="1"/>
  <c r="M181" i="19"/>
  <c r="O181" i="19" s="1"/>
  <c r="M182" i="19"/>
  <c r="O182" i="19" s="1"/>
  <c r="M183" i="19"/>
  <c r="O183" i="19" s="1"/>
  <c r="M184" i="19"/>
  <c r="O184" i="19" s="1"/>
  <c r="M185" i="19"/>
  <c r="M186" i="19"/>
  <c r="O186" i="19" s="1"/>
  <c r="M187" i="19"/>
  <c r="O187" i="19" s="1"/>
  <c r="M188" i="19"/>
  <c r="O188" i="19" s="1"/>
  <c r="M189" i="19"/>
  <c r="O189" i="19" s="1"/>
  <c r="M190" i="19"/>
  <c r="O190" i="19" s="1"/>
  <c r="M191" i="19"/>
  <c r="O191" i="19" s="1"/>
  <c r="M192" i="19"/>
  <c r="O192" i="19" s="1"/>
  <c r="M193" i="19"/>
  <c r="O193" i="19" s="1"/>
  <c r="M194" i="19"/>
  <c r="O194" i="19" s="1"/>
  <c r="M195" i="19"/>
  <c r="O195" i="19" s="1"/>
  <c r="M196" i="19"/>
  <c r="O196" i="19" s="1"/>
  <c r="M197" i="19"/>
  <c r="O197" i="19" s="1"/>
  <c r="M198" i="19"/>
  <c r="O198" i="19" s="1"/>
  <c r="M199" i="19"/>
  <c r="O199" i="19" s="1"/>
  <c r="M200" i="19"/>
  <c r="O200" i="19" s="1"/>
  <c r="M201" i="19"/>
  <c r="O201" i="19" s="1"/>
  <c r="M202" i="19"/>
  <c r="O202" i="19" s="1"/>
  <c r="M203" i="19"/>
  <c r="O203" i="19" s="1"/>
  <c r="M204" i="19"/>
  <c r="O204" i="19" s="1"/>
  <c r="M205" i="19"/>
  <c r="O205" i="19" s="1"/>
  <c r="M206" i="19"/>
  <c r="O206" i="19" s="1"/>
  <c r="M207" i="19"/>
  <c r="O207" i="19" s="1"/>
  <c r="M208" i="19"/>
  <c r="O208" i="19" s="1"/>
  <c r="M209" i="19"/>
  <c r="O209" i="19" s="1"/>
  <c r="M210" i="19"/>
  <c r="O210" i="19" s="1"/>
  <c r="M211" i="19"/>
  <c r="O211" i="19" s="1"/>
  <c r="M212" i="19"/>
  <c r="O212" i="19" s="1"/>
  <c r="M213" i="19"/>
  <c r="O213" i="19" s="1"/>
  <c r="M215" i="19"/>
  <c r="O215" i="19" s="1"/>
  <c r="M216" i="19"/>
  <c r="O216" i="19" s="1"/>
  <c r="M217" i="19"/>
  <c r="O217" i="19" s="1"/>
  <c r="M218" i="19"/>
  <c r="O218" i="19" s="1"/>
  <c r="M219" i="19"/>
  <c r="O219" i="19" s="1"/>
  <c r="M220" i="19"/>
  <c r="O220" i="19" s="1"/>
  <c r="M221" i="19"/>
  <c r="O221" i="19" s="1"/>
  <c r="M222" i="19"/>
  <c r="O222" i="19" s="1"/>
  <c r="M223" i="19"/>
  <c r="O223" i="19" s="1"/>
  <c r="M224" i="19"/>
  <c r="O224" i="19" s="1"/>
  <c r="M226" i="19"/>
  <c r="O226" i="19" s="1"/>
  <c r="M227" i="19"/>
  <c r="O227" i="19" s="1"/>
  <c r="M228" i="19"/>
  <c r="O228" i="19" s="1"/>
  <c r="M229" i="19"/>
  <c r="O229" i="19" s="1"/>
  <c r="M230" i="19"/>
  <c r="O230" i="19" s="1"/>
  <c r="M231" i="19"/>
  <c r="O231" i="19" s="1"/>
  <c r="M232" i="19"/>
  <c r="O232" i="19" s="1"/>
  <c r="M233" i="19"/>
  <c r="O233" i="19" s="1"/>
  <c r="M234" i="19"/>
  <c r="M235" i="19"/>
  <c r="O235" i="19" s="1"/>
  <c r="M236" i="19"/>
  <c r="O236" i="19" s="1"/>
  <c r="M237" i="19"/>
  <c r="O237" i="19" s="1"/>
  <c r="M238" i="19"/>
  <c r="O238" i="19" s="1"/>
  <c r="M239" i="19"/>
  <c r="O239" i="19" s="1"/>
  <c r="M240" i="19"/>
  <c r="O240" i="19" s="1"/>
  <c r="M241" i="19"/>
  <c r="O241" i="19" s="1"/>
  <c r="M242" i="19"/>
  <c r="O242" i="19" s="1"/>
  <c r="M243" i="19"/>
  <c r="O243" i="19" s="1"/>
  <c r="M244" i="19"/>
  <c r="O244" i="19" s="1"/>
  <c r="M245" i="19"/>
  <c r="O245" i="19" s="1"/>
  <c r="M246" i="19"/>
  <c r="O246" i="19" s="1"/>
  <c r="M247" i="19"/>
  <c r="O247" i="19" s="1"/>
  <c r="M248" i="19"/>
  <c r="O248" i="19" s="1"/>
  <c r="M249" i="19"/>
  <c r="O249" i="19" s="1"/>
  <c r="M250" i="19"/>
  <c r="O250" i="19" s="1"/>
  <c r="M251" i="19"/>
  <c r="O251" i="19" s="1"/>
  <c r="M252" i="19"/>
  <c r="O252" i="19" s="1"/>
  <c r="M253" i="19"/>
  <c r="O253" i="19" s="1"/>
  <c r="M254" i="19"/>
  <c r="O254" i="19" s="1"/>
  <c r="M255" i="19"/>
  <c r="O255" i="19" s="1"/>
  <c r="M256" i="19"/>
  <c r="O256" i="19" s="1"/>
  <c r="M257" i="19"/>
  <c r="O257" i="19" s="1"/>
  <c r="M258" i="19"/>
  <c r="O258" i="19" s="1"/>
  <c r="M259" i="19"/>
  <c r="O259" i="19" s="1"/>
  <c r="M260" i="19"/>
  <c r="O260" i="19" s="1"/>
  <c r="M261" i="19"/>
  <c r="O261" i="19" s="1"/>
  <c r="M262" i="19"/>
  <c r="O262" i="19" s="1"/>
  <c r="M263" i="19"/>
  <c r="O263" i="19" s="1"/>
  <c r="M264" i="19"/>
  <c r="O264" i="19" s="1"/>
  <c r="M265" i="19"/>
  <c r="O265" i="19" s="1"/>
  <c r="M266" i="19"/>
  <c r="O266" i="19" s="1"/>
  <c r="M267" i="19"/>
  <c r="O267" i="19" s="1"/>
  <c r="M268" i="19"/>
  <c r="O268" i="19" s="1"/>
  <c r="M269" i="19"/>
  <c r="O269" i="19" s="1"/>
  <c r="M270" i="19"/>
  <c r="O270" i="19" s="1"/>
  <c r="M271" i="19"/>
  <c r="O271" i="19" s="1"/>
  <c r="M9" i="19"/>
  <c r="O9" i="19" s="1"/>
  <c r="M10" i="19"/>
  <c r="M11" i="19"/>
  <c r="O11" i="19" s="1"/>
  <c r="M12" i="19"/>
  <c r="O12" i="19" s="1"/>
  <c r="M13" i="19"/>
  <c r="O13" i="19" s="1"/>
  <c r="M8" i="19"/>
  <c r="O8" i="19" s="1"/>
  <c r="M323" i="19"/>
  <c r="M282" i="15"/>
  <c r="O282" i="15" s="1"/>
  <c r="M283" i="15"/>
  <c r="O283" i="15" s="1"/>
  <c r="M284" i="15"/>
  <c r="O284" i="15" s="1"/>
  <c r="M285" i="15"/>
  <c r="O285" i="15" s="1"/>
  <c r="M286" i="15"/>
  <c r="O286" i="15" s="1"/>
  <c r="M287" i="15"/>
  <c r="O287" i="15" s="1"/>
  <c r="M288" i="15"/>
  <c r="O288" i="15" s="1"/>
  <c r="M289" i="15"/>
  <c r="O289" i="15" s="1"/>
  <c r="M290" i="15"/>
  <c r="O290" i="15" s="1"/>
  <c r="M291" i="15"/>
  <c r="O291" i="15" s="1"/>
  <c r="M292" i="15"/>
  <c r="O292" i="15" s="1"/>
  <c r="M293" i="15"/>
  <c r="O293" i="15" s="1"/>
  <c r="M294" i="15"/>
  <c r="O294" i="15" s="1"/>
  <c r="M296" i="15"/>
  <c r="M297" i="15"/>
  <c r="O297" i="15" s="1"/>
  <c r="M298" i="15"/>
  <c r="O298" i="15" s="1"/>
  <c r="M302" i="15"/>
  <c r="M303" i="15"/>
  <c r="O303" i="15" s="1"/>
  <c r="M304" i="15"/>
  <c r="O304" i="15" s="1"/>
  <c r="M305" i="15"/>
  <c r="O305" i="15" s="1"/>
  <c r="M306" i="15"/>
  <c r="O306" i="15" s="1"/>
  <c r="M307" i="15"/>
  <c r="O307" i="15" s="1"/>
  <c r="M308" i="15"/>
  <c r="O308" i="15" s="1"/>
  <c r="M309" i="15"/>
  <c r="M310" i="15"/>
  <c r="O310" i="15" s="1"/>
  <c r="M311" i="15"/>
  <c r="O311" i="15" s="1"/>
  <c r="M313" i="15"/>
  <c r="M314" i="15"/>
  <c r="O314" i="15" s="1"/>
  <c r="M316" i="15"/>
  <c r="O316" i="15" s="1"/>
  <c r="M317" i="15"/>
  <c r="O317" i="15" s="1"/>
  <c r="M318" i="15"/>
  <c r="O318" i="15" s="1"/>
  <c r="M319" i="15"/>
  <c r="O319" i="15" s="1"/>
  <c r="M320" i="15"/>
  <c r="O320" i="15" s="1"/>
  <c r="M321" i="15"/>
  <c r="O321" i="15" s="1"/>
  <c r="M322" i="15"/>
  <c r="O322" i="15" s="1"/>
  <c r="M323" i="15"/>
  <c r="O323" i="15" s="1"/>
  <c r="M324" i="15"/>
  <c r="M325" i="15"/>
  <c r="M327" i="15"/>
  <c r="M328" i="15"/>
  <c r="M330" i="15"/>
  <c r="M331" i="15"/>
  <c r="O331" i="15" s="1"/>
  <c r="M332" i="15"/>
  <c r="M333" i="15"/>
  <c r="O333" i="15" s="1"/>
  <c r="M334" i="15"/>
  <c r="O334" i="15" s="1"/>
  <c r="M335" i="15"/>
  <c r="O335" i="15" s="1"/>
  <c r="M336" i="15"/>
  <c r="O336" i="15" s="1"/>
  <c r="M337" i="15"/>
  <c r="O337" i="15" s="1"/>
  <c r="M338" i="15"/>
  <c r="O338" i="15" s="1"/>
  <c r="M339" i="15"/>
  <c r="M342" i="15"/>
  <c r="O342" i="15" s="1"/>
  <c r="M343" i="15"/>
  <c r="O343" i="15" s="1"/>
  <c r="M344" i="15"/>
  <c r="O344" i="15" s="1"/>
  <c r="M345" i="15"/>
  <c r="O345" i="15" s="1"/>
  <c r="M346" i="15"/>
  <c r="O346" i="15" s="1"/>
  <c r="M347" i="15"/>
  <c r="O347" i="15" s="1"/>
  <c r="M348" i="15"/>
  <c r="O348" i="15" s="1"/>
  <c r="M349" i="15"/>
  <c r="O349" i="15" s="1"/>
  <c r="M350" i="15"/>
  <c r="O350" i="15" s="1"/>
  <c r="M351" i="15"/>
  <c r="O351" i="15" s="1"/>
  <c r="M352" i="15"/>
  <c r="O352" i="15" s="1"/>
  <c r="M353" i="15"/>
  <c r="O353" i="15" s="1"/>
  <c r="M354" i="15"/>
  <c r="O354" i="15" s="1"/>
  <c r="M355" i="15"/>
  <c r="O355" i="15" s="1"/>
  <c r="M356" i="15"/>
  <c r="O356" i="15" s="1"/>
  <c r="M357" i="15"/>
  <c r="O357" i="15" s="1"/>
  <c r="M358" i="15"/>
  <c r="O358" i="15" s="1"/>
  <c r="M359" i="15"/>
  <c r="O359" i="15" s="1"/>
  <c r="M360" i="15"/>
  <c r="O360" i="15" s="1"/>
  <c r="M361" i="15"/>
  <c r="O361" i="15" s="1"/>
  <c r="M362" i="15"/>
  <c r="O362" i="15" s="1"/>
  <c r="M363" i="15"/>
  <c r="O363" i="15" s="1"/>
  <c r="M364" i="15"/>
  <c r="O364" i="15" s="1"/>
  <c r="M365" i="15"/>
  <c r="O365" i="15" s="1"/>
  <c r="M366" i="15"/>
  <c r="O366" i="15" s="1"/>
  <c r="M367" i="15"/>
  <c r="O367" i="15" s="1"/>
  <c r="M368" i="15"/>
  <c r="O368" i="15" s="1"/>
  <c r="M369" i="15"/>
  <c r="O369" i="15" s="1"/>
  <c r="M370" i="15"/>
  <c r="O370" i="15" s="1"/>
  <c r="M371" i="15"/>
  <c r="O371" i="15" s="1"/>
  <c r="M372" i="15"/>
  <c r="O372" i="15" s="1"/>
  <c r="M373" i="15"/>
  <c r="O373" i="15" s="1"/>
  <c r="M374" i="15"/>
  <c r="O374" i="15" s="1"/>
  <c r="M375" i="15"/>
  <c r="O375" i="15" s="1"/>
  <c r="M376" i="15"/>
  <c r="O376" i="15" s="1"/>
  <c r="M377" i="15"/>
  <c r="O377" i="15" s="1"/>
  <c r="M378" i="15"/>
  <c r="O378" i="15" s="1"/>
  <c r="M379" i="15"/>
  <c r="O379" i="15" s="1"/>
  <c r="M380" i="15"/>
  <c r="O380" i="15" s="1"/>
  <c r="M381" i="15"/>
  <c r="O381" i="15" s="1"/>
  <c r="M382" i="15"/>
  <c r="O382" i="15" s="1"/>
  <c r="M383" i="15"/>
  <c r="O383" i="15" s="1"/>
  <c r="M384" i="15"/>
  <c r="O384" i="15" s="1"/>
  <c r="M385" i="15"/>
  <c r="O385" i="15" s="1"/>
  <c r="M386" i="15"/>
  <c r="O386" i="15" s="1"/>
  <c r="M387" i="15"/>
  <c r="O387" i="15" s="1"/>
  <c r="M388" i="15"/>
  <c r="O388" i="15" s="1"/>
  <c r="M389" i="15"/>
  <c r="O389" i="15" s="1"/>
  <c r="M390" i="15"/>
  <c r="O390" i="15" s="1"/>
  <c r="M391" i="15"/>
  <c r="O391" i="15" s="1"/>
  <c r="M392" i="15"/>
  <c r="O392" i="15" s="1"/>
  <c r="M393" i="15"/>
  <c r="O393" i="15" s="1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O420" i="15" s="1"/>
  <c r="M421" i="15"/>
  <c r="M422" i="15"/>
  <c r="O422" i="15" s="1"/>
  <c r="M423" i="15"/>
  <c r="O423" i="15" s="1"/>
  <c r="M424" i="15"/>
  <c r="O424" i="15" s="1"/>
  <c r="M425" i="15"/>
  <c r="O425" i="15" s="1"/>
  <c r="M426" i="15"/>
  <c r="O426" i="15" s="1"/>
  <c r="M427" i="15"/>
  <c r="O427" i="15" s="1"/>
  <c r="M428" i="15"/>
  <c r="O428" i="15" s="1"/>
  <c r="M429" i="15"/>
  <c r="O429" i="15" s="1"/>
  <c r="M430" i="15"/>
  <c r="O430" i="15" s="1"/>
  <c r="M431" i="15"/>
  <c r="O431" i="15" s="1"/>
  <c r="M432" i="15"/>
  <c r="O432" i="15" s="1"/>
  <c r="M433" i="15"/>
  <c r="O433" i="15" s="1"/>
  <c r="M434" i="15"/>
  <c r="O434" i="15" s="1"/>
  <c r="M435" i="15"/>
  <c r="O435" i="15" s="1"/>
  <c r="M436" i="15"/>
  <c r="O436" i="15" s="1"/>
  <c r="M437" i="15"/>
  <c r="O437" i="15" s="1"/>
  <c r="M438" i="15"/>
  <c r="O438" i="15" s="1"/>
  <c r="M439" i="15"/>
  <c r="O439" i="15" s="1"/>
  <c r="M440" i="15"/>
  <c r="O440" i="15" s="1"/>
  <c r="M441" i="15"/>
  <c r="O441" i="15" s="1"/>
  <c r="M442" i="15"/>
  <c r="O442" i="15" s="1"/>
  <c r="M443" i="15"/>
  <c r="O443" i="15" s="1"/>
  <c r="M444" i="15"/>
  <c r="O444" i="15" s="1"/>
  <c r="M445" i="15"/>
  <c r="O445" i="15" s="1"/>
  <c r="M446" i="15"/>
  <c r="O446" i="15" s="1"/>
  <c r="M447" i="15"/>
  <c r="O447" i="15" s="1"/>
  <c r="M448" i="15"/>
  <c r="O448" i="15" s="1"/>
  <c r="M449" i="15"/>
  <c r="O449" i="15" s="1"/>
  <c r="M450" i="15"/>
  <c r="O450" i="15" s="1"/>
  <c r="M451" i="15"/>
  <c r="O451" i="15" s="1"/>
  <c r="M452" i="15"/>
  <c r="O452" i="15" s="1"/>
  <c r="M453" i="15"/>
  <c r="O453" i="15" s="1"/>
  <c r="M454" i="15"/>
  <c r="O454" i="15" s="1"/>
  <c r="M455" i="15"/>
  <c r="O455" i="15" s="1"/>
  <c r="M456" i="15"/>
  <c r="O456" i="15" s="1"/>
  <c r="M457" i="15"/>
  <c r="O457" i="15" s="1"/>
  <c r="M458" i="15"/>
  <c r="O458" i="15" s="1"/>
  <c r="M459" i="15"/>
  <c r="O459" i="15" s="1"/>
  <c r="M460" i="15"/>
  <c r="O460" i="15" s="1"/>
  <c r="M461" i="15"/>
  <c r="O461" i="15" s="1"/>
  <c r="M462" i="15"/>
  <c r="O462" i="15" s="1"/>
  <c r="M463" i="15"/>
  <c r="O463" i="15" s="1"/>
  <c r="M464" i="15"/>
  <c r="O464" i="15" s="1"/>
  <c r="M465" i="15"/>
  <c r="O465" i="15" s="1"/>
  <c r="M466" i="15"/>
  <c r="O466" i="15" s="1"/>
  <c r="M467" i="15"/>
  <c r="O467" i="15" s="1"/>
  <c r="M468" i="15"/>
  <c r="O468" i="15" s="1"/>
  <c r="M469" i="15"/>
  <c r="O469" i="15" s="1"/>
  <c r="M470" i="15"/>
  <c r="O470" i="15" s="1"/>
  <c r="M471" i="15"/>
  <c r="O471" i="15" s="1"/>
  <c r="M472" i="15"/>
  <c r="O472" i="15" s="1"/>
  <c r="M473" i="15"/>
  <c r="O473" i="15" s="1"/>
  <c r="M474" i="15"/>
  <c r="O474" i="15" s="1"/>
  <c r="M475" i="15"/>
  <c r="O475" i="15" s="1"/>
  <c r="M476" i="15"/>
  <c r="O476" i="15" s="1"/>
  <c r="M477" i="15"/>
  <c r="O477" i="15" s="1"/>
  <c r="M478" i="15"/>
  <c r="O478" i="15" s="1"/>
  <c r="M479" i="15"/>
  <c r="O479" i="15" s="1"/>
  <c r="M480" i="15"/>
  <c r="O480" i="15" s="1"/>
  <c r="M481" i="15"/>
  <c r="O481" i="15" s="1"/>
  <c r="M482" i="15"/>
  <c r="O482" i="15" s="1"/>
  <c r="M483" i="15"/>
  <c r="O483" i="15" s="1"/>
  <c r="M484" i="15"/>
  <c r="M486" i="15"/>
  <c r="O486" i="15" s="1"/>
  <c r="M487" i="15"/>
  <c r="O487" i="15" s="1"/>
  <c r="M488" i="15"/>
  <c r="O488" i="15" s="1"/>
  <c r="M489" i="15"/>
  <c r="O489" i="15" s="1"/>
  <c r="M490" i="15"/>
  <c r="O490" i="15" s="1"/>
  <c r="M491" i="15"/>
  <c r="O491" i="15" s="1"/>
  <c r="M492" i="15"/>
  <c r="O492" i="15" s="1"/>
  <c r="M493" i="15"/>
  <c r="O493" i="15" s="1"/>
  <c r="M494" i="15"/>
  <c r="O494" i="15" s="1"/>
  <c r="M495" i="15"/>
  <c r="O495" i="15" s="1"/>
  <c r="M496" i="15"/>
  <c r="O496" i="15" s="1"/>
  <c r="M497" i="15"/>
  <c r="O497" i="15" s="1"/>
  <c r="M498" i="15"/>
  <c r="O498" i="15" s="1"/>
  <c r="M499" i="15"/>
  <c r="O499" i="15" s="1"/>
  <c r="M500" i="15"/>
  <c r="O500" i="15" s="1"/>
  <c r="M501" i="15"/>
  <c r="O501" i="15" s="1"/>
  <c r="M502" i="15"/>
  <c r="O502" i="15" s="1"/>
  <c r="M503" i="15"/>
  <c r="O503" i="15" s="1"/>
  <c r="M504" i="15"/>
  <c r="O504" i="15" s="1"/>
  <c r="M505" i="15"/>
  <c r="O505" i="15" s="1"/>
  <c r="M506" i="15"/>
  <c r="O506" i="15" s="1"/>
  <c r="M507" i="15"/>
  <c r="O507" i="15" s="1"/>
  <c r="M508" i="15"/>
  <c r="O508" i="15" s="1"/>
  <c r="M509" i="15"/>
  <c r="O509" i="15" s="1"/>
  <c r="M510" i="15"/>
  <c r="O510" i="15" s="1"/>
  <c r="M511" i="15"/>
  <c r="O511" i="15" s="1"/>
  <c r="M512" i="15"/>
  <c r="O512" i="15" s="1"/>
  <c r="M513" i="15"/>
  <c r="O513" i="15" s="1"/>
  <c r="M514" i="15"/>
  <c r="O514" i="15" s="1"/>
  <c r="M515" i="15"/>
  <c r="O515" i="15" s="1"/>
  <c r="M516" i="15"/>
  <c r="O516" i="15" s="1"/>
  <c r="M517" i="15"/>
  <c r="O517" i="15" s="1"/>
  <c r="M518" i="15"/>
  <c r="O518" i="15" s="1"/>
  <c r="M519" i="15"/>
  <c r="O519" i="15" s="1"/>
  <c r="M520" i="15"/>
  <c r="O520" i="15" s="1"/>
  <c r="M521" i="15"/>
  <c r="O521" i="15" s="1"/>
  <c r="M522" i="15"/>
  <c r="O522" i="15" s="1"/>
  <c r="M523" i="15"/>
  <c r="O523" i="15" s="1"/>
  <c r="M524" i="15"/>
  <c r="O524" i="15" s="1"/>
  <c r="M525" i="15"/>
  <c r="O525" i="15" s="1"/>
  <c r="M526" i="15"/>
  <c r="O526" i="15" s="1"/>
  <c r="M527" i="15"/>
  <c r="O527" i="15" s="1"/>
  <c r="M528" i="15"/>
  <c r="O528" i="15" s="1"/>
  <c r="M529" i="15"/>
  <c r="O529" i="15" s="1"/>
  <c r="M530" i="15"/>
  <c r="O530" i="15" s="1"/>
  <c r="M531" i="15"/>
  <c r="O531" i="15" s="1"/>
  <c r="M532" i="15"/>
  <c r="O532" i="15" s="1"/>
  <c r="M533" i="15"/>
  <c r="O533" i="15" s="1"/>
  <c r="M534" i="15"/>
  <c r="O534" i="15" s="1"/>
  <c r="M535" i="15"/>
  <c r="O535" i="15" s="1"/>
  <c r="M536" i="15"/>
  <c r="O536" i="15" s="1"/>
  <c r="M537" i="15"/>
  <c r="O537" i="15" s="1"/>
  <c r="M538" i="15"/>
  <c r="O538" i="15" s="1"/>
  <c r="M539" i="15"/>
  <c r="O539" i="15" s="1"/>
  <c r="M540" i="15"/>
  <c r="O540" i="15" s="1"/>
  <c r="M541" i="15"/>
  <c r="O541" i="15" s="1"/>
  <c r="M542" i="15"/>
  <c r="O542" i="15" s="1"/>
  <c r="M543" i="15"/>
  <c r="O543" i="15" s="1"/>
  <c r="M544" i="15"/>
  <c r="O544" i="15" s="1"/>
  <c r="M545" i="15"/>
  <c r="O545" i="15" s="1"/>
  <c r="M546" i="15"/>
  <c r="O546" i="15" s="1"/>
  <c r="M547" i="15"/>
  <c r="O547" i="15" s="1"/>
  <c r="M548" i="15"/>
  <c r="O548" i="15" s="1"/>
  <c r="M549" i="15"/>
  <c r="O549" i="15" s="1"/>
  <c r="M550" i="15"/>
  <c r="O550" i="15" s="1"/>
  <c r="M551" i="15"/>
  <c r="O551" i="15" s="1"/>
  <c r="M552" i="15"/>
  <c r="O552" i="15" s="1"/>
  <c r="M553" i="15"/>
  <c r="O553" i="15" s="1"/>
  <c r="M554" i="15"/>
  <c r="O554" i="15" s="1"/>
  <c r="M555" i="15"/>
  <c r="O555" i="15" s="1"/>
  <c r="M556" i="15"/>
  <c r="O556" i="15" s="1"/>
  <c r="M557" i="15"/>
  <c r="O557" i="15" s="1"/>
  <c r="M558" i="15"/>
  <c r="O558" i="15" s="1"/>
  <c r="M559" i="15"/>
  <c r="O559" i="15" s="1"/>
  <c r="M12" i="15"/>
  <c r="O12" i="15" s="1"/>
  <c r="M13" i="15"/>
  <c r="O13" i="15" s="1"/>
  <c r="M281" i="15"/>
  <c r="M11" i="15"/>
  <c r="M282" i="12"/>
  <c r="O282" i="12" s="1"/>
  <c r="M283" i="12"/>
  <c r="M284" i="12"/>
  <c r="M285" i="12"/>
  <c r="O285" i="12" s="1"/>
  <c r="M286" i="12"/>
  <c r="M287" i="12"/>
  <c r="M288" i="12"/>
  <c r="M289" i="12"/>
  <c r="O289" i="12" s="1"/>
  <c r="M290" i="12"/>
  <c r="O290" i="12" s="1"/>
  <c r="M291" i="12"/>
  <c r="M292" i="12"/>
  <c r="M293" i="12"/>
  <c r="O293" i="12" s="1"/>
  <c r="M294" i="12"/>
  <c r="O294" i="12" s="1"/>
  <c r="M296" i="12"/>
  <c r="M297" i="12"/>
  <c r="M298" i="12"/>
  <c r="M302" i="12"/>
  <c r="O302" i="12" s="1"/>
  <c r="M303" i="12"/>
  <c r="M304" i="12"/>
  <c r="M305" i="12"/>
  <c r="M306" i="12"/>
  <c r="M307" i="12"/>
  <c r="M308" i="12"/>
  <c r="M309" i="12"/>
  <c r="O309" i="12" s="1"/>
  <c r="M310" i="12"/>
  <c r="O310" i="12" s="1"/>
  <c r="M311" i="12"/>
  <c r="M313" i="12"/>
  <c r="M314" i="12"/>
  <c r="O314" i="12" s="1"/>
  <c r="M316" i="12"/>
  <c r="O316" i="12" s="1"/>
  <c r="M317" i="12"/>
  <c r="M318" i="12"/>
  <c r="M319" i="12"/>
  <c r="O319" i="12" s="1"/>
  <c r="M320" i="12"/>
  <c r="O320" i="12" s="1"/>
  <c r="M321" i="12"/>
  <c r="M322" i="12"/>
  <c r="M323" i="12"/>
  <c r="M324" i="12"/>
  <c r="O324" i="12" s="1"/>
  <c r="M325" i="12"/>
  <c r="O325" i="12" s="1"/>
  <c r="M327" i="12"/>
  <c r="M328" i="12"/>
  <c r="M330" i="12"/>
  <c r="O330" i="12" s="1"/>
  <c r="M331" i="12"/>
  <c r="M332" i="12"/>
  <c r="M333" i="12"/>
  <c r="M334" i="12"/>
  <c r="O334" i="12" s="1"/>
  <c r="M335" i="12"/>
  <c r="M336" i="12"/>
  <c r="M337" i="12"/>
  <c r="M338" i="12"/>
  <c r="O338" i="12" s="1"/>
  <c r="M339" i="12"/>
  <c r="M342" i="12"/>
  <c r="O342" i="12" s="1"/>
  <c r="M343" i="12"/>
  <c r="O343" i="12" s="1"/>
  <c r="M344" i="12"/>
  <c r="O344" i="12" s="1"/>
  <c r="M345" i="12"/>
  <c r="O345" i="12" s="1"/>
  <c r="M346" i="12"/>
  <c r="O346" i="12" s="1"/>
  <c r="M347" i="12"/>
  <c r="O347" i="12" s="1"/>
  <c r="M348" i="12"/>
  <c r="O348" i="12" s="1"/>
  <c r="M349" i="12"/>
  <c r="O349" i="12" s="1"/>
  <c r="M350" i="12"/>
  <c r="O350" i="12" s="1"/>
  <c r="M351" i="12"/>
  <c r="O351" i="12" s="1"/>
  <c r="M352" i="12"/>
  <c r="O352" i="12" s="1"/>
  <c r="M353" i="12"/>
  <c r="O353" i="12" s="1"/>
  <c r="M354" i="12"/>
  <c r="O354" i="12" s="1"/>
  <c r="M355" i="12"/>
  <c r="O355" i="12" s="1"/>
  <c r="M356" i="12"/>
  <c r="O356" i="12" s="1"/>
  <c r="M357" i="12"/>
  <c r="O357" i="12" s="1"/>
  <c r="M358" i="12"/>
  <c r="O358" i="12" s="1"/>
  <c r="M359" i="12"/>
  <c r="O359" i="12" s="1"/>
  <c r="M360" i="12"/>
  <c r="O360" i="12" s="1"/>
  <c r="M361" i="12"/>
  <c r="O361" i="12" s="1"/>
  <c r="M362" i="12"/>
  <c r="O362" i="12" s="1"/>
  <c r="M363" i="12"/>
  <c r="O363" i="12" s="1"/>
  <c r="M364" i="12"/>
  <c r="O364" i="12" s="1"/>
  <c r="M365" i="12"/>
  <c r="O365" i="12" s="1"/>
  <c r="M366" i="12"/>
  <c r="O366" i="12" s="1"/>
  <c r="M367" i="12"/>
  <c r="O367" i="12" s="1"/>
  <c r="M368" i="12"/>
  <c r="O368" i="12" s="1"/>
  <c r="M369" i="12"/>
  <c r="O369" i="12" s="1"/>
  <c r="M370" i="12"/>
  <c r="O370" i="12" s="1"/>
  <c r="M371" i="12"/>
  <c r="O371" i="12" s="1"/>
  <c r="M372" i="12"/>
  <c r="O372" i="12" s="1"/>
  <c r="M373" i="12"/>
  <c r="O373" i="12" s="1"/>
  <c r="M374" i="12"/>
  <c r="O374" i="12" s="1"/>
  <c r="M375" i="12"/>
  <c r="O375" i="12" s="1"/>
  <c r="M376" i="12"/>
  <c r="O376" i="12" s="1"/>
  <c r="M377" i="12"/>
  <c r="O377" i="12" s="1"/>
  <c r="M378" i="12"/>
  <c r="O378" i="12" s="1"/>
  <c r="M379" i="12"/>
  <c r="O379" i="12" s="1"/>
  <c r="M380" i="12"/>
  <c r="O380" i="12" s="1"/>
  <c r="M381" i="12"/>
  <c r="O381" i="12" s="1"/>
  <c r="M382" i="12"/>
  <c r="O382" i="12" s="1"/>
  <c r="M383" i="12"/>
  <c r="O383" i="12" s="1"/>
  <c r="M384" i="12"/>
  <c r="O384" i="12" s="1"/>
  <c r="M385" i="12"/>
  <c r="O385" i="12" s="1"/>
  <c r="M386" i="12"/>
  <c r="O386" i="12" s="1"/>
  <c r="M387" i="12"/>
  <c r="O387" i="12" s="1"/>
  <c r="M388" i="12"/>
  <c r="O388" i="12" s="1"/>
  <c r="M389" i="12"/>
  <c r="O389" i="12" s="1"/>
  <c r="M390" i="12"/>
  <c r="O390" i="12" s="1"/>
  <c r="M391" i="12"/>
  <c r="O391" i="12" s="1"/>
  <c r="M392" i="12"/>
  <c r="O392" i="12" s="1"/>
  <c r="M393" i="12"/>
  <c r="O393" i="12" s="1"/>
  <c r="M394" i="12"/>
  <c r="O394" i="12" s="1"/>
  <c r="M395" i="12"/>
  <c r="O395" i="12" s="1"/>
  <c r="M396" i="12"/>
  <c r="O396" i="12" s="1"/>
  <c r="M397" i="12"/>
  <c r="O397" i="12" s="1"/>
  <c r="M398" i="12"/>
  <c r="O398" i="12" s="1"/>
  <c r="M399" i="12"/>
  <c r="O399" i="12" s="1"/>
  <c r="M400" i="12"/>
  <c r="O400" i="12" s="1"/>
  <c r="M401" i="12"/>
  <c r="O401" i="12" s="1"/>
  <c r="M402" i="12"/>
  <c r="O402" i="12" s="1"/>
  <c r="M403" i="12"/>
  <c r="O403" i="12" s="1"/>
  <c r="M404" i="12"/>
  <c r="O404" i="12" s="1"/>
  <c r="M405" i="12"/>
  <c r="O405" i="12" s="1"/>
  <c r="M406" i="12"/>
  <c r="O406" i="12" s="1"/>
  <c r="M407" i="12"/>
  <c r="O407" i="12" s="1"/>
  <c r="M408" i="12"/>
  <c r="O408" i="12" s="1"/>
  <c r="M409" i="12"/>
  <c r="O409" i="12" s="1"/>
  <c r="M410" i="12"/>
  <c r="O410" i="12" s="1"/>
  <c r="M411" i="12"/>
  <c r="O411" i="12" s="1"/>
  <c r="M412" i="12"/>
  <c r="O412" i="12" s="1"/>
  <c r="M413" i="12"/>
  <c r="O413" i="12" s="1"/>
  <c r="M414" i="12"/>
  <c r="O414" i="12" s="1"/>
  <c r="M415" i="12"/>
  <c r="O415" i="12" s="1"/>
  <c r="M416" i="12"/>
  <c r="O416" i="12" s="1"/>
  <c r="M417" i="12"/>
  <c r="O417" i="12" s="1"/>
  <c r="M418" i="12"/>
  <c r="O418" i="12" s="1"/>
  <c r="M419" i="12"/>
  <c r="O419" i="12" s="1"/>
  <c r="M420" i="12"/>
  <c r="O420" i="12" s="1"/>
  <c r="M421" i="12"/>
  <c r="O421" i="12" s="1"/>
  <c r="M422" i="12"/>
  <c r="O422" i="12" s="1"/>
  <c r="M423" i="12"/>
  <c r="O423" i="12" s="1"/>
  <c r="M424" i="12"/>
  <c r="O424" i="12" s="1"/>
  <c r="M425" i="12"/>
  <c r="O425" i="12" s="1"/>
  <c r="M426" i="12"/>
  <c r="O426" i="12" s="1"/>
  <c r="M427" i="12"/>
  <c r="O427" i="12" s="1"/>
  <c r="M428" i="12"/>
  <c r="O428" i="12" s="1"/>
  <c r="M429" i="12"/>
  <c r="O429" i="12" s="1"/>
  <c r="M430" i="12"/>
  <c r="O430" i="12" s="1"/>
  <c r="M431" i="12"/>
  <c r="O431" i="12" s="1"/>
  <c r="M432" i="12"/>
  <c r="O432" i="12" s="1"/>
  <c r="M433" i="12"/>
  <c r="O433" i="12" s="1"/>
  <c r="M434" i="12"/>
  <c r="O434" i="12" s="1"/>
  <c r="M435" i="12"/>
  <c r="O435" i="12" s="1"/>
  <c r="M436" i="12"/>
  <c r="O436" i="12" s="1"/>
  <c r="M437" i="12"/>
  <c r="O437" i="12" s="1"/>
  <c r="M438" i="12"/>
  <c r="O438" i="12" s="1"/>
  <c r="M439" i="12"/>
  <c r="O439" i="12" s="1"/>
  <c r="M440" i="12"/>
  <c r="O440" i="12" s="1"/>
  <c r="M441" i="12"/>
  <c r="O441" i="12" s="1"/>
  <c r="M442" i="12"/>
  <c r="O442" i="12" s="1"/>
  <c r="M443" i="12"/>
  <c r="O443" i="12" s="1"/>
  <c r="M444" i="12"/>
  <c r="O444" i="12" s="1"/>
  <c r="M445" i="12"/>
  <c r="O445" i="12" s="1"/>
  <c r="M446" i="12"/>
  <c r="O446" i="12" s="1"/>
  <c r="M448" i="12"/>
  <c r="M449" i="12"/>
  <c r="O449" i="12" s="1"/>
  <c r="M450" i="12"/>
  <c r="M451" i="12"/>
  <c r="M452" i="12"/>
  <c r="M453" i="12"/>
  <c r="O453" i="12" s="1"/>
  <c r="M454" i="12"/>
  <c r="M455" i="12"/>
  <c r="O455" i="12" s="1"/>
  <c r="M456" i="12"/>
  <c r="M457" i="12"/>
  <c r="O457" i="12" s="1"/>
  <c r="M458" i="12"/>
  <c r="M459" i="12"/>
  <c r="M460" i="12"/>
  <c r="M461" i="12"/>
  <c r="O461" i="12" s="1"/>
  <c r="M462" i="12"/>
  <c r="M463" i="12"/>
  <c r="M464" i="12"/>
  <c r="M465" i="12"/>
  <c r="O465" i="12" s="1"/>
  <c r="M466" i="12"/>
  <c r="O466" i="12" s="1"/>
  <c r="M467" i="12"/>
  <c r="M468" i="12"/>
  <c r="M469" i="12"/>
  <c r="O469" i="12" s="1"/>
  <c r="M470" i="12"/>
  <c r="M471" i="12"/>
  <c r="M472" i="12"/>
  <c r="M473" i="12"/>
  <c r="O473" i="12" s="1"/>
  <c r="M474" i="12"/>
  <c r="M475" i="12"/>
  <c r="M476" i="12"/>
  <c r="M477" i="12"/>
  <c r="O477" i="12" s="1"/>
  <c r="M478" i="12"/>
  <c r="O478" i="12" s="1"/>
  <c r="M479" i="12"/>
  <c r="M480" i="12"/>
  <c r="M481" i="12"/>
  <c r="O481" i="12" s="1"/>
  <c r="M482" i="12"/>
  <c r="M483" i="12"/>
  <c r="M484" i="12"/>
  <c r="M486" i="12"/>
  <c r="O486" i="12" s="1"/>
  <c r="M487" i="12"/>
  <c r="O487" i="12" s="1"/>
  <c r="M488" i="12"/>
  <c r="M489" i="12"/>
  <c r="M490" i="12"/>
  <c r="O490" i="12" s="1"/>
  <c r="M491" i="12"/>
  <c r="M492" i="12"/>
  <c r="M493" i="12"/>
  <c r="O493" i="12" s="1"/>
  <c r="M495" i="12"/>
  <c r="O495" i="12" s="1"/>
  <c r="M496" i="12"/>
  <c r="M497" i="12"/>
  <c r="M498" i="12"/>
  <c r="O498" i="12" s="1"/>
  <c r="M499" i="12"/>
  <c r="O499" i="12" s="1"/>
  <c r="M500" i="12"/>
  <c r="M501" i="12"/>
  <c r="M502" i="12"/>
  <c r="M503" i="12"/>
  <c r="O503" i="12" s="1"/>
  <c r="M504" i="12"/>
  <c r="M505" i="12"/>
  <c r="M506" i="12"/>
  <c r="M507" i="12"/>
  <c r="O507" i="12" s="1"/>
  <c r="M508" i="12"/>
  <c r="M509" i="12"/>
  <c r="M510" i="12"/>
  <c r="M511" i="12"/>
  <c r="O511" i="12" s="1"/>
  <c r="M512" i="12"/>
  <c r="M513" i="12"/>
  <c r="M514" i="12"/>
  <c r="M515" i="12"/>
  <c r="O515" i="12" s="1"/>
  <c r="M516" i="12"/>
  <c r="M517" i="12"/>
  <c r="M518" i="12"/>
  <c r="M519" i="12"/>
  <c r="O519" i="12" s="1"/>
  <c r="M520" i="12"/>
  <c r="M521" i="12"/>
  <c r="M522" i="12"/>
  <c r="M523" i="12"/>
  <c r="O523" i="12" s="1"/>
  <c r="M524" i="12"/>
  <c r="M525" i="12"/>
  <c r="M526" i="12"/>
  <c r="M527" i="12"/>
  <c r="O527" i="12" s="1"/>
  <c r="M528" i="12"/>
  <c r="M529" i="12"/>
  <c r="M530" i="12"/>
  <c r="M531" i="12"/>
  <c r="O531" i="12" s="1"/>
  <c r="M532" i="12"/>
  <c r="M533" i="12"/>
  <c r="M534" i="12"/>
  <c r="M535" i="12"/>
  <c r="O535" i="12" s="1"/>
  <c r="M536" i="12"/>
  <c r="M537" i="12"/>
  <c r="M538" i="12"/>
  <c r="M539" i="12"/>
  <c r="O539" i="12" s="1"/>
  <c r="M540" i="12"/>
  <c r="M541" i="12"/>
  <c r="M542" i="12"/>
  <c r="M543" i="12"/>
  <c r="O543" i="12" s="1"/>
  <c r="M544" i="12"/>
  <c r="M545" i="12"/>
  <c r="M546" i="12"/>
  <c r="M547" i="12"/>
  <c r="O547" i="12" s="1"/>
  <c r="M548" i="12"/>
  <c r="M549" i="12"/>
  <c r="M550" i="12"/>
  <c r="M551" i="12"/>
  <c r="O551" i="12" s="1"/>
  <c r="M552" i="12"/>
  <c r="M553" i="12"/>
  <c r="M554" i="12"/>
  <c r="M555" i="12"/>
  <c r="O555" i="12" s="1"/>
  <c r="M556" i="12"/>
  <c r="M557" i="12"/>
  <c r="M558" i="12"/>
  <c r="M559" i="12"/>
  <c r="O559" i="12" s="1"/>
  <c r="O283" i="12"/>
  <c r="O284" i="12"/>
  <c r="O286" i="12"/>
  <c r="O287" i="12"/>
  <c r="O288" i="12"/>
  <c r="O291" i="12"/>
  <c r="O292" i="12"/>
  <c r="O296" i="12"/>
  <c r="O297" i="12"/>
  <c r="O303" i="12"/>
  <c r="O304" i="12"/>
  <c r="O306" i="12"/>
  <c r="O307" i="12"/>
  <c r="O308" i="12"/>
  <c r="O311" i="12"/>
  <c r="O313" i="12"/>
  <c r="O317" i="12"/>
  <c r="O318" i="12"/>
  <c r="O321" i="12"/>
  <c r="O322" i="12"/>
  <c r="O323" i="12"/>
  <c r="O327" i="12"/>
  <c r="O328" i="12"/>
  <c r="O331" i="12"/>
  <c r="O332" i="12"/>
  <c r="O333" i="12"/>
  <c r="O335" i="12"/>
  <c r="O336" i="12"/>
  <c r="O337" i="12"/>
  <c r="O339" i="12"/>
  <c r="O450" i="12"/>
  <c r="O451" i="12"/>
  <c r="O452" i="12"/>
  <c r="O454" i="12"/>
  <c r="O456" i="12"/>
  <c r="O458" i="12"/>
  <c r="O459" i="12"/>
  <c r="O460" i="12"/>
  <c r="O462" i="12"/>
  <c r="O463" i="12"/>
  <c r="O464" i="12"/>
  <c r="O467" i="12"/>
  <c r="O468" i="12"/>
  <c r="O470" i="12"/>
  <c r="O471" i="12"/>
  <c r="O472" i="12"/>
  <c r="O474" i="12"/>
  <c r="O475" i="12"/>
  <c r="O476" i="12"/>
  <c r="O479" i="12"/>
  <c r="O480" i="12"/>
  <c r="O482" i="12"/>
  <c r="O483" i="12"/>
  <c r="O484" i="12"/>
  <c r="O488" i="12"/>
  <c r="O489" i="12"/>
  <c r="O491" i="12"/>
  <c r="O492" i="12"/>
  <c r="O496" i="12"/>
  <c r="O497" i="12"/>
  <c r="O500" i="12"/>
  <c r="O501" i="12"/>
  <c r="O502" i="12"/>
  <c r="O504" i="12"/>
  <c r="O505" i="12"/>
  <c r="O506" i="12"/>
  <c r="O508" i="12"/>
  <c r="O509" i="12"/>
  <c r="O510" i="12"/>
  <c r="O512" i="12"/>
  <c r="O513" i="12"/>
  <c r="O514" i="12"/>
  <c r="O516" i="12"/>
  <c r="O517" i="12"/>
  <c r="O518" i="12"/>
  <c r="O520" i="12"/>
  <c r="O521" i="12"/>
  <c r="O522" i="12"/>
  <c r="O524" i="12"/>
  <c r="O525" i="12"/>
  <c r="O526" i="12"/>
  <c r="O528" i="12"/>
  <c r="O529" i="12"/>
  <c r="O530" i="12"/>
  <c r="O532" i="12"/>
  <c r="O533" i="12"/>
  <c r="O534" i="12"/>
  <c r="O536" i="12"/>
  <c r="O537" i="12"/>
  <c r="O538" i="12"/>
  <c r="O540" i="12"/>
  <c r="O541" i="12"/>
  <c r="O542" i="12"/>
  <c r="O544" i="12"/>
  <c r="O545" i="12"/>
  <c r="O546" i="12"/>
  <c r="O548" i="12"/>
  <c r="O549" i="12"/>
  <c r="O550" i="12"/>
  <c r="O552" i="12"/>
  <c r="O553" i="12"/>
  <c r="O554" i="12"/>
  <c r="O556" i="12"/>
  <c r="O557" i="12"/>
  <c r="O558" i="12"/>
  <c r="M9" i="12"/>
  <c r="O9" i="12" s="1"/>
  <c r="M10" i="12"/>
  <c r="O10" i="12" s="1"/>
  <c r="M11" i="12"/>
  <c r="O11" i="12" s="1"/>
  <c r="M12" i="12"/>
  <c r="O12" i="12" s="1"/>
  <c r="M13" i="12"/>
  <c r="O13" i="12" s="1"/>
  <c r="M15" i="12"/>
  <c r="M16" i="12"/>
  <c r="O16" i="12" s="1"/>
  <c r="M17" i="12"/>
  <c r="O17" i="12" s="1"/>
  <c r="M18" i="12"/>
  <c r="O18" i="12" s="1"/>
  <c r="M19" i="12"/>
  <c r="O19" i="12" s="1"/>
  <c r="M20" i="12"/>
  <c r="O20" i="12" s="1"/>
  <c r="M21" i="12"/>
  <c r="O21" i="12" s="1"/>
  <c r="M22" i="12"/>
  <c r="O22" i="12" s="1"/>
  <c r="M23" i="12"/>
  <c r="O23" i="12" s="1"/>
  <c r="M24" i="12"/>
  <c r="O24" i="12" s="1"/>
  <c r="M25" i="12"/>
  <c r="O25" i="12" s="1"/>
  <c r="M26" i="12"/>
  <c r="O26" i="12" s="1"/>
  <c r="M27" i="12"/>
  <c r="O27" i="12" s="1"/>
  <c r="M28" i="12"/>
  <c r="O28" i="12" s="1"/>
  <c r="M29" i="12"/>
  <c r="O29" i="12" s="1"/>
  <c r="M30" i="12"/>
  <c r="O30" i="12" s="1"/>
  <c r="M31" i="12"/>
  <c r="O31" i="12" s="1"/>
  <c r="M32" i="12"/>
  <c r="O32" i="12" s="1"/>
  <c r="M33" i="12"/>
  <c r="O33" i="12" s="1"/>
  <c r="M34" i="12"/>
  <c r="O34" i="12" s="1"/>
  <c r="M35" i="12"/>
  <c r="O35" i="12" s="1"/>
  <c r="M36" i="12"/>
  <c r="O36" i="12" s="1"/>
  <c r="M37" i="12"/>
  <c r="O37" i="12" s="1"/>
  <c r="M38" i="12"/>
  <c r="O38" i="12" s="1"/>
  <c r="M39" i="12"/>
  <c r="O39" i="12" s="1"/>
  <c r="M40" i="12"/>
  <c r="O40" i="12" s="1"/>
  <c r="M41" i="12"/>
  <c r="O41" i="12" s="1"/>
  <c r="M42" i="12"/>
  <c r="O42" i="12" s="1"/>
  <c r="M43" i="12"/>
  <c r="O43" i="12" s="1"/>
  <c r="M44" i="12"/>
  <c r="O44" i="12" s="1"/>
  <c r="M45" i="12"/>
  <c r="O45" i="12" s="1"/>
  <c r="M46" i="12"/>
  <c r="O46" i="12" s="1"/>
  <c r="M47" i="12"/>
  <c r="O47" i="12" s="1"/>
  <c r="M48" i="12"/>
  <c r="O48" i="12" s="1"/>
  <c r="M49" i="12"/>
  <c r="O49" i="12" s="1"/>
  <c r="M51" i="12"/>
  <c r="O51" i="12" s="1"/>
  <c r="M52" i="12"/>
  <c r="M53" i="12"/>
  <c r="O53" i="12" s="1"/>
  <c r="M54" i="12"/>
  <c r="O54" i="12" s="1"/>
  <c r="M55" i="12"/>
  <c r="O55" i="12" s="1"/>
  <c r="M56" i="12"/>
  <c r="O56" i="12" s="1"/>
  <c r="M57" i="12"/>
  <c r="O57" i="12" s="1"/>
  <c r="M58" i="12"/>
  <c r="O58" i="12" s="1"/>
  <c r="M59" i="12"/>
  <c r="O59" i="12" s="1"/>
  <c r="M60" i="12"/>
  <c r="O60" i="12" s="1"/>
  <c r="M61" i="12"/>
  <c r="O61" i="12" s="1"/>
  <c r="M62" i="12"/>
  <c r="O62" i="12" s="1"/>
  <c r="M63" i="12"/>
  <c r="O63" i="12" s="1"/>
  <c r="M64" i="12"/>
  <c r="O64" i="12" s="1"/>
  <c r="M65" i="12"/>
  <c r="O65" i="12" s="1"/>
  <c r="M66" i="12"/>
  <c r="O66" i="12" s="1"/>
  <c r="M67" i="12"/>
  <c r="O67" i="12" s="1"/>
  <c r="M68" i="12"/>
  <c r="O68" i="12" s="1"/>
  <c r="M69" i="12"/>
  <c r="O69" i="12" s="1"/>
  <c r="M70" i="12"/>
  <c r="O70" i="12" s="1"/>
  <c r="M71" i="12"/>
  <c r="O71" i="12" s="1"/>
  <c r="M72" i="12"/>
  <c r="O72" i="12" s="1"/>
  <c r="M73" i="12"/>
  <c r="O73" i="12" s="1"/>
  <c r="M74" i="12"/>
  <c r="O74" i="12" s="1"/>
  <c r="M75" i="12"/>
  <c r="O75" i="12" s="1"/>
  <c r="M76" i="12"/>
  <c r="O76" i="12" s="1"/>
  <c r="M77" i="12"/>
  <c r="O77" i="12" s="1"/>
  <c r="M78" i="12"/>
  <c r="O78" i="12" s="1"/>
  <c r="M79" i="12"/>
  <c r="O79" i="12" s="1"/>
  <c r="M80" i="12"/>
  <c r="O80" i="12" s="1"/>
  <c r="M81" i="12"/>
  <c r="O81" i="12" s="1"/>
  <c r="M82" i="12"/>
  <c r="O82" i="12" s="1"/>
  <c r="M83" i="12"/>
  <c r="O83" i="12" s="1"/>
  <c r="M84" i="12"/>
  <c r="O84" i="12" s="1"/>
  <c r="M85" i="12"/>
  <c r="O85" i="12" s="1"/>
  <c r="M87" i="12"/>
  <c r="O87" i="12" s="1"/>
  <c r="M88" i="12"/>
  <c r="O88" i="12" s="1"/>
  <c r="M89" i="12"/>
  <c r="O89" i="12" s="1"/>
  <c r="M90" i="12"/>
  <c r="O90" i="12" s="1"/>
  <c r="M91" i="12"/>
  <c r="O91" i="12" s="1"/>
  <c r="M92" i="12"/>
  <c r="O92" i="12" s="1"/>
  <c r="M93" i="12"/>
  <c r="O93" i="12" s="1"/>
  <c r="M94" i="12"/>
  <c r="O94" i="12" s="1"/>
  <c r="M95" i="12"/>
  <c r="O95" i="12" s="1"/>
  <c r="M96" i="12"/>
  <c r="O96" i="12" s="1"/>
  <c r="M97" i="12"/>
  <c r="O97" i="12" s="1"/>
  <c r="M98" i="12"/>
  <c r="O98" i="12" s="1"/>
  <c r="M99" i="12"/>
  <c r="O99" i="12" s="1"/>
  <c r="M100" i="12"/>
  <c r="O100" i="12" s="1"/>
  <c r="M101" i="12"/>
  <c r="O101" i="12" s="1"/>
  <c r="M102" i="12"/>
  <c r="O102" i="12" s="1"/>
  <c r="M103" i="12"/>
  <c r="O103" i="12" s="1"/>
  <c r="M104" i="12"/>
  <c r="O104" i="12" s="1"/>
  <c r="M105" i="12"/>
  <c r="O105" i="12" s="1"/>
  <c r="M106" i="12"/>
  <c r="O106" i="12" s="1"/>
  <c r="M107" i="12"/>
  <c r="O107" i="12" s="1"/>
  <c r="M108" i="12"/>
  <c r="O108" i="12" s="1"/>
  <c r="M109" i="12"/>
  <c r="O109" i="12" s="1"/>
  <c r="M110" i="12"/>
  <c r="O110" i="12" s="1"/>
  <c r="M111" i="12"/>
  <c r="O111" i="12" s="1"/>
  <c r="M112" i="12"/>
  <c r="O112" i="12" s="1"/>
  <c r="M113" i="12"/>
  <c r="O113" i="12" s="1"/>
  <c r="M114" i="12"/>
  <c r="O114" i="12" s="1"/>
  <c r="M115" i="12"/>
  <c r="O115" i="12" s="1"/>
  <c r="M116" i="12"/>
  <c r="O116" i="12" s="1"/>
  <c r="M117" i="12"/>
  <c r="O117" i="12" s="1"/>
  <c r="M118" i="12"/>
  <c r="O118" i="12" s="1"/>
  <c r="M119" i="12"/>
  <c r="O119" i="12" s="1"/>
  <c r="M120" i="12"/>
  <c r="O120" i="12" s="1"/>
  <c r="M121" i="12"/>
  <c r="O121" i="12" s="1"/>
  <c r="M122" i="12"/>
  <c r="O122" i="12" s="1"/>
  <c r="M123" i="12"/>
  <c r="O123" i="12" s="1"/>
  <c r="M124" i="12"/>
  <c r="O124" i="12" s="1"/>
  <c r="M125" i="12"/>
  <c r="O125" i="12" s="1"/>
  <c r="M126" i="12"/>
  <c r="O126" i="12" s="1"/>
  <c r="M127" i="12"/>
  <c r="O127" i="12" s="1"/>
  <c r="M128" i="12"/>
  <c r="O128" i="12" s="1"/>
  <c r="M129" i="12"/>
  <c r="O129" i="12" s="1"/>
  <c r="M130" i="12"/>
  <c r="O130" i="12" s="1"/>
  <c r="M131" i="12"/>
  <c r="O131" i="12" s="1"/>
  <c r="M132" i="12"/>
  <c r="O132" i="12" s="1"/>
  <c r="M133" i="12"/>
  <c r="O133" i="12" s="1"/>
  <c r="M134" i="12"/>
  <c r="O134" i="12" s="1"/>
  <c r="M135" i="12"/>
  <c r="O135" i="12" s="1"/>
  <c r="M136" i="12"/>
  <c r="O136" i="12" s="1"/>
  <c r="M137" i="12"/>
  <c r="O137" i="12" s="1"/>
  <c r="M138" i="12"/>
  <c r="O138" i="12" s="1"/>
  <c r="M139" i="12"/>
  <c r="O139" i="12" s="1"/>
  <c r="M140" i="12"/>
  <c r="O140" i="12" s="1"/>
  <c r="M141" i="12"/>
  <c r="O141" i="12" s="1"/>
  <c r="M142" i="12"/>
  <c r="O142" i="12" s="1"/>
  <c r="M143" i="12"/>
  <c r="O143" i="12" s="1"/>
  <c r="M144" i="12"/>
  <c r="O144" i="12" s="1"/>
  <c r="M145" i="12"/>
  <c r="O145" i="12" s="1"/>
  <c r="M146" i="12"/>
  <c r="O146" i="12" s="1"/>
  <c r="M147" i="12"/>
  <c r="O147" i="12" s="1"/>
  <c r="M148" i="12"/>
  <c r="O148" i="12" s="1"/>
  <c r="M149" i="12"/>
  <c r="O149" i="12" s="1"/>
  <c r="M150" i="12"/>
  <c r="O150" i="12" s="1"/>
  <c r="M151" i="12"/>
  <c r="O151" i="12" s="1"/>
  <c r="M152" i="12"/>
  <c r="O152" i="12" s="1"/>
  <c r="M153" i="12"/>
  <c r="O153" i="12" s="1"/>
  <c r="M154" i="12"/>
  <c r="O154" i="12" s="1"/>
  <c r="M155" i="12"/>
  <c r="O155" i="12" s="1"/>
  <c r="M156" i="12"/>
  <c r="O156" i="12" s="1"/>
  <c r="M157" i="12"/>
  <c r="O157" i="12" s="1"/>
  <c r="M158" i="12"/>
  <c r="O158" i="12" s="1"/>
  <c r="M159" i="12"/>
  <c r="O159" i="12" s="1"/>
  <c r="M160" i="12"/>
  <c r="O160" i="12" s="1"/>
  <c r="M161" i="12"/>
  <c r="O161" i="12" s="1"/>
  <c r="M162" i="12"/>
  <c r="O162" i="12" s="1"/>
  <c r="M163" i="12"/>
  <c r="O163" i="12" s="1"/>
  <c r="M164" i="12"/>
  <c r="O164" i="12" s="1"/>
  <c r="M165" i="12"/>
  <c r="O165" i="12" s="1"/>
  <c r="M166" i="12"/>
  <c r="O166" i="12" s="1"/>
  <c r="M167" i="12"/>
  <c r="O167" i="12" s="1"/>
  <c r="M168" i="12"/>
  <c r="O168" i="12" s="1"/>
  <c r="M169" i="12"/>
  <c r="O169" i="12" s="1"/>
  <c r="M170" i="12"/>
  <c r="O170" i="12" s="1"/>
  <c r="M171" i="12"/>
  <c r="O171" i="12" s="1"/>
  <c r="M172" i="12"/>
  <c r="O172" i="12" s="1"/>
  <c r="M173" i="12"/>
  <c r="O173" i="12" s="1"/>
  <c r="M174" i="12"/>
  <c r="O174" i="12" s="1"/>
  <c r="M175" i="12"/>
  <c r="O175" i="12" s="1"/>
  <c r="M176" i="12"/>
  <c r="O176" i="12" s="1"/>
  <c r="M177" i="12"/>
  <c r="O177" i="12" s="1"/>
  <c r="M178" i="12"/>
  <c r="O178" i="12" s="1"/>
  <c r="M179" i="12"/>
  <c r="O179" i="12" s="1"/>
  <c r="M180" i="12"/>
  <c r="O180" i="12" s="1"/>
  <c r="M181" i="12"/>
  <c r="O181" i="12" s="1"/>
  <c r="M182" i="12"/>
  <c r="O182" i="12" s="1"/>
  <c r="M183" i="12"/>
  <c r="O183" i="12" s="1"/>
  <c r="M184" i="12"/>
  <c r="O184" i="12" s="1"/>
  <c r="M185" i="12"/>
  <c r="M186" i="12"/>
  <c r="O186" i="12" s="1"/>
  <c r="M187" i="12"/>
  <c r="O187" i="12" s="1"/>
  <c r="M188" i="12"/>
  <c r="O188" i="12" s="1"/>
  <c r="M189" i="12"/>
  <c r="O189" i="12" s="1"/>
  <c r="M190" i="12"/>
  <c r="O190" i="12" s="1"/>
  <c r="M191" i="12"/>
  <c r="O191" i="12" s="1"/>
  <c r="M192" i="12"/>
  <c r="O192" i="12" s="1"/>
  <c r="M193" i="12"/>
  <c r="O193" i="12" s="1"/>
  <c r="M194" i="12"/>
  <c r="O194" i="12" s="1"/>
  <c r="M195" i="12"/>
  <c r="O195" i="12" s="1"/>
  <c r="M196" i="12"/>
  <c r="O196" i="12" s="1"/>
  <c r="M197" i="12"/>
  <c r="O197" i="12" s="1"/>
  <c r="M198" i="12"/>
  <c r="O198" i="12" s="1"/>
  <c r="M199" i="12"/>
  <c r="O199" i="12" s="1"/>
  <c r="M200" i="12"/>
  <c r="O200" i="12" s="1"/>
  <c r="M201" i="12"/>
  <c r="O201" i="12" s="1"/>
  <c r="M202" i="12"/>
  <c r="O202" i="12" s="1"/>
  <c r="M203" i="12"/>
  <c r="O203" i="12" s="1"/>
  <c r="M204" i="12"/>
  <c r="O204" i="12" s="1"/>
  <c r="M205" i="12"/>
  <c r="O205" i="12" s="1"/>
  <c r="M206" i="12"/>
  <c r="O206" i="12" s="1"/>
  <c r="M207" i="12"/>
  <c r="O207" i="12" s="1"/>
  <c r="M208" i="12"/>
  <c r="O208" i="12" s="1"/>
  <c r="M209" i="12"/>
  <c r="O209" i="12" s="1"/>
  <c r="M210" i="12"/>
  <c r="O210" i="12" s="1"/>
  <c r="M211" i="12"/>
  <c r="O211" i="12" s="1"/>
  <c r="M212" i="12"/>
  <c r="O212" i="12" s="1"/>
  <c r="M213" i="12"/>
  <c r="O213" i="12" s="1"/>
  <c r="M215" i="12"/>
  <c r="O215" i="12" s="1"/>
  <c r="M216" i="12"/>
  <c r="O216" i="12" s="1"/>
  <c r="M217" i="12"/>
  <c r="O217" i="12" s="1"/>
  <c r="M218" i="12"/>
  <c r="O218" i="12" s="1"/>
  <c r="M219" i="12"/>
  <c r="O219" i="12" s="1"/>
  <c r="M220" i="12"/>
  <c r="O220" i="12" s="1"/>
  <c r="M221" i="12"/>
  <c r="O221" i="12" s="1"/>
  <c r="M222" i="12"/>
  <c r="O222" i="12" s="1"/>
  <c r="M223" i="12"/>
  <c r="O223" i="12" s="1"/>
  <c r="M224" i="12"/>
  <c r="O224" i="12" s="1"/>
  <c r="M226" i="12"/>
  <c r="O226" i="12" s="1"/>
  <c r="M227" i="12"/>
  <c r="O227" i="12" s="1"/>
  <c r="M228" i="12"/>
  <c r="O228" i="12" s="1"/>
  <c r="M229" i="12"/>
  <c r="O229" i="12" s="1"/>
  <c r="M230" i="12"/>
  <c r="O230" i="12" s="1"/>
  <c r="M231" i="12"/>
  <c r="O231" i="12" s="1"/>
  <c r="M232" i="12"/>
  <c r="O232" i="12" s="1"/>
  <c r="M233" i="12"/>
  <c r="O233" i="12" s="1"/>
  <c r="M234" i="12"/>
  <c r="M235" i="12"/>
  <c r="O235" i="12" s="1"/>
  <c r="M236" i="12"/>
  <c r="O236" i="12" s="1"/>
  <c r="M237" i="12"/>
  <c r="O237" i="12" s="1"/>
  <c r="M238" i="12"/>
  <c r="O238" i="12" s="1"/>
  <c r="M239" i="12"/>
  <c r="O239" i="12" s="1"/>
  <c r="M240" i="12"/>
  <c r="O240" i="12" s="1"/>
  <c r="M241" i="12"/>
  <c r="O241" i="12" s="1"/>
  <c r="M242" i="12"/>
  <c r="O242" i="12" s="1"/>
  <c r="M243" i="12"/>
  <c r="O243" i="12" s="1"/>
  <c r="M244" i="12"/>
  <c r="O244" i="12" s="1"/>
  <c r="M245" i="12"/>
  <c r="O245" i="12" s="1"/>
  <c r="M246" i="12"/>
  <c r="O246" i="12" s="1"/>
  <c r="M247" i="12"/>
  <c r="O247" i="12" s="1"/>
  <c r="M248" i="12"/>
  <c r="O248" i="12" s="1"/>
  <c r="M249" i="12"/>
  <c r="O249" i="12" s="1"/>
  <c r="M250" i="12"/>
  <c r="O250" i="12" s="1"/>
  <c r="M251" i="12"/>
  <c r="O251" i="12" s="1"/>
  <c r="M252" i="12"/>
  <c r="O252" i="12" s="1"/>
  <c r="M253" i="12"/>
  <c r="O253" i="12" s="1"/>
  <c r="M254" i="12"/>
  <c r="O254" i="12" s="1"/>
  <c r="M255" i="12"/>
  <c r="O255" i="12" s="1"/>
  <c r="M256" i="12"/>
  <c r="O256" i="12" s="1"/>
  <c r="M257" i="12"/>
  <c r="O257" i="12" s="1"/>
  <c r="M258" i="12"/>
  <c r="O258" i="12" s="1"/>
  <c r="M259" i="12"/>
  <c r="O259" i="12" s="1"/>
  <c r="M260" i="12"/>
  <c r="O260" i="12" s="1"/>
  <c r="M261" i="12"/>
  <c r="O261" i="12" s="1"/>
  <c r="M262" i="12"/>
  <c r="O262" i="12" s="1"/>
  <c r="M263" i="12"/>
  <c r="O263" i="12" s="1"/>
  <c r="M264" i="12"/>
  <c r="O264" i="12" s="1"/>
  <c r="M265" i="12"/>
  <c r="O265" i="12" s="1"/>
  <c r="M266" i="12"/>
  <c r="O266" i="12" s="1"/>
  <c r="M267" i="12"/>
  <c r="O267" i="12" s="1"/>
  <c r="M268" i="12"/>
  <c r="O268" i="12" s="1"/>
  <c r="M269" i="12"/>
  <c r="O269" i="12" s="1"/>
  <c r="M270" i="12"/>
  <c r="O270" i="12" s="1"/>
  <c r="M271" i="12"/>
  <c r="O271" i="12" s="1"/>
  <c r="M281" i="12"/>
  <c r="O281" i="12" s="1"/>
  <c r="M8" i="12"/>
  <c r="M311" i="27"/>
  <c r="O311" i="27" s="1"/>
  <c r="M313" i="27"/>
  <c r="M315" i="27" s="1"/>
  <c r="M314" i="27"/>
  <c r="O314" i="27" s="1"/>
  <c r="M316" i="27"/>
  <c r="M317" i="27"/>
  <c r="O317" i="27" s="1"/>
  <c r="M318" i="27"/>
  <c r="O318" i="27" s="1"/>
  <c r="M319" i="27"/>
  <c r="O319" i="27" s="1"/>
  <c r="M320" i="27"/>
  <c r="O320" i="27" s="1"/>
  <c r="M321" i="27"/>
  <c r="O321" i="27" s="1"/>
  <c r="M322" i="27"/>
  <c r="O322" i="27" s="1"/>
  <c r="M323" i="27"/>
  <c r="O323" i="27" s="1"/>
  <c r="M324" i="27"/>
  <c r="O324" i="27" s="1"/>
  <c r="M325" i="27"/>
  <c r="O325" i="27" s="1"/>
  <c r="M327" i="27"/>
  <c r="M328" i="27"/>
  <c r="O328" i="27" s="1"/>
  <c r="M330" i="27"/>
  <c r="M331" i="27"/>
  <c r="O331" i="27" s="1"/>
  <c r="M332" i="27"/>
  <c r="O332" i="27" s="1"/>
  <c r="M333" i="27"/>
  <c r="O333" i="27" s="1"/>
  <c r="M334" i="27"/>
  <c r="O334" i="27" s="1"/>
  <c r="M335" i="27"/>
  <c r="O335" i="27" s="1"/>
  <c r="M336" i="27"/>
  <c r="O336" i="27" s="1"/>
  <c r="M337" i="27"/>
  <c r="O337" i="27" s="1"/>
  <c r="M338" i="27"/>
  <c r="O338" i="27" s="1"/>
  <c r="M339" i="27"/>
  <c r="M342" i="27"/>
  <c r="O342" i="27" s="1"/>
  <c r="M343" i="27"/>
  <c r="O343" i="27" s="1"/>
  <c r="M344" i="27"/>
  <c r="O344" i="27" s="1"/>
  <c r="M345" i="27"/>
  <c r="O345" i="27" s="1"/>
  <c r="M346" i="27"/>
  <c r="O346" i="27" s="1"/>
  <c r="M347" i="27"/>
  <c r="O347" i="27" s="1"/>
  <c r="M348" i="27"/>
  <c r="O348" i="27" s="1"/>
  <c r="M349" i="27"/>
  <c r="O349" i="27" s="1"/>
  <c r="M350" i="27"/>
  <c r="O350" i="27" s="1"/>
  <c r="M351" i="27"/>
  <c r="O351" i="27" s="1"/>
  <c r="M352" i="27"/>
  <c r="O352" i="27" s="1"/>
  <c r="M353" i="27"/>
  <c r="O353" i="27" s="1"/>
  <c r="M354" i="27"/>
  <c r="O354" i="27" s="1"/>
  <c r="M355" i="27"/>
  <c r="O355" i="27" s="1"/>
  <c r="M356" i="27"/>
  <c r="O356" i="27" s="1"/>
  <c r="M357" i="27"/>
  <c r="O357" i="27" s="1"/>
  <c r="M358" i="27"/>
  <c r="O358" i="27" s="1"/>
  <c r="M359" i="27"/>
  <c r="O359" i="27" s="1"/>
  <c r="M360" i="27"/>
  <c r="O360" i="27" s="1"/>
  <c r="M361" i="27"/>
  <c r="O361" i="27" s="1"/>
  <c r="M362" i="27"/>
  <c r="O362" i="27" s="1"/>
  <c r="M363" i="27"/>
  <c r="O363" i="27" s="1"/>
  <c r="M364" i="27"/>
  <c r="O364" i="27" s="1"/>
  <c r="M365" i="27"/>
  <c r="O365" i="27" s="1"/>
  <c r="M366" i="27"/>
  <c r="O366" i="27" s="1"/>
  <c r="M367" i="27"/>
  <c r="O367" i="27" s="1"/>
  <c r="M368" i="27"/>
  <c r="O368" i="27" s="1"/>
  <c r="M369" i="27"/>
  <c r="O369" i="27" s="1"/>
  <c r="M370" i="27"/>
  <c r="O370" i="27" s="1"/>
  <c r="M371" i="27"/>
  <c r="O371" i="27" s="1"/>
  <c r="M372" i="27"/>
  <c r="O372" i="27" s="1"/>
  <c r="M373" i="27"/>
  <c r="O373" i="27" s="1"/>
  <c r="M374" i="27"/>
  <c r="O374" i="27" s="1"/>
  <c r="M375" i="27"/>
  <c r="O375" i="27" s="1"/>
  <c r="M376" i="27"/>
  <c r="O376" i="27" s="1"/>
  <c r="M377" i="27"/>
  <c r="O377" i="27" s="1"/>
  <c r="M378" i="27"/>
  <c r="O378" i="27" s="1"/>
  <c r="M379" i="27"/>
  <c r="O379" i="27" s="1"/>
  <c r="M380" i="27"/>
  <c r="O380" i="27" s="1"/>
  <c r="M381" i="27"/>
  <c r="O381" i="27" s="1"/>
  <c r="M382" i="27"/>
  <c r="O382" i="27" s="1"/>
  <c r="M383" i="27"/>
  <c r="O383" i="27" s="1"/>
  <c r="M384" i="27"/>
  <c r="O384" i="27" s="1"/>
  <c r="M385" i="27"/>
  <c r="O385" i="27" s="1"/>
  <c r="M386" i="27"/>
  <c r="O386" i="27" s="1"/>
  <c r="M387" i="27"/>
  <c r="O387" i="27" s="1"/>
  <c r="M388" i="27"/>
  <c r="O388" i="27" s="1"/>
  <c r="M389" i="27"/>
  <c r="O389" i="27" s="1"/>
  <c r="M390" i="27"/>
  <c r="O390" i="27" s="1"/>
  <c r="M391" i="27"/>
  <c r="O391" i="27" s="1"/>
  <c r="M392" i="27"/>
  <c r="O392" i="27" s="1"/>
  <c r="M393" i="27"/>
  <c r="O393" i="27" s="1"/>
  <c r="M394" i="27"/>
  <c r="O394" i="27" s="1"/>
  <c r="M395" i="27"/>
  <c r="O395" i="27" s="1"/>
  <c r="M396" i="27"/>
  <c r="O396" i="27" s="1"/>
  <c r="M397" i="27"/>
  <c r="O397" i="27" s="1"/>
  <c r="M398" i="27"/>
  <c r="O398" i="27" s="1"/>
  <c r="M399" i="27"/>
  <c r="O399" i="27" s="1"/>
  <c r="M400" i="27"/>
  <c r="O400" i="27" s="1"/>
  <c r="M401" i="27"/>
  <c r="O401" i="27" s="1"/>
  <c r="M402" i="27"/>
  <c r="O402" i="27" s="1"/>
  <c r="M403" i="27"/>
  <c r="O403" i="27" s="1"/>
  <c r="M404" i="27"/>
  <c r="O404" i="27" s="1"/>
  <c r="M405" i="27"/>
  <c r="O405" i="27" s="1"/>
  <c r="M406" i="27"/>
  <c r="O406" i="27" s="1"/>
  <c r="M407" i="27"/>
  <c r="O407" i="27" s="1"/>
  <c r="M408" i="27"/>
  <c r="O408" i="27" s="1"/>
  <c r="M409" i="27"/>
  <c r="O409" i="27" s="1"/>
  <c r="M410" i="27"/>
  <c r="O410" i="27" s="1"/>
  <c r="M411" i="27"/>
  <c r="O411" i="27" s="1"/>
  <c r="M412" i="27"/>
  <c r="O412" i="27" s="1"/>
  <c r="M413" i="27"/>
  <c r="O413" i="27" s="1"/>
  <c r="M414" i="27"/>
  <c r="O414" i="27" s="1"/>
  <c r="M415" i="27"/>
  <c r="O415" i="27" s="1"/>
  <c r="M416" i="27"/>
  <c r="O416" i="27" s="1"/>
  <c r="M417" i="27"/>
  <c r="O417" i="27" s="1"/>
  <c r="M418" i="27"/>
  <c r="O418" i="27" s="1"/>
  <c r="M419" i="27"/>
  <c r="O419" i="27" s="1"/>
  <c r="M420" i="27"/>
  <c r="O420" i="27" s="1"/>
  <c r="M421" i="27"/>
  <c r="M422" i="27"/>
  <c r="O422" i="27" s="1"/>
  <c r="M423" i="27"/>
  <c r="O423" i="27" s="1"/>
  <c r="M424" i="27"/>
  <c r="O424" i="27" s="1"/>
  <c r="M425" i="27"/>
  <c r="O425" i="27" s="1"/>
  <c r="M426" i="27"/>
  <c r="O426" i="27" s="1"/>
  <c r="M427" i="27"/>
  <c r="O427" i="27" s="1"/>
  <c r="M428" i="27"/>
  <c r="O428" i="27" s="1"/>
  <c r="M429" i="27"/>
  <c r="O429" i="27" s="1"/>
  <c r="M430" i="27"/>
  <c r="O430" i="27" s="1"/>
  <c r="M431" i="27"/>
  <c r="O431" i="27" s="1"/>
  <c r="M432" i="27"/>
  <c r="O432" i="27" s="1"/>
  <c r="M433" i="27"/>
  <c r="O433" i="27" s="1"/>
  <c r="M434" i="27"/>
  <c r="O434" i="27" s="1"/>
  <c r="M435" i="27"/>
  <c r="O435" i="27" s="1"/>
  <c r="M436" i="27"/>
  <c r="O436" i="27" s="1"/>
  <c r="M437" i="27"/>
  <c r="O437" i="27" s="1"/>
  <c r="M438" i="27"/>
  <c r="O438" i="27" s="1"/>
  <c r="M439" i="27"/>
  <c r="O439" i="27" s="1"/>
  <c r="M440" i="27"/>
  <c r="O440" i="27" s="1"/>
  <c r="M441" i="27"/>
  <c r="O441" i="27" s="1"/>
  <c r="M442" i="27"/>
  <c r="O442" i="27" s="1"/>
  <c r="M443" i="27"/>
  <c r="O443" i="27" s="1"/>
  <c r="M444" i="27"/>
  <c r="O444" i="27" s="1"/>
  <c r="M445" i="27"/>
  <c r="O445" i="27" s="1"/>
  <c r="M446" i="27"/>
  <c r="O446" i="27" s="1"/>
  <c r="M447" i="27"/>
  <c r="O447" i="27" s="1"/>
  <c r="M448" i="27"/>
  <c r="O448" i="27" s="1"/>
  <c r="M449" i="27"/>
  <c r="O449" i="27" s="1"/>
  <c r="M450" i="27"/>
  <c r="O450" i="27" s="1"/>
  <c r="M451" i="27"/>
  <c r="O451" i="27" s="1"/>
  <c r="M452" i="27"/>
  <c r="O452" i="27" s="1"/>
  <c r="M453" i="27"/>
  <c r="O453" i="27" s="1"/>
  <c r="M454" i="27"/>
  <c r="O454" i="27" s="1"/>
  <c r="M455" i="27"/>
  <c r="O455" i="27" s="1"/>
  <c r="M456" i="27"/>
  <c r="O456" i="27" s="1"/>
  <c r="M457" i="27"/>
  <c r="O457" i="27" s="1"/>
  <c r="M458" i="27"/>
  <c r="O458" i="27" s="1"/>
  <c r="M459" i="27"/>
  <c r="O459" i="27" s="1"/>
  <c r="M460" i="27"/>
  <c r="O460" i="27" s="1"/>
  <c r="M461" i="27"/>
  <c r="O461" i="27" s="1"/>
  <c r="M462" i="27"/>
  <c r="O462" i="27" s="1"/>
  <c r="M463" i="27"/>
  <c r="O463" i="27" s="1"/>
  <c r="M464" i="27"/>
  <c r="O464" i="27" s="1"/>
  <c r="M465" i="27"/>
  <c r="O465" i="27" s="1"/>
  <c r="M466" i="27"/>
  <c r="O466" i="27" s="1"/>
  <c r="M467" i="27"/>
  <c r="O467" i="27" s="1"/>
  <c r="M468" i="27"/>
  <c r="O468" i="27" s="1"/>
  <c r="M469" i="27"/>
  <c r="O469" i="27" s="1"/>
  <c r="M470" i="27"/>
  <c r="O470" i="27" s="1"/>
  <c r="M471" i="27"/>
  <c r="O471" i="27" s="1"/>
  <c r="M472" i="27"/>
  <c r="O472" i="27" s="1"/>
  <c r="M473" i="27"/>
  <c r="O473" i="27" s="1"/>
  <c r="M474" i="27"/>
  <c r="O474" i="27" s="1"/>
  <c r="M475" i="27"/>
  <c r="O475" i="27" s="1"/>
  <c r="M476" i="27"/>
  <c r="O476" i="27" s="1"/>
  <c r="M477" i="27"/>
  <c r="O477" i="27" s="1"/>
  <c r="M478" i="27"/>
  <c r="O478" i="27" s="1"/>
  <c r="M479" i="27"/>
  <c r="O479" i="27" s="1"/>
  <c r="M480" i="27"/>
  <c r="O480" i="27" s="1"/>
  <c r="M481" i="27"/>
  <c r="O481" i="27" s="1"/>
  <c r="M482" i="27"/>
  <c r="O482" i="27" s="1"/>
  <c r="M483" i="27"/>
  <c r="O483" i="27" s="1"/>
  <c r="M484" i="27"/>
  <c r="O484" i="27" s="1"/>
  <c r="M486" i="27"/>
  <c r="O486" i="27" s="1"/>
  <c r="M487" i="27"/>
  <c r="O487" i="27" s="1"/>
  <c r="M488" i="27"/>
  <c r="O488" i="27" s="1"/>
  <c r="M489" i="27"/>
  <c r="O489" i="27" s="1"/>
  <c r="M490" i="27"/>
  <c r="M491" i="27"/>
  <c r="O491" i="27" s="1"/>
  <c r="M492" i="27"/>
  <c r="O492" i="27" s="1"/>
  <c r="M493" i="27"/>
  <c r="M495" i="27"/>
  <c r="O495" i="27" s="1"/>
  <c r="M496" i="27"/>
  <c r="O496" i="27" s="1"/>
  <c r="M497" i="27"/>
  <c r="O497" i="27" s="1"/>
  <c r="M498" i="27"/>
  <c r="O498" i="27" s="1"/>
  <c r="M499" i="27"/>
  <c r="O499" i="27" s="1"/>
  <c r="M500" i="27"/>
  <c r="O500" i="27" s="1"/>
  <c r="M501" i="27"/>
  <c r="O501" i="27" s="1"/>
  <c r="M502" i="27"/>
  <c r="O502" i="27" s="1"/>
  <c r="M503" i="27"/>
  <c r="O503" i="27" s="1"/>
  <c r="M504" i="27"/>
  <c r="O504" i="27" s="1"/>
  <c r="M505" i="27"/>
  <c r="O505" i="27" s="1"/>
  <c r="M506" i="27"/>
  <c r="O506" i="27" s="1"/>
  <c r="M507" i="27"/>
  <c r="O507" i="27" s="1"/>
  <c r="M508" i="27"/>
  <c r="O508" i="27" s="1"/>
  <c r="M509" i="27"/>
  <c r="O509" i="27" s="1"/>
  <c r="M510" i="27"/>
  <c r="O510" i="27" s="1"/>
  <c r="M511" i="27"/>
  <c r="O511" i="27" s="1"/>
  <c r="M512" i="27"/>
  <c r="O512" i="27" s="1"/>
  <c r="M513" i="27"/>
  <c r="O513" i="27" s="1"/>
  <c r="M514" i="27"/>
  <c r="O514" i="27" s="1"/>
  <c r="M515" i="27"/>
  <c r="O515" i="27" s="1"/>
  <c r="M516" i="27"/>
  <c r="O516" i="27" s="1"/>
  <c r="M517" i="27"/>
  <c r="O517" i="27" s="1"/>
  <c r="M518" i="27"/>
  <c r="O518" i="27" s="1"/>
  <c r="M519" i="27"/>
  <c r="O519" i="27" s="1"/>
  <c r="M520" i="27"/>
  <c r="O520" i="27" s="1"/>
  <c r="M521" i="27"/>
  <c r="O521" i="27" s="1"/>
  <c r="M522" i="27"/>
  <c r="O522" i="27" s="1"/>
  <c r="M523" i="27"/>
  <c r="O523" i="27" s="1"/>
  <c r="M524" i="27"/>
  <c r="O524" i="27" s="1"/>
  <c r="M525" i="27"/>
  <c r="O525" i="27" s="1"/>
  <c r="M526" i="27"/>
  <c r="O526" i="27" s="1"/>
  <c r="M527" i="27"/>
  <c r="O527" i="27" s="1"/>
  <c r="M528" i="27"/>
  <c r="O528" i="27" s="1"/>
  <c r="M529" i="27"/>
  <c r="O529" i="27" s="1"/>
  <c r="M530" i="27"/>
  <c r="O530" i="27" s="1"/>
  <c r="M531" i="27"/>
  <c r="O531" i="27" s="1"/>
  <c r="M532" i="27"/>
  <c r="O532" i="27" s="1"/>
  <c r="M533" i="27"/>
  <c r="O533" i="27" s="1"/>
  <c r="M534" i="27"/>
  <c r="O534" i="27" s="1"/>
  <c r="M535" i="27"/>
  <c r="O535" i="27" s="1"/>
  <c r="M536" i="27"/>
  <c r="O536" i="27" s="1"/>
  <c r="M537" i="27"/>
  <c r="O537" i="27" s="1"/>
  <c r="M538" i="27"/>
  <c r="O538" i="27" s="1"/>
  <c r="M539" i="27"/>
  <c r="O539" i="27" s="1"/>
  <c r="M540" i="27"/>
  <c r="O540" i="27" s="1"/>
  <c r="M541" i="27"/>
  <c r="O541" i="27" s="1"/>
  <c r="M542" i="27"/>
  <c r="O542" i="27" s="1"/>
  <c r="M543" i="27"/>
  <c r="O543" i="27" s="1"/>
  <c r="M544" i="27"/>
  <c r="O544" i="27" s="1"/>
  <c r="M545" i="27"/>
  <c r="O545" i="27" s="1"/>
  <c r="M546" i="27"/>
  <c r="O546" i="27" s="1"/>
  <c r="M547" i="27"/>
  <c r="O547" i="27" s="1"/>
  <c r="M548" i="27"/>
  <c r="O548" i="27" s="1"/>
  <c r="M549" i="27"/>
  <c r="O549" i="27" s="1"/>
  <c r="M550" i="27"/>
  <c r="O550" i="27" s="1"/>
  <c r="M551" i="27"/>
  <c r="O551" i="27" s="1"/>
  <c r="M552" i="27"/>
  <c r="O552" i="27" s="1"/>
  <c r="M553" i="27"/>
  <c r="O553" i="27" s="1"/>
  <c r="M554" i="27"/>
  <c r="O554" i="27" s="1"/>
  <c r="M555" i="27"/>
  <c r="O555" i="27" s="1"/>
  <c r="M556" i="27"/>
  <c r="O556" i="27" s="1"/>
  <c r="M557" i="27"/>
  <c r="O557" i="27" s="1"/>
  <c r="M558" i="27"/>
  <c r="O558" i="27" s="1"/>
  <c r="M559" i="27"/>
  <c r="O559" i="27" s="1"/>
  <c r="M9" i="27"/>
  <c r="O9" i="27" s="1"/>
  <c r="M10" i="27"/>
  <c r="M11" i="27"/>
  <c r="O11" i="27" s="1"/>
  <c r="M12" i="27"/>
  <c r="O12" i="27" s="1"/>
  <c r="M13" i="27"/>
  <c r="O13" i="27" s="1"/>
  <c r="M15" i="27"/>
  <c r="M16" i="27"/>
  <c r="O16" i="27" s="1"/>
  <c r="M17" i="27"/>
  <c r="O17" i="27" s="1"/>
  <c r="M18" i="27"/>
  <c r="O18" i="27" s="1"/>
  <c r="M19" i="27"/>
  <c r="M20" i="27"/>
  <c r="O20" i="27" s="1"/>
  <c r="M21" i="27"/>
  <c r="O21" i="27" s="1"/>
  <c r="M22" i="27"/>
  <c r="O22" i="27" s="1"/>
  <c r="M23" i="27"/>
  <c r="M24" i="27"/>
  <c r="O24" i="27" s="1"/>
  <c r="M25" i="27"/>
  <c r="O25" i="27" s="1"/>
  <c r="M26" i="27"/>
  <c r="O26" i="27" s="1"/>
  <c r="M27" i="27"/>
  <c r="M28" i="27"/>
  <c r="O28" i="27" s="1"/>
  <c r="M29" i="27"/>
  <c r="O29" i="27" s="1"/>
  <c r="M30" i="27"/>
  <c r="O30" i="27" s="1"/>
  <c r="M31" i="27"/>
  <c r="M32" i="27"/>
  <c r="O32" i="27" s="1"/>
  <c r="M33" i="27"/>
  <c r="O33" i="27" s="1"/>
  <c r="M34" i="27"/>
  <c r="O34" i="27" s="1"/>
  <c r="M35" i="27"/>
  <c r="M36" i="27"/>
  <c r="O36" i="27" s="1"/>
  <c r="M37" i="27"/>
  <c r="O37" i="27" s="1"/>
  <c r="M38" i="27"/>
  <c r="O38" i="27" s="1"/>
  <c r="M39" i="27"/>
  <c r="M40" i="27"/>
  <c r="O40" i="27" s="1"/>
  <c r="M41" i="27"/>
  <c r="O41" i="27" s="1"/>
  <c r="M42" i="27"/>
  <c r="O42" i="27" s="1"/>
  <c r="M43" i="27"/>
  <c r="M44" i="27"/>
  <c r="O44" i="27" s="1"/>
  <c r="M45" i="27"/>
  <c r="O45" i="27" s="1"/>
  <c r="M46" i="27"/>
  <c r="O46" i="27" s="1"/>
  <c r="M47" i="27"/>
  <c r="M48" i="27"/>
  <c r="O48" i="27" s="1"/>
  <c r="M49" i="27"/>
  <c r="O49" i="27" s="1"/>
  <c r="M51" i="27"/>
  <c r="O51" i="27" s="1"/>
  <c r="M52" i="27"/>
  <c r="M53" i="27"/>
  <c r="O53" i="27" s="1"/>
  <c r="M54" i="27"/>
  <c r="O54" i="27" s="1"/>
  <c r="M55" i="27"/>
  <c r="O55" i="27" s="1"/>
  <c r="M56" i="27"/>
  <c r="M57" i="27"/>
  <c r="O57" i="27" s="1"/>
  <c r="M58" i="27"/>
  <c r="O58" i="27" s="1"/>
  <c r="M59" i="27"/>
  <c r="O59" i="27" s="1"/>
  <c r="M60" i="27"/>
  <c r="M61" i="27"/>
  <c r="O61" i="27" s="1"/>
  <c r="M62" i="27"/>
  <c r="O62" i="27" s="1"/>
  <c r="M63" i="27"/>
  <c r="O63" i="27" s="1"/>
  <c r="M64" i="27"/>
  <c r="M65" i="27"/>
  <c r="O65" i="27" s="1"/>
  <c r="M66" i="27"/>
  <c r="O66" i="27" s="1"/>
  <c r="M67" i="27"/>
  <c r="O67" i="27" s="1"/>
  <c r="M68" i="27"/>
  <c r="M69" i="27"/>
  <c r="O69" i="27" s="1"/>
  <c r="M70" i="27"/>
  <c r="O70" i="27" s="1"/>
  <c r="M71" i="27"/>
  <c r="O71" i="27" s="1"/>
  <c r="M72" i="27"/>
  <c r="M73" i="27"/>
  <c r="O73" i="27" s="1"/>
  <c r="M74" i="27"/>
  <c r="O74" i="27" s="1"/>
  <c r="M75" i="27"/>
  <c r="O75" i="27" s="1"/>
  <c r="M76" i="27"/>
  <c r="M77" i="27"/>
  <c r="O77" i="27" s="1"/>
  <c r="M78" i="27"/>
  <c r="O78" i="27" s="1"/>
  <c r="M79" i="27"/>
  <c r="O79" i="27" s="1"/>
  <c r="M80" i="27"/>
  <c r="M81" i="27"/>
  <c r="O81" i="27" s="1"/>
  <c r="M82" i="27"/>
  <c r="O82" i="27" s="1"/>
  <c r="M83" i="27"/>
  <c r="O83" i="27" s="1"/>
  <c r="M84" i="27"/>
  <c r="M85" i="27"/>
  <c r="O85" i="27" s="1"/>
  <c r="M86" i="27"/>
  <c r="O86" i="27" s="1"/>
  <c r="M87" i="27"/>
  <c r="O87" i="27" s="1"/>
  <c r="M88" i="27"/>
  <c r="M89" i="27"/>
  <c r="O89" i="27" s="1"/>
  <c r="M90" i="27"/>
  <c r="O90" i="27" s="1"/>
  <c r="M91" i="27"/>
  <c r="O91" i="27" s="1"/>
  <c r="M92" i="27"/>
  <c r="M93" i="27"/>
  <c r="O93" i="27" s="1"/>
  <c r="M94" i="27"/>
  <c r="O94" i="27" s="1"/>
  <c r="M95" i="27"/>
  <c r="O95" i="27" s="1"/>
  <c r="M96" i="27"/>
  <c r="M97" i="27"/>
  <c r="O97" i="27" s="1"/>
  <c r="M98" i="27"/>
  <c r="O98" i="27" s="1"/>
  <c r="M99" i="27"/>
  <c r="O99" i="27" s="1"/>
  <c r="M100" i="27"/>
  <c r="M101" i="27"/>
  <c r="O101" i="27" s="1"/>
  <c r="M102" i="27"/>
  <c r="O102" i="27" s="1"/>
  <c r="M103" i="27"/>
  <c r="O103" i="27" s="1"/>
  <c r="M104" i="27"/>
  <c r="M105" i="27"/>
  <c r="O105" i="27" s="1"/>
  <c r="M106" i="27"/>
  <c r="O106" i="27" s="1"/>
  <c r="M107" i="27"/>
  <c r="O107" i="27" s="1"/>
  <c r="M108" i="27"/>
  <c r="M109" i="27"/>
  <c r="O109" i="27" s="1"/>
  <c r="M110" i="27"/>
  <c r="O110" i="27" s="1"/>
  <c r="M111" i="27"/>
  <c r="O111" i="27" s="1"/>
  <c r="M112" i="27"/>
  <c r="M113" i="27"/>
  <c r="O113" i="27" s="1"/>
  <c r="M114" i="27"/>
  <c r="O114" i="27" s="1"/>
  <c r="M115" i="27"/>
  <c r="O115" i="27" s="1"/>
  <c r="M116" i="27"/>
  <c r="M117" i="27"/>
  <c r="O117" i="27" s="1"/>
  <c r="M118" i="27"/>
  <c r="O118" i="27" s="1"/>
  <c r="M119" i="27"/>
  <c r="O119" i="27" s="1"/>
  <c r="M120" i="27"/>
  <c r="M121" i="27"/>
  <c r="O121" i="27" s="1"/>
  <c r="M122" i="27"/>
  <c r="O122" i="27" s="1"/>
  <c r="M123" i="27"/>
  <c r="O123" i="27" s="1"/>
  <c r="M124" i="27"/>
  <c r="M125" i="27"/>
  <c r="O125" i="27" s="1"/>
  <c r="M126" i="27"/>
  <c r="O126" i="27" s="1"/>
  <c r="M127" i="27"/>
  <c r="O127" i="27" s="1"/>
  <c r="M128" i="27"/>
  <c r="M129" i="27"/>
  <c r="O129" i="27" s="1"/>
  <c r="M130" i="27"/>
  <c r="O130" i="27" s="1"/>
  <c r="M131" i="27"/>
  <c r="O131" i="27" s="1"/>
  <c r="M132" i="27"/>
  <c r="M133" i="27"/>
  <c r="O133" i="27" s="1"/>
  <c r="M134" i="27"/>
  <c r="O134" i="27" s="1"/>
  <c r="M135" i="27"/>
  <c r="O135" i="27" s="1"/>
  <c r="M136" i="27"/>
  <c r="M137" i="27"/>
  <c r="O137" i="27" s="1"/>
  <c r="M138" i="27"/>
  <c r="O138" i="27" s="1"/>
  <c r="M139" i="27"/>
  <c r="O139" i="27" s="1"/>
  <c r="M140" i="27"/>
  <c r="M141" i="27"/>
  <c r="O141" i="27" s="1"/>
  <c r="M142" i="27"/>
  <c r="O142" i="27" s="1"/>
  <c r="M143" i="27"/>
  <c r="O143" i="27" s="1"/>
  <c r="M144" i="27"/>
  <c r="M145" i="27"/>
  <c r="O145" i="27" s="1"/>
  <c r="M146" i="27"/>
  <c r="O146" i="27" s="1"/>
  <c r="M147" i="27"/>
  <c r="O147" i="27" s="1"/>
  <c r="M148" i="27"/>
  <c r="M149" i="27"/>
  <c r="O149" i="27" s="1"/>
  <c r="M150" i="27"/>
  <c r="O150" i="27" s="1"/>
  <c r="M151" i="27"/>
  <c r="O151" i="27" s="1"/>
  <c r="M152" i="27"/>
  <c r="M153" i="27"/>
  <c r="O153" i="27" s="1"/>
  <c r="M154" i="27"/>
  <c r="O154" i="27" s="1"/>
  <c r="M155" i="27"/>
  <c r="O155" i="27" s="1"/>
  <c r="M156" i="27"/>
  <c r="M157" i="27"/>
  <c r="O157" i="27" s="1"/>
  <c r="M158" i="27"/>
  <c r="O158" i="27" s="1"/>
  <c r="M159" i="27"/>
  <c r="O159" i="27" s="1"/>
  <c r="M160" i="27"/>
  <c r="M161" i="27"/>
  <c r="O161" i="27" s="1"/>
  <c r="M162" i="27"/>
  <c r="O162" i="27" s="1"/>
  <c r="M163" i="27"/>
  <c r="O163" i="27" s="1"/>
  <c r="M164" i="27"/>
  <c r="M165" i="27"/>
  <c r="O165" i="27" s="1"/>
  <c r="M166" i="27"/>
  <c r="O166" i="27" s="1"/>
  <c r="M167" i="27"/>
  <c r="O167" i="27" s="1"/>
  <c r="M168" i="27"/>
  <c r="M169" i="27"/>
  <c r="O169" i="27" s="1"/>
  <c r="M170" i="27"/>
  <c r="O170" i="27" s="1"/>
  <c r="M171" i="27"/>
  <c r="O171" i="27" s="1"/>
  <c r="M172" i="27"/>
  <c r="M173" i="27"/>
  <c r="O173" i="27" s="1"/>
  <c r="M174" i="27"/>
  <c r="O174" i="27" s="1"/>
  <c r="M175" i="27"/>
  <c r="O175" i="27" s="1"/>
  <c r="M176" i="27"/>
  <c r="M177" i="27"/>
  <c r="O177" i="27" s="1"/>
  <c r="M178" i="27"/>
  <c r="O178" i="27" s="1"/>
  <c r="M179" i="27"/>
  <c r="O179" i="27" s="1"/>
  <c r="M180" i="27"/>
  <c r="M181" i="27"/>
  <c r="O181" i="27" s="1"/>
  <c r="M182" i="27"/>
  <c r="O182" i="27" s="1"/>
  <c r="M183" i="27"/>
  <c r="O183" i="27" s="1"/>
  <c r="M184" i="27"/>
  <c r="M185" i="27"/>
  <c r="O185" i="27" s="1"/>
  <c r="M186" i="27"/>
  <c r="O186" i="27" s="1"/>
  <c r="M187" i="27"/>
  <c r="O187" i="27" s="1"/>
  <c r="M188" i="27"/>
  <c r="M189" i="27"/>
  <c r="O189" i="27" s="1"/>
  <c r="M190" i="27"/>
  <c r="O190" i="27" s="1"/>
  <c r="M191" i="27"/>
  <c r="O191" i="27" s="1"/>
  <c r="M192" i="27"/>
  <c r="M193" i="27"/>
  <c r="O193" i="27" s="1"/>
  <c r="M194" i="27"/>
  <c r="O194" i="27" s="1"/>
  <c r="M195" i="27"/>
  <c r="O195" i="27" s="1"/>
  <c r="M196" i="27"/>
  <c r="M197" i="27"/>
  <c r="O197" i="27" s="1"/>
  <c r="M198" i="27"/>
  <c r="O198" i="27" s="1"/>
  <c r="M199" i="27"/>
  <c r="O199" i="27" s="1"/>
  <c r="M200" i="27"/>
  <c r="M201" i="27"/>
  <c r="O201" i="27" s="1"/>
  <c r="M202" i="27"/>
  <c r="O202" i="27" s="1"/>
  <c r="M203" i="27"/>
  <c r="O203" i="27" s="1"/>
  <c r="M204" i="27"/>
  <c r="M205" i="27"/>
  <c r="O205" i="27" s="1"/>
  <c r="M206" i="27"/>
  <c r="O206" i="27" s="1"/>
  <c r="M207" i="27"/>
  <c r="O207" i="27" s="1"/>
  <c r="M208" i="27"/>
  <c r="M209" i="27"/>
  <c r="O209" i="27" s="1"/>
  <c r="M210" i="27"/>
  <c r="O210" i="27" s="1"/>
  <c r="M211" i="27"/>
  <c r="O211" i="27" s="1"/>
  <c r="M212" i="27"/>
  <c r="M213" i="27"/>
  <c r="O213" i="27" s="1"/>
  <c r="M215" i="27"/>
  <c r="O215" i="27" s="1"/>
  <c r="M216" i="27"/>
  <c r="O216" i="27" s="1"/>
  <c r="M217" i="27"/>
  <c r="M218" i="27"/>
  <c r="O218" i="27" s="1"/>
  <c r="M219" i="27"/>
  <c r="O219" i="27" s="1"/>
  <c r="M220" i="27"/>
  <c r="O220" i="27" s="1"/>
  <c r="M221" i="27"/>
  <c r="M222" i="27"/>
  <c r="O222" i="27" s="1"/>
  <c r="M223" i="27"/>
  <c r="O223" i="27" s="1"/>
  <c r="M224" i="27"/>
  <c r="O224" i="27" s="1"/>
  <c r="M226" i="27"/>
  <c r="M227" i="27"/>
  <c r="O227" i="27" s="1"/>
  <c r="M228" i="27"/>
  <c r="O228" i="27" s="1"/>
  <c r="M229" i="27"/>
  <c r="O229" i="27" s="1"/>
  <c r="M230" i="27"/>
  <c r="M231" i="27"/>
  <c r="O231" i="27" s="1"/>
  <c r="M232" i="27"/>
  <c r="O232" i="27" s="1"/>
  <c r="M233" i="27"/>
  <c r="O233" i="27" s="1"/>
  <c r="M234" i="27"/>
  <c r="M235" i="27"/>
  <c r="O235" i="27" s="1"/>
  <c r="M236" i="27"/>
  <c r="O236" i="27" s="1"/>
  <c r="M237" i="27"/>
  <c r="O237" i="27" s="1"/>
  <c r="M238" i="27"/>
  <c r="M239" i="27"/>
  <c r="O239" i="27" s="1"/>
  <c r="M240" i="27"/>
  <c r="O240" i="27" s="1"/>
  <c r="M241" i="27"/>
  <c r="O241" i="27" s="1"/>
  <c r="M242" i="27"/>
  <c r="M243" i="27"/>
  <c r="O243" i="27" s="1"/>
  <c r="M244" i="27"/>
  <c r="O244" i="27" s="1"/>
  <c r="M245" i="27"/>
  <c r="O245" i="27" s="1"/>
  <c r="M246" i="27"/>
  <c r="M247" i="27"/>
  <c r="O247" i="27" s="1"/>
  <c r="M248" i="27"/>
  <c r="O248" i="27" s="1"/>
  <c r="M249" i="27"/>
  <c r="O249" i="27" s="1"/>
  <c r="M250" i="27"/>
  <c r="M251" i="27"/>
  <c r="O251" i="27" s="1"/>
  <c r="M252" i="27"/>
  <c r="O252" i="27" s="1"/>
  <c r="M253" i="27"/>
  <c r="O253" i="27" s="1"/>
  <c r="M254" i="27"/>
  <c r="M255" i="27"/>
  <c r="O255" i="27" s="1"/>
  <c r="M256" i="27"/>
  <c r="O256" i="27" s="1"/>
  <c r="M257" i="27"/>
  <c r="O257" i="27" s="1"/>
  <c r="M258" i="27"/>
  <c r="M259" i="27"/>
  <c r="O259" i="27" s="1"/>
  <c r="M260" i="27"/>
  <c r="O260" i="27" s="1"/>
  <c r="M261" i="27"/>
  <c r="O261" i="27" s="1"/>
  <c r="M262" i="27"/>
  <c r="M263" i="27"/>
  <c r="O263" i="27" s="1"/>
  <c r="M264" i="27"/>
  <c r="O264" i="27" s="1"/>
  <c r="M265" i="27"/>
  <c r="O265" i="27" s="1"/>
  <c r="M266" i="27"/>
  <c r="M267" i="27"/>
  <c r="O267" i="27" s="1"/>
  <c r="M268" i="27"/>
  <c r="O268" i="27" s="1"/>
  <c r="M269" i="27"/>
  <c r="O269" i="27" s="1"/>
  <c r="M270" i="27"/>
  <c r="M271" i="27"/>
  <c r="O271" i="27" s="1"/>
  <c r="O10" i="27"/>
  <c r="O15" i="27"/>
  <c r="O19" i="27"/>
  <c r="O23" i="27"/>
  <c r="O27" i="27"/>
  <c r="O31" i="27"/>
  <c r="O35" i="27"/>
  <c r="O39" i="27"/>
  <c r="O43" i="27"/>
  <c r="O47" i="27"/>
  <c r="O52" i="27"/>
  <c r="O56" i="27"/>
  <c r="O60" i="27"/>
  <c r="O64" i="27"/>
  <c r="O68" i="27"/>
  <c r="O72" i="27"/>
  <c r="O76" i="27"/>
  <c r="O80" i="27"/>
  <c r="O84" i="27"/>
  <c r="O88" i="27"/>
  <c r="O92" i="27"/>
  <c r="O96" i="27"/>
  <c r="O100" i="27"/>
  <c r="O104" i="27"/>
  <c r="O108" i="27"/>
  <c r="O112" i="27"/>
  <c r="O116" i="27"/>
  <c r="O120" i="27"/>
  <c r="O124" i="27"/>
  <c r="O128" i="27"/>
  <c r="O132" i="27"/>
  <c r="O136" i="27"/>
  <c r="O140" i="27"/>
  <c r="O144" i="27"/>
  <c r="O148" i="27"/>
  <c r="O152" i="27"/>
  <c r="O156" i="27"/>
  <c r="O160" i="27"/>
  <c r="O164" i="27"/>
  <c r="O168" i="27"/>
  <c r="O172" i="27"/>
  <c r="O176" i="27"/>
  <c r="O180" i="27"/>
  <c r="O184" i="27"/>
  <c r="O188" i="27"/>
  <c r="O192" i="27"/>
  <c r="O196" i="27"/>
  <c r="O200" i="27"/>
  <c r="O204" i="27"/>
  <c r="O208" i="27"/>
  <c r="O212" i="27"/>
  <c r="O217" i="27"/>
  <c r="O221" i="27"/>
  <c r="O226" i="27"/>
  <c r="O230" i="27"/>
  <c r="O234" i="27"/>
  <c r="O238" i="27"/>
  <c r="O242" i="27"/>
  <c r="O246" i="27"/>
  <c r="O250" i="27"/>
  <c r="O254" i="27"/>
  <c r="O258" i="27"/>
  <c r="O262" i="27"/>
  <c r="O266" i="27"/>
  <c r="O270" i="27"/>
  <c r="M310" i="27"/>
  <c r="O310" i="27" s="1"/>
  <c r="M8" i="27"/>
  <c r="M310" i="11"/>
  <c r="M311" i="11"/>
  <c r="O311" i="11" s="1"/>
  <c r="M313" i="11"/>
  <c r="M314" i="11"/>
  <c r="O314" i="11" s="1"/>
  <c r="M316" i="11"/>
  <c r="M317" i="11"/>
  <c r="O317" i="11" s="1"/>
  <c r="M318" i="11"/>
  <c r="O318" i="11" s="1"/>
  <c r="M319" i="11"/>
  <c r="O319" i="11" s="1"/>
  <c r="M320" i="11"/>
  <c r="O320" i="11" s="1"/>
  <c r="M321" i="11"/>
  <c r="O321" i="11" s="1"/>
  <c r="M322" i="11"/>
  <c r="O322" i="11" s="1"/>
  <c r="M323" i="11"/>
  <c r="O323" i="11" s="1"/>
  <c r="M324" i="11"/>
  <c r="M325" i="11"/>
  <c r="O325" i="11" s="1"/>
  <c r="M327" i="11"/>
  <c r="M328" i="11"/>
  <c r="O328" i="11" s="1"/>
  <c r="M330" i="11"/>
  <c r="M331" i="11"/>
  <c r="O331" i="11" s="1"/>
  <c r="M332" i="11"/>
  <c r="O332" i="11" s="1"/>
  <c r="M333" i="11"/>
  <c r="O333" i="11" s="1"/>
  <c r="M334" i="11"/>
  <c r="O334" i="11" s="1"/>
  <c r="M335" i="11"/>
  <c r="O335" i="11" s="1"/>
  <c r="M336" i="11"/>
  <c r="O336" i="11" s="1"/>
  <c r="M337" i="11"/>
  <c r="O337" i="11" s="1"/>
  <c r="M338" i="11"/>
  <c r="O338" i="11" s="1"/>
  <c r="M339" i="11"/>
  <c r="M342" i="11"/>
  <c r="O342" i="11" s="1"/>
  <c r="M343" i="11"/>
  <c r="O343" i="11" s="1"/>
  <c r="M344" i="11"/>
  <c r="O344" i="11" s="1"/>
  <c r="M345" i="11"/>
  <c r="O345" i="11" s="1"/>
  <c r="M346" i="11"/>
  <c r="O346" i="11" s="1"/>
  <c r="M347" i="11"/>
  <c r="O347" i="11" s="1"/>
  <c r="M348" i="11"/>
  <c r="O348" i="11" s="1"/>
  <c r="M349" i="11"/>
  <c r="O349" i="11" s="1"/>
  <c r="M350" i="11"/>
  <c r="O350" i="11" s="1"/>
  <c r="M351" i="11"/>
  <c r="O351" i="11" s="1"/>
  <c r="M352" i="11"/>
  <c r="O352" i="11" s="1"/>
  <c r="M353" i="11"/>
  <c r="O353" i="11" s="1"/>
  <c r="M354" i="11"/>
  <c r="O354" i="11" s="1"/>
  <c r="M355" i="11"/>
  <c r="O355" i="11" s="1"/>
  <c r="M356" i="11"/>
  <c r="O356" i="11" s="1"/>
  <c r="M357" i="11"/>
  <c r="O357" i="11" s="1"/>
  <c r="M358" i="11"/>
  <c r="O358" i="11" s="1"/>
  <c r="M359" i="11"/>
  <c r="O359" i="11" s="1"/>
  <c r="M360" i="11"/>
  <c r="O360" i="11" s="1"/>
  <c r="M361" i="11"/>
  <c r="O361" i="11" s="1"/>
  <c r="M362" i="11"/>
  <c r="O362" i="11" s="1"/>
  <c r="M363" i="11"/>
  <c r="O363" i="11" s="1"/>
  <c r="M364" i="11"/>
  <c r="O364" i="11" s="1"/>
  <c r="M365" i="11"/>
  <c r="O365" i="11" s="1"/>
  <c r="M366" i="11"/>
  <c r="O366" i="11" s="1"/>
  <c r="M367" i="11"/>
  <c r="O367" i="11" s="1"/>
  <c r="M368" i="11"/>
  <c r="O368" i="11" s="1"/>
  <c r="M369" i="11"/>
  <c r="O369" i="11" s="1"/>
  <c r="M370" i="11"/>
  <c r="O370" i="11" s="1"/>
  <c r="M371" i="11"/>
  <c r="O371" i="11" s="1"/>
  <c r="M372" i="11"/>
  <c r="O372" i="11" s="1"/>
  <c r="M373" i="11"/>
  <c r="O373" i="11" s="1"/>
  <c r="M374" i="11"/>
  <c r="O374" i="11" s="1"/>
  <c r="M375" i="11"/>
  <c r="O375" i="11" s="1"/>
  <c r="M376" i="11"/>
  <c r="O376" i="11" s="1"/>
  <c r="M377" i="11"/>
  <c r="O377" i="11" s="1"/>
  <c r="M378" i="11"/>
  <c r="O378" i="11" s="1"/>
  <c r="M379" i="11"/>
  <c r="O379" i="11" s="1"/>
  <c r="M380" i="11"/>
  <c r="O380" i="11" s="1"/>
  <c r="M381" i="11"/>
  <c r="O381" i="11" s="1"/>
  <c r="M382" i="11"/>
  <c r="O382" i="11" s="1"/>
  <c r="M383" i="11"/>
  <c r="O383" i="11" s="1"/>
  <c r="M384" i="11"/>
  <c r="O384" i="11" s="1"/>
  <c r="M385" i="11"/>
  <c r="O385" i="11" s="1"/>
  <c r="M386" i="11"/>
  <c r="O386" i="11" s="1"/>
  <c r="M387" i="11"/>
  <c r="O387" i="11" s="1"/>
  <c r="M388" i="11"/>
  <c r="O388" i="11" s="1"/>
  <c r="M389" i="11"/>
  <c r="O389" i="11" s="1"/>
  <c r="M390" i="11"/>
  <c r="O390" i="11" s="1"/>
  <c r="M391" i="11"/>
  <c r="O391" i="11" s="1"/>
  <c r="M392" i="11"/>
  <c r="O392" i="11" s="1"/>
  <c r="M393" i="11"/>
  <c r="O393" i="11" s="1"/>
  <c r="M394" i="11"/>
  <c r="O394" i="11" s="1"/>
  <c r="M395" i="11"/>
  <c r="O395" i="11" s="1"/>
  <c r="M396" i="11"/>
  <c r="O396" i="11" s="1"/>
  <c r="M397" i="11"/>
  <c r="O397" i="11" s="1"/>
  <c r="M398" i="11"/>
  <c r="O398" i="11" s="1"/>
  <c r="M399" i="11"/>
  <c r="O399" i="11" s="1"/>
  <c r="M400" i="11"/>
  <c r="O400" i="11" s="1"/>
  <c r="M401" i="11"/>
  <c r="O401" i="11" s="1"/>
  <c r="M402" i="11"/>
  <c r="O402" i="11" s="1"/>
  <c r="M403" i="11"/>
  <c r="O403" i="11" s="1"/>
  <c r="M404" i="11"/>
  <c r="O404" i="11" s="1"/>
  <c r="M405" i="11"/>
  <c r="O405" i="11" s="1"/>
  <c r="M406" i="11"/>
  <c r="O406" i="11" s="1"/>
  <c r="M407" i="11"/>
  <c r="O407" i="11" s="1"/>
  <c r="M408" i="11"/>
  <c r="O408" i="11" s="1"/>
  <c r="M409" i="11"/>
  <c r="O409" i="11" s="1"/>
  <c r="M410" i="11"/>
  <c r="O410" i="11" s="1"/>
  <c r="M411" i="11"/>
  <c r="O411" i="11" s="1"/>
  <c r="M412" i="11"/>
  <c r="O412" i="11" s="1"/>
  <c r="M413" i="11"/>
  <c r="O413" i="11" s="1"/>
  <c r="M414" i="11"/>
  <c r="O414" i="11" s="1"/>
  <c r="M415" i="11"/>
  <c r="O415" i="11" s="1"/>
  <c r="M416" i="11"/>
  <c r="O416" i="11" s="1"/>
  <c r="M417" i="11"/>
  <c r="O417" i="11" s="1"/>
  <c r="M418" i="11"/>
  <c r="O418" i="11" s="1"/>
  <c r="M419" i="11"/>
  <c r="O419" i="11" s="1"/>
  <c r="M420" i="11"/>
  <c r="O420" i="11" s="1"/>
  <c r="M421" i="11"/>
  <c r="M422" i="11"/>
  <c r="O422" i="11" s="1"/>
  <c r="M423" i="11"/>
  <c r="O423" i="11" s="1"/>
  <c r="M424" i="11"/>
  <c r="O424" i="11" s="1"/>
  <c r="M425" i="11"/>
  <c r="O425" i="11" s="1"/>
  <c r="M426" i="11"/>
  <c r="O426" i="11" s="1"/>
  <c r="M427" i="11"/>
  <c r="O427" i="11" s="1"/>
  <c r="M428" i="11"/>
  <c r="O428" i="11" s="1"/>
  <c r="M429" i="11"/>
  <c r="O429" i="11" s="1"/>
  <c r="M430" i="11"/>
  <c r="O430" i="11" s="1"/>
  <c r="M431" i="11"/>
  <c r="O431" i="11" s="1"/>
  <c r="M432" i="11"/>
  <c r="O432" i="11" s="1"/>
  <c r="M433" i="11"/>
  <c r="O433" i="11" s="1"/>
  <c r="M434" i="11"/>
  <c r="O434" i="11" s="1"/>
  <c r="M435" i="11"/>
  <c r="O435" i="11" s="1"/>
  <c r="M436" i="11"/>
  <c r="O436" i="11" s="1"/>
  <c r="M437" i="11"/>
  <c r="O437" i="11" s="1"/>
  <c r="M438" i="11"/>
  <c r="O438" i="11" s="1"/>
  <c r="M439" i="11"/>
  <c r="O439" i="11" s="1"/>
  <c r="M440" i="11"/>
  <c r="O440" i="11" s="1"/>
  <c r="M441" i="11"/>
  <c r="O441" i="11" s="1"/>
  <c r="M442" i="11"/>
  <c r="O442" i="11" s="1"/>
  <c r="M443" i="11"/>
  <c r="O443" i="11" s="1"/>
  <c r="M444" i="11"/>
  <c r="O444" i="11" s="1"/>
  <c r="M445" i="11"/>
  <c r="O445" i="11" s="1"/>
  <c r="M446" i="11"/>
  <c r="O446" i="11" s="1"/>
  <c r="M447" i="11"/>
  <c r="O447" i="11" s="1"/>
  <c r="M448" i="11"/>
  <c r="O448" i="11" s="1"/>
  <c r="M449" i="11"/>
  <c r="O449" i="11" s="1"/>
  <c r="M450" i="11"/>
  <c r="O450" i="11" s="1"/>
  <c r="M451" i="11"/>
  <c r="O451" i="11" s="1"/>
  <c r="M452" i="11"/>
  <c r="O452" i="11" s="1"/>
  <c r="M453" i="11"/>
  <c r="O453" i="11" s="1"/>
  <c r="M454" i="11"/>
  <c r="O454" i="11" s="1"/>
  <c r="M455" i="11"/>
  <c r="O455" i="11" s="1"/>
  <c r="M456" i="11"/>
  <c r="O456" i="11" s="1"/>
  <c r="M457" i="11"/>
  <c r="O457" i="11" s="1"/>
  <c r="M458" i="11"/>
  <c r="O458" i="11" s="1"/>
  <c r="M459" i="11"/>
  <c r="O459" i="11" s="1"/>
  <c r="M460" i="11"/>
  <c r="O460" i="11" s="1"/>
  <c r="M461" i="11"/>
  <c r="O461" i="11" s="1"/>
  <c r="M462" i="11"/>
  <c r="O462" i="11" s="1"/>
  <c r="M463" i="11"/>
  <c r="O463" i="11" s="1"/>
  <c r="M464" i="11"/>
  <c r="O464" i="11" s="1"/>
  <c r="M465" i="11"/>
  <c r="O465" i="11" s="1"/>
  <c r="M466" i="11"/>
  <c r="O466" i="11" s="1"/>
  <c r="M467" i="11"/>
  <c r="O467" i="11" s="1"/>
  <c r="M468" i="11"/>
  <c r="O468" i="11" s="1"/>
  <c r="M469" i="11"/>
  <c r="O469" i="11" s="1"/>
  <c r="M470" i="11"/>
  <c r="O470" i="11" s="1"/>
  <c r="M471" i="11"/>
  <c r="O471" i="11" s="1"/>
  <c r="M472" i="11"/>
  <c r="O472" i="11" s="1"/>
  <c r="M473" i="11"/>
  <c r="O473" i="11" s="1"/>
  <c r="M474" i="11"/>
  <c r="O474" i="11" s="1"/>
  <c r="M475" i="11"/>
  <c r="O475" i="11" s="1"/>
  <c r="M476" i="11"/>
  <c r="O476" i="11" s="1"/>
  <c r="M477" i="11"/>
  <c r="O477" i="11" s="1"/>
  <c r="M478" i="11"/>
  <c r="O478" i="11" s="1"/>
  <c r="M479" i="11"/>
  <c r="O479" i="11" s="1"/>
  <c r="M480" i="11"/>
  <c r="O480" i="11" s="1"/>
  <c r="M481" i="11"/>
  <c r="O481" i="11" s="1"/>
  <c r="M482" i="11"/>
  <c r="O482" i="11" s="1"/>
  <c r="M483" i="11"/>
  <c r="O483" i="11" s="1"/>
  <c r="M484" i="11"/>
  <c r="O484" i="11" s="1"/>
  <c r="M486" i="11"/>
  <c r="O486" i="11" s="1"/>
  <c r="M487" i="11"/>
  <c r="O487" i="11" s="1"/>
  <c r="M488" i="11"/>
  <c r="O488" i="11" s="1"/>
  <c r="M489" i="11"/>
  <c r="O489" i="11" s="1"/>
  <c r="M490" i="11"/>
  <c r="O490" i="11" s="1"/>
  <c r="M491" i="11"/>
  <c r="O491" i="11" s="1"/>
  <c r="M492" i="11"/>
  <c r="O492" i="11" s="1"/>
  <c r="M493" i="11"/>
  <c r="O493" i="11" s="1"/>
  <c r="M494" i="11"/>
  <c r="O494" i="11" s="1"/>
  <c r="M495" i="11"/>
  <c r="O495" i="11" s="1"/>
  <c r="M496" i="11"/>
  <c r="O496" i="11" s="1"/>
  <c r="M497" i="11"/>
  <c r="O497" i="11" s="1"/>
  <c r="M498" i="11"/>
  <c r="O498" i="11" s="1"/>
  <c r="M499" i="11"/>
  <c r="O499" i="11" s="1"/>
  <c r="M500" i="11"/>
  <c r="O500" i="11" s="1"/>
  <c r="M501" i="11"/>
  <c r="O501" i="11" s="1"/>
  <c r="M502" i="11"/>
  <c r="O502" i="11" s="1"/>
  <c r="M503" i="11"/>
  <c r="O503" i="11" s="1"/>
  <c r="M504" i="11"/>
  <c r="O504" i="11" s="1"/>
  <c r="M505" i="11"/>
  <c r="O505" i="11" s="1"/>
  <c r="M506" i="11"/>
  <c r="O506" i="11" s="1"/>
  <c r="M507" i="11"/>
  <c r="O507" i="11" s="1"/>
  <c r="M508" i="11"/>
  <c r="O508" i="11" s="1"/>
  <c r="M509" i="11"/>
  <c r="O509" i="11" s="1"/>
  <c r="M510" i="11"/>
  <c r="O510" i="11" s="1"/>
  <c r="M511" i="11"/>
  <c r="O511" i="11" s="1"/>
  <c r="M512" i="11"/>
  <c r="O512" i="11" s="1"/>
  <c r="M513" i="11"/>
  <c r="O513" i="11" s="1"/>
  <c r="M514" i="11"/>
  <c r="O514" i="11" s="1"/>
  <c r="M515" i="11"/>
  <c r="O515" i="11" s="1"/>
  <c r="M516" i="11"/>
  <c r="O516" i="11" s="1"/>
  <c r="M517" i="11"/>
  <c r="O517" i="11" s="1"/>
  <c r="M518" i="11"/>
  <c r="O518" i="11" s="1"/>
  <c r="M519" i="11"/>
  <c r="O519" i="11" s="1"/>
  <c r="M520" i="11"/>
  <c r="O520" i="11" s="1"/>
  <c r="M521" i="11"/>
  <c r="O521" i="11" s="1"/>
  <c r="M522" i="11"/>
  <c r="O522" i="11" s="1"/>
  <c r="M523" i="11"/>
  <c r="O523" i="11" s="1"/>
  <c r="M524" i="11"/>
  <c r="O524" i="11" s="1"/>
  <c r="M525" i="11"/>
  <c r="O525" i="11" s="1"/>
  <c r="M526" i="11"/>
  <c r="O526" i="11" s="1"/>
  <c r="M527" i="11"/>
  <c r="O527" i="11" s="1"/>
  <c r="M528" i="11"/>
  <c r="O528" i="11" s="1"/>
  <c r="M529" i="11"/>
  <c r="O529" i="11" s="1"/>
  <c r="M530" i="11"/>
  <c r="O530" i="11" s="1"/>
  <c r="M531" i="11"/>
  <c r="O531" i="11" s="1"/>
  <c r="M532" i="11"/>
  <c r="O532" i="11" s="1"/>
  <c r="M533" i="11"/>
  <c r="O533" i="11" s="1"/>
  <c r="M534" i="11"/>
  <c r="O534" i="11" s="1"/>
  <c r="M535" i="11"/>
  <c r="O535" i="11" s="1"/>
  <c r="M536" i="11"/>
  <c r="O536" i="11" s="1"/>
  <c r="M537" i="11"/>
  <c r="O537" i="11" s="1"/>
  <c r="M538" i="11"/>
  <c r="O538" i="11" s="1"/>
  <c r="M539" i="11"/>
  <c r="O539" i="11" s="1"/>
  <c r="M540" i="11"/>
  <c r="O540" i="11" s="1"/>
  <c r="M541" i="11"/>
  <c r="O541" i="11" s="1"/>
  <c r="M542" i="11"/>
  <c r="O542" i="11" s="1"/>
  <c r="M543" i="11"/>
  <c r="O543" i="11" s="1"/>
  <c r="M544" i="11"/>
  <c r="O544" i="11" s="1"/>
  <c r="M545" i="11"/>
  <c r="O545" i="11" s="1"/>
  <c r="M546" i="11"/>
  <c r="O546" i="11" s="1"/>
  <c r="M547" i="11"/>
  <c r="O547" i="11" s="1"/>
  <c r="M548" i="11"/>
  <c r="O548" i="11" s="1"/>
  <c r="M549" i="11"/>
  <c r="O549" i="11" s="1"/>
  <c r="M550" i="11"/>
  <c r="O550" i="11" s="1"/>
  <c r="M551" i="11"/>
  <c r="O551" i="11" s="1"/>
  <c r="M552" i="11"/>
  <c r="O552" i="11" s="1"/>
  <c r="M553" i="11"/>
  <c r="O553" i="11" s="1"/>
  <c r="M554" i="11"/>
  <c r="O554" i="11" s="1"/>
  <c r="M555" i="11"/>
  <c r="O555" i="11" s="1"/>
  <c r="M556" i="11"/>
  <c r="O556" i="11" s="1"/>
  <c r="M557" i="11"/>
  <c r="O557" i="11" s="1"/>
  <c r="M558" i="11"/>
  <c r="O558" i="11" s="1"/>
  <c r="M559" i="11"/>
  <c r="O559" i="11" s="1"/>
  <c r="M9" i="11"/>
  <c r="O9" i="11" s="1"/>
  <c r="M10" i="11"/>
  <c r="O10" i="11" s="1"/>
  <c r="M11" i="11"/>
  <c r="O11" i="11" s="1"/>
  <c r="M12" i="11"/>
  <c r="O12" i="11" s="1"/>
  <c r="M13" i="11"/>
  <c r="O13" i="11" s="1"/>
  <c r="M15" i="11"/>
  <c r="O15" i="11" s="1"/>
  <c r="M16" i="11"/>
  <c r="O16" i="11" s="1"/>
  <c r="M17" i="11"/>
  <c r="O17" i="11" s="1"/>
  <c r="M18" i="11"/>
  <c r="O18" i="11" s="1"/>
  <c r="M19" i="11"/>
  <c r="O19" i="11" s="1"/>
  <c r="M20" i="11"/>
  <c r="O20" i="11" s="1"/>
  <c r="M21" i="11"/>
  <c r="O21" i="11" s="1"/>
  <c r="M22" i="11"/>
  <c r="O22" i="11" s="1"/>
  <c r="M23" i="11"/>
  <c r="O23" i="11" s="1"/>
  <c r="M24" i="11"/>
  <c r="O24" i="11" s="1"/>
  <c r="M25" i="11"/>
  <c r="O25" i="11" s="1"/>
  <c r="M26" i="11"/>
  <c r="O26" i="11" s="1"/>
  <c r="M27" i="11"/>
  <c r="O27" i="11" s="1"/>
  <c r="M28" i="11"/>
  <c r="O28" i="11" s="1"/>
  <c r="M29" i="11"/>
  <c r="O29" i="11" s="1"/>
  <c r="M30" i="11"/>
  <c r="O30" i="11" s="1"/>
  <c r="M31" i="11"/>
  <c r="O31" i="11" s="1"/>
  <c r="M32" i="11"/>
  <c r="O32" i="11" s="1"/>
  <c r="M33" i="11"/>
  <c r="O33" i="11" s="1"/>
  <c r="M34" i="11"/>
  <c r="O34" i="11" s="1"/>
  <c r="M35" i="11"/>
  <c r="O35" i="11" s="1"/>
  <c r="M36" i="11"/>
  <c r="O36" i="11" s="1"/>
  <c r="M37" i="11"/>
  <c r="O37" i="11" s="1"/>
  <c r="M38" i="11"/>
  <c r="O38" i="11" s="1"/>
  <c r="M39" i="11"/>
  <c r="O39" i="11" s="1"/>
  <c r="M40" i="11"/>
  <c r="O40" i="11" s="1"/>
  <c r="M41" i="11"/>
  <c r="O41" i="11" s="1"/>
  <c r="M42" i="11"/>
  <c r="O42" i="11" s="1"/>
  <c r="M43" i="11"/>
  <c r="O43" i="11" s="1"/>
  <c r="M44" i="11"/>
  <c r="O44" i="11" s="1"/>
  <c r="M45" i="11"/>
  <c r="O45" i="11" s="1"/>
  <c r="M46" i="11"/>
  <c r="O46" i="11" s="1"/>
  <c r="M47" i="11"/>
  <c r="O47" i="11" s="1"/>
  <c r="M48" i="11"/>
  <c r="O48" i="11" s="1"/>
  <c r="M49" i="11"/>
  <c r="O49" i="11" s="1"/>
  <c r="M51" i="11"/>
  <c r="O51" i="11" s="1"/>
  <c r="M52" i="11"/>
  <c r="O52" i="11" s="1"/>
  <c r="M53" i="11"/>
  <c r="O53" i="11" s="1"/>
  <c r="M54" i="11"/>
  <c r="O54" i="11" s="1"/>
  <c r="M55" i="11"/>
  <c r="O55" i="11" s="1"/>
  <c r="M56" i="11"/>
  <c r="O56" i="11" s="1"/>
  <c r="M57" i="11"/>
  <c r="O57" i="11" s="1"/>
  <c r="M58" i="11"/>
  <c r="O58" i="11" s="1"/>
  <c r="M59" i="11"/>
  <c r="O59" i="11" s="1"/>
  <c r="M60" i="11"/>
  <c r="O60" i="11" s="1"/>
  <c r="M61" i="11"/>
  <c r="O61" i="11" s="1"/>
  <c r="M62" i="11"/>
  <c r="O62" i="11" s="1"/>
  <c r="M63" i="11"/>
  <c r="O63" i="11" s="1"/>
  <c r="M64" i="11"/>
  <c r="O64" i="11" s="1"/>
  <c r="M65" i="11"/>
  <c r="O65" i="11" s="1"/>
  <c r="M66" i="11"/>
  <c r="O66" i="11" s="1"/>
  <c r="M67" i="11"/>
  <c r="O67" i="11" s="1"/>
  <c r="M68" i="11"/>
  <c r="O68" i="11" s="1"/>
  <c r="M69" i="11"/>
  <c r="O69" i="11" s="1"/>
  <c r="M70" i="11"/>
  <c r="O70" i="11" s="1"/>
  <c r="M71" i="11"/>
  <c r="O71" i="11" s="1"/>
  <c r="M72" i="11"/>
  <c r="O72" i="11" s="1"/>
  <c r="M73" i="11"/>
  <c r="O73" i="11" s="1"/>
  <c r="M74" i="11"/>
  <c r="O74" i="11" s="1"/>
  <c r="M75" i="11"/>
  <c r="O75" i="11" s="1"/>
  <c r="M76" i="11"/>
  <c r="O76" i="11" s="1"/>
  <c r="M77" i="11"/>
  <c r="O77" i="11" s="1"/>
  <c r="M78" i="11"/>
  <c r="O78" i="11" s="1"/>
  <c r="M79" i="11"/>
  <c r="O79" i="11" s="1"/>
  <c r="M80" i="11"/>
  <c r="O80" i="11" s="1"/>
  <c r="M81" i="11"/>
  <c r="O81" i="11" s="1"/>
  <c r="M82" i="11"/>
  <c r="O82" i="11" s="1"/>
  <c r="M83" i="11"/>
  <c r="O83" i="11" s="1"/>
  <c r="M84" i="11"/>
  <c r="O84" i="11" s="1"/>
  <c r="M85" i="11"/>
  <c r="O85" i="11" s="1"/>
  <c r="M86" i="11"/>
  <c r="O86" i="11" s="1"/>
  <c r="M87" i="11"/>
  <c r="O87" i="11" s="1"/>
  <c r="M88" i="11"/>
  <c r="O88" i="11" s="1"/>
  <c r="M89" i="11"/>
  <c r="O89" i="11" s="1"/>
  <c r="M90" i="11"/>
  <c r="O90" i="11" s="1"/>
  <c r="M91" i="11"/>
  <c r="O91" i="11" s="1"/>
  <c r="M92" i="11"/>
  <c r="O92" i="11" s="1"/>
  <c r="M93" i="11"/>
  <c r="O93" i="11" s="1"/>
  <c r="M94" i="11"/>
  <c r="O94" i="11" s="1"/>
  <c r="M95" i="11"/>
  <c r="O95" i="11" s="1"/>
  <c r="M96" i="11"/>
  <c r="O96" i="11" s="1"/>
  <c r="M97" i="11"/>
  <c r="O97" i="11" s="1"/>
  <c r="M98" i="11"/>
  <c r="O98" i="11" s="1"/>
  <c r="M99" i="11"/>
  <c r="O99" i="11" s="1"/>
  <c r="M100" i="11"/>
  <c r="O100" i="11" s="1"/>
  <c r="M101" i="11"/>
  <c r="O101" i="11" s="1"/>
  <c r="M102" i="11"/>
  <c r="O102" i="11" s="1"/>
  <c r="M103" i="11"/>
  <c r="O103" i="11" s="1"/>
  <c r="M104" i="11"/>
  <c r="O104" i="11" s="1"/>
  <c r="M105" i="11"/>
  <c r="O105" i="11" s="1"/>
  <c r="M106" i="11"/>
  <c r="O106" i="11" s="1"/>
  <c r="M107" i="11"/>
  <c r="O107" i="11" s="1"/>
  <c r="M108" i="11"/>
  <c r="O108" i="11" s="1"/>
  <c r="M109" i="11"/>
  <c r="O109" i="11" s="1"/>
  <c r="M110" i="11"/>
  <c r="O110" i="11" s="1"/>
  <c r="M111" i="11"/>
  <c r="O111" i="11" s="1"/>
  <c r="M112" i="11"/>
  <c r="O112" i="11" s="1"/>
  <c r="M113" i="11"/>
  <c r="O113" i="11" s="1"/>
  <c r="M114" i="11"/>
  <c r="O114" i="11" s="1"/>
  <c r="M115" i="11"/>
  <c r="O115" i="11" s="1"/>
  <c r="M116" i="11"/>
  <c r="O116" i="11" s="1"/>
  <c r="M117" i="11"/>
  <c r="O117" i="11" s="1"/>
  <c r="M118" i="11"/>
  <c r="O118" i="11" s="1"/>
  <c r="M119" i="11"/>
  <c r="O119" i="11" s="1"/>
  <c r="M120" i="11"/>
  <c r="O120" i="11" s="1"/>
  <c r="M121" i="11"/>
  <c r="O121" i="11" s="1"/>
  <c r="M122" i="11"/>
  <c r="O122" i="11" s="1"/>
  <c r="M123" i="11"/>
  <c r="O123" i="11" s="1"/>
  <c r="M124" i="11"/>
  <c r="O124" i="11" s="1"/>
  <c r="M125" i="11"/>
  <c r="O125" i="11" s="1"/>
  <c r="M126" i="11"/>
  <c r="O126" i="11" s="1"/>
  <c r="M127" i="11"/>
  <c r="O127" i="11" s="1"/>
  <c r="M128" i="11"/>
  <c r="O128" i="11" s="1"/>
  <c r="M129" i="11"/>
  <c r="O129" i="11" s="1"/>
  <c r="M130" i="11"/>
  <c r="O130" i="11" s="1"/>
  <c r="M131" i="11"/>
  <c r="O131" i="11" s="1"/>
  <c r="M132" i="11"/>
  <c r="O132" i="11" s="1"/>
  <c r="M133" i="11"/>
  <c r="O133" i="11" s="1"/>
  <c r="M134" i="11"/>
  <c r="O134" i="11" s="1"/>
  <c r="M135" i="11"/>
  <c r="O135" i="11" s="1"/>
  <c r="M136" i="11"/>
  <c r="O136" i="11" s="1"/>
  <c r="M137" i="11"/>
  <c r="O137" i="11" s="1"/>
  <c r="M138" i="11"/>
  <c r="O138" i="11" s="1"/>
  <c r="M139" i="11"/>
  <c r="O139" i="11" s="1"/>
  <c r="M140" i="11"/>
  <c r="O140" i="11" s="1"/>
  <c r="M141" i="11"/>
  <c r="O141" i="11" s="1"/>
  <c r="M142" i="11"/>
  <c r="O142" i="11" s="1"/>
  <c r="M143" i="11"/>
  <c r="O143" i="11" s="1"/>
  <c r="M144" i="11"/>
  <c r="O144" i="11" s="1"/>
  <c r="M145" i="11"/>
  <c r="O145" i="11" s="1"/>
  <c r="M146" i="11"/>
  <c r="O146" i="11" s="1"/>
  <c r="M147" i="11"/>
  <c r="O147" i="11" s="1"/>
  <c r="M148" i="11"/>
  <c r="O148" i="11" s="1"/>
  <c r="M149" i="11"/>
  <c r="O149" i="11" s="1"/>
  <c r="M150" i="11"/>
  <c r="O150" i="11" s="1"/>
  <c r="M151" i="11"/>
  <c r="O151" i="11" s="1"/>
  <c r="M152" i="11"/>
  <c r="O152" i="11" s="1"/>
  <c r="M153" i="11"/>
  <c r="O153" i="11" s="1"/>
  <c r="M154" i="11"/>
  <c r="O154" i="11" s="1"/>
  <c r="M155" i="11"/>
  <c r="O155" i="11" s="1"/>
  <c r="M156" i="11"/>
  <c r="O156" i="11" s="1"/>
  <c r="M157" i="11"/>
  <c r="O157" i="11" s="1"/>
  <c r="M158" i="11"/>
  <c r="O158" i="11" s="1"/>
  <c r="M159" i="11"/>
  <c r="O159" i="11" s="1"/>
  <c r="M160" i="11"/>
  <c r="O160" i="11" s="1"/>
  <c r="M161" i="11"/>
  <c r="O161" i="11" s="1"/>
  <c r="M162" i="11"/>
  <c r="O162" i="11" s="1"/>
  <c r="M163" i="11"/>
  <c r="O163" i="11" s="1"/>
  <c r="M164" i="11"/>
  <c r="O164" i="11" s="1"/>
  <c r="M165" i="11"/>
  <c r="O165" i="11" s="1"/>
  <c r="M166" i="11"/>
  <c r="O166" i="11" s="1"/>
  <c r="M167" i="11"/>
  <c r="O167" i="11" s="1"/>
  <c r="M168" i="11"/>
  <c r="O168" i="11" s="1"/>
  <c r="M169" i="11"/>
  <c r="O169" i="11" s="1"/>
  <c r="M170" i="11"/>
  <c r="O170" i="11" s="1"/>
  <c r="M171" i="11"/>
  <c r="O171" i="11" s="1"/>
  <c r="M172" i="11"/>
  <c r="O172" i="11" s="1"/>
  <c r="M173" i="11"/>
  <c r="O173" i="11" s="1"/>
  <c r="M174" i="11"/>
  <c r="O174" i="11" s="1"/>
  <c r="M175" i="11"/>
  <c r="O175" i="11" s="1"/>
  <c r="M176" i="11"/>
  <c r="O176" i="11" s="1"/>
  <c r="M177" i="11"/>
  <c r="O177" i="11" s="1"/>
  <c r="M178" i="11"/>
  <c r="O178" i="11" s="1"/>
  <c r="M179" i="11"/>
  <c r="O179" i="11" s="1"/>
  <c r="M180" i="11"/>
  <c r="O180" i="11" s="1"/>
  <c r="M181" i="11"/>
  <c r="O181" i="11" s="1"/>
  <c r="M182" i="11"/>
  <c r="O182" i="11" s="1"/>
  <c r="M183" i="11"/>
  <c r="O183" i="11" s="1"/>
  <c r="M184" i="11"/>
  <c r="O184" i="11" s="1"/>
  <c r="M185" i="11"/>
  <c r="M186" i="11"/>
  <c r="O186" i="11" s="1"/>
  <c r="M187" i="11"/>
  <c r="O187" i="11" s="1"/>
  <c r="M188" i="11"/>
  <c r="O188" i="11" s="1"/>
  <c r="M189" i="11"/>
  <c r="O189" i="11" s="1"/>
  <c r="M190" i="11"/>
  <c r="O190" i="11" s="1"/>
  <c r="M191" i="11"/>
  <c r="O191" i="11" s="1"/>
  <c r="M192" i="11"/>
  <c r="O192" i="11" s="1"/>
  <c r="M193" i="11"/>
  <c r="O193" i="11" s="1"/>
  <c r="M194" i="11"/>
  <c r="O194" i="11" s="1"/>
  <c r="M195" i="11"/>
  <c r="O195" i="11" s="1"/>
  <c r="M196" i="11"/>
  <c r="O196" i="11" s="1"/>
  <c r="M197" i="11"/>
  <c r="O197" i="11" s="1"/>
  <c r="M198" i="11"/>
  <c r="O198" i="11" s="1"/>
  <c r="M199" i="11"/>
  <c r="O199" i="11" s="1"/>
  <c r="M200" i="11"/>
  <c r="O200" i="11" s="1"/>
  <c r="M201" i="11"/>
  <c r="O201" i="11" s="1"/>
  <c r="M202" i="11"/>
  <c r="O202" i="11" s="1"/>
  <c r="M203" i="11"/>
  <c r="O203" i="11" s="1"/>
  <c r="M204" i="11"/>
  <c r="O204" i="11" s="1"/>
  <c r="M205" i="11"/>
  <c r="O205" i="11" s="1"/>
  <c r="M206" i="11"/>
  <c r="O206" i="11" s="1"/>
  <c r="M207" i="11"/>
  <c r="O207" i="11" s="1"/>
  <c r="M208" i="11"/>
  <c r="O208" i="11" s="1"/>
  <c r="M209" i="11"/>
  <c r="O209" i="11" s="1"/>
  <c r="M210" i="11"/>
  <c r="O210" i="11" s="1"/>
  <c r="M211" i="11"/>
  <c r="O211" i="11" s="1"/>
  <c r="M212" i="11"/>
  <c r="O212" i="11" s="1"/>
  <c r="M213" i="11"/>
  <c r="O213" i="11" s="1"/>
  <c r="M215" i="11"/>
  <c r="O215" i="11" s="1"/>
  <c r="M216" i="11"/>
  <c r="O216" i="11" s="1"/>
  <c r="M217" i="11"/>
  <c r="O217" i="11" s="1"/>
  <c r="M218" i="11"/>
  <c r="O218" i="11" s="1"/>
  <c r="M219" i="11"/>
  <c r="O219" i="11" s="1"/>
  <c r="M220" i="11"/>
  <c r="O220" i="11" s="1"/>
  <c r="M221" i="11"/>
  <c r="O221" i="11" s="1"/>
  <c r="M222" i="11"/>
  <c r="O222" i="11" s="1"/>
  <c r="M223" i="11"/>
  <c r="O223" i="11" s="1"/>
  <c r="M224" i="11"/>
  <c r="O224" i="11" s="1"/>
  <c r="M226" i="11"/>
  <c r="O226" i="11" s="1"/>
  <c r="M227" i="11"/>
  <c r="O227" i="11" s="1"/>
  <c r="M228" i="11"/>
  <c r="O228" i="11" s="1"/>
  <c r="M229" i="11"/>
  <c r="O229" i="11" s="1"/>
  <c r="M230" i="11"/>
  <c r="O230" i="11" s="1"/>
  <c r="M231" i="11"/>
  <c r="O231" i="11" s="1"/>
  <c r="M232" i="11"/>
  <c r="O232" i="11" s="1"/>
  <c r="M233" i="11"/>
  <c r="O233" i="11" s="1"/>
  <c r="M234" i="11"/>
  <c r="M235" i="11"/>
  <c r="O235" i="11" s="1"/>
  <c r="M236" i="11"/>
  <c r="O236" i="11" s="1"/>
  <c r="M237" i="11"/>
  <c r="O237" i="11" s="1"/>
  <c r="M238" i="11"/>
  <c r="O238" i="11" s="1"/>
  <c r="M239" i="11"/>
  <c r="O239" i="11" s="1"/>
  <c r="M240" i="11"/>
  <c r="O240" i="11" s="1"/>
  <c r="M241" i="11"/>
  <c r="O241" i="11" s="1"/>
  <c r="M242" i="11"/>
  <c r="O242" i="11" s="1"/>
  <c r="M243" i="11"/>
  <c r="O243" i="11" s="1"/>
  <c r="M244" i="11"/>
  <c r="O244" i="11" s="1"/>
  <c r="M245" i="11"/>
  <c r="O245" i="11" s="1"/>
  <c r="M246" i="11"/>
  <c r="O246" i="11" s="1"/>
  <c r="M247" i="11"/>
  <c r="O247" i="11" s="1"/>
  <c r="M248" i="11"/>
  <c r="O248" i="11" s="1"/>
  <c r="M249" i="11"/>
  <c r="O249" i="11" s="1"/>
  <c r="M250" i="11"/>
  <c r="O250" i="11" s="1"/>
  <c r="M251" i="11"/>
  <c r="O251" i="11" s="1"/>
  <c r="M252" i="11"/>
  <c r="O252" i="11" s="1"/>
  <c r="M253" i="11"/>
  <c r="O253" i="11" s="1"/>
  <c r="M254" i="11"/>
  <c r="O254" i="11" s="1"/>
  <c r="M255" i="11"/>
  <c r="O255" i="11" s="1"/>
  <c r="M256" i="11"/>
  <c r="O256" i="11" s="1"/>
  <c r="M257" i="11"/>
  <c r="O257" i="11" s="1"/>
  <c r="M258" i="11"/>
  <c r="O258" i="11" s="1"/>
  <c r="M259" i="11"/>
  <c r="O259" i="11" s="1"/>
  <c r="M260" i="11"/>
  <c r="O260" i="11" s="1"/>
  <c r="M261" i="11"/>
  <c r="O261" i="11" s="1"/>
  <c r="M262" i="11"/>
  <c r="O262" i="11" s="1"/>
  <c r="M263" i="11"/>
  <c r="O263" i="11" s="1"/>
  <c r="M264" i="11"/>
  <c r="O264" i="11" s="1"/>
  <c r="M265" i="11"/>
  <c r="O265" i="11" s="1"/>
  <c r="M266" i="11"/>
  <c r="O266" i="11" s="1"/>
  <c r="M267" i="11"/>
  <c r="O267" i="11" s="1"/>
  <c r="M268" i="11"/>
  <c r="O268" i="11" s="1"/>
  <c r="M269" i="11"/>
  <c r="O269" i="11" s="1"/>
  <c r="M270" i="11"/>
  <c r="O270" i="11" s="1"/>
  <c r="M271" i="11"/>
  <c r="O271" i="11" s="1"/>
  <c r="M309" i="11"/>
  <c r="M8" i="11"/>
  <c r="M310" i="10"/>
  <c r="O310" i="10" s="1"/>
  <c r="M311" i="10"/>
  <c r="O311" i="10" s="1"/>
  <c r="M313" i="10"/>
  <c r="M314" i="10"/>
  <c r="O314" i="10" s="1"/>
  <c r="M316" i="10"/>
  <c r="M317" i="10"/>
  <c r="O317" i="10" s="1"/>
  <c r="M318" i="10"/>
  <c r="O318" i="10" s="1"/>
  <c r="M319" i="10"/>
  <c r="O319" i="10" s="1"/>
  <c r="M320" i="10"/>
  <c r="O320" i="10" s="1"/>
  <c r="M321" i="10"/>
  <c r="O321" i="10" s="1"/>
  <c r="M322" i="10"/>
  <c r="O322" i="10" s="1"/>
  <c r="M323" i="10"/>
  <c r="O323" i="10" s="1"/>
  <c r="M324" i="10"/>
  <c r="M325" i="10"/>
  <c r="O325" i="10" s="1"/>
  <c r="M327" i="10"/>
  <c r="M328" i="10"/>
  <c r="O328" i="10" s="1"/>
  <c r="M331" i="10"/>
  <c r="O331" i="10" s="1"/>
  <c r="M332" i="10"/>
  <c r="O332" i="10" s="1"/>
  <c r="M333" i="10"/>
  <c r="O333" i="10" s="1"/>
  <c r="M334" i="10"/>
  <c r="O334" i="10" s="1"/>
  <c r="M335" i="10"/>
  <c r="O335" i="10" s="1"/>
  <c r="M336" i="10"/>
  <c r="O336" i="10" s="1"/>
  <c r="M337" i="10"/>
  <c r="O337" i="10" s="1"/>
  <c r="M338" i="10"/>
  <c r="O338" i="10" s="1"/>
  <c r="M339" i="10"/>
  <c r="M342" i="10"/>
  <c r="O342" i="10" s="1"/>
  <c r="M343" i="10"/>
  <c r="O343" i="10" s="1"/>
  <c r="M344" i="10"/>
  <c r="O344" i="10" s="1"/>
  <c r="M345" i="10"/>
  <c r="O345" i="10" s="1"/>
  <c r="M346" i="10"/>
  <c r="O346" i="10" s="1"/>
  <c r="M347" i="10"/>
  <c r="O347" i="10" s="1"/>
  <c r="M348" i="10"/>
  <c r="O348" i="10" s="1"/>
  <c r="M349" i="10"/>
  <c r="O349" i="10" s="1"/>
  <c r="M350" i="10"/>
  <c r="O350" i="10" s="1"/>
  <c r="M351" i="10"/>
  <c r="O351" i="10" s="1"/>
  <c r="M352" i="10"/>
  <c r="O352" i="10" s="1"/>
  <c r="M353" i="10"/>
  <c r="O353" i="10" s="1"/>
  <c r="M354" i="10"/>
  <c r="O354" i="10" s="1"/>
  <c r="M355" i="10"/>
  <c r="O355" i="10" s="1"/>
  <c r="M356" i="10"/>
  <c r="O356" i="10" s="1"/>
  <c r="M357" i="10"/>
  <c r="O357" i="10" s="1"/>
  <c r="M358" i="10"/>
  <c r="O358" i="10" s="1"/>
  <c r="M359" i="10"/>
  <c r="O359" i="10" s="1"/>
  <c r="M360" i="10"/>
  <c r="O360" i="10" s="1"/>
  <c r="M361" i="10"/>
  <c r="O361" i="10" s="1"/>
  <c r="M362" i="10"/>
  <c r="O362" i="10" s="1"/>
  <c r="M363" i="10"/>
  <c r="O363" i="10" s="1"/>
  <c r="M364" i="10"/>
  <c r="O364" i="10" s="1"/>
  <c r="M365" i="10"/>
  <c r="O365" i="10" s="1"/>
  <c r="M366" i="10"/>
  <c r="O366" i="10" s="1"/>
  <c r="M367" i="10"/>
  <c r="O367" i="10" s="1"/>
  <c r="M368" i="10"/>
  <c r="O368" i="10" s="1"/>
  <c r="M369" i="10"/>
  <c r="O369" i="10" s="1"/>
  <c r="M370" i="10"/>
  <c r="O370" i="10" s="1"/>
  <c r="M371" i="10"/>
  <c r="O371" i="10" s="1"/>
  <c r="M372" i="10"/>
  <c r="O372" i="10" s="1"/>
  <c r="M373" i="10"/>
  <c r="O373" i="10" s="1"/>
  <c r="M374" i="10"/>
  <c r="O374" i="10" s="1"/>
  <c r="M375" i="10"/>
  <c r="O375" i="10" s="1"/>
  <c r="M376" i="10"/>
  <c r="O376" i="10" s="1"/>
  <c r="M377" i="10"/>
  <c r="O377" i="10" s="1"/>
  <c r="M378" i="10"/>
  <c r="O378" i="10" s="1"/>
  <c r="M379" i="10"/>
  <c r="O379" i="10" s="1"/>
  <c r="M380" i="10"/>
  <c r="O380" i="10" s="1"/>
  <c r="M381" i="10"/>
  <c r="O381" i="10" s="1"/>
  <c r="M382" i="10"/>
  <c r="O382" i="10" s="1"/>
  <c r="M383" i="10"/>
  <c r="O383" i="10" s="1"/>
  <c r="M384" i="10"/>
  <c r="O384" i="10" s="1"/>
  <c r="M385" i="10"/>
  <c r="O385" i="10" s="1"/>
  <c r="M386" i="10"/>
  <c r="O386" i="10" s="1"/>
  <c r="M387" i="10"/>
  <c r="O387" i="10" s="1"/>
  <c r="M388" i="10"/>
  <c r="O388" i="10" s="1"/>
  <c r="M389" i="10"/>
  <c r="O389" i="10" s="1"/>
  <c r="M390" i="10"/>
  <c r="O390" i="10" s="1"/>
  <c r="M391" i="10"/>
  <c r="O391" i="10" s="1"/>
  <c r="M392" i="10"/>
  <c r="O392" i="10" s="1"/>
  <c r="M393" i="10"/>
  <c r="O393" i="10" s="1"/>
  <c r="M394" i="10"/>
  <c r="O394" i="10" s="1"/>
  <c r="M395" i="10"/>
  <c r="O395" i="10" s="1"/>
  <c r="M396" i="10"/>
  <c r="O396" i="10" s="1"/>
  <c r="M397" i="10"/>
  <c r="O397" i="10" s="1"/>
  <c r="M398" i="10"/>
  <c r="O398" i="10" s="1"/>
  <c r="M399" i="10"/>
  <c r="O399" i="10" s="1"/>
  <c r="M400" i="10"/>
  <c r="O400" i="10" s="1"/>
  <c r="M401" i="10"/>
  <c r="O401" i="10" s="1"/>
  <c r="M402" i="10"/>
  <c r="O402" i="10" s="1"/>
  <c r="M403" i="10"/>
  <c r="O403" i="10" s="1"/>
  <c r="M404" i="10"/>
  <c r="O404" i="10" s="1"/>
  <c r="M405" i="10"/>
  <c r="O405" i="10" s="1"/>
  <c r="M406" i="10"/>
  <c r="O406" i="10" s="1"/>
  <c r="M407" i="10"/>
  <c r="O407" i="10" s="1"/>
  <c r="M408" i="10"/>
  <c r="O408" i="10" s="1"/>
  <c r="M409" i="10"/>
  <c r="O409" i="10" s="1"/>
  <c r="M410" i="10"/>
  <c r="O410" i="10" s="1"/>
  <c r="M411" i="10"/>
  <c r="O411" i="10" s="1"/>
  <c r="M412" i="10"/>
  <c r="O412" i="10" s="1"/>
  <c r="M413" i="10"/>
  <c r="O413" i="10" s="1"/>
  <c r="M414" i="10"/>
  <c r="O414" i="10" s="1"/>
  <c r="M415" i="10"/>
  <c r="O415" i="10" s="1"/>
  <c r="M416" i="10"/>
  <c r="O416" i="10" s="1"/>
  <c r="M417" i="10"/>
  <c r="O417" i="10" s="1"/>
  <c r="M418" i="10"/>
  <c r="O418" i="10" s="1"/>
  <c r="M419" i="10"/>
  <c r="O419" i="10" s="1"/>
  <c r="M420" i="10"/>
  <c r="O420" i="10" s="1"/>
  <c r="M421" i="10"/>
  <c r="M422" i="10"/>
  <c r="O422" i="10" s="1"/>
  <c r="M423" i="10"/>
  <c r="O423" i="10" s="1"/>
  <c r="M424" i="10"/>
  <c r="O424" i="10" s="1"/>
  <c r="M425" i="10"/>
  <c r="O425" i="10" s="1"/>
  <c r="M426" i="10"/>
  <c r="O426" i="10" s="1"/>
  <c r="M427" i="10"/>
  <c r="O427" i="10" s="1"/>
  <c r="M428" i="10"/>
  <c r="O428" i="10" s="1"/>
  <c r="M429" i="10"/>
  <c r="O429" i="10" s="1"/>
  <c r="M430" i="10"/>
  <c r="O430" i="10" s="1"/>
  <c r="M431" i="10"/>
  <c r="O431" i="10" s="1"/>
  <c r="M432" i="10"/>
  <c r="O432" i="10" s="1"/>
  <c r="M433" i="10"/>
  <c r="O433" i="10" s="1"/>
  <c r="M434" i="10"/>
  <c r="O434" i="10" s="1"/>
  <c r="M435" i="10"/>
  <c r="O435" i="10" s="1"/>
  <c r="M436" i="10"/>
  <c r="O436" i="10" s="1"/>
  <c r="M437" i="10"/>
  <c r="O437" i="10" s="1"/>
  <c r="M438" i="10"/>
  <c r="O438" i="10" s="1"/>
  <c r="M439" i="10"/>
  <c r="O439" i="10" s="1"/>
  <c r="M440" i="10"/>
  <c r="O440" i="10" s="1"/>
  <c r="M441" i="10"/>
  <c r="O441" i="10" s="1"/>
  <c r="M442" i="10"/>
  <c r="O442" i="10" s="1"/>
  <c r="M443" i="10"/>
  <c r="O443" i="10" s="1"/>
  <c r="M444" i="10"/>
  <c r="O444" i="10" s="1"/>
  <c r="M445" i="10"/>
  <c r="O445" i="10" s="1"/>
  <c r="M446" i="10"/>
  <c r="O446" i="10" s="1"/>
  <c r="M447" i="10"/>
  <c r="O447" i="10" s="1"/>
  <c r="M448" i="10"/>
  <c r="O448" i="10" s="1"/>
  <c r="M449" i="10"/>
  <c r="O449" i="10" s="1"/>
  <c r="M450" i="10"/>
  <c r="O450" i="10" s="1"/>
  <c r="M451" i="10"/>
  <c r="O451" i="10" s="1"/>
  <c r="M452" i="10"/>
  <c r="O452" i="10" s="1"/>
  <c r="M453" i="10"/>
  <c r="O453" i="10" s="1"/>
  <c r="M454" i="10"/>
  <c r="O454" i="10" s="1"/>
  <c r="M455" i="10"/>
  <c r="O455" i="10" s="1"/>
  <c r="M456" i="10"/>
  <c r="O456" i="10" s="1"/>
  <c r="M457" i="10"/>
  <c r="O457" i="10" s="1"/>
  <c r="M458" i="10"/>
  <c r="O458" i="10" s="1"/>
  <c r="M459" i="10"/>
  <c r="O459" i="10" s="1"/>
  <c r="M460" i="10"/>
  <c r="O460" i="10" s="1"/>
  <c r="M461" i="10"/>
  <c r="O461" i="10" s="1"/>
  <c r="M462" i="10"/>
  <c r="O462" i="10" s="1"/>
  <c r="M463" i="10"/>
  <c r="O463" i="10" s="1"/>
  <c r="M464" i="10"/>
  <c r="O464" i="10" s="1"/>
  <c r="M465" i="10"/>
  <c r="O465" i="10" s="1"/>
  <c r="M466" i="10"/>
  <c r="O466" i="10" s="1"/>
  <c r="M467" i="10"/>
  <c r="O467" i="10" s="1"/>
  <c r="M468" i="10"/>
  <c r="O468" i="10" s="1"/>
  <c r="M469" i="10"/>
  <c r="O469" i="10" s="1"/>
  <c r="M470" i="10"/>
  <c r="O470" i="10" s="1"/>
  <c r="M471" i="10"/>
  <c r="O471" i="10" s="1"/>
  <c r="M472" i="10"/>
  <c r="O472" i="10" s="1"/>
  <c r="M473" i="10"/>
  <c r="O473" i="10" s="1"/>
  <c r="M474" i="10"/>
  <c r="O474" i="10" s="1"/>
  <c r="M475" i="10"/>
  <c r="O475" i="10" s="1"/>
  <c r="M476" i="10"/>
  <c r="O476" i="10" s="1"/>
  <c r="M477" i="10"/>
  <c r="O477" i="10" s="1"/>
  <c r="M478" i="10"/>
  <c r="O478" i="10" s="1"/>
  <c r="M479" i="10"/>
  <c r="O479" i="10" s="1"/>
  <c r="M480" i="10"/>
  <c r="O480" i="10" s="1"/>
  <c r="M481" i="10"/>
  <c r="O481" i="10" s="1"/>
  <c r="M482" i="10"/>
  <c r="O482" i="10" s="1"/>
  <c r="M483" i="10"/>
  <c r="O483" i="10" s="1"/>
  <c r="M484" i="10"/>
  <c r="O484" i="10" s="1"/>
  <c r="M486" i="10"/>
  <c r="M487" i="10"/>
  <c r="O487" i="10" s="1"/>
  <c r="M488" i="10"/>
  <c r="O488" i="10" s="1"/>
  <c r="M489" i="10"/>
  <c r="O489" i="10" s="1"/>
  <c r="M490" i="10"/>
  <c r="O490" i="10" s="1"/>
  <c r="M491" i="10"/>
  <c r="O491" i="10" s="1"/>
  <c r="M492" i="10"/>
  <c r="O492" i="10" s="1"/>
  <c r="M493" i="10"/>
  <c r="O493" i="10" s="1"/>
  <c r="M495" i="10"/>
  <c r="M496" i="10"/>
  <c r="O496" i="10" s="1"/>
  <c r="M497" i="10"/>
  <c r="O497" i="10" s="1"/>
  <c r="M498" i="10"/>
  <c r="O498" i="10" s="1"/>
  <c r="M500" i="10"/>
  <c r="O500" i="10" s="1"/>
  <c r="M501" i="10"/>
  <c r="O501" i="10" s="1"/>
  <c r="M502" i="10"/>
  <c r="O502" i="10" s="1"/>
  <c r="M503" i="10"/>
  <c r="O503" i="10" s="1"/>
  <c r="M504" i="10"/>
  <c r="O504" i="10" s="1"/>
  <c r="M505" i="10"/>
  <c r="O505" i="10" s="1"/>
  <c r="M506" i="10"/>
  <c r="O506" i="10" s="1"/>
  <c r="M507" i="10"/>
  <c r="O507" i="10" s="1"/>
  <c r="M508" i="10"/>
  <c r="O508" i="10" s="1"/>
  <c r="M509" i="10"/>
  <c r="O509" i="10" s="1"/>
  <c r="M510" i="10"/>
  <c r="O510" i="10" s="1"/>
  <c r="M511" i="10"/>
  <c r="O511" i="10" s="1"/>
  <c r="M512" i="10"/>
  <c r="O512" i="10" s="1"/>
  <c r="M513" i="10"/>
  <c r="O513" i="10" s="1"/>
  <c r="M514" i="10"/>
  <c r="O514" i="10" s="1"/>
  <c r="M515" i="10"/>
  <c r="O515" i="10" s="1"/>
  <c r="M516" i="10"/>
  <c r="O516" i="10" s="1"/>
  <c r="M517" i="10"/>
  <c r="O517" i="10" s="1"/>
  <c r="M518" i="10"/>
  <c r="O518" i="10" s="1"/>
  <c r="M519" i="10"/>
  <c r="O519" i="10" s="1"/>
  <c r="M520" i="10"/>
  <c r="O520" i="10" s="1"/>
  <c r="M521" i="10"/>
  <c r="O521" i="10" s="1"/>
  <c r="M522" i="10"/>
  <c r="O522" i="10" s="1"/>
  <c r="M523" i="10"/>
  <c r="O523" i="10" s="1"/>
  <c r="M524" i="10"/>
  <c r="O524" i="10" s="1"/>
  <c r="M525" i="10"/>
  <c r="O525" i="10" s="1"/>
  <c r="M526" i="10"/>
  <c r="O526" i="10" s="1"/>
  <c r="M527" i="10"/>
  <c r="O527" i="10" s="1"/>
  <c r="M528" i="10"/>
  <c r="O528" i="10" s="1"/>
  <c r="M529" i="10"/>
  <c r="O529" i="10" s="1"/>
  <c r="M530" i="10"/>
  <c r="O530" i="10" s="1"/>
  <c r="M531" i="10"/>
  <c r="O531" i="10" s="1"/>
  <c r="M532" i="10"/>
  <c r="O532" i="10" s="1"/>
  <c r="M533" i="10"/>
  <c r="O533" i="10" s="1"/>
  <c r="M534" i="10"/>
  <c r="O534" i="10" s="1"/>
  <c r="M535" i="10"/>
  <c r="O535" i="10" s="1"/>
  <c r="M536" i="10"/>
  <c r="O536" i="10" s="1"/>
  <c r="M537" i="10"/>
  <c r="O537" i="10" s="1"/>
  <c r="M538" i="10"/>
  <c r="O538" i="10" s="1"/>
  <c r="M539" i="10"/>
  <c r="O539" i="10" s="1"/>
  <c r="M540" i="10"/>
  <c r="O540" i="10" s="1"/>
  <c r="M541" i="10"/>
  <c r="O541" i="10" s="1"/>
  <c r="M542" i="10"/>
  <c r="O542" i="10" s="1"/>
  <c r="M543" i="10"/>
  <c r="O543" i="10" s="1"/>
  <c r="M544" i="10"/>
  <c r="O544" i="10" s="1"/>
  <c r="M545" i="10"/>
  <c r="O545" i="10" s="1"/>
  <c r="M546" i="10"/>
  <c r="O546" i="10" s="1"/>
  <c r="M547" i="10"/>
  <c r="O547" i="10" s="1"/>
  <c r="M548" i="10"/>
  <c r="O548" i="10" s="1"/>
  <c r="M549" i="10"/>
  <c r="O549" i="10" s="1"/>
  <c r="M550" i="10"/>
  <c r="O550" i="10" s="1"/>
  <c r="M551" i="10"/>
  <c r="O551" i="10" s="1"/>
  <c r="M552" i="10"/>
  <c r="O552" i="10" s="1"/>
  <c r="M553" i="10"/>
  <c r="O553" i="10" s="1"/>
  <c r="M554" i="10"/>
  <c r="O554" i="10" s="1"/>
  <c r="M555" i="10"/>
  <c r="O555" i="10" s="1"/>
  <c r="M556" i="10"/>
  <c r="O556" i="10" s="1"/>
  <c r="M557" i="10"/>
  <c r="O557" i="10" s="1"/>
  <c r="M558" i="10"/>
  <c r="O558" i="10" s="1"/>
  <c r="M559" i="10"/>
  <c r="O559" i="10" s="1"/>
  <c r="M9" i="10"/>
  <c r="M10" i="10"/>
  <c r="O10" i="10" s="1"/>
  <c r="M11" i="10"/>
  <c r="O11" i="10" s="1"/>
  <c r="M12" i="10"/>
  <c r="O12" i="10" s="1"/>
  <c r="M13" i="10"/>
  <c r="O13" i="10" s="1"/>
  <c r="M15" i="10"/>
  <c r="O15" i="10" s="1"/>
  <c r="M16" i="10"/>
  <c r="O16" i="10" s="1"/>
  <c r="M17" i="10"/>
  <c r="O17" i="10" s="1"/>
  <c r="M18" i="10"/>
  <c r="O18" i="10" s="1"/>
  <c r="M19" i="10"/>
  <c r="O19" i="10" s="1"/>
  <c r="M20" i="10"/>
  <c r="O20" i="10" s="1"/>
  <c r="M21" i="10"/>
  <c r="O21" i="10" s="1"/>
  <c r="M22" i="10"/>
  <c r="O22" i="10" s="1"/>
  <c r="M23" i="10"/>
  <c r="O23" i="10" s="1"/>
  <c r="M24" i="10"/>
  <c r="O24" i="10" s="1"/>
  <c r="M25" i="10"/>
  <c r="O25" i="10" s="1"/>
  <c r="M26" i="10"/>
  <c r="O26" i="10" s="1"/>
  <c r="M27" i="10"/>
  <c r="O27" i="10" s="1"/>
  <c r="M28" i="10"/>
  <c r="O28" i="10" s="1"/>
  <c r="M29" i="10"/>
  <c r="O29" i="10" s="1"/>
  <c r="M30" i="10"/>
  <c r="O30" i="10" s="1"/>
  <c r="M31" i="10"/>
  <c r="O31" i="10" s="1"/>
  <c r="M32" i="10"/>
  <c r="O32" i="10" s="1"/>
  <c r="M33" i="10"/>
  <c r="O33" i="10" s="1"/>
  <c r="M34" i="10"/>
  <c r="O34" i="10" s="1"/>
  <c r="M35" i="10"/>
  <c r="O35" i="10" s="1"/>
  <c r="M36" i="10"/>
  <c r="O36" i="10" s="1"/>
  <c r="M37" i="10"/>
  <c r="O37" i="10" s="1"/>
  <c r="M38" i="10"/>
  <c r="O38" i="10" s="1"/>
  <c r="M40" i="10"/>
  <c r="O40" i="10" s="1"/>
  <c r="M41" i="10"/>
  <c r="M42" i="10"/>
  <c r="O42" i="10" s="1"/>
  <c r="M43" i="10"/>
  <c r="M44" i="10"/>
  <c r="O44" i="10" s="1"/>
  <c r="M45" i="10"/>
  <c r="O45" i="10" s="1"/>
  <c r="M46" i="10"/>
  <c r="O46" i="10" s="1"/>
  <c r="M47" i="10"/>
  <c r="O47" i="10" s="1"/>
  <c r="M48" i="10"/>
  <c r="O48" i="10" s="1"/>
  <c r="M49" i="10"/>
  <c r="O49" i="10" s="1"/>
  <c r="M51" i="10"/>
  <c r="M52" i="10"/>
  <c r="O52" i="10" s="1"/>
  <c r="M53" i="10"/>
  <c r="O53" i="10" s="1"/>
  <c r="M54" i="10"/>
  <c r="O54" i="10" s="1"/>
  <c r="M55" i="10"/>
  <c r="O55" i="10" s="1"/>
  <c r="M56" i="10"/>
  <c r="O56" i="10" s="1"/>
  <c r="M57" i="10"/>
  <c r="O57" i="10" s="1"/>
  <c r="M58" i="10"/>
  <c r="O58" i="10" s="1"/>
  <c r="M59" i="10"/>
  <c r="O59" i="10" s="1"/>
  <c r="M60" i="10"/>
  <c r="O60" i="10" s="1"/>
  <c r="M61" i="10"/>
  <c r="O61" i="10" s="1"/>
  <c r="M62" i="10"/>
  <c r="O62" i="10" s="1"/>
  <c r="M63" i="10"/>
  <c r="O63" i="10" s="1"/>
  <c r="M64" i="10"/>
  <c r="O64" i="10" s="1"/>
  <c r="M65" i="10"/>
  <c r="O65" i="10" s="1"/>
  <c r="M66" i="10"/>
  <c r="O66" i="10" s="1"/>
  <c r="M67" i="10"/>
  <c r="O67" i="10" s="1"/>
  <c r="M68" i="10"/>
  <c r="O68" i="10" s="1"/>
  <c r="M69" i="10"/>
  <c r="O69" i="10" s="1"/>
  <c r="M70" i="10"/>
  <c r="O70" i="10" s="1"/>
  <c r="M71" i="10"/>
  <c r="O71" i="10" s="1"/>
  <c r="M72" i="10"/>
  <c r="O72" i="10" s="1"/>
  <c r="M73" i="10"/>
  <c r="O73" i="10" s="1"/>
  <c r="M74" i="10"/>
  <c r="O74" i="10" s="1"/>
  <c r="M76" i="10"/>
  <c r="O76" i="10" s="1"/>
  <c r="M77" i="10"/>
  <c r="O77" i="10" s="1"/>
  <c r="M78" i="10"/>
  <c r="O78" i="10" s="1"/>
  <c r="M79" i="10"/>
  <c r="M80" i="10"/>
  <c r="O80" i="10" s="1"/>
  <c r="M81" i="10"/>
  <c r="O81" i="10" s="1"/>
  <c r="M82" i="10"/>
  <c r="O82" i="10" s="1"/>
  <c r="M83" i="10"/>
  <c r="O83" i="10" s="1"/>
  <c r="M84" i="10"/>
  <c r="O84" i="10" s="1"/>
  <c r="M85" i="10"/>
  <c r="O85" i="10" s="1"/>
  <c r="M87" i="10"/>
  <c r="O87" i="10" s="1"/>
  <c r="M88" i="10"/>
  <c r="O88" i="10" s="1"/>
  <c r="M89" i="10"/>
  <c r="O89" i="10" s="1"/>
  <c r="M90" i="10"/>
  <c r="O90" i="10" s="1"/>
  <c r="M91" i="10"/>
  <c r="O91" i="10" s="1"/>
  <c r="M92" i="10"/>
  <c r="O92" i="10" s="1"/>
  <c r="M93" i="10"/>
  <c r="O93" i="10" s="1"/>
  <c r="M94" i="10"/>
  <c r="O94" i="10" s="1"/>
  <c r="M95" i="10"/>
  <c r="O95" i="10" s="1"/>
  <c r="M96" i="10"/>
  <c r="O96" i="10" s="1"/>
  <c r="M97" i="10"/>
  <c r="O97" i="10" s="1"/>
  <c r="M98" i="10"/>
  <c r="O98" i="10" s="1"/>
  <c r="M99" i="10"/>
  <c r="O99" i="10" s="1"/>
  <c r="M100" i="10"/>
  <c r="O100" i="10" s="1"/>
  <c r="M101" i="10"/>
  <c r="O101" i="10" s="1"/>
  <c r="M102" i="10"/>
  <c r="O102" i="10" s="1"/>
  <c r="M103" i="10"/>
  <c r="O103" i="10" s="1"/>
  <c r="M104" i="10"/>
  <c r="O104" i="10" s="1"/>
  <c r="M105" i="10"/>
  <c r="O105" i="10" s="1"/>
  <c r="M106" i="10"/>
  <c r="O106" i="10" s="1"/>
  <c r="M107" i="10"/>
  <c r="O107" i="10" s="1"/>
  <c r="M108" i="10"/>
  <c r="O108" i="10" s="1"/>
  <c r="M109" i="10"/>
  <c r="O109" i="10" s="1"/>
  <c r="M110" i="10"/>
  <c r="O110" i="10" s="1"/>
  <c r="M111" i="10"/>
  <c r="O111" i="10" s="1"/>
  <c r="M112" i="10"/>
  <c r="O112" i="10" s="1"/>
  <c r="M113" i="10"/>
  <c r="O113" i="10" s="1"/>
  <c r="M114" i="10"/>
  <c r="O114" i="10" s="1"/>
  <c r="M115" i="10"/>
  <c r="O115" i="10" s="1"/>
  <c r="M116" i="10"/>
  <c r="O116" i="10" s="1"/>
  <c r="M117" i="10"/>
  <c r="O117" i="10" s="1"/>
  <c r="M118" i="10"/>
  <c r="O118" i="10" s="1"/>
  <c r="M119" i="10"/>
  <c r="O119" i="10" s="1"/>
  <c r="M120" i="10"/>
  <c r="O120" i="10" s="1"/>
  <c r="M121" i="10"/>
  <c r="O121" i="10" s="1"/>
  <c r="M122" i="10"/>
  <c r="O122" i="10" s="1"/>
  <c r="M123" i="10"/>
  <c r="O123" i="10" s="1"/>
  <c r="M124" i="10"/>
  <c r="O124" i="10" s="1"/>
  <c r="M125" i="10"/>
  <c r="O125" i="10" s="1"/>
  <c r="M126" i="10"/>
  <c r="O126" i="10" s="1"/>
  <c r="M127" i="10"/>
  <c r="O127" i="10" s="1"/>
  <c r="M128" i="10"/>
  <c r="O128" i="10" s="1"/>
  <c r="M129" i="10"/>
  <c r="O129" i="10" s="1"/>
  <c r="M130" i="10"/>
  <c r="O130" i="10" s="1"/>
  <c r="M131" i="10"/>
  <c r="O131" i="10" s="1"/>
  <c r="M132" i="10"/>
  <c r="O132" i="10" s="1"/>
  <c r="M133" i="10"/>
  <c r="O133" i="10" s="1"/>
  <c r="M134" i="10"/>
  <c r="O134" i="10" s="1"/>
  <c r="M135" i="10"/>
  <c r="O135" i="10" s="1"/>
  <c r="M136" i="10"/>
  <c r="O136" i="10" s="1"/>
  <c r="M137" i="10"/>
  <c r="O137" i="10" s="1"/>
  <c r="M138" i="10"/>
  <c r="O138" i="10" s="1"/>
  <c r="M139" i="10"/>
  <c r="O139" i="10" s="1"/>
  <c r="M140" i="10"/>
  <c r="O140" i="10" s="1"/>
  <c r="M141" i="10"/>
  <c r="O141" i="10" s="1"/>
  <c r="M142" i="10"/>
  <c r="O142" i="10" s="1"/>
  <c r="M143" i="10"/>
  <c r="O143" i="10" s="1"/>
  <c r="M144" i="10"/>
  <c r="O144" i="10" s="1"/>
  <c r="M145" i="10"/>
  <c r="O145" i="10" s="1"/>
  <c r="M146" i="10"/>
  <c r="O146" i="10" s="1"/>
  <c r="M147" i="10"/>
  <c r="O147" i="10" s="1"/>
  <c r="M148" i="10"/>
  <c r="O148" i="10" s="1"/>
  <c r="M149" i="10"/>
  <c r="O149" i="10" s="1"/>
  <c r="M150" i="10"/>
  <c r="O150" i="10" s="1"/>
  <c r="M151" i="10"/>
  <c r="O151" i="10" s="1"/>
  <c r="M152" i="10"/>
  <c r="O152" i="10" s="1"/>
  <c r="M153" i="10"/>
  <c r="O153" i="10" s="1"/>
  <c r="M154" i="10"/>
  <c r="O154" i="10" s="1"/>
  <c r="M155" i="10"/>
  <c r="O155" i="10" s="1"/>
  <c r="M156" i="10"/>
  <c r="O156" i="10" s="1"/>
  <c r="M157" i="10"/>
  <c r="O157" i="10" s="1"/>
  <c r="M158" i="10"/>
  <c r="O158" i="10" s="1"/>
  <c r="M159" i="10"/>
  <c r="O159" i="10" s="1"/>
  <c r="M160" i="10"/>
  <c r="O160" i="10" s="1"/>
  <c r="M161" i="10"/>
  <c r="O161" i="10" s="1"/>
  <c r="M162" i="10"/>
  <c r="O162" i="10" s="1"/>
  <c r="M163" i="10"/>
  <c r="O163" i="10" s="1"/>
  <c r="M164" i="10"/>
  <c r="O164" i="10" s="1"/>
  <c r="M165" i="10"/>
  <c r="O165" i="10" s="1"/>
  <c r="M166" i="10"/>
  <c r="O166" i="10" s="1"/>
  <c r="M167" i="10"/>
  <c r="O167" i="10" s="1"/>
  <c r="M168" i="10"/>
  <c r="O168" i="10" s="1"/>
  <c r="M169" i="10"/>
  <c r="O169" i="10" s="1"/>
  <c r="M170" i="10"/>
  <c r="O170" i="10" s="1"/>
  <c r="M171" i="10"/>
  <c r="O171" i="10" s="1"/>
  <c r="M172" i="10"/>
  <c r="O172" i="10" s="1"/>
  <c r="M173" i="10"/>
  <c r="O173" i="10" s="1"/>
  <c r="M174" i="10"/>
  <c r="O174" i="10" s="1"/>
  <c r="M175" i="10"/>
  <c r="O175" i="10" s="1"/>
  <c r="M176" i="10"/>
  <c r="O176" i="10" s="1"/>
  <c r="M177" i="10"/>
  <c r="O177" i="10" s="1"/>
  <c r="M178" i="10"/>
  <c r="O178" i="10" s="1"/>
  <c r="M179" i="10"/>
  <c r="O179" i="10" s="1"/>
  <c r="M180" i="10"/>
  <c r="O180" i="10" s="1"/>
  <c r="M181" i="10"/>
  <c r="O181" i="10" s="1"/>
  <c r="M182" i="10"/>
  <c r="O182" i="10" s="1"/>
  <c r="M183" i="10"/>
  <c r="O183" i="10" s="1"/>
  <c r="M184" i="10"/>
  <c r="O184" i="10" s="1"/>
  <c r="M185" i="10"/>
  <c r="M186" i="10"/>
  <c r="O186" i="10" s="1"/>
  <c r="M187" i="10"/>
  <c r="O187" i="10" s="1"/>
  <c r="M188" i="10"/>
  <c r="O188" i="10" s="1"/>
  <c r="M189" i="10"/>
  <c r="O189" i="10" s="1"/>
  <c r="M190" i="10"/>
  <c r="O190" i="10" s="1"/>
  <c r="M191" i="10"/>
  <c r="O191" i="10" s="1"/>
  <c r="M192" i="10"/>
  <c r="O192" i="10" s="1"/>
  <c r="M193" i="10"/>
  <c r="O193" i="10" s="1"/>
  <c r="M194" i="10"/>
  <c r="O194" i="10" s="1"/>
  <c r="M195" i="10"/>
  <c r="O195" i="10" s="1"/>
  <c r="M196" i="10"/>
  <c r="O196" i="10" s="1"/>
  <c r="M197" i="10"/>
  <c r="O197" i="10" s="1"/>
  <c r="M198" i="10"/>
  <c r="O198" i="10" s="1"/>
  <c r="M199" i="10"/>
  <c r="O199" i="10" s="1"/>
  <c r="M200" i="10"/>
  <c r="O200" i="10" s="1"/>
  <c r="M201" i="10"/>
  <c r="O201" i="10" s="1"/>
  <c r="M202" i="10"/>
  <c r="O202" i="10" s="1"/>
  <c r="M203" i="10"/>
  <c r="O203" i="10" s="1"/>
  <c r="M204" i="10"/>
  <c r="O204" i="10" s="1"/>
  <c r="M205" i="10"/>
  <c r="O205" i="10" s="1"/>
  <c r="M206" i="10"/>
  <c r="O206" i="10" s="1"/>
  <c r="M207" i="10"/>
  <c r="O207" i="10" s="1"/>
  <c r="M208" i="10"/>
  <c r="O208" i="10" s="1"/>
  <c r="M209" i="10"/>
  <c r="O209" i="10" s="1"/>
  <c r="M210" i="10"/>
  <c r="O210" i="10" s="1"/>
  <c r="M211" i="10"/>
  <c r="O211" i="10" s="1"/>
  <c r="M212" i="10"/>
  <c r="O212" i="10" s="1"/>
  <c r="M213" i="10"/>
  <c r="O213" i="10" s="1"/>
  <c r="M215" i="10"/>
  <c r="O215" i="10" s="1"/>
  <c r="M216" i="10"/>
  <c r="O216" i="10" s="1"/>
  <c r="M217" i="10"/>
  <c r="O217" i="10" s="1"/>
  <c r="M218" i="10"/>
  <c r="O218" i="10" s="1"/>
  <c r="M219" i="10"/>
  <c r="O219" i="10" s="1"/>
  <c r="M220" i="10"/>
  <c r="O220" i="10" s="1"/>
  <c r="M221" i="10"/>
  <c r="O221" i="10" s="1"/>
  <c r="M222" i="10"/>
  <c r="O222" i="10" s="1"/>
  <c r="M223" i="10"/>
  <c r="O223" i="10" s="1"/>
  <c r="M224" i="10"/>
  <c r="O224" i="10" s="1"/>
  <c r="M226" i="10"/>
  <c r="O226" i="10" s="1"/>
  <c r="M227" i="10"/>
  <c r="O227" i="10" s="1"/>
  <c r="M228" i="10"/>
  <c r="O228" i="10" s="1"/>
  <c r="M229" i="10"/>
  <c r="O229" i="10" s="1"/>
  <c r="M230" i="10"/>
  <c r="O230" i="10" s="1"/>
  <c r="M231" i="10"/>
  <c r="O231" i="10" s="1"/>
  <c r="M232" i="10"/>
  <c r="O232" i="10" s="1"/>
  <c r="M233" i="10"/>
  <c r="O233" i="10" s="1"/>
  <c r="M234" i="10"/>
  <c r="M235" i="10"/>
  <c r="O235" i="10" s="1"/>
  <c r="M236" i="10"/>
  <c r="O236" i="10" s="1"/>
  <c r="M237" i="10"/>
  <c r="O237" i="10" s="1"/>
  <c r="M238" i="10"/>
  <c r="O238" i="10" s="1"/>
  <c r="M239" i="10"/>
  <c r="O239" i="10" s="1"/>
  <c r="M240" i="10"/>
  <c r="O240" i="10" s="1"/>
  <c r="M241" i="10"/>
  <c r="O241" i="10" s="1"/>
  <c r="M242" i="10"/>
  <c r="O242" i="10" s="1"/>
  <c r="M243" i="10"/>
  <c r="O243" i="10" s="1"/>
  <c r="M244" i="10"/>
  <c r="O244" i="10" s="1"/>
  <c r="M245" i="10"/>
  <c r="O245" i="10" s="1"/>
  <c r="M246" i="10"/>
  <c r="O246" i="10" s="1"/>
  <c r="M247" i="10"/>
  <c r="O247" i="10" s="1"/>
  <c r="M248" i="10"/>
  <c r="O248" i="10" s="1"/>
  <c r="M249" i="10"/>
  <c r="O249" i="10" s="1"/>
  <c r="M250" i="10"/>
  <c r="O250" i="10" s="1"/>
  <c r="M251" i="10"/>
  <c r="O251" i="10" s="1"/>
  <c r="M252" i="10"/>
  <c r="O252" i="10" s="1"/>
  <c r="M253" i="10"/>
  <c r="O253" i="10" s="1"/>
  <c r="M254" i="10"/>
  <c r="O254" i="10" s="1"/>
  <c r="M255" i="10"/>
  <c r="O255" i="10" s="1"/>
  <c r="M256" i="10"/>
  <c r="O256" i="10" s="1"/>
  <c r="M257" i="10"/>
  <c r="O257" i="10" s="1"/>
  <c r="M258" i="10"/>
  <c r="O258" i="10" s="1"/>
  <c r="M259" i="10"/>
  <c r="O259" i="10" s="1"/>
  <c r="M260" i="10"/>
  <c r="O260" i="10" s="1"/>
  <c r="M261" i="10"/>
  <c r="O261" i="10" s="1"/>
  <c r="M262" i="10"/>
  <c r="O262" i="10" s="1"/>
  <c r="M263" i="10"/>
  <c r="O263" i="10" s="1"/>
  <c r="M264" i="10"/>
  <c r="O264" i="10" s="1"/>
  <c r="M265" i="10"/>
  <c r="O265" i="10" s="1"/>
  <c r="M266" i="10"/>
  <c r="O266" i="10" s="1"/>
  <c r="M267" i="10"/>
  <c r="O267" i="10" s="1"/>
  <c r="M268" i="10"/>
  <c r="O268" i="10" s="1"/>
  <c r="M269" i="10"/>
  <c r="O269" i="10" s="1"/>
  <c r="M270" i="10"/>
  <c r="O270" i="10" s="1"/>
  <c r="M271" i="10"/>
  <c r="O271" i="10" s="1"/>
  <c r="M309" i="10"/>
  <c r="O297" i="25"/>
  <c r="O298" i="25"/>
  <c r="O299" i="25"/>
  <c r="O300" i="25"/>
  <c r="M283" i="25"/>
  <c r="O283" i="25" s="1"/>
  <c r="M284" i="25"/>
  <c r="O284" i="25" s="1"/>
  <c r="M285" i="25"/>
  <c r="O285" i="25" s="1"/>
  <c r="M286" i="25"/>
  <c r="M287" i="25"/>
  <c r="M288" i="25"/>
  <c r="O288" i="25" s="1"/>
  <c r="M289" i="25"/>
  <c r="M290" i="25"/>
  <c r="O290" i="25" s="1"/>
  <c r="M291" i="25"/>
  <c r="M292" i="25"/>
  <c r="M293" i="25"/>
  <c r="M294" i="25"/>
  <c r="M295" i="25"/>
  <c r="M303" i="25"/>
  <c r="M304" i="25"/>
  <c r="O304" i="25" s="1"/>
  <c r="M305" i="25"/>
  <c r="O305" i="25" s="1"/>
  <c r="M306" i="25"/>
  <c r="O306" i="25" s="1"/>
  <c r="M307" i="25"/>
  <c r="O307" i="25" s="1"/>
  <c r="M308" i="25"/>
  <c r="O308" i="25" s="1"/>
  <c r="M309" i="25"/>
  <c r="O309" i="25" s="1"/>
  <c r="M310" i="25"/>
  <c r="M311" i="25"/>
  <c r="O311" i="25" s="1"/>
  <c r="M312" i="25"/>
  <c r="O312" i="25" s="1"/>
  <c r="M314" i="25"/>
  <c r="O314" i="25" s="1"/>
  <c r="M315" i="25"/>
  <c r="O315" i="25" s="1"/>
  <c r="M317" i="25"/>
  <c r="O317" i="25" s="1"/>
  <c r="M318" i="25"/>
  <c r="O318" i="25" s="1"/>
  <c r="M319" i="25"/>
  <c r="O319" i="25" s="1"/>
  <c r="M320" i="25"/>
  <c r="O320" i="25" s="1"/>
  <c r="M321" i="25"/>
  <c r="O321" i="25" s="1"/>
  <c r="M322" i="25"/>
  <c r="O322" i="25" s="1"/>
  <c r="M323" i="25"/>
  <c r="O323" i="25" s="1"/>
  <c r="M324" i="25"/>
  <c r="O324" i="25" s="1"/>
  <c r="M325" i="25"/>
  <c r="M326" i="25"/>
  <c r="O326" i="25" s="1"/>
  <c r="M328" i="25"/>
  <c r="M329" i="25"/>
  <c r="O329" i="25" s="1"/>
  <c r="M331" i="25"/>
  <c r="M332" i="25"/>
  <c r="O332" i="25" s="1"/>
  <c r="M333" i="25"/>
  <c r="O333" i="25" s="1"/>
  <c r="M334" i="25"/>
  <c r="O334" i="25" s="1"/>
  <c r="M335" i="25"/>
  <c r="O335" i="25" s="1"/>
  <c r="M336" i="25"/>
  <c r="O336" i="25" s="1"/>
  <c r="M337" i="25"/>
  <c r="O337" i="25" s="1"/>
  <c r="M338" i="25"/>
  <c r="O338" i="25" s="1"/>
  <c r="M339" i="25"/>
  <c r="O339" i="25" s="1"/>
  <c r="M340" i="25"/>
  <c r="M343" i="25"/>
  <c r="O343" i="25" s="1"/>
  <c r="M344" i="25"/>
  <c r="M345" i="25"/>
  <c r="O345" i="25" s="1"/>
  <c r="M346" i="25"/>
  <c r="O346" i="25" s="1"/>
  <c r="M347" i="25"/>
  <c r="O347" i="25" s="1"/>
  <c r="M348" i="25"/>
  <c r="O348" i="25" s="1"/>
  <c r="M349" i="25"/>
  <c r="O349" i="25" s="1"/>
  <c r="M350" i="25"/>
  <c r="O350" i="25" s="1"/>
  <c r="M351" i="25"/>
  <c r="O351" i="25" s="1"/>
  <c r="M352" i="25"/>
  <c r="M353" i="25"/>
  <c r="O353" i="25" s="1"/>
  <c r="M354" i="25"/>
  <c r="O354" i="25" s="1"/>
  <c r="M355" i="25"/>
  <c r="O355" i="25" s="1"/>
  <c r="M356" i="25"/>
  <c r="O356" i="25" s="1"/>
  <c r="M357" i="25"/>
  <c r="O357" i="25" s="1"/>
  <c r="M358" i="25"/>
  <c r="O358" i="25" s="1"/>
  <c r="M359" i="25"/>
  <c r="O359" i="25" s="1"/>
  <c r="M360" i="25"/>
  <c r="O360" i="25" s="1"/>
  <c r="M361" i="25"/>
  <c r="O361" i="25" s="1"/>
  <c r="M362" i="25"/>
  <c r="O362" i="25" s="1"/>
  <c r="M363" i="25"/>
  <c r="O363" i="25" s="1"/>
  <c r="M364" i="25"/>
  <c r="O364" i="25" s="1"/>
  <c r="M365" i="25"/>
  <c r="O365" i="25" s="1"/>
  <c r="M366" i="25"/>
  <c r="O366" i="25" s="1"/>
  <c r="M367" i="25"/>
  <c r="O367" i="25" s="1"/>
  <c r="M368" i="25"/>
  <c r="O368" i="25" s="1"/>
  <c r="M369" i="25"/>
  <c r="O369" i="25" s="1"/>
  <c r="M370" i="25"/>
  <c r="O370" i="25" s="1"/>
  <c r="M371" i="25"/>
  <c r="O371" i="25" s="1"/>
  <c r="M372" i="25"/>
  <c r="O372" i="25" s="1"/>
  <c r="M373" i="25"/>
  <c r="O373" i="25" s="1"/>
  <c r="M374" i="25"/>
  <c r="O374" i="25" s="1"/>
  <c r="M375" i="25"/>
  <c r="O375" i="25" s="1"/>
  <c r="M376" i="25"/>
  <c r="O376" i="25" s="1"/>
  <c r="M377" i="25"/>
  <c r="O377" i="25" s="1"/>
  <c r="M378" i="25"/>
  <c r="O378" i="25" s="1"/>
  <c r="M379" i="25"/>
  <c r="O379" i="25" s="1"/>
  <c r="M380" i="25"/>
  <c r="O380" i="25" s="1"/>
  <c r="M381" i="25"/>
  <c r="O381" i="25" s="1"/>
  <c r="M382" i="25"/>
  <c r="O382" i="25" s="1"/>
  <c r="M383" i="25"/>
  <c r="O383" i="25" s="1"/>
  <c r="M384" i="25"/>
  <c r="O384" i="25" s="1"/>
  <c r="M385" i="25"/>
  <c r="O385" i="25" s="1"/>
  <c r="M386" i="25"/>
  <c r="O386" i="25" s="1"/>
  <c r="M387" i="25"/>
  <c r="O387" i="25" s="1"/>
  <c r="M388" i="25"/>
  <c r="O388" i="25" s="1"/>
  <c r="M389" i="25"/>
  <c r="O389" i="25" s="1"/>
  <c r="M390" i="25"/>
  <c r="O390" i="25" s="1"/>
  <c r="M391" i="25"/>
  <c r="O391" i="25" s="1"/>
  <c r="M392" i="25"/>
  <c r="O392" i="25" s="1"/>
  <c r="M393" i="25"/>
  <c r="O393" i="25" s="1"/>
  <c r="M394" i="25"/>
  <c r="O394" i="25" s="1"/>
  <c r="M395" i="25"/>
  <c r="M396" i="25"/>
  <c r="O396" i="25" s="1"/>
  <c r="M397" i="25"/>
  <c r="O397" i="25" s="1"/>
  <c r="M398" i="25"/>
  <c r="O398" i="25" s="1"/>
  <c r="M399" i="25"/>
  <c r="O399" i="25" s="1"/>
  <c r="M400" i="25"/>
  <c r="O400" i="25" s="1"/>
  <c r="M401" i="25"/>
  <c r="O401" i="25" s="1"/>
  <c r="M402" i="25"/>
  <c r="O402" i="25" s="1"/>
  <c r="M403" i="25"/>
  <c r="O403" i="25" s="1"/>
  <c r="M404" i="25"/>
  <c r="O404" i="25" s="1"/>
  <c r="M405" i="25"/>
  <c r="O405" i="25" s="1"/>
  <c r="M406" i="25"/>
  <c r="O406" i="25" s="1"/>
  <c r="M407" i="25"/>
  <c r="O407" i="25" s="1"/>
  <c r="M408" i="25"/>
  <c r="O408" i="25" s="1"/>
  <c r="M409" i="25"/>
  <c r="O409" i="25" s="1"/>
  <c r="M410" i="25"/>
  <c r="O410" i="25" s="1"/>
  <c r="M411" i="25"/>
  <c r="O411" i="25" s="1"/>
  <c r="M412" i="25"/>
  <c r="O412" i="25" s="1"/>
  <c r="M413" i="25"/>
  <c r="O413" i="25" s="1"/>
  <c r="M414" i="25"/>
  <c r="O414" i="25" s="1"/>
  <c r="M415" i="25"/>
  <c r="O415" i="25" s="1"/>
  <c r="M416" i="25"/>
  <c r="O416" i="25" s="1"/>
  <c r="M417" i="25"/>
  <c r="O417" i="25" s="1"/>
  <c r="M418" i="25"/>
  <c r="O418" i="25" s="1"/>
  <c r="M419" i="25"/>
  <c r="O419" i="25" s="1"/>
  <c r="M420" i="25"/>
  <c r="O420" i="25" s="1"/>
  <c r="M421" i="25"/>
  <c r="O421" i="25" s="1"/>
  <c r="M422" i="25"/>
  <c r="M423" i="25"/>
  <c r="O423" i="25" s="1"/>
  <c r="M424" i="25"/>
  <c r="O424" i="25" s="1"/>
  <c r="M425" i="25"/>
  <c r="O425" i="25" s="1"/>
  <c r="M426" i="25"/>
  <c r="O426" i="25" s="1"/>
  <c r="M427" i="25"/>
  <c r="O427" i="25" s="1"/>
  <c r="M428" i="25"/>
  <c r="O428" i="25" s="1"/>
  <c r="M429" i="25"/>
  <c r="O429" i="25" s="1"/>
  <c r="M430" i="25"/>
  <c r="O430" i="25" s="1"/>
  <c r="M431" i="25"/>
  <c r="O431" i="25" s="1"/>
  <c r="M432" i="25"/>
  <c r="O432" i="25" s="1"/>
  <c r="M433" i="25"/>
  <c r="O433" i="25" s="1"/>
  <c r="M434" i="25"/>
  <c r="O434" i="25" s="1"/>
  <c r="M435" i="25"/>
  <c r="O435" i="25" s="1"/>
  <c r="M436" i="25"/>
  <c r="O436" i="25" s="1"/>
  <c r="M437" i="25"/>
  <c r="O437" i="25" s="1"/>
  <c r="M438" i="25"/>
  <c r="O438" i="25" s="1"/>
  <c r="M439" i="25"/>
  <c r="O439" i="25" s="1"/>
  <c r="M440" i="25"/>
  <c r="O440" i="25" s="1"/>
  <c r="M441" i="25"/>
  <c r="O441" i="25" s="1"/>
  <c r="M442" i="25"/>
  <c r="O442" i="25" s="1"/>
  <c r="M443" i="25"/>
  <c r="O443" i="25" s="1"/>
  <c r="M444" i="25"/>
  <c r="O444" i="25" s="1"/>
  <c r="M445" i="25"/>
  <c r="O445" i="25" s="1"/>
  <c r="M446" i="25"/>
  <c r="O446" i="25" s="1"/>
  <c r="M447" i="25"/>
  <c r="O447" i="25" s="1"/>
  <c r="M448" i="25"/>
  <c r="O448" i="25" s="1"/>
  <c r="M449" i="25"/>
  <c r="O449" i="25" s="1"/>
  <c r="M450" i="25"/>
  <c r="O450" i="25" s="1"/>
  <c r="M451" i="25"/>
  <c r="O451" i="25" s="1"/>
  <c r="M452" i="25"/>
  <c r="O452" i="25" s="1"/>
  <c r="M453" i="25"/>
  <c r="O453" i="25" s="1"/>
  <c r="M454" i="25"/>
  <c r="O454" i="25" s="1"/>
  <c r="M455" i="25"/>
  <c r="O455" i="25" s="1"/>
  <c r="M456" i="25"/>
  <c r="O456" i="25" s="1"/>
  <c r="M457" i="25"/>
  <c r="O457" i="25" s="1"/>
  <c r="M458" i="25"/>
  <c r="O458" i="25" s="1"/>
  <c r="M459" i="25"/>
  <c r="O459" i="25" s="1"/>
  <c r="M460" i="25"/>
  <c r="O460" i="25" s="1"/>
  <c r="M461" i="25"/>
  <c r="O461" i="25" s="1"/>
  <c r="M462" i="25"/>
  <c r="O462" i="25" s="1"/>
  <c r="M463" i="25"/>
  <c r="O463" i="25" s="1"/>
  <c r="M464" i="25"/>
  <c r="O464" i="25" s="1"/>
  <c r="M465" i="25"/>
  <c r="O465" i="25" s="1"/>
  <c r="M466" i="25"/>
  <c r="O466" i="25" s="1"/>
  <c r="M467" i="25"/>
  <c r="O467" i="25" s="1"/>
  <c r="M468" i="25"/>
  <c r="O468" i="25" s="1"/>
  <c r="M469" i="25"/>
  <c r="O469" i="25" s="1"/>
  <c r="M470" i="25"/>
  <c r="O470" i="25" s="1"/>
  <c r="M471" i="25"/>
  <c r="O471" i="25" s="1"/>
  <c r="M472" i="25"/>
  <c r="O472" i="25" s="1"/>
  <c r="M473" i="25"/>
  <c r="O473" i="25" s="1"/>
  <c r="M474" i="25"/>
  <c r="O474" i="25" s="1"/>
  <c r="M475" i="25"/>
  <c r="O475" i="25" s="1"/>
  <c r="M476" i="25"/>
  <c r="O476" i="25" s="1"/>
  <c r="M477" i="25"/>
  <c r="O477" i="25" s="1"/>
  <c r="M478" i="25"/>
  <c r="O478" i="25" s="1"/>
  <c r="M479" i="25"/>
  <c r="O479" i="25" s="1"/>
  <c r="M480" i="25"/>
  <c r="O480" i="25" s="1"/>
  <c r="M481" i="25"/>
  <c r="O481" i="25" s="1"/>
  <c r="M482" i="25"/>
  <c r="O482" i="25" s="1"/>
  <c r="M483" i="25"/>
  <c r="O483" i="25" s="1"/>
  <c r="M484" i="25"/>
  <c r="O484" i="25" s="1"/>
  <c r="M485" i="25"/>
  <c r="O485" i="25" s="1"/>
  <c r="M487" i="25"/>
  <c r="O487" i="25" s="1"/>
  <c r="M488" i="25"/>
  <c r="O488" i="25" s="1"/>
  <c r="M489" i="25"/>
  <c r="O489" i="25" s="1"/>
  <c r="M490" i="25"/>
  <c r="O490" i="25" s="1"/>
  <c r="M491" i="25"/>
  <c r="O491" i="25" s="1"/>
  <c r="M492" i="25"/>
  <c r="O492" i="25" s="1"/>
  <c r="M493" i="25"/>
  <c r="O493" i="25" s="1"/>
  <c r="M494" i="25"/>
  <c r="O494" i="25" s="1"/>
  <c r="M495" i="25"/>
  <c r="O495" i="25" s="1"/>
  <c r="M496" i="25"/>
  <c r="O496" i="25" s="1"/>
  <c r="M497" i="25"/>
  <c r="O497" i="25" s="1"/>
  <c r="M498" i="25"/>
  <c r="O498" i="25" s="1"/>
  <c r="M499" i="25"/>
  <c r="O499" i="25" s="1"/>
  <c r="M500" i="25"/>
  <c r="O500" i="25" s="1"/>
  <c r="M501" i="25"/>
  <c r="O501" i="25" s="1"/>
  <c r="M502" i="25"/>
  <c r="O502" i="25" s="1"/>
  <c r="M503" i="25"/>
  <c r="O503" i="25" s="1"/>
  <c r="M504" i="25"/>
  <c r="O504" i="25" s="1"/>
  <c r="M505" i="25"/>
  <c r="O505" i="25" s="1"/>
  <c r="M506" i="25"/>
  <c r="O506" i="25" s="1"/>
  <c r="M507" i="25"/>
  <c r="O507" i="25" s="1"/>
  <c r="M508" i="25"/>
  <c r="O508" i="25" s="1"/>
  <c r="M509" i="25"/>
  <c r="O509" i="25" s="1"/>
  <c r="M510" i="25"/>
  <c r="O510" i="25" s="1"/>
  <c r="M511" i="25"/>
  <c r="O511" i="25" s="1"/>
  <c r="M512" i="25"/>
  <c r="O512" i="25" s="1"/>
  <c r="M513" i="25"/>
  <c r="O513" i="25" s="1"/>
  <c r="M514" i="25"/>
  <c r="O514" i="25" s="1"/>
  <c r="M515" i="25"/>
  <c r="O515" i="25" s="1"/>
  <c r="M516" i="25"/>
  <c r="O516" i="25" s="1"/>
  <c r="M517" i="25"/>
  <c r="O517" i="25" s="1"/>
  <c r="M518" i="25"/>
  <c r="O518" i="25" s="1"/>
  <c r="M519" i="25"/>
  <c r="O519" i="25" s="1"/>
  <c r="M520" i="25"/>
  <c r="O520" i="25" s="1"/>
  <c r="M521" i="25"/>
  <c r="O521" i="25" s="1"/>
  <c r="M522" i="25"/>
  <c r="O522" i="25" s="1"/>
  <c r="M523" i="25"/>
  <c r="O523" i="25" s="1"/>
  <c r="M524" i="25"/>
  <c r="O524" i="25" s="1"/>
  <c r="M525" i="25"/>
  <c r="O525" i="25" s="1"/>
  <c r="M526" i="25"/>
  <c r="O526" i="25" s="1"/>
  <c r="M527" i="25"/>
  <c r="O527" i="25" s="1"/>
  <c r="M528" i="25"/>
  <c r="O528" i="25" s="1"/>
  <c r="M529" i="25"/>
  <c r="O529" i="25" s="1"/>
  <c r="M530" i="25"/>
  <c r="O530" i="25" s="1"/>
  <c r="M531" i="25"/>
  <c r="O531" i="25" s="1"/>
  <c r="M532" i="25"/>
  <c r="O532" i="25" s="1"/>
  <c r="M533" i="25"/>
  <c r="O533" i="25" s="1"/>
  <c r="M534" i="25"/>
  <c r="O534" i="25" s="1"/>
  <c r="M535" i="25"/>
  <c r="O535" i="25" s="1"/>
  <c r="M536" i="25"/>
  <c r="O536" i="25" s="1"/>
  <c r="M537" i="25"/>
  <c r="O537" i="25" s="1"/>
  <c r="M538" i="25"/>
  <c r="O538" i="25" s="1"/>
  <c r="M539" i="25"/>
  <c r="O539" i="25" s="1"/>
  <c r="M540" i="25"/>
  <c r="O540" i="25" s="1"/>
  <c r="M541" i="25"/>
  <c r="O541" i="25" s="1"/>
  <c r="M542" i="25"/>
  <c r="O542" i="25" s="1"/>
  <c r="M543" i="25"/>
  <c r="O543" i="25" s="1"/>
  <c r="M544" i="25"/>
  <c r="O544" i="25" s="1"/>
  <c r="M545" i="25"/>
  <c r="O545" i="25" s="1"/>
  <c r="M546" i="25"/>
  <c r="O546" i="25" s="1"/>
  <c r="M547" i="25"/>
  <c r="O547" i="25" s="1"/>
  <c r="M548" i="25"/>
  <c r="O548" i="25" s="1"/>
  <c r="M549" i="25"/>
  <c r="O549" i="25" s="1"/>
  <c r="M550" i="25"/>
  <c r="O550" i="25" s="1"/>
  <c r="M551" i="25"/>
  <c r="O551" i="25" s="1"/>
  <c r="M552" i="25"/>
  <c r="O552" i="25" s="1"/>
  <c r="M553" i="25"/>
  <c r="O553" i="25" s="1"/>
  <c r="M554" i="25"/>
  <c r="O554" i="25" s="1"/>
  <c r="M555" i="25"/>
  <c r="O555" i="25" s="1"/>
  <c r="M556" i="25"/>
  <c r="O556" i="25" s="1"/>
  <c r="M557" i="25"/>
  <c r="O557" i="25" s="1"/>
  <c r="M558" i="25"/>
  <c r="O558" i="25" s="1"/>
  <c r="M559" i="25"/>
  <c r="O559" i="25" s="1"/>
  <c r="M560" i="25"/>
  <c r="O560" i="25" s="1"/>
  <c r="M9" i="25"/>
  <c r="O9" i="25" s="1"/>
  <c r="M10" i="25"/>
  <c r="O10" i="25" s="1"/>
  <c r="M11" i="25"/>
  <c r="O11" i="25" s="1"/>
  <c r="M12" i="25"/>
  <c r="O12" i="25" s="1"/>
  <c r="M13" i="25"/>
  <c r="O13" i="25" s="1"/>
  <c r="M15" i="25"/>
  <c r="O15" i="25" s="1"/>
  <c r="M16" i="25"/>
  <c r="O16" i="25" s="1"/>
  <c r="M17" i="25"/>
  <c r="O17" i="25" s="1"/>
  <c r="M18" i="25"/>
  <c r="O18" i="25" s="1"/>
  <c r="M19" i="25"/>
  <c r="O19" i="25" s="1"/>
  <c r="M20" i="25"/>
  <c r="O20" i="25" s="1"/>
  <c r="M21" i="25"/>
  <c r="O21" i="25" s="1"/>
  <c r="M22" i="25"/>
  <c r="O22" i="25" s="1"/>
  <c r="M23" i="25"/>
  <c r="O23" i="25" s="1"/>
  <c r="M24" i="25"/>
  <c r="O24" i="25" s="1"/>
  <c r="M25" i="25"/>
  <c r="O25" i="25" s="1"/>
  <c r="M26" i="25"/>
  <c r="O26" i="25" s="1"/>
  <c r="M27" i="25"/>
  <c r="O27" i="25" s="1"/>
  <c r="M28" i="25"/>
  <c r="O28" i="25" s="1"/>
  <c r="M29" i="25"/>
  <c r="O29" i="25" s="1"/>
  <c r="M30" i="25"/>
  <c r="O30" i="25" s="1"/>
  <c r="M31" i="25"/>
  <c r="O31" i="25" s="1"/>
  <c r="M32" i="25"/>
  <c r="O32" i="25" s="1"/>
  <c r="M33" i="25"/>
  <c r="O33" i="25" s="1"/>
  <c r="M34" i="25"/>
  <c r="O34" i="25" s="1"/>
  <c r="M35" i="25"/>
  <c r="O35" i="25" s="1"/>
  <c r="M36" i="25"/>
  <c r="O36" i="25" s="1"/>
  <c r="M37" i="25"/>
  <c r="O37" i="25" s="1"/>
  <c r="M38" i="25"/>
  <c r="O38" i="25" s="1"/>
  <c r="M40" i="25"/>
  <c r="M41" i="25"/>
  <c r="O41" i="25" s="1"/>
  <c r="M42" i="25"/>
  <c r="O42" i="25" s="1"/>
  <c r="M43" i="25"/>
  <c r="O43" i="25" s="1"/>
  <c r="M44" i="25"/>
  <c r="O44" i="25" s="1"/>
  <c r="M45" i="25"/>
  <c r="M46" i="25"/>
  <c r="O46" i="25" s="1"/>
  <c r="M47" i="25"/>
  <c r="O47" i="25" s="1"/>
  <c r="M48" i="25"/>
  <c r="O48" i="25" s="1"/>
  <c r="M49" i="25"/>
  <c r="O49" i="25" s="1"/>
  <c r="M51" i="25"/>
  <c r="O51" i="25" s="1"/>
  <c r="M52" i="25"/>
  <c r="O52" i="25" s="1"/>
  <c r="M53" i="25"/>
  <c r="O53" i="25" s="1"/>
  <c r="M54" i="25"/>
  <c r="O54" i="25" s="1"/>
  <c r="M55" i="25"/>
  <c r="O55" i="25" s="1"/>
  <c r="M56" i="25"/>
  <c r="O56" i="25" s="1"/>
  <c r="M57" i="25"/>
  <c r="O57" i="25" s="1"/>
  <c r="M58" i="25"/>
  <c r="O58" i="25" s="1"/>
  <c r="M59" i="25"/>
  <c r="O59" i="25" s="1"/>
  <c r="M60" i="25"/>
  <c r="O60" i="25" s="1"/>
  <c r="M61" i="25"/>
  <c r="O61" i="25" s="1"/>
  <c r="M62" i="25"/>
  <c r="O62" i="25" s="1"/>
  <c r="M63" i="25"/>
  <c r="O63" i="25" s="1"/>
  <c r="M64" i="25"/>
  <c r="O64" i="25" s="1"/>
  <c r="M65" i="25"/>
  <c r="O65" i="25" s="1"/>
  <c r="M66" i="25"/>
  <c r="O66" i="25" s="1"/>
  <c r="M67" i="25"/>
  <c r="O67" i="25" s="1"/>
  <c r="M68" i="25"/>
  <c r="O68" i="25" s="1"/>
  <c r="M69" i="25"/>
  <c r="O69" i="25" s="1"/>
  <c r="M70" i="25"/>
  <c r="O70" i="25" s="1"/>
  <c r="M71" i="25"/>
  <c r="O71" i="25" s="1"/>
  <c r="M72" i="25"/>
  <c r="O72" i="25" s="1"/>
  <c r="M73" i="25"/>
  <c r="O73" i="25" s="1"/>
  <c r="M74" i="25"/>
  <c r="O74" i="25" s="1"/>
  <c r="M75" i="25"/>
  <c r="O75" i="25" s="1"/>
  <c r="M76" i="25"/>
  <c r="O76" i="25" s="1"/>
  <c r="M77" i="25"/>
  <c r="O77" i="25" s="1"/>
  <c r="M78" i="25"/>
  <c r="O78" i="25" s="1"/>
  <c r="M79" i="25"/>
  <c r="O79" i="25" s="1"/>
  <c r="M80" i="25"/>
  <c r="O80" i="25" s="1"/>
  <c r="M81" i="25"/>
  <c r="O81" i="25" s="1"/>
  <c r="M82" i="25"/>
  <c r="O82" i="25" s="1"/>
  <c r="M83" i="25"/>
  <c r="O83" i="25" s="1"/>
  <c r="M84" i="25"/>
  <c r="O84" i="25" s="1"/>
  <c r="M85" i="25"/>
  <c r="O85" i="25" s="1"/>
  <c r="M86" i="25"/>
  <c r="O86" i="25" s="1"/>
  <c r="M87" i="25"/>
  <c r="O87" i="25" s="1"/>
  <c r="M88" i="25"/>
  <c r="O88" i="25" s="1"/>
  <c r="M89" i="25"/>
  <c r="O89" i="25" s="1"/>
  <c r="M90" i="25"/>
  <c r="O90" i="25" s="1"/>
  <c r="M91" i="25"/>
  <c r="O91" i="25" s="1"/>
  <c r="M92" i="25"/>
  <c r="O92" i="25" s="1"/>
  <c r="M93" i="25"/>
  <c r="O93" i="25" s="1"/>
  <c r="M94" i="25"/>
  <c r="O94" i="25" s="1"/>
  <c r="M95" i="25"/>
  <c r="O95" i="25" s="1"/>
  <c r="M96" i="25"/>
  <c r="O96" i="25" s="1"/>
  <c r="M97" i="25"/>
  <c r="O97" i="25" s="1"/>
  <c r="M98" i="25"/>
  <c r="O98" i="25" s="1"/>
  <c r="M99" i="25"/>
  <c r="O99" i="25" s="1"/>
  <c r="M100" i="25"/>
  <c r="O100" i="25" s="1"/>
  <c r="M101" i="25"/>
  <c r="O101" i="25" s="1"/>
  <c r="M102" i="25"/>
  <c r="O102" i="25" s="1"/>
  <c r="M103" i="25"/>
  <c r="O103" i="25" s="1"/>
  <c r="M104" i="25"/>
  <c r="O104" i="25" s="1"/>
  <c r="M105" i="25"/>
  <c r="O105" i="25" s="1"/>
  <c r="M106" i="25"/>
  <c r="O106" i="25" s="1"/>
  <c r="M107" i="25"/>
  <c r="O107" i="25" s="1"/>
  <c r="M108" i="25"/>
  <c r="O108" i="25" s="1"/>
  <c r="M109" i="25"/>
  <c r="O109" i="25" s="1"/>
  <c r="M110" i="25"/>
  <c r="O110" i="25" s="1"/>
  <c r="M111" i="25"/>
  <c r="O111" i="25" s="1"/>
  <c r="M112" i="25"/>
  <c r="O112" i="25" s="1"/>
  <c r="M113" i="25"/>
  <c r="O113" i="25" s="1"/>
  <c r="M114" i="25"/>
  <c r="O114" i="25" s="1"/>
  <c r="M115" i="25"/>
  <c r="O115" i="25" s="1"/>
  <c r="M116" i="25"/>
  <c r="O116" i="25" s="1"/>
  <c r="M117" i="25"/>
  <c r="O117" i="25" s="1"/>
  <c r="M118" i="25"/>
  <c r="O118" i="25" s="1"/>
  <c r="M119" i="25"/>
  <c r="O119" i="25" s="1"/>
  <c r="M120" i="25"/>
  <c r="O120" i="25" s="1"/>
  <c r="M121" i="25"/>
  <c r="O121" i="25" s="1"/>
  <c r="M122" i="25"/>
  <c r="O122" i="25" s="1"/>
  <c r="M123" i="25"/>
  <c r="O123" i="25" s="1"/>
  <c r="M124" i="25"/>
  <c r="O124" i="25" s="1"/>
  <c r="M125" i="25"/>
  <c r="O125" i="25" s="1"/>
  <c r="M126" i="25"/>
  <c r="O126" i="25" s="1"/>
  <c r="M127" i="25"/>
  <c r="O127" i="25" s="1"/>
  <c r="M128" i="25"/>
  <c r="O128" i="25" s="1"/>
  <c r="M129" i="25"/>
  <c r="O129" i="25" s="1"/>
  <c r="M130" i="25"/>
  <c r="O130" i="25" s="1"/>
  <c r="M131" i="25"/>
  <c r="O131" i="25" s="1"/>
  <c r="M132" i="25"/>
  <c r="O132" i="25" s="1"/>
  <c r="M133" i="25"/>
  <c r="O133" i="25" s="1"/>
  <c r="M134" i="25"/>
  <c r="O134" i="25" s="1"/>
  <c r="M135" i="25"/>
  <c r="O135" i="25" s="1"/>
  <c r="M136" i="25"/>
  <c r="O136" i="25" s="1"/>
  <c r="M137" i="25"/>
  <c r="O137" i="25" s="1"/>
  <c r="M138" i="25"/>
  <c r="O138" i="25" s="1"/>
  <c r="M139" i="25"/>
  <c r="O139" i="25" s="1"/>
  <c r="M140" i="25"/>
  <c r="O140" i="25" s="1"/>
  <c r="M141" i="25"/>
  <c r="O141" i="25" s="1"/>
  <c r="M142" i="25"/>
  <c r="O142" i="25" s="1"/>
  <c r="M143" i="25"/>
  <c r="O143" i="25" s="1"/>
  <c r="M144" i="25"/>
  <c r="O144" i="25" s="1"/>
  <c r="M145" i="25"/>
  <c r="O145" i="25" s="1"/>
  <c r="M146" i="25"/>
  <c r="O146" i="25" s="1"/>
  <c r="M147" i="25"/>
  <c r="O147" i="25" s="1"/>
  <c r="M148" i="25"/>
  <c r="O148" i="25" s="1"/>
  <c r="M149" i="25"/>
  <c r="O149" i="25" s="1"/>
  <c r="M150" i="25"/>
  <c r="O150" i="25" s="1"/>
  <c r="M151" i="25"/>
  <c r="O151" i="25" s="1"/>
  <c r="M152" i="25"/>
  <c r="O152" i="25" s="1"/>
  <c r="M153" i="25"/>
  <c r="O153" i="25" s="1"/>
  <c r="M154" i="25"/>
  <c r="O154" i="25" s="1"/>
  <c r="M155" i="25"/>
  <c r="O155" i="25" s="1"/>
  <c r="M156" i="25"/>
  <c r="O156" i="25" s="1"/>
  <c r="M157" i="25"/>
  <c r="O157" i="25" s="1"/>
  <c r="M158" i="25"/>
  <c r="O158" i="25" s="1"/>
  <c r="M159" i="25"/>
  <c r="O159" i="25" s="1"/>
  <c r="M160" i="25"/>
  <c r="O160" i="25" s="1"/>
  <c r="M161" i="25"/>
  <c r="O161" i="25" s="1"/>
  <c r="M162" i="25"/>
  <c r="O162" i="25" s="1"/>
  <c r="M163" i="25"/>
  <c r="O163" i="25" s="1"/>
  <c r="M164" i="25"/>
  <c r="O164" i="25" s="1"/>
  <c r="M165" i="25"/>
  <c r="O165" i="25" s="1"/>
  <c r="M166" i="25"/>
  <c r="O166" i="25" s="1"/>
  <c r="M167" i="25"/>
  <c r="O167" i="25" s="1"/>
  <c r="M168" i="25"/>
  <c r="O168" i="25" s="1"/>
  <c r="M169" i="25"/>
  <c r="O169" i="25" s="1"/>
  <c r="M170" i="25"/>
  <c r="O170" i="25" s="1"/>
  <c r="M171" i="25"/>
  <c r="O171" i="25" s="1"/>
  <c r="M172" i="25"/>
  <c r="O172" i="25" s="1"/>
  <c r="M173" i="25"/>
  <c r="O173" i="25" s="1"/>
  <c r="M174" i="25"/>
  <c r="O174" i="25" s="1"/>
  <c r="M175" i="25"/>
  <c r="O175" i="25" s="1"/>
  <c r="M176" i="25"/>
  <c r="O176" i="25" s="1"/>
  <c r="M177" i="25"/>
  <c r="O177" i="25" s="1"/>
  <c r="M178" i="25"/>
  <c r="O178" i="25" s="1"/>
  <c r="M179" i="25"/>
  <c r="O179" i="25" s="1"/>
  <c r="M180" i="25"/>
  <c r="O180" i="25" s="1"/>
  <c r="M181" i="25"/>
  <c r="O181" i="25" s="1"/>
  <c r="M182" i="25"/>
  <c r="O182" i="25" s="1"/>
  <c r="M183" i="25"/>
  <c r="O183" i="25" s="1"/>
  <c r="M184" i="25"/>
  <c r="O184" i="25" s="1"/>
  <c r="M185" i="25"/>
  <c r="M186" i="25"/>
  <c r="O186" i="25" s="1"/>
  <c r="M187" i="25"/>
  <c r="O187" i="25" s="1"/>
  <c r="M188" i="25"/>
  <c r="O188" i="25" s="1"/>
  <c r="M189" i="25"/>
  <c r="O189" i="25" s="1"/>
  <c r="M190" i="25"/>
  <c r="O190" i="25" s="1"/>
  <c r="M191" i="25"/>
  <c r="O191" i="25" s="1"/>
  <c r="M192" i="25"/>
  <c r="O192" i="25" s="1"/>
  <c r="M193" i="25"/>
  <c r="O193" i="25" s="1"/>
  <c r="M194" i="25"/>
  <c r="O194" i="25" s="1"/>
  <c r="M195" i="25"/>
  <c r="O195" i="25" s="1"/>
  <c r="M196" i="25"/>
  <c r="O196" i="25" s="1"/>
  <c r="M197" i="25"/>
  <c r="O197" i="25" s="1"/>
  <c r="M198" i="25"/>
  <c r="O198" i="25" s="1"/>
  <c r="M199" i="25"/>
  <c r="O199" i="25" s="1"/>
  <c r="M200" i="25"/>
  <c r="O200" i="25" s="1"/>
  <c r="M201" i="25"/>
  <c r="O201" i="25" s="1"/>
  <c r="M202" i="25"/>
  <c r="O202" i="25" s="1"/>
  <c r="M203" i="25"/>
  <c r="O203" i="25" s="1"/>
  <c r="M204" i="25"/>
  <c r="O204" i="25" s="1"/>
  <c r="M205" i="25"/>
  <c r="O205" i="25" s="1"/>
  <c r="M206" i="25"/>
  <c r="O206" i="25" s="1"/>
  <c r="M207" i="25"/>
  <c r="O207" i="25" s="1"/>
  <c r="M208" i="25"/>
  <c r="O208" i="25" s="1"/>
  <c r="M209" i="25"/>
  <c r="O209" i="25" s="1"/>
  <c r="M210" i="25"/>
  <c r="O210" i="25" s="1"/>
  <c r="M211" i="25"/>
  <c r="O211" i="25" s="1"/>
  <c r="M212" i="25"/>
  <c r="O212" i="25" s="1"/>
  <c r="M213" i="25"/>
  <c r="O213" i="25" s="1"/>
  <c r="M215" i="25"/>
  <c r="O215" i="25" s="1"/>
  <c r="M216" i="25"/>
  <c r="O216" i="25" s="1"/>
  <c r="M217" i="25"/>
  <c r="O217" i="25" s="1"/>
  <c r="M218" i="25"/>
  <c r="O218" i="25" s="1"/>
  <c r="M219" i="25"/>
  <c r="O219" i="25" s="1"/>
  <c r="M220" i="25"/>
  <c r="O220" i="25" s="1"/>
  <c r="M221" i="25"/>
  <c r="O221" i="25" s="1"/>
  <c r="M222" i="25"/>
  <c r="O222" i="25" s="1"/>
  <c r="M223" i="25"/>
  <c r="O223" i="25" s="1"/>
  <c r="M224" i="25"/>
  <c r="O224" i="25" s="1"/>
  <c r="M226" i="25"/>
  <c r="O226" i="25" s="1"/>
  <c r="M227" i="25"/>
  <c r="O227" i="25" s="1"/>
  <c r="M228" i="25"/>
  <c r="O228" i="25" s="1"/>
  <c r="M229" i="25"/>
  <c r="O229" i="25" s="1"/>
  <c r="M230" i="25"/>
  <c r="O230" i="25" s="1"/>
  <c r="M231" i="25"/>
  <c r="O231" i="25" s="1"/>
  <c r="M232" i="25"/>
  <c r="O232" i="25" s="1"/>
  <c r="M233" i="25"/>
  <c r="O233" i="25" s="1"/>
  <c r="M234" i="25"/>
  <c r="M235" i="25"/>
  <c r="O235" i="25" s="1"/>
  <c r="M236" i="25"/>
  <c r="O236" i="25" s="1"/>
  <c r="M237" i="25"/>
  <c r="O237" i="25" s="1"/>
  <c r="M238" i="25"/>
  <c r="O238" i="25" s="1"/>
  <c r="M239" i="25"/>
  <c r="O239" i="25" s="1"/>
  <c r="M240" i="25"/>
  <c r="O240" i="25" s="1"/>
  <c r="M241" i="25"/>
  <c r="O241" i="25" s="1"/>
  <c r="M242" i="25"/>
  <c r="O242" i="25" s="1"/>
  <c r="M243" i="25"/>
  <c r="O243" i="25" s="1"/>
  <c r="M244" i="25"/>
  <c r="O244" i="25" s="1"/>
  <c r="M245" i="25"/>
  <c r="O245" i="25" s="1"/>
  <c r="M246" i="25"/>
  <c r="O246" i="25" s="1"/>
  <c r="M247" i="25"/>
  <c r="O247" i="25" s="1"/>
  <c r="M248" i="25"/>
  <c r="O248" i="25" s="1"/>
  <c r="M249" i="25"/>
  <c r="O249" i="25" s="1"/>
  <c r="M250" i="25"/>
  <c r="O250" i="25" s="1"/>
  <c r="M251" i="25"/>
  <c r="O251" i="25" s="1"/>
  <c r="M252" i="25"/>
  <c r="O252" i="25" s="1"/>
  <c r="M253" i="25"/>
  <c r="O253" i="25" s="1"/>
  <c r="M254" i="25"/>
  <c r="O254" i="25" s="1"/>
  <c r="M255" i="25"/>
  <c r="O255" i="25" s="1"/>
  <c r="M256" i="25"/>
  <c r="O256" i="25" s="1"/>
  <c r="M257" i="25"/>
  <c r="O257" i="25" s="1"/>
  <c r="M258" i="25"/>
  <c r="O258" i="25" s="1"/>
  <c r="M259" i="25"/>
  <c r="O259" i="25" s="1"/>
  <c r="M260" i="25"/>
  <c r="O260" i="25" s="1"/>
  <c r="M261" i="25"/>
  <c r="O261" i="25" s="1"/>
  <c r="M262" i="25"/>
  <c r="O262" i="25" s="1"/>
  <c r="M263" i="25"/>
  <c r="O263" i="25" s="1"/>
  <c r="M264" i="25"/>
  <c r="O264" i="25" s="1"/>
  <c r="M265" i="25"/>
  <c r="O265" i="25" s="1"/>
  <c r="M266" i="25"/>
  <c r="O266" i="25" s="1"/>
  <c r="M267" i="25"/>
  <c r="O267" i="25" s="1"/>
  <c r="M268" i="25"/>
  <c r="O268" i="25" s="1"/>
  <c r="M269" i="25"/>
  <c r="O269" i="25" s="1"/>
  <c r="M270" i="25"/>
  <c r="O270" i="25" s="1"/>
  <c r="M271" i="25"/>
  <c r="O271" i="25" s="1"/>
  <c r="M8" i="25"/>
  <c r="M282" i="25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93" i="24"/>
  <c r="M294" i="24"/>
  <c r="M298" i="24"/>
  <c r="M299" i="24"/>
  <c r="M300" i="24"/>
  <c r="M301" i="24"/>
  <c r="M302" i="24"/>
  <c r="M303" i="24"/>
  <c r="M304" i="24"/>
  <c r="M305" i="24"/>
  <c r="M306" i="24"/>
  <c r="M307" i="24"/>
  <c r="M309" i="24"/>
  <c r="M310" i="24"/>
  <c r="M312" i="24"/>
  <c r="M313" i="24"/>
  <c r="M314" i="24"/>
  <c r="M315" i="24"/>
  <c r="M316" i="24"/>
  <c r="M317" i="24"/>
  <c r="M318" i="24"/>
  <c r="M319" i="24"/>
  <c r="M320" i="24"/>
  <c r="M322" i="24" s="1"/>
  <c r="M321" i="24"/>
  <c r="M323" i="24"/>
  <c r="M324" i="24"/>
  <c r="M326" i="24"/>
  <c r="M327" i="24"/>
  <c r="M328" i="24"/>
  <c r="M329" i="24"/>
  <c r="M330" i="24"/>
  <c r="M331" i="24"/>
  <c r="M332" i="24"/>
  <c r="M333" i="24"/>
  <c r="M334" i="24"/>
  <c r="M335" i="24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M460" i="24"/>
  <c r="M461" i="24"/>
  <c r="M462" i="24"/>
  <c r="M463" i="24"/>
  <c r="M464" i="24"/>
  <c r="M465" i="24"/>
  <c r="M466" i="24"/>
  <c r="M467" i="24"/>
  <c r="M468" i="24"/>
  <c r="M469" i="24"/>
  <c r="M470" i="24"/>
  <c r="M471" i="24"/>
  <c r="M472" i="24"/>
  <c r="M473" i="24"/>
  <c r="M474" i="24"/>
  <c r="M475" i="24"/>
  <c r="M476" i="24"/>
  <c r="M477" i="24"/>
  <c r="M478" i="24"/>
  <c r="M479" i="24"/>
  <c r="M480" i="24"/>
  <c r="M482" i="24"/>
  <c r="M483" i="24"/>
  <c r="M484" i="24"/>
  <c r="M485" i="24"/>
  <c r="M486" i="24"/>
  <c r="M487" i="24"/>
  <c r="M488" i="24"/>
  <c r="M489" i="24"/>
  <c r="M490" i="24"/>
  <c r="M491" i="24"/>
  <c r="M492" i="24"/>
  <c r="M493" i="24"/>
  <c r="M494" i="24"/>
  <c r="M495" i="24"/>
  <c r="M496" i="24"/>
  <c r="M497" i="24"/>
  <c r="M498" i="24"/>
  <c r="M499" i="24"/>
  <c r="M500" i="24"/>
  <c r="M501" i="24"/>
  <c r="M502" i="24"/>
  <c r="M503" i="24"/>
  <c r="M504" i="24"/>
  <c r="M505" i="24"/>
  <c r="M506" i="24"/>
  <c r="M507" i="24"/>
  <c r="M508" i="24"/>
  <c r="M509" i="24"/>
  <c r="M510" i="24"/>
  <c r="M511" i="24"/>
  <c r="M512" i="24"/>
  <c r="M513" i="24"/>
  <c r="M514" i="24"/>
  <c r="M515" i="24"/>
  <c r="M516" i="24"/>
  <c r="M517" i="24"/>
  <c r="M518" i="24"/>
  <c r="M519" i="24"/>
  <c r="M520" i="24"/>
  <c r="M521" i="24"/>
  <c r="M522" i="24"/>
  <c r="M523" i="24"/>
  <c r="M524" i="24"/>
  <c r="M525" i="24"/>
  <c r="M526" i="24"/>
  <c r="M527" i="24"/>
  <c r="M528" i="24"/>
  <c r="M529" i="24"/>
  <c r="M530" i="24"/>
  <c r="M531" i="24"/>
  <c r="M532" i="24"/>
  <c r="M533" i="24"/>
  <c r="M534" i="24"/>
  <c r="M535" i="24"/>
  <c r="M536" i="24"/>
  <c r="M537" i="24"/>
  <c r="M538" i="24"/>
  <c r="M539" i="24"/>
  <c r="M540" i="24"/>
  <c r="M541" i="24"/>
  <c r="M542" i="24"/>
  <c r="M543" i="24"/>
  <c r="M544" i="24"/>
  <c r="M545" i="24"/>
  <c r="M546" i="24"/>
  <c r="M547" i="24"/>
  <c r="M548" i="24"/>
  <c r="M549" i="24"/>
  <c r="M550" i="24"/>
  <c r="M551" i="24"/>
  <c r="M552" i="24"/>
  <c r="M553" i="24"/>
  <c r="M554" i="24"/>
  <c r="M555" i="24"/>
  <c r="M556" i="24"/>
  <c r="O278" i="24"/>
  <c r="O279" i="24"/>
  <c r="O280" i="24"/>
  <c r="O281" i="24"/>
  <c r="O282" i="24"/>
  <c r="O283" i="24"/>
  <c r="O284" i="24"/>
  <c r="O285" i="24"/>
  <c r="O286" i="24"/>
  <c r="O287" i="24"/>
  <c r="O288" i="24"/>
  <c r="O289" i="24"/>
  <c r="O290" i="24"/>
  <c r="O291" i="24"/>
  <c r="O292" i="24"/>
  <c r="O293" i="24"/>
  <c r="O294" i="24"/>
  <c r="O298" i="24"/>
  <c r="O299" i="24"/>
  <c r="O300" i="24"/>
  <c r="O301" i="24"/>
  <c r="O302" i="24"/>
  <c r="O303" i="24"/>
  <c r="O304" i="24"/>
  <c r="O305" i="24"/>
  <c r="O306" i="24"/>
  <c r="O307" i="24"/>
  <c r="O309" i="24"/>
  <c r="O310" i="24"/>
  <c r="O312" i="24"/>
  <c r="O313" i="24"/>
  <c r="O314" i="24"/>
  <c r="O315" i="24"/>
  <c r="O316" i="24"/>
  <c r="O317" i="24"/>
  <c r="O318" i="24"/>
  <c r="O319" i="24"/>
  <c r="O320" i="24"/>
  <c r="O321" i="24"/>
  <c r="O322" i="24"/>
  <c r="O323" i="24"/>
  <c r="O324" i="24"/>
  <c r="O326" i="24"/>
  <c r="O327" i="24"/>
  <c r="O328" i="24"/>
  <c r="O329" i="24"/>
  <c r="O330" i="24"/>
  <c r="O331" i="24"/>
  <c r="O332" i="24"/>
  <c r="O333" i="24"/>
  <c r="O334" i="24"/>
  <c r="O335" i="24"/>
  <c r="O338" i="24"/>
  <c r="O339" i="24"/>
  <c r="O340" i="24"/>
  <c r="O341" i="24"/>
  <c r="O342" i="24"/>
  <c r="O343" i="24"/>
  <c r="O344" i="24"/>
  <c r="O345" i="24"/>
  <c r="O346" i="24"/>
  <c r="O347" i="24"/>
  <c r="O348" i="24"/>
  <c r="O349" i="24"/>
  <c r="O350" i="24"/>
  <c r="O351" i="24"/>
  <c r="O352" i="24"/>
  <c r="O353" i="24"/>
  <c r="O354" i="24"/>
  <c r="O355" i="24"/>
  <c r="O356" i="24"/>
  <c r="O357" i="24"/>
  <c r="O358" i="24"/>
  <c r="O359" i="24"/>
  <c r="O360" i="24"/>
  <c r="O361" i="24"/>
  <c r="O362" i="24"/>
  <c r="O363" i="24"/>
  <c r="O364" i="24"/>
  <c r="O365" i="24"/>
  <c r="O366" i="24"/>
  <c r="O367" i="24"/>
  <c r="O368" i="24"/>
  <c r="O369" i="24"/>
  <c r="O370" i="24"/>
  <c r="O371" i="24"/>
  <c r="O372" i="24"/>
  <c r="O373" i="24"/>
  <c r="O374" i="24"/>
  <c r="O375" i="24"/>
  <c r="O376" i="24"/>
  <c r="O377" i="24"/>
  <c r="O378" i="24"/>
  <c r="O379" i="24"/>
  <c r="O380" i="24"/>
  <c r="O381" i="24"/>
  <c r="O382" i="24"/>
  <c r="O383" i="24"/>
  <c r="O384" i="24"/>
  <c r="O385" i="24"/>
  <c r="O386" i="24"/>
  <c r="O387" i="24"/>
  <c r="O388" i="24"/>
  <c r="O389" i="24"/>
  <c r="O390" i="24"/>
  <c r="O391" i="24"/>
  <c r="O392" i="24"/>
  <c r="O393" i="24"/>
  <c r="O394" i="24"/>
  <c r="O395" i="24"/>
  <c r="O396" i="24"/>
  <c r="O397" i="24"/>
  <c r="O398" i="24"/>
  <c r="O399" i="24"/>
  <c r="O400" i="24"/>
  <c r="O401" i="24"/>
  <c r="O402" i="24"/>
  <c r="O403" i="24"/>
  <c r="O404" i="24"/>
  <c r="O405" i="24"/>
  <c r="O406" i="24"/>
  <c r="O407" i="24"/>
  <c r="O408" i="24"/>
  <c r="O409" i="24"/>
  <c r="O410" i="24"/>
  <c r="O411" i="24"/>
  <c r="O412" i="24"/>
  <c r="O413" i="24"/>
  <c r="O414" i="24"/>
  <c r="O415" i="24"/>
  <c r="O416" i="24"/>
  <c r="O417" i="24"/>
  <c r="O418" i="24"/>
  <c r="O419" i="24"/>
  <c r="O420" i="24"/>
  <c r="O421" i="24"/>
  <c r="O422" i="24"/>
  <c r="O423" i="24"/>
  <c r="O424" i="24"/>
  <c r="O425" i="24"/>
  <c r="O426" i="24"/>
  <c r="O427" i="24"/>
  <c r="O428" i="24"/>
  <c r="O429" i="24"/>
  <c r="O430" i="24"/>
  <c r="O431" i="24"/>
  <c r="O432" i="24"/>
  <c r="O433" i="24"/>
  <c r="O434" i="24"/>
  <c r="O435" i="24"/>
  <c r="O436" i="24"/>
  <c r="O437" i="24"/>
  <c r="O438" i="24"/>
  <c r="O439" i="24"/>
  <c r="O440" i="24"/>
  <c r="O441" i="24"/>
  <c r="O442" i="24"/>
  <c r="O443" i="24"/>
  <c r="O444" i="24"/>
  <c r="O445" i="24"/>
  <c r="O446" i="24"/>
  <c r="O447" i="24"/>
  <c r="O448" i="24"/>
  <c r="O449" i="24"/>
  <c r="O450" i="24"/>
  <c r="O451" i="24"/>
  <c r="O452" i="24"/>
  <c r="O453" i="24"/>
  <c r="O454" i="24"/>
  <c r="O455" i="24"/>
  <c r="O456" i="24"/>
  <c r="O457" i="24"/>
  <c r="O458" i="24"/>
  <c r="O459" i="24"/>
  <c r="O460" i="24"/>
  <c r="O461" i="24"/>
  <c r="O462" i="24"/>
  <c r="O463" i="24"/>
  <c r="O464" i="24"/>
  <c r="O465" i="24"/>
  <c r="O466" i="24"/>
  <c r="O467" i="24"/>
  <c r="O468" i="24"/>
  <c r="O469" i="24"/>
  <c r="O470" i="24"/>
  <c r="O471" i="24"/>
  <c r="O472" i="24"/>
  <c r="O473" i="24"/>
  <c r="O474" i="24"/>
  <c r="O475" i="24"/>
  <c r="O476" i="24"/>
  <c r="O477" i="24"/>
  <c r="O478" i="24"/>
  <c r="O479" i="24"/>
  <c r="O480" i="24"/>
  <c r="O482" i="24"/>
  <c r="O483" i="24"/>
  <c r="O484" i="24"/>
  <c r="O485" i="24"/>
  <c r="O486" i="24"/>
  <c r="O487" i="24"/>
  <c r="O488" i="24"/>
  <c r="O489" i="24"/>
  <c r="O490" i="24"/>
  <c r="O491" i="24"/>
  <c r="O492" i="24"/>
  <c r="O493" i="24"/>
  <c r="O494" i="24"/>
  <c r="O495" i="24"/>
  <c r="O496" i="24"/>
  <c r="O497" i="24"/>
  <c r="O498" i="24"/>
  <c r="O499" i="24"/>
  <c r="O500" i="24"/>
  <c r="O501" i="24"/>
  <c r="O502" i="24"/>
  <c r="O503" i="24"/>
  <c r="O504" i="24"/>
  <c r="O505" i="24"/>
  <c r="O506" i="24"/>
  <c r="O507" i="24"/>
  <c r="O508" i="24"/>
  <c r="O509" i="24"/>
  <c r="O510" i="24"/>
  <c r="O511" i="24"/>
  <c r="O512" i="24"/>
  <c r="O513" i="24"/>
  <c r="O514" i="24"/>
  <c r="O515" i="24"/>
  <c r="O516" i="24"/>
  <c r="O517" i="24"/>
  <c r="O518" i="24"/>
  <c r="O519" i="24"/>
  <c r="O520" i="24"/>
  <c r="O521" i="24"/>
  <c r="O522" i="24"/>
  <c r="O523" i="24"/>
  <c r="O524" i="24"/>
  <c r="O525" i="24"/>
  <c r="O526" i="24"/>
  <c r="O527" i="24"/>
  <c r="O528" i="24"/>
  <c r="O529" i="24"/>
  <c r="O530" i="24"/>
  <c r="O531" i="24"/>
  <c r="O532" i="24"/>
  <c r="O533" i="24"/>
  <c r="O534" i="24"/>
  <c r="O535" i="24"/>
  <c r="O536" i="24"/>
  <c r="O537" i="24"/>
  <c r="O538" i="24"/>
  <c r="O539" i="24"/>
  <c r="O540" i="24"/>
  <c r="O541" i="24"/>
  <c r="O542" i="24"/>
  <c r="O543" i="24"/>
  <c r="O544" i="24"/>
  <c r="O545" i="24"/>
  <c r="O546" i="24"/>
  <c r="O547" i="24"/>
  <c r="O548" i="24"/>
  <c r="O549" i="24"/>
  <c r="O550" i="24"/>
  <c r="O551" i="24"/>
  <c r="O552" i="24"/>
  <c r="O553" i="24"/>
  <c r="O554" i="24"/>
  <c r="O555" i="24"/>
  <c r="O556" i="24"/>
  <c r="M40" i="24"/>
  <c r="O40" i="24" s="1"/>
  <c r="M41" i="24"/>
  <c r="M42" i="24"/>
  <c r="O42" i="24" s="1"/>
  <c r="M43" i="24"/>
  <c r="M44" i="24"/>
  <c r="O44" i="24" s="1"/>
  <c r="M45" i="24"/>
  <c r="M46" i="24"/>
  <c r="O46" i="24" s="1"/>
  <c r="M47" i="24"/>
  <c r="M48" i="24"/>
  <c r="O48" i="24" s="1"/>
  <c r="M49" i="24"/>
  <c r="M51" i="24"/>
  <c r="M52" i="24"/>
  <c r="O52" i="24" s="1"/>
  <c r="M53" i="24"/>
  <c r="M54" i="24"/>
  <c r="O54" i="24" s="1"/>
  <c r="M55" i="24"/>
  <c r="M56" i="24"/>
  <c r="O56" i="24" s="1"/>
  <c r="M57" i="24"/>
  <c r="M58" i="24"/>
  <c r="O58" i="24" s="1"/>
  <c r="M59" i="24"/>
  <c r="M60" i="24"/>
  <c r="O60" i="24" s="1"/>
  <c r="M61" i="24"/>
  <c r="M62" i="24"/>
  <c r="O62" i="24" s="1"/>
  <c r="M63" i="24"/>
  <c r="M64" i="24"/>
  <c r="O64" i="24" s="1"/>
  <c r="M65" i="24"/>
  <c r="M66" i="24"/>
  <c r="O66" i="24" s="1"/>
  <c r="M67" i="24"/>
  <c r="M68" i="24"/>
  <c r="O68" i="24" s="1"/>
  <c r="M69" i="24"/>
  <c r="M70" i="24"/>
  <c r="O70" i="24" s="1"/>
  <c r="M71" i="24"/>
  <c r="M72" i="24"/>
  <c r="O72" i="24" s="1"/>
  <c r="M73" i="24"/>
  <c r="M74" i="24"/>
  <c r="O74" i="24" s="1"/>
  <c r="M75" i="24"/>
  <c r="M76" i="24"/>
  <c r="O76" i="24" s="1"/>
  <c r="M77" i="24"/>
  <c r="M78" i="24"/>
  <c r="O78" i="24" s="1"/>
  <c r="M79" i="24"/>
  <c r="M80" i="24"/>
  <c r="O80" i="24" s="1"/>
  <c r="M81" i="24"/>
  <c r="M82" i="24"/>
  <c r="O82" i="24" s="1"/>
  <c r="M83" i="24"/>
  <c r="M84" i="24"/>
  <c r="O84" i="24" s="1"/>
  <c r="M85" i="24"/>
  <c r="M86" i="24"/>
  <c r="O86" i="24" s="1"/>
  <c r="M87" i="24"/>
  <c r="M88" i="24"/>
  <c r="O88" i="24" s="1"/>
  <c r="M89" i="24"/>
  <c r="M90" i="24"/>
  <c r="O90" i="24" s="1"/>
  <c r="M91" i="24"/>
  <c r="M92" i="24"/>
  <c r="O92" i="24" s="1"/>
  <c r="M93" i="24"/>
  <c r="M94" i="24"/>
  <c r="O94" i="24" s="1"/>
  <c r="M95" i="24"/>
  <c r="M96" i="24"/>
  <c r="O96" i="24" s="1"/>
  <c r="M97" i="24"/>
  <c r="M98" i="24"/>
  <c r="O98" i="24" s="1"/>
  <c r="M99" i="24"/>
  <c r="M100" i="24"/>
  <c r="O100" i="24" s="1"/>
  <c r="M101" i="24"/>
  <c r="M102" i="24"/>
  <c r="O102" i="24" s="1"/>
  <c r="M103" i="24"/>
  <c r="M104" i="24"/>
  <c r="O104" i="24" s="1"/>
  <c r="M105" i="24"/>
  <c r="M106" i="24"/>
  <c r="O106" i="24" s="1"/>
  <c r="M107" i="24"/>
  <c r="M108" i="24"/>
  <c r="O108" i="24" s="1"/>
  <c r="M109" i="24"/>
  <c r="M110" i="24"/>
  <c r="O110" i="24" s="1"/>
  <c r="M111" i="24"/>
  <c r="M112" i="24"/>
  <c r="O112" i="24" s="1"/>
  <c r="M113" i="24"/>
  <c r="M114" i="24"/>
  <c r="O114" i="24" s="1"/>
  <c r="M115" i="24"/>
  <c r="M116" i="24"/>
  <c r="O116" i="24" s="1"/>
  <c r="M117" i="24"/>
  <c r="M118" i="24"/>
  <c r="O118" i="24" s="1"/>
  <c r="M119" i="24"/>
  <c r="M120" i="24"/>
  <c r="O120" i="24" s="1"/>
  <c r="M121" i="24"/>
  <c r="M122" i="24"/>
  <c r="O122" i="24" s="1"/>
  <c r="M123" i="24"/>
  <c r="M124" i="24"/>
  <c r="O124" i="24" s="1"/>
  <c r="M125" i="24"/>
  <c r="M126" i="24"/>
  <c r="O126" i="24" s="1"/>
  <c r="M127" i="24"/>
  <c r="M128" i="24"/>
  <c r="O128" i="24" s="1"/>
  <c r="M129" i="24"/>
  <c r="M130" i="24"/>
  <c r="O130" i="24" s="1"/>
  <c r="M131" i="24"/>
  <c r="M132" i="24"/>
  <c r="O132" i="24" s="1"/>
  <c r="M133" i="24"/>
  <c r="M134" i="24"/>
  <c r="O134" i="24" s="1"/>
  <c r="M135" i="24"/>
  <c r="M136" i="24"/>
  <c r="O136" i="24" s="1"/>
  <c r="M137" i="24"/>
  <c r="M138" i="24"/>
  <c r="O138" i="24" s="1"/>
  <c r="M139" i="24"/>
  <c r="M140" i="24"/>
  <c r="O140" i="24" s="1"/>
  <c r="M141" i="24"/>
  <c r="M142" i="24"/>
  <c r="O142" i="24" s="1"/>
  <c r="M143" i="24"/>
  <c r="M144" i="24"/>
  <c r="O144" i="24" s="1"/>
  <c r="M145" i="24"/>
  <c r="M146" i="24"/>
  <c r="O146" i="24" s="1"/>
  <c r="M147" i="24"/>
  <c r="M148" i="24"/>
  <c r="O148" i="24" s="1"/>
  <c r="M149" i="24"/>
  <c r="M150" i="24"/>
  <c r="O150" i="24" s="1"/>
  <c r="M151" i="24"/>
  <c r="M152" i="24"/>
  <c r="O152" i="24" s="1"/>
  <c r="M153" i="24"/>
  <c r="M154" i="24"/>
  <c r="O154" i="24" s="1"/>
  <c r="M155" i="24"/>
  <c r="M156" i="24"/>
  <c r="O156" i="24" s="1"/>
  <c r="M157" i="24"/>
  <c r="M158" i="24"/>
  <c r="O158" i="24" s="1"/>
  <c r="M159" i="24"/>
  <c r="M160" i="24"/>
  <c r="O160" i="24" s="1"/>
  <c r="M161" i="24"/>
  <c r="M162" i="24"/>
  <c r="O162" i="24" s="1"/>
  <c r="M163" i="24"/>
  <c r="M164" i="24"/>
  <c r="O164" i="24" s="1"/>
  <c r="M165" i="24"/>
  <c r="M166" i="24"/>
  <c r="O166" i="24" s="1"/>
  <c r="M167" i="24"/>
  <c r="M168" i="24"/>
  <c r="O168" i="24" s="1"/>
  <c r="M169" i="24"/>
  <c r="M170" i="24"/>
  <c r="O170" i="24" s="1"/>
  <c r="M171" i="24"/>
  <c r="M172" i="24"/>
  <c r="O172" i="24" s="1"/>
  <c r="M173" i="24"/>
  <c r="M174" i="24"/>
  <c r="O174" i="24" s="1"/>
  <c r="M175" i="24"/>
  <c r="M176" i="24"/>
  <c r="O176" i="24" s="1"/>
  <c r="M177" i="24"/>
  <c r="M178" i="24"/>
  <c r="O178" i="24" s="1"/>
  <c r="M179" i="24"/>
  <c r="M180" i="24"/>
  <c r="O180" i="24" s="1"/>
  <c r="M181" i="24"/>
  <c r="M182" i="24"/>
  <c r="O182" i="24" s="1"/>
  <c r="M183" i="24"/>
  <c r="M184" i="24"/>
  <c r="O184" i="24" s="1"/>
  <c r="M185" i="24"/>
  <c r="M186" i="24"/>
  <c r="O186" i="24" s="1"/>
  <c r="M187" i="24"/>
  <c r="M188" i="24"/>
  <c r="O188" i="24" s="1"/>
  <c r="M189" i="24"/>
  <c r="M190" i="24"/>
  <c r="O190" i="24" s="1"/>
  <c r="M191" i="24"/>
  <c r="M192" i="24"/>
  <c r="O192" i="24" s="1"/>
  <c r="M193" i="24"/>
  <c r="M194" i="24"/>
  <c r="O194" i="24" s="1"/>
  <c r="M195" i="24"/>
  <c r="M196" i="24"/>
  <c r="O196" i="24" s="1"/>
  <c r="M197" i="24"/>
  <c r="M198" i="24"/>
  <c r="O198" i="24" s="1"/>
  <c r="M199" i="24"/>
  <c r="M200" i="24"/>
  <c r="O200" i="24" s="1"/>
  <c r="M201" i="24"/>
  <c r="M202" i="24"/>
  <c r="O202" i="24" s="1"/>
  <c r="M203" i="24"/>
  <c r="M204" i="24"/>
  <c r="O204" i="24" s="1"/>
  <c r="M205" i="24"/>
  <c r="M206" i="24"/>
  <c r="O206" i="24" s="1"/>
  <c r="M207" i="24"/>
  <c r="M208" i="24"/>
  <c r="O208" i="24" s="1"/>
  <c r="M209" i="24"/>
  <c r="M210" i="24"/>
  <c r="O210" i="24" s="1"/>
  <c r="M211" i="24"/>
  <c r="M212" i="24"/>
  <c r="O212" i="24" s="1"/>
  <c r="M213" i="24"/>
  <c r="M215" i="24"/>
  <c r="M216" i="24"/>
  <c r="O216" i="24" s="1"/>
  <c r="M217" i="24"/>
  <c r="M218" i="24"/>
  <c r="O218" i="24" s="1"/>
  <c r="M219" i="24"/>
  <c r="M220" i="24"/>
  <c r="O220" i="24" s="1"/>
  <c r="M221" i="24"/>
  <c r="M222" i="24"/>
  <c r="O222" i="24" s="1"/>
  <c r="M223" i="24"/>
  <c r="M224" i="24"/>
  <c r="O224" i="24" s="1"/>
  <c r="M226" i="24"/>
  <c r="O226" i="24" s="1"/>
  <c r="M227" i="24"/>
  <c r="M228" i="24"/>
  <c r="O228" i="24" s="1"/>
  <c r="M229" i="24"/>
  <c r="O229" i="24" s="1"/>
  <c r="M230" i="24"/>
  <c r="O230" i="24" s="1"/>
  <c r="M231" i="24"/>
  <c r="M232" i="24"/>
  <c r="O232" i="24" s="1"/>
  <c r="M233" i="24"/>
  <c r="O233" i="24" s="1"/>
  <c r="M234" i="24"/>
  <c r="M235" i="24"/>
  <c r="M236" i="24"/>
  <c r="O236" i="24" s="1"/>
  <c r="M237" i="24"/>
  <c r="O237" i="24" s="1"/>
  <c r="M238" i="24"/>
  <c r="O238" i="24" s="1"/>
  <c r="M239" i="24"/>
  <c r="M240" i="24"/>
  <c r="O240" i="24" s="1"/>
  <c r="M241" i="24"/>
  <c r="O241" i="24" s="1"/>
  <c r="M242" i="24"/>
  <c r="O242" i="24" s="1"/>
  <c r="M243" i="24"/>
  <c r="M244" i="24"/>
  <c r="M245" i="24"/>
  <c r="O245" i="24" s="1"/>
  <c r="M246" i="24"/>
  <c r="M247" i="24"/>
  <c r="M248" i="24"/>
  <c r="M249" i="24"/>
  <c r="O249" i="24" s="1"/>
  <c r="M250" i="24"/>
  <c r="M251" i="24"/>
  <c r="M252" i="24"/>
  <c r="M253" i="24"/>
  <c r="O253" i="24" s="1"/>
  <c r="M254" i="24"/>
  <c r="M255" i="24"/>
  <c r="M256" i="24"/>
  <c r="M257" i="24"/>
  <c r="O257" i="24" s="1"/>
  <c r="M258" i="24"/>
  <c r="M259" i="24"/>
  <c r="M260" i="24"/>
  <c r="M261" i="24"/>
  <c r="O261" i="24" s="1"/>
  <c r="M262" i="24"/>
  <c r="M263" i="24"/>
  <c r="M264" i="24"/>
  <c r="M265" i="24"/>
  <c r="O265" i="24" s="1"/>
  <c r="M266" i="24"/>
  <c r="M267" i="24"/>
  <c r="M268" i="24"/>
  <c r="M269" i="24"/>
  <c r="O269" i="24" s="1"/>
  <c r="M270" i="24"/>
  <c r="M271" i="24"/>
  <c r="M272" i="24"/>
  <c r="O41" i="24"/>
  <c r="O43" i="24"/>
  <c r="O45" i="24"/>
  <c r="O47" i="24"/>
  <c r="O49" i="24"/>
  <c r="O51" i="24"/>
  <c r="O53" i="24"/>
  <c r="O55" i="24"/>
  <c r="O57" i="24"/>
  <c r="O59" i="24"/>
  <c r="O61" i="24"/>
  <c r="O63" i="24"/>
  <c r="O65" i="24"/>
  <c r="O67" i="24"/>
  <c r="O69" i="24"/>
  <c r="O71" i="24"/>
  <c r="O73" i="24"/>
  <c r="O75" i="24"/>
  <c r="O77" i="24"/>
  <c r="O79" i="24"/>
  <c r="O81" i="24"/>
  <c r="O83" i="24"/>
  <c r="O85" i="24"/>
  <c r="O87" i="24"/>
  <c r="O89" i="24"/>
  <c r="O91" i="24"/>
  <c r="O93" i="24"/>
  <c r="O95" i="24"/>
  <c r="O97" i="24"/>
  <c r="O99" i="24"/>
  <c r="O101" i="24"/>
  <c r="O103" i="24"/>
  <c r="O105" i="24"/>
  <c r="O107" i="24"/>
  <c r="O109" i="24"/>
  <c r="O111" i="24"/>
  <c r="O113" i="24"/>
  <c r="O115" i="24"/>
  <c r="O117" i="24"/>
  <c r="O119" i="24"/>
  <c r="O121" i="24"/>
  <c r="O123" i="24"/>
  <c r="O125" i="24"/>
  <c r="O127" i="24"/>
  <c r="O129" i="24"/>
  <c r="O131" i="24"/>
  <c r="O133" i="24"/>
  <c r="O135" i="24"/>
  <c r="O137" i="24"/>
  <c r="O139" i="24"/>
  <c r="O141" i="24"/>
  <c r="O143" i="24"/>
  <c r="O145" i="24"/>
  <c r="O147" i="24"/>
  <c r="O149" i="24"/>
  <c r="O151" i="24"/>
  <c r="O153" i="24"/>
  <c r="O155" i="24"/>
  <c r="O157" i="24"/>
  <c r="O159" i="24"/>
  <c r="O161" i="24"/>
  <c r="O163" i="24"/>
  <c r="O165" i="24"/>
  <c r="O167" i="24"/>
  <c r="O169" i="24"/>
  <c r="O171" i="24"/>
  <c r="O173" i="24"/>
  <c r="O175" i="24"/>
  <c r="O177" i="24"/>
  <c r="O179" i="24"/>
  <c r="O181" i="24"/>
  <c r="O183" i="24"/>
  <c r="O185" i="24"/>
  <c r="O187" i="24"/>
  <c r="O189" i="24"/>
  <c r="O191" i="24"/>
  <c r="O193" i="24"/>
  <c r="O195" i="24"/>
  <c r="O197" i="24"/>
  <c r="O199" i="24"/>
  <c r="O201" i="24"/>
  <c r="O203" i="24"/>
  <c r="O205" i="24"/>
  <c r="O207" i="24"/>
  <c r="O209" i="24"/>
  <c r="O211" i="24"/>
  <c r="O213" i="24"/>
  <c r="O215" i="24"/>
  <c r="O217" i="24"/>
  <c r="O219" i="24"/>
  <c r="O221" i="24"/>
  <c r="O223" i="24"/>
  <c r="O227" i="24"/>
  <c r="O231" i="24"/>
  <c r="O235" i="24"/>
  <c r="O239" i="24"/>
  <c r="O243" i="24"/>
  <c r="O244" i="24"/>
  <c r="O246" i="24"/>
  <c r="O247" i="24"/>
  <c r="O248" i="24"/>
  <c r="O250" i="24"/>
  <c r="O251" i="24"/>
  <c r="O252" i="24"/>
  <c r="O254" i="24"/>
  <c r="O255" i="24"/>
  <c r="O256" i="24"/>
  <c r="O258" i="24"/>
  <c r="O259" i="24"/>
  <c r="O260" i="24"/>
  <c r="O262" i="24"/>
  <c r="O263" i="24"/>
  <c r="O264" i="24"/>
  <c r="O266" i="24"/>
  <c r="O267" i="24"/>
  <c r="O268" i="24"/>
  <c r="O270" i="24"/>
  <c r="O271" i="24"/>
  <c r="O272" i="24"/>
  <c r="M39" i="24"/>
  <c r="M50" i="24" s="1"/>
  <c r="O50" i="24" s="1"/>
  <c r="M277" i="24"/>
  <c r="O277" i="24" s="1"/>
  <c r="O39" i="24"/>
  <c r="M310" i="8"/>
  <c r="M311" i="8"/>
  <c r="M313" i="8"/>
  <c r="M314" i="8"/>
  <c r="M316" i="8"/>
  <c r="O316" i="8" s="1"/>
  <c r="M317" i="8"/>
  <c r="O317" i="8" s="1"/>
  <c r="M318" i="8"/>
  <c r="O318" i="8" s="1"/>
  <c r="M319" i="8"/>
  <c r="M320" i="8"/>
  <c r="M321" i="8"/>
  <c r="M322" i="8"/>
  <c r="M323" i="8"/>
  <c r="M324" i="8"/>
  <c r="M325" i="8"/>
  <c r="O325" i="8" s="1"/>
  <c r="M327" i="8"/>
  <c r="M328" i="8"/>
  <c r="O328" i="8" s="1"/>
  <c r="M330" i="8"/>
  <c r="M331" i="8"/>
  <c r="M332" i="8"/>
  <c r="M333" i="8"/>
  <c r="M334" i="8"/>
  <c r="M335" i="8"/>
  <c r="M336" i="8"/>
  <c r="M337" i="8"/>
  <c r="M338" i="8"/>
  <c r="M339" i="8"/>
  <c r="M342" i="8"/>
  <c r="O342" i="8" s="1"/>
  <c r="M343" i="8"/>
  <c r="O343" i="8" s="1"/>
  <c r="M344" i="8"/>
  <c r="O344" i="8" s="1"/>
  <c r="M345" i="8"/>
  <c r="O345" i="8" s="1"/>
  <c r="M346" i="8"/>
  <c r="O346" i="8" s="1"/>
  <c r="M347" i="8"/>
  <c r="O347" i="8" s="1"/>
  <c r="M348" i="8"/>
  <c r="O348" i="8" s="1"/>
  <c r="M349" i="8"/>
  <c r="O349" i="8" s="1"/>
  <c r="M350" i="8"/>
  <c r="O350" i="8" s="1"/>
  <c r="M351" i="8"/>
  <c r="O351" i="8" s="1"/>
  <c r="M352" i="8"/>
  <c r="O352" i="8" s="1"/>
  <c r="M353" i="8"/>
  <c r="O353" i="8" s="1"/>
  <c r="M354" i="8"/>
  <c r="O354" i="8" s="1"/>
  <c r="M355" i="8"/>
  <c r="O355" i="8" s="1"/>
  <c r="M356" i="8"/>
  <c r="O356" i="8" s="1"/>
  <c r="M357" i="8"/>
  <c r="O357" i="8" s="1"/>
  <c r="M358" i="8"/>
  <c r="O358" i="8" s="1"/>
  <c r="M359" i="8"/>
  <c r="O359" i="8" s="1"/>
  <c r="M360" i="8"/>
  <c r="O360" i="8" s="1"/>
  <c r="M361" i="8"/>
  <c r="O361" i="8" s="1"/>
  <c r="M362" i="8"/>
  <c r="O362" i="8" s="1"/>
  <c r="M363" i="8"/>
  <c r="O363" i="8" s="1"/>
  <c r="M364" i="8"/>
  <c r="O364" i="8" s="1"/>
  <c r="M365" i="8"/>
  <c r="O365" i="8" s="1"/>
  <c r="M366" i="8"/>
  <c r="O366" i="8" s="1"/>
  <c r="M367" i="8"/>
  <c r="O367" i="8" s="1"/>
  <c r="M368" i="8"/>
  <c r="O368" i="8" s="1"/>
  <c r="M369" i="8"/>
  <c r="O369" i="8" s="1"/>
  <c r="M370" i="8"/>
  <c r="O370" i="8" s="1"/>
  <c r="M371" i="8"/>
  <c r="O371" i="8" s="1"/>
  <c r="M372" i="8"/>
  <c r="O372" i="8" s="1"/>
  <c r="M373" i="8"/>
  <c r="O373" i="8" s="1"/>
  <c r="M374" i="8"/>
  <c r="O374" i="8" s="1"/>
  <c r="M375" i="8"/>
  <c r="O375" i="8" s="1"/>
  <c r="M376" i="8"/>
  <c r="O376" i="8" s="1"/>
  <c r="M377" i="8"/>
  <c r="O377" i="8" s="1"/>
  <c r="M378" i="8"/>
  <c r="O378" i="8" s="1"/>
  <c r="M379" i="8"/>
  <c r="O379" i="8" s="1"/>
  <c r="M380" i="8"/>
  <c r="O380" i="8" s="1"/>
  <c r="M381" i="8"/>
  <c r="O381" i="8" s="1"/>
  <c r="M382" i="8"/>
  <c r="O382" i="8" s="1"/>
  <c r="M383" i="8"/>
  <c r="O383" i="8" s="1"/>
  <c r="M384" i="8"/>
  <c r="O384" i="8" s="1"/>
  <c r="M385" i="8"/>
  <c r="O385" i="8" s="1"/>
  <c r="M386" i="8"/>
  <c r="O386" i="8" s="1"/>
  <c r="M387" i="8"/>
  <c r="O387" i="8" s="1"/>
  <c r="M388" i="8"/>
  <c r="O388" i="8" s="1"/>
  <c r="M389" i="8"/>
  <c r="O389" i="8" s="1"/>
  <c r="M390" i="8"/>
  <c r="O390" i="8" s="1"/>
  <c r="M391" i="8"/>
  <c r="O391" i="8" s="1"/>
  <c r="M392" i="8"/>
  <c r="O392" i="8" s="1"/>
  <c r="M393" i="8"/>
  <c r="O393" i="8" s="1"/>
  <c r="M394" i="8"/>
  <c r="O394" i="8" s="1"/>
  <c r="M395" i="8"/>
  <c r="O395" i="8" s="1"/>
  <c r="M396" i="8"/>
  <c r="O396" i="8" s="1"/>
  <c r="M397" i="8"/>
  <c r="O397" i="8" s="1"/>
  <c r="M398" i="8"/>
  <c r="O398" i="8" s="1"/>
  <c r="M399" i="8"/>
  <c r="O399" i="8" s="1"/>
  <c r="M400" i="8"/>
  <c r="O400" i="8" s="1"/>
  <c r="M401" i="8"/>
  <c r="O401" i="8" s="1"/>
  <c r="M402" i="8"/>
  <c r="O402" i="8" s="1"/>
  <c r="M403" i="8"/>
  <c r="O403" i="8" s="1"/>
  <c r="M404" i="8"/>
  <c r="O404" i="8" s="1"/>
  <c r="M405" i="8"/>
  <c r="O405" i="8" s="1"/>
  <c r="M406" i="8"/>
  <c r="O406" i="8" s="1"/>
  <c r="M407" i="8"/>
  <c r="O407" i="8" s="1"/>
  <c r="M408" i="8"/>
  <c r="O408" i="8" s="1"/>
  <c r="M409" i="8"/>
  <c r="O409" i="8" s="1"/>
  <c r="M410" i="8"/>
  <c r="O410" i="8" s="1"/>
  <c r="M411" i="8"/>
  <c r="O411" i="8" s="1"/>
  <c r="M412" i="8"/>
  <c r="O412" i="8" s="1"/>
  <c r="M413" i="8"/>
  <c r="O413" i="8" s="1"/>
  <c r="M414" i="8"/>
  <c r="O414" i="8" s="1"/>
  <c r="M415" i="8"/>
  <c r="O415" i="8" s="1"/>
  <c r="M416" i="8"/>
  <c r="O416" i="8" s="1"/>
  <c r="M417" i="8"/>
  <c r="O417" i="8" s="1"/>
  <c r="M418" i="8"/>
  <c r="O418" i="8" s="1"/>
  <c r="M419" i="8"/>
  <c r="O419" i="8" s="1"/>
  <c r="M420" i="8"/>
  <c r="O420" i="8" s="1"/>
  <c r="M421" i="8"/>
  <c r="M422" i="8"/>
  <c r="O422" i="8" s="1"/>
  <c r="M423" i="8"/>
  <c r="O423" i="8" s="1"/>
  <c r="M424" i="8"/>
  <c r="O424" i="8" s="1"/>
  <c r="M425" i="8"/>
  <c r="O425" i="8" s="1"/>
  <c r="M426" i="8"/>
  <c r="O426" i="8" s="1"/>
  <c r="M427" i="8"/>
  <c r="O427" i="8" s="1"/>
  <c r="M428" i="8"/>
  <c r="O428" i="8" s="1"/>
  <c r="M429" i="8"/>
  <c r="O429" i="8" s="1"/>
  <c r="M430" i="8"/>
  <c r="O430" i="8" s="1"/>
  <c r="M431" i="8"/>
  <c r="O431" i="8" s="1"/>
  <c r="M432" i="8"/>
  <c r="O432" i="8" s="1"/>
  <c r="M433" i="8"/>
  <c r="O433" i="8" s="1"/>
  <c r="M434" i="8"/>
  <c r="O434" i="8" s="1"/>
  <c r="M435" i="8"/>
  <c r="O435" i="8" s="1"/>
  <c r="M436" i="8"/>
  <c r="O436" i="8" s="1"/>
  <c r="M437" i="8"/>
  <c r="O437" i="8" s="1"/>
  <c r="M438" i="8"/>
  <c r="O438" i="8" s="1"/>
  <c r="M439" i="8"/>
  <c r="O439" i="8" s="1"/>
  <c r="M440" i="8"/>
  <c r="O440" i="8" s="1"/>
  <c r="M441" i="8"/>
  <c r="O441" i="8" s="1"/>
  <c r="M442" i="8"/>
  <c r="O442" i="8" s="1"/>
  <c r="M443" i="8"/>
  <c r="O443" i="8" s="1"/>
  <c r="M444" i="8"/>
  <c r="O444" i="8" s="1"/>
  <c r="M445" i="8"/>
  <c r="O445" i="8" s="1"/>
  <c r="M446" i="8"/>
  <c r="O446" i="8" s="1"/>
  <c r="M447" i="8"/>
  <c r="O447" i="8" s="1"/>
  <c r="M448" i="8"/>
  <c r="O448" i="8" s="1"/>
  <c r="M449" i="8"/>
  <c r="O449" i="8" s="1"/>
  <c r="M450" i="8"/>
  <c r="O450" i="8" s="1"/>
  <c r="M451" i="8"/>
  <c r="O451" i="8" s="1"/>
  <c r="M452" i="8"/>
  <c r="O452" i="8" s="1"/>
  <c r="M453" i="8"/>
  <c r="O453" i="8" s="1"/>
  <c r="M454" i="8"/>
  <c r="O454" i="8" s="1"/>
  <c r="M455" i="8"/>
  <c r="O455" i="8" s="1"/>
  <c r="M456" i="8"/>
  <c r="O456" i="8" s="1"/>
  <c r="M457" i="8"/>
  <c r="O457" i="8" s="1"/>
  <c r="M458" i="8"/>
  <c r="O458" i="8" s="1"/>
  <c r="M459" i="8"/>
  <c r="O459" i="8" s="1"/>
  <c r="M460" i="8"/>
  <c r="O460" i="8" s="1"/>
  <c r="M461" i="8"/>
  <c r="O461" i="8" s="1"/>
  <c r="M462" i="8"/>
  <c r="O462" i="8" s="1"/>
  <c r="M463" i="8"/>
  <c r="O463" i="8" s="1"/>
  <c r="M464" i="8"/>
  <c r="O464" i="8" s="1"/>
  <c r="M465" i="8"/>
  <c r="O465" i="8" s="1"/>
  <c r="M466" i="8"/>
  <c r="O466" i="8" s="1"/>
  <c r="M467" i="8"/>
  <c r="M468" i="8"/>
  <c r="O468" i="8" s="1"/>
  <c r="M469" i="8"/>
  <c r="M470" i="8"/>
  <c r="M471" i="8"/>
  <c r="M472" i="8"/>
  <c r="O472" i="8" s="1"/>
  <c r="M473" i="8"/>
  <c r="O473" i="8" s="1"/>
  <c r="M474" i="8"/>
  <c r="M475" i="8"/>
  <c r="M476" i="8"/>
  <c r="O476" i="8" s="1"/>
  <c r="M477" i="8"/>
  <c r="M478" i="8"/>
  <c r="M479" i="8"/>
  <c r="M480" i="8"/>
  <c r="O480" i="8" s="1"/>
  <c r="M481" i="8"/>
  <c r="O481" i="8" s="1"/>
  <c r="M482" i="8"/>
  <c r="O482" i="8" s="1"/>
  <c r="M483" i="8"/>
  <c r="O483" i="8" s="1"/>
  <c r="M484" i="8"/>
  <c r="O484" i="8" s="1"/>
  <c r="M486" i="8"/>
  <c r="O486" i="8" s="1"/>
  <c r="M487" i="8"/>
  <c r="M488" i="8"/>
  <c r="M489" i="8"/>
  <c r="M490" i="8"/>
  <c r="M491" i="8"/>
  <c r="M492" i="8"/>
  <c r="M493" i="8"/>
  <c r="M494" i="8"/>
  <c r="M495" i="8"/>
  <c r="M496" i="8"/>
  <c r="M497" i="8"/>
  <c r="M498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28" s="1"/>
  <c r="M550" i="8"/>
  <c r="M551" i="8"/>
  <c r="M552" i="8"/>
  <c r="M553" i="8"/>
  <c r="M554" i="8"/>
  <c r="M555" i="8"/>
  <c r="M556" i="8"/>
  <c r="M557" i="8"/>
  <c r="M558" i="8"/>
  <c r="M559" i="8"/>
  <c r="M9" i="8"/>
  <c r="M10" i="8"/>
  <c r="O10" i="8" s="1"/>
  <c r="M11" i="8"/>
  <c r="O11" i="8" s="1"/>
  <c r="M12" i="8"/>
  <c r="M13" i="8"/>
  <c r="M15" i="8"/>
  <c r="O15" i="8" s="1"/>
  <c r="M16" i="8"/>
  <c r="O16" i="8" s="1"/>
  <c r="M17" i="8"/>
  <c r="O17" i="8" s="1"/>
  <c r="M18" i="8"/>
  <c r="O18" i="8" s="1"/>
  <c r="M19" i="8"/>
  <c r="O19" i="8" s="1"/>
  <c r="M20" i="8"/>
  <c r="O20" i="8" s="1"/>
  <c r="M21" i="8"/>
  <c r="O21" i="8" s="1"/>
  <c r="M22" i="8"/>
  <c r="O22" i="8" s="1"/>
  <c r="M23" i="8"/>
  <c r="O23" i="8" s="1"/>
  <c r="M24" i="8"/>
  <c r="O24" i="8" s="1"/>
  <c r="M25" i="8"/>
  <c r="O25" i="8" s="1"/>
  <c r="M26" i="8"/>
  <c r="O26" i="8" s="1"/>
  <c r="M27" i="8"/>
  <c r="O27" i="8" s="1"/>
  <c r="M28" i="8"/>
  <c r="O28" i="8" s="1"/>
  <c r="M29" i="8"/>
  <c r="O29" i="8" s="1"/>
  <c r="M30" i="8"/>
  <c r="O30" i="8" s="1"/>
  <c r="M31" i="8"/>
  <c r="O31" i="8" s="1"/>
  <c r="M32" i="8"/>
  <c r="O32" i="8" s="1"/>
  <c r="M33" i="8"/>
  <c r="O33" i="8" s="1"/>
  <c r="M34" i="8"/>
  <c r="O34" i="8" s="1"/>
  <c r="M35" i="8"/>
  <c r="O35" i="8" s="1"/>
  <c r="M36" i="8"/>
  <c r="O36" i="8" s="1"/>
  <c r="M37" i="8"/>
  <c r="O37" i="8" s="1"/>
  <c r="M38" i="8"/>
  <c r="O38" i="8" s="1"/>
  <c r="M39" i="8"/>
  <c r="O39" i="8" s="1"/>
  <c r="M40" i="8"/>
  <c r="O40" i="8" s="1"/>
  <c r="M41" i="8"/>
  <c r="O41" i="8" s="1"/>
  <c r="M42" i="8"/>
  <c r="O42" i="8" s="1"/>
  <c r="M43" i="8"/>
  <c r="O43" i="8" s="1"/>
  <c r="M44" i="8"/>
  <c r="O44" i="8" s="1"/>
  <c r="M45" i="8"/>
  <c r="M46" i="8"/>
  <c r="M47" i="8"/>
  <c r="O47" i="8" s="1"/>
  <c r="M48" i="8"/>
  <c r="O48" i="8" s="1"/>
  <c r="M49" i="8"/>
  <c r="O49" i="8" s="1"/>
  <c r="M51" i="8"/>
  <c r="O51" i="8" s="1"/>
  <c r="M52" i="8"/>
  <c r="O52" i="8" s="1"/>
  <c r="M53" i="8"/>
  <c r="O53" i="8" s="1"/>
  <c r="M54" i="8"/>
  <c r="O54" i="8" s="1"/>
  <c r="M55" i="8"/>
  <c r="O55" i="8" s="1"/>
  <c r="M56" i="8"/>
  <c r="O56" i="8" s="1"/>
  <c r="M57" i="8"/>
  <c r="O57" i="8" s="1"/>
  <c r="M58" i="8"/>
  <c r="O58" i="8" s="1"/>
  <c r="M59" i="8"/>
  <c r="O59" i="8" s="1"/>
  <c r="M60" i="8"/>
  <c r="O60" i="8" s="1"/>
  <c r="M61" i="8"/>
  <c r="O61" i="8" s="1"/>
  <c r="M62" i="8"/>
  <c r="O62" i="8" s="1"/>
  <c r="M63" i="8"/>
  <c r="O63" i="8" s="1"/>
  <c r="M64" i="8"/>
  <c r="O64" i="8" s="1"/>
  <c r="M65" i="8"/>
  <c r="O65" i="8" s="1"/>
  <c r="M66" i="8"/>
  <c r="O66" i="8" s="1"/>
  <c r="M67" i="8"/>
  <c r="O67" i="8" s="1"/>
  <c r="M68" i="8"/>
  <c r="O68" i="8" s="1"/>
  <c r="M69" i="8"/>
  <c r="O69" i="8" s="1"/>
  <c r="M70" i="8"/>
  <c r="O70" i="8" s="1"/>
  <c r="M71" i="8"/>
  <c r="O71" i="8" s="1"/>
  <c r="M72" i="8"/>
  <c r="O72" i="8" s="1"/>
  <c r="M73" i="8"/>
  <c r="O73" i="8" s="1"/>
  <c r="M74" i="8"/>
  <c r="O74" i="8" s="1"/>
  <c r="M75" i="8"/>
  <c r="O75" i="8" s="1"/>
  <c r="M76" i="8"/>
  <c r="O76" i="8" s="1"/>
  <c r="M77" i="8"/>
  <c r="O77" i="8" s="1"/>
  <c r="M78" i="8"/>
  <c r="O78" i="8" s="1"/>
  <c r="M79" i="8"/>
  <c r="O79" i="8" s="1"/>
  <c r="M80" i="8"/>
  <c r="O80" i="8" s="1"/>
  <c r="M81" i="8"/>
  <c r="O81" i="8" s="1"/>
  <c r="M82" i="8"/>
  <c r="O82" i="8" s="1"/>
  <c r="M83" i="8"/>
  <c r="O83" i="8" s="1"/>
  <c r="M84" i="8"/>
  <c r="O84" i="8" s="1"/>
  <c r="M85" i="8"/>
  <c r="O85" i="8" s="1"/>
  <c r="M86" i="8"/>
  <c r="O86" i="8" s="1"/>
  <c r="M87" i="8"/>
  <c r="O87" i="8" s="1"/>
  <c r="M88" i="8"/>
  <c r="O88" i="8" s="1"/>
  <c r="M89" i="8"/>
  <c r="O89" i="8" s="1"/>
  <c r="M90" i="8"/>
  <c r="O90" i="8" s="1"/>
  <c r="M91" i="8"/>
  <c r="O91" i="8" s="1"/>
  <c r="M92" i="8"/>
  <c r="O92" i="8" s="1"/>
  <c r="M93" i="8"/>
  <c r="O93" i="8" s="1"/>
  <c r="M94" i="8"/>
  <c r="O94" i="8" s="1"/>
  <c r="M95" i="8"/>
  <c r="O95" i="8" s="1"/>
  <c r="M96" i="8"/>
  <c r="O96" i="8" s="1"/>
  <c r="M97" i="8"/>
  <c r="O97" i="8" s="1"/>
  <c r="M98" i="8"/>
  <c r="O98" i="8" s="1"/>
  <c r="M99" i="8"/>
  <c r="O99" i="8" s="1"/>
  <c r="M100" i="8"/>
  <c r="O100" i="8" s="1"/>
  <c r="M101" i="8"/>
  <c r="O101" i="8" s="1"/>
  <c r="M102" i="8"/>
  <c r="O102" i="8" s="1"/>
  <c r="M103" i="8"/>
  <c r="O103" i="8" s="1"/>
  <c r="M104" i="8"/>
  <c r="O104" i="8" s="1"/>
  <c r="M105" i="8"/>
  <c r="O105" i="8" s="1"/>
  <c r="M106" i="8"/>
  <c r="O106" i="8" s="1"/>
  <c r="M107" i="8"/>
  <c r="O107" i="8" s="1"/>
  <c r="M108" i="8"/>
  <c r="O108" i="8" s="1"/>
  <c r="M109" i="8"/>
  <c r="O109" i="8" s="1"/>
  <c r="M110" i="8"/>
  <c r="O110" i="8" s="1"/>
  <c r="M111" i="8"/>
  <c r="O111" i="8" s="1"/>
  <c r="M112" i="8"/>
  <c r="O112" i="8" s="1"/>
  <c r="M113" i="8"/>
  <c r="O113" i="8" s="1"/>
  <c r="M114" i="8"/>
  <c r="O114" i="8" s="1"/>
  <c r="M115" i="8"/>
  <c r="O115" i="8" s="1"/>
  <c r="M116" i="8"/>
  <c r="O116" i="8" s="1"/>
  <c r="M117" i="8"/>
  <c r="O117" i="8" s="1"/>
  <c r="M118" i="8"/>
  <c r="O118" i="8" s="1"/>
  <c r="M119" i="8"/>
  <c r="O119" i="8" s="1"/>
  <c r="M120" i="8"/>
  <c r="O120" i="8" s="1"/>
  <c r="M121" i="8"/>
  <c r="O121" i="8" s="1"/>
  <c r="M122" i="8"/>
  <c r="O122" i="8" s="1"/>
  <c r="M123" i="8"/>
  <c r="O123" i="8" s="1"/>
  <c r="M124" i="8"/>
  <c r="O124" i="8" s="1"/>
  <c r="M125" i="8"/>
  <c r="O125" i="8" s="1"/>
  <c r="M126" i="8"/>
  <c r="O126" i="8" s="1"/>
  <c r="M127" i="8"/>
  <c r="O127" i="8" s="1"/>
  <c r="M128" i="8"/>
  <c r="O128" i="8" s="1"/>
  <c r="M129" i="8"/>
  <c r="O129" i="8" s="1"/>
  <c r="M130" i="8"/>
  <c r="O130" i="8" s="1"/>
  <c r="M131" i="8"/>
  <c r="O131" i="8" s="1"/>
  <c r="M132" i="8"/>
  <c r="O132" i="8" s="1"/>
  <c r="M133" i="8"/>
  <c r="O133" i="8" s="1"/>
  <c r="M134" i="8"/>
  <c r="O134" i="8" s="1"/>
  <c r="M135" i="8"/>
  <c r="O135" i="8" s="1"/>
  <c r="M136" i="8"/>
  <c r="O136" i="8" s="1"/>
  <c r="M137" i="8"/>
  <c r="O137" i="8" s="1"/>
  <c r="M138" i="8"/>
  <c r="O138" i="8" s="1"/>
  <c r="M139" i="8"/>
  <c r="O139" i="8" s="1"/>
  <c r="M140" i="8"/>
  <c r="O140" i="8" s="1"/>
  <c r="M141" i="8"/>
  <c r="O141" i="8" s="1"/>
  <c r="M142" i="8"/>
  <c r="O142" i="8" s="1"/>
  <c r="M143" i="8"/>
  <c r="O143" i="8" s="1"/>
  <c r="M144" i="8"/>
  <c r="O144" i="8" s="1"/>
  <c r="M145" i="8"/>
  <c r="O145" i="8" s="1"/>
  <c r="M146" i="8"/>
  <c r="O146" i="8" s="1"/>
  <c r="M147" i="8"/>
  <c r="O147" i="8" s="1"/>
  <c r="M148" i="8"/>
  <c r="O148" i="8" s="1"/>
  <c r="M149" i="8"/>
  <c r="O149" i="8" s="1"/>
  <c r="M150" i="8"/>
  <c r="O150" i="8" s="1"/>
  <c r="M151" i="8"/>
  <c r="O151" i="8" s="1"/>
  <c r="M152" i="8"/>
  <c r="O152" i="8" s="1"/>
  <c r="M153" i="8"/>
  <c r="O153" i="8" s="1"/>
  <c r="M154" i="8"/>
  <c r="O154" i="8" s="1"/>
  <c r="M155" i="8"/>
  <c r="O155" i="8" s="1"/>
  <c r="M156" i="8"/>
  <c r="O156" i="8" s="1"/>
  <c r="M157" i="8"/>
  <c r="O157" i="8" s="1"/>
  <c r="M158" i="8"/>
  <c r="O158" i="8" s="1"/>
  <c r="M159" i="8"/>
  <c r="O159" i="8" s="1"/>
  <c r="M160" i="8"/>
  <c r="O160" i="8" s="1"/>
  <c r="M161" i="8"/>
  <c r="O161" i="8" s="1"/>
  <c r="M162" i="8"/>
  <c r="O162" i="8" s="1"/>
  <c r="M163" i="8"/>
  <c r="O163" i="8" s="1"/>
  <c r="M164" i="8"/>
  <c r="O164" i="8" s="1"/>
  <c r="M165" i="8"/>
  <c r="O165" i="8" s="1"/>
  <c r="M166" i="8"/>
  <c r="O166" i="8" s="1"/>
  <c r="M167" i="8"/>
  <c r="O167" i="8" s="1"/>
  <c r="M168" i="8"/>
  <c r="O168" i="8" s="1"/>
  <c r="M169" i="8"/>
  <c r="O169" i="8" s="1"/>
  <c r="M170" i="8"/>
  <c r="O170" i="8" s="1"/>
  <c r="M171" i="8"/>
  <c r="O171" i="8" s="1"/>
  <c r="M172" i="8"/>
  <c r="O172" i="8" s="1"/>
  <c r="M173" i="8"/>
  <c r="O173" i="8" s="1"/>
  <c r="M174" i="8"/>
  <c r="O174" i="8" s="1"/>
  <c r="M175" i="8"/>
  <c r="O175" i="8" s="1"/>
  <c r="M176" i="8"/>
  <c r="O176" i="8" s="1"/>
  <c r="M177" i="8"/>
  <c r="O177" i="8" s="1"/>
  <c r="M178" i="8"/>
  <c r="O178" i="8" s="1"/>
  <c r="M179" i="8"/>
  <c r="O179" i="8" s="1"/>
  <c r="M180" i="8"/>
  <c r="O180" i="8" s="1"/>
  <c r="M181" i="8"/>
  <c r="O181" i="8" s="1"/>
  <c r="M182" i="8"/>
  <c r="O182" i="8" s="1"/>
  <c r="M183" i="8"/>
  <c r="O183" i="8" s="1"/>
  <c r="M184" i="8"/>
  <c r="O184" i="8" s="1"/>
  <c r="M185" i="8"/>
  <c r="M186" i="8"/>
  <c r="O186" i="8" s="1"/>
  <c r="M187" i="8"/>
  <c r="O187" i="8" s="1"/>
  <c r="M188" i="8"/>
  <c r="O188" i="8" s="1"/>
  <c r="M189" i="8"/>
  <c r="O189" i="8" s="1"/>
  <c r="M190" i="8"/>
  <c r="O190" i="8" s="1"/>
  <c r="M191" i="8"/>
  <c r="O191" i="8" s="1"/>
  <c r="M192" i="8"/>
  <c r="O192" i="8" s="1"/>
  <c r="M193" i="8"/>
  <c r="O193" i="8" s="1"/>
  <c r="M194" i="8"/>
  <c r="O194" i="8" s="1"/>
  <c r="M195" i="8"/>
  <c r="O195" i="8" s="1"/>
  <c r="M196" i="8"/>
  <c r="O196" i="8" s="1"/>
  <c r="M197" i="8"/>
  <c r="O197" i="8" s="1"/>
  <c r="M198" i="8"/>
  <c r="O198" i="8" s="1"/>
  <c r="M199" i="8"/>
  <c r="O199" i="8" s="1"/>
  <c r="M200" i="8"/>
  <c r="O200" i="8" s="1"/>
  <c r="M201" i="8"/>
  <c r="O201" i="8" s="1"/>
  <c r="M202" i="8"/>
  <c r="M203" i="8"/>
  <c r="M204" i="8"/>
  <c r="M205" i="8"/>
  <c r="M206" i="8"/>
  <c r="M207" i="8"/>
  <c r="M208" i="8"/>
  <c r="M209" i="8"/>
  <c r="M210" i="8"/>
  <c r="O210" i="8" s="1"/>
  <c r="M211" i="8"/>
  <c r="O211" i="8" s="1"/>
  <c r="M212" i="8"/>
  <c r="O212" i="8" s="1"/>
  <c r="M213" i="8"/>
  <c r="O213" i="8" s="1"/>
  <c r="M215" i="8"/>
  <c r="O215" i="8" s="1"/>
  <c r="M216" i="8"/>
  <c r="O216" i="8" s="1"/>
  <c r="M217" i="8"/>
  <c r="O217" i="8" s="1"/>
  <c r="M218" i="8"/>
  <c r="O218" i="8" s="1"/>
  <c r="M219" i="8"/>
  <c r="O219" i="8" s="1"/>
  <c r="M220" i="8"/>
  <c r="O220" i="8" s="1"/>
  <c r="M221" i="8"/>
  <c r="O221" i="8" s="1"/>
  <c r="M222" i="8"/>
  <c r="O222" i="8" s="1"/>
  <c r="M223" i="8"/>
  <c r="O223" i="8" s="1"/>
  <c r="M224" i="8"/>
  <c r="O224" i="8" s="1"/>
  <c r="M226" i="8"/>
  <c r="O226" i="8" s="1"/>
  <c r="M227" i="8"/>
  <c r="O227" i="8" s="1"/>
  <c r="M228" i="8"/>
  <c r="O228" i="8" s="1"/>
  <c r="M229" i="8"/>
  <c r="O229" i="8" s="1"/>
  <c r="M230" i="8"/>
  <c r="O230" i="8" s="1"/>
  <c r="M231" i="8"/>
  <c r="O231" i="8" s="1"/>
  <c r="M232" i="8"/>
  <c r="O232" i="8" s="1"/>
  <c r="M233" i="8"/>
  <c r="O233" i="8" s="1"/>
  <c r="M234" i="8"/>
  <c r="M235" i="8"/>
  <c r="O235" i="8" s="1"/>
  <c r="M236" i="8"/>
  <c r="O236" i="8" s="1"/>
  <c r="M237" i="8"/>
  <c r="O237" i="8" s="1"/>
  <c r="M238" i="8"/>
  <c r="O238" i="8" s="1"/>
  <c r="M239" i="8"/>
  <c r="O239" i="8" s="1"/>
  <c r="M240" i="8"/>
  <c r="O240" i="8" s="1"/>
  <c r="M241" i="8"/>
  <c r="O241" i="8" s="1"/>
  <c r="M242" i="8"/>
  <c r="O242" i="8" s="1"/>
  <c r="M243" i="8"/>
  <c r="O243" i="8" s="1"/>
  <c r="M244" i="8"/>
  <c r="O244" i="8" s="1"/>
  <c r="M245" i="8"/>
  <c r="O245" i="8" s="1"/>
  <c r="M246" i="8"/>
  <c r="O246" i="8" s="1"/>
  <c r="M247" i="8"/>
  <c r="O247" i="8" s="1"/>
  <c r="M248" i="8"/>
  <c r="O248" i="8" s="1"/>
  <c r="M249" i="8"/>
  <c r="O249" i="8" s="1"/>
  <c r="M250" i="8"/>
  <c r="O250" i="8" s="1"/>
  <c r="M251" i="8"/>
  <c r="O251" i="8" s="1"/>
  <c r="M252" i="8"/>
  <c r="O252" i="8" s="1"/>
  <c r="M253" i="8"/>
  <c r="O253" i="8" s="1"/>
  <c r="M254" i="8"/>
  <c r="O254" i="8" s="1"/>
  <c r="M255" i="8"/>
  <c r="O255" i="8" s="1"/>
  <c r="M256" i="8"/>
  <c r="O256" i="8" s="1"/>
  <c r="M257" i="8"/>
  <c r="O257" i="8" s="1"/>
  <c r="M258" i="8"/>
  <c r="O258" i="8" s="1"/>
  <c r="M259" i="8"/>
  <c r="O259" i="8" s="1"/>
  <c r="M260" i="8"/>
  <c r="O260" i="8" s="1"/>
  <c r="M261" i="8"/>
  <c r="O261" i="8" s="1"/>
  <c r="M262" i="8"/>
  <c r="O262" i="8" s="1"/>
  <c r="M263" i="8"/>
  <c r="O263" i="8" s="1"/>
  <c r="M264" i="8"/>
  <c r="O264" i="8" s="1"/>
  <c r="M265" i="8"/>
  <c r="O265" i="8" s="1"/>
  <c r="M266" i="8"/>
  <c r="O266" i="8" s="1"/>
  <c r="M267" i="8"/>
  <c r="O267" i="8" s="1"/>
  <c r="M268" i="8"/>
  <c r="O268" i="8" s="1"/>
  <c r="M269" i="8"/>
  <c r="O269" i="8" s="1"/>
  <c r="M270" i="8"/>
  <c r="O270" i="8" s="1"/>
  <c r="M271" i="8"/>
  <c r="O271" i="8" s="1"/>
  <c r="M309" i="8"/>
  <c r="M8" i="8"/>
  <c r="M116" i="30"/>
  <c r="O116" i="30" s="1"/>
  <c r="M117" i="30"/>
  <c r="O117" i="30" s="1"/>
  <c r="M118" i="30"/>
  <c r="M119" i="30"/>
  <c r="M120" i="30"/>
  <c r="O120" i="30" s="1"/>
  <c r="M121" i="30"/>
  <c r="O121" i="30" s="1"/>
  <c r="M122" i="30"/>
  <c r="O122" i="30" s="1"/>
  <c r="M123" i="30"/>
  <c r="O123" i="30" s="1"/>
  <c r="M125" i="30"/>
  <c r="M126" i="30"/>
  <c r="O126" i="30" s="1"/>
  <c r="M127" i="30"/>
  <c r="O127" i="30" s="1"/>
  <c r="M128" i="30"/>
  <c r="O128" i="30" s="1"/>
  <c r="M129" i="30"/>
  <c r="O129" i="30" s="1"/>
  <c r="M130" i="30"/>
  <c r="O130" i="30" s="1"/>
  <c r="M131" i="30"/>
  <c r="M132" i="30"/>
  <c r="O132" i="30" s="1"/>
  <c r="M133" i="30"/>
  <c r="O133" i="30" s="1"/>
  <c r="M134" i="30"/>
  <c r="O134" i="30" s="1"/>
  <c r="M135" i="30"/>
  <c r="O135" i="30" s="1"/>
  <c r="M136" i="30"/>
  <c r="O136" i="30" s="1"/>
  <c r="M137" i="30"/>
  <c r="O137" i="30" s="1"/>
  <c r="M138" i="30"/>
  <c r="O138" i="30" s="1"/>
  <c r="M139" i="30"/>
  <c r="O139" i="30" s="1"/>
  <c r="M140" i="30"/>
  <c r="O140" i="30" s="1"/>
  <c r="M141" i="30"/>
  <c r="O141" i="30" s="1"/>
  <c r="M142" i="30"/>
  <c r="O142" i="30" s="1"/>
  <c r="M143" i="30"/>
  <c r="O143" i="30" s="1"/>
  <c r="M144" i="30"/>
  <c r="O144" i="30" s="1"/>
  <c r="M145" i="30"/>
  <c r="O145" i="30" s="1"/>
  <c r="M146" i="30"/>
  <c r="O146" i="30" s="1"/>
  <c r="M147" i="30"/>
  <c r="O147" i="30" s="1"/>
  <c r="M148" i="30"/>
  <c r="O148" i="30" s="1"/>
  <c r="M150" i="30"/>
  <c r="O150" i="30" s="1"/>
  <c r="M151" i="30"/>
  <c r="M152" i="30"/>
  <c r="O152" i="30" s="1"/>
  <c r="M153" i="30"/>
  <c r="O153" i="30" s="1"/>
  <c r="M155" i="30"/>
  <c r="M156" i="30"/>
  <c r="O156" i="30" s="1"/>
  <c r="M157" i="30"/>
  <c r="O157" i="30" s="1"/>
  <c r="M158" i="30"/>
  <c r="O158" i="30" s="1"/>
  <c r="M159" i="30"/>
  <c r="O159" i="30" s="1"/>
  <c r="M160" i="30"/>
  <c r="O160" i="30" s="1"/>
  <c r="M161" i="30"/>
  <c r="O161" i="30" s="1"/>
  <c r="M162" i="30"/>
  <c r="O162" i="30" s="1"/>
  <c r="M163" i="30"/>
  <c r="M164" i="30"/>
  <c r="O164" i="30" s="1"/>
  <c r="M165" i="30"/>
  <c r="O165" i="30" s="1"/>
  <c r="M166" i="30"/>
  <c r="O166" i="30" s="1"/>
  <c r="M167" i="30"/>
  <c r="O167" i="30" s="1"/>
  <c r="M168" i="30"/>
  <c r="O168" i="30" s="1"/>
  <c r="M169" i="30"/>
  <c r="O169" i="30" s="1"/>
  <c r="M172" i="30"/>
  <c r="O172" i="30" s="1"/>
  <c r="M173" i="30"/>
  <c r="O173" i="30" s="1"/>
  <c r="M174" i="30"/>
  <c r="O174" i="30" s="1"/>
  <c r="M175" i="30"/>
  <c r="O175" i="30" s="1"/>
  <c r="M176" i="30"/>
  <c r="O176" i="30" s="1"/>
  <c r="M177" i="30"/>
  <c r="O177" i="30" s="1"/>
  <c r="M178" i="30"/>
  <c r="O178" i="30" s="1"/>
  <c r="M179" i="30"/>
  <c r="O179" i="30" s="1"/>
  <c r="M180" i="30"/>
  <c r="O180" i="30" s="1"/>
  <c r="M181" i="30"/>
  <c r="O181" i="30" s="1"/>
  <c r="M182" i="30"/>
  <c r="O182" i="30" s="1"/>
  <c r="M183" i="30"/>
  <c r="M186" i="30"/>
  <c r="M187" i="30"/>
  <c r="M188" i="30"/>
  <c r="O188" i="30" s="1"/>
  <c r="M189" i="30"/>
  <c r="O189" i="30" s="1"/>
  <c r="M190" i="30"/>
  <c r="O190" i="30" s="1"/>
  <c r="M191" i="30"/>
  <c r="O191" i="30" s="1"/>
  <c r="M192" i="30"/>
  <c r="O192" i="30" s="1"/>
  <c r="M193" i="30"/>
  <c r="O193" i="30" s="1"/>
  <c r="M194" i="30"/>
  <c r="O194" i="30" s="1"/>
  <c r="M195" i="30"/>
  <c r="O195" i="30" s="1"/>
  <c r="M196" i="30"/>
  <c r="O196" i="30" s="1"/>
  <c r="M197" i="30"/>
  <c r="O197" i="30" s="1"/>
  <c r="M198" i="30"/>
  <c r="O198" i="30" s="1"/>
  <c r="M199" i="30"/>
  <c r="O199" i="30" s="1"/>
  <c r="M200" i="30"/>
  <c r="O200" i="30" s="1"/>
  <c r="M201" i="30"/>
  <c r="O201" i="30" s="1"/>
  <c r="M202" i="30"/>
  <c r="M203" i="30"/>
  <c r="O203" i="30" s="1"/>
  <c r="M204" i="30"/>
  <c r="O204" i="30" s="1"/>
  <c r="M205" i="30"/>
  <c r="O205" i="30" s="1"/>
  <c r="M206" i="30"/>
  <c r="O206" i="30" s="1"/>
  <c r="M207" i="30"/>
  <c r="O207" i="30" s="1"/>
  <c r="M208" i="30"/>
  <c r="O208" i="30" s="1"/>
  <c r="M209" i="30"/>
  <c r="O209" i="30" s="1"/>
  <c r="M210" i="30"/>
  <c r="O210" i="30" s="1"/>
  <c r="M211" i="30"/>
  <c r="O211" i="30" s="1"/>
  <c r="M212" i="30"/>
  <c r="O212" i="30" s="1"/>
  <c r="M213" i="30"/>
  <c r="O213" i="30" s="1"/>
  <c r="M214" i="30"/>
  <c r="O214" i="30" s="1"/>
  <c r="M216" i="30"/>
  <c r="O216" i="30" s="1"/>
  <c r="M217" i="30"/>
  <c r="O217" i="30" s="1"/>
  <c r="M218" i="30"/>
  <c r="O218" i="30" s="1"/>
  <c r="M219" i="30"/>
  <c r="O219" i="30" s="1"/>
  <c r="M220" i="30"/>
  <c r="O220" i="30" s="1"/>
  <c r="M221" i="30"/>
  <c r="O221" i="30" s="1"/>
  <c r="M222" i="30"/>
  <c r="O222" i="30" s="1"/>
  <c r="M223" i="30"/>
  <c r="O223" i="30" s="1"/>
  <c r="M224" i="30"/>
  <c r="O224" i="30" s="1"/>
  <c r="M225" i="30"/>
  <c r="O225" i="30" s="1"/>
  <c r="M227" i="30"/>
  <c r="O227" i="30" s="1"/>
  <c r="M228" i="30"/>
  <c r="O228" i="30" s="1"/>
  <c r="M229" i="30"/>
  <c r="O229" i="30" s="1"/>
  <c r="M230" i="30"/>
  <c r="O230" i="30" s="1"/>
  <c r="M231" i="30"/>
  <c r="O231" i="30" s="1"/>
  <c r="M232" i="30"/>
  <c r="O232" i="30" s="1"/>
  <c r="M233" i="30"/>
  <c r="O233" i="30" s="1"/>
  <c r="M234" i="30"/>
  <c r="O234" i="30" s="1"/>
  <c r="M235" i="30"/>
  <c r="M236" i="30"/>
  <c r="M237" i="30"/>
  <c r="M238" i="30"/>
  <c r="O238" i="30" s="1"/>
  <c r="M239" i="30"/>
  <c r="O239" i="30" s="1"/>
  <c r="M240" i="30"/>
  <c r="O240" i="30" s="1"/>
  <c r="M241" i="30"/>
  <c r="O241" i="30" s="1"/>
  <c r="M242" i="30"/>
  <c r="O242" i="30" s="1"/>
  <c r="M243" i="30"/>
  <c r="O243" i="30" s="1"/>
  <c r="M244" i="30"/>
  <c r="M245" i="30"/>
  <c r="O245" i="30" s="1"/>
  <c r="M246" i="30"/>
  <c r="O246" i="30" s="1"/>
  <c r="M247" i="30"/>
  <c r="O247" i="30" s="1"/>
  <c r="M248" i="30"/>
  <c r="O248" i="30" s="1"/>
  <c r="M249" i="30"/>
  <c r="O249" i="30" s="1"/>
  <c r="M250" i="30"/>
  <c r="O250" i="30" s="1"/>
  <c r="M251" i="30"/>
  <c r="O251" i="30" s="1"/>
  <c r="M252" i="30"/>
  <c r="O252" i="30" s="1"/>
  <c r="M253" i="30"/>
  <c r="O253" i="30" s="1"/>
  <c r="M254" i="30"/>
  <c r="O254" i="30" s="1"/>
  <c r="M255" i="30"/>
  <c r="O255" i="30" s="1"/>
  <c r="M256" i="30"/>
  <c r="O256" i="30" s="1"/>
  <c r="M257" i="30"/>
  <c r="O257" i="30" s="1"/>
  <c r="M258" i="30"/>
  <c r="O258" i="30" s="1"/>
  <c r="M259" i="30"/>
  <c r="O259" i="30" s="1"/>
  <c r="M260" i="30"/>
  <c r="O260" i="30" s="1"/>
  <c r="M261" i="30"/>
  <c r="O261" i="30" s="1"/>
  <c r="M262" i="30"/>
  <c r="O262" i="30" s="1"/>
  <c r="M263" i="30"/>
  <c r="O263" i="30" s="1"/>
  <c r="M264" i="30"/>
  <c r="O264" i="30" s="1"/>
  <c r="M265" i="30"/>
  <c r="O265" i="30" s="1"/>
  <c r="M266" i="30"/>
  <c r="O266" i="30" s="1"/>
  <c r="M267" i="30"/>
  <c r="O267" i="30" s="1"/>
  <c r="M268" i="30"/>
  <c r="O268" i="30" s="1"/>
  <c r="M269" i="30"/>
  <c r="O269" i="30" s="1"/>
  <c r="M270" i="30"/>
  <c r="O270" i="30" s="1"/>
  <c r="M271" i="30"/>
  <c r="O271" i="30" s="1"/>
  <c r="M272" i="30"/>
  <c r="M283" i="6"/>
  <c r="M283" i="28" s="1"/>
  <c r="M284" i="6"/>
  <c r="M284" i="28" s="1"/>
  <c r="M285" i="6"/>
  <c r="M285" i="28" s="1"/>
  <c r="M286" i="6"/>
  <c r="M286" i="28" s="1"/>
  <c r="M287" i="6"/>
  <c r="M287" i="28" s="1"/>
  <c r="M288" i="6"/>
  <c r="M289" i="6"/>
  <c r="M289" i="28" s="1"/>
  <c r="M290" i="6"/>
  <c r="M290" i="28" s="1"/>
  <c r="M291" i="6"/>
  <c r="M291" i="28" s="1"/>
  <c r="M292" i="6"/>
  <c r="M292" i="28" s="1"/>
  <c r="M293" i="6"/>
  <c r="M293" i="28" s="1"/>
  <c r="M294" i="6"/>
  <c r="M294" i="28" s="1"/>
  <c r="M295" i="6"/>
  <c r="M295" i="28" s="1"/>
  <c r="M297" i="6"/>
  <c r="O297" i="6" s="1"/>
  <c r="M298" i="6"/>
  <c r="O298" i="6" s="1"/>
  <c r="M299" i="6"/>
  <c r="O299" i="6" s="1"/>
  <c r="M303" i="6"/>
  <c r="O303" i="6" s="1"/>
  <c r="M304" i="6"/>
  <c r="M305" i="6"/>
  <c r="O305" i="6" s="1"/>
  <c r="M306" i="6"/>
  <c r="O306" i="6" s="1"/>
  <c r="M307" i="6"/>
  <c r="M308" i="6"/>
  <c r="M309" i="6"/>
  <c r="O309" i="6" s="1"/>
  <c r="M310" i="6"/>
  <c r="O310" i="6" s="1"/>
  <c r="M311" i="6"/>
  <c r="O311" i="6" s="1"/>
  <c r="M312" i="6"/>
  <c r="M314" i="6"/>
  <c r="O314" i="6" s="1"/>
  <c r="M315" i="6"/>
  <c r="O315" i="6" s="1"/>
  <c r="M317" i="6"/>
  <c r="O317" i="6" s="1"/>
  <c r="M318" i="6"/>
  <c r="M319" i="6"/>
  <c r="O319" i="6" s="1"/>
  <c r="M320" i="6"/>
  <c r="M321" i="6"/>
  <c r="O321" i="6" s="1"/>
  <c r="M322" i="6"/>
  <c r="O322" i="6" s="1"/>
  <c r="M323" i="6"/>
  <c r="O323" i="6" s="1"/>
  <c r="M324" i="6"/>
  <c r="O324" i="6" s="1"/>
  <c r="M325" i="6"/>
  <c r="M326" i="6"/>
  <c r="O326" i="6" s="1"/>
  <c r="M328" i="6"/>
  <c r="O328" i="6" s="1"/>
  <c r="M329" i="6"/>
  <c r="O329" i="6" s="1"/>
  <c r="M331" i="6"/>
  <c r="O331" i="6" s="1"/>
  <c r="M332" i="6"/>
  <c r="M333" i="6"/>
  <c r="O333" i="6" s="1"/>
  <c r="M334" i="6"/>
  <c r="M335" i="6"/>
  <c r="M336" i="6"/>
  <c r="O336" i="6" s="1"/>
  <c r="M337" i="6"/>
  <c r="O337" i="6" s="1"/>
  <c r="M338" i="6"/>
  <c r="M339" i="6"/>
  <c r="M340" i="6"/>
  <c r="O340" i="6" s="1"/>
  <c r="M343" i="6"/>
  <c r="M343" i="28" s="1"/>
  <c r="O343" i="28" s="1"/>
  <c r="M344" i="6"/>
  <c r="M345" i="6"/>
  <c r="M346" i="6"/>
  <c r="M347" i="6"/>
  <c r="M347" i="28" s="1"/>
  <c r="O347" i="28" s="1"/>
  <c r="M348" i="6"/>
  <c r="M349" i="6"/>
  <c r="M350" i="6"/>
  <c r="M351" i="6"/>
  <c r="M351" i="28" s="1"/>
  <c r="O351" i="28" s="1"/>
  <c r="M352" i="6"/>
  <c r="M353" i="6"/>
  <c r="M354" i="6"/>
  <c r="O354" i="6" s="1"/>
  <c r="M355" i="6"/>
  <c r="M355" i="28" s="1"/>
  <c r="M356" i="6"/>
  <c r="M357" i="6"/>
  <c r="M358" i="6"/>
  <c r="O358" i="6" s="1"/>
  <c r="M359" i="6"/>
  <c r="M359" i="28" s="1"/>
  <c r="M360" i="6"/>
  <c r="M361" i="6"/>
  <c r="M362" i="6"/>
  <c r="M363" i="6"/>
  <c r="M363" i="28" s="1"/>
  <c r="M364" i="6"/>
  <c r="M365" i="6"/>
  <c r="M366" i="6"/>
  <c r="M367" i="6"/>
  <c r="M367" i="28" s="1"/>
  <c r="M368" i="6"/>
  <c r="M369" i="6"/>
  <c r="M370" i="6"/>
  <c r="O370" i="6" s="1"/>
  <c r="M371" i="6"/>
  <c r="M371" i="28" s="1"/>
  <c r="M372" i="6"/>
  <c r="M373" i="6"/>
  <c r="M374" i="6"/>
  <c r="M375" i="6"/>
  <c r="M375" i="28" s="1"/>
  <c r="M376" i="6"/>
  <c r="M377" i="6"/>
  <c r="M378" i="6"/>
  <c r="O378" i="6" s="1"/>
  <c r="M379" i="6"/>
  <c r="M379" i="28" s="1"/>
  <c r="M380" i="6"/>
  <c r="M381" i="6"/>
  <c r="M382" i="6"/>
  <c r="M383" i="6"/>
  <c r="M383" i="28" s="1"/>
  <c r="M384" i="6"/>
  <c r="M385" i="6"/>
  <c r="M386" i="6"/>
  <c r="O386" i="6" s="1"/>
  <c r="M387" i="6"/>
  <c r="M387" i="28" s="1"/>
  <c r="M388" i="6"/>
  <c r="M389" i="6"/>
  <c r="M390" i="6"/>
  <c r="M391" i="6"/>
  <c r="M391" i="28" s="1"/>
  <c r="M392" i="6"/>
  <c r="M393" i="6"/>
  <c r="M394" i="6"/>
  <c r="O394" i="6" s="1"/>
  <c r="M395" i="6"/>
  <c r="M396" i="6"/>
  <c r="M397" i="6"/>
  <c r="M398" i="6"/>
  <c r="M399" i="6"/>
  <c r="M400" i="6"/>
  <c r="M401" i="6"/>
  <c r="M402" i="6"/>
  <c r="O402" i="6" s="1"/>
  <c r="M403" i="6"/>
  <c r="M404" i="6"/>
  <c r="M405" i="6"/>
  <c r="M406" i="6"/>
  <c r="M407" i="6"/>
  <c r="M408" i="6"/>
  <c r="M409" i="6"/>
  <c r="M410" i="6"/>
  <c r="O410" i="6" s="1"/>
  <c r="M411" i="6"/>
  <c r="M412" i="6"/>
  <c r="M413" i="6"/>
  <c r="M414" i="6"/>
  <c r="M415" i="6"/>
  <c r="M416" i="6"/>
  <c r="M417" i="6"/>
  <c r="M418" i="6"/>
  <c r="M419" i="6"/>
  <c r="M420" i="6"/>
  <c r="M421" i="6"/>
  <c r="M422" i="6"/>
  <c r="O422" i="6" s="1"/>
  <c r="M423" i="6"/>
  <c r="M423" i="28" s="1"/>
  <c r="M424" i="6"/>
  <c r="O424" i="6" s="1"/>
  <c r="M425" i="6"/>
  <c r="M426" i="6"/>
  <c r="M427" i="6"/>
  <c r="M427" i="28" s="1"/>
  <c r="M428" i="6"/>
  <c r="M429" i="6"/>
  <c r="M430" i="6"/>
  <c r="O430" i="6" s="1"/>
  <c r="M431" i="6"/>
  <c r="M431" i="28" s="1"/>
  <c r="M432" i="6"/>
  <c r="M433" i="6"/>
  <c r="M434" i="6"/>
  <c r="M435" i="6"/>
  <c r="M435" i="28" s="1"/>
  <c r="M436" i="6"/>
  <c r="M437" i="6"/>
  <c r="M438" i="6"/>
  <c r="O438" i="6" s="1"/>
  <c r="M439" i="6"/>
  <c r="M439" i="28" s="1"/>
  <c r="M440" i="6"/>
  <c r="O440" i="6" s="1"/>
  <c r="M441" i="6"/>
  <c r="M442" i="6"/>
  <c r="M443" i="6"/>
  <c r="M443" i="28" s="1"/>
  <c r="M444" i="6"/>
  <c r="O444" i="6" s="1"/>
  <c r="M445" i="6"/>
  <c r="M446" i="6"/>
  <c r="O446" i="6" s="1"/>
  <c r="M447" i="6"/>
  <c r="M447" i="28" s="1"/>
  <c r="M449" i="6"/>
  <c r="M449" i="28" s="1"/>
  <c r="M450" i="6"/>
  <c r="M451" i="6"/>
  <c r="M451" i="28" s="1"/>
  <c r="M452" i="6"/>
  <c r="M452" i="28" s="1"/>
  <c r="M453" i="6"/>
  <c r="M453" i="28" s="1"/>
  <c r="M454" i="6"/>
  <c r="M455" i="6"/>
  <c r="O455" i="6" s="1"/>
  <c r="M456" i="6"/>
  <c r="O456" i="6" s="1"/>
  <c r="M457" i="6"/>
  <c r="M457" i="28" s="1"/>
  <c r="M458" i="6"/>
  <c r="M459" i="6"/>
  <c r="M459" i="28" s="1"/>
  <c r="M460" i="6"/>
  <c r="M460" i="28" s="1"/>
  <c r="M461" i="6"/>
  <c r="M461" i="28" s="1"/>
  <c r="M462" i="6"/>
  <c r="M463" i="6"/>
  <c r="M463" i="28" s="1"/>
  <c r="M464" i="6"/>
  <c r="M464" i="28" s="1"/>
  <c r="M465" i="6"/>
  <c r="M465" i="28" s="1"/>
  <c r="M466" i="6"/>
  <c r="M467" i="6"/>
  <c r="O467" i="6" s="1"/>
  <c r="O470" i="6"/>
  <c r="O475" i="6"/>
  <c r="O479" i="6"/>
  <c r="O480" i="6"/>
  <c r="M481" i="6"/>
  <c r="O481" i="6" s="1"/>
  <c r="M482" i="6"/>
  <c r="M483" i="6"/>
  <c r="M484" i="6"/>
  <c r="M485" i="6"/>
  <c r="O485" i="6" s="1"/>
  <c r="M487" i="6"/>
  <c r="M488" i="6"/>
  <c r="O488" i="6" s="1"/>
  <c r="M489" i="6"/>
  <c r="M490" i="6"/>
  <c r="O490" i="6" s="1"/>
  <c r="M491" i="6"/>
  <c r="O491" i="6" s="1"/>
  <c r="M492" i="6"/>
  <c r="O492" i="6" s="1"/>
  <c r="M493" i="6"/>
  <c r="O493" i="6" s="1"/>
  <c r="M494" i="6"/>
  <c r="O494" i="6" s="1"/>
  <c r="M496" i="6"/>
  <c r="M497" i="6"/>
  <c r="M498" i="6"/>
  <c r="M498" i="28" s="1"/>
  <c r="M499" i="6"/>
  <c r="M501" i="6"/>
  <c r="M502" i="6"/>
  <c r="M502" i="28" s="1"/>
  <c r="M503" i="6"/>
  <c r="M504" i="6"/>
  <c r="M504" i="28" s="1"/>
  <c r="M505" i="6"/>
  <c r="M506" i="6"/>
  <c r="M506" i="28" s="1"/>
  <c r="M507" i="6"/>
  <c r="M508" i="6"/>
  <c r="M508" i="28" s="1"/>
  <c r="M509" i="6"/>
  <c r="M510" i="6"/>
  <c r="M510" i="28" s="1"/>
  <c r="M511" i="6"/>
  <c r="M512" i="6"/>
  <c r="M512" i="28" s="1"/>
  <c r="M513" i="6"/>
  <c r="M514" i="6"/>
  <c r="M514" i="28" s="1"/>
  <c r="M515" i="6"/>
  <c r="M516" i="6"/>
  <c r="M516" i="28" s="1"/>
  <c r="M517" i="6"/>
  <c r="M518" i="6"/>
  <c r="M518" i="28" s="1"/>
  <c r="M519" i="6"/>
  <c r="M520" i="6"/>
  <c r="M520" i="28" s="1"/>
  <c r="M521" i="6"/>
  <c r="M522" i="6"/>
  <c r="M522" i="28" s="1"/>
  <c r="M523" i="6"/>
  <c r="M524" i="6"/>
  <c r="M561" i="6" s="1"/>
  <c r="M525" i="6"/>
  <c r="M526" i="6"/>
  <c r="M526" i="28" s="1"/>
  <c r="M527" i="6"/>
  <c r="M528" i="6"/>
  <c r="M528" i="28" s="1"/>
  <c r="M529" i="6"/>
  <c r="M530" i="6"/>
  <c r="M530" i="28" s="1"/>
  <c r="M531" i="6"/>
  <c r="M532" i="6"/>
  <c r="M532" i="28" s="1"/>
  <c r="M533" i="6"/>
  <c r="M534" i="6"/>
  <c r="M534" i="28" s="1"/>
  <c r="M535" i="6"/>
  <c r="M536" i="6"/>
  <c r="M536" i="28" s="1"/>
  <c r="M537" i="6"/>
  <c r="M538" i="6"/>
  <c r="M538" i="28" s="1"/>
  <c r="M539" i="6"/>
  <c r="M540" i="6"/>
  <c r="M540" i="28" s="1"/>
  <c r="M541" i="6"/>
  <c r="M542" i="6"/>
  <c r="M542" i="28" s="1"/>
  <c r="M543" i="6"/>
  <c r="M544" i="6"/>
  <c r="M544" i="28" s="1"/>
  <c r="M545" i="6"/>
  <c r="M546" i="6"/>
  <c r="M547" i="6"/>
  <c r="M548" i="6"/>
  <c r="M548" i="28" s="1"/>
  <c r="O550" i="6"/>
  <c r="M551" i="6"/>
  <c r="O551" i="6" s="1"/>
  <c r="M552" i="6"/>
  <c r="M552" i="28" s="1"/>
  <c r="M553" i="6"/>
  <c r="M554" i="6"/>
  <c r="M555" i="6"/>
  <c r="O555" i="6" s="1"/>
  <c r="M556" i="6"/>
  <c r="M556" i="28" s="1"/>
  <c r="M557" i="6"/>
  <c r="M558" i="6"/>
  <c r="M559" i="6"/>
  <c r="O559" i="6" s="1"/>
  <c r="O283" i="6"/>
  <c r="O291" i="6"/>
  <c r="O292" i="6"/>
  <c r="O295" i="6"/>
  <c r="O304" i="6"/>
  <c r="O307" i="6"/>
  <c r="O308" i="6"/>
  <c r="O312" i="6"/>
  <c r="O318" i="6"/>
  <c r="O320" i="6"/>
  <c r="O332" i="6"/>
  <c r="O334" i="6"/>
  <c r="O338" i="6"/>
  <c r="O344" i="6"/>
  <c r="O346" i="6"/>
  <c r="O348" i="6"/>
  <c r="O350" i="6"/>
  <c r="O352" i="6"/>
  <c r="O356" i="6"/>
  <c r="O360" i="6"/>
  <c r="O362" i="6"/>
  <c r="O364" i="6"/>
  <c r="O368" i="6"/>
  <c r="O372" i="6"/>
  <c r="O374" i="6"/>
  <c r="O375" i="6"/>
  <c r="O380" i="6"/>
  <c r="O384" i="6"/>
  <c r="O388" i="6"/>
  <c r="O390" i="6"/>
  <c r="O396" i="6"/>
  <c r="O400" i="6"/>
  <c r="O404" i="6"/>
  <c r="O406" i="6"/>
  <c r="O412" i="6"/>
  <c r="O416" i="6"/>
  <c r="O418" i="6"/>
  <c r="O428" i="6"/>
  <c r="O432" i="6"/>
  <c r="O434" i="6"/>
  <c r="O449" i="6"/>
  <c r="O453" i="6"/>
  <c r="O459" i="6"/>
  <c r="O468" i="6"/>
  <c r="O469" i="6"/>
  <c r="O471" i="6"/>
  <c r="O472" i="6"/>
  <c r="O473" i="6"/>
  <c r="O476" i="6"/>
  <c r="O477" i="6"/>
  <c r="O478" i="6"/>
  <c r="O487" i="6"/>
  <c r="O489" i="6"/>
  <c r="O11" i="6"/>
  <c r="O12" i="6"/>
  <c r="M15" i="28"/>
  <c r="M18" i="28"/>
  <c r="M19" i="28"/>
  <c r="M22" i="28"/>
  <c r="M23" i="28"/>
  <c r="M26" i="28"/>
  <c r="M27" i="28"/>
  <c r="M30" i="28"/>
  <c r="M31" i="28"/>
  <c r="M34" i="28"/>
  <c r="M35" i="28"/>
  <c r="M38" i="28"/>
  <c r="O10" i="6"/>
  <c r="M282" i="6"/>
  <c r="M331" i="28" l="1"/>
  <c r="M499" i="28"/>
  <c r="M296" i="6"/>
  <c r="O330" i="21"/>
  <c r="O331" i="28"/>
  <c r="O310" i="21"/>
  <c r="M311" i="28"/>
  <c r="O311" i="28" s="1"/>
  <c r="M547" i="28"/>
  <c r="M543" i="28"/>
  <c r="M539" i="28"/>
  <c r="M535" i="28"/>
  <c r="O535" i="28" s="1"/>
  <c r="M531" i="28"/>
  <c r="M527" i="28"/>
  <c r="M523" i="28"/>
  <c r="M519" i="28"/>
  <c r="O519" i="28" s="1"/>
  <c r="M515" i="28"/>
  <c r="M511" i="28"/>
  <c r="M507" i="28"/>
  <c r="M503" i="28"/>
  <c r="O503" i="28" s="1"/>
  <c r="M14" i="11"/>
  <c r="M50" i="11" s="1"/>
  <c r="M484" i="28"/>
  <c r="M329" i="8"/>
  <c r="M312" i="8"/>
  <c r="O79" i="10"/>
  <c r="M75" i="10"/>
  <c r="O75" i="10" s="1"/>
  <c r="O51" i="10"/>
  <c r="O391" i="6"/>
  <c r="M312" i="11"/>
  <c r="O352" i="25"/>
  <c r="M352" i="28"/>
  <c r="O352" i="28" s="1"/>
  <c r="O344" i="25"/>
  <c r="M344" i="28"/>
  <c r="O344" i="28" s="1"/>
  <c r="O395" i="25"/>
  <c r="M395" i="28"/>
  <c r="O395" i="28" s="1"/>
  <c r="D33" i="47"/>
  <c r="H33" i="47"/>
  <c r="O43" i="10"/>
  <c r="M39" i="10"/>
  <c r="O39" i="10" s="1"/>
  <c r="M524" i="28"/>
  <c r="O524" i="28" s="1"/>
  <c r="O561" i="6"/>
  <c r="M496" i="28"/>
  <c r="M500" i="6"/>
  <c r="O500" i="6" s="1"/>
  <c r="O522" i="6"/>
  <c r="O508" i="6"/>
  <c r="D34" i="47"/>
  <c r="O338" i="21"/>
  <c r="M340" i="21"/>
  <c r="M329" i="21"/>
  <c r="H31" i="45"/>
  <c r="H32" i="45"/>
  <c r="D32" i="45"/>
  <c r="M288" i="28"/>
  <c r="O461" i="6"/>
  <c r="M485" i="27"/>
  <c r="O485" i="27" s="1"/>
  <c r="M485" i="11"/>
  <c r="O485" i="11" s="1"/>
  <c r="O9" i="10"/>
  <c r="M14" i="10"/>
  <c r="M478" i="28"/>
  <c r="O478" i="28" s="1"/>
  <c r="O477" i="8"/>
  <c r="M470" i="28"/>
  <c r="O469" i="8"/>
  <c r="M485" i="8"/>
  <c r="O485" i="8" s="1"/>
  <c r="O421" i="8"/>
  <c r="M480" i="28"/>
  <c r="O480" i="28" s="1"/>
  <c r="O479" i="8"/>
  <c r="M476" i="28"/>
  <c r="O476" i="28" s="1"/>
  <c r="O475" i="8"/>
  <c r="M472" i="28"/>
  <c r="O472" i="28" s="1"/>
  <c r="O471" i="8"/>
  <c r="M468" i="28"/>
  <c r="O468" i="28" s="1"/>
  <c r="O467" i="8"/>
  <c r="M479" i="28"/>
  <c r="O478" i="8"/>
  <c r="M475" i="28"/>
  <c r="O475" i="28" s="1"/>
  <c r="O474" i="8"/>
  <c r="M471" i="28"/>
  <c r="O471" i="28" s="1"/>
  <c r="O470" i="8"/>
  <c r="O504" i="6"/>
  <c r="O484" i="15"/>
  <c r="M485" i="28"/>
  <c r="O416" i="15"/>
  <c r="M417" i="28"/>
  <c r="O417" i="28" s="1"/>
  <c r="O412" i="15"/>
  <c r="M413" i="28"/>
  <c r="O413" i="28" s="1"/>
  <c r="O408" i="15"/>
  <c r="M409" i="28"/>
  <c r="O409" i="28" s="1"/>
  <c r="O404" i="15"/>
  <c r="M405" i="28"/>
  <c r="O405" i="28" s="1"/>
  <c r="O400" i="15"/>
  <c r="M401" i="28"/>
  <c r="O401" i="28" s="1"/>
  <c r="O396" i="15"/>
  <c r="M397" i="28"/>
  <c r="O397" i="28" s="1"/>
  <c r="O419" i="15"/>
  <c r="M420" i="28"/>
  <c r="O420" i="28" s="1"/>
  <c r="O415" i="15"/>
  <c r="M416" i="28"/>
  <c r="O416" i="28" s="1"/>
  <c r="O411" i="15"/>
  <c r="M412" i="28"/>
  <c r="O412" i="28" s="1"/>
  <c r="O407" i="15"/>
  <c r="M408" i="28"/>
  <c r="O408" i="28" s="1"/>
  <c r="O403" i="15"/>
  <c r="M404" i="28"/>
  <c r="O404" i="28" s="1"/>
  <c r="O399" i="15"/>
  <c r="M400" i="28"/>
  <c r="O400" i="28" s="1"/>
  <c r="O395" i="15"/>
  <c r="M396" i="28"/>
  <c r="O396" i="28" s="1"/>
  <c r="O418" i="15"/>
  <c r="M419" i="28"/>
  <c r="O419" i="28" s="1"/>
  <c r="O414" i="15"/>
  <c r="M415" i="28"/>
  <c r="O415" i="28" s="1"/>
  <c r="O410" i="15"/>
  <c r="M411" i="28"/>
  <c r="O411" i="28" s="1"/>
  <c r="O406" i="15"/>
  <c r="M407" i="28"/>
  <c r="O407" i="28" s="1"/>
  <c r="O402" i="15"/>
  <c r="M403" i="28"/>
  <c r="O403" i="28" s="1"/>
  <c r="O398" i="15"/>
  <c r="M399" i="28"/>
  <c r="O399" i="28" s="1"/>
  <c r="O394" i="15"/>
  <c r="O332" i="15"/>
  <c r="M333" i="28"/>
  <c r="O333" i="28" s="1"/>
  <c r="M421" i="28"/>
  <c r="O417" i="15"/>
  <c r="M418" i="28"/>
  <c r="O418" i="28" s="1"/>
  <c r="O413" i="15"/>
  <c r="M414" i="28"/>
  <c r="O414" i="28" s="1"/>
  <c r="O409" i="15"/>
  <c r="M410" i="28"/>
  <c r="O410" i="28" s="1"/>
  <c r="O405" i="15"/>
  <c r="M406" i="28"/>
  <c r="O406" i="28" s="1"/>
  <c r="O401" i="15"/>
  <c r="M402" i="28"/>
  <c r="O402" i="28" s="1"/>
  <c r="O397" i="15"/>
  <c r="M398" i="28"/>
  <c r="O398" i="28" s="1"/>
  <c r="M10" i="28"/>
  <c r="O10" i="28" s="1"/>
  <c r="O41" i="10"/>
  <c r="M41" i="28"/>
  <c r="N275" i="11"/>
  <c r="N273" i="28"/>
  <c r="O475" i="42"/>
  <c r="M473" i="42"/>
  <c r="O473" i="42" s="1"/>
  <c r="O206" i="8"/>
  <c r="M207" i="28"/>
  <c r="O207" i="28" s="1"/>
  <c r="O202" i="8"/>
  <c r="M203" i="28"/>
  <c r="O203" i="28" s="1"/>
  <c r="O209" i="8"/>
  <c r="M210" i="28"/>
  <c r="O210" i="28" s="1"/>
  <c r="O205" i="8"/>
  <c r="M206" i="28"/>
  <c r="O206" i="28" s="1"/>
  <c r="O208" i="8"/>
  <c r="M209" i="28"/>
  <c r="O209" i="28" s="1"/>
  <c r="O204" i="8"/>
  <c r="M205" i="28"/>
  <c r="O205" i="28" s="1"/>
  <c r="O207" i="8"/>
  <c r="M208" i="28"/>
  <c r="O208" i="28" s="1"/>
  <c r="O203" i="8"/>
  <c r="M204" i="28"/>
  <c r="O204" i="28" s="1"/>
  <c r="O343" i="21"/>
  <c r="O420" i="21"/>
  <c r="C32" i="47"/>
  <c r="G34" i="47" s="1"/>
  <c r="C33" i="47"/>
  <c r="O502" i="6"/>
  <c r="O351" i="6"/>
  <c r="O40" i="21"/>
  <c r="M39" i="21"/>
  <c r="O39" i="21" s="1"/>
  <c r="M299" i="15"/>
  <c r="M14" i="12"/>
  <c r="O14" i="12" s="1"/>
  <c r="O524" i="6"/>
  <c r="O421" i="6"/>
  <c r="O510" i="6"/>
  <c r="O407" i="6"/>
  <c r="O399" i="6"/>
  <c r="O383" i="6"/>
  <c r="O355" i="6"/>
  <c r="O367" i="6"/>
  <c r="O538" i="6"/>
  <c r="O516" i="6"/>
  <c r="O506" i="6"/>
  <c r="O498" i="6"/>
  <c r="O484" i="6"/>
  <c r="O359" i="6"/>
  <c r="O343" i="6"/>
  <c r="O530" i="6"/>
  <c r="O514" i="6"/>
  <c r="O451" i="6"/>
  <c r="O363" i="6"/>
  <c r="O347" i="6"/>
  <c r="O288" i="6"/>
  <c r="O423" i="6"/>
  <c r="O379" i="6"/>
  <c r="O284" i="6"/>
  <c r="O290" i="6"/>
  <c r="O286" i="6"/>
  <c r="O536" i="6"/>
  <c r="O520" i="6"/>
  <c r="O427" i="6"/>
  <c r="O448" i="12"/>
  <c r="M447" i="12"/>
  <c r="O447" i="12" s="1"/>
  <c r="M340" i="12"/>
  <c r="O340" i="12" s="1"/>
  <c r="O52" i="12"/>
  <c r="M86" i="12"/>
  <c r="M315" i="10"/>
  <c r="O547" i="6"/>
  <c r="O511" i="6"/>
  <c r="O460" i="6"/>
  <c r="O439" i="6"/>
  <c r="O411" i="6"/>
  <c r="O543" i="6"/>
  <c r="O527" i="6"/>
  <c r="O519" i="6"/>
  <c r="O507" i="6"/>
  <c r="O531" i="6"/>
  <c r="O515" i="6"/>
  <c r="O503" i="6"/>
  <c r="O452" i="6"/>
  <c r="O435" i="6"/>
  <c r="O395" i="6"/>
  <c r="M493" i="28"/>
  <c r="O493" i="28" s="1"/>
  <c r="M489" i="28"/>
  <c r="O489" i="28" s="1"/>
  <c r="M305" i="28"/>
  <c r="O305" i="28" s="1"/>
  <c r="M492" i="28"/>
  <c r="O492" i="28" s="1"/>
  <c r="M488" i="28"/>
  <c r="O488" i="28" s="1"/>
  <c r="M317" i="28"/>
  <c r="O317" i="28" s="1"/>
  <c r="M308" i="28"/>
  <c r="O308" i="28" s="1"/>
  <c r="M304" i="28"/>
  <c r="O304" i="28" s="1"/>
  <c r="M307" i="28"/>
  <c r="O307" i="28" s="1"/>
  <c r="O535" i="6"/>
  <c r="O499" i="6"/>
  <c r="O464" i="6"/>
  <c r="M491" i="28"/>
  <c r="O491" i="28" s="1"/>
  <c r="M328" i="28"/>
  <c r="O328" i="28" s="1"/>
  <c r="M325" i="28"/>
  <c r="O325" i="28" s="1"/>
  <c r="M314" i="28"/>
  <c r="O314" i="28" s="1"/>
  <c r="M309" i="28"/>
  <c r="O309" i="28" s="1"/>
  <c r="M306" i="28"/>
  <c r="O306" i="28" s="1"/>
  <c r="M303" i="28"/>
  <c r="O303" i="28" s="1"/>
  <c r="M299" i="28"/>
  <c r="O299" i="28" s="1"/>
  <c r="M298" i="28"/>
  <c r="O298" i="28" s="1"/>
  <c r="M297" i="28"/>
  <c r="O297" i="28" s="1"/>
  <c r="O294" i="6"/>
  <c r="O443" i="6"/>
  <c r="O305" i="12"/>
  <c r="O298" i="12"/>
  <c r="M467" i="28"/>
  <c r="O467" i="28" s="1"/>
  <c r="M14" i="15"/>
  <c r="M39" i="25"/>
  <c r="M14" i="8"/>
  <c r="M50" i="8" s="1"/>
  <c r="O552" i="6"/>
  <c r="O542" i="6"/>
  <c r="O532" i="6"/>
  <c r="O526" i="6"/>
  <c r="O287" i="6"/>
  <c r="O325" i="15"/>
  <c r="M326" i="28"/>
  <c r="O326" i="28" s="1"/>
  <c r="M559" i="28"/>
  <c r="O559" i="28" s="1"/>
  <c r="M482" i="28"/>
  <c r="O482" i="28" s="1"/>
  <c r="M446" i="28"/>
  <c r="O446" i="28" s="1"/>
  <c r="M438" i="28"/>
  <c r="O438" i="28" s="1"/>
  <c r="M434" i="28"/>
  <c r="O434" i="28" s="1"/>
  <c r="M430" i="28"/>
  <c r="O430" i="28" s="1"/>
  <c r="M426" i="28"/>
  <c r="O426" i="28" s="1"/>
  <c r="M394" i="28"/>
  <c r="O394" i="28" s="1"/>
  <c r="M390" i="28"/>
  <c r="O390" i="28" s="1"/>
  <c r="M386" i="28"/>
  <c r="O386" i="28" s="1"/>
  <c r="M382" i="28"/>
  <c r="O382" i="28" s="1"/>
  <c r="M378" i="28"/>
  <c r="O378" i="28" s="1"/>
  <c r="M374" i="28"/>
  <c r="O374" i="28" s="1"/>
  <c r="M370" i="28"/>
  <c r="O370" i="28" s="1"/>
  <c r="M366" i="28"/>
  <c r="O366" i="28" s="1"/>
  <c r="M362" i="28"/>
  <c r="O362" i="28" s="1"/>
  <c r="M358" i="28"/>
  <c r="O358" i="28" s="1"/>
  <c r="M354" i="28"/>
  <c r="O354" i="28" s="1"/>
  <c r="M350" i="28"/>
  <c r="O350" i="28" s="1"/>
  <c r="M346" i="28"/>
  <c r="O346" i="28" s="1"/>
  <c r="M555" i="28"/>
  <c r="O555" i="28" s="1"/>
  <c r="M442" i="28"/>
  <c r="O442" i="28" s="1"/>
  <c r="M422" i="28"/>
  <c r="O422" i="28" s="1"/>
  <c r="O328" i="15"/>
  <c r="M329" i="28"/>
  <c r="O329" i="28" s="1"/>
  <c r="M444" i="28"/>
  <c r="O444" i="28" s="1"/>
  <c r="M440" i="28"/>
  <c r="O440" i="28" s="1"/>
  <c r="M436" i="28"/>
  <c r="O436" i="28" s="1"/>
  <c r="M432" i="28"/>
  <c r="O432" i="28" s="1"/>
  <c r="M428" i="28"/>
  <c r="O428" i="28" s="1"/>
  <c r="M424" i="28"/>
  <c r="O424" i="28" s="1"/>
  <c r="M392" i="28"/>
  <c r="O392" i="28" s="1"/>
  <c r="M388" i="28"/>
  <c r="O388" i="28" s="1"/>
  <c r="M384" i="28"/>
  <c r="O384" i="28" s="1"/>
  <c r="M380" i="28"/>
  <c r="O380" i="28" s="1"/>
  <c r="M376" i="28"/>
  <c r="O376" i="28" s="1"/>
  <c r="M372" i="28"/>
  <c r="O372" i="28" s="1"/>
  <c r="M368" i="28"/>
  <c r="O368" i="28" s="1"/>
  <c r="M364" i="28"/>
  <c r="O364" i="28" s="1"/>
  <c r="M360" i="28"/>
  <c r="O360" i="28" s="1"/>
  <c r="M356" i="28"/>
  <c r="O356" i="28" s="1"/>
  <c r="M348" i="28"/>
  <c r="O348" i="28" s="1"/>
  <c r="M485" i="12"/>
  <c r="M295" i="12"/>
  <c r="O295" i="12" s="1"/>
  <c r="M282" i="28"/>
  <c r="O282" i="28" s="1"/>
  <c r="O310" i="11"/>
  <c r="O495" i="10"/>
  <c r="M499" i="10"/>
  <c r="O499" i="10" s="1"/>
  <c r="M312" i="10"/>
  <c r="M310" i="28"/>
  <c r="O310" i="28" s="1"/>
  <c r="M37" i="28"/>
  <c r="O37" i="28" s="1"/>
  <c r="M29" i="28"/>
  <c r="O29" i="28" s="1"/>
  <c r="M21" i="28"/>
  <c r="O21" i="28" s="1"/>
  <c r="M490" i="28"/>
  <c r="O490" i="28" s="1"/>
  <c r="M481" i="28"/>
  <c r="O481" i="28" s="1"/>
  <c r="M477" i="28"/>
  <c r="O477" i="28" s="1"/>
  <c r="M473" i="28"/>
  <c r="O473" i="28" s="1"/>
  <c r="M469" i="28"/>
  <c r="O469" i="28" s="1"/>
  <c r="M319" i="28"/>
  <c r="O319" i="28" s="1"/>
  <c r="O318" i="28"/>
  <c r="M321" i="28"/>
  <c r="O321" i="28" s="1"/>
  <c r="M14" i="25"/>
  <c r="O14" i="25" s="1"/>
  <c r="O493" i="8"/>
  <c r="M494" i="28"/>
  <c r="O494" i="28" s="1"/>
  <c r="M456" i="28"/>
  <c r="O456" i="28" s="1"/>
  <c r="M455" i="28"/>
  <c r="O455" i="28" s="1"/>
  <c r="M487" i="28"/>
  <c r="O487" i="28" s="1"/>
  <c r="O338" i="8"/>
  <c r="M339" i="28"/>
  <c r="O339" i="28" s="1"/>
  <c r="O334" i="8"/>
  <c r="M335" i="28"/>
  <c r="O335" i="28" s="1"/>
  <c r="O332" i="8"/>
  <c r="O337" i="8"/>
  <c r="M338" i="28"/>
  <c r="O338" i="28" s="1"/>
  <c r="O333" i="8"/>
  <c r="M334" i="28"/>
  <c r="O334" i="28" s="1"/>
  <c r="O336" i="8"/>
  <c r="M337" i="28"/>
  <c r="O337" i="28" s="1"/>
  <c r="O339" i="8"/>
  <c r="M340" i="28"/>
  <c r="O340" i="28" s="1"/>
  <c r="O335" i="8"/>
  <c r="M336" i="28"/>
  <c r="O336" i="28" s="1"/>
  <c r="O331" i="8"/>
  <c r="M332" i="28"/>
  <c r="O332" i="28" s="1"/>
  <c r="O323" i="8"/>
  <c r="M324" i="28"/>
  <c r="O324" i="28" s="1"/>
  <c r="O322" i="8"/>
  <c r="M323" i="28"/>
  <c r="O323" i="28" s="1"/>
  <c r="O321" i="8"/>
  <c r="M322" i="28"/>
  <c r="O322" i="28" s="1"/>
  <c r="O319" i="8"/>
  <c r="M320" i="28"/>
  <c r="O320" i="28" s="1"/>
  <c r="O314" i="8"/>
  <c r="M315" i="28"/>
  <c r="O315" i="28" s="1"/>
  <c r="O311" i="8"/>
  <c r="M312" i="28"/>
  <c r="O312" i="28" s="1"/>
  <c r="O46" i="8"/>
  <c r="M46" i="28"/>
  <c r="O46" i="28" s="1"/>
  <c r="O45" i="8"/>
  <c r="O13" i="8"/>
  <c r="M13" i="28"/>
  <c r="O13" i="28" s="1"/>
  <c r="O9" i="8"/>
  <c r="M9" i="28"/>
  <c r="O9" i="28" s="1"/>
  <c r="O12" i="8"/>
  <c r="M12" i="28"/>
  <c r="O12" i="28" s="1"/>
  <c r="O237" i="30"/>
  <c r="O187" i="30"/>
  <c r="O272" i="30"/>
  <c r="O244" i="30"/>
  <c r="O236" i="30"/>
  <c r="O202" i="30"/>
  <c r="M149" i="30"/>
  <c r="M551" i="28"/>
  <c r="O551" i="28" s="1"/>
  <c r="M549" i="28"/>
  <c r="O549" i="28" s="1"/>
  <c r="O556" i="6"/>
  <c r="O558" i="6"/>
  <c r="M558" i="28"/>
  <c r="O558" i="28" s="1"/>
  <c r="O554" i="6"/>
  <c r="M554" i="28"/>
  <c r="O554" i="28" s="1"/>
  <c r="O557" i="6"/>
  <c r="M557" i="28"/>
  <c r="O557" i="28" s="1"/>
  <c r="O553" i="6"/>
  <c r="M553" i="28"/>
  <c r="O553" i="28" s="1"/>
  <c r="O540" i="6"/>
  <c r="O546" i="6"/>
  <c r="M546" i="28"/>
  <c r="O546" i="28" s="1"/>
  <c r="O544" i="6"/>
  <c r="O539" i="6"/>
  <c r="O534" i="6"/>
  <c r="O528" i="6"/>
  <c r="O523" i="6"/>
  <c r="O518" i="6"/>
  <c r="O512" i="6"/>
  <c r="O496" i="6"/>
  <c r="O545" i="6"/>
  <c r="M545" i="28"/>
  <c r="O545" i="28" s="1"/>
  <c r="O541" i="6"/>
  <c r="M541" i="28"/>
  <c r="O541" i="28" s="1"/>
  <c r="O537" i="6"/>
  <c r="M537" i="28"/>
  <c r="O537" i="28" s="1"/>
  <c r="O533" i="6"/>
  <c r="M533" i="28"/>
  <c r="O533" i="28" s="1"/>
  <c r="O529" i="6"/>
  <c r="M529" i="28"/>
  <c r="O529" i="28" s="1"/>
  <c r="O525" i="6"/>
  <c r="M525" i="28"/>
  <c r="O525" i="28" s="1"/>
  <c r="O521" i="6"/>
  <c r="M521" i="28"/>
  <c r="O521" i="28" s="1"/>
  <c r="O517" i="6"/>
  <c r="M517" i="28"/>
  <c r="O517" i="28" s="1"/>
  <c r="O513" i="6"/>
  <c r="M513" i="28"/>
  <c r="O513" i="28" s="1"/>
  <c r="O509" i="6"/>
  <c r="M509" i="28"/>
  <c r="O509" i="28" s="1"/>
  <c r="O505" i="6"/>
  <c r="M505" i="28"/>
  <c r="O505" i="28" s="1"/>
  <c r="O501" i="6"/>
  <c r="M501" i="28"/>
  <c r="O501" i="28" s="1"/>
  <c r="O497" i="6"/>
  <c r="M497" i="28"/>
  <c r="O497" i="28" s="1"/>
  <c r="O548" i="6"/>
  <c r="O483" i="6"/>
  <c r="M483" i="28"/>
  <c r="O483" i="28" s="1"/>
  <c r="O482" i="6"/>
  <c r="O465" i="6"/>
  <c r="O463" i="6"/>
  <c r="O457" i="6"/>
  <c r="O466" i="6"/>
  <c r="M466" i="28"/>
  <c r="O466" i="28" s="1"/>
  <c r="O462" i="6"/>
  <c r="M462" i="28"/>
  <c r="O462" i="28" s="1"/>
  <c r="O458" i="6"/>
  <c r="M458" i="28"/>
  <c r="O458" i="28" s="1"/>
  <c r="O454" i="6"/>
  <c r="M454" i="28"/>
  <c r="O454" i="28" s="1"/>
  <c r="O450" i="6"/>
  <c r="M450" i="28"/>
  <c r="O450" i="28" s="1"/>
  <c r="O447" i="6"/>
  <c r="O442" i="6"/>
  <c r="O436" i="6"/>
  <c r="O431" i="6"/>
  <c r="O426" i="6"/>
  <c r="O445" i="6"/>
  <c r="M445" i="28"/>
  <c r="O445" i="28" s="1"/>
  <c r="O441" i="6"/>
  <c r="M441" i="28"/>
  <c r="O441" i="28" s="1"/>
  <c r="O437" i="6"/>
  <c r="M437" i="28"/>
  <c r="O437" i="28" s="1"/>
  <c r="O433" i="6"/>
  <c r="M433" i="28"/>
  <c r="O433" i="28" s="1"/>
  <c r="O429" i="6"/>
  <c r="M429" i="28"/>
  <c r="O429" i="28" s="1"/>
  <c r="O425" i="6"/>
  <c r="M425" i="28"/>
  <c r="O425" i="28" s="1"/>
  <c r="O415" i="6"/>
  <c r="O420" i="6"/>
  <c r="O419" i="6"/>
  <c r="O414" i="6"/>
  <c r="O408" i="6"/>
  <c r="O403" i="6"/>
  <c r="O398" i="6"/>
  <c r="O392" i="6"/>
  <c r="O387" i="6"/>
  <c r="O382" i="6"/>
  <c r="O376" i="6"/>
  <c r="O371" i="6"/>
  <c r="O366" i="6"/>
  <c r="O417" i="6"/>
  <c r="O413" i="6"/>
  <c r="O409" i="6"/>
  <c r="O405" i="6"/>
  <c r="O401" i="6"/>
  <c r="O397" i="6"/>
  <c r="O393" i="6"/>
  <c r="M393" i="28"/>
  <c r="O393" i="28" s="1"/>
  <c r="O389" i="6"/>
  <c r="M389" i="28"/>
  <c r="O389" i="28" s="1"/>
  <c r="O385" i="6"/>
  <c r="M385" i="28"/>
  <c r="O385" i="28" s="1"/>
  <c r="O381" i="6"/>
  <c r="M381" i="28"/>
  <c r="O381" i="28" s="1"/>
  <c r="O377" i="6"/>
  <c r="M377" i="28"/>
  <c r="O377" i="28" s="1"/>
  <c r="O373" i="6"/>
  <c r="M373" i="28"/>
  <c r="O373" i="28" s="1"/>
  <c r="O369" i="6"/>
  <c r="M369" i="28"/>
  <c r="O369" i="28" s="1"/>
  <c r="O365" i="6"/>
  <c r="M365" i="28"/>
  <c r="O365" i="28" s="1"/>
  <c r="O361" i="6"/>
  <c r="M361" i="28"/>
  <c r="O361" i="28" s="1"/>
  <c r="O357" i="6"/>
  <c r="M357" i="28"/>
  <c r="O357" i="28" s="1"/>
  <c r="O353" i="6"/>
  <c r="M353" i="28"/>
  <c r="O353" i="28" s="1"/>
  <c r="O349" i="6"/>
  <c r="M349" i="28"/>
  <c r="O349" i="28" s="1"/>
  <c r="O345" i="6"/>
  <c r="M345" i="28"/>
  <c r="O345" i="28" s="1"/>
  <c r="O293" i="6"/>
  <c r="O289" i="6"/>
  <c r="O285" i="6"/>
  <c r="M33" i="28"/>
  <c r="O33" i="28" s="1"/>
  <c r="M25" i="28"/>
  <c r="O25" i="28" s="1"/>
  <c r="M17" i="28"/>
  <c r="O17" i="28" s="1"/>
  <c r="M36" i="28"/>
  <c r="O36" i="28" s="1"/>
  <c r="M32" i="28"/>
  <c r="O32" i="28" s="1"/>
  <c r="M28" i="28"/>
  <c r="O28" i="28" s="1"/>
  <c r="M24" i="28"/>
  <c r="O24" i="28" s="1"/>
  <c r="M20" i="28"/>
  <c r="O20" i="28" s="1"/>
  <c r="M16" i="28"/>
  <c r="O16" i="28" s="1"/>
  <c r="O10" i="20"/>
  <c r="M14" i="20"/>
  <c r="M50" i="20" s="1"/>
  <c r="M14" i="21"/>
  <c r="M50" i="21" s="1"/>
  <c r="M11" i="28"/>
  <c r="O11" i="28" s="1"/>
  <c r="M8" i="28"/>
  <c r="O8" i="28" s="1"/>
  <c r="O14" i="15"/>
  <c r="M50" i="15"/>
  <c r="O549" i="6"/>
  <c r="O185" i="43"/>
  <c r="M214" i="43"/>
  <c r="O214" i="43" s="1"/>
  <c r="O8" i="43"/>
  <c r="M14" i="43"/>
  <c r="O185" i="20"/>
  <c r="M214" i="20"/>
  <c r="O214" i="20" s="1"/>
  <c r="O421" i="20"/>
  <c r="M485" i="20"/>
  <c r="O485" i="20" s="1"/>
  <c r="O327" i="20"/>
  <c r="M329" i="20"/>
  <c r="O329" i="20" s="1"/>
  <c r="O340" i="21"/>
  <c r="M315" i="21"/>
  <c r="O315" i="21" s="1"/>
  <c r="O421" i="21"/>
  <c r="M485" i="21"/>
  <c r="O485" i="21" s="1"/>
  <c r="O296" i="21"/>
  <c r="M299" i="21"/>
  <c r="M301" i="21"/>
  <c r="O301" i="21" s="1"/>
  <c r="M312" i="21"/>
  <c r="O11" i="21"/>
  <c r="O185" i="21"/>
  <c r="M214" i="21"/>
  <c r="O214" i="21" s="1"/>
  <c r="O185" i="19"/>
  <c r="M214" i="19"/>
  <c r="O214" i="19" s="1"/>
  <c r="O421" i="19"/>
  <c r="M485" i="19"/>
  <c r="O485" i="19" s="1"/>
  <c r="O327" i="19"/>
  <c r="M329" i="19"/>
  <c r="O329" i="19" s="1"/>
  <c r="M14" i="19"/>
  <c r="O421" i="15"/>
  <c r="M485" i="15"/>
  <c r="O485" i="15" s="1"/>
  <c r="O327" i="15"/>
  <c r="M329" i="15"/>
  <c r="M301" i="15"/>
  <c r="O301" i="15" s="1"/>
  <c r="O313" i="15"/>
  <c r="M315" i="15"/>
  <c r="O315" i="15" s="1"/>
  <c r="O309" i="15"/>
  <c r="M312" i="15"/>
  <c r="O312" i="15" s="1"/>
  <c r="O8" i="12"/>
  <c r="M326" i="12"/>
  <c r="O326" i="12" s="1"/>
  <c r="M301" i="12"/>
  <c r="M312" i="12"/>
  <c r="O185" i="12"/>
  <c r="M214" i="12"/>
  <c r="O214" i="12" s="1"/>
  <c r="M329" i="12"/>
  <c r="O329" i="12" s="1"/>
  <c r="M315" i="12"/>
  <c r="O315" i="12" s="1"/>
  <c r="M494" i="12"/>
  <c r="O494" i="12" s="1"/>
  <c r="M299" i="12"/>
  <c r="M225" i="27"/>
  <c r="O225" i="27" s="1"/>
  <c r="M14" i="27"/>
  <c r="O14" i="27" s="1"/>
  <c r="M312" i="27"/>
  <c r="O312" i="27" s="1"/>
  <c r="M329" i="27"/>
  <c r="O329" i="27" s="1"/>
  <c r="O8" i="27"/>
  <c r="M214" i="27"/>
  <c r="O214" i="27" s="1"/>
  <c r="O421" i="27"/>
  <c r="O421" i="11"/>
  <c r="O327" i="11"/>
  <c r="M329" i="11"/>
  <c r="O329" i="11" s="1"/>
  <c r="M315" i="11"/>
  <c r="O315" i="11" s="1"/>
  <c r="O8" i="11"/>
  <c r="O309" i="11"/>
  <c r="O185" i="11"/>
  <c r="M214" i="11"/>
  <c r="O214" i="11" s="1"/>
  <c r="O8" i="10"/>
  <c r="O185" i="10"/>
  <c r="M214" i="10"/>
  <c r="O214" i="10" s="1"/>
  <c r="O421" i="10"/>
  <c r="M485" i="10"/>
  <c r="O485" i="10" s="1"/>
  <c r="O327" i="10"/>
  <c r="M329" i="10"/>
  <c r="O329" i="10" s="1"/>
  <c r="M327" i="25"/>
  <c r="O327" i="25" s="1"/>
  <c r="M302" i="25"/>
  <c r="O302" i="25" s="1"/>
  <c r="O8" i="25"/>
  <c r="O185" i="25"/>
  <c r="M214" i="25"/>
  <c r="O214" i="25" s="1"/>
  <c r="M330" i="25"/>
  <c r="M313" i="25"/>
  <c r="O313" i="25" s="1"/>
  <c r="O422" i="25"/>
  <c r="M486" i="25"/>
  <c r="O486" i="25" s="1"/>
  <c r="M316" i="25"/>
  <c r="O316" i="25" s="1"/>
  <c r="M297" i="24"/>
  <c r="O297" i="24" s="1"/>
  <c r="M214" i="24"/>
  <c r="O214" i="24" s="1"/>
  <c r="M308" i="24"/>
  <c r="O308" i="24" s="1"/>
  <c r="M325" i="24"/>
  <c r="O325" i="24" s="1"/>
  <c r="M311" i="24"/>
  <c r="O311" i="24" s="1"/>
  <c r="M481" i="24"/>
  <c r="O481" i="24" s="1"/>
  <c r="M336" i="24"/>
  <c r="O336" i="24" s="1"/>
  <c r="M295" i="24"/>
  <c r="O295" i="24" s="1"/>
  <c r="O313" i="8"/>
  <c r="M315" i="8"/>
  <c r="O8" i="8"/>
  <c r="O185" i="8"/>
  <c r="M214" i="8"/>
  <c r="M215" i="28" s="1"/>
  <c r="E11" i="45" s="1"/>
  <c r="M326" i="8"/>
  <c r="O326" i="8" s="1"/>
  <c r="O309" i="8"/>
  <c r="O186" i="30"/>
  <c r="M215" i="30"/>
  <c r="O215" i="30" s="1"/>
  <c r="M124" i="30"/>
  <c r="O124" i="30" s="1"/>
  <c r="M330" i="6"/>
  <c r="O330" i="6" s="1"/>
  <c r="M327" i="6"/>
  <c r="M316" i="6"/>
  <c r="M300" i="6"/>
  <c r="O300" i="6" s="1"/>
  <c r="M313" i="6"/>
  <c r="O313" i="6" s="1"/>
  <c r="M302" i="6"/>
  <c r="O339" i="6"/>
  <c r="O335" i="6"/>
  <c r="O325" i="6"/>
  <c r="M341" i="6"/>
  <c r="O341" i="6" s="1"/>
  <c r="O35" i="28"/>
  <c r="O31" i="28"/>
  <c r="O27" i="28"/>
  <c r="O23" i="28"/>
  <c r="O19" i="28"/>
  <c r="O15" i="28"/>
  <c r="O38" i="28"/>
  <c r="O34" i="28"/>
  <c r="O30" i="28"/>
  <c r="O26" i="28"/>
  <c r="O22" i="28"/>
  <c r="O18" i="28"/>
  <c r="O15" i="12"/>
  <c r="M337" i="24"/>
  <c r="O337" i="24" s="1"/>
  <c r="O339" i="11"/>
  <c r="M340" i="11"/>
  <c r="O340" i="11" s="1"/>
  <c r="O339" i="19"/>
  <c r="M340" i="19"/>
  <c r="O340" i="19" s="1"/>
  <c r="M340" i="8"/>
  <c r="O340" i="25"/>
  <c r="M341" i="25"/>
  <c r="O341" i="25" s="1"/>
  <c r="O339" i="10"/>
  <c r="M340" i="10"/>
  <c r="O339" i="27"/>
  <c r="M340" i="27"/>
  <c r="O339" i="15"/>
  <c r="M340" i="15"/>
  <c r="O339" i="20"/>
  <c r="M340" i="20"/>
  <c r="O340" i="20" s="1"/>
  <c r="O324" i="10"/>
  <c r="M326" i="10"/>
  <c r="O324" i="19"/>
  <c r="M326" i="19"/>
  <c r="O325" i="25"/>
  <c r="O324" i="11"/>
  <c r="M326" i="11"/>
  <c r="O326" i="11" s="1"/>
  <c r="M326" i="27"/>
  <c r="O326" i="27" s="1"/>
  <c r="O324" i="15"/>
  <c r="M326" i="15"/>
  <c r="O324" i="21"/>
  <c r="M326" i="21"/>
  <c r="O326" i="21" s="1"/>
  <c r="O324" i="20"/>
  <c r="M326" i="20"/>
  <c r="O234" i="11"/>
  <c r="M225" i="11"/>
  <c r="O225" i="11" s="1"/>
  <c r="O234" i="12"/>
  <c r="M225" i="12"/>
  <c r="O225" i="12" s="1"/>
  <c r="O234" i="43"/>
  <c r="M225" i="43"/>
  <c r="O225" i="43" s="1"/>
  <c r="O235" i="30"/>
  <c r="M226" i="30"/>
  <c r="O226" i="30" s="1"/>
  <c r="O234" i="8"/>
  <c r="M225" i="8"/>
  <c r="O225" i="8" s="1"/>
  <c r="O234" i="24"/>
  <c r="M225" i="24"/>
  <c r="O225" i="24" s="1"/>
  <c r="O234" i="25"/>
  <c r="M225" i="25"/>
  <c r="O225" i="25" s="1"/>
  <c r="O234" i="10"/>
  <c r="M225" i="10"/>
  <c r="O225" i="10" s="1"/>
  <c r="O234" i="19"/>
  <c r="M225" i="19"/>
  <c r="O225" i="19" s="1"/>
  <c r="O234" i="21"/>
  <c r="M225" i="21"/>
  <c r="O225" i="21" s="1"/>
  <c r="O234" i="20"/>
  <c r="M225" i="20"/>
  <c r="O225" i="20" s="1"/>
  <c r="O163" i="30"/>
  <c r="M154" i="30"/>
  <c r="M115" i="30"/>
  <c r="O115" i="30" s="1"/>
  <c r="O13" i="6"/>
  <c r="O9" i="6"/>
  <c r="O329" i="8"/>
  <c r="O315" i="27"/>
  <c r="M495" i="6"/>
  <c r="O495" i="6" s="1"/>
  <c r="M448" i="6"/>
  <c r="M486" i="6" s="1"/>
  <c r="O282" i="6"/>
  <c r="M499" i="8"/>
  <c r="O499" i="8" s="1"/>
  <c r="O327" i="8"/>
  <c r="O295" i="28"/>
  <c r="O293" i="28"/>
  <c r="O289" i="28"/>
  <c r="O287" i="28"/>
  <c r="O285" i="28"/>
  <c r="O283" i="28"/>
  <c r="O310" i="25"/>
  <c r="M494" i="10"/>
  <c r="O494" i="10" s="1"/>
  <c r="O330" i="10"/>
  <c r="O303" i="25"/>
  <c r="O292" i="28"/>
  <c r="O286" i="28"/>
  <c r="O284" i="28"/>
  <c r="O309" i="10"/>
  <c r="O316" i="10"/>
  <c r="O315" i="10"/>
  <c r="O313" i="10"/>
  <c r="O486" i="10"/>
  <c r="O316" i="11"/>
  <c r="O313" i="11"/>
  <c r="O313" i="27"/>
  <c r="O556" i="28"/>
  <c r="O552" i="28"/>
  <c r="O550" i="28"/>
  <c r="O548" i="28"/>
  <c r="O544" i="28"/>
  <c r="O542" i="28"/>
  <c r="O540" i="28"/>
  <c r="O538" i="28"/>
  <c r="O536" i="28"/>
  <c r="O534" i="28"/>
  <c r="O532" i="28"/>
  <c r="O530" i="28"/>
  <c r="O528" i="28"/>
  <c r="O526" i="28"/>
  <c r="O522" i="28"/>
  <c r="O520" i="28"/>
  <c r="O518" i="28"/>
  <c r="O516" i="28"/>
  <c r="O514" i="28"/>
  <c r="O512" i="28"/>
  <c r="O510" i="28"/>
  <c r="O508" i="28"/>
  <c r="O506" i="28"/>
  <c r="O504" i="28"/>
  <c r="O502" i="28"/>
  <c r="O498" i="28"/>
  <c r="O496" i="28"/>
  <c r="O470" i="28"/>
  <c r="O460" i="28"/>
  <c r="O452" i="28"/>
  <c r="O330" i="15"/>
  <c r="O302" i="15"/>
  <c r="O330" i="11"/>
  <c r="O312" i="11"/>
  <c r="O330" i="27"/>
  <c r="O316" i="27"/>
  <c r="O327" i="27"/>
  <c r="O547" i="28"/>
  <c r="O543" i="28"/>
  <c r="O539" i="28"/>
  <c r="O531" i="28"/>
  <c r="O527" i="28"/>
  <c r="O523" i="28"/>
  <c r="O515" i="28"/>
  <c r="O511" i="28"/>
  <c r="O507" i="28"/>
  <c r="O499" i="28"/>
  <c r="O479" i="28"/>
  <c r="O463" i="28"/>
  <c r="O461" i="28"/>
  <c r="O457" i="28"/>
  <c r="O453" i="28"/>
  <c r="O451" i="28"/>
  <c r="O449" i="28"/>
  <c r="O447" i="28"/>
  <c r="O443" i="28"/>
  <c r="O439" i="28"/>
  <c r="O435" i="28"/>
  <c r="O431" i="28"/>
  <c r="O427" i="28"/>
  <c r="O423" i="28"/>
  <c r="O391" i="28"/>
  <c r="O387" i="28"/>
  <c r="O383" i="28"/>
  <c r="O379" i="28"/>
  <c r="O375" i="28"/>
  <c r="O371" i="28"/>
  <c r="O367" i="28"/>
  <c r="O363" i="28"/>
  <c r="O359" i="28"/>
  <c r="O355" i="28"/>
  <c r="O281" i="15"/>
  <c r="M295" i="15"/>
  <c r="O296" i="15"/>
  <c r="O323" i="19"/>
  <c r="O329" i="21"/>
  <c r="O313" i="21"/>
  <c r="O302" i="21"/>
  <c r="O447" i="42"/>
  <c r="O326" i="20"/>
  <c r="M499" i="21"/>
  <c r="O499" i="21" s="1"/>
  <c r="O294" i="28"/>
  <c r="O290" i="28"/>
  <c r="O474" i="42"/>
  <c r="O155" i="30"/>
  <c r="O125" i="30"/>
  <c r="O14" i="11"/>
  <c r="O14" i="20"/>
  <c r="O339" i="21"/>
  <c r="O320" i="21"/>
  <c r="O309" i="21"/>
  <c r="O298" i="21"/>
  <c r="O293" i="21"/>
  <c r="O291" i="28"/>
  <c r="M295" i="21"/>
  <c r="O290" i="21"/>
  <c r="O493" i="27"/>
  <c r="O490" i="27"/>
  <c r="M494" i="27"/>
  <c r="O331" i="25"/>
  <c r="O328" i="25"/>
  <c r="M296" i="25"/>
  <c r="O330" i="8"/>
  <c r="O324" i="8"/>
  <c r="O310" i="8"/>
  <c r="O11" i="15"/>
  <c r="N562" i="6"/>
  <c r="O212" i="21"/>
  <c r="O208" i="21"/>
  <c r="O204" i="21"/>
  <c r="O200" i="21"/>
  <c r="O196" i="21"/>
  <c r="O192" i="21"/>
  <c r="O188" i="21"/>
  <c r="O211" i="21"/>
  <c r="O207" i="21"/>
  <c r="O203" i="21"/>
  <c r="O199" i="21"/>
  <c r="O195" i="21"/>
  <c r="O191" i="21"/>
  <c r="O187" i="21"/>
  <c r="O210" i="21"/>
  <c r="O206" i="21"/>
  <c r="O202" i="21"/>
  <c r="O198" i="21"/>
  <c r="O194" i="21"/>
  <c r="O190" i="21"/>
  <c r="O213" i="21"/>
  <c r="O209" i="21"/>
  <c r="O205" i="21"/>
  <c r="O197" i="21"/>
  <c r="O193" i="21"/>
  <c r="O293" i="25"/>
  <c r="O289" i="25"/>
  <c r="O292" i="25"/>
  <c r="O295" i="25"/>
  <c r="O291" i="25"/>
  <c r="O287" i="25"/>
  <c r="O288" i="28"/>
  <c r="O294" i="25"/>
  <c r="O286" i="25"/>
  <c r="O45" i="25"/>
  <c r="O484" i="28"/>
  <c r="O464" i="28"/>
  <c r="O459" i="28"/>
  <c r="O465" i="28"/>
  <c r="O327" i="21"/>
  <c r="O289" i="21"/>
  <c r="O287" i="21"/>
  <c r="O10" i="19"/>
  <c r="O282" i="25"/>
  <c r="O40" i="25"/>
  <c r="O559" i="8"/>
  <c r="O557" i="8"/>
  <c r="O555" i="8"/>
  <c r="O553" i="8"/>
  <c r="O551" i="8"/>
  <c r="O549" i="8"/>
  <c r="O547" i="8"/>
  <c r="O545" i="8"/>
  <c r="O543" i="8"/>
  <c r="O541" i="8"/>
  <c r="O539" i="8"/>
  <c r="O537" i="8"/>
  <c r="O535" i="8"/>
  <c r="O533" i="8"/>
  <c r="O531" i="8"/>
  <c r="O529" i="8"/>
  <c r="O527" i="8"/>
  <c r="O525" i="8"/>
  <c r="O523" i="8"/>
  <c r="O521" i="8"/>
  <c r="O519" i="8"/>
  <c r="O517" i="8"/>
  <c r="O515" i="8"/>
  <c r="O513" i="8"/>
  <c r="O511" i="8"/>
  <c r="O509" i="8"/>
  <c r="O507" i="8"/>
  <c r="O505" i="8"/>
  <c r="O503" i="8"/>
  <c r="O501" i="8"/>
  <c r="O497" i="8"/>
  <c r="O495" i="8"/>
  <c r="O491" i="8"/>
  <c r="O489" i="8"/>
  <c r="O487" i="8"/>
  <c r="O558" i="8"/>
  <c r="O556" i="8"/>
  <c r="O554" i="8"/>
  <c r="O552" i="8"/>
  <c r="O550" i="8"/>
  <c r="O548" i="8"/>
  <c r="O546" i="8"/>
  <c r="O544" i="8"/>
  <c r="O542" i="8"/>
  <c r="O540" i="8"/>
  <c r="O538" i="8"/>
  <c r="O536" i="8"/>
  <c r="O534" i="8"/>
  <c r="O532" i="8"/>
  <c r="O530" i="8"/>
  <c r="O528" i="8"/>
  <c r="O526" i="8"/>
  <c r="O524" i="8"/>
  <c r="O522" i="8"/>
  <c r="O520" i="8"/>
  <c r="O518" i="8"/>
  <c r="O516" i="8"/>
  <c r="O514" i="8"/>
  <c r="O512" i="8"/>
  <c r="O510" i="8"/>
  <c r="O508" i="8"/>
  <c r="O506" i="8"/>
  <c r="O504" i="8"/>
  <c r="O502" i="8"/>
  <c r="O500" i="8"/>
  <c r="O498" i="8"/>
  <c r="O496" i="8"/>
  <c r="O494" i="8"/>
  <c r="O492" i="8"/>
  <c r="O490" i="8"/>
  <c r="O488" i="8"/>
  <c r="O320" i="8"/>
  <c r="O183" i="30"/>
  <c r="O151" i="30"/>
  <c r="O131" i="30"/>
  <c r="O119" i="30"/>
  <c r="O118" i="30"/>
  <c r="O8" i="6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B9" i="41"/>
  <c r="B8" i="41"/>
  <c r="B7" i="41"/>
  <c r="B6" i="41"/>
  <c r="B5" i="41"/>
  <c r="O485" i="28" l="1"/>
  <c r="I12" i="45"/>
  <c r="O340" i="10"/>
  <c r="M341" i="28"/>
  <c r="O341" i="28" s="1"/>
  <c r="O421" i="28"/>
  <c r="I10" i="45"/>
  <c r="M86" i="10"/>
  <c r="O86" i="10" s="1"/>
  <c r="M50" i="12"/>
  <c r="O50" i="12" s="1"/>
  <c r="M50" i="10"/>
  <c r="O50" i="10" s="1"/>
  <c r="O14" i="21"/>
  <c r="D33" i="45"/>
  <c r="H33" i="45"/>
  <c r="O14" i="8"/>
  <c r="M50" i="19"/>
  <c r="M14" i="28"/>
  <c r="N565" i="6"/>
  <c r="O14" i="10"/>
  <c r="O214" i="8"/>
  <c r="C34" i="47"/>
  <c r="O46" i="6"/>
  <c r="M300" i="21"/>
  <c r="M341" i="10"/>
  <c r="M50" i="25"/>
  <c r="O326" i="10"/>
  <c r="O154" i="30"/>
  <c r="M341" i="21"/>
  <c r="M272" i="15"/>
  <c r="O50" i="15"/>
  <c r="O171" i="30"/>
  <c r="M341" i="20"/>
  <c r="M560" i="20" s="1"/>
  <c r="O560" i="20" s="1"/>
  <c r="M474" i="28"/>
  <c r="O474" i="28" s="1"/>
  <c r="M500" i="28"/>
  <c r="M327" i="28"/>
  <c r="O327" i="28" s="1"/>
  <c r="O329" i="15"/>
  <c r="M330" i="28"/>
  <c r="O330" i="28" s="1"/>
  <c r="N485" i="12"/>
  <c r="N560" i="12" s="1"/>
  <c r="N562" i="28" s="1"/>
  <c r="N448" i="28"/>
  <c r="O301" i="12"/>
  <c r="M302" i="28"/>
  <c r="O299" i="12"/>
  <c r="M300" i="28"/>
  <c r="O300" i="28" s="1"/>
  <c r="M341" i="27"/>
  <c r="O341" i="27" s="1"/>
  <c r="M313" i="28"/>
  <c r="O313" i="28" s="1"/>
  <c r="M495" i="28"/>
  <c r="O315" i="8"/>
  <c r="M316" i="28"/>
  <c r="O316" i="28" s="1"/>
  <c r="M561" i="28"/>
  <c r="O561" i="28" s="1"/>
  <c r="O448" i="6"/>
  <c r="M448" i="28"/>
  <c r="M301" i="6"/>
  <c r="O301" i="6" s="1"/>
  <c r="M296" i="28"/>
  <c r="O296" i="28" s="1"/>
  <c r="M50" i="27"/>
  <c r="M342" i="25"/>
  <c r="O342" i="25" s="1"/>
  <c r="M50" i="43"/>
  <c r="O50" i="43" s="1"/>
  <c r="O14" i="43"/>
  <c r="M485" i="42"/>
  <c r="M486" i="28" s="1"/>
  <c r="I11" i="45" s="1"/>
  <c r="M341" i="19"/>
  <c r="M300" i="12"/>
  <c r="M341" i="12"/>
  <c r="O341" i="12" s="1"/>
  <c r="O312" i="12"/>
  <c r="M341" i="11"/>
  <c r="M296" i="24"/>
  <c r="O296" i="24" s="1"/>
  <c r="M341" i="8"/>
  <c r="M170" i="30"/>
  <c r="M342" i="6"/>
  <c r="M341" i="15"/>
  <c r="O341" i="15" s="1"/>
  <c r="O326" i="15"/>
  <c r="O295" i="15"/>
  <c r="M300" i="15"/>
  <c r="O296" i="25"/>
  <c r="M301" i="25"/>
  <c r="O312" i="10"/>
  <c r="O316" i="6"/>
  <c r="O296" i="6"/>
  <c r="O341" i="20"/>
  <c r="O326" i="19"/>
  <c r="O299" i="15"/>
  <c r="O340" i="27"/>
  <c r="O340" i="15"/>
  <c r="O302" i="6"/>
  <c r="M272" i="20"/>
  <c r="O50" i="20"/>
  <c r="M272" i="21"/>
  <c r="O50" i="21"/>
  <c r="O14" i="19"/>
  <c r="M272" i="11"/>
  <c r="O50" i="11"/>
  <c r="O272" i="8"/>
  <c r="O50" i="8"/>
  <c r="O312" i="21"/>
  <c r="O299" i="21"/>
  <c r="O295" i="21"/>
  <c r="O494" i="27"/>
  <c r="O330" i="25"/>
  <c r="O39" i="25"/>
  <c r="O340" i="8"/>
  <c r="O312" i="8"/>
  <c r="O149" i="30"/>
  <c r="O474" i="6"/>
  <c r="O327" i="6"/>
  <c r="O486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15" i="43"/>
  <c r="J16" i="43"/>
  <c r="J18" i="43"/>
  <c r="J19" i="43"/>
  <c r="J20" i="43"/>
  <c r="J21" i="43"/>
  <c r="J22" i="43"/>
  <c r="J23" i="43"/>
  <c r="J24" i="43"/>
  <c r="J25" i="43"/>
  <c r="J26" i="43"/>
  <c r="J27" i="43"/>
  <c r="J29" i="43"/>
  <c r="J30" i="43"/>
  <c r="J31" i="43"/>
  <c r="J32" i="43"/>
  <c r="J33" i="43"/>
  <c r="J34" i="43"/>
  <c r="J35" i="43"/>
  <c r="J36" i="43"/>
  <c r="J37" i="43"/>
  <c r="J38" i="43"/>
  <c r="J40" i="43"/>
  <c r="J41" i="43"/>
  <c r="J42" i="43"/>
  <c r="J43" i="43"/>
  <c r="J44" i="43"/>
  <c r="J45" i="43"/>
  <c r="J46" i="43"/>
  <c r="J47" i="43"/>
  <c r="J48" i="43"/>
  <c r="J49" i="43"/>
  <c r="J52" i="43"/>
  <c r="J54" i="43"/>
  <c r="J55" i="43"/>
  <c r="J56" i="43"/>
  <c r="J57" i="43"/>
  <c r="J58" i="43"/>
  <c r="J59" i="43"/>
  <c r="J60" i="43"/>
  <c r="J61" i="43"/>
  <c r="J62" i="43"/>
  <c r="J63" i="43"/>
  <c r="J65" i="43"/>
  <c r="J66" i="43"/>
  <c r="J67" i="43"/>
  <c r="J68" i="43"/>
  <c r="J69" i="43"/>
  <c r="J70" i="43"/>
  <c r="J71" i="43"/>
  <c r="J72" i="43"/>
  <c r="J73" i="43"/>
  <c r="J74" i="43"/>
  <c r="J76" i="43"/>
  <c r="J77" i="43"/>
  <c r="J78" i="43"/>
  <c r="J79" i="43"/>
  <c r="J80" i="43"/>
  <c r="J81" i="43"/>
  <c r="J82" i="43"/>
  <c r="J83" i="43"/>
  <c r="J84" i="43"/>
  <c r="J85" i="43"/>
  <c r="J88" i="43"/>
  <c r="J89" i="43"/>
  <c r="J90" i="43"/>
  <c r="J92" i="43"/>
  <c r="J93" i="43"/>
  <c r="J94" i="43"/>
  <c r="J95" i="43"/>
  <c r="J96" i="43"/>
  <c r="J97" i="43"/>
  <c r="J98" i="43"/>
  <c r="J99" i="43"/>
  <c r="J102" i="43"/>
  <c r="J103" i="43"/>
  <c r="J104" i="43"/>
  <c r="J105" i="43"/>
  <c r="J106" i="43"/>
  <c r="J107" i="43"/>
  <c r="J109" i="43"/>
  <c r="J110" i="43"/>
  <c r="J111" i="43"/>
  <c r="J112" i="43"/>
  <c r="J113" i="43"/>
  <c r="J114" i="43"/>
  <c r="J116" i="43"/>
  <c r="J117" i="43"/>
  <c r="J118" i="43"/>
  <c r="J119" i="43"/>
  <c r="J120" i="43"/>
  <c r="J121" i="43"/>
  <c r="J122" i="43"/>
  <c r="J123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5" i="43"/>
  <c r="J146" i="43"/>
  <c r="J147" i="43"/>
  <c r="J148" i="43"/>
  <c r="J150" i="43"/>
  <c r="J151" i="43"/>
  <c r="J152" i="43"/>
  <c r="J153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1" i="43"/>
  <c r="J172" i="43"/>
  <c r="J173" i="43"/>
  <c r="J174" i="43"/>
  <c r="J175" i="43"/>
  <c r="J176" i="43"/>
  <c r="J177" i="43"/>
  <c r="J178" i="43"/>
  <c r="J179" i="43"/>
  <c r="J180" i="43"/>
  <c r="J181" i="43"/>
  <c r="J182" i="43"/>
  <c r="J183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5" i="43"/>
  <c r="J216" i="43"/>
  <c r="J217" i="43"/>
  <c r="J218" i="43"/>
  <c r="J219" i="43"/>
  <c r="J220" i="43"/>
  <c r="J221" i="43"/>
  <c r="J222" i="43"/>
  <c r="J224" i="43"/>
  <c r="J226" i="43"/>
  <c r="J227" i="43"/>
  <c r="J228" i="43"/>
  <c r="J229" i="43"/>
  <c r="J230" i="43"/>
  <c r="J231" i="43"/>
  <c r="J232" i="43"/>
  <c r="J233" i="43"/>
  <c r="J234" i="43"/>
  <c r="J235" i="43"/>
  <c r="J237" i="43"/>
  <c r="J238" i="43"/>
  <c r="J239" i="43"/>
  <c r="J240" i="43"/>
  <c r="J241" i="43"/>
  <c r="J242" i="43"/>
  <c r="J243" i="43"/>
  <c r="J244" i="43"/>
  <c r="J245" i="43"/>
  <c r="J246" i="43"/>
  <c r="J248" i="43"/>
  <c r="J250" i="43"/>
  <c r="J251" i="43"/>
  <c r="J252" i="43"/>
  <c r="J253" i="43"/>
  <c r="J254" i="43"/>
  <c r="J255" i="43"/>
  <c r="J256" i="43"/>
  <c r="J257" i="43"/>
  <c r="J258" i="43"/>
  <c r="J259" i="43"/>
  <c r="J261" i="43"/>
  <c r="J262" i="43"/>
  <c r="J263" i="43"/>
  <c r="J264" i="43"/>
  <c r="J265" i="43"/>
  <c r="J266" i="43"/>
  <c r="J267" i="43"/>
  <c r="J268" i="43"/>
  <c r="J269" i="43"/>
  <c r="J270" i="43"/>
  <c r="J324" i="20"/>
  <c r="J325" i="20"/>
  <c r="J327" i="20"/>
  <c r="J328" i="20"/>
  <c r="J330" i="20"/>
  <c r="J331" i="20"/>
  <c r="J332" i="20"/>
  <c r="J333" i="20"/>
  <c r="J334" i="20"/>
  <c r="J335" i="20"/>
  <c r="J336" i="20"/>
  <c r="J337" i="20"/>
  <c r="J338" i="20"/>
  <c r="J339" i="20"/>
  <c r="J342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5" i="20"/>
  <c r="J366" i="20"/>
  <c r="J367" i="20"/>
  <c r="J368" i="20"/>
  <c r="J369" i="20"/>
  <c r="J370" i="20"/>
  <c r="J371" i="20"/>
  <c r="J372" i="20"/>
  <c r="J373" i="20"/>
  <c r="J375" i="20"/>
  <c r="J376" i="20"/>
  <c r="J377" i="20"/>
  <c r="J378" i="20"/>
  <c r="J379" i="20"/>
  <c r="J380" i="20"/>
  <c r="J381" i="20"/>
  <c r="J382" i="20"/>
  <c r="J383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1" i="20"/>
  <c r="J422" i="20"/>
  <c r="J423" i="20"/>
  <c r="J424" i="20"/>
  <c r="J426" i="20"/>
  <c r="J427" i="20"/>
  <c r="J428" i="20"/>
  <c r="J429" i="20"/>
  <c r="J430" i="20"/>
  <c r="J431" i="20"/>
  <c r="J432" i="20"/>
  <c r="J433" i="20"/>
  <c r="J434" i="20"/>
  <c r="J435" i="20"/>
  <c r="J437" i="20"/>
  <c r="J438" i="20"/>
  <c r="J439" i="20"/>
  <c r="J440" i="20"/>
  <c r="J441" i="20"/>
  <c r="J442" i="20"/>
  <c r="J443" i="20"/>
  <c r="J444" i="20"/>
  <c r="J445" i="20"/>
  <c r="J446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4" i="20"/>
  <c r="J475" i="20"/>
  <c r="J476" i="20"/>
  <c r="J477" i="20"/>
  <c r="J478" i="20"/>
  <c r="J479" i="20"/>
  <c r="J480" i="20"/>
  <c r="J481" i="20"/>
  <c r="J482" i="20"/>
  <c r="J483" i="20"/>
  <c r="J484" i="20"/>
  <c r="J486" i="20"/>
  <c r="J487" i="20"/>
  <c r="J488" i="20"/>
  <c r="J489" i="20"/>
  <c r="J490" i="20"/>
  <c r="J491" i="20"/>
  <c r="J492" i="20"/>
  <c r="J493" i="20"/>
  <c r="J495" i="20"/>
  <c r="J496" i="20"/>
  <c r="J497" i="20"/>
  <c r="J498" i="20"/>
  <c r="J500" i="20"/>
  <c r="J502" i="20"/>
  <c r="J503" i="20"/>
  <c r="J504" i="20"/>
  <c r="J505" i="20"/>
  <c r="J506" i="20"/>
  <c r="J507" i="20"/>
  <c r="J508" i="20"/>
  <c r="J509" i="20"/>
  <c r="J510" i="20"/>
  <c r="J511" i="20"/>
  <c r="J513" i="20"/>
  <c r="J514" i="20"/>
  <c r="J515" i="20"/>
  <c r="J516" i="20"/>
  <c r="J517" i="20"/>
  <c r="J518" i="20"/>
  <c r="J519" i="20"/>
  <c r="J520" i="20"/>
  <c r="J521" i="20"/>
  <c r="J522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7" i="20"/>
  <c r="J538" i="20"/>
  <c r="J539" i="20"/>
  <c r="J540" i="20"/>
  <c r="J541" i="20"/>
  <c r="J542" i="20"/>
  <c r="J543" i="20"/>
  <c r="J544" i="20"/>
  <c r="J545" i="20"/>
  <c r="J546" i="20"/>
  <c r="J547" i="20"/>
  <c r="J549" i="20"/>
  <c r="J550" i="20"/>
  <c r="J551" i="20"/>
  <c r="J552" i="20"/>
  <c r="J553" i="20"/>
  <c r="J554" i="20"/>
  <c r="J555" i="20"/>
  <c r="J556" i="20"/>
  <c r="J557" i="20"/>
  <c r="J558" i="20"/>
  <c r="J9" i="20"/>
  <c r="J11" i="20"/>
  <c r="J12" i="20"/>
  <c r="J13" i="20"/>
  <c r="J15" i="20"/>
  <c r="J16" i="20"/>
  <c r="J18" i="20"/>
  <c r="J19" i="20"/>
  <c r="J20" i="20"/>
  <c r="J21" i="20"/>
  <c r="J22" i="20"/>
  <c r="J23" i="20"/>
  <c r="J24" i="20"/>
  <c r="J25" i="20"/>
  <c r="J26" i="20"/>
  <c r="J27" i="20"/>
  <c r="J29" i="20"/>
  <c r="J30" i="20"/>
  <c r="J31" i="20"/>
  <c r="J32" i="20"/>
  <c r="J33" i="20"/>
  <c r="J34" i="20"/>
  <c r="J35" i="20"/>
  <c r="J36" i="20"/>
  <c r="J37" i="20"/>
  <c r="J38" i="20"/>
  <c r="J40" i="20"/>
  <c r="J41" i="20"/>
  <c r="J42" i="20"/>
  <c r="J43" i="20"/>
  <c r="J44" i="20"/>
  <c r="J45" i="20"/>
  <c r="J46" i="20"/>
  <c r="J47" i="20"/>
  <c r="J48" i="20"/>
  <c r="J49" i="20"/>
  <c r="J51" i="20"/>
  <c r="J52" i="20"/>
  <c r="J54" i="20"/>
  <c r="J55" i="20"/>
  <c r="J56" i="20"/>
  <c r="J57" i="20"/>
  <c r="J58" i="20"/>
  <c r="J59" i="20"/>
  <c r="J60" i="20"/>
  <c r="J61" i="20"/>
  <c r="J62" i="20"/>
  <c r="J63" i="20"/>
  <c r="J65" i="20"/>
  <c r="J66" i="20"/>
  <c r="J67" i="20"/>
  <c r="J68" i="20"/>
  <c r="J69" i="20"/>
  <c r="J70" i="20"/>
  <c r="J71" i="20"/>
  <c r="J72" i="20"/>
  <c r="J73" i="20"/>
  <c r="J74" i="20"/>
  <c r="J76" i="20"/>
  <c r="J77" i="20"/>
  <c r="J78" i="20"/>
  <c r="J79" i="20"/>
  <c r="J80" i="20"/>
  <c r="J81" i="20"/>
  <c r="J82" i="20"/>
  <c r="J83" i="20"/>
  <c r="J84" i="20"/>
  <c r="J85" i="20"/>
  <c r="J88" i="20"/>
  <c r="J89" i="20"/>
  <c r="J90" i="20"/>
  <c r="J92" i="20"/>
  <c r="J93" i="20"/>
  <c r="J94" i="20"/>
  <c r="J95" i="20"/>
  <c r="J96" i="20"/>
  <c r="J97" i="20"/>
  <c r="J98" i="20"/>
  <c r="J99" i="20"/>
  <c r="J102" i="20"/>
  <c r="J103" i="20"/>
  <c r="J104" i="20"/>
  <c r="J105" i="20"/>
  <c r="J106" i="20"/>
  <c r="J107" i="20"/>
  <c r="J109" i="20"/>
  <c r="J110" i="20"/>
  <c r="J111" i="20"/>
  <c r="J112" i="20"/>
  <c r="J113" i="20"/>
  <c r="J114" i="20"/>
  <c r="J116" i="20"/>
  <c r="J117" i="20"/>
  <c r="J118" i="20"/>
  <c r="J119" i="20"/>
  <c r="J120" i="20"/>
  <c r="J121" i="20"/>
  <c r="J122" i="20"/>
  <c r="J123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5" i="20"/>
  <c r="J146" i="20"/>
  <c r="J147" i="20"/>
  <c r="J148" i="20"/>
  <c r="J150" i="20"/>
  <c r="J151" i="20"/>
  <c r="J152" i="20"/>
  <c r="J153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5" i="20"/>
  <c r="J216" i="20"/>
  <c r="J217" i="20"/>
  <c r="J218" i="20"/>
  <c r="J219" i="20"/>
  <c r="J220" i="20"/>
  <c r="J221" i="20"/>
  <c r="J222" i="20"/>
  <c r="J224" i="20"/>
  <c r="J226" i="20"/>
  <c r="J227" i="20"/>
  <c r="J228" i="20"/>
  <c r="J229" i="20"/>
  <c r="J230" i="20"/>
  <c r="J231" i="20"/>
  <c r="J232" i="20"/>
  <c r="J233" i="20"/>
  <c r="J234" i="20"/>
  <c r="J235" i="20"/>
  <c r="J237" i="20"/>
  <c r="J238" i="20"/>
  <c r="J239" i="20"/>
  <c r="J240" i="20"/>
  <c r="J241" i="20"/>
  <c r="J242" i="20"/>
  <c r="J243" i="20"/>
  <c r="J244" i="20"/>
  <c r="J245" i="20"/>
  <c r="J246" i="20"/>
  <c r="J248" i="20"/>
  <c r="J250" i="20"/>
  <c r="J251" i="20"/>
  <c r="J252" i="20"/>
  <c r="J253" i="20"/>
  <c r="J254" i="20"/>
  <c r="J255" i="20"/>
  <c r="J256" i="20"/>
  <c r="J257" i="20"/>
  <c r="J258" i="20"/>
  <c r="J259" i="20"/>
  <c r="J261" i="20"/>
  <c r="J262" i="20"/>
  <c r="J263" i="20"/>
  <c r="J264" i="20"/>
  <c r="J265" i="20"/>
  <c r="J266" i="20"/>
  <c r="J267" i="20"/>
  <c r="J268" i="20"/>
  <c r="J269" i="20"/>
  <c r="J270" i="20"/>
  <c r="J410" i="34"/>
  <c r="J411" i="34"/>
  <c r="J413" i="34"/>
  <c r="J414" i="34"/>
  <c r="J416" i="34"/>
  <c r="J417" i="34"/>
  <c r="J418" i="34"/>
  <c r="J419" i="34"/>
  <c r="J421" i="34"/>
  <c r="J422" i="34"/>
  <c r="J423" i="34"/>
  <c r="J424" i="34"/>
  <c r="J426" i="34"/>
  <c r="J427" i="34"/>
  <c r="J428" i="34"/>
  <c r="J429" i="34"/>
  <c r="J430" i="34"/>
  <c r="J431" i="34"/>
  <c r="J432" i="34"/>
  <c r="J433" i="34"/>
  <c r="J434" i="34"/>
  <c r="J435" i="34"/>
  <c r="J437" i="34"/>
  <c r="J438" i="34"/>
  <c r="J439" i="34"/>
  <c r="J440" i="34"/>
  <c r="J441" i="34"/>
  <c r="J442" i="34"/>
  <c r="J443" i="34"/>
  <c r="J444" i="34"/>
  <c r="J445" i="34"/>
  <c r="J446" i="34"/>
  <c r="J448" i="34"/>
  <c r="J449" i="34"/>
  <c r="J450" i="34"/>
  <c r="J451" i="34"/>
  <c r="J452" i="34"/>
  <c r="J453" i="34"/>
  <c r="J454" i="34"/>
  <c r="J455" i="34"/>
  <c r="J456" i="34"/>
  <c r="J457" i="34"/>
  <c r="J458" i="34"/>
  <c r="J459" i="34"/>
  <c r="J461" i="34"/>
  <c r="J462" i="34"/>
  <c r="J463" i="34"/>
  <c r="J464" i="34"/>
  <c r="J465" i="34"/>
  <c r="J466" i="34"/>
  <c r="J467" i="34"/>
  <c r="J468" i="34"/>
  <c r="J469" i="34"/>
  <c r="J470" i="34"/>
  <c r="J471" i="34"/>
  <c r="J472" i="34"/>
  <c r="J474" i="34"/>
  <c r="J475" i="34"/>
  <c r="J476" i="34"/>
  <c r="J477" i="34"/>
  <c r="J478" i="34"/>
  <c r="J479" i="34"/>
  <c r="J480" i="34"/>
  <c r="J481" i="34"/>
  <c r="J482" i="34"/>
  <c r="J483" i="34"/>
  <c r="J484" i="34"/>
  <c r="J486" i="34"/>
  <c r="J487" i="34"/>
  <c r="J488" i="34"/>
  <c r="J489" i="34"/>
  <c r="J490" i="34"/>
  <c r="J491" i="34"/>
  <c r="J492" i="34"/>
  <c r="J493" i="34"/>
  <c r="J495" i="34"/>
  <c r="J496" i="34"/>
  <c r="J497" i="34"/>
  <c r="J498" i="34"/>
  <c r="J500" i="34"/>
  <c r="J502" i="34"/>
  <c r="J503" i="34"/>
  <c r="J504" i="34"/>
  <c r="J505" i="34"/>
  <c r="J506" i="34"/>
  <c r="J507" i="34"/>
  <c r="J508" i="34"/>
  <c r="J509" i="34"/>
  <c r="J510" i="34"/>
  <c r="J511" i="34"/>
  <c r="J513" i="34"/>
  <c r="J514" i="34"/>
  <c r="J515" i="34"/>
  <c r="J516" i="34"/>
  <c r="J517" i="34"/>
  <c r="J518" i="34"/>
  <c r="J519" i="34"/>
  <c r="J520" i="34"/>
  <c r="J521" i="34"/>
  <c r="J522" i="34"/>
  <c r="J524" i="34"/>
  <c r="J525" i="34"/>
  <c r="J526" i="34"/>
  <c r="J527" i="34"/>
  <c r="J528" i="34"/>
  <c r="J529" i="34"/>
  <c r="J530" i="34"/>
  <c r="J531" i="34"/>
  <c r="J532" i="34"/>
  <c r="J533" i="34"/>
  <c r="J534" i="34"/>
  <c r="J535" i="34"/>
  <c r="J537" i="34"/>
  <c r="J538" i="34"/>
  <c r="J539" i="34"/>
  <c r="J540" i="34"/>
  <c r="J541" i="34"/>
  <c r="J542" i="34"/>
  <c r="J543" i="34"/>
  <c r="J544" i="34"/>
  <c r="J545" i="34"/>
  <c r="J546" i="34"/>
  <c r="J547" i="34"/>
  <c r="J549" i="34"/>
  <c r="J550" i="34"/>
  <c r="J551" i="34"/>
  <c r="J552" i="34"/>
  <c r="J553" i="34"/>
  <c r="J554" i="34"/>
  <c r="J555" i="34"/>
  <c r="J556" i="34"/>
  <c r="J557" i="34"/>
  <c r="J558" i="34"/>
  <c r="J9" i="34"/>
  <c r="J11" i="34"/>
  <c r="J12" i="34"/>
  <c r="J13" i="34"/>
  <c r="J15" i="34"/>
  <c r="J16" i="34"/>
  <c r="J18" i="34"/>
  <c r="J19" i="34"/>
  <c r="J20" i="34"/>
  <c r="J21" i="34"/>
  <c r="J22" i="34"/>
  <c r="J23" i="34"/>
  <c r="J24" i="34"/>
  <c r="J25" i="34"/>
  <c r="J26" i="34"/>
  <c r="J27" i="34"/>
  <c r="J29" i="34"/>
  <c r="J30" i="34"/>
  <c r="J31" i="34"/>
  <c r="J32" i="34"/>
  <c r="J33" i="34"/>
  <c r="J34" i="34"/>
  <c r="J35" i="34"/>
  <c r="J36" i="34"/>
  <c r="J37" i="34"/>
  <c r="J38" i="34"/>
  <c r="J41" i="34"/>
  <c r="J42" i="34"/>
  <c r="J43" i="34"/>
  <c r="J44" i="34"/>
  <c r="J45" i="34"/>
  <c r="J46" i="34"/>
  <c r="J47" i="34"/>
  <c r="J48" i="34"/>
  <c r="J49" i="34"/>
  <c r="J51" i="34"/>
  <c r="J52" i="34"/>
  <c r="J54" i="34"/>
  <c r="J55" i="34"/>
  <c r="J56" i="34"/>
  <c r="J57" i="34"/>
  <c r="J58" i="34"/>
  <c r="J59" i="34"/>
  <c r="J60" i="34"/>
  <c r="J61" i="34"/>
  <c r="J62" i="34"/>
  <c r="J63" i="34"/>
  <c r="J65" i="34"/>
  <c r="J66" i="34"/>
  <c r="J67" i="34"/>
  <c r="J68" i="34"/>
  <c r="J69" i="34"/>
  <c r="J70" i="34"/>
  <c r="J71" i="34"/>
  <c r="J72" i="34"/>
  <c r="J73" i="34"/>
  <c r="J74" i="34"/>
  <c r="J76" i="34"/>
  <c r="J77" i="34"/>
  <c r="J78" i="34"/>
  <c r="J79" i="34"/>
  <c r="J80" i="34"/>
  <c r="J81" i="34"/>
  <c r="J82" i="34"/>
  <c r="J83" i="34"/>
  <c r="J84" i="34"/>
  <c r="J85" i="34"/>
  <c r="J88" i="34"/>
  <c r="J89" i="34"/>
  <c r="J90" i="34"/>
  <c r="J92" i="34"/>
  <c r="J93" i="34"/>
  <c r="J94" i="34"/>
  <c r="J95" i="34"/>
  <c r="J96" i="34"/>
  <c r="J97" i="34"/>
  <c r="J98" i="34"/>
  <c r="J99" i="34"/>
  <c r="J102" i="34"/>
  <c r="J103" i="34"/>
  <c r="J104" i="34"/>
  <c r="J105" i="34"/>
  <c r="J106" i="34"/>
  <c r="J107" i="34"/>
  <c r="J109" i="34"/>
  <c r="J110" i="34"/>
  <c r="J111" i="34"/>
  <c r="J112" i="34"/>
  <c r="J113" i="34"/>
  <c r="J114" i="34"/>
  <c r="J116" i="34"/>
  <c r="J117" i="34"/>
  <c r="J118" i="34"/>
  <c r="J119" i="34"/>
  <c r="J120" i="34"/>
  <c r="J121" i="34"/>
  <c r="J122" i="34"/>
  <c r="J123" i="34"/>
  <c r="J125" i="34"/>
  <c r="J126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J139" i="34"/>
  <c r="J140" i="34"/>
  <c r="J141" i="34"/>
  <c r="J142" i="34"/>
  <c r="J143" i="34"/>
  <c r="J145" i="34"/>
  <c r="J146" i="34"/>
  <c r="J147" i="34"/>
  <c r="J148" i="34"/>
  <c r="J150" i="34"/>
  <c r="J151" i="34"/>
  <c r="J152" i="34"/>
  <c r="J153" i="34"/>
  <c r="J155" i="34"/>
  <c r="J156" i="34"/>
  <c r="J157" i="34"/>
  <c r="J158" i="34"/>
  <c r="J159" i="34"/>
  <c r="J160" i="34"/>
  <c r="J161" i="34"/>
  <c r="J162" i="34"/>
  <c r="J163" i="34"/>
  <c r="J164" i="34"/>
  <c r="J165" i="34"/>
  <c r="J166" i="34"/>
  <c r="J167" i="34"/>
  <c r="J168" i="34"/>
  <c r="J169" i="34"/>
  <c r="J171" i="34"/>
  <c r="J172" i="34"/>
  <c r="J173" i="34"/>
  <c r="J174" i="34"/>
  <c r="J175" i="34"/>
  <c r="J176" i="34"/>
  <c r="J177" i="34"/>
  <c r="J178" i="34"/>
  <c r="J179" i="34"/>
  <c r="J180" i="34"/>
  <c r="J181" i="34"/>
  <c r="J182" i="34"/>
  <c r="J183" i="34"/>
  <c r="J185" i="34"/>
  <c r="J186" i="34"/>
  <c r="J187" i="34"/>
  <c r="J188" i="34"/>
  <c r="J189" i="34"/>
  <c r="J190" i="34"/>
  <c r="J191" i="34"/>
  <c r="J192" i="34"/>
  <c r="J193" i="34"/>
  <c r="J194" i="34"/>
  <c r="J195" i="34"/>
  <c r="J196" i="34"/>
  <c r="J197" i="34"/>
  <c r="J198" i="34"/>
  <c r="J199" i="34"/>
  <c r="J200" i="34"/>
  <c r="J201" i="34"/>
  <c r="J202" i="34"/>
  <c r="J203" i="34"/>
  <c r="J204" i="34"/>
  <c r="J205" i="34"/>
  <c r="J206" i="34"/>
  <c r="J207" i="34"/>
  <c r="J208" i="34"/>
  <c r="J209" i="34"/>
  <c r="J210" i="34"/>
  <c r="J211" i="34"/>
  <c r="J212" i="34"/>
  <c r="J213" i="34"/>
  <c r="J215" i="34"/>
  <c r="J216" i="34"/>
  <c r="J217" i="34"/>
  <c r="J218" i="34"/>
  <c r="J219" i="34"/>
  <c r="J220" i="34"/>
  <c r="J221" i="34"/>
  <c r="J222" i="34"/>
  <c r="J224" i="34"/>
  <c r="J226" i="34"/>
  <c r="J227" i="34"/>
  <c r="J228" i="34"/>
  <c r="J229" i="34"/>
  <c r="J230" i="34"/>
  <c r="J231" i="34"/>
  <c r="J232" i="34"/>
  <c r="J233" i="34"/>
  <c r="J234" i="34"/>
  <c r="J235" i="34"/>
  <c r="J237" i="34"/>
  <c r="J238" i="34"/>
  <c r="J239" i="34"/>
  <c r="J240" i="34"/>
  <c r="J241" i="34"/>
  <c r="J242" i="34"/>
  <c r="J243" i="34"/>
  <c r="J244" i="34"/>
  <c r="J245" i="34"/>
  <c r="J246" i="34"/>
  <c r="J248" i="34"/>
  <c r="J250" i="34"/>
  <c r="J251" i="34"/>
  <c r="J252" i="34"/>
  <c r="J253" i="34"/>
  <c r="J254" i="34"/>
  <c r="J255" i="34"/>
  <c r="J256" i="34"/>
  <c r="J257" i="34"/>
  <c r="J258" i="34"/>
  <c r="J259" i="34"/>
  <c r="J261" i="34"/>
  <c r="J262" i="34"/>
  <c r="J263" i="34"/>
  <c r="J264" i="34"/>
  <c r="J265" i="34"/>
  <c r="J266" i="34"/>
  <c r="J267" i="34"/>
  <c r="J268" i="34"/>
  <c r="J269" i="34"/>
  <c r="J270" i="34"/>
  <c r="J448" i="42"/>
  <c r="J449" i="42"/>
  <c r="J450" i="42"/>
  <c r="J451" i="42"/>
  <c r="J452" i="42"/>
  <c r="J453" i="42"/>
  <c r="J454" i="42"/>
  <c r="J455" i="42"/>
  <c r="J456" i="42"/>
  <c r="J457" i="42"/>
  <c r="J458" i="42"/>
  <c r="J459" i="42"/>
  <c r="J461" i="42"/>
  <c r="J462" i="42"/>
  <c r="J463" i="42"/>
  <c r="J464" i="42"/>
  <c r="J465" i="42"/>
  <c r="J466" i="42"/>
  <c r="J467" i="42"/>
  <c r="J468" i="42"/>
  <c r="J469" i="42"/>
  <c r="J470" i="42"/>
  <c r="J471" i="42"/>
  <c r="J472" i="42"/>
  <c r="J474" i="42"/>
  <c r="J282" i="21"/>
  <c r="J283" i="21"/>
  <c r="J284" i="21"/>
  <c r="J285" i="21"/>
  <c r="J286" i="21"/>
  <c r="J288" i="21"/>
  <c r="J290" i="21"/>
  <c r="J291" i="21"/>
  <c r="J292" i="21"/>
  <c r="J293" i="21"/>
  <c r="J294" i="21"/>
  <c r="J296" i="21"/>
  <c r="J297" i="21"/>
  <c r="J298" i="21"/>
  <c r="J303" i="21"/>
  <c r="J304" i="21"/>
  <c r="J306" i="21"/>
  <c r="J307" i="21"/>
  <c r="J309" i="21"/>
  <c r="J311" i="21"/>
  <c r="J321" i="21"/>
  <c r="J322" i="21"/>
  <c r="J323" i="21"/>
  <c r="J325" i="21"/>
  <c r="J328" i="21"/>
  <c r="J331" i="21"/>
  <c r="J332" i="21"/>
  <c r="J333" i="21"/>
  <c r="J334" i="21"/>
  <c r="J335" i="21"/>
  <c r="J336" i="21"/>
  <c r="J337" i="21"/>
  <c r="J338" i="21"/>
  <c r="J339" i="21"/>
  <c r="J342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5" i="21"/>
  <c r="J366" i="21"/>
  <c r="J367" i="21"/>
  <c r="J368" i="21"/>
  <c r="J369" i="21"/>
  <c r="J370" i="21"/>
  <c r="J371" i="21"/>
  <c r="J372" i="21"/>
  <c r="J373" i="21"/>
  <c r="J375" i="21"/>
  <c r="J376" i="21"/>
  <c r="J377" i="21"/>
  <c r="J378" i="21"/>
  <c r="J379" i="21"/>
  <c r="J380" i="21"/>
  <c r="J381" i="21"/>
  <c r="J382" i="21"/>
  <c r="J383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1" i="21"/>
  <c r="J422" i="21"/>
  <c r="J423" i="21"/>
  <c r="J424" i="21"/>
  <c r="J426" i="21"/>
  <c r="J427" i="21"/>
  <c r="J428" i="21"/>
  <c r="J429" i="21"/>
  <c r="J430" i="21"/>
  <c r="J431" i="21"/>
  <c r="J432" i="21"/>
  <c r="J433" i="21"/>
  <c r="J434" i="21"/>
  <c r="J435" i="21"/>
  <c r="J437" i="21"/>
  <c r="J438" i="21"/>
  <c r="J439" i="21"/>
  <c r="J440" i="21"/>
  <c r="J441" i="21"/>
  <c r="J442" i="21"/>
  <c r="J443" i="21"/>
  <c r="J444" i="21"/>
  <c r="J445" i="21"/>
  <c r="J446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4" i="21"/>
  <c r="J475" i="21"/>
  <c r="J476" i="21"/>
  <c r="J477" i="21"/>
  <c r="J478" i="21"/>
  <c r="J479" i="21"/>
  <c r="J480" i="21"/>
  <c r="J481" i="21"/>
  <c r="J482" i="21"/>
  <c r="J483" i="21"/>
  <c r="J484" i="21"/>
  <c r="J486" i="21"/>
  <c r="J487" i="21"/>
  <c r="J488" i="21"/>
  <c r="J489" i="21"/>
  <c r="J490" i="21"/>
  <c r="J491" i="21"/>
  <c r="J492" i="21"/>
  <c r="J493" i="21"/>
  <c r="J495" i="21"/>
  <c r="J496" i="21"/>
  <c r="J497" i="21"/>
  <c r="J498" i="21"/>
  <c r="J500" i="21"/>
  <c r="J502" i="21"/>
  <c r="J503" i="21"/>
  <c r="J504" i="21"/>
  <c r="J505" i="21"/>
  <c r="J506" i="21"/>
  <c r="J507" i="21"/>
  <c r="J508" i="21"/>
  <c r="J509" i="21"/>
  <c r="J510" i="21"/>
  <c r="J511" i="21"/>
  <c r="J513" i="21"/>
  <c r="J514" i="21"/>
  <c r="J515" i="21"/>
  <c r="J516" i="21"/>
  <c r="J517" i="21"/>
  <c r="J518" i="21"/>
  <c r="J519" i="21"/>
  <c r="J520" i="21"/>
  <c r="J521" i="21"/>
  <c r="J522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7" i="21"/>
  <c r="J538" i="21"/>
  <c r="J539" i="21"/>
  <c r="J540" i="21"/>
  <c r="J541" i="21"/>
  <c r="J542" i="21"/>
  <c r="J543" i="21"/>
  <c r="J544" i="21"/>
  <c r="J545" i="21"/>
  <c r="J546" i="21"/>
  <c r="J547" i="21"/>
  <c r="J549" i="21"/>
  <c r="J550" i="21"/>
  <c r="J551" i="21"/>
  <c r="J552" i="21"/>
  <c r="J553" i="21"/>
  <c r="J554" i="21"/>
  <c r="J555" i="21"/>
  <c r="J556" i="21"/>
  <c r="J557" i="21"/>
  <c r="J558" i="21"/>
  <c r="J12" i="21"/>
  <c r="J13" i="21"/>
  <c r="J15" i="21"/>
  <c r="J16" i="21"/>
  <c r="J18" i="21"/>
  <c r="J19" i="21"/>
  <c r="J20" i="21"/>
  <c r="J21" i="21"/>
  <c r="J22" i="21"/>
  <c r="J23" i="21"/>
  <c r="J24" i="21"/>
  <c r="J25" i="21"/>
  <c r="J26" i="21"/>
  <c r="J27" i="21"/>
  <c r="J29" i="21"/>
  <c r="J30" i="21"/>
  <c r="J31" i="21"/>
  <c r="J32" i="21"/>
  <c r="J33" i="21"/>
  <c r="J34" i="21"/>
  <c r="J35" i="21"/>
  <c r="J36" i="21"/>
  <c r="J37" i="21"/>
  <c r="J38" i="21"/>
  <c r="J40" i="21"/>
  <c r="J41" i="21"/>
  <c r="J42" i="21"/>
  <c r="J43" i="21"/>
  <c r="J44" i="21"/>
  <c r="J45" i="21"/>
  <c r="J46" i="21"/>
  <c r="J47" i="21"/>
  <c r="J48" i="21"/>
  <c r="J49" i="21"/>
  <c r="J51" i="21"/>
  <c r="J52" i="21"/>
  <c r="J54" i="21"/>
  <c r="J55" i="21"/>
  <c r="J56" i="21"/>
  <c r="J57" i="21"/>
  <c r="J58" i="21"/>
  <c r="J59" i="21"/>
  <c r="J60" i="21"/>
  <c r="J61" i="21"/>
  <c r="J62" i="21"/>
  <c r="J63" i="21"/>
  <c r="J65" i="21"/>
  <c r="J66" i="21"/>
  <c r="J67" i="21"/>
  <c r="J68" i="21"/>
  <c r="J69" i="21"/>
  <c r="J70" i="21"/>
  <c r="J71" i="21"/>
  <c r="J72" i="21"/>
  <c r="J73" i="21"/>
  <c r="J74" i="21"/>
  <c r="J76" i="21"/>
  <c r="J77" i="21"/>
  <c r="J78" i="21"/>
  <c r="J79" i="21"/>
  <c r="J80" i="21"/>
  <c r="J81" i="21"/>
  <c r="J82" i="21"/>
  <c r="J83" i="21"/>
  <c r="J84" i="21"/>
  <c r="J85" i="21"/>
  <c r="J88" i="21"/>
  <c r="J89" i="21"/>
  <c r="J90" i="21"/>
  <c r="J92" i="21"/>
  <c r="J93" i="21"/>
  <c r="J94" i="21"/>
  <c r="J95" i="21"/>
  <c r="J96" i="21"/>
  <c r="J97" i="21"/>
  <c r="J98" i="21"/>
  <c r="J99" i="21"/>
  <c r="J102" i="21"/>
  <c r="J103" i="21"/>
  <c r="J104" i="21"/>
  <c r="J105" i="21"/>
  <c r="J106" i="21"/>
  <c r="J107" i="21"/>
  <c r="J109" i="21"/>
  <c r="J110" i="21"/>
  <c r="J111" i="21"/>
  <c r="J112" i="21"/>
  <c r="J113" i="21"/>
  <c r="J114" i="21"/>
  <c r="J116" i="21"/>
  <c r="J117" i="21"/>
  <c r="J118" i="21"/>
  <c r="J119" i="21"/>
  <c r="J120" i="21"/>
  <c r="J121" i="21"/>
  <c r="J122" i="21"/>
  <c r="J123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5" i="21"/>
  <c r="J146" i="21"/>
  <c r="J147" i="21"/>
  <c r="J148" i="21"/>
  <c r="J150" i="21"/>
  <c r="J151" i="21"/>
  <c r="J152" i="21"/>
  <c r="J153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5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5" i="21"/>
  <c r="J216" i="21"/>
  <c r="J217" i="21"/>
  <c r="J218" i="21"/>
  <c r="J219" i="21"/>
  <c r="J220" i="21"/>
  <c r="J221" i="21"/>
  <c r="J222" i="21"/>
  <c r="J224" i="21"/>
  <c r="J226" i="21"/>
  <c r="J227" i="21"/>
  <c r="J228" i="21"/>
  <c r="J229" i="21"/>
  <c r="J230" i="21"/>
  <c r="J231" i="21"/>
  <c r="J232" i="21"/>
  <c r="J233" i="21"/>
  <c r="J234" i="21"/>
  <c r="J235" i="21"/>
  <c r="J237" i="21"/>
  <c r="J238" i="21"/>
  <c r="J239" i="21"/>
  <c r="J240" i="21"/>
  <c r="J241" i="21"/>
  <c r="J242" i="21"/>
  <c r="J243" i="21"/>
  <c r="J244" i="21"/>
  <c r="J245" i="21"/>
  <c r="J246" i="21"/>
  <c r="J248" i="21"/>
  <c r="J250" i="21"/>
  <c r="J251" i="21"/>
  <c r="J252" i="21"/>
  <c r="J253" i="21"/>
  <c r="J254" i="21"/>
  <c r="J255" i="21"/>
  <c r="J256" i="21"/>
  <c r="J257" i="21"/>
  <c r="J258" i="21"/>
  <c r="J259" i="21"/>
  <c r="J261" i="21"/>
  <c r="J262" i="21"/>
  <c r="J263" i="21"/>
  <c r="J264" i="21"/>
  <c r="J265" i="21"/>
  <c r="J266" i="21"/>
  <c r="J267" i="21"/>
  <c r="J268" i="21"/>
  <c r="J269" i="21"/>
  <c r="J270" i="21"/>
  <c r="J324" i="19"/>
  <c r="J325" i="19"/>
  <c r="J327" i="19"/>
  <c r="J328" i="19"/>
  <c r="J330" i="19"/>
  <c r="J331" i="19"/>
  <c r="J332" i="19"/>
  <c r="J333" i="19"/>
  <c r="J334" i="19"/>
  <c r="J335" i="19"/>
  <c r="J336" i="19"/>
  <c r="J337" i="19"/>
  <c r="J338" i="19"/>
  <c r="J339" i="19"/>
  <c r="J342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5" i="19"/>
  <c r="J366" i="19"/>
  <c r="J367" i="19"/>
  <c r="J368" i="19"/>
  <c r="J369" i="19"/>
  <c r="J370" i="19"/>
  <c r="J371" i="19"/>
  <c r="J372" i="19"/>
  <c r="J373" i="19"/>
  <c r="J375" i="19"/>
  <c r="J376" i="19"/>
  <c r="J377" i="19"/>
  <c r="J378" i="19"/>
  <c r="J379" i="19"/>
  <c r="J380" i="19"/>
  <c r="J381" i="19"/>
  <c r="J382" i="19"/>
  <c r="J383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1" i="19"/>
  <c r="J422" i="19"/>
  <c r="J423" i="19"/>
  <c r="J424" i="19"/>
  <c r="J426" i="19"/>
  <c r="J427" i="19"/>
  <c r="J428" i="19"/>
  <c r="J429" i="19"/>
  <c r="J430" i="19"/>
  <c r="J431" i="19"/>
  <c r="J432" i="19"/>
  <c r="J433" i="19"/>
  <c r="J434" i="19"/>
  <c r="J435" i="19"/>
  <c r="J437" i="19"/>
  <c r="J438" i="19"/>
  <c r="J439" i="19"/>
  <c r="J440" i="19"/>
  <c r="J441" i="19"/>
  <c r="J442" i="19"/>
  <c r="J443" i="19"/>
  <c r="J444" i="19"/>
  <c r="J445" i="19"/>
  <c r="J446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4" i="19"/>
  <c r="J475" i="19"/>
  <c r="J476" i="19"/>
  <c r="J477" i="19"/>
  <c r="J478" i="19"/>
  <c r="J479" i="19"/>
  <c r="J480" i="19"/>
  <c r="J481" i="19"/>
  <c r="J482" i="19"/>
  <c r="J483" i="19"/>
  <c r="J484" i="19"/>
  <c r="J486" i="19"/>
  <c r="J487" i="19"/>
  <c r="J488" i="19"/>
  <c r="J489" i="19"/>
  <c r="J490" i="19"/>
  <c r="J491" i="19"/>
  <c r="J492" i="19"/>
  <c r="J493" i="19"/>
  <c r="J495" i="19"/>
  <c r="J496" i="19"/>
  <c r="J497" i="19"/>
  <c r="J498" i="19"/>
  <c r="J500" i="19"/>
  <c r="J502" i="19"/>
  <c r="J503" i="19"/>
  <c r="J504" i="19"/>
  <c r="J505" i="19"/>
  <c r="J506" i="19"/>
  <c r="J507" i="19"/>
  <c r="J508" i="19"/>
  <c r="J509" i="19"/>
  <c r="J510" i="19"/>
  <c r="J511" i="19"/>
  <c r="J513" i="19"/>
  <c r="J514" i="19"/>
  <c r="J515" i="19"/>
  <c r="J516" i="19"/>
  <c r="J517" i="19"/>
  <c r="J518" i="19"/>
  <c r="J519" i="19"/>
  <c r="J520" i="19"/>
  <c r="J521" i="19"/>
  <c r="J522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7" i="19"/>
  <c r="J538" i="19"/>
  <c r="J539" i="19"/>
  <c r="J540" i="19"/>
  <c r="J541" i="19"/>
  <c r="J542" i="19"/>
  <c r="J543" i="19"/>
  <c r="J544" i="19"/>
  <c r="J545" i="19"/>
  <c r="J546" i="19"/>
  <c r="J547" i="19"/>
  <c r="J549" i="19"/>
  <c r="J550" i="19"/>
  <c r="J551" i="19"/>
  <c r="J552" i="19"/>
  <c r="J553" i="19"/>
  <c r="J554" i="19"/>
  <c r="J555" i="19"/>
  <c r="J556" i="19"/>
  <c r="J557" i="19"/>
  <c r="J558" i="19"/>
  <c r="J9" i="19"/>
  <c r="J11" i="19"/>
  <c r="J12" i="19"/>
  <c r="J13" i="19"/>
  <c r="J15" i="19"/>
  <c r="J16" i="19"/>
  <c r="J18" i="19"/>
  <c r="J19" i="19"/>
  <c r="J20" i="19"/>
  <c r="J21" i="19"/>
  <c r="J22" i="19"/>
  <c r="J23" i="19"/>
  <c r="J24" i="19"/>
  <c r="J25" i="19"/>
  <c r="J26" i="19"/>
  <c r="J27" i="19"/>
  <c r="J29" i="19"/>
  <c r="J30" i="19"/>
  <c r="J31" i="19"/>
  <c r="J32" i="19"/>
  <c r="J33" i="19"/>
  <c r="J34" i="19"/>
  <c r="J35" i="19"/>
  <c r="J36" i="19"/>
  <c r="J37" i="19"/>
  <c r="J38" i="19"/>
  <c r="J40" i="19"/>
  <c r="J41" i="19"/>
  <c r="J42" i="19"/>
  <c r="J43" i="19"/>
  <c r="J44" i="19"/>
  <c r="J45" i="19"/>
  <c r="J46" i="19"/>
  <c r="J47" i="19"/>
  <c r="J48" i="19"/>
  <c r="J49" i="19"/>
  <c r="J51" i="19"/>
  <c r="J52" i="19"/>
  <c r="J54" i="19"/>
  <c r="J55" i="19"/>
  <c r="J56" i="19"/>
  <c r="J57" i="19"/>
  <c r="J58" i="19"/>
  <c r="J59" i="19"/>
  <c r="J60" i="19"/>
  <c r="J61" i="19"/>
  <c r="J62" i="19"/>
  <c r="J63" i="19"/>
  <c r="J65" i="19"/>
  <c r="J66" i="19"/>
  <c r="J67" i="19"/>
  <c r="J68" i="19"/>
  <c r="J69" i="19"/>
  <c r="J70" i="19"/>
  <c r="J71" i="19"/>
  <c r="J72" i="19"/>
  <c r="J73" i="19"/>
  <c r="J74" i="19"/>
  <c r="J76" i="19"/>
  <c r="J77" i="19"/>
  <c r="J78" i="19"/>
  <c r="J79" i="19"/>
  <c r="J80" i="19"/>
  <c r="J81" i="19"/>
  <c r="J82" i="19"/>
  <c r="J83" i="19"/>
  <c r="J84" i="19"/>
  <c r="J85" i="19"/>
  <c r="J88" i="19"/>
  <c r="J89" i="19"/>
  <c r="J90" i="19"/>
  <c r="J92" i="19"/>
  <c r="J93" i="19"/>
  <c r="J94" i="19"/>
  <c r="J95" i="19"/>
  <c r="J96" i="19"/>
  <c r="J97" i="19"/>
  <c r="J98" i="19"/>
  <c r="J99" i="19"/>
  <c r="J102" i="19"/>
  <c r="J103" i="19"/>
  <c r="J104" i="19"/>
  <c r="J105" i="19"/>
  <c r="J106" i="19"/>
  <c r="J107" i="19"/>
  <c r="J109" i="19"/>
  <c r="J110" i="19"/>
  <c r="J111" i="19"/>
  <c r="J112" i="19"/>
  <c r="J113" i="19"/>
  <c r="J114" i="19"/>
  <c r="J116" i="19"/>
  <c r="J117" i="19"/>
  <c r="J118" i="19"/>
  <c r="J119" i="19"/>
  <c r="J120" i="19"/>
  <c r="J121" i="19"/>
  <c r="J122" i="19"/>
  <c r="J123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5" i="19"/>
  <c r="J146" i="19"/>
  <c r="J147" i="19"/>
  <c r="J148" i="19"/>
  <c r="J150" i="19"/>
  <c r="J151" i="19"/>
  <c r="J152" i="19"/>
  <c r="J153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5" i="19"/>
  <c r="J216" i="19"/>
  <c r="J217" i="19"/>
  <c r="J218" i="19"/>
  <c r="J219" i="19"/>
  <c r="J220" i="19"/>
  <c r="J221" i="19"/>
  <c r="J222" i="19"/>
  <c r="J224" i="19"/>
  <c r="J226" i="19"/>
  <c r="J227" i="19"/>
  <c r="J228" i="19"/>
  <c r="J229" i="19"/>
  <c r="J230" i="19"/>
  <c r="J231" i="19"/>
  <c r="J232" i="19"/>
  <c r="J233" i="19"/>
  <c r="J234" i="19"/>
  <c r="J235" i="19"/>
  <c r="J237" i="19"/>
  <c r="J238" i="19"/>
  <c r="J239" i="19"/>
  <c r="J240" i="19"/>
  <c r="J241" i="19"/>
  <c r="J242" i="19"/>
  <c r="J243" i="19"/>
  <c r="J244" i="19"/>
  <c r="J245" i="19"/>
  <c r="J246" i="19"/>
  <c r="J248" i="19"/>
  <c r="J250" i="19"/>
  <c r="J251" i="19"/>
  <c r="J252" i="19"/>
  <c r="J253" i="19"/>
  <c r="J254" i="19"/>
  <c r="J255" i="19"/>
  <c r="J256" i="19"/>
  <c r="J257" i="19"/>
  <c r="J258" i="19"/>
  <c r="J259" i="19"/>
  <c r="J261" i="19"/>
  <c r="J262" i="19"/>
  <c r="J263" i="19"/>
  <c r="J264" i="19"/>
  <c r="J265" i="19"/>
  <c r="J266" i="19"/>
  <c r="J267" i="19"/>
  <c r="J268" i="19"/>
  <c r="J269" i="19"/>
  <c r="J270" i="19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6" i="15"/>
  <c r="J297" i="15"/>
  <c r="J298" i="15"/>
  <c r="J303" i="15"/>
  <c r="J304" i="15"/>
  <c r="J305" i="15"/>
  <c r="J306" i="15"/>
  <c r="J307" i="15"/>
  <c r="J308" i="15"/>
  <c r="J309" i="15"/>
  <c r="J310" i="15"/>
  <c r="J311" i="15"/>
  <c r="J313" i="15"/>
  <c r="J314" i="15"/>
  <c r="J316" i="15"/>
  <c r="J317" i="15"/>
  <c r="J318" i="15"/>
  <c r="J319" i="15"/>
  <c r="J320" i="15"/>
  <c r="J321" i="15"/>
  <c r="J322" i="15"/>
  <c r="J323" i="15"/>
  <c r="J324" i="15"/>
  <c r="J325" i="15"/>
  <c r="J327" i="15"/>
  <c r="J328" i="15"/>
  <c r="J330" i="15"/>
  <c r="J331" i="15"/>
  <c r="J332" i="15"/>
  <c r="J333" i="15"/>
  <c r="J334" i="15"/>
  <c r="J335" i="15"/>
  <c r="J336" i="15"/>
  <c r="J337" i="15"/>
  <c r="J338" i="15"/>
  <c r="J339" i="15"/>
  <c r="J342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5" i="15"/>
  <c r="J366" i="15"/>
  <c r="J367" i="15"/>
  <c r="J368" i="15"/>
  <c r="J369" i="15"/>
  <c r="J370" i="15"/>
  <c r="J371" i="15"/>
  <c r="J372" i="15"/>
  <c r="J373" i="15"/>
  <c r="J375" i="15"/>
  <c r="J376" i="15"/>
  <c r="J377" i="15"/>
  <c r="J378" i="15"/>
  <c r="J379" i="15"/>
  <c r="J380" i="15"/>
  <c r="J381" i="15"/>
  <c r="J382" i="15"/>
  <c r="J383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1" i="15"/>
  <c r="J422" i="15"/>
  <c r="J423" i="15"/>
  <c r="J424" i="15"/>
  <c r="J426" i="15"/>
  <c r="J427" i="15"/>
  <c r="J428" i="15"/>
  <c r="J429" i="15"/>
  <c r="J430" i="15"/>
  <c r="J431" i="15"/>
  <c r="J432" i="15"/>
  <c r="J433" i="15"/>
  <c r="J434" i="15"/>
  <c r="J435" i="15"/>
  <c r="J437" i="15"/>
  <c r="J438" i="15"/>
  <c r="J439" i="15"/>
  <c r="J440" i="15"/>
  <c r="J441" i="15"/>
  <c r="J442" i="15"/>
  <c r="J443" i="15"/>
  <c r="J444" i="15"/>
  <c r="J445" i="15"/>
  <c r="J446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4" i="15"/>
  <c r="J475" i="15"/>
  <c r="J476" i="15"/>
  <c r="J477" i="15"/>
  <c r="J478" i="15"/>
  <c r="J479" i="15"/>
  <c r="J480" i="15"/>
  <c r="J481" i="15"/>
  <c r="J482" i="15"/>
  <c r="J483" i="15"/>
  <c r="J484" i="15"/>
  <c r="J486" i="15"/>
  <c r="J487" i="15"/>
  <c r="J488" i="15"/>
  <c r="J489" i="15"/>
  <c r="J490" i="15"/>
  <c r="J491" i="15"/>
  <c r="J492" i="15"/>
  <c r="J493" i="15"/>
  <c r="J495" i="15"/>
  <c r="J496" i="15"/>
  <c r="J497" i="15"/>
  <c r="J498" i="15"/>
  <c r="J500" i="15"/>
  <c r="J502" i="15"/>
  <c r="J503" i="15"/>
  <c r="J504" i="15"/>
  <c r="J505" i="15"/>
  <c r="J506" i="15"/>
  <c r="J507" i="15"/>
  <c r="J508" i="15"/>
  <c r="J509" i="15"/>
  <c r="J510" i="15"/>
  <c r="J511" i="15"/>
  <c r="J513" i="15"/>
  <c r="J514" i="15"/>
  <c r="J515" i="15"/>
  <c r="J516" i="15"/>
  <c r="J517" i="15"/>
  <c r="J518" i="15"/>
  <c r="J519" i="15"/>
  <c r="J520" i="15"/>
  <c r="J521" i="15"/>
  <c r="J522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7" i="15"/>
  <c r="J538" i="15"/>
  <c r="J539" i="15"/>
  <c r="J540" i="15"/>
  <c r="J541" i="15"/>
  <c r="J542" i="15"/>
  <c r="J543" i="15"/>
  <c r="J544" i="15"/>
  <c r="J545" i="15"/>
  <c r="J546" i="15"/>
  <c r="J547" i="15"/>
  <c r="J549" i="15"/>
  <c r="J550" i="15"/>
  <c r="J551" i="15"/>
  <c r="J552" i="15"/>
  <c r="J553" i="15"/>
  <c r="J554" i="15"/>
  <c r="J555" i="15"/>
  <c r="J556" i="15"/>
  <c r="J557" i="15"/>
  <c r="J558" i="15"/>
  <c r="J12" i="15"/>
  <c r="J13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5" i="15"/>
  <c r="J216" i="15"/>
  <c r="J217" i="15"/>
  <c r="J218" i="15"/>
  <c r="J219" i="15"/>
  <c r="J220" i="15"/>
  <c r="J221" i="15"/>
  <c r="J222" i="15"/>
  <c r="J224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6" i="12"/>
  <c r="J297" i="12"/>
  <c r="J298" i="12"/>
  <c r="J302" i="12"/>
  <c r="J303" i="12"/>
  <c r="J304" i="12"/>
  <c r="J305" i="12"/>
  <c r="J306" i="12"/>
  <c r="J307" i="12"/>
  <c r="J308" i="12"/>
  <c r="J309" i="12"/>
  <c r="J310" i="12"/>
  <c r="J311" i="12"/>
  <c r="J313" i="12"/>
  <c r="J314" i="12"/>
  <c r="J316" i="12"/>
  <c r="J317" i="12"/>
  <c r="J318" i="12"/>
  <c r="J319" i="12"/>
  <c r="J320" i="12"/>
  <c r="J321" i="12"/>
  <c r="J322" i="12"/>
  <c r="J323" i="12"/>
  <c r="J324" i="12"/>
  <c r="J325" i="12"/>
  <c r="J327" i="12"/>
  <c r="J328" i="12"/>
  <c r="J330" i="12"/>
  <c r="J331" i="12"/>
  <c r="J332" i="12"/>
  <c r="J333" i="12"/>
  <c r="J334" i="12"/>
  <c r="J335" i="12"/>
  <c r="J336" i="12"/>
  <c r="J337" i="12"/>
  <c r="J338" i="12"/>
  <c r="J339" i="12"/>
  <c r="J342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5" i="12"/>
  <c r="J366" i="12"/>
  <c r="J367" i="12"/>
  <c r="J368" i="12"/>
  <c r="J369" i="12"/>
  <c r="J370" i="12"/>
  <c r="J371" i="12"/>
  <c r="J372" i="12"/>
  <c r="J373" i="12"/>
  <c r="J375" i="12"/>
  <c r="J376" i="12"/>
  <c r="J377" i="12"/>
  <c r="J378" i="12"/>
  <c r="J379" i="12"/>
  <c r="J380" i="12"/>
  <c r="J381" i="12"/>
  <c r="J382" i="12"/>
  <c r="J383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1" i="12"/>
  <c r="J422" i="12"/>
  <c r="J423" i="12"/>
  <c r="J424" i="12"/>
  <c r="J426" i="12"/>
  <c r="J427" i="12"/>
  <c r="J428" i="12"/>
  <c r="J429" i="12"/>
  <c r="J430" i="12"/>
  <c r="J431" i="12"/>
  <c r="J432" i="12"/>
  <c r="J433" i="12"/>
  <c r="J434" i="12"/>
  <c r="J435" i="12"/>
  <c r="J437" i="12"/>
  <c r="J438" i="12"/>
  <c r="J439" i="12"/>
  <c r="J440" i="12"/>
  <c r="J441" i="12"/>
  <c r="J442" i="12"/>
  <c r="J443" i="12"/>
  <c r="J444" i="12"/>
  <c r="J445" i="12"/>
  <c r="J446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4" i="12"/>
  <c r="J475" i="12"/>
  <c r="J476" i="12"/>
  <c r="J477" i="12"/>
  <c r="J478" i="12"/>
  <c r="J479" i="12"/>
  <c r="J480" i="12"/>
  <c r="J481" i="12"/>
  <c r="J482" i="12"/>
  <c r="J483" i="12"/>
  <c r="J484" i="12"/>
  <c r="J486" i="12"/>
  <c r="J487" i="12"/>
  <c r="J488" i="12"/>
  <c r="J489" i="12"/>
  <c r="J490" i="12"/>
  <c r="J491" i="12"/>
  <c r="J492" i="12"/>
  <c r="J493" i="12"/>
  <c r="J495" i="12"/>
  <c r="J496" i="12"/>
  <c r="J497" i="12"/>
  <c r="J498" i="12"/>
  <c r="J500" i="12"/>
  <c r="J502" i="12"/>
  <c r="J503" i="12"/>
  <c r="J504" i="12"/>
  <c r="J505" i="12"/>
  <c r="J506" i="12"/>
  <c r="J507" i="12"/>
  <c r="J508" i="12"/>
  <c r="J509" i="12"/>
  <c r="J510" i="12"/>
  <c r="J511" i="12"/>
  <c r="J513" i="12"/>
  <c r="J514" i="12"/>
  <c r="J515" i="12"/>
  <c r="J516" i="12"/>
  <c r="J517" i="12"/>
  <c r="J518" i="12"/>
  <c r="J519" i="12"/>
  <c r="J520" i="12"/>
  <c r="J521" i="12"/>
  <c r="J522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7" i="12"/>
  <c r="J538" i="12"/>
  <c r="J539" i="12"/>
  <c r="J540" i="12"/>
  <c r="J541" i="12"/>
  <c r="J542" i="12"/>
  <c r="J543" i="12"/>
  <c r="J544" i="12"/>
  <c r="J545" i="12"/>
  <c r="J546" i="12"/>
  <c r="J547" i="12"/>
  <c r="J549" i="12"/>
  <c r="J550" i="12"/>
  <c r="J551" i="12"/>
  <c r="J552" i="12"/>
  <c r="J553" i="12"/>
  <c r="J554" i="12"/>
  <c r="J555" i="12"/>
  <c r="J556" i="12"/>
  <c r="J557" i="12"/>
  <c r="J558" i="12"/>
  <c r="J9" i="12"/>
  <c r="J10" i="12"/>
  <c r="J11" i="12"/>
  <c r="J13" i="12"/>
  <c r="J15" i="12"/>
  <c r="J16" i="12"/>
  <c r="J18" i="12"/>
  <c r="J19" i="12"/>
  <c r="J20" i="12"/>
  <c r="J21" i="12"/>
  <c r="J22" i="12"/>
  <c r="J23" i="12"/>
  <c r="J24" i="12"/>
  <c r="J25" i="12"/>
  <c r="J26" i="12"/>
  <c r="J27" i="12"/>
  <c r="J29" i="12"/>
  <c r="J30" i="12"/>
  <c r="J31" i="12"/>
  <c r="J32" i="12"/>
  <c r="J33" i="12"/>
  <c r="J34" i="12"/>
  <c r="J35" i="12"/>
  <c r="J36" i="12"/>
  <c r="J37" i="12"/>
  <c r="J38" i="12"/>
  <c r="J40" i="12"/>
  <c r="J41" i="12"/>
  <c r="J42" i="12"/>
  <c r="J43" i="12"/>
  <c r="J44" i="12"/>
  <c r="J45" i="12"/>
  <c r="J46" i="12"/>
  <c r="J47" i="12"/>
  <c r="J48" i="12"/>
  <c r="J49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5" i="12"/>
  <c r="J66" i="12"/>
  <c r="J67" i="12"/>
  <c r="J68" i="12"/>
  <c r="J69" i="12"/>
  <c r="J70" i="12"/>
  <c r="J71" i="12"/>
  <c r="J72" i="12"/>
  <c r="J73" i="12"/>
  <c r="J74" i="12"/>
  <c r="J76" i="12"/>
  <c r="J77" i="12"/>
  <c r="J78" i="12"/>
  <c r="J79" i="12"/>
  <c r="J80" i="12"/>
  <c r="J81" i="12"/>
  <c r="J82" i="12"/>
  <c r="J83" i="12"/>
  <c r="J84" i="12"/>
  <c r="J85" i="12"/>
  <c r="J88" i="12"/>
  <c r="J89" i="12"/>
  <c r="J90" i="12"/>
  <c r="J92" i="12"/>
  <c r="J93" i="12"/>
  <c r="J94" i="12"/>
  <c r="J95" i="12"/>
  <c r="J96" i="12"/>
  <c r="J97" i="12"/>
  <c r="J98" i="12"/>
  <c r="J99" i="12"/>
  <c r="J102" i="12"/>
  <c r="J103" i="12"/>
  <c r="J104" i="12"/>
  <c r="J105" i="12"/>
  <c r="J106" i="12"/>
  <c r="J107" i="12"/>
  <c r="J109" i="12"/>
  <c r="J110" i="12"/>
  <c r="J111" i="12"/>
  <c r="J112" i="12"/>
  <c r="J113" i="12"/>
  <c r="J114" i="12"/>
  <c r="J116" i="12"/>
  <c r="J117" i="12"/>
  <c r="J118" i="12"/>
  <c r="J119" i="12"/>
  <c r="J120" i="12"/>
  <c r="J121" i="12"/>
  <c r="J122" i="12"/>
  <c r="J123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5" i="12"/>
  <c r="J146" i="12"/>
  <c r="J147" i="12"/>
  <c r="J148" i="12"/>
  <c r="J150" i="12"/>
  <c r="J151" i="12"/>
  <c r="J152" i="12"/>
  <c r="J153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5" i="12"/>
  <c r="J216" i="12"/>
  <c r="J217" i="12"/>
  <c r="J218" i="12"/>
  <c r="J219" i="12"/>
  <c r="J220" i="12"/>
  <c r="J221" i="12"/>
  <c r="J222" i="12"/>
  <c r="J224" i="12"/>
  <c r="J226" i="12"/>
  <c r="J227" i="12"/>
  <c r="J228" i="12"/>
  <c r="J229" i="12"/>
  <c r="J230" i="12"/>
  <c r="J231" i="12"/>
  <c r="J232" i="12"/>
  <c r="J233" i="12"/>
  <c r="J234" i="12"/>
  <c r="J235" i="12"/>
  <c r="J237" i="12"/>
  <c r="J238" i="12"/>
  <c r="J239" i="12"/>
  <c r="J240" i="12"/>
  <c r="J241" i="12"/>
  <c r="J242" i="12"/>
  <c r="J243" i="12"/>
  <c r="J244" i="12"/>
  <c r="J245" i="12"/>
  <c r="J246" i="12"/>
  <c r="J248" i="12"/>
  <c r="J250" i="12"/>
  <c r="J251" i="12"/>
  <c r="J252" i="12"/>
  <c r="J253" i="12"/>
  <c r="J254" i="12"/>
  <c r="J255" i="12"/>
  <c r="J256" i="12"/>
  <c r="J257" i="12"/>
  <c r="J258" i="12"/>
  <c r="J259" i="12"/>
  <c r="J261" i="12"/>
  <c r="J262" i="12"/>
  <c r="J263" i="12"/>
  <c r="J264" i="12"/>
  <c r="J265" i="12"/>
  <c r="J266" i="12"/>
  <c r="J267" i="12"/>
  <c r="J268" i="12"/>
  <c r="J269" i="12"/>
  <c r="J270" i="12"/>
  <c r="J311" i="27"/>
  <c r="J313" i="27"/>
  <c r="J314" i="27"/>
  <c r="J317" i="27"/>
  <c r="J318" i="27"/>
  <c r="J319" i="27"/>
  <c r="J321" i="27"/>
  <c r="J322" i="27"/>
  <c r="J323" i="27"/>
  <c r="J325" i="27"/>
  <c r="J327" i="27"/>
  <c r="J328" i="27"/>
  <c r="J331" i="27"/>
  <c r="J332" i="27"/>
  <c r="J333" i="27"/>
  <c r="J334" i="27"/>
  <c r="J335" i="27"/>
  <c r="J336" i="27"/>
  <c r="J337" i="27"/>
  <c r="J338" i="27"/>
  <c r="J339" i="27"/>
  <c r="J342" i="27"/>
  <c r="J344" i="27"/>
  <c r="J345" i="27"/>
  <c r="J346" i="27"/>
  <c r="J347" i="27"/>
  <c r="J348" i="27"/>
  <c r="J349" i="27"/>
  <c r="J350" i="27"/>
  <c r="J351" i="27"/>
  <c r="J352" i="27"/>
  <c r="J353" i="27"/>
  <c r="J354" i="27"/>
  <c r="J355" i="27"/>
  <c r="J356" i="27"/>
  <c r="J357" i="27"/>
  <c r="J358" i="27"/>
  <c r="J359" i="27"/>
  <c r="J360" i="27"/>
  <c r="J361" i="27"/>
  <c r="J362" i="27"/>
  <c r="J363" i="27"/>
  <c r="J365" i="27"/>
  <c r="J366" i="27"/>
  <c r="J367" i="27"/>
  <c r="J368" i="27"/>
  <c r="J369" i="27"/>
  <c r="J370" i="27"/>
  <c r="J371" i="27"/>
  <c r="J372" i="27"/>
  <c r="J373" i="27"/>
  <c r="J375" i="27"/>
  <c r="J376" i="27"/>
  <c r="J377" i="27"/>
  <c r="J378" i="27"/>
  <c r="J379" i="27"/>
  <c r="J380" i="27"/>
  <c r="J381" i="27"/>
  <c r="J382" i="27"/>
  <c r="J383" i="27"/>
  <c r="J385" i="27"/>
  <c r="J386" i="27"/>
  <c r="J387" i="27"/>
  <c r="J388" i="27"/>
  <c r="J389" i="27"/>
  <c r="J390" i="27"/>
  <c r="J391" i="27"/>
  <c r="J392" i="27"/>
  <c r="J393" i="27"/>
  <c r="J394" i="27"/>
  <c r="J395" i="27"/>
  <c r="J396" i="27"/>
  <c r="J397" i="27"/>
  <c r="J398" i="27"/>
  <c r="J399" i="27"/>
  <c r="J400" i="27"/>
  <c r="J401" i="27"/>
  <c r="J402" i="27"/>
  <c r="J403" i="27"/>
  <c r="J404" i="27"/>
  <c r="J405" i="27"/>
  <c r="J406" i="27"/>
  <c r="J407" i="27"/>
  <c r="J408" i="27"/>
  <c r="J409" i="27"/>
  <c r="J410" i="27"/>
  <c r="J411" i="27"/>
  <c r="J412" i="27"/>
  <c r="J413" i="27"/>
  <c r="J414" i="27"/>
  <c r="J415" i="27"/>
  <c r="J416" i="27"/>
  <c r="J417" i="27"/>
  <c r="J418" i="27"/>
  <c r="J419" i="27"/>
  <c r="J421" i="27"/>
  <c r="J422" i="27"/>
  <c r="J423" i="27"/>
  <c r="J424" i="27"/>
  <c r="J426" i="27"/>
  <c r="J427" i="27"/>
  <c r="J428" i="27"/>
  <c r="J429" i="27"/>
  <c r="J430" i="27"/>
  <c r="J431" i="27"/>
  <c r="J432" i="27"/>
  <c r="J433" i="27"/>
  <c r="J434" i="27"/>
  <c r="J435" i="27"/>
  <c r="J437" i="27"/>
  <c r="J438" i="27"/>
  <c r="J439" i="27"/>
  <c r="J440" i="27"/>
  <c r="J441" i="27"/>
  <c r="J442" i="27"/>
  <c r="J443" i="27"/>
  <c r="J444" i="27"/>
  <c r="J445" i="27"/>
  <c r="J446" i="27"/>
  <c r="J448" i="27"/>
  <c r="J449" i="27"/>
  <c r="J450" i="27"/>
  <c r="J451" i="27"/>
  <c r="J452" i="27"/>
  <c r="J453" i="27"/>
  <c r="J454" i="27"/>
  <c r="J455" i="27"/>
  <c r="J456" i="27"/>
  <c r="J457" i="27"/>
  <c r="J458" i="27"/>
  <c r="J459" i="27"/>
  <c r="J461" i="27"/>
  <c r="J462" i="27"/>
  <c r="J463" i="27"/>
  <c r="J464" i="27"/>
  <c r="J465" i="27"/>
  <c r="J466" i="27"/>
  <c r="J467" i="27"/>
  <c r="J468" i="27"/>
  <c r="J469" i="27"/>
  <c r="J470" i="27"/>
  <c r="J471" i="27"/>
  <c r="J472" i="27"/>
  <c r="J474" i="27"/>
  <c r="J475" i="27"/>
  <c r="J476" i="27"/>
  <c r="J477" i="27"/>
  <c r="J478" i="27"/>
  <c r="J479" i="27"/>
  <c r="J480" i="27"/>
  <c r="J481" i="27"/>
  <c r="J482" i="27"/>
  <c r="J483" i="27"/>
  <c r="J484" i="27"/>
  <c r="J486" i="27"/>
  <c r="J487" i="27"/>
  <c r="J488" i="27"/>
  <c r="J489" i="27"/>
  <c r="J490" i="27"/>
  <c r="J491" i="27"/>
  <c r="J492" i="27"/>
  <c r="J493" i="27"/>
  <c r="J495" i="27"/>
  <c r="J496" i="27"/>
  <c r="J497" i="27"/>
  <c r="J498" i="27"/>
  <c r="J500" i="27"/>
  <c r="J502" i="27"/>
  <c r="J503" i="27"/>
  <c r="J504" i="27"/>
  <c r="J505" i="27"/>
  <c r="J506" i="27"/>
  <c r="J507" i="27"/>
  <c r="J508" i="27"/>
  <c r="J509" i="27"/>
  <c r="J510" i="27"/>
  <c r="J511" i="27"/>
  <c r="J513" i="27"/>
  <c r="J514" i="27"/>
  <c r="J515" i="27"/>
  <c r="J516" i="27"/>
  <c r="J517" i="27"/>
  <c r="J518" i="27"/>
  <c r="J519" i="27"/>
  <c r="J520" i="27"/>
  <c r="J521" i="27"/>
  <c r="J522" i="27"/>
  <c r="J524" i="27"/>
  <c r="J525" i="27"/>
  <c r="J526" i="27"/>
  <c r="J527" i="27"/>
  <c r="J528" i="27"/>
  <c r="J529" i="27"/>
  <c r="J530" i="27"/>
  <c r="J531" i="27"/>
  <c r="J532" i="27"/>
  <c r="J533" i="27"/>
  <c r="J534" i="27"/>
  <c r="J535" i="27"/>
  <c r="J537" i="27"/>
  <c r="J538" i="27"/>
  <c r="J539" i="27"/>
  <c r="J540" i="27"/>
  <c r="J541" i="27"/>
  <c r="J542" i="27"/>
  <c r="J543" i="27"/>
  <c r="J544" i="27"/>
  <c r="J545" i="27"/>
  <c r="J546" i="27"/>
  <c r="J547" i="27"/>
  <c r="J549" i="27"/>
  <c r="J550" i="27"/>
  <c r="J551" i="27"/>
  <c r="J552" i="27"/>
  <c r="J553" i="27"/>
  <c r="J554" i="27"/>
  <c r="J555" i="27"/>
  <c r="J556" i="27"/>
  <c r="J557" i="27"/>
  <c r="J558" i="27"/>
  <c r="J9" i="27"/>
  <c r="J10" i="27"/>
  <c r="J11" i="27"/>
  <c r="J12" i="27"/>
  <c r="J13" i="27"/>
  <c r="J15" i="27"/>
  <c r="J16" i="27"/>
  <c r="J18" i="27"/>
  <c r="J19" i="27"/>
  <c r="J20" i="27"/>
  <c r="J21" i="27"/>
  <c r="J22" i="27"/>
  <c r="J23" i="27"/>
  <c r="J24" i="27"/>
  <c r="J25" i="27"/>
  <c r="J26" i="27"/>
  <c r="J27" i="27"/>
  <c r="J29" i="27"/>
  <c r="J30" i="27"/>
  <c r="J31" i="27"/>
  <c r="J32" i="27"/>
  <c r="J33" i="27"/>
  <c r="J34" i="27"/>
  <c r="J35" i="27"/>
  <c r="J36" i="27"/>
  <c r="J37" i="27"/>
  <c r="J38" i="27"/>
  <c r="J40" i="27"/>
  <c r="J41" i="27"/>
  <c r="J42" i="27"/>
  <c r="J43" i="27"/>
  <c r="J44" i="27"/>
  <c r="J45" i="27"/>
  <c r="J46" i="27"/>
  <c r="J47" i="27"/>
  <c r="J48" i="27"/>
  <c r="J49" i="27"/>
  <c r="J51" i="27"/>
  <c r="J52" i="27"/>
  <c r="J54" i="27"/>
  <c r="J55" i="27"/>
  <c r="J56" i="27"/>
  <c r="J57" i="27"/>
  <c r="J58" i="27"/>
  <c r="J59" i="27"/>
  <c r="J60" i="27"/>
  <c r="J61" i="27"/>
  <c r="J62" i="27"/>
  <c r="J63" i="27"/>
  <c r="J65" i="27"/>
  <c r="J66" i="27"/>
  <c r="J67" i="27"/>
  <c r="J68" i="27"/>
  <c r="J69" i="27"/>
  <c r="J70" i="27"/>
  <c r="J71" i="27"/>
  <c r="J72" i="27"/>
  <c r="J73" i="27"/>
  <c r="J74" i="27"/>
  <c r="J76" i="27"/>
  <c r="J77" i="27"/>
  <c r="J78" i="27"/>
  <c r="J79" i="27"/>
  <c r="J80" i="27"/>
  <c r="J81" i="27"/>
  <c r="J82" i="27"/>
  <c r="J83" i="27"/>
  <c r="J84" i="27"/>
  <c r="J85" i="27"/>
  <c r="J88" i="27"/>
  <c r="J89" i="27"/>
  <c r="J90" i="27"/>
  <c r="J92" i="27"/>
  <c r="J93" i="27"/>
  <c r="J94" i="27"/>
  <c r="J95" i="27"/>
  <c r="J96" i="27"/>
  <c r="J97" i="27"/>
  <c r="J98" i="27"/>
  <c r="J99" i="27"/>
  <c r="J102" i="27"/>
  <c r="J103" i="27"/>
  <c r="J104" i="27"/>
  <c r="J105" i="27"/>
  <c r="J106" i="27"/>
  <c r="J107" i="27"/>
  <c r="J109" i="27"/>
  <c r="J110" i="27"/>
  <c r="J111" i="27"/>
  <c r="J112" i="27"/>
  <c r="J113" i="27"/>
  <c r="J114" i="27"/>
  <c r="J116" i="27"/>
  <c r="J117" i="27"/>
  <c r="J118" i="27"/>
  <c r="J119" i="27"/>
  <c r="J120" i="27"/>
  <c r="J121" i="27"/>
  <c r="J122" i="27"/>
  <c r="J123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39" i="27"/>
  <c r="J140" i="27"/>
  <c r="J141" i="27"/>
  <c r="J142" i="27"/>
  <c r="J143" i="27"/>
  <c r="J145" i="27"/>
  <c r="J146" i="27"/>
  <c r="J147" i="27"/>
  <c r="J148" i="27"/>
  <c r="J150" i="27"/>
  <c r="J151" i="27"/>
  <c r="J152" i="27"/>
  <c r="J153" i="27"/>
  <c r="J155" i="27"/>
  <c r="J156" i="27"/>
  <c r="J157" i="27"/>
  <c r="J158" i="27"/>
  <c r="J159" i="27"/>
  <c r="J160" i="27"/>
  <c r="J161" i="27"/>
  <c r="J162" i="27"/>
  <c r="J163" i="27"/>
  <c r="J164" i="27"/>
  <c r="J165" i="27"/>
  <c r="J166" i="27"/>
  <c r="J167" i="27"/>
  <c r="J168" i="27"/>
  <c r="J169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205" i="27"/>
  <c r="J206" i="27"/>
  <c r="J207" i="27"/>
  <c r="J208" i="27"/>
  <c r="J209" i="27"/>
  <c r="J210" i="27"/>
  <c r="J211" i="27"/>
  <c r="J212" i="27"/>
  <c r="J213" i="27"/>
  <c r="J215" i="27"/>
  <c r="J216" i="27"/>
  <c r="J217" i="27"/>
  <c r="J218" i="27"/>
  <c r="J219" i="27"/>
  <c r="J220" i="27"/>
  <c r="J221" i="27"/>
  <c r="J222" i="27"/>
  <c r="J224" i="27"/>
  <c r="J226" i="27"/>
  <c r="J227" i="27"/>
  <c r="J228" i="27"/>
  <c r="J229" i="27"/>
  <c r="J230" i="27"/>
  <c r="J231" i="27"/>
  <c r="J232" i="27"/>
  <c r="J233" i="27"/>
  <c r="J234" i="27"/>
  <c r="J235" i="27"/>
  <c r="J237" i="27"/>
  <c r="J238" i="27"/>
  <c r="J239" i="27"/>
  <c r="J240" i="27"/>
  <c r="J241" i="27"/>
  <c r="J242" i="27"/>
  <c r="J243" i="27"/>
  <c r="J244" i="27"/>
  <c r="J245" i="27"/>
  <c r="J246" i="27"/>
  <c r="J248" i="27"/>
  <c r="J250" i="27"/>
  <c r="J251" i="27"/>
  <c r="J252" i="27"/>
  <c r="J253" i="27"/>
  <c r="J254" i="27"/>
  <c r="J255" i="27"/>
  <c r="J256" i="27"/>
  <c r="J257" i="27"/>
  <c r="J258" i="27"/>
  <c r="J259" i="27"/>
  <c r="J261" i="27"/>
  <c r="J262" i="27"/>
  <c r="J263" i="27"/>
  <c r="J264" i="27"/>
  <c r="J265" i="27"/>
  <c r="J266" i="27"/>
  <c r="J267" i="27"/>
  <c r="J268" i="27"/>
  <c r="J269" i="27"/>
  <c r="J270" i="27"/>
  <c r="J310" i="11"/>
  <c r="J311" i="11"/>
  <c r="J313" i="11"/>
  <c r="J314" i="11"/>
  <c r="J325" i="11"/>
  <c r="J327" i="11"/>
  <c r="J328" i="11"/>
  <c r="J331" i="11"/>
  <c r="J332" i="11"/>
  <c r="J333" i="11"/>
  <c r="J334" i="11"/>
  <c r="J335" i="11"/>
  <c r="J336" i="11"/>
  <c r="J337" i="11"/>
  <c r="J338" i="11"/>
  <c r="J339" i="11"/>
  <c r="J342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5" i="11"/>
  <c r="J366" i="11"/>
  <c r="J367" i="11"/>
  <c r="J368" i="11"/>
  <c r="J369" i="11"/>
  <c r="J370" i="11"/>
  <c r="J371" i="11"/>
  <c r="J372" i="11"/>
  <c r="J373" i="11"/>
  <c r="J375" i="11"/>
  <c r="J376" i="11"/>
  <c r="J377" i="11"/>
  <c r="J378" i="11"/>
  <c r="J379" i="11"/>
  <c r="J380" i="11"/>
  <c r="J381" i="11"/>
  <c r="J382" i="11"/>
  <c r="J383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1" i="11"/>
  <c r="J422" i="11"/>
  <c r="J423" i="11"/>
  <c r="J424" i="11"/>
  <c r="J426" i="11"/>
  <c r="J427" i="11"/>
  <c r="J428" i="11"/>
  <c r="J429" i="11"/>
  <c r="J430" i="11"/>
  <c r="J431" i="11"/>
  <c r="J432" i="11"/>
  <c r="J433" i="11"/>
  <c r="J434" i="11"/>
  <c r="J435" i="11"/>
  <c r="J437" i="11"/>
  <c r="J438" i="11"/>
  <c r="J439" i="11"/>
  <c r="J440" i="11"/>
  <c r="J441" i="11"/>
  <c r="J442" i="11"/>
  <c r="J443" i="11"/>
  <c r="J444" i="11"/>
  <c r="J445" i="11"/>
  <c r="J446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4" i="11"/>
  <c r="J475" i="11"/>
  <c r="J476" i="11"/>
  <c r="J477" i="11"/>
  <c r="J478" i="11"/>
  <c r="J479" i="11"/>
  <c r="J480" i="11"/>
  <c r="J481" i="11"/>
  <c r="J482" i="11"/>
  <c r="J483" i="11"/>
  <c r="J484" i="11"/>
  <c r="J486" i="11"/>
  <c r="J487" i="11"/>
  <c r="J488" i="11"/>
  <c r="J489" i="11"/>
  <c r="J490" i="11"/>
  <c r="J491" i="11"/>
  <c r="J492" i="11"/>
  <c r="J493" i="11"/>
  <c r="J495" i="11"/>
  <c r="J496" i="11"/>
  <c r="J497" i="11"/>
  <c r="J498" i="11"/>
  <c r="J500" i="11"/>
  <c r="J502" i="11"/>
  <c r="J503" i="11"/>
  <c r="J504" i="11"/>
  <c r="J505" i="11"/>
  <c r="J506" i="11"/>
  <c r="J507" i="11"/>
  <c r="J508" i="11"/>
  <c r="J509" i="11"/>
  <c r="J510" i="11"/>
  <c r="J511" i="11"/>
  <c r="J513" i="11"/>
  <c r="J514" i="11"/>
  <c r="J515" i="11"/>
  <c r="J516" i="11"/>
  <c r="J517" i="11"/>
  <c r="J518" i="11"/>
  <c r="J519" i="11"/>
  <c r="J520" i="11"/>
  <c r="J521" i="11"/>
  <c r="J522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7" i="11"/>
  <c r="J538" i="11"/>
  <c r="J539" i="11"/>
  <c r="J540" i="11"/>
  <c r="J541" i="11"/>
  <c r="J542" i="11"/>
  <c r="J543" i="11"/>
  <c r="J544" i="11"/>
  <c r="J545" i="11"/>
  <c r="J546" i="11"/>
  <c r="J547" i="11"/>
  <c r="J549" i="11"/>
  <c r="J550" i="11"/>
  <c r="J551" i="11"/>
  <c r="J552" i="11"/>
  <c r="J553" i="11"/>
  <c r="J554" i="11"/>
  <c r="J555" i="11"/>
  <c r="J556" i="11"/>
  <c r="J557" i="11"/>
  <c r="J558" i="11"/>
  <c r="J9" i="11"/>
  <c r="J10" i="11"/>
  <c r="J11" i="11"/>
  <c r="J12" i="11"/>
  <c r="J13" i="11"/>
  <c r="J15" i="11"/>
  <c r="J16" i="11"/>
  <c r="J18" i="11"/>
  <c r="J19" i="11"/>
  <c r="J20" i="11"/>
  <c r="J21" i="11"/>
  <c r="J22" i="11"/>
  <c r="J23" i="11"/>
  <c r="J24" i="11"/>
  <c r="J25" i="11"/>
  <c r="J26" i="11"/>
  <c r="J27" i="11"/>
  <c r="J29" i="11"/>
  <c r="J30" i="11"/>
  <c r="J31" i="11"/>
  <c r="J32" i="11"/>
  <c r="J33" i="11"/>
  <c r="J34" i="11"/>
  <c r="J35" i="11"/>
  <c r="J36" i="11"/>
  <c r="J37" i="11"/>
  <c r="J38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4" i="11"/>
  <c r="J55" i="11"/>
  <c r="J56" i="11"/>
  <c r="J57" i="11"/>
  <c r="J58" i="11"/>
  <c r="J59" i="11"/>
  <c r="J60" i="11"/>
  <c r="J61" i="11"/>
  <c r="J62" i="11"/>
  <c r="J63" i="11"/>
  <c r="J65" i="11"/>
  <c r="J66" i="11"/>
  <c r="J67" i="11"/>
  <c r="J68" i="11"/>
  <c r="J69" i="11"/>
  <c r="J70" i="11"/>
  <c r="J71" i="11"/>
  <c r="J72" i="11"/>
  <c r="J73" i="11"/>
  <c r="J74" i="11"/>
  <c r="J76" i="11"/>
  <c r="J77" i="11"/>
  <c r="J78" i="11"/>
  <c r="J79" i="11"/>
  <c r="J80" i="11"/>
  <c r="J81" i="11"/>
  <c r="J82" i="11"/>
  <c r="J83" i="11"/>
  <c r="J84" i="11"/>
  <c r="J85" i="11"/>
  <c r="J88" i="11"/>
  <c r="J89" i="11"/>
  <c r="J90" i="11"/>
  <c r="J92" i="11"/>
  <c r="J93" i="11"/>
  <c r="J94" i="11"/>
  <c r="J95" i="11"/>
  <c r="J96" i="11"/>
  <c r="J97" i="11"/>
  <c r="J98" i="11"/>
  <c r="J99" i="11"/>
  <c r="J102" i="11"/>
  <c r="J103" i="11"/>
  <c r="J104" i="11"/>
  <c r="J105" i="11"/>
  <c r="J106" i="11"/>
  <c r="J107" i="11"/>
  <c r="J109" i="11"/>
  <c r="J110" i="11"/>
  <c r="J111" i="11"/>
  <c r="J112" i="11"/>
  <c r="J113" i="11"/>
  <c r="J114" i="11"/>
  <c r="J116" i="11"/>
  <c r="J117" i="11"/>
  <c r="J118" i="11"/>
  <c r="J119" i="11"/>
  <c r="J120" i="11"/>
  <c r="J121" i="11"/>
  <c r="J122" i="11"/>
  <c r="J123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5" i="11"/>
  <c r="J146" i="11"/>
  <c r="J147" i="11"/>
  <c r="J148" i="11"/>
  <c r="J150" i="11"/>
  <c r="J151" i="11"/>
  <c r="J152" i="11"/>
  <c r="J153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5" i="11"/>
  <c r="J216" i="11"/>
  <c r="J217" i="11"/>
  <c r="J218" i="11"/>
  <c r="J219" i="11"/>
  <c r="J220" i="11"/>
  <c r="J221" i="11"/>
  <c r="J222" i="11"/>
  <c r="J224" i="11"/>
  <c r="J226" i="11"/>
  <c r="J227" i="11"/>
  <c r="J228" i="11"/>
  <c r="J229" i="11"/>
  <c r="J230" i="11"/>
  <c r="J231" i="11"/>
  <c r="J232" i="11"/>
  <c r="J233" i="11"/>
  <c r="J234" i="11"/>
  <c r="J235" i="11"/>
  <c r="J237" i="11"/>
  <c r="J238" i="11"/>
  <c r="J239" i="11"/>
  <c r="J240" i="11"/>
  <c r="J241" i="11"/>
  <c r="J242" i="11"/>
  <c r="J243" i="11"/>
  <c r="J244" i="11"/>
  <c r="J245" i="11"/>
  <c r="J246" i="11"/>
  <c r="J248" i="11"/>
  <c r="J250" i="11"/>
  <c r="J251" i="11"/>
  <c r="J252" i="11"/>
  <c r="J253" i="11"/>
  <c r="J254" i="11"/>
  <c r="J255" i="11"/>
  <c r="J256" i="11"/>
  <c r="J257" i="11"/>
  <c r="J258" i="11"/>
  <c r="J259" i="11"/>
  <c r="J261" i="11"/>
  <c r="J262" i="11"/>
  <c r="J263" i="11"/>
  <c r="J264" i="11"/>
  <c r="J265" i="11"/>
  <c r="J266" i="11"/>
  <c r="J267" i="11"/>
  <c r="J268" i="11"/>
  <c r="J269" i="11"/>
  <c r="J270" i="11"/>
  <c r="J311" i="10"/>
  <c r="J313" i="10"/>
  <c r="J314" i="10"/>
  <c r="J316" i="10"/>
  <c r="J317" i="10"/>
  <c r="J318" i="10"/>
  <c r="J319" i="10"/>
  <c r="J321" i="10"/>
  <c r="J322" i="10"/>
  <c r="J323" i="10"/>
  <c r="J325" i="10"/>
  <c r="J327" i="10"/>
  <c r="J328" i="10"/>
  <c r="J331" i="10"/>
  <c r="J332" i="10"/>
  <c r="J333" i="10"/>
  <c r="J334" i="10"/>
  <c r="J335" i="10"/>
  <c r="J336" i="10"/>
  <c r="J337" i="10"/>
  <c r="J338" i="10"/>
  <c r="J339" i="10"/>
  <c r="J342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5" i="10"/>
  <c r="J366" i="10"/>
  <c r="J367" i="10"/>
  <c r="J368" i="10"/>
  <c r="J369" i="10"/>
  <c r="J370" i="10"/>
  <c r="J371" i="10"/>
  <c r="J372" i="10"/>
  <c r="J373" i="10"/>
  <c r="J375" i="10"/>
  <c r="J376" i="10"/>
  <c r="J377" i="10"/>
  <c r="J378" i="10"/>
  <c r="J379" i="10"/>
  <c r="J380" i="10"/>
  <c r="J381" i="10"/>
  <c r="J382" i="10"/>
  <c r="J383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1" i="10"/>
  <c r="J422" i="10"/>
  <c r="J423" i="10"/>
  <c r="J424" i="10"/>
  <c r="J426" i="10"/>
  <c r="J427" i="10"/>
  <c r="J428" i="10"/>
  <c r="J429" i="10"/>
  <c r="J430" i="10"/>
  <c r="J431" i="10"/>
  <c r="J432" i="10"/>
  <c r="J433" i="10"/>
  <c r="J434" i="10"/>
  <c r="J435" i="10"/>
  <c r="J437" i="10"/>
  <c r="J438" i="10"/>
  <c r="J439" i="10"/>
  <c r="J440" i="10"/>
  <c r="J441" i="10"/>
  <c r="J442" i="10"/>
  <c r="J443" i="10"/>
  <c r="J444" i="10"/>
  <c r="J445" i="10"/>
  <c r="J446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4" i="10"/>
  <c r="J475" i="10"/>
  <c r="J476" i="10"/>
  <c r="J477" i="10"/>
  <c r="J478" i="10"/>
  <c r="J479" i="10"/>
  <c r="J480" i="10"/>
  <c r="J481" i="10"/>
  <c r="J482" i="10"/>
  <c r="J483" i="10"/>
  <c r="J484" i="10"/>
  <c r="J486" i="10"/>
  <c r="J487" i="10"/>
  <c r="J488" i="10"/>
  <c r="J489" i="10"/>
  <c r="J490" i="10"/>
  <c r="J491" i="10"/>
  <c r="J492" i="10"/>
  <c r="J493" i="10"/>
  <c r="J495" i="10"/>
  <c r="J496" i="10"/>
  <c r="J497" i="10"/>
  <c r="J498" i="10"/>
  <c r="J500" i="10"/>
  <c r="J502" i="10"/>
  <c r="J503" i="10"/>
  <c r="J504" i="10"/>
  <c r="J505" i="10"/>
  <c r="J506" i="10"/>
  <c r="J507" i="10"/>
  <c r="J508" i="10"/>
  <c r="J509" i="10"/>
  <c r="J510" i="10"/>
  <c r="J511" i="10"/>
  <c r="J513" i="10"/>
  <c r="J514" i="10"/>
  <c r="J515" i="10"/>
  <c r="J516" i="10"/>
  <c r="J517" i="10"/>
  <c r="J518" i="10"/>
  <c r="J519" i="10"/>
  <c r="J520" i="10"/>
  <c r="J521" i="10"/>
  <c r="J522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7" i="10"/>
  <c r="J538" i="10"/>
  <c r="J539" i="10"/>
  <c r="J540" i="10"/>
  <c r="J541" i="10"/>
  <c r="J542" i="10"/>
  <c r="J543" i="10"/>
  <c r="J544" i="10"/>
  <c r="J545" i="10"/>
  <c r="J546" i="10"/>
  <c r="J547" i="10"/>
  <c r="J549" i="10"/>
  <c r="J550" i="10"/>
  <c r="J551" i="10"/>
  <c r="J552" i="10"/>
  <c r="J553" i="10"/>
  <c r="J554" i="10"/>
  <c r="J555" i="10"/>
  <c r="J556" i="10"/>
  <c r="J557" i="10"/>
  <c r="J558" i="10"/>
  <c r="J9" i="10"/>
  <c r="J10" i="10"/>
  <c r="J11" i="10"/>
  <c r="J12" i="10"/>
  <c r="J13" i="10"/>
  <c r="J15" i="10"/>
  <c r="J16" i="10"/>
  <c r="J18" i="10"/>
  <c r="J19" i="10"/>
  <c r="J20" i="10"/>
  <c r="J21" i="10"/>
  <c r="J22" i="10"/>
  <c r="J23" i="10"/>
  <c r="J24" i="10"/>
  <c r="J25" i="10"/>
  <c r="J26" i="10"/>
  <c r="J27" i="10"/>
  <c r="J29" i="10"/>
  <c r="J30" i="10"/>
  <c r="J31" i="10"/>
  <c r="J32" i="10"/>
  <c r="J33" i="10"/>
  <c r="J34" i="10"/>
  <c r="J35" i="10"/>
  <c r="J36" i="10"/>
  <c r="J37" i="10"/>
  <c r="J38" i="10"/>
  <c r="J40" i="10"/>
  <c r="J41" i="10"/>
  <c r="J42" i="10"/>
  <c r="J43" i="10"/>
  <c r="J44" i="10"/>
  <c r="J45" i="10"/>
  <c r="J46" i="10"/>
  <c r="J47" i="10"/>
  <c r="J48" i="10"/>
  <c r="J49" i="10"/>
  <c r="J51" i="10"/>
  <c r="J52" i="10"/>
  <c r="J54" i="10"/>
  <c r="J55" i="10"/>
  <c r="J56" i="10"/>
  <c r="J57" i="10"/>
  <c r="J58" i="10"/>
  <c r="J59" i="10"/>
  <c r="J60" i="10"/>
  <c r="J61" i="10"/>
  <c r="J62" i="10"/>
  <c r="J63" i="10"/>
  <c r="J65" i="10"/>
  <c r="J66" i="10"/>
  <c r="J67" i="10"/>
  <c r="J68" i="10"/>
  <c r="J69" i="10"/>
  <c r="J70" i="10"/>
  <c r="J71" i="10"/>
  <c r="J72" i="10"/>
  <c r="J73" i="10"/>
  <c r="J74" i="10"/>
  <c r="J76" i="10"/>
  <c r="J77" i="10"/>
  <c r="J78" i="10"/>
  <c r="J79" i="10"/>
  <c r="J80" i="10"/>
  <c r="J81" i="10"/>
  <c r="J82" i="10"/>
  <c r="J83" i="10"/>
  <c r="J84" i="10"/>
  <c r="J85" i="10"/>
  <c r="J88" i="10"/>
  <c r="J89" i="10"/>
  <c r="J90" i="10"/>
  <c r="J92" i="10"/>
  <c r="J93" i="10"/>
  <c r="J94" i="10"/>
  <c r="J95" i="10"/>
  <c r="J96" i="10"/>
  <c r="J97" i="10"/>
  <c r="J98" i="10"/>
  <c r="J99" i="10"/>
  <c r="J102" i="10"/>
  <c r="J103" i="10"/>
  <c r="J104" i="10"/>
  <c r="J105" i="10"/>
  <c r="J106" i="10"/>
  <c r="J107" i="10"/>
  <c r="J109" i="10"/>
  <c r="J110" i="10"/>
  <c r="J111" i="10"/>
  <c r="J112" i="10"/>
  <c r="J113" i="10"/>
  <c r="J114" i="10"/>
  <c r="J116" i="10"/>
  <c r="J117" i="10"/>
  <c r="J118" i="10"/>
  <c r="J119" i="10"/>
  <c r="J120" i="10"/>
  <c r="J121" i="10"/>
  <c r="J122" i="10"/>
  <c r="J123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5" i="10"/>
  <c r="J146" i="10"/>
  <c r="J147" i="10"/>
  <c r="J148" i="10"/>
  <c r="J150" i="10"/>
  <c r="J151" i="10"/>
  <c r="J152" i="10"/>
  <c r="J153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5" i="10"/>
  <c r="J216" i="10"/>
  <c r="J217" i="10"/>
  <c r="J218" i="10"/>
  <c r="J219" i="10"/>
  <c r="J220" i="10"/>
  <c r="J221" i="10"/>
  <c r="J222" i="10"/>
  <c r="J224" i="10"/>
  <c r="J226" i="10"/>
  <c r="J227" i="10"/>
  <c r="J228" i="10"/>
  <c r="J229" i="10"/>
  <c r="J230" i="10"/>
  <c r="J231" i="10"/>
  <c r="J232" i="10"/>
  <c r="J233" i="10"/>
  <c r="J234" i="10"/>
  <c r="J235" i="10"/>
  <c r="J237" i="10"/>
  <c r="J238" i="10"/>
  <c r="J239" i="10"/>
  <c r="J240" i="10"/>
  <c r="J241" i="10"/>
  <c r="J242" i="10"/>
  <c r="J243" i="10"/>
  <c r="J244" i="10"/>
  <c r="J245" i="10"/>
  <c r="J246" i="10"/>
  <c r="J248" i="10"/>
  <c r="J250" i="10"/>
  <c r="J251" i="10"/>
  <c r="J252" i="10"/>
  <c r="J253" i="10"/>
  <c r="J254" i="10"/>
  <c r="J255" i="10"/>
  <c r="J256" i="10"/>
  <c r="J257" i="10"/>
  <c r="J258" i="10"/>
  <c r="J259" i="10"/>
  <c r="J261" i="10"/>
  <c r="J262" i="10"/>
  <c r="J263" i="10"/>
  <c r="J264" i="10"/>
  <c r="J265" i="10"/>
  <c r="J266" i="10"/>
  <c r="J267" i="10"/>
  <c r="J268" i="10"/>
  <c r="J269" i="10"/>
  <c r="J270" i="10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314" i="25"/>
  <c r="J315" i="25"/>
  <c r="J317" i="25"/>
  <c r="J318" i="25"/>
  <c r="J319" i="25"/>
  <c r="J320" i="25"/>
  <c r="J321" i="25"/>
  <c r="J322" i="25"/>
  <c r="J323" i="25"/>
  <c r="J324" i="25"/>
  <c r="J325" i="25"/>
  <c r="J326" i="25"/>
  <c r="J329" i="25"/>
  <c r="J332" i="25"/>
  <c r="J333" i="25"/>
  <c r="J334" i="25"/>
  <c r="J335" i="25"/>
  <c r="J336" i="25"/>
  <c r="J337" i="25"/>
  <c r="J338" i="25"/>
  <c r="J339" i="25"/>
  <c r="J340" i="25"/>
  <c r="J343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6" i="25"/>
  <c r="J367" i="25"/>
  <c r="J368" i="25"/>
  <c r="J369" i="25"/>
  <c r="J370" i="25"/>
  <c r="J371" i="25"/>
  <c r="J372" i="25"/>
  <c r="J373" i="25"/>
  <c r="J374" i="25"/>
  <c r="J376" i="25"/>
  <c r="J377" i="25"/>
  <c r="J378" i="25"/>
  <c r="J379" i="25"/>
  <c r="J380" i="25"/>
  <c r="J381" i="25"/>
  <c r="J382" i="25"/>
  <c r="J383" i="25"/>
  <c r="J384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2" i="25"/>
  <c r="J423" i="25"/>
  <c r="J424" i="25"/>
  <c r="J425" i="25"/>
  <c r="J427" i="25"/>
  <c r="J428" i="25"/>
  <c r="J429" i="25"/>
  <c r="J430" i="25"/>
  <c r="J431" i="25"/>
  <c r="J432" i="25"/>
  <c r="J433" i="25"/>
  <c r="J434" i="25"/>
  <c r="J435" i="25"/>
  <c r="J436" i="25"/>
  <c r="J438" i="25"/>
  <c r="J439" i="25"/>
  <c r="J440" i="25"/>
  <c r="J441" i="25"/>
  <c r="J442" i="25"/>
  <c r="J443" i="25"/>
  <c r="J444" i="25"/>
  <c r="J445" i="25"/>
  <c r="J446" i="25"/>
  <c r="J447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5" i="25"/>
  <c r="J476" i="25"/>
  <c r="J477" i="25"/>
  <c r="J478" i="25"/>
  <c r="J479" i="25"/>
  <c r="J480" i="25"/>
  <c r="J481" i="25"/>
  <c r="J482" i="25"/>
  <c r="J483" i="25"/>
  <c r="J484" i="25"/>
  <c r="J485" i="25"/>
  <c r="J487" i="25"/>
  <c r="J488" i="25"/>
  <c r="J489" i="25"/>
  <c r="J490" i="25"/>
  <c r="J491" i="25"/>
  <c r="J492" i="25"/>
  <c r="J493" i="25"/>
  <c r="J494" i="25"/>
  <c r="J496" i="25"/>
  <c r="J497" i="25"/>
  <c r="J498" i="25"/>
  <c r="J499" i="25"/>
  <c r="J501" i="25"/>
  <c r="J503" i="25"/>
  <c r="J504" i="25"/>
  <c r="J505" i="25"/>
  <c r="J506" i="25"/>
  <c r="J507" i="25"/>
  <c r="J508" i="25"/>
  <c r="J509" i="25"/>
  <c r="J510" i="25"/>
  <c r="J511" i="25"/>
  <c r="J512" i="25"/>
  <c r="J514" i="25"/>
  <c r="J515" i="25"/>
  <c r="J516" i="25"/>
  <c r="J517" i="25"/>
  <c r="J518" i="25"/>
  <c r="J519" i="25"/>
  <c r="J520" i="25"/>
  <c r="J521" i="25"/>
  <c r="J522" i="25"/>
  <c r="J523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8" i="25"/>
  <c r="J539" i="25"/>
  <c r="J540" i="25"/>
  <c r="J541" i="25"/>
  <c r="J542" i="25"/>
  <c r="J543" i="25"/>
  <c r="J544" i="25"/>
  <c r="J545" i="25"/>
  <c r="J546" i="25"/>
  <c r="J547" i="25"/>
  <c r="J548" i="25"/>
  <c r="J550" i="25"/>
  <c r="J551" i="25"/>
  <c r="J552" i="25"/>
  <c r="J553" i="25"/>
  <c r="J554" i="25"/>
  <c r="J555" i="25"/>
  <c r="J556" i="25"/>
  <c r="J557" i="25"/>
  <c r="J558" i="25"/>
  <c r="J559" i="25"/>
  <c r="J9" i="25"/>
  <c r="J10" i="25"/>
  <c r="J11" i="25"/>
  <c r="J12" i="25"/>
  <c r="J13" i="25"/>
  <c r="J15" i="25"/>
  <c r="J16" i="25"/>
  <c r="J18" i="25"/>
  <c r="J19" i="25"/>
  <c r="J20" i="25"/>
  <c r="J21" i="25"/>
  <c r="J22" i="25"/>
  <c r="J23" i="25"/>
  <c r="J24" i="25"/>
  <c r="J25" i="25"/>
  <c r="J26" i="25"/>
  <c r="J27" i="25"/>
  <c r="J29" i="25"/>
  <c r="J30" i="25"/>
  <c r="J31" i="25"/>
  <c r="J32" i="25"/>
  <c r="J33" i="25"/>
  <c r="J34" i="25"/>
  <c r="J35" i="25"/>
  <c r="J36" i="25"/>
  <c r="J37" i="25"/>
  <c r="J38" i="25"/>
  <c r="J41" i="25"/>
  <c r="J42" i="25"/>
  <c r="J43" i="25"/>
  <c r="J44" i="25"/>
  <c r="J45" i="25"/>
  <c r="J46" i="25"/>
  <c r="J47" i="25"/>
  <c r="J48" i="25"/>
  <c r="J49" i="25"/>
  <c r="J51" i="25"/>
  <c r="J52" i="25"/>
  <c r="J54" i="25"/>
  <c r="J55" i="25"/>
  <c r="J56" i="25"/>
  <c r="J57" i="25"/>
  <c r="J58" i="25"/>
  <c r="J59" i="25"/>
  <c r="J60" i="25"/>
  <c r="J61" i="25"/>
  <c r="J62" i="25"/>
  <c r="J63" i="25"/>
  <c r="J65" i="25"/>
  <c r="J66" i="25"/>
  <c r="J67" i="25"/>
  <c r="J68" i="25"/>
  <c r="J69" i="25"/>
  <c r="J70" i="25"/>
  <c r="J71" i="25"/>
  <c r="J72" i="25"/>
  <c r="J73" i="25"/>
  <c r="J74" i="25"/>
  <c r="J76" i="25"/>
  <c r="J77" i="25"/>
  <c r="J78" i="25"/>
  <c r="J79" i="25"/>
  <c r="J80" i="25"/>
  <c r="J81" i="25"/>
  <c r="J82" i="25"/>
  <c r="J83" i="25"/>
  <c r="J84" i="25"/>
  <c r="J85" i="25"/>
  <c r="J88" i="25"/>
  <c r="J89" i="25"/>
  <c r="J90" i="25"/>
  <c r="J92" i="25"/>
  <c r="J93" i="25"/>
  <c r="J94" i="25"/>
  <c r="J95" i="25"/>
  <c r="J96" i="25"/>
  <c r="J97" i="25"/>
  <c r="J98" i="25"/>
  <c r="J99" i="25"/>
  <c r="J102" i="25"/>
  <c r="J103" i="25"/>
  <c r="J104" i="25"/>
  <c r="J105" i="25"/>
  <c r="J106" i="25"/>
  <c r="J107" i="25"/>
  <c r="J109" i="25"/>
  <c r="J110" i="25"/>
  <c r="J111" i="25"/>
  <c r="J112" i="25"/>
  <c r="J113" i="25"/>
  <c r="J114" i="25"/>
  <c r="J116" i="25"/>
  <c r="J117" i="25"/>
  <c r="J118" i="25"/>
  <c r="J119" i="25"/>
  <c r="J120" i="25"/>
  <c r="J121" i="25"/>
  <c r="J122" i="25"/>
  <c r="J123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5" i="25"/>
  <c r="J146" i="25"/>
  <c r="J147" i="25"/>
  <c r="J148" i="25"/>
  <c r="J150" i="25"/>
  <c r="J151" i="25"/>
  <c r="J152" i="25"/>
  <c r="J153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5" i="25"/>
  <c r="J216" i="25"/>
  <c r="J217" i="25"/>
  <c r="J218" i="25"/>
  <c r="J219" i="25"/>
  <c r="J220" i="25"/>
  <c r="J221" i="25"/>
  <c r="J222" i="25"/>
  <c r="J224" i="25"/>
  <c r="J226" i="25"/>
  <c r="J227" i="25"/>
  <c r="J228" i="25"/>
  <c r="J229" i="25"/>
  <c r="J230" i="25"/>
  <c r="J231" i="25"/>
  <c r="J232" i="25"/>
  <c r="J233" i="25"/>
  <c r="J234" i="25"/>
  <c r="J235" i="25"/>
  <c r="J237" i="25"/>
  <c r="J238" i="25"/>
  <c r="J239" i="25"/>
  <c r="J240" i="25"/>
  <c r="J241" i="25"/>
  <c r="J242" i="25"/>
  <c r="J243" i="25"/>
  <c r="J244" i="25"/>
  <c r="J245" i="25"/>
  <c r="J246" i="25"/>
  <c r="J248" i="25"/>
  <c r="J250" i="25"/>
  <c r="J251" i="25"/>
  <c r="J252" i="25"/>
  <c r="J253" i="25"/>
  <c r="J254" i="25"/>
  <c r="J255" i="25"/>
  <c r="J256" i="25"/>
  <c r="J257" i="25"/>
  <c r="J258" i="25"/>
  <c r="J259" i="25"/>
  <c r="J261" i="25"/>
  <c r="J262" i="25"/>
  <c r="J263" i="25"/>
  <c r="J264" i="25"/>
  <c r="J265" i="25"/>
  <c r="J266" i="25"/>
  <c r="J267" i="25"/>
  <c r="J268" i="25"/>
  <c r="J269" i="25"/>
  <c r="J270" i="25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2" i="24"/>
  <c r="J293" i="24"/>
  <c r="J294" i="24"/>
  <c r="J307" i="24"/>
  <c r="J309" i="24"/>
  <c r="J311" i="24" s="1"/>
  <c r="J310" i="24"/>
  <c r="J312" i="24"/>
  <c r="J313" i="24"/>
  <c r="J314" i="24"/>
  <c r="J315" i="24"/>
  <c r="J316" i="24"/>
  <c r="J317" i="24"/>
  <c r="J318" i="24"/>
  <c r="J319" i="24"/>
  <c r="J320" i="24"/>
  <c r="J321" i="24"/>
  <c r="J323" i="24"/>
  <c r="J325" i="24" s="1"/>
  <c r="J324" i="24"/>
  <c r="J327" i="24"/>
  <c r="J328" i="24"/>
  <c r="J329" i="24"/>
  <c r="J330" i="24"/>
  <c r="J331" i="24"/>
  <c r="J332" i="24"/>
  <c r="J333" i="24"/>
  <c r="J334" i="24"/>
  <c r="J335" i="24"/>
  <c r="J338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1" i="24"/>
  <c r="J362" i="24"/>
  <c r="J363" i="24"/>
  <c r="J364" i="24"/>
  <c r="J365" i="24"/>
  <c r="J366" i="24"/>
  <c r="J367" i="24"/>
  <c r="J368" i="24"/>
  <c r="J369" i="24"/>
  <c r="J371" i="24"/>
  <c r="J372" i="24"/>
  <c r="J373" i="24"/>
  <c r="J374" i="24"/>
  <c r="J375" i="24"/>
  <c r="J376" i="24"/>
  <c r="J377" i="24"/>
  <c r="J378" i="24"/>
  <c r="J379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7" i="24"/>
  <c r="J418" i="24"/>
  <c r="J419" i="24"/>
  <c r="J420" i="24"/>
  <c r="J422" i="24"/>
  <c r="J423" i="24"/>
  <c r="J424" i="24"/>
  <c r="J425" i="24"/>
  <c r="J426" i="24"/>
  <c r="J427" i="24"/>
  <c r="J428" i="24"/>
  <c r="J429" i="24"/>
  <c r="J430" i="24"/>
  <c r="J431" i="24"/>
  <c r="J433" i="24"/>
  <c r="J434" i="24"/>
  <c r="J435" i="24"/>
  <c r="J436" i="24"/>
  <c r="J437" i="24"/>
  <c r="J438" i="24"/>
  <c r="J439" i="24"/>
  <c r="J440" i="24"/>
  <c r="J441" i="24"/>
  <c r="J442" i="24"/>
  <c r="J444" i="24"/>
  <c r="J445" i="24"/>
  <c r="J446" i="24"/>
  <c r="J447" i="24"/>
  <c r="J448" i="24"/>
  <c r="J449" i="24"/>
  <c r="J450" i="24"/>
  <c r="J451" i="24"/>
  <c r="J452" i="24"/>
  <c r="J453" i="24"/>
  <c r="J454" i="24"/>
  <c r="J455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70" i="24"/>
  <c r="J471" i="24"/>
  <c r="J472" i="24"/>
  <c r="J473" i="24"/>
  <c r="J474" i="24"/>
  <c r="J475" i="24"/>
  <c r="J476" i="24"/>
  <c r="J477" i="24"/>
  <c r="J478" i="24"/>
  <c r="J479" i="24"/>
  <c r="J480" i="24"/>
  <c r="J482" i="24"/>
  <c r="J483" i="24"/>
  <c r="J484" i="24"/>
  <c r="J485" i="24"/>
  <c r="J486" i="24"/>
  <c r="J487" i="24"/>
  <c r="J488" i="24"/>
  <c r="J489" i="24"/>
  <c r="J491" i="24"/>
  <c r="J492" i="24"/>
  <c r="J493" i="24"/>
  <c r="J494" i="24"/>
  <c r="J496" i="24"/>
  <c r="J498" i="24"/>
  <c r="J499" i="24"/>
  <c r="J500" i="24"/>
  <c r="J501" i="24"/>
  <c r="J502" i="24"/>
  <c r="J503" i="24"/>
  <c r="J504" i="24"/>
  <c r="J505" i="24"/>
  <c r="J506" i="24"/>
  <c r="J507" i="24"/>
  <c r="J509" i="24"/>
  <c r="J510" i="24"/>
  <c r="J511" i="24"/>
  <c r="J512" i="24"/>
  <c r="J513" i="24"/>
  <c r="J514" i="24"/>
  <c r="J515" i="24"/>
  <c r="J516" i="24"/>
  <c r="J517" i="24"/>
  <c r="J518" i="24"/>
  <c r="J520" i="24"/>
  <c r="J521" i="24"/>
  <c r="J522" i="24"/>
  <c r="J523" i="24"/>
  <c r="J524" i="24"/>
  <c r="J525" i="24"/>
  <c r="J526" i="24"/>
  <c r="J527" i="24"/>
  <c r="J528" i="24"/>
  <c r="J529" i="24"/>
  <c r="J530" i="24"/>
  <c r="J531" i="24"/>
  <c r="J533" i="24"/>
  <c r="J534" i="24"/>
  <c r="J535" i="24"/>
  <c r="J536" i="24"/>
  <c r="J537" i="24"/>
  <c r="J538" i="24"/>
  <c r="J539" i="24"/>
  <c r="J540" i="24"/>
  <c r="J541" i="24"/>
  <c r="J542" i="24"/>
  <c r="J543" i="24"/>
  <c r="J545" i="24"/>
  <c r="J546" i="24"/>
  <c r="J547" i="24"/>
  <c r="J548" i="24"/>
  <c r="J549" i="24"/>
  <c r="J550" i="24"/>
  <c r="J551" i="24"/>
  <c r="J552" i="24"/>
  <c r="J553" i="24"/>
  <c r="J554" i="24"/>
  <c r="J41" i="24"/>
  <c r="J42" i="24"/>
  <c r="J43" i="24"/>
  <c r="J44" i="24"/>
  <c r="J45" i="24"/>
  <c r="J46" i="24"/>
  <c r="J47" i="24"/>
  <c r="J48" i="24"/>
  <c r="J49" i="24"/>
  <c r="J51" i="24"/>
  <c r="J52" i="24"/>
  <c r="J54" i="24"/>
  <c r="J55" i="24"/>
  <c r="J56" i="24"/>
  <c r="J57" i="24"/>
  <c r="J58" i="24"/>
  <c r="J59" i="24"/>
  <c r="J60" i="24"/>
  <c r="J61" i="24"/>
  <c r="J62" i="24"/>
  <c r="J63" i="24"/>
  <c r="J65" i="24"/>
  <c r="J66" i="24"/>
  <c r="J67" i="24"/>
  <c r="J68" i="24"/>
  <c r="J69" i="24"/>
  <c r="J70" i="24"/>
  <c r="J71" i="24"/>
  <c r="J72" i="24"/>
  <c r="J73" i="24"/>
  <c r="J74" i="24"/>
  <c r="J76" i="24"/>
  <c r="J77" i="24"/>
  <c r="J78" i="24"/>
  <c r="J79" i="24"/>
  <c r="J80" i="24"/>
  <c r="J81" i="24"/>
  <c r="J82" i="24"/>
  <c r="J83" i="24"/>
  <c r="J84" i="24"/>
  <c r="J85" i="24"/>
  <c r="J88" i="24"/>
  <c r="J89" i="24"/>
  <c r="J90" i="24"/>
  <c r="J92" i="24"/>
  <c r="J93" i="24"/>
  <c r="J94" i="24"/>
  <c r="J95" i="24"/>
  <c r="J96" i="24"/>
  <c r="J97" i="24"/>
  <c r="J98" i="24"/>
  <c r="J99" i="24"/>
  <c r="J102" i="24"/>
  <c r="J103" i="24"/>
  <c r="J104" i="24"/>
  <c r="J105" i="24"/>
  <c r="J106" i="24"/>
  <c r="J107" i="24"/>
  <c r="J109" i="24"/>
  <c r="J110" i="24"/>
  <c r="J111" i="24"/>
  <c r="J112" i="24"/>
  <c r="J113" i="24"/>
  <c r="J114" i="24"/>
  <c r="J116" i="24"/>
  <c r="J117" i="24"/>
  <c r="J118" i="24"/>
  <c r="J119" i="24"/>
  <c r="J120" i="24"/>
  <c r="J121" i="24"/>
  <c r="J122" i="24"/>
  <c r="J123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5" i="24"/>
  <c r="J146" i="24"/>
  <c r="J147" i="24"/>
  <c r="J148" i="24"/>
  <c r="J150" i="24"/>
  <c r="J151" i="24"/>
  <c r="J152" i="24"/>
  <c r="J153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5" i="24"/>
  <c r="J216" i="24"/>
  <c r="J217" i="24"/>
  <c r="J218" i="24"/>
  <c r="J219" i="24"/>
  <c r="J220" i="24"/>
  <c r="J221" i="24"/>
  <c r="J222" i="24"/>
  <c r="J224" i="24"/>
  <c r="J226" i="24"/>
  <c r="J227" i="24"/>
  <c r="J228" i="24"/>
  <c r="J229" i="24"/>
  <c r="J230" i="24"/>
  <c r="J231" i="24"/>
  <c r="J232" i="24"/>
  <c r="J233" i="24"/>
  <c r="J234" i="24"/>
  <c r="J235" i="24"/>
  <c r="J237" i="24"/>
  <c r="J238" i="24"/>
  <c r="J239" i="24"/>
  <c r="J240" i="24"/>
  <c r="J241" i="24"/>
  <c r="J242" i="24"/>
  <c r="J243" i="24"/>
  <c r="J244" i="24"/>
  <c r="J245" i="24"/>
  <c r="J246" i="24"/>
  <c r="J248" i="24"/>
  <c r="J250" i="24"/>
  <c r="J251" i="24"/>
  <c r="J252" i="24"/>
  <c r="J253" i="24"/>
  <c r="J254" i="24"/>
  <c r="J255" i="24"/>
  <c r="J256" i="24"/>
  <c r="J257" i="24"/>
  <c r="J258" i="24"/>
  <c r="J259" i="24"/>
  <c r="J261" i="24"/>
  <c r="J262" i="24"/>
  <c r="J263" i="24"/>
  <c r="J264" i="24"/>
  <c r="J265" i="24"/>
  <c r="J266" i="24"/>
  <c r="J267" i="24"/>
  <c r="J268" i="24"/>
  <c r="J269" i="24"/>
  <c r="J270" i="24"/>
  <c r="J323" i="20"/>
  <c r="J326" i="20" s="1"/>
  <c r="J8" i="20"/>
  <c r="J8" i="34"/>
  <c r="J8" i="19"/>
  <c r="J11" i="15"/>
  <c r="J281" i="12"/>
  <c r="J8" i="12"/>
  <c r="J309" i="11"/>
  <c r="J309" i="10"/>
  <c r="J8" i="25"/>
  <c r="J311" i="8"/>
  <c r="J313" i="8"/>
  <c r="J314" i="8"/>
  <c r="J317" i="8"/>
  <c r="J319" i="8"/>
  <c r="J325" i="8"/>
  <c r="J327" i="8"/>
  <c r="J328" i="8"/>
  <c r="J331" i="8"/>
  <c r="J332" i="8"/>
  <c r="J333" i="8"/>
  <c r="J334" i="8"/>
  <c r="J335" i="8"/>
  <c r="J336" i="8"/>
  <c r="J337" i="8"/>
  <c r="J338" i="8"/>
  <c r="J339" i="8"/>
  <c r="J342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5" i="8"/>
  <c r="J366" i="8"/>
  <c r="J367" i="8"/>
  <c r="J368" i="8"/>
  <c r="J369" i="8"/>
  <c r="J370" i="8"/>
  <c r="J371" i="8"/>
  <c r="J372" i="8"/>
  <c r="J373" i="8"/>
  <c r="J375" i="8"/>
  <c r="J376" i="8"/>
  <c r="J377" i="8"/>
  <c r="J378" i="8"/>
  <c r="J379" i="8"/>
  <c r="J380" i="8"/>
  <c r="J381" i="8"/>
  <c r="J382" i="8"/>
  <c r="J383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1" i="8"/>
  <c r="J422" i="8"/>
  <c r="J423" i="8"/>
  <c r="J424" i="8"/>
  <c r="J426" i="8"/>
  <c r="J427" i="8"/>
  <c r="J428" i="8"/>
  <c r="J429" i="8"/>
  <c r="J430" i="8"/>
  <c r="J431" i="8"/>
  <c r="J432" i="8"/>
  <c r="J433" i="8"/>
  <c r="J434" i="8"/>
  <c r="J435" i="8"/>
  <c r="J437" i="8"/>
  <c r="J438" i="8"/>
  <c r="J439" i="8"/>
  <c r="J440" i="8"/>
  <c r="J441" i="8"/>
  <c r="J442" i="8"/>
  <c r="J443" i="8"/>
  <c r="J444" i="8"/>
  <c r="J445" i="8"/>
  <c r="J446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4" i="8"/>
  <c r="J475" i="8"/>
  <c r="J476" i="8"/>
  <c r="J477" i="8"/>
  <c r="J478" i="8"/>
  <c r="J479" i="8"/>
  <c r="J480" i="8"/>
  <c r="J481" i="8"/>
  <c r="J482" i="8"/>
  <c r="J483" i="8"/>
  <c r="J484" i="8"/>
  <c r="J486" i="8"/>
  <c r="J487" i="8"/>
  <c r="J488" i="8"/>
  <c r="J489" i="8"/>
  <c r="J490" i="8"/>
  <c r="J491" i="8"/>
  <c r="J492" i="8"/>
  <c r="J493" i="8"/>
  <c r="J495" i="8"/>
  <c r="J496" i="8"/>
  <c r="J497" i="8"/>
  <c r="J498" i="8"/>
  <c r="J500" i="8"/>
  <c r="J502" i="8"/>
  <c r="J503" i="8"/>
  <c r="J504" i="8"/>
  <c r="J505" i="8"/>
  <c r="J506" i="8"/>
  <c r="J507" i="8"/>
  <c r="J508" i="8"/>
  <c r="J509" i="8"/>
  <c r="J510" i="8"/>
  <c r="J511" i="8"/>
  <c r="J513" i="8"/>
  <c r="J514" i="8"/>
  <c r="J515" i="8"/>
  <c r="J516" i="8"/>
  <c r="J517" i="8"/>
  <c r="J518" i="8"/>
  <c r="J519" i="8"/>
  <c r="J520" i="8"/>
  <c r="J521" i="8"/>
  <c r="J522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7" i="8"/>
  <c r="J538" i="8"/>
  <c r="J539" i="8"/>
  <c r="J540" i="8"/>
  <c r="J541" i="8"/>
  <c r="J542" i="8"/>
  <c r="J543" i="8"/>
  <c r="J544" i="8"/>
  <c r="J545" i="8"/>
  <c r="J546" i="8"/>
  <c r="J547" i="8"/>
  <c r="J549" i="8"/>
  <c r="J550" i="8"/>
  <c r="J551" i="8"/>
  <c r="J552" i="8"/>
  <c r="J553" i="8"/>
  <c r="J554" i="8"/>
  <c r="J555" i="8"/>
  <c r="J556" i="8"/>
  <c r="J557" i="8"/>
  <c r="J558" i="8"/>
  <c r="J215" i="8"/>
  <c r="J216" i="8"/>
  <c r="J217" i="8"/>
  <c r="J218" i="8"/>
  <c r="J219" i="8"/>
  <c r="J220" i="8"/>
  <c r="J221" i="8"/>
  <c r="J222" i="8"/>
  <c r="J224" i="8"/>
  <c r="J226" i="8"/>
  <c r="J227" i="8"/>
  <c r="J228" i="8"/>
  <c r="J229" i="8"/>
  <c r="J230" i="8"/>
  <c r="J231" i="8"/>
  <c r="J232" i="8"/>
  <c r="J233" i="8"/>
  <c r="J234" i="8"/>
  <c r="J235" i="8"/>
  <c r="J237" i="8"/>
  <c r="J238" i="8"/>
  <c r="J239" i="8"/>
  <c r="J240" i="8"/>
  <c r="J241" i="8"/>
  <c r="J242" i="8"/>
  <c r="J243" i="8"/>
  <c r="J244" i="8"/>
  <c r="J245" i="8"/>
  <c r="J246" i="8"/>
  <c r="J248" i="8"/>
  <c r="J250" i="8"/>
  <c r="J251" i="8"/>
  <c r="J252" i="8"/>
  <c r="J253" i="8"/>
  <c r="J254" i="8"/>
  <c r="J255" i="8"/>
  <c r="J256" i="8"/>
  <c r="J257" i="8"/>
  <c r="J258" i="8"/>
  <c r="J259" i="8"/>
  <c r="J261" i="8"/>
  <c r="J262" i="8"/>
  <c r="J263" i="8"/>
  <c r="J264" i="8"/>
  <c r="J265" i="8"/>
  <c r="J266" i="8"/>
  <c r="J267" i="8"/>
  <c r="J268" i="8"/>
  <c r="J269" i="8"/>
  <c r="J270" i="8"/>
  <c r="J9" i="8"/>
  <c r="J10" i="8"/>
  <c r="J11" i="8"/>
  <c r="J12" i="8"/>
  <c r="J13" i="8"/>
  <c r="J15" i="8"/>
  <c r="J16" i="8"/>
  <c r="J18" i="8"/>
  <c r="J19" i="8"/>
  <c r="J20" i="8"/>
  <c r="J21" i="8"/>
  <c r="J22" i="8"/>
  <c r="J23" i="8"/>
  <c r="J24" i="8"/>
  <c r="J25" i="8"/>
  <c r="J26" i="8"/>
  <c r="J27" i="8"/>
  <c r="J29" i="8"/>
  <c r="J30" i="8"/>
  <c r="J31" i="8"/>
  <c r="J32" i="8"/>
  <c r="J33" i="8"/>
  <c r="J34" i="8"/>
  <c r="J35" i="8"/>
  <c r="J36" i="8"/>
  <c r="J37" i="8"/>
  <c r="J38" i="8"/>
  <c r="J40" i="8"/>
  <c r="J41" i="8"/>
  <c r="J42" i="8"/>
  <c r="J43" i="8"/>
  <c r="J44" i="8"/>
  <c r="J45" i="8"/>
  <c r="J46" i="8"/>
  <c r="J47" i="8"/>
  <c r="J48" i="8"/>
  <c r="J49" i="8"/>
  <c r="J51" i="8"/>
  <c r="J52" i="8"/>
  <c r="J54" i="8"/>
  <c r="J55" i="8"/>
  <c r="J56" i="8"/>
  <c r="J57" i="8"/>
  <c r="J58" i="8"/>
  <c r="J59" i="8"/>
  <c r="J60" i="8"/>
  <c r="J61" i="8"/>
  <c r="J62" i="8"/>
  <c r="J63" i="8"/>
  <c r="J65" i="8"/>
  <c r="J66" i="8"/>
  <c r="J67" i="8"/>
  <c r="J68" i="8"/>
  <c r="J69" i="8"/>
  <c r="J70" i="8"/>
  <c r="J71" i="8"/>
  <c r="J72" i="8"/>
  <c r="J73" i="8"/>
  <c r="J74" i="8"/>
  <c r="J76" i="8"/>
  <c r="J77" i="8"/>
  <c r="J78" i="8"/>
  <c r="J79" i="8"/>
  <c r="J80" i="8"/>
  <c r="J81" i="8"/>
  <c r="J82" i="8"/>
  <c r="J83" i="8"/>
  <c r="J84" i="8"/>
  <c r="J85" i="8"/>
  <c r="J88" i="8"/>
  <c r="J89" i="8"/>
  <c r="J90" i="8"/>
  <c r="J92" i="8"/>
  <c r="J93" i="8"/>
  <c r="J94" i="8"/>
  <c r="J95" i="8"/>
  <c r="J96" i="8"/>
  <c r="J97" i="8"/>
  <c r="J98" i="8"/>
  <c r="J99" i="8"/>
  <c r="J102" i="8"/>
  <c r="J103" i="8"/>
  <c r="J104" i="8"/>
  <c r="J105" i="8"/>
  <c r="J106" i="8"/>
  <c r="J107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3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5" i="8"/>
  <c r="J146" i="8"/>
  <c r="J147" i="8"/>
  <c r="J148" i="8"/>
  <c r="J150" i="8"/>
  <c r="J151" i="8"/>
  <c r="J152" i="8"/>
  <c r="J153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5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309" i="8"/>
  <c r="J116" i="30"/>
  <c r="J117" i="30"/>
  <c r="J120" i="30"/>
  <c r="J121" i="30"/>
  <c r="J122" i="30"/>
  <c r="J123" i="30"/>
  <c r="J125" i="30"/>
  <c r="J126" i="30"/>
  <c r="J127" i="30"/>
  <c r="J128" i="30"/>
  <c r="J129" i="30"/>
  <c r="J130" i="30"/>
  <c r="J132" i="30"/>
  <c r="J133" i="30"/>
  <c r="J134" i="30"/>
  <c r="J135" i="30"/>
  <c r="J136" i="30"/>
  <c r="J137" i="30"/>
  <c r="J138" i="30"/>
  <c r="J139" i="30"/>
  <c r="J140" i="30"/>
  <c r="J141" i="30"/>
  <c r="J142" i="30"/>
  <c r="J143" i="30"/>
  <c r="J145" i="30"/>
  <c r="J146" i="30"/>
  <c r="J147" i="30"/>
  <c r="J148" i="30"/>
  <c r="J150" i="30"/>
  <c r="J152" i="30"/>
  <c r="J153" i="30"/>
  <c r="J155" i="30"/>
  <c r="J156" i="30"/>
  <c r="J157" i="30"/>
  <c r="J158" i="30"/>
  <c r="J159" i="30"/>
  <c r="J160" i="30"/>
  <c r="J161" i="30"/>
  <c r="J162" i="30"/>
  <c r="J163" i="30"/>
  <c r="J164" i="30"/>
  <c r="J165" i="30"/>
  <c r="J166" i="30"/>
  <c r="J167" i="30"/>
  <c r="J168" i="30"/>
  <c r="J169" i="30"/>
  <c r="J172" i="30"/>
  <c r="J173" i="30"/>
  <c r="J174" i="30"/>
  <c r="J175" i="30"/>
  <c r="J176" i="30"/>
  <c r="J177" i="30"/>
  <c r="J178" i="30"/>
  <c r="J179" i="30"/>
  <c r="J180" i="30"/>
  <c r="J181" i="30"/>
  <c r="J182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200" i="30"/>
  <c r="J201" i="30"/>
  <c r="J202" i="30"/>
  <c r="J203" i="30"/>
  <c r="J204" i="30"/>
  <c r="J205" i="30"/>
  <c r="J206" i="30"/>
  <c r="J207" i="30"/>
  <c r="J208" i="30"/>
  <c r="J209" i="30"/>
  <c r="J210" i="30"/>
  <c r="J211" i="30"/>
  <c r="J212" i="30"/>
  <c r="J213" i="30"/>
  <c r="J214" i="30"/>
  <c r="J216" i="30"/>
  <c r="J217" i="30"/>
  <c r="J218" i="30"/>
  <c r="J219" i="30"/>
  <c r="J220" i="30"/>
  <c r="J221" i="30"/>
  <c r="J222" i="30"/>
  <c r="J223" i="30"/>
  <c r="J225" i="30"/>
  <c r="J227" i="30"/>
  <c r="J228" i="30"/>
  <c r="J229" i="30"/>
  <c r="J230" i="30"/>
  <c r="J231" i="30"/>
  <c r="J232" i="30"/>
  <c r="J233" i="30"/>
  <c r="J234" i="30"/>
  <c r="J235" i="30"/>
  <c r="J236" i="30"/>
  <c r="J238" i="30"/>
  <c r="J239" i="30"/>
  <c r="J240" i="30"/>
  <c r="J241" i="30"/>
  <c r="J242" i="30"/>
  <c r="J243" i="30"/>
  <c r="J244" i="30"/>
  <c r="J245" i="30"/>
  <c r="J246" i="30"/>
  <c r="J247" i="30"/>
  <c r="J249" i="30"/>
  <c r="J251" i="30"/>
  <c r="J252" i="30"/>
  <c r="J253" i="30"/>
  <c r="J254" i="30"/>
  <c r="J255" i="30"/>
  <c r="J256" i="30"/>
  <c r="J257" i="30"/>
  <c r="J258" i="30"/>
  <c r="J259" i="30"/>
  <c r="J260" i="30"/>
  <c r="J262" i="30"/>
  <c r="J263" i="30"/>
  <c r="J264" i="30"/>
  <c r="J265" i="30"/>
  <c r="J266" i="30"/>
  <c r="J267" i="30"/>
  <c r="J268" i="30"/>
  <c r="J269" i="30"/>
  <c r="J270" i="30"/>
  <c r="J271" i="30"/>
  <c r="J278" i="30"/>
  <c r="J281" i="30"/>
  <c r="J282" i="30"/>
  <c r="J283" i="30"/>
  <c r="J284" i="30"/>
  <c r="J285" i="30"/>
  <c r="J286" i="30"/>
  <c r="J287" i="30"/>
  <c r="J288" i="30"/>
  <c r="J289" i="30"/>
  <c r="J290" i="30"/>
  <c r="J291" i="30"/>
  <c r="J292" i="30"/>
  <c r="J293" i="30"/>
  <c r="J294" i="30"/>
  <c r="J295" i="30"/>
  <c r="J297" i="30"/>
  <c r="J298" i="30"/>
  <c r="J299" i="30"/>
  <c r="J303" i="30"/>
  <c r="J304" i="30"/>
  <c r="J305" i="30"/>
  <c r="J306" i="30"/>
  <c r="J307" i="30"/>
  <c r="J308" i="30"/>
  <c r="J309" i="30"/>
  <c r="J310" i="30"/>
  <c r="J311" i="30"/>
  <c r="J312" i="30"/>
  <c r="J314" i="30"/>
  <c r="J315" i="30"/>
  <c r="J317" i="30"/>
  <c r="J318" i="30"/>
  <c r="J319" i="30"/>
  <c r="J320" i="30"/>
  <c r="J321" i="30"/>
  <c r="J322" i="30"/>
  <c r="J323" i="30"/>
  <c r="J324" i="30"/>
  <c r="J325" i="30"/>
  <c r="J326" i="30"/>
  <c r="J328" i="30"/>
  <c r="J329" i="30"/>
  <c r="J331" i="30"/>
  <c r="J332" i="30"/>
  <c r="J333" i="30"/>
  <c r="J334" i="30"/>
  <c r="J335" i="30"/>
  <c r="J336" i="30"/>
  <c r="J337" i="30"/>
  <c r="J338" i="30"/>
  <c r="J339" i="30"/>
  <c r="J340" i="30"/>
  <c r="J343" i="30"/>
  <c r="J344" i="30"/>
  <c r="J345" i="30"/>
  <c r="J346" i="30"/>
  <c r="J347" i="30"/>
  <c r="J348" i="30"/>
  <c r="J349" i="30"/>
  <c r="J350" i="30"/>
  <c r="J351" i="30"/>
  <c r="J352" i="30"/>
  <c r="J353" i="30"/>
  <c r="J354" i="30"/>
  <c r="J355" i="30"/>
  <c r="J356" i="30"/>
  <c r="J357" i="30"/>
  <c r="J358" i="30"/>
  <c r="J359" i="30"/>
  <c r="J360" i="30"/>
  <c r="J361" i="30"/>
  <c r="J362" i="30"/>
  <c r="J363" i="30"/>
  <c r="J364" i="30"/>
  <c r="J365" i="30"/>
  <c r="J366" i="30"/>
  <c r="J367" i="30"/>
  <c r="J368" i="30"/>
  <c r="J369" i="30"/>
  <c r="J370" i="30"/>
  <c r="J371" i="30"/>
  <c r="J372" i="30"/>
  <c r="J373" i="30"/>
  <c r="J374" i="30"/>
  <c r="J375" i="30"/>
  <c r="J376" i="30"/>
  <c r="J377" i="30"/>
  <c r="J378" i="30"/>
  <c r="J379" i="30"/>
  <c r="J380" i="30"/>
  <c r="J381" i="30"/>
  <c r="J382" i="30"/>
  <c r="J383" i="30"/>
  <c r="J384" i="30"/>
  <c r="J385" i="30"/>
  <c r="J386" i="30"/>
  <c r="J387" i="30"/>
  <c r="J388" i="30"/>
  <c r="J389" i="30"/>
  <c r="J390" i="30"/>
  <c r="J391" i="30"/>
  <c r="J392" i="30"/>
  <c r="J393" i="30"/>
  <c r="J394" i="30"/>
  <c r="J395" i="30"/>
  <c r="J396" i="30"/>
  <c r="J397" i="30"/>
  <c r="J398" i="30"/>
  <c r="J399" i="30"/>
  <c r="J400" i="30"/>
  <c r="J401" i="30"/>
  <c r="J402" i="30"/>
  <c r="J403" i="30"/>
  <c r="J404" i="30"/>
  <c r="J405" i="30"/>
  <c r="J406" i="30"/>
  <c r="J407" i="30"/>
  <c r="J408" i="30"/>
  <c r="J409" i="30"/>
  <c r="J410" i="30"/>
  <c r="J411" i="30"/>
  <c r="J412" i="30"/>
  <c r="J413" i="30"/>
  <c r="J414" i="30"/>
  <c r="J415" i="30"/>
  <c r="J416" i="30"/>
  <c r="J417" i="30"/>
  <c r="J418" i="30"/>
  <c r="J419" i="30"/>
  <c r="J420" i="30"/>
  <c r="J421" i="30"/>
  <c r="J422" i="30"/>
  <c r="J423" i="30"/>
  <c r="J424" i="30"/>
  <c r="J425" i="30"/>
  <c r="J426" i="30"/>
  <c r="J427" i="30"/>
  <c r="J428" i="30"/>
  <c r="J429" i="30"/>
  <c r="J430" i="30"/>
  <c r="J431" i="30"/>
  <c r="J432" i="30"/>
  <c r="J433" i="30"/>
  <c r="J434" i="30"/>
  <c r="J435" i="30"/>
  <c r="J436" i="30"/>
  <c r="J437" i="30"/>
  <c r="J438" i="30"/>
  <c r="J439" i="30"/>
  <c r="J440" i="30"/>
  <c r="J441" i="30"/>
  <c r="J442" i="30"/>
  <c r="J443" i="30"/>
  <c r="J444" i="30"/>
  <c r="J445" i="30"/>
  <c r="J446" i="30"/>
  <c r="J447" i="30"/>
  <c r="J448" i="30"/>
  <c r="J449" i="30"/>
  <c r="J450" i="30"/>
  <c r="J451" i="30"/>
  <c r="J452" i="30"/>
  <c r="J453" i="30"/>
  <c r="J454" i="30"/>
  <c r="J455" i="30"/>
  <c r="J456" i="30"/>
  <c r="J457" i="30"/>
  <c r="J458" i="30"/>
  <c r="J459" i="30"/>
  <c r="J460" i="30"/>
  <c r="J461" i="30"/>
  <c r="J462" i="30"/>
  <c r="J463" i="30"/>
  <c r="J464" i="30"/>
  <c r="J465" i="30"/>
  <c r="J466" i="30"/>
  <c r="J467" i="30"/>
  <c r="J468" i="30"/>
  <c r="J469" i="30"/>
  <c r="J470" i="30"/>
  <c r="J471" i="30"/>
  <c r="J472" i="30"/>
  <c r="J473" i="30"/>
  <c r="J474" i="30"/>
  <c r="J475" i="30"/>
  <c r="J476" i="30"/>
  <c r="J477" i="30"/>
  <c r="J478" i="30"/>
  <c r="J479" i="30"/>
  <c r="J480" i="30"/>
  <c r="J481" i="30"/>
  <c r="J482" i="30"/>
  <c r="J483" i="30"/>
  <c r="J484" i="30"/>
  <c r="J487" i="30"/>
  <c r="J488" i="30"/>
  <c r="J489" i="30"/>
  <c r="J490" i="30"/>
  <c r="J491" i="30"/>
  <c r="J492" i="30"/>
  <c r="J493" i="30"/>
  <c r="J494" i="30"/>
  <c r="J495" i="30"/>
  <c r="J496" i="30"/>
  <c r="J497" i="30"/>
  <c r="J498" i="30"/>
  <c r="J499" i="30"/>
  <c r="J500" i="30"/>
  <c r="J501" i="30"/>
  <c r="J502" i="30"/>
  <c r="J503" i="30"/>
  <c r="J504" i="30"/>
  <c r="J505" i="30"/>
  <c r="J506" i="30"/>
  <c r="J507" i="30"/>
  <c r="J508" i="30"/>
  <c r="J509" i="30"/>
  <c r="J510" i="30"/>
  <c r="J511" i="30"/>
  <c r="J512" i="30"/>
  <c r="J513" i="30"/>
  <c r="J514" i="30"/>
  <c r="J515" i="30"/>
  <c r="J516" i="30"/>
  <c r="J517" i="30"/>
  <c r="J518" i="30"/>
  <c r="J519" i="30"/>
  <c r="J520" i="30"/>
  <c r="J521" i="30"/>
  <c r="J522" i="30"/>
  <c r="J523" i="30"/>
  <c r="J524" i="30"/>
  <c r="J525" i="30"/>
  <c r="J526" i="30"/>
  <c r="J527" i="30"/>
  <c r="J528" i="30"/>
  <c r="J529" i="30"/>
  <c r="J530" i="30"/>
  <c r="J531" i="30"/>
  <c r="J532" i="30"/>
  <c r="J533" i="30"/>
  <c r="J534" i="30"/>
  <c r="J535" i="30"/>
  <c r="J536" i="30"/>
  <c r="J537" i="30"/>
  <c r="J538" i="30"/>
  <c r="J539" i="30"/>
  <c r="J540" i="30"/>
  <c r="J541" i="30"/>
  <c r="J542" i="30"/>
  <c r="J543" i="30"/>
  <c r="J544" i="30"/>
  <c r="J545" i="30"/>
  <c r="J546" i="30"/>
  <c r="J547" i="30"/>
  <c r="J548" i="30"/>
  <c r="J549" i="30"/>
  <c r="J550" i="30"/>
  <c r="J551" i="30"/>
  <c r="J552" i="30"/>
  <c r="J553" i="30"/>
  <c r="J554" i="30"/>
  <c r="J555" i="30"/>
  <c r="J556" i="30"/>
  <c r="J557" i="30"/>
  <c r="J558" i="30"/>
  <c r="J559" i="30"/>
  <c r="J560" i="30"/>
  <c r="J562" i="30"/>
  <c r="J563" i="30"/>
  <c r="J564" i="30"/>
  <c r="J565" i="30"/>
  <c r="J566" i="30"/>
  <c r="J567" i="30"/>
  <c r="J568" i="30"/>
  <c r="J569" i="30"/>
  <c r="J570" i="30"/>
  <c r="J571" i="30"/>
  <c r="J572" i="30"/>
  <c r="J573" i="30"/>
  <c r="J574" i="30"/>
  <c r="J575" i="30"/>
  <c r="J576" i="30"/>
  <c r="J577" i="30"/>
  <c r="J578" i="30"/>
  <c r="J579" i="30"/>
  <c r="J580" i="30"/>
  <c r="J581" i="30"/>
  <c r="J582" i="30"/>
  <c r="J583" i="30"/>
  <c r="J584" i="30"/>
  <c r="J585" i="30"/>
  <c r="J586" i="30"/>
  <c r="J587" i="30"/>
  <c r="J588" i="30"/>
  <c r="J589" i="30"/>
  <c r="J590" i="30"/>
  <c r="J591" i="30"/>
  <c r="J592" i="30"/>
  <c r="J593" i="30"/>
  <c r="J594" i="30"/>
  <c r="J595" i="30"/>
  <c r="J596" i="30"/>
  <c r="J597" i="30"/>
  <c r="J598" i="30"/>
  <c r="J599" i="30"/>
  <c r="J600" i="30"/>
  <c r="J601" i="30"/>
  <c r="J602" i="30"/>
  <c r="J603" i="30"/>
  <c r="J604" i="30"/>
  <c r="J605" i="30"/>
  <c r="J606" i="30"/>
  <c r="J607" i="30"/>
  <c r="J608" i="30"/>
  <c r="J609" i="30"/>
  <c r="J610" i="30"/>
  <c r="J611" i="30"/>
  <c r="J612" i="30"/>
  <c r="J613" i="30"/>
  <c r="J614" i="30"/>
  <c r="J615" i="30"/>
  <c r="J616" i="30"/>
  <c r="J617" i="30"/>
  <c r="J618" i="30"/>
  <c r="J619" i="30"/>
  <c r="J620" i="30"/>
  <c r="J621" i="30"/>
  <c r="J622" i="30"/>
  <c r="J623" i="30"/>
  <c r="J624" i="30"/>
  <c r="J625" i="30"/>
  <c r="J626" i="30"/>
  <c r="J627" i="30"/>
  <c r="J628" i="30"/>
  <c r="J629" i="30"/>
  <c r="J630" i="30"/>
  <c r="J631" i="30"/>
  <c r="J632" i="30"/>
  <c r="J633" i="30"/>
  <c r="J634" i="30"/>
  <c r="J635" i="30"/>
  <c r="J636" i="30"/>
  <c r="J637" i="30"/>
  <c r="J638" i="30"/>
  <c r="J639" i="30"/>
  <c r="J640" i="30"/>
  <c r="J641" i="30"/>
  <c r="J642" i="30"/>
  <c r="J643" i="30"/>
  <c r="J644" i="30"/>
  <c r="J645" i="30"/>
  <c r="J646" i="30"/>
  <c r="J647" i="30"/>
  <c r="J648" i="30"/>
  <c r="J649" i="30"/>
  <c r="J650" i="30"/>
  <c r="J651" i="30"/>
  <c r="J652" i="30"/>
  <c r="J653" i="30"/>
  <c r="J654" i="30"/>
  <c r="J655" i="30"/>
  <c r="J656" i="30"/>
  <c r="J657" i="30"/>
  <c r="J658" i="30"/>
  <c r="J659" i="30"/>
  <c r="J660" i="30"/>
  <c r="J661" i="30"/>
  <c r="J662" i="30"/>
  <c r="J663" i="30"/>
  <c r="J664" i="30"/>
  <c r="J665" i="30"/>
  <c r="J666" i="30"/>
  <c r="J667" i="30"/>
  <c r="J668" i="30"/>
  <c r="J669" i="30"/>
  <c r="J670" i="30"/>
  <c r="J671" i="30"/>
  <c r="J672" i="30"/>
  <c r="J673" i="30"/>
  <c r="J674" i="30"/>
  <c r="J675" i="30"/>
  <c r="J676" i="30"/>
  <c r="J677" i="30"/>
  <c r="J678" i="30"/>
  <c r="J679" i="30"/>
  <c r="J680" i="30"/>
  <c r="J681" i="30"/>
  <c r="J682" i="30"/>
  <c r="J683" i="30"/>
  <c r="J684" i="30"/>
  <c r="J685" i="30"/>
  <c r="J686" i="30"/>
  <c r="J687" i="30"/>
  <c r="J688" i="30"/>
  <c r="J689" i="30"/>
  <c r="J690" i="30"/>
  <c r="J691" i="30"/>
  <c r="J692" i="30"/>
  <c r="J693" i="30"/>
  <c r="J694" i="30"/>
  <c r="J695" i="30"/>
  <c r="J696" i="30"/>
  <c r="J697" i="30"/>
  <c r="J698" i="30"/>
  <c r="J699" i="30"/>
  <c r="J700" i="30"/>
  <c r="J701" i="30"/>
  <c r="J702" i="30"/>
  <c r="J703" i="30"/>
  <c r="J704" i="30"/>
  <c r="J705" i="30"/>
  <c r="J706" i="30"/>
  <c r="J707" i="30"/>
  <c r="J708" i="30"/>
  <c r="J709" i="30"/>
  <c r="J710" i="30"/>
  <c r="J711" i="30"/>
  <c r="J712" i="30"/>
  <c r="J713" i="30"/>
  <c r="J714" i="30"/>
  <c r="J715" i="30"/>
  <c r="J716" i="30"/>
  <c r="J717" i="30"/>
  <c r="J718" i="30"/>
  <c r="J719" i="30"/>
  <c r="J720" i="30"/>
  <c r="J721" i="30"/>
  <c r="J722" i="30"/>
  <c r="J723" i="30"/>
  <c r="J724" i="30"/>
  <c r="J725" i="30"/>
  <c r="J726" i="30"/>
  <c r="J727" i="30"/>
  <c r="J728" i="30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7" i="6"/>
  <c r="J298" i="6"/>
  <c r="J299" i="6"/>
  <c r="J303" i="6"/>
  <c r="J304" i="6"/>
  <c r="J305" i="6"/>
  <c r="J306" i="6"/>
  <c r="J307" i="6"/>
  <c r="J308" i="6"/>
  <c r="J309" i="6"/>
  <c r="J310" i="6"/>
  <c r="J311" i="6"/>
  <c r="J312" i="6"/>
  <c r="J314" i="6"/>
  <c r="J315" i="6"/>
  <c r="J317" i="6"/>
  <c r="J318" i="6"/>
  <c r="J319" i="6"/>
  <c r="J320" i="6"/>
  <c r="J321" i="6"/>
  <c r="J322" i="6"/>
  <c r="J323" i="6"/>
  <c r="J324" i="6"/>
  <c r="J325" i="6"/>
  <c r="J326" i="6"/>
  <c r="J328" i="6"/>
  <c r="J329" i="6"/>
  <c r="J331" i="6"/>
  <c r="J332" i="6"/>
  <c r="J333" i="6"/>
  <c r="J334" i="6"/>
  <c r="J335" i="6"/>
  <c r="J336" i="6"/>
  <c r="J337" i="6"/>
  <c r="J338" i="6"/>
  <c r="J339" i="6"/>
  <c r="J340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9" i="6"/>
  <c r="J450" i="6"/>
  <c r="J451" i="6"/>
  <c r="J452" i="6"/>
  <c r="J453" i="6"/>
  <c r="J454" i="6"/>
  <c r="J455" i="6"/>
  <c r="J487" i="6"/>
  <c r="J488" i="6"/>
  <c r="J489" i="6"/>
  <c r="J490" i="6"/>
  <c r="J491" i="6"/>
  <c r="J492" i="6"/>
  <c r="J493" i="6"/>
  <c r="J494" i="6"/>
  <c r="J496" i="6"/>
  <c r="J497" i="6"/>
  <c r="J498" i="6"/>
  <c r="J499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61" i="6" s="1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282" i="6"/>
  <c r="J296" i="6" s="1"/>
  <c r="J9" i="6"/>
  <c r="J10" i="6"/>
  <c r="J11" i="6"/>
  <c r="J12" i="6"/>
  <c r="J13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40" i="6"/>
  <c r="J41" i="6"/>
  <c r="J42" i="6"/>
  <c r="J43" i="6"/>
  <c r="J44" i="6"/>
  <c r="J45" i="6"/>
  <c r="J46" i="6"/>
  <c r="J47" i="6"/>
  <c r="J48" i="6"/>
  <c r="J49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6" i="6"/>
  <c r="J77" i="6"/>
  <c r="J78" i="6"/>
  <c r="J79" i="6"/>
  <c r="J80" i="6"/>
  <c r="J81" i="6"/>
  <c r="J82" i="6"/>
  <c r="J83" i="6"/>
  <c r="J84" i="6"/>
  <c r="J85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5" i="6"/>
  <c r="J216" i="6"/>
  <c r="J217" i="6"/>
  <c r="J218" i="6"/>
  <c r="J219" i="6"/>
  <c r="J220" i="6"/>
  <c r="J221" i="6"/>
  <c r="J222" i="6"/>
  <c r="J224" i="6"/>
  <c r="J226" i="6"/>
  <c r="J227" i="6"/>
  <c r="J228" i="6"/>
  <c r="J229" i="6"/>
  <c r="J230" i="6"/>
  <c r="J231" i="6"/>
  <c r="J232" i="6"/>
  <c r="J233" i="6"/>
  <c r="J234" i="6"/>
  <c r="J235" i="6"/>
  <c r="J237" i="6"/>
  <c r="J238" i="6"/>
  <c r="J239" i="6"/>
  <c r="J240" i="6"/>
  <c r="J241" i="6"/>
  <c r="J242" i="6"/>
  <c r="J243" i="6"/>
  <c r="J244" i="6"/>
  <c r="J245" i="6"/>
  <c r="J246" i="6"/>
  <c r="J8" i="6"/>
  <c r="O14" i="28" l="1"/>
  <c r="E7" i="45"/>
  <c r="O495" i="28"/>
  <c r="I7" i="47"/>
  <c r="O500" i="28"/>
  <c r="I9" i="47"/>
  <c r="I18" i="47" s="1"/>
  <c r="I32" i="47" s="1"/>
  <c r="M342" i="28"/>
  <c r="O302" i="28"/>
  <c r="I8" i="45"/>
  <c r="N565" i="28"/>
  <c r="M272" i="10"/>
  <c r="O272" i="10" s="1"/>
  <c r="O341" i="21"/>
  <c r="J75" i="10"/>
  <c r="J75" i="6"/>
  <c r="J86" i="6" s="1"/>
  <c r="M272" i="12"/>
  <c r="O272" i="12" s="1"/>
  <c r="J14" i="15"/>
  <c r="J50" i="15" s="1"/>
  <c r="J272" i="15" s="1"/>
  <c r="J275" i="15" s="1"/>
  <c r="J39" i="10"/>
  <c r="J500" i="6"/>
  <c r="M275" i="12"/>
  <c r="O275" i="12" s="1"/>
  <c r="J494" i="11"/>
  <c r="J214" i="25"/>
  <c r="J417" i="28"/>
  <c r="J420" i="28"/>
  <c r="J412" i="28"/>
  <c r="J41" i="28"/>
  <c r="J419" i="28"/>
  <c r="J415" i="28"/>
  <c r="J411" i="28"/>
  <c r="J418" i="28"/>
  <c r="J414" i="28"/>
  <c r="J494" i="21"/>
  <c r="J295" i="12"/>
  <c r="M47" i="28"/>
  <c r="O47" i="28" s="1"/>
  <c r="O47" i="6"/>
  <c r="J329" i="15"/>
  <c r="J315" i="15"/>
  <c r="J299" i="15"/>
  <c r="O272" i="11"/>
  <c r="M275" i="11"/>
  <c r="O275" i="11" s="1"/>
  <c r="J329" i="10"/>
  <c r="M562" i="6"/>
  <c r="M565" i="6" s="1"/>
  <c r="J486" i="30"/>
  <c r="J561" i="30" s="1"/>
  <c r="O485" i="12"/>
  <c r="O272" i="20"/>
  <c r="M275" i="20"/>
  <c r="O275" i="20" s="1"/>
  <c r="O272" i="21"/>
  <c r="M275" i="21"/>
  <c r="O272" i="15"/>
  <c r="O273" i="15" s="1"/>
  <c r="O274" i="15" s="1"/>
  <c r="M275" i="15"/>
  <c r="O275" i="15" s="1"/>
  <c r="J499" i="8"/>
  <c r="J499" i="21"/>
  <c r="J340" i="15"/>
  <c r="O448" i="28"/>
  <c r="N486" i="28"/>
  <c r="O486" i="28" s="1"/>
  <c r="M560" i="12"/>
  <c r="O560" i="12" s="1"/>
  <c r="J494" i="27"/>
  <c r="J329" i="27"/>
  <c r="J312" i="11"/>
  <c r="M301" i="28"/>
  <c r="J14" i="25"/>
  <c r="J315" i="8"/>
  <c r="M272" i="27"/>
  <c r="M275" i="27" s="1"/>
  <c r="O275" i="27" s="1"/>
  <c r="O50" i="27"/>
  <c r="J495" i="6"/>
  <c r="J225" i="43"/>
  <c r="J223" i="43"/>
  <c r="J214" i="43"/>
  <c r="J340" i="20"/>
  <c r="J223" i="20"/>
  <c r="J329" i="20"/>
  <c r="J214" i="20"/>
  <c r="J225" i="20"/>
  <c r="J214" i="34"/>
  <c r="J225" i="34"/>
  <c r="J223" i="34"/>
  <c r="J225" i="21"/>
  <c r="J299" i="21"/>
  <c r="J223" i="21"/>
  <c r="J329" i="19"/>
  <c r="J214" i="19"/>
  <c r="J340" i="19"/>
  <c r="J225" i="19"/>
  <c r="J223" i="19"/>
  <c r="J312" i="15"/>
  <c r="J326" i="15"/>
  <c r="J312" i="12"/>
  <c r="J494" i="12"/>
  <c r="J225" i="12"/>
  <c r="J329" i="12"/>
  <c r="J315" i="12"/>
  <c r="J223" i="12"/>
  <c r="J299" i="12"/>
  <c r="J214" i="12"/>
  <c r="J340" i="12"/>
  <c r="J326" i="12"/>
  <c r="J301" i="12"/>
  <c r="O300" i="12"/>
  <c r="J315" i="27"/>
  <c r="J225" i="27"/>
  <c r="J223" i="27"/>
  <c r="J214" i="27"/>
  <c r="J329" i="11"/>
  <c r="J315" i="11"/>
  <c r="J214" i="11"/>
  <c r="J225" i="11"/>
  <c r="J223" i="11"/>
  <c r="J225" i="10"/>
  <c r="J223" i="10"/>
  <c r="J315" i="10"/>
  <c r="J214" i="10"/>
  <c r="J494" i="10"/>
  <c r="J316" i="25"/>
  <c r="J225" i="25"/>
  <c r="J223" i="25"/>
  <c r="J327" i="25"/>
  <c r="J295" i="24"/>
  <c r="J214" i="24"/>
  <c r="J225" i="24"/>
  <c r="J223" i="24"/>
  <c r="J322" i="24"/>
  <c r="J225" i="8"/>
  <c r="J329" i="8"/>
  <c r="J223" i="8"/>
  <c r="M185" i="30"/>
  <c r="J226" i="30"/>
  <c r="J154" i="30"/>
  <c r="J224" i="30"/>
  <c r="J341" i="30"/>
  <c r="J215" i="30"/>
  <c r="J341" i="6"/>
  <c r="J14" i="6"/>
  <c r="J330" i="6"/>
  <c r="J316" i="6"/>
  <c r="J223" i="6"/>
  <c r="J39" i="6"/>
  <c r="J300" i="6"/>
  <c r="J184" i="6"/>
  <c r="J327" i="6"/>
  <c r="J302" i="6"/>
  <c r="J313" i="6"/>
  <c r="J225" i="6"/>
  <c r="M560" i="27"/>
  <c r="M560" i="15"/>
  <c r="O560" i="15" s="1"/>
  <c r="O300" i="15"/>
  <c r="M560" i="11"/>
  <c r="O560" i="11" s="1"/>
  <c r="O341" i="11"/>
  <c r="M560" i="42"/>
  <c r="O485" i="42"/>
  <c r="M560" i="19"/>
  <c r="O560" i="19" s="1"/>
  <c r="O341" i="19"/>
  <c r="M560" i="10"/>
  <c r="O560" i="10" s="1"/>
  <c r="O341" i="10"/>
  <c r="M272" i="19"/>
  <c r="O50" i="19"/>
  <c r="M560" i="21"/>
  <c r="O560" i="21" s="1"/>
  <c r="O300" i="21"/>
  <c r="M561" i="25"/>
  <c r="M564" i="25" s="1"/>
  <c r="O564" i="25" s="1"/>
  <c r="O301" i="25"/>
  <c r="M272" i="25"/>
  <c r="O50" i="25"/>
  <c r="M560" i="8"/>
  <c r="O560" i="8" s="1"/>
  <c r="O341" i="8"/>
  <c r="O170" i="30"/>
  <c r="O342" i="6"/>
  <c r="M275" i="10" l="1"/>
  <c r="O275" i="10" s="1"/>
  <c r="O301" i="28"/>
  <c r="I7" i="45"/>
  <c r="O342" i="28"/>
  <c r="I9" i="45"/>
  <c r="M562" i="28"/>
  <c r="O562" i="28" s="1"/>
  <c r="M565" i="28"/>
  <c r="O565" i="28" s="1"/>
  <c r="J300" i="12"/>
  <c r="O275" i="21"/>
  <c r="O560" i="42"/>
  <c r="O560" i="27"/>
  <c r="M48" i="28"/>
  <c r="O48" i="28" s="1"/>
  <c r="O48" i="6"/>
  <c r="O565" i="6"/>
  <c r="J301" i="6"/>
  <c r="O561" i="25"/>
  <c r="O272" i="25"/>
  <c r="M276" i="25"/>
  <c r="O276" i="25" s="1"/>
  <c r="O272" i="19"/>
  <c r="M275" i="19"/>
  <c r="O275" i="19" s="1"/>
  <c r="J341" i="20"/>
  <c r="O272" i="27"/>
  <c r="O185" i="30"/>
  <c r="M273" i="30"/>
  <c r="J50" i="6"/>
  <c r="J341" i="15"/>
  <c r="J341" i="12"/>
  <c r="J342" i="6"/>
  <c r="O562" i="6"/>
  <c r="J16" i="28"/>
  <c r="J18" i="28"/>
  <c r="J19" i="28"/>
  <c r="J20" i="28"/>
  <c r="J21" i="28"/>
  <c r="J22" i="28"/>
  <c r="J23" i="28"/>
  <c r="J24" i="28"/>
  <c r="J25" i="28"/>
  <c r="J26" i="28"/>
  <c r="J27" i="28"/>
  <c r="J29" i="28"/>
  <c r="J30" i="28"/>
  <c r="J31" i="28"/>
  <c r="J32" i="28"/>
  <c r="J33" i="28"/>
  <c r="J34" i="28"/>
  <c r="J35" i="28"/>
  <c r="J36" i="28"/>
  <c r="J37" i="28"/>
  <c r="J38" i="28"/>
  <c r="J42" i="28"/>
  <c r="J43" i="28"/>
  <c r="J44" i="28"/>
  <c r="J46" i="28"/>
  <c r="J47" i="28"/>
  <c r="J48" i="28"/>
  <c r="J49" i="28"/>
  <c r="J52" i="28"/>
  <c r="J54" i="28"/>
  <c r="J55" i="28"/>
  <c r="J56" i="28"/>
  <c r="J57" i="28"/>
  <c r="J58" i="28"/>
  <c r="J59" i="28"/>
  <c r="J60" i="28"/>
  <c r="J61" i="28"/>
  <c r="J62" i="28"/>
  <c r="J63" i="28"/>
  <c r="J65" i="28"/>
  <c r="J66" i="28"/>
  <c r="J67" i="28"/>
  <c r="J68" i="28"/>
  <c r="J69" i="28"/>
  <c r="J70" i="28"/>
  <c r="J71" i="28"/>
  <c r="J72" i="28"/>
  <c r="J73" i="28"/>
  <c r="J74" i="28"/>
  <c r="J76" i="28"/>
  <c r="J77" i="28"/>
  <c r="J78" i="28"/>
  <c r="J79" i="28"/>
  <c r="J80" i="28"/>
  <c r="J81" i="28"/>
  <c r="J82" i="28"/>
  <c r="J83" i="28"/>
  <c r="J84" i="28"/>
  <c r="J85" i="28"/>
  <c r="J88" i="28"/>
  <c r="J89" i="28"/>
  <c r="J90" i="28"/>
  <c r="J92" i="28"/>
  <c r="J93" i="28"/>
  <c r="J94" i="28"/>
  <c r="J95" i="28"/>
  <c r="J96" i="28"/>
  <c r="J97" i="28"/>
  <c r="J98" i="28"/>
  <c r="J99" i="28"/>
  <c r="J102" i="28"/>
  <c r="J103" i="28"/>
  <c r="J104" i="28"/>
  <c r="J105" i="28"/>
  <c r="J106" i="28"/>
  <c r="J107" i="28"/>
  <c r="J109" i="28"/>
  <c r="J110" i="28"/>
  <c r="J111" i="28"/>
  <c r="J112" i="28"/>
  <c r="J113" i="28"/>
  <c r="J114" i="28"/>
  <c r="J116" i="28"/>
  <c r="J117" i="28"/>
  <c r="J120" i="28"/>
  <c r="J121" i="28"/>
  <c r="J122" i="28"/>
  <c r="J123" i="28"/>
  <c r="J125" i="28"/>
  <c r="J126" i="28"/>
  <c r="J127" i="28"/>
  <c r="J128" i="28"/>
  <c r="J129" i="28"/>
  <c r="J130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5" i="28"/>
  <c r="J146" i="28"/>
  <c r="J147" i="28"/>
  <c r="J148" i="28"/>
  <c r="J150" i="28"/>
  <c r="J152" i="28"/>
  <c r="J153" i="28"/>
  <c r="J155" i="28"/>
  <c r="J156" i="28"/>
  <c r="J157" i="28"/>
  <c r="J158" i="28"/>
  <c r="J159" i="28"/>
  <c r="J160" i="28"/>
  <c r="J161" i="28"/>
  <c r="J162" i="28"/>
  <c r="J163" i="28"/>
  <c r="J164" i="28"/>
  <c r="J165" i="28"/>
  <c r="J166" i="28"/>
  <c r="J167" i="28"/>
  <c r="J168" i="28"/>
  <c r="J169" i="28"/>
  <c r="J172" i="28"/>
  <c r="J173" i="28"/>
  <c r="J174" i="28"/>
  <c r="J175" i="28"/>
  <c r="J176" i="28"/>
  <c r="J177" i="28"/>
  <c r="J178" i="28"/>
  <c r="J179" i="28"/>
  <c r="J180" i="28"/>
  <c r="J181" i="28"/>
  <c r="J182" i="28"/>
  <c r="J186" i="28"/>
  <c r="J188" i="28"/>
  <c r="J189" i="28"/>
  <c r="J190" i="28"/>
  <c r="J191" i="28"/>
  <c r="J192" i="28"/>
  <c r="J193" i="28"/>
  <c r="J194" i="28"/>
  <c r="J195" i="28"/>
  <c r="J196" i="28"/>
  <c r="J197" i="28"/>
  <c r="J198" i="28"/>
  <c r="J199" i="28"/>
  <c r="J200" i="28"/>
  <c r="J201" i="28"/>
  <c r="J202" i="28"/>
  <c r="J212" i="28"/>
  <c r="J213" i="28"/>
  <c r="J214" i="28"/>
  <c r="J216" i="28"/>
  <c r="J217" i="28"/>
  <c r="J218" i="28"/>
  <c r="J219" i="28"/>
  <c r="J220" i="28"/>
  <c r="J221" i="28"/>
  <c r="J222" i="28"/>
  <c r="J223" i="28"/>
  <c r="J225" i="28"/>
  <c r="J227" i="28"/>
  <c r="J228" i="28"/>
  <c r="J229" i="28"/>
  <c r="J230" i="28"/>
  <c r="J231" i="28"/>
  <c r="J232" i="28"/>
  <c r="J233" i="28"/>
  <c r="J234" i="28"/>
  <c r="J235" i="28"/>
  <c r="J236" i="28"/>
  <c r="J238" i="28"/>
  <c r="J239" i="28"/>
  <c r="J240" i="28"/>
  <c r="J241" i="28"/>
  <c r="J242" i="28"/>
  <c r="J243" i="28"/>
  <c r="J244" i="28"/>
  <c r="J245" i="28"/>
  <c r="J246" i="28"/>
  <c r="J247" i="28"/>
  <c r="J249" i="28"/>
  <c r="J251" i="28"/>
  <c r="J252" i="28"/>
  <c r="J253" i="28"/>
  <c r="J254" i="28"/>
  <c r="J255" i="28"/>
  <c r="J256" i="28"/>
  <c r="J257" i="28"/>
  <c r="J258" i="28"/>
  <c r="J259" i="28"/>
  <c r="J260" i="28"/>
  <c r="J262" i="28"/>
  <c r="J263" i="28"/>
  <c r="J264" i="28"/>
  <c r="J265" i="28"/>
  <c r="J266" i="28"/>
  <c r="J267" i="28"/>
  <c r="J268" i="28"/>
  <c r="J269" i="28"/>
  <c r="J270" i="28"/>
  <c r="J271" i="28"/>
  <c r="J51" i="43"/>
  <c r="J10" i="43"/>
  <c r="J11" i="43"/>
  <c r="J12" i="43"/>
  <c r="J8" i="43"/>
  <c r="J17" i="43"/>
  <c r="J28" i="43"/>
  <c r="J39" i="43"/>
  <c r="J64" i="43"/>
  <c r="J75" i="43"/>
  <c r="J87" i="43"/>
  <c r="J101" i="43"/>
  <c r="J108" i="43"/>
  <c r="J115" i="43"/>
  <c r="J124" i="43"/>
  <c r="J144" i="43"/>
  <c r="J149" i="43"/>
  <c r="J154" i="43"/>
  <c r="J236" i="43"/>
  <c r="J260" i="43"/>
  <c r="M49" i="28" l="1"/>
  <c r="O49" i="28" s="1"/>
  <c r="O49" i="6"/>
  <c r="O273" i="30"/>
  <c r="M276" i="30"/>
  <c r="O276" i="30" s="1"/>
  <c r="J51" i="28"/>
  <c r="J271" i="43"/>
  <c r="J249" i="43"/>
  <c r="J13" i="28"/>
  <c r="J13" i="43"/>
  <c r="J9" i="43"/>
  <c r="J9" i="28"/>
  <c r="J100" i="43"/>
  <c r="J91" i="43"/>
  <c r="J86" i="43"/>
  <c r="J53" i="43"/>
  <c r="J15" i="28"/>
  <c r="J170" i="43"/>
  <c r="J247" i="43"/>
  <c r="J14" i="43" l="1"/>
  <c r="J50" i="43" s="1"/>
  <c r="J462" i="6"/>
  <c r="J483" i="6"/>
  <c r="J479" i="6"/>
  <c r="J475" i="6"/>
  <c r="J471" i="6"/>
  <c r="J467" i="6"/>
  <c r="J463" i="6"/>
  <c r="J459" i="6"/>
  <c r="J482" i="6"/>
  <c r="J466" i="6"/>
  <c r="J485" i="6"/>
  <c r="J477" i="6"/>
  <c r="J473" i="6"/>
  <c r="J469" i="6"/>
  <c r="J465" i="6"/>
  <c r="J457" i="6"/>
  <c r="J478" i="6"/>
  <c r="J470" i="6"/>
  <c r="J458" i="6"/>
  <c r="J481" i="6"/>
  <c r="J484" i="6"/>
  <c r="J480" i="6"/>
  <c r="J476" i="6"/>
  <c r="J472" i="6"/>
  <c r="J468" i="6"/>
  <c r="J464" i="6"/>
  <c r="J460" i="6"/>
  <c r="J456" i="6"/>
  <c r="J343" i="20"/>
  <c r="J374" i="20"/>
  <c r="J384" i="20"/>
  <c r="J436" i="20"/>
  <c r="J447" i="20"/>
  <c r="J460" i="20"/>
  <c r="J473" i="20"/>
  <c r="J494" i="20"/>
  <c r="J499" i="20"/>
  <c r="J512" i="20"/>
  <c r="J523" i="20"/>
  <c r="J536" i="20"/>
  <c r="J548" i="20"/>
  <c r="J17" i="20"/>
  <c r="J28" i="20"/>
  <c r="J39" i="20"/>
  <c r="J64" i="20"/>
  <c r="J75" i="20"/>
  <c r="J87" i="20"/>
  <c r="J101" i="20"/>
  <c r="J108" i="20"/>
  <c r="J115" i="20"/>
  <c r="J124" i="20"/>
  <c r="J144" i="20"/>
  <c r="J149" i="20"/>
  <c r="J154" i="20"/>
  <c r="J260" i="20"/>
  <c r="J436" i="34"/>
  <c r="J447" i="34"/>
  <c r="J460" i="34"/>
  <c r="J473" i="34"/>
  <c r="J494" i="34"/>
  <c r="J499" i="34"/>
  <c r="J512" i="34"/>
  <c r="J523" i="34"/>
  <c r="J536" i="34"/>
  <c r="J548" i="34"/>
  <c r="J17" i="34"/>
  <c r="J28" i="34"/>
  <c r="J64" i="34"/>
  <c r="J75" i="34"/>
  <c r="J87" i="34"/>
  <c r="J91" i="34"/>
  <c r="J101" i="34"/>
  <c r="J108" i="34"/>
  <c r="J115" i="34"/>
  <c r="J124" i="34"/>
  <c r="J144" i="34"/>
  <c r="J149" i="34"/>
  <c r="J154" i="34"/>
  <c r="J236" i="34"/>
  <c r="J247" i="34"/>
  <c r="J249" i="34"/>
  <c r="J447" i="42"/>
  <c r="J460" i="42"/>
  <c r="J317" i="21"/>
  <c r="J318" i="21"/>
  <c r="J319" i="21"/>
  <c r="J320" i="21"/>
  <c r="J324" i="21"/>
  <c r="J305" i="21"/>
  <c r="J308" i="21"/>
  <c r="J316" i="21"/>
  <c r="J302" i="21"/>
  <c r="J281" i="21"/>
  <c r="J343" i="21"/>
  <c r="J364" i="21"/>
  <c r="J374" i="21"/>
  <c r="J384" i="21"/>
  <c r="J425" i="21"/>
  <c r="J436" i="21"/>
  <c r="J447" i="21"/>
  <c r="J460" i="21"/>
  <c r="J473" i="21"/>
  <c r="J501" i="21"/>
  <c r="J523" i="21"/>
  <c r="J536" i="21"/>
  <c r="J548" i="21"/>
  <c r="J17" i="21"/>
  <c r="J28" i="21"/>
  <c r="J39" i="21"/>
  <c r="J53" i="21"/>
  <c r="J64" i="21"/>
  <c r="J75" i="21"/>
  <c r="J86" i="21"/>
  <c r="J87" i="21"/>
  <c r="J101" i="21"/>
  <c r="J108" i="21"/>
  <c r="J115" i="21"/>
  <c r="J124" i="21"/>
  <c r="J144" i="21"/>
  <c r="J149" i="21"/>
  <c r="J154" i="21"/>
  <c r="J249" i="21"/>
  <c r="J260" i="21"/>
  <c r="J343" i="19"/>
  <c r="J364" i="19"/>
  <c r="J374" i="19"/>
  <c r="J384" i="19"/>
  <c r="J420" i="19"/>
  <c r="J425" i="19"/>
  <c r="J436" i="19"/>
  <c r="J447" i="19"/>
  <c r="J460" i="19"/>
  <c r="J473" i="19"/>
  <c r="J494" i="19"/>
  <c r="J499" i="19"/>
  <c r="J501" i="19"/>
  <c r="J512" i="19"/>
  <c r="J523" i="19"/>
  <c r="J536" i="19"/>
  <c r="J548" i="19"/>
  <c r="J559" i="19"/>
  <c r="J17" i="19"/>
  <c r="J28" i="19"/>
  <c r="J39" i="19"/>
  <c r="J53" i="19"/>
  <c r="J75" i="19"/>
  <c r="J87" i="19"/>
  <c r="J91" i="19"/>
  <c r="J101" i="19"/>
  <c r="J108" i="19"/>
  <c r="J115" i="19"/>
  <c r="J124" i="19"/>
  <c r="J144" i="19"/>
  <c r="J149" i="19"/>
  <c r="J154" i="19"/>
  <c r="J236" i="19"/>
  <c r="J249" i="19"/>
  <c r="J343" i="15"/>
  <c r="J364" i="15"/>
  <c r="J374" i="15"/>
  <c r="J384" i="15"/>
  <c r="J420" i="15"/>
  <c r="J425" i="15"/>
  <c r="J436" i="15"/>
  <c r="J447" i="15"/>
  <c r="J460" i="15"/>
  <c r="J473" i="15"/>
  <c r="J494" i="15"/>
  <c r="J499" i="15"/>
  <c r="J501" i="15"/>
  <c r="J512" i="15"/>
  <c r="J523" i="15"/>
  <c r="J536" i="15"/>
  <c r="J548" i="15"/>
  <c r="J559" i="15"/>
  <c r="J343" i="12"/>
  <c r="J364" i="12"/>
  <c r="J374" i="12"/>
  <c r="J384" i="12"/>
  <c r="J425" i="12"/>
  <c r="J436" i="12"/>
  <c r="J447" i="12"/>
  <c r="J460" i="12"/>
  <c r="J473" i="12"/>
  <c r="J499" i="12"/>
  <c r="J501" i="12"/>
  <c r="J512" i="12"/>
  <c r="J523" i="12"/>
  <c r="J536" i="12"/>
  <c r="J548" i="12"/>
  <c r="J17" i="12"/>
  <c r="J28" i="12"/>
  <c r="J53" i="12"/>
  <c r="J64" i="12"/>
  <c r="J75" i="12"/>
  <c r="J87" i="12"/>
  <c r="J101" i="12"/>
  <c r="J108" i="12"/>
  <c r="J115" i="12"/>
  <c r="J124" i="12"/>
  <c r="J149" i="12"/>
  <c r="J154" i="12"/>
  <c r="J249" i="12"/>
  <c r="J260" i="12"/>
  <c r="J324" i="27"/>
  <c r="J320" i="27"/>
  <c r="J316" i="27"/>
  <c r="J343" i="27"/>
  <c r="J374" i="27"/>
  <c r="J384" i="27"/>
  <c r="J425" i="27"/>
  <c r="J436" i="27"/>
  <c r="J447" i="27"/>
  <c r="J460" i="27"/>
  <c r="J473" i="27"/>
  <c r="J499" i="27"/>
  <c r="J512" i="27"/>
  <c r="J523" i="27"/>
  <c r="J536" i="27"/>
  <c r="J548" i="27"/>
  <c r="J17" i="27"/>
  <c r="J28" i="27"/>
  <c r="J39" i="27"/>
  <c r="J53" i="27"/>
  <c r="J64" i="27"/>
  <c r="J75" i="27"/>
  <c r="J87" i="27"/>
  <c r="J91" i="27"/>
  <c r="J101" i="27"/>
  <c r="J108" i="27"/>
  <c r="J115" i="27"/>
  <c r="J124" i="27"/>
  <c r="J144" i="27"/>
  <c r="J149" i="27"/>
  <c r="J154" i="27"/>
  <c r="J260" i="27"/>
  <c r="J318" i="11"/>
  <c r="J320" i="11"/>
  <c r="J321" i="11"/>
  <c r="J322" i="11"/>
  <c r="J323" i="11"/>
  <c r="J324" i="11"/>
  <c r="J316" i="11"/>
  <c r="J343" i="11"/>
  <c r="J364" i="11"/>
  <c r="J374" i="11"/>
  <c r="J384" i="11"/>
  <c r="J425" i="11"/>
  <c r="J436" i="11"/>
  <c r="J447" i="11"/>
  <c r="J460" i="11"/>
  <c r="J473" i="11"/>
  <c r="J499" i="11"/>
  <c r="J501" i="11"/>
  <c r="J523" i="11"/>
  <c r="J536" i="11"/>
  <c r="J548" i="11"/>
  <c r="J17" i="11"/>
  <c r="J28" i="11"/>
  <c r="J39" i="11"/>
  <c r="J53" i="11"/>
  <c r="J64" i="11"/>
  <c r="J75" i="11"/>
  <c r="J87" i="11"/>
  <c r="J101" i="11"/>
  <c r="J108" i="11"/>
  <c r="J115" i="11"/>
  <c r="J124" i="11"/>
  <c r="J149" i="11"/>
  <c r="J154" i="11"/>
  <c r="J249" i="11"/>
  <c r="J260" i="11"/>
  <c r="J324" i="10"/>
  <c r="J320" i="10"/>
  <c r="J343" i="10"/>
  <c r="J364" i="10"/>
  <c r="J374" i="10"/>
  <c r="J384" i="10"/>
  <c r="J425" i="10"/>
  <c r="J436" i="10"/>
  <c r="J447" i="10"/>
  <c r="J460" i="10"/>
  <c r="J473" i="10"/>
  <c r="J499" i="10"/>
  <c r="J501" i="10"/>
  <c r="J512" i="10"/>
  <c r="J523" i="10"/>
  <c r="J536" i="10"/>
  <c r="J548" i="10"/>
  <c r="J17" i="10"/>
  <c r="J28" i="10"/>
  <c r="J64" i="10"/>
  <c r="J87" i="10"/>
  <c r="J101" i="10"/>
  <c r="J108" i="10"/>
  <c r="J115" i="10"/>
  <c r="J124" i="10"/>
  <c r="J144" i="10"/>
  <c r="J149" i="10"/>
  <c r="J154" i="10"/>
  <c r="J249" i="10"/>
  <c r="J260" i="10"/>
  <c r="J304" i="25"/>
  <c r="J305" i="25"/>
  <c r="J306" i="25"/>
  <c r="J307" i="25"/>
  <c r="J308" i="25"/>
  <c r="J309" i="25"/>
  <c r="J310" i="25"/>
  <c r="J311" i="25"/>
  <c r="J303" i="25"/>
  <c r="J344" i="25"/>
  <c r="J375" i="25"/>
  <c r="J385" i="25"/>
  <c r="J437" i="25"/>
  <c r="J448" i="25"/>
  <c r="J461" i="25"/>
  <c r="J474" i="25"/>
  <c r="J495" i="25"/>
  <c r="J500" i="25"/>
  <c r="J513" i="25"/>
  <c r="J524" i="25"/>
  <c r="J537" i="25"/>
  <c r="J549" i="25"/>
  <c r="J40" i="25"/>
  <c r="J39" i="25" s="1"/>
  <c r="J17" i="25"/>
  <c r="J28" i="25"/>
  <c r="J53" i="25"/>
  <c r="J75" i="25"/>
  <c r="J87" i="25"/>
  <c r="J101" i="25"/>
  <c r="J108" i="25"/>
  <c r="J115" i="25"/>
  <c r="J124" i="25"/>
  <c r="J149" i="25"/>
  <c r="J154" i="25"/>
  <c r="J260" i="25"/>
  <c r="J339" i="24"/>
  <c r="J360" i="24"/>
  <c r="J370" i="24"/>
  <c r="J380" i="24"/>
  <c r="J421" i="24"/>
  <c r="J432" i="24"/>
  <c r="J443" i="24"/>
  <c r="J456" i="24"/>
  <c r="J469" i="24"/>
  <c r="J490" i="24"/>
  <c r="J495" i="24"/>
  <c r="J497" i="24"/>
  <c r="J508" i="24"/>
  <c r="J519" i="24"/>
  <c r="J532" i="24"/>
  <c r="J544" i="24"/>
  <c r="J53" i="24"/>
  <c r="J64" i="24"/>
  <c r="J75" i="24"/>
  <c r="J87" i="24"/>
  <c r="J101" i="24"/>
  <c r="J108" i="24"/>
  <c r="J115" i="24"/>
  <c r="J124" i="24"/>
  <c r="J149" i="24"/>
  <c r="J154" i="24"/>
  <c r="J249" i="24"/>
  <c r="J260" i="24"/>
  <c r="J324" i="8"/>
  <c r="J186" i="8"/>
  <c r="J214" i="8" s="1"/>
  <c r="J17" i="8"/>
  <c r="J28" i="8"/>
  <c r="J39" i="8"/>
  <c r="J87" i="8"/>
  <c r="J115" i="8"/>
  <c r="J124" i="8"/>
  <c r="J144" i="8"/>
  <c r="J149" i="8"/>
  <c r="J154" i="8"/>
  <c r="J236" i="8"/>
  <c r="J249" i="8"/>
  <c r="J260" i="8"/>
  <c r="J144" i="30"/>
  <c r="J237" i="30"/>
  <c r="J250" i="30"/>
  <c r="O51" i="6" l="1"/>
  <c r="M51" i="28"/>
  <c r="O51" i="28" s="1"/>
  <c r="J326" i="10"/>
  <c r="J86" i="12"/>
  <c r="J474" i="6"/>
  <c r="J448" i="6"/>
  <c r="J272" i="43"/>
  <c r="J184" i="43"/>
  <c r="J100" i="20"/>
  <c r="J91" i="20"/>
  <c r="J247" i="20"/>
  <c r="J236" i="20"/>
  <c r="J559" i="20"/>
  <c r="J501" i="20"/>
  <c r="J420" i="20"/>
  <c r="J364" i="20"/>
  <c r="J10" i="20"/>
  <c r="J14" i="20" s="1"/>
  <c r="J50" i="20" s="1"/>
  <c r="J271" i="20"/>
  <c r="J249" i="20"/>
  <c r="J425" i="20"/>
  <c r="J485" i="20" s="1"/>
  <c r="J86" i="20"/>
  <c r="J53" i="20"/>
  <c r="J271" i="34"/>
  <c r="J260" i="34"/>
  <c r="J170" i="34"/>
  <c r="J86" i="34"/>
  <c r="J53" i="34"/>
  <c r="J10" i="34"/>
  <c r="J412" i="34"/>
  <c r="J413" i="28" s="1"/>
  <c r="J184" i="34"/>
  <c r="J100" i="34"/>
  <c r="J559" i="34"/>
  <c r="J501" i="34"/>
  <c r="J40" i="34"/>
  <c r="J39" i="34" s="1"/>
  <c r="J415" i="34"/>
  <c r="J416" i="28" s="1"/>
  <c r="J425" i="34"/>
  <c r="J485" i="34" s="1"/>
  <c r="J475" i="42"/>
  <c r="J473" i="42" s="1"/>
  <c r="J326" i="21"/>
  <c r="J559" i="21"/>
  <c r="J512" i="21"/>
  <c r="J247" i="21"/>
  <c r="J236" i="21"/>
  <c r="J11" i="28"/>
  <c r="J11" i="21"/>
  <c r="J14" i="21" s="1"/>
  <c r="J50" i="21" s="1"/>
  <c r="J485" i="21"/>
  <c r="J314" i="21"/>
  <c r="J289" i="21"/>
  <c r="J100" i="21"/>
  <c r="J91" i="21"/>
  <c r="J287" i="21"/>
  <c r="J271" i="21"/>
  <c r="J420" i="21"/>
  <c r="J301" i="21"/>
  <c r="J327" i="21"/>
  <c r="J329" i="21" s="1"/>
  <c r="J310" i="21"/>
  <c r="J312" i="21" s="1"/>
  <c r="J313" i="21"/>
  <c r="J485" i="19"/>
  <c r="J10" i="19"/>
  <c r="J14" i="19" s="1"/>
  <c r="J50" i="19" s="1"/>
  <c r="J271" i="19"/>
  <c r="J260" i="19"/>
  <c r="J323" i="19"/>
  <c r="J326" i="19" s="1"/>
  <c r="J341" i="19" s="1"/>
  <c r="J86" i="19"/>
  <c r="J64" i="19"/>
  <c r="J302" i="15"/>
  <c r="J301" i="15" s="1"/>
  <c r="J485" i="15"/>
  <c r="J271" i="12"/>
  <c r="J91" i="12"/>
  <c r="J12" i="12"/>
  <c r="J14" i="12" s="1"/>
  <c r="J12" i="28"/>
  <c r="J485" i="12"/>
  <c r="J247" i="12"/>
  <c r="J236" i="12"/>
  <c r="J170" i="12"/>
  <c r="J144" i="12"/>
  <c r="J326" i="27"/>
  <c r="J485" i="27"/>
  <c r="J86" i="27"/>
  <c r="J8" i="27"/>
  <c r="J14" i="27" s="1"/>
  <c r="J50" i="27" s="1"/>
  <c r="J271" i="27"/>
  <c r="J249" i="27"/>
  <c r="J247" i="27"/>
  <c r="J236" i="27"/>
  <c r="J310" i="27"/>
  <c r="J312" i="27" s="1"/>
  <c r="J330" i="27"/>
  <c r="J340" i="27" s="1"/>
  <c r="J485" i="11"/>
  <c r="J8" i="11"/>
  <c r="J14" i="11" s="1"/>
  <c r="J50" i="11" s="1"/>
  <c r="J319" i="11"/>
  <c r="J247" i="11"/>
  <c r="J236" i="11"/>
  <c r="J91" i="11"/>
  <c r="J86" i="11"/>
  <c r="J170" i="11"/>
  <c r="J144" i="11"/>
  <c r="J559" i="11"/>
  <c r="J512" i="11"/>
  <c r="J420" i="11"/>
  <c r="J330" i="11"/>
  <c r="J340" i="11" s="1"/>
  <c r="J317" i="11"/>
  <c r="J271" i="11"/>
  <c r="J310" i="10"/>
  <c r="J312" i="10" s="1"/>
  <c r="J271" i="10"/>
  <c r="J485" i="10"/>
  <c r="J247" i="10"/>
  <c r="J236" i="10"/>
  <c r="J100" i="10"/>
  <c r="J91" i="10"/>
  <c r="J53" i="10"/>
  <c r="J86" i="10" s="1"/>
  <c r="J8" i="10"/>
  <c r="J14" i="10" s="1"/>
  <c r="J50" i="10" s="1"/>
  <c r="J247" i="25"/>
  <c r="J236" i="25"/>
  <c r="J271" i="25"/>
  <c r="J249" i="25"/>
  <c r="J421" i="25"/>
  <c r="J365" i="25"/>
  <c r="J302" i="25"/>
  <c r="J560" i="25"/>
  <c r="J502" i="25"/>
  <c r="J91" i="25"/>
  <c r="J331" i="25"/>
  <c r="J341" i="25" s="1"/>
  <c r="J170" i="25"/>
  <c r="J144" i="25"/>
  <c r="J86" i="25"/>
  <c r="J64" i="25"/>
  <c r="J50" i="25"/>
  <c r="J426" i="25"/>
  <c r="J486" i="25" s="1"/>
  <c r="J312" i="25"/>
  <c r="J313" i="25" s="1"/>
  <c r="J481" i="24"/>
  <c r="J299" i="24"/>
  <c r="J555" i="24"/>
  <c r="J302" i="24"/>
  <c r="J305" i="24"/>
  <c r="J301" i="24"/>
  <c r="J304" i="24"/>
  <c r="J300" i="24"/>
  <c r="J303" i="24"/>
  <c r="J318" i="8"/>
  <c r="J108" i="28"/>
  <c r="J108" i="8"/>
  <c r="J91" i="28"/>
  <c r="J91" i="8"/>
  <c r="J75" i="28"/>
  <c r="J75" i="8"/>
  <c r="J53" i="28"/>
  <c r="J53" i="8"/>
  <c r="J310" i="8"/>
  <c r="J312" i="8" s="1"/>
  <c r="J322" i="8"/>
  <c r="J330" i="8"/>
  <c r="J340" i="8" s="1"/>
  <c r="J316" i="8"/>
  <c r="J321" i="8"/>
  <c r="J101" i="28"/>
  <c r="J101" i="8"/>
  <c r="J64" i="28"/>
  <c r="J64" i="8"/>
  <c r="J8" i="28"/>
  <c r="J8" i="8"/>
  <c r="J14" i="8" s="1"/>
  <c r="J320" i="8"/>
  <c r="J323" i="8"/>
  <c r="J17" i="28"/>
  <c r="J28" i="28"/>
  <c r="J39" i="12"/>
  <c r="J559" i="12"/>
  <c r="J420" i="12"/>
  <c r="J330" i="21"/>
  <c r="J340" i="21" s="1"/>
  <c r="J281" i="15"/>
  <c r="J295" i="15" s="1"/>
  <c r="J300" i="15" s="1"/>
  <c r="J559" i="27"/>
  <c r="J501" i="27"/>
  <c r="J420" i="27"/>
  <c r="J364" i="27"/>
  <c r="J328" i="25"/>
  <c r="J330" i="25" s="1"/>
  <c r="J282" i="25"/>
  <c r="J296" i="25" s="1"/>
  <c r="J301" i="25" s="1"/>
  <c r="J548" i="8"/>
  <c r="J536" i="8"/>
  <c r="J523" i="8"/>
  <c r="J512" i="8"/>
  <c r="J501" i="8"/>
  <c r="J494" i="8"/>
  <c r="J473" i="8"/>
  <c r="J460" i="8"/>
  <c r="J447" i="8"/>
  <c r="J436" i="8"/>
  <c r="J425" i="8"/>
  <c r="J384" i="8"/>
  <c r="J374" i="8"/>
  <c r="J420" i="8"/>
  <c r="J364" i="8"/>
  <c r="J343" i="8"/>
  <c r="J344" i="28" s="1"/>
  <c r="J131" i="30"/>
  <c r="J124" i="30" s="1"/>
  <c r="J131" i="28"/>
  <c r="J272" i="30"/>
  <c r="J261" i="30"/>
  <c r="J248" i="30"/>
  <c r="J118" i="30"/>
  <c r="J118" i="28"/>
  <c r="J183" i="30"/>
  <c r="J171" i="30" s="1"/>
  <c r="J183" i="28"/>
  <c r="J154" i="28"/>
  <c r="J144" i="28"/>
  <c r="J119" i="28"/>
  <c r="J119" i="30"/>
  <c r="J224" i="28"/>
  <c r="J151" i="30"/>
  <c r="J149" i="30" s="1"/>
  <c r="J151" i="28"/>
  <c r="J186" i="21"/>
  <c r="J214" i="21" s="1"/>
  <c r="J271" i="24"/>
  <c r="J250" i="28"/>
  <c r="J416" i="24"/>
  <c r="J247" i="24"/>
  <c r="J236" i="24"/>
  <c r="J91" i="24"/>
  <c r="J86" i="24"/>
  <c r="J170" i="24"/>
  <c r="J144" i="24"/>
  <c r="J247" i="19"/>
  <c r="J100" i="19"/>
  <c r="J170" i="19"/>
  <c r="J100" i="27"/>
  <c r="J170" i="27"/>
  <c r="J170" i="10"/>
  <c r="J261" i="28"/>
  <c r="J247" i="8"/>
  <c r="J100" i="8"/>
  <c r="J87" i="28"/>
  <c r="J170" i="8"/>
  <c r="J124" i="28"/>
  <c r="J187" i="28"/>
  <c r="J170" i="21"/>
  <c r="J559" i="10"/>
  <c r="J420" i="10"/>
  <c r="J184" i="21"/>
  <c r="J295" i="21" l="1"/>
  <c r="J300" i="21" s="1"/>
  <c r="J50" i="12"/>
  <c r="J14" i="34"/>
  <c r="J14" i="28" s="1"/>
  <c r="J10" i="28"/>
  <c r="M52" i="28"/>
  <c r="O52" i="28" s="1"/>
  <c r="O52" i="6"/>
  <c r="J560" i="19"/>
  <c r="J315" i="21"/>
  <c r="J341" i="21" s="1"/>
  <c r="J560" i="21" s="1"/>
  <c r="J560" i="20"/>
  <c r="J272" i="21"/>
  <c r="J275" i="21" s="1"/>
  <c r="J560" i="15"/>
  <c r="J560" i="12"/>
  <c r="J170" i="20"/>
  <c r="J184" i="19"/>
  <c r="J272" i="19" s="1"/>
  <c r="J275" i="19" s="1"/>
  <c r="J184" i="12"/>
  <c r="J272" i="12" s="1"/>
  <c r="J275" i="12" s="1"/>
  <c r="J100" i="12"/>
  <c r="J341" i="27"/>
  <c r="J560" i="27" s="1"/>
  <c r="J326" i="11"/>
  <c r="J341" i="11" s="1"/>
  <c r="J560" i="11" s="1"/>
  <c r="J100" i="11"/>
  <c r="J184" i="10"/>
  <c r="J272" i="10" s="1"/>
  <c r="J275" i="10" s="1"/>
  <c r="J342" i="25"/>
  <c r="J561" i="25" s="1"/>
  <c r="J564" i="25" s="1"/>
  <c r="J100" i="25"/>
  <c r="J272" i="28"/>
  <c r="J271" i="8"/>
  <c r="J485" i="8"/>
  <c r="J50" i="8"/>
  <c r="J326" i="8"/>
  <c r="J341" i="8" s="1"/>
  <c r="J86" i="28"/>
  <c r="J86" i="8"/>
  <c r="J170" i="30"/>
  <c r="J115" i="30"/>
  <c r="J559" i="8"/>
  <c r="J149" i="28"/>
  <c r="J115" i="28"/>
  <c r="J171" i="28"/>
  <c r="J184" i="24"/>
  <c r="J100" i="24"/>
  <c r="J100" i="28"/>
  <c r="J170" i="28"/>
  <c r="J50" i="34" l="1"/>
  <c r="J272" i="34" s="1"/>
  <c r="J50" i="28"/>
  <c r="O53" i="6"/>
  <c r="M53" i="28"/>
  <c r="O53" i="28" s="1"/>
  <c r="J560" i="8"/>
  <c r="J184" i="20"/>
  <c r="J272" i="20" s="1"/>
  <c r="J275" i="20" s="1"/>
  <c r="J184" i="27"/>
  <c r="J272" i="27" s="1"/>
  <c r="J275" i="27" s="1"/>
  <c r="J184" i="11"/>
  <c r="J272" i="11" s="1"/>
  <c r="J275" i="11" s="1"/>
  <c r="J184" i="25"/>
  <c r="J184" i="8"/>
  <c r="J272" i="8" s="1"/>
  <c r="J275" i="8" s="1"/>
  <c r="J185" i="30"/>
  <c r="J273" i="30" s="1"/>
  <c r="J276" i="30" s="1"/>
  <c r="AF8" i="29"/>
  <c r="L19" i="29"/>
  <c r="L24" i="29"/>
  <c r="L25" i="29"/>
  <c r="M25" i="29"/>
  <c r="N25" i="29" s="1"/>
  <c r="M24" i="29"/>
  <c r="N24" i="29" s="1"/>
  <c r="H23" i="29"/>
  <c r="H22" i="29"/>
  <c r="H21" i="29"/>
  <c r="H20" i="29"/>
  <c r="H18" i="29"/>
  <c r="H17" i="29"/>
  <c r="H16" i="29"/>
  <c r="H15" i="29"/>
  <c r="H14" i="29"/>
  <c r="H13" i="29"/>
  <c r="H12" i="29"/>
  <c r="H11" i="29"/>
  <c r="H10" i="29"/>
  <c r="H9" i="29"/>
  <c r="G23" i="29"/>
  <c r="G22" i="29"/>
  <c r="G21" i="29"/>
  <c r="G20" i="29"/>
  <c r="G18" i="29"/>
  <c r="G17" i="29"/>
  <c r="G16" i="29"/>
  <c r="G15" i="29"/>
  <c r="G14" i="29"/>
  <c r="G13" i="29"/>
  <c r="G12" i="29"/>
  <c r="G11" i="29"/>
  <c r="G10" i="29"/>
  <c r="G9" i="29"/>
  <c r="J272" i="25" l="1"/>
  <c r="J276" i="25" s="1"/>
  <c r="J275" i="34"/>
  <c r="O54" i="6"/>
  <c r="M54" i="28"/>
  <c r="O54" i="28" s="1"/>
  <c r="J185" i="28"/>
  <c r="Z8" i="29"/>
  <c r="Z26" i="29" s="1"/>
  <c r="H8" i="29"/>
  <c r="H26" i="29" s="1"/>
  <c r="J273" i="28" l="1"/>
  <c r="J277" i="28"/>
  <c r="M55" i="28"/>
  <c r="O55" i="28" s="1"/>
  <c r="O55" i="6"/>
  <c r="V8" i="29"/>
  <c r="V26" i="29" s="1"/>
  <c r="J226" i="28"/>
  <c r="J236" i="6"/>
  <c r="J247" i="6" s="1"/>
  <c r="J237" i="28"/>
  <c r="Y8" i="29"/>
  <c r="Y26" i="29" s="1"/>
  <c r="G8" i="29"/>
  <c r="S8" i="29"/>
  <c r="S26" i="29" s="1"/>
  <c r="A19" i="29"/>
  <c r="J463" i="28"/>
  <c r="M56" i="28" l="1"/>
  <c r="O56" i="28" s="1"/>
  <c r="O56" i="6"/>
  <c r="R8" i="29"/>
  <c r="M8" i="29"/>
  <c r="G26" i="29"/>
  <c r="O57" i="6" l="1"/>
  <c r="M57" i="28"/>
  <c r="O57" i="28" s="1"/>
  <c r="U19" i="29"/>
  <c r="AC19" i="29" s="1"/>
  <c r="J248" i="28"/>
  <c r="R26" i="29"/>
  <c r="AD8" i="29"/>
  <c r="AD26" i="29" s="1"/>
  <c r="AH22" i="29"/>
  <c r="AH18" i="29"/>
  <c r="AH14" i="29"/>
  <c r="AH11" i="29"/>
  <c r="AH10" i="29"/>
  <c r="J283" i="28"/>
  <c r="J284" i="28"/>
  <c r="J285" i="28"/>
  <c r="J286" i="28"/>
  <c r="J287" i="28"/>
  <c r="J288" i="28"/>
  <c r="J289" i="28"/>
  <c r="J290" i="28"/>
  <c r="J291" i="28"/>
  <c r="J292" i="28"/>
  <c r="J293" i="28"/>
  <c r="J294" i="28"/>
  <c r="J295" i="28"/>
  <c r="J297" i="28"/>
  <c r="J298" i="28"/>
  <c r="J299" i="28"/>
  <c r="J304" i="28"/>
  <c r="J305" i="28"/>
  <c r="J306" i="28"/>
  <c r="J307" i="28"/>
  <c r="J308" i="28"/>
  <c r="J309" i="28"/>
  <c r="J310" i="28"/>
  <c r="J312" i="28"/>
  <c r="J314" i="28"/>
  <c r="J315" i="28"/>
  <c r="J317" i="28"/>
  <c r="J319" i="28"/>
  <c r="J320" i="28"/>
  <c r="J321" i="28"/>
  <c r="J322" i="28"/>
  <c r="J323" i="28"/>
  <c r="J324" i="28"/>
  <c r="J325" i="28"/>
  <c r="J326" i="28"/>
  <c r="J328" i="28"/>
  <c r="J329" i="28"/>
  <c r="J332" i="28"/>
  <c r="J333" i="28"/>
  <c r="J334" i="28"/>
  <c r="J335" i="28"/>
  <c r="J336" i="28"/>
  <c r="J337" i="28"/>
  <c r="J338" i="28"/>
  <c r="J339" i="28"/>
  <c r="J340" i="28"/>
  <c r="J343" i="28"/>
  <c r="J345" i="28"/>
  <c r="J346" i="28"/>
  <c r="J347" i="28"/>
  <c r="J348" i="28"/>
  <c r="J349" i="28"/>
  <c r="J350" i="28"/>
  <c r="J351" i="28"/>
  <c r="J352" i="28"/>
  <c r="J353" i="28"/>
  <c r="J354" i="28"/>
  <c r="J355" i="28"/>
  <c r="J356" i="28"/>
  <c r="J357" i="28"/>
  <c r="J358" i="28"/>
  <c r="J359" i="28"/>
  <c r="J360" i="28"/>
  <c r="J361" i="28"/>
  <c r="J362" i="28"/>
  <c r="J363" i="28"/>
  <c r="J364" i="28"/>
  <c r="J366" i="28"/>
  <c r="J367" i="28"/>
  <c r="J368" i="28"/>
  <c r="J369" i="28"/>
  <c r="J370" i="28"/>
  <c r="J371" i="28"/>
  <c r="J372" i="28"/>
  <c r="J373" i="28"/>
  <c r="J374" i="28"/>
  <c r="J376" i="28"/>
  <c r="J377" i="28"/>
  <c r="J378" i="28"/>
  <c r="J379" i="28"/>
  <c r="J380" i="28"/>
  <c r="J381" i="28"/>
  <c r="J382" i="28"/>
  <c r="J383" i="28"/>
  <c r="J384" i="28"/>
  <c r="J386" i="28"/>
  <c r="J387" i="28"/>
  <c r="J388" i="28"/>
  <c r="J389" i="28"/>
  <c r="J390" i="28"/>
  <c r="J391" i="28"/>
  <c r="J392" i="28"/>
  <c r="J393" i="28"/>
  <c r="J394" i="28"/>
  <c r="J422" i="28"/>
  <c r="J423" i="28"/>
  <c r="J424" i="28"/>
  <c r="J425" i="28"/>
  <c r="J427" i="28"/>
  <c r="J428" i="28"/>
  <c r="J429" i="28"/>
  <c r="J430" i="28"/>
  <c r="J431" i="28"/>
  <c r="J432" i="28"/>
  <c r="J433" i="28"/>
  <c r="J434" i="28"/>
  <c r="J435" i="28"/>
  <c r="J436" i="28"/>
  <c r="J438" i="28"/>
  <c r="J439" i="28"/>
  <c r="J440" i="28"/>
  <c r="J441" i="28"/>
  <c r="J442" i="28"/>
  <c r="J443" i="28"/>
  <c r="J444" i="28"/>
  <c r="J445" i="28"/>
  <c r="J446" i="28"/>
  <c r="J447" i="28"/>
  <c r="J449" i="28"/>
  <c r="J450" i="28"/>
  <c r="J451" i="28"/>
  <c r="J452" i="28"/>
  <c r="J453" i="28"/>
  <c r="J454" i="28"/>
  <c r="J455" i="28"/>
  <c r="J456" i="28"/>
  <c r="J457" i="28"/>
  <c r="J458" i="28"/>
  <c r="J459" i="28"/>
  <c r="J460" i="28"/>
  <c r="J462" i="28"/>
  <c r="J464" i="28"/>
  <c r="J465" i="28"/>
  <c r="J466" i="28"/>
  <c r="J467" i="28"/>
  <c r="J468" i="28"/>
  <c r="J469" i="28"/>
  <c r="J470" i="28"/>
  <c r="J471" i="28"/>
  <c r="J472" i="28"/>
  <c r="J473" i="28"/>
  <c r="J475" i="28"/>
  <c r="J476" i="28"/>
  <c r="J477" i="28"/>
  <c r="J478" i="28"/>
  <c r="J479" i="28"/>
  <c r="J480" i="28"/>
  <c r="J481" i="28"/>
  <c r="J482" i="28"/>
  <c r="J483" i="28"/>
  <c r="J484" i="28"/>
  <c r="J485" i="28"/>
  <c r="J487" i="28"/>
  <c r="J488" i="28"/>
  <c r="J489" i="28"/>
  <c r="J490" i="28"/>
  <c r="J491" i="28"/>
  <c r="J492" i="28"/>
  <c r="J493" i="28"/>
  <c r="J494" i="28"/>
  <c r="J496" i="28"/>
  <c r="J497" i="28"/>
  <c r="J498" i="28"/>
  <c r="J499" i="28"/>
  <c r="J501" i="28"/>
  <c r="J503" i="28"/>
  <c r="J504" i="28"/>
  <c r="J505" i="28"/>
  <c r="J506" i="28"/>
  <c r="J507" i="28"/>
  <c r="J508" i="28"/>
  <c r="J509" i="28"/>
  <c r="J510" i="28"/>
  <c r="J511" i="28"/>
  <c r="J512" i="28"/>
  <c r="J514" i="28"/>
  <c r="J515" i="28"/>
  <c r="J516" i="28"/>
  <c r="J517" i="28"/>
  <c r="J518" i="28"/>
  <c r="J519" i="28"/>
  <c r="J520" i="28"/>
  <c r="J521" i="28"/>
  <c r="J522" i="28"/>
  <c r="J523" i="28"/>
  <c r="J525" i="28"/>
  <c r="J526" i="28"/>
  <c r="J527" i="28"/>
  <c r="J528" i="28"/>
  <c r="J529" i="28"/>
  <c r="J530" i="28"/>
  <c r="J531" i="28"/>
  <c r="J532" i="28"/>
  <c r="J533" i="28"/>
  <c r="J534" i="28"/>
  <c r="J535" i="28"/>
  <c r="J536" i="28"/>
  <c r="J538" i="28"/>
  <c r="J539" i="28"/>
  <c r="J540" i="28"/>
  <c r="J541" i="28"/>
  <c r="J542" i="28"/>
  <c r="J543" i="28"/>
  <c r="J544" i="28"/>
  <c r="J545" i="28"/>
  <c r="J546" i="28"/>
  <c r="J547" i="28"/>
  <c r="J548" i="28"/>
  <c r="J550" i="28"/>
  <c r="J551" i="28"/>
  <c r="J552" i="28"/>
  <c r="J553" i="28"/>
  <c r="J554" i="28"/>
  <c r="J555" i="28"/>
  <c r="J556" i="28"/>
  <c r="J557" i="28"/>
  <c r="J558" i="28"/>
  <c r="J559" i="28"/>
  <c r="O58" i="6" l="1"/>
  <c r="M58" i="28"/>
  <c r="O58" i="28" s="1"/>
  <c r="AG19" i="29"/>
  <c r="AE19" i="29"/>
  <c r="AH16" i="29"/>
  <c r="O59" i="6" l="1"/>
  <c r="M59" i="28"/>
  <c r="O59" i="28" s="1"/>
  <c r="J326" i="24"/>
  <c r="J336" i="24" s="1"/>
  <c r="M60" i="28" l="1"/>
  <c r="O60" i="28" s="1"/>
  <c r="O60" i="6"/>
  <c r="J330" i="10"/>
  <c r="J340" i="10" s="1"/>
  <c r="J341" i="10" s="1"/>
  <c r="J560" i="10" s="1"/>
  <c r="J303" i="28"/>
  <c r="J282" i="28"/>
  <c r="J306" i="24"/>
  <c r="J308" i="24" s="1"/>
  <c r="J337" i="24" s="1"/>
  <c r="J40" i="24"/>
  <c r="J40" i="28"/>
  <c r="J277" i="24"/>
  <c r="J291" i="24" s="1"/>
  <c r="J296" i="24" s="1"/>
  <c r="J298" i="24"/>
  <c r="J297" i="24" s="1"/>
  <c r="Q16" i="29"/>
  <c r="O61" i="6" l="1"/>
  <c r="M61" i="28"/>
  <c r="O61" i="28" s="1"/>
  <c r="J39" i="28"/>
  <c r="J39" i="24"/>
  <c r="J50" i="24" s="1"/>
  <c r="AH12" i="29"/>
  <c r="AH23" i="29"/>
  <c r="AH21" i="29"/>
  <c r="AH20" i="29"/>
  <c r="AH17" i="29"/>
  <c r="AH15" i="29"/>
  <c r="AH13" i="29"/>
  <c r="AH9" i="29"/>
  <c r="AH8" i="29"/>
  <c r="O62" i="6" l="1"/>
  <c r="M62" i="28"/>
  <c r="O62" i="28" s="1"/>
  <c r="J556" i="24"/>
  <c r="AH26" i="29"/>
  <c r="AF26" i="29"/>
  <c r="M63" i="28" l="1"/>
  <c r="O63" i="28" s="1"/>
  <c r="O63" i="6"/>
  <c r="J272" i="24"/>
  <c r="K22" i="29"/>
  <c r="A22" i="29"/>
  <c r="M64" i="28" l="1"/>
  <c r="O64" i="28" s="1"/>
  <c r="O64" i="6"/>
  <c r="AA22" i="29"/>
  <c r="X22" i="29"/>
  <c r="P22" i="29"/>
  <c r="J22" i="29"/>
  <c r="F22" i="29"/>
  <c r="E22" i="29"/>
  <c r="O65" i="6" l="1"/>
  <c r="M65" i="28"/>
  <c r="O65" i="28" s="1"/>
  <c r="I22" i="29"/>
  <c r="O22" i="29"/>
  <c r="U22" i="29"/>
  <c r="AB22" i="29"/>
  <c r="T22" i="29"/>
  <c r="Q22" i="29"/>
  <c r="C22" i="29"/>
  <c r="D22" i="29"/>
  <c r="B22" i="29"/>
  <c r="K9" i="29"/>
  <c r="A9" i="29"/>
  <c r="O9" i="29"/>
  <c r="P9" i="29"/>
  <c r="Q9" i="29"/>
  <c r="T9" i="29"/>
  <c r="U9" i="29"/>
  <c r="X9" i="29"/>
  <c r="AA9" i="29"/>
  <c r="AB9" i="29"/>
  <c r="AC9" i="29"/>
  <c r="AE9" i="29" s="1"/>
  <c r="J9" i="29"/>
  <c r="F9" i="29"/>
  <c r="E9" i="29"/>
  <c r="C9" i="29"/>
  <c r="B9" i="29"/>
  <c r="O66" i="6" l="1"/>
  <c r="M66" i="28"/>
  <c r="O66" i="28" s="1"/>
  <c r="L22" i="29"/>
  <c r="N22" i="29" s="1"/>
  <c r="I9" i="29"/>
  <c r="AC22" i="29"/>
  <c r="AE22" i="29" s="1"/>
  <c r="AC24" i="29"/>
  <c r="AE24" i="29" s="1"/>
  <c r="AC25" i="29"/>
  <c r="AE25" i="29" s="1"/>
  <c r="AC27" i="29"/>
  <c r="T23" i="29"/>
  <c r="O67" i="6" l="1"/>
  <c r="M67" i="28"/>
  <c r="O67" i="28" s="1"/>
  <c r="AG22" i="29"/>
  <c r="D9" i="29"/>
  <c r="K8" i="29"/>
  <c r="K10" i="29"/>
  <c r="K11" i="29"/>
  <c r="K12" i="29"/>
  <c r="K13" i="29"/>
  <c r="K14" i="29"/>
  <c r="K15" i="29"/>
  <c r="K16" i="29"/>
  <c r="K17" i="29"/>
  <c r="K18" i="29"/>
  <c r="K20" i="29"/>
  <c r="K21" i="29"/>
  <c r="K23" i="29"/>
  <c r="AG24" i="29"/>
  <c r="AG25" i="29"/>
  <c r="A23" i="29"/>
  <c r="A21" i="29"/>
  <c r="A20" i="29"/>
  <c r="A18" i="29"/>
  <c r="A17" i="29"/>
  <c r="A16" i="29"/>
  <c r="A15" i="29"/>
  <c r="A14" i="29"/>
  <c r="A13" i="29"/>
  <c r="A12" i="29"/>
  <c r="A11" i="29"/>
  <c r="A10" i="29"/>
  <c r="A8" i="29"/>
  <c r="AA16" i="29"/>
  <c r="X16" i="29"/>
  <c r="P16" i="29"/>
  <c r="F16" i="29"/>
  <c r="E16" i="29"/>
  <c r="AA13" i="29"/>
  <c r="X13" i="29"/>
  <c r="I13" i="29"/>
  <c r="F13" i="29"/>
  <c r="E13" i="29"/>
  <c r="M68" i="28" l="1"/>
  <c r="O68" i="28" s="1"/>
  <c r="O68" i="6"/>
  <c r="J13" i="29"/>
  <c r="C13" i="29"/>
  <c r="I16" i="29"/>
  <c r="L9" i="29"/>
  <c r="N9" i="29" s="1"/>
  <c r="O13" i="29"/>
  <c r="P13" i="29"/>
  <c r="B16" i="29"/>
  <c r="C16" i="29"/>
  <c r="AB16" i="29"/>
  <c r="J16" i="29"/>
  <c r="T16" i="29"/>
  <c r="U16" i="29"/>
  <c r="O16" i="29"/>
  <c r="Q13" i="29"/>
  <c r="AB13" i="29"/>
  <c r="T13" i="29"/>
  <c r="U13" i="29"/>
  <c r="D13" i="29"/>
  <c r="B13" i="29"/>
  <c r="K26" i="29"/>
  <c r="AA12" i="29"/>
  <c r="X12" i="29"/>
  <c r="P12" i="29"/>
  <c r="O12" i="29"/>
  <c r="F12" i="29"/>
  <c r="E12" i="29"/>
  <c r="AA11" i="29"/>
  <c r="X11" i="29"/>
  <c r="P11" i="29"/>
  <c r="I11" i="29"/>
  <c r="F11" i="29"/>
  <c r="E11" i="29"/>
  <c r="C11" i="29"/>
  <c r="AA20" i="29"/>
  <c r="X20" i="29"/>
  <c r="F20" i="29"/>
  <c r="E20" i="29"/>
  <c r="AA23" i="29"/>
  <c r="X23" i="29"/>
  <c r="P23" i="29"/>
  <c r="F23" i="29"/>
  <c r="E23" i="29"/>
  <c r="AA21" i="29"/>
  <c r="X21" i="29"/>
  <c r="P21" i="29"/>
  <c r="O21" i="29"/>
  <c r="F21" i="29"/>
  <c r="E21" i="29"/>
  <c r="O69" i="6" l="1"/>
  <c r="M69" i="28"/>
  <c r="O69" i="28" s="1"/>
  <c r="L13" i="29"/>
  <c r="N13" i="29" s="1"/>
  <c r="I23" i="29"/>
  <c r="T21" i="29"/>
  <c r="I21" i="29"/>
  <c r="C21" i="29"/>
  <c r="J21" i="29"/>
  <c r="J12" i="29"/>
  <c r="T11" i="29"/>
  <c r="U11" i="29"/>
  <c r="AG9" i="29"/>
  <c r="C12" i="29"/>
  <c r="U21" i="29"/>
  <c r="B21" i="29"/>
  <c r="T12" i="29"/>
  <c r="B11" i="29"/>
  <c r="J11" i="29"/>
  <c r="D16" i="29"/>
  <c r="P20" i="29"/>
  <c r="Q12" i="29"/>
  <c r="AC13" i="29"/>
  <c r="AE13" i="29" s="1"/>
  <c r="AC16" i="29"/>
  <c r="AE16" i="29" s="1"/>
  <c r="I12" i="29"/>
  <c r="AB23" i="29"/>
  <c r="U23" i="29"/>
  <c r="O23" i="29"/>
  <c r="C23" i="29"/>
  <c r="D23" i="29"/>
  <c r="J23" i="29"/>
  <c r="AB21" i="29"/>
  <c r="D21" i="29"/>
  <c r="AB20" i="29"/>
  <c r="T20" i="29"/>
  <c r="U20" i="29"/>
  <c r="J20" i="29"/>
  <c r="I20" i="29"/>
  <c r="B20" i="29"/>
  <c r="C20" i="29"/>
  <c r="U12" i="29"/>
  <c r="AB12" i="29"/>
  <c r="AB11" i="29"/>
  <c r="O11" i="29"/>
  <c r="Q11" i="29"/>
  <c r="Q20" i="29"/>
  <c r="Q21" i="29"/>
  <c r="AA17" i="29"/>
  <c r="X17" i="29"/>
  <c r="P17" i="29"/>
  <c r="I17" i="29"/>
  <c r="F17" i="29"/>
  <c r="E17" i="29"/>
  <c r="C17" i="29"/>
  <c r="AA15" i="29"/>
  <c r="X15" i="29"/>
  <c r="P15" i="29"/>
  <c r="F15" i="29"/>
  <c r="E15" i="29"/>
  <c r="AA14" i="29"/>
  <c r="X14" i="29"/>
  <c r="P14" i="29"/>
  <c r="F14" i="29"/>
  <c r="E14" i="29"/>
  <c r="AA10" i="29"/>
  <c r="X10" i="29"/>
  <c r="O70" i="6" l="1"/>
  <c r="M70" i="28"/>
  <c r="O70" i="28" s="1"/>
  <c r="J17" i="29"/>
  <c r="J300" i="28"/>
  <c r="J365" i="28"/>
  <c r="L21" i="29"/>
  <c r="N21" i="29" s="1"/>
  <c r="L16" i="29"/>
  <c r="N16" i="29" s="1"/>
  <c r="J14" i="29"/>
  <c r="O14" i="29"/>
  <c r="E10" i="29"/>
  <c r="F10" i="29"/>
  <c r="J313" i="28"/>
  <c r="P10" i="29"/>
  <c r="AG13" i="29"/>
  <c r="T18" i="29"/>
  <c r="I18" i="29"/>
  <c r="U10" i="29"/>
  <c r="AC21" i="29"/>
  <c r="AE21" i="29" s="1"/>
  <c r="AC12" i="29"/>
  <c r="AE12" i="29" s="1"/>
  <c r="O17" i="29"/>
  <c r="J15" i="29"/>
  <c r="AB15" i="29"/>
  <c r="C15" i="29"/>
  <c r="O15" i="29"/>
  <c r="C14" i="29"/>
  <c r="AB14" i="29"/>
  <c r="D12" i="29"/>
  <c r="D20" i="29"/>
  <c r="L20" i="29" s="1"/>
  <c r="Q23" i="29"/>
  <c r="AC23" i="29" s="1"/>
  <c r="AE23" i="29" s="1"/>
  <c r="B23" i="29"/>
  <c r="L23" i="29" s="1"/>
  <c r="N23" i="29" s="1"/>
  <c r="O20" i="29"/>
  <c r="AC20" i="29" s="1"/>
  <c r="AE20" i="29" s="1"/>
  <c r="AA18" i="29"/>
  <c r="X18" i="29"/>
  <c r="P18" i="29"/>
  <c r="O18" i="29"/>
  <c r="F18" i="29"/>
  <c r="J18" i="29"/>
  <c r="C18" i="29"/>
  <c r="E18" i="29"/>
  <c r="B18" i="29"/>
  <c r="AB17" i="29"/>
  <c r="T17" i="29"/>
  <c r="U17" i="29"/>
  <c r="D17" i="29"/>
  <c r="T15" i="29"/>
  <c r="U15" i="29"/>
  <c r="I15" i="29"/>
  <c r="B15" i="29"/>
  <c r="T14" i="29"/>
  <c r="U14" i="29"/>
  <c r="D14" i="29"/>
  <c r="I14" i="29"/>
  <c r="B12" i="29"/>
  <c r="AC11" i="29"/>
  <c r="AE11" i="29" s="1"/>
  <c r="D11" i="29"/>
  <c r="L11" i="29" s="1"/>
  <c r="N11" i="29" s="1"/>
  <c r="AB10" i="29"/>
  <c r="J549" i="28"/>
  <c r="J537" i="28"/>
  <c r="J524" i="28"/>
  <c r="J502" i="28"/>
  <c r="J448" i="28"/>
  <c r="J437" i="28"/>
  <c r="J426" i="28"/>
  <c r="J385" i="28"/>
  <c r="J375" i="28"/>
  <c r="J330" i="28"/>
  <c r="J327" i="28"/>
  <c r="J316" i="28"/>
  <c r="P8" i="29"/>
  <c r="J296" i="28"/>
  <c r="M71" i="28" l="1"/>
  <c r="O71" i="28" s="1"/>
  <c r="O71" i="6"/>
  <c r="AG16" i="29"/>
  <c r="J302" i="28"/>
  <c r="L12" i="29"/>
  <c r="N12" i="29" s="1"/>
  <c r="J10" i="29"/>
  <c r="I10" i="29"/>
  <c r="B10" i="29"/>
  <c r="N20" i="29"/>
  <c r="AG11" i="29"/>
  <c r="C8" i="29"/>
  <c r="T10" i="29"/>
  <c r="O10" i="29"/>
  <c r="C10" i="29"/>
  <c r="AG23" i="29"/>
  <c r="AG20" i="29"/>
  <c r="AG21" i="29"/>
  <c r="X8" i="29"/>
  <c r="X26" i="29" s="1"/>
  <c r="J495" i="28"/>
  <c r="F8" i="29"/>
  <c r="J513" i="28"/>
  <c r="AA8" i="29"/>
  <c r="AA26" i="29" s="1"/>
  <c r="J500" i="28"/>
  <c r="B17" i="29"/>
  <c r="L17" i="29" s="1"/>
  <c r="N17" i="29" s="1"/>
  <c r="Q10" i="29"/>
  <c r="E8" i="29"/>
  <c r="E26" i="29" s="1"/>
  <c r="AG12" i="29"/>
  <c r="AB18" i="29"/>
  <c r="U18" i="29"/>
  <c r="Q18" i="29"/>
  <c r="P26" i="29"/>
  <c r="D18" i="29"/>
  <c r="L18" i="29" s="1"/>
  <c r="N18" i="29" s="1"/>
  <c r="Q17" i="29"/>
  <c r="AC17" i="29" s="1"/>
  <c r="AE17" i="29" s="1"/>
  <c r="Q15" i="29"/>
  <c r="AC15" i="29" s="1"/>
  <c r="AE15" i="29" s="1"/>
  <c r="D15" i="29"/>
  <c r="Q14" i="29"/>
  <c r="AC14" i="29" s="1"/>
  <c r="AE14" i="29" s="1"/>
  <c r="B14" i="29"/>
  <c r="L14" i="29" s="1"/>
  <c r="N14" i="29" s="1"/>
  <c r="T8" i="29"/>
  <c r="B8" i="29"/>
  <c r="Q8" i="29"/>
  <c r="J301" i="28"/>
  <c r="O72" i="6" l="1"/>
  <c r="M72" i="28"/>
  <c r="O72" i="28" s="1"/>
  <c r="C26" i="29"/>
  <c r="AC10" i="29"/>
  <c r="AE10" i="29" s="1"/>
  <c r="J461" i="6"/>
  <c r="J461" i="28"/>
  <c r="T26" i="29"/>
  <c r="L15" i="29"/>
  <c r="N15" i="29" s="1"/>
  <c r="AG14" i="29"/>
  <c r="D10" i="29"/>
  <c r="F26" i="29"/>
  <c r="AG17" i="29"/>
  <c r="I8" i="29"/>
  <c r="I26" i="29" s="1"/>
  <c r="J8" i="29"/>
  <c r="J26" i="29" s="1"/>
  <c r="AB8" i="29"/>
  <c r="AB26" i="29" s="1"/>
  <c r="J561" i="28"/>
  <c r="U8" i="29"/>
  <c r="U26" i="29" s="1"/>
  <c r="AC18" i="29"/>
  <c r="AE18" i="29" s="1"/>
  <c r="Q26" i="29"/>
  <c r="O8" i="29"/>
  <c r="D8" i="29"/>
  <c r="L8" i="29" s="1"/>
  <c r="B26" i="29"/>
  <c r="O73" i="6" l="1"/>
  <c r="M73" i="28"/>
  <c r="O73" i="28" s="1"/>
  <c r="AC8" i="29"/>
  <c r="AC26" i="29" s="1"/>
  <c r="D26" i="29"/>
  <c r="M26" i="29" s="1"/>
  <c r="J474" i="28"/>
  <c r="J486" i="6"/>
  <c r="J562" i="6" s="1"/>
  <c r="J486" i="28"/>
  <c r="W8" i="29"/>
  <c r="W26" i="29" s="1"/>
  <c r="AG15" i="29"/>
  <c r="N8" i="29"/>
  <c r="L10" i="29"/>
  <c r="AG10" i="29" s="1"/>
  <c r="AG18" i="29"/>
  <c r="O26" i="29"/>
  <c r="J565" i="6" l="1"/>
  <c r="O74" i="6"/>
  <c r="M74" i="28"/>
  <c r="O74" i="28" s="1"/>
  <c r="L26" i="29"/>
  <c r="N26" i="29" s="1"/>
  <c r="N10" i="29"/>
  <c r="L27" i="29"/>
  <c r="AG27" i="29" s="1"/>
  <c r="AE8" i="29"/>
  <c r="AG8" i="29" s="1"/>
  <c r="AE26" i="29"/>
  <c r="F555" i="1"/>
  <c r="F554" i="1"/>
  <c r="F543" i="1"/>
  <c r="F531" i="1"/>
  <c r="F518" i="1"/>
  <c r="F507" i="1"/>
  <c r="F496" i="1"/>
  <c r="F494" i="1"/>
  <c r="F489" i="1"/>
  <c r="F480" i="1"/>
  <c r="F468" i="1"/>
  <c r="F455" i="1"/>
  <c r="F442" i="1"/>
  <c r="F431" i="1"/>
  <c r="F420" i="1"/>
  <c r="F415" i="1"/>
  <c r="F379" i="1"/>
  <c r="F369" i="1"/>
  <c r="F359" i="1"/>
  <c r="O75" i="6" l="1"/>
  <c r="M75" i="28"/>
  <c r="O75" i="28" s="1"/>
  <c r="AG26" i="29"/>
  <c r="F338" i="1"/>
  <c r="F336" i="1"/>
  <c r="F335" i="1"/>
  <c r="F324" i="1"/>
  <c r="F321" i="1"/>
  <c r="F310" i="1"/>
  <c r="F307" i="1"/>
  <c r="F296" i="1"/>
  <c r="F295" i="1"/>
  <c r="F294" i="1"/>
  <c r="F290" i="1"/>
  <c r="F259" i="1"/>
  <c r="F248" i="1"/>
  <c r="F270" i="1" s="1"/>
  <c r="F235" i="1"/>
  <c r="F224" i="1"/>
  <c r="F246" i="1" s="1"/>
  <c r="F222" i="1"/>
  <c r="F213" i="1"/>
  <c r="F153" i="1"/>
  <c r="F148" i="1"/>
  <c r="F143" i="1"/>
  <c r="F123" i="1"/>
  <c r="F169" i="1" s="1"/>
  <c r="F114" i="1"/>
  <c r="F107" i="1"/>
  <c r="F100" i="1"/>
  <c r="F90" i="1"/>
  <c r="F52" i="1"/>
  <c r="F63" i="1"/>
  <c r="M76" i="28" l="1"/>
  <c r="O76" i="28" s="1"/>
  <c r="O76" i="6"/>
  <c r="F86" i="1"/>
  <c r="F99" i="1" s="1"/>
  <c r="F183" i="1" s="1"/>
  <c r="F74" i="1"/>
  <c r="F85" i="1" s="1"/>
  <c r="F38" i="1"/>
  <c r="F27" i="1"/>
  <c r="F16" i="1"/>
  <c r="F13" i="1"/>
  <c r="F49" i="1" s="1"/>
  <c r="F271" i="1" s="1"/>
  <c r="J396" i="34"/>
  <c r="J397" i="28" s="1"/>
  <c r="J405" i="34"/>
  <c r="J406" i="28" s="1"/>
  <c r="J402" i="34"/>
  <c r="J403" i="28" s="1"/>
  <c r="J403" i="34"/>
  <c r="J404" i="28" s="1"/>
  <c r="J408" i="34"/>
  <c r="J409" i="28" s="1"/>
  <c r="J406" i="34"/>
  <c r="J407" i="28" s="1"/>
  <c r="J404" i="34"/>
  <c r="J405" i="28" s="1"/>
  <c r="J398" i="34"/>
  <c r="J399" i="28" s="1"/>
  <c r="J397" i="34"/>
  <c r="J398" i="28" s="1"/>
  <c r="J395" i="34"/>
  <c r="J396" i="28" s="1"/>
  <c r="J400" i="34"/>
  <c r="J401" i="28" s="1"/>
  <c r="J407" i="34"/>
  <c r="J408" i="28" s="1"/>
  <c r="J409" i="34"/>
  <c r="J410" i="28" s="1"/>
  <c r="J401" i="34"/>
  <c r="J402" i="28" s="1"/>
  <c r="J399" i="34"/>
  <c r="J400" i="28" s="1"/>
  <c r="O77" i="6" l="1"/>
  <c r="M77" i="28"/>
  <c r="O77" i="28" s="1"/>
  <c r="J394" i="34"/>
  <c r="J420" i="34" l="1"/>
  <c r="J421" i="28" s="1"/>
  <c r="J395" i="28"/>
  <c r="J560" i="34"/>
  <c r="O78" i="6"/>
  <c r="M78" i="28"/>
  <c r="O78" i="28" s="1"/>
  <c r="M79" i="28" l="1"/>
  <c r="O79" i="28" s="1"/>
  <c r="O79" i="6"/>
  <c r="M80" i="28" l="1"/>
  <c r="O80" i="28" s="1"/>
  <c r="O80" i="6"/>
  <c r="M81" i="28" l="1"/>
  <c r="O81" i="28" s="1"/>
  <c r="O81" i="6"/>
  <c r="O82" i="6" l="1"/>
  <c r="M82" i="28"/>
  <c r="O82" i="28" s="1"/>
  <c r="O83" i="6" l="1"/>
  <c r="M83" i="28"/>
  <c r="O83" i="28" s="1"/>
  <c r="M84" i="28" l="1"/>
  <c r="O84" i="28" s="1"/>
  <c r="O84" i="6"/>
  <c r="O85" i="6" l="1"/>
  <c r="M85" i="28"/>
  <c r="O85" i="28" s="1"/>
  <c r="O86" i="6" l="1"/>
  <c r="M86" i="28"/>
  <c r="O86" i="28" l="1"/>
  <c r="E7" i="47"/>
  <c r="E18" i="47" s="1"/>
  <c r="M87" i="28"/>
  <c r="O87" i="28" s="1"/>
  <c r="O87" i="6"/>
  <c r="E32" i="47" l="1"/>
  <c r="E33" i="47"/>
  <c r="I33" i="47"/>
  <c r="M88" i="28"/>
  <c r="O88" i="28" s="1"/>
  <c r="O88" i="6"/>
  <c r="I34" i="47" l="1"/>
  <c r="E34" i="47"/>
  <c r="M89" i="28"/>
  <c r="O89" i="28" s="1"/>
  <c r="O89" i="6"/>
  <c r="O90" i="6" l="1"/>
  <c r="M90" i="28"/>
  <c r="O90" i="28" s="1"/>
  <c r="O91" i="6" l="1"/>
  <c r="M91" i="28"/>
  <c r="O91" i="28" s="1"/>
  <c r="O92" i="6" l="1"/>
  <c r="M92" i="28"/>
  <c r="O92" i="28" s="1"/>
  <c r="O93" i="6" l="1"/>
  <c r="M93" i="28"/>
  <c r="O93" i="28" s="1"/>
  <c r="O94" i="6" l="1"/>
  <c r="M94" i="28"/>
  <c r="O94" i="28" s="1"/>
  <c r="M95" i="28" l="1"/>
  <c r="O95" i="28" s="1"/>
  <c r="O95" i="6"/>
  <c r="M96" i="28" l="1"/>
  <c r="O96" i="28" s="1"/>
  <c r="O96" i="6"/>
  <c r="O97" i="6" l="1"/>
  <c r="M97" i="28"/>
  <c r="O97" i="28" s="1"/>
  <c r="O98" i="6" l="1"/>
  <c r="M98" i="28"/>
  <c r="O98" i="28" s="1"/>
  <c r="O99" i="6" l="1"/>
  <c r="M99" i="28"/>
  <c r="O99" i="28" s="1"/>
  <c r="O100" i="6" l="1"/>
  <c r="M100" i="28"/>
  <c r="O100" i="28" s="1"/>
  <c r="O101" i="6" l="1"/>
  <c r="M101" i="28"/>
  <c r="O101" i="28" s="1"/>
  <c r="O102" i="6" l="1"/>
  <c r="M102" i="28"/>
  <c r="O102" i="28" s="1"/>
  <c r="M103" i="28" l="1"/>
  <c r="O103" i="28" s="1"/>
  <c r="O103" i="6"/>
  <c r="M104" i="28" l="1"/>
  <c r="O104" i="28" s="1"/>
  <c r="O104" i="6"/>
  <c r="O105" i="6" l="1"/>
  <c r="M105" i="28"/>
  <c r="O105" i="28" s="1"/>
  <c r="O106" i="6" l="1"/>
  <c r="M106" i="28"/>
  <c r="O106" i="28" s="1"/>
  <c r="O107" i="6" l="1"/>
  <c r="M107" i="28"/>
  <c r="O107" i="28" s="1"/>
  <c r="M108" i="28" l="1"/>
  <c r="O108" i="28" s="1"/>
  <c r="O108" i="6"/>
  <c r="O109" i="6" l="1"/>
  <c r="M109" i="28"/>
  <c r="O109" i="28" s="1"/>
  <c r="O110" i="6" l="1"/>
  <c r="M110" i="28"/>
  <c r="O110" i="28" s="1"/>
  <c r="M111" i="28" l="1"/>
  <c r="O111" i="28" s="1"/>
  <c r="O111" i="6"/>
  <c r="M112" i="28" l="1"/>
  <c r="O112" i="28" s="1"/>
  <c r="O112" i="6"/>
  <c r="M113" i="28" l="1"/>
  <c r="O113" i="28" s="1"/>
  <c r="O113" i="6"/>
  <c r="O114" i="6" l="1"/>
  <c r="M114" i="28"/>
  <c r="O114" i="28" s="1"/>
  <c r="O115" i="6" l="1"/>
  <c r="M115" i="28"/>
  <c r="O115" i="28" s="1"/>
  <c r="M116" i="28" l="1"/>
  <c r="O116" i="28" s="1"/>
  <c r="O116" i="6"/>
  <c r="O117" i="6" l="1"/>
  <c r="M117" i="28"/>
  <c r="O117" i="28" s="1"/>
  <c r="O118" i="6" l="1"/>
  <c r="M118" i="28"/>
  <c r="O118" i="28" s="1"/>
  <c r="O119" i="6" l="1"/>
  <c r="M119" i="28"/>
  <c r="O119" i="28" s="1"/>
  <c r="M120" i="28" l="1"/>
  <c r="O120" i="28" s="1"/>
  <c r="O120" i="6"/>
  <c r="M121" i="28" l="1"/>
  <c r="O121" i="28" s="1"/>
  <c r="O121" i="6"/>
  <c r="O122" i="6" l="1"/>
  <c r="M122" i="28"/>
  <c r="O122" i="28" s="1"/>
  <c r="O123" i="6" l="1"/>
  <c r="M123" i="28"/>
  <c r="O123" i="28" s="1"/>
  <c r="O124" i="6" l="1"/>
  <c r="M124" i="28"/>
  <c r="O124" i="28" s="1"/>
  <c r="O125" i="6" l="1"/>
  <c r="M125" i="28"/>
  <c r="O125" i="28" s="1"/>
  <c r="O126" i="6" l="1"/>
  <c r="M126" i="28"/>
  <c r="O126" i="28" s="1"/>
  <c r="O127" i="6" l="1"/>
  <c r="M127" i="28"/>
  <c r="O127" i="28" s="1"/>
  <c r="M128" i="28" l="1"/>
  <c r="O128" i="28" s="1"/>
  <c r="O128" i="6"/>
  <c r="O129" i="6" l="1"/>
  <c r="M129" i="28"/>
  <c r="O129" i="28" s="1"/>
  <c r="O130" i="6" l="1"/>
  <c r="M130" i="28"/>
  <c r="O130" i="28" s="1"/>
  <c r="O131" i="6" l="1"/>
  <c r="M131" i="28"/>
  <c r="O131" i="28" s="1"/>
  <c r="M132" i="28" l="1"/>
  <c r="O132" i="28" s="1"/>
  <c r="O132" i="6"/>
  <c r="O133" i="6" l="1"/>
  <c r="M133" i="28"/>
  <c r="O133" i="28" s="1"/>
  <c r="O134" i="6" l="1"/>
  <c r="M134" i="28"/>
  <c r="O134" i="28" s="1"/>
  <c r="O135" i="6" l="1"/>
  <c r="M135" i="28"/>
  <c r="O135" i="28" s="1"/>
  <c r="M136" i="28" l="1"/>
  <c r="O136" i="28" s="1"/>
  <c r="O136" i="6"/>
  <c r="O137" i="6" l="1"/>
  <c r="M137" i="28"/>
  <c r="O137" i="28" s="1"/>
  <c r="O138" i="6" l="1"/>
  <c r="M138" i="28"/>
  <c r="O138" i="28" s="1"/>
  <c r="O139" i="6" l="1"/>
  <c r="M139" i="28"/>
  <c r="O139" i="28" s="1"/>
  <c r="O140" i="6" l="1"/>
  <c r="M140" i="28"/>
  <c r="O140" i="28" s="1"/>
  <c r="O141" i="6" l="1"/>
  <c r="M141" i="28"/>
  <c r="O141" i="28" s="1"/>
  <c r="O142" i="6" l="1"/>
  <c r="M142" i="28"/>
  <c r="O142" i="28" s="1"/>
  <c r="O143" i="6" l="1"/>
  <c r="M143" i="28"/>
  <c r="O143" i="28" s="1"/>
  <c r="M144" i="28" l="1"/>
  <c r="O144" i="28" s="1"/>
  <c r="O144" i="6"/>
  <c r="M145" i="28" l="1"/>
  <c r="O145" i="28" s="1"/>
  <c r="O145" i="6"/>
  <c r="O146" i="6" l="1"/>
  <c r="M146" i="28"/>
  <c r="O146" i="28" s="1"/>
  <c r="O147" i="6" l="1"/>
  <c r="M147" i="28"/>
  <c r="O147" i="28" s="1"/>
  <c r="O148" i="6" l="1"/>
  <c r="M148" i="28"/>
  <c r="O148" i="28" s="1"/>
  <c r="O149" i="6" l="1"/>
  <c r="M149" i="28"/>
  <c r="O149" i="28" s="1"/>
  <c r="O150" i="6" l="1"/>
  <c r="M150" i="28"/>
  <c r="O150" i="28" s="1"/>
  <c r="O151" i="6" l="1"/>
  <c r="M151" i="28"/>
  <c r="O151" i="28" s="1"/>
  <c r="M152" i="28" l="1"/>
  <c r="O152" i="28" s="1"/>
  <c r="O152" i="6"/>
  <c r="M153" i="28" l="1"/>
  <c r="O153" i="28" s="1"/>
  <c r="O153" i="6"/>
  <c r="O154" i="6" l="1"/>
  <c r="M154" i="28"/>
  <c r="O154" i="28" s="1"/>
  <c r="O155" i="6" l="1"/>
  <c r="M155" i="28"/>
  <c r="O155" i="28" s="1"/>
  <c r="M156" i="28" l="1"/>
  <c r="O156" i="28" s="1"/>
  <c r="O156" i="6"/>
  <c r="O157" i="6" l="1"/>
  <c r="M157" i="28"/>
  <c r="O157" i="28" s="1"/>
  <c r="O158" i="6" l="1"/>
  <c r="M158" i="28"/>
  <c r="O158" i="28" s="1"/>
  <c r="O159" i="6" l="1"/>
  <c r="M159" i="28"/>
  <c r="O159" i="28" s="1"/>
  <c r="M160" i="28" l="1"/>
  <c r="O160" i="28" s="1"/>
  <c r="O160" i="6"/>
  <c r="O161" i="6" l="1"/>
  <c r="M161" i="28"/>
  <c r="O161" i="28" s="1"/>
  <c r="O162" i="6" l="1"/>
  <c r="M162" i="28"/>
  <c r="O162" i="28" s="1"/>
  <c r="O163" i="6" l="1"/>
  <c r="M163" i="28"/>
  <c r="O163" i="28" s="1"/>
  <c r="M164" i="28" l="1"/>
  <c r="O164" i="28" s="1"/>
  <c r="O164" i="6"/>
  <c r="O165" i="6" l="1"/>
  <c r="M165" i="28"/>
  <c r="O165" i="28" s="1"/>
  <c r="O166" i="6" l="1"/>
  <c r="M166" i="28"/>
  <c r="O166" i="28" s="1"/>
  <c r="O167" i="6" l="1"/>
  <c r="M167" i="28"/>
  <c r="O167" i="28" s="1"/>
  <c r="M168" i="28" l="1"/>
  <c r="O168" i="28" s="1"/>
  <c r="O168" i="6"/>
  <c r="O169" i="6" l="1"/>
  <c r="M169" i="28"/>
  <c r="O169" i="28" s="1"/>
  <c r="O170" i="6" l="1"/>
  <c r="M170" i="28"/>
  <c r="O170" i="28" s="1"/>
  <c r="O171" i="6" l="1"/>
  <c r="M171" i="28"/>
  <c r="O171" i="28" s="1"/>
  <c r="M172" i="28" l="1"/>
  <c r="O172" i="28" s="1"/>
  <c r="O172" i="6"/>
  <c r="O173" i="6" l="1"/>
  <c r="M173" i="28"/>
  <c r="O173" i="28" s="1"/>
  <c r="O174" i="6" l="1"/>
  <c r="M174" i="28"/>
  <c r="O174" i="28" s="1"/>
  <c r="O175" i="6" l="1"/>
  <c r="M175" i="28"/>
  <c r="O175" i="28" s="1"/>
  <c r="M176" i="28" l="1"/>
  <c r="O176" i="28" s="1"/>
  <c r="O176" i="6"/>
  <c r="M177" i="28" l="1"/>
  <c r="O177" i="28" s="1"/>
  <c r="O177" i="6"/>
  <c r="O178" i="6" l="1"/>
  <c r="M178" i="28"/>
  <c r="O178" i="28" s="1"/>
  <c r="M179" i="28" l="1"/>
  <c r="O179" i="28" s="1"/>
  <c r="O179" i="6"/>
  <c r="O180" i="6" l="1"/>
  <c r="M180" i="28"/>
  <c r="O180" i="28" s="1"/>
  <c r="O181" i="6" l="1"/>
  <c r="M181" i="28"/>
  <c r="O181" i="28" s="1"/>
  <c r="O182" i="6" l="1"/>
  <c r="M182" i="28"/>
  <c r="O182" i="28" s="1"/>
  <c r="O183" i="6" l="1"/>
  <c r="O183" i="28"/>
  <c r="O184" i="6" l="1"/>
  <c r="M185" i="28"/>
  <c r="O185" i="28" l="1"/>
  <c r="E10" i="45"/>
  <c r="O185" i="6"/>
  <c r="M186" i="28"/>
  <c r="O186" i="28" s="1"/>
  <c r="O186" i="6" l="1"/>
  <c r="M187" i="28"/>
  <c r="O187" i="28" s="1"/>
  <c r="M188" i="28" l="1"/>
  <c r="O188" i="28" s="1"/>
  <c r="M189" i="28" l="1"/>
  <c r="O189" i="28" s="1"/>
  <c r="M190" i="28" l="1"/>
  <c r="O190" i="28" s="1"/>
  <c r="M191" i="28" l="1"/>
  <c r="O191" i="28" s="1"/>
  <c r="O190" i="6"/>
  <c r="O191" i="6" l="1"/>
  <c r="M192" i="28"/>
  <c r="O192" i="28" s="1"/>
  <c r="O192" i="6" l="1"/>
  <c r="M193" i="28"/>
  <c r="O193" i="28" s="1"/>
  <c r="O193" i="6" l="1"/>
  <c r="M194" i="28"/>
  <c r="O194" i="28" s="1"/>
  <c r="M195" i="28" l="1"/>
  <c r="O195" i="28" s="1"/>
  <c r="O194" i="6"/>
  <c r="M196" i="28" l="1"/>
  <c r="O196" i="28" s="1"/>
  <c r="O195" i="6"/>
  <c r="O196" i="6" l="1"/>
  <c r="M197" i="28"/>
  <c r="O197" i="28" s="1"/>
  <c r="O197" i="6" l="1"/>
  <c r="M198" i="28"/>
  <c r="O198" i="28" s="1"/>
  <c r="M199" i="28" l="1"/>
  <c r="O199" i="28" s="1"/>
  <c r="O198" i="6"/>
  <c r="M200" i="28" l="1"/>
  <c r="O200" i="28" s="1"/>
  <c r="O199" i="6"/>
  <c r="O200" i="6" l="1"/>
  <c r="M201" i="28"/>
  <c r="O201" i="28" s="1"/>
  <c r="M202" i="28" l="1"/>
  <c r="O202" i="28" s="1"/>
  <c r="O201" i="6"/>
  <c r="O202" i="6" l="1"/>
  <c r="O203" i="6" l="1"/>
  <c r="O204" i="6" l="1"/>
  <c r="O205" i="6" l="1"/>
  <c r="O206" i="6" l="1"/>
  <c r="O207" i="6" l="1"/>
  <c r="O208" i="6" l="1"/>
  <c r="O209" i="6" l="1"/>
  <c r="O211" i="28" l="1"/>
  <c r="O210" i="6"/>
  <c r="O212" i="28" l="1"/>
  <c r="O211" i="6"/>
  <c r="M213" i="28" l="1"/>
  <c r="O213" i="28" s="1"/>
  <c r="O212" i="6"/>
  <c r="O213" i="6" l="1"/>
  <c r="M214" i="28"/>
  <c r="O214" i="28" s="1"/>
  <c r="O215" i="28" l="1"/>
  <c r="O214" i="6"/>
  <c r="M216" i="28" l="1"/>
  <c r="O216" i="28" s="1"/>
  <c r="M217" i="28" l="1"/>
  <c r="O217" i="28" s="1"/>
  <c r="M218" i="28" l="1"/>
  <c r="O218" i="28" s="1"/>
  <c r="M219" i="28" l="1"/>
  <c r="O219" i="28" s="1"/>
  <c r="M220" i="28" l="1"/>
  <c r="O220" i="28" s="1"/>
  <c r="M221" i="28" l="1"/>
  <c r="O221" i="28" s="1"/>
  <c r="M222" i="28" l="1"/>
  <c r="O222" i="28" s="1"/>
  <c r="M223" i="28" l="1"/>
  <c r="O223" i="28" s="1"/>
  <c r="M224" i="28" l="1"/>
  <c r="O224" i="28" s="1"/>
  <c r="M225" i="28" l="1"/>
  <c r="O225" i="28" s="1"/>
  <c r="O224" i="6"/>
  <c r="O225" i="6" l="1"/>
  <c r="M226" i="28"/>
  <c r="O226" i="28" s="1"/>
  <c r="O226" i="6" l="1"/>
  <c r="M227" i="28"/>
  <c r="O227" i="28" s="1"/>
  <c r="O227" i="6" l="1"/>
  <c r="M228" i="28"/>
  <c r="O228" i="28" s="1"/>
  <c r="M229" i="28" l="1"/>
  <c r="O229" i="28" s="1"/>
  <c r="O228" i="6"/>
  <c r="O229" i="6" l="1"/>
  <c r="M230" i="28"/>
  <c r="O230" i="28" s="1"/>
  <c r="O230" i="6" l="1"/>
  <c r="M231" i="28"/>
  <c r="O231" i="28" s="1"/>
  <c r="O231" i="6" l="1"/>
  <c r="M232" i="28"/>
  <c r="O232" i="28" s="1"/>
  <c r="M233" i="28" l="1"/>
  <c r="O233" i="28" s="1"/>
  <c r="O232" i="6"/>
  <c r="O233" i="6" l="1"/>
  <c r="M234" i="28"/>
  <c r="O234" i="28" s="1"/>
  <c r="M235" i="28" l="1"/>
  <c r="O235" i="28" s="1"/>
  <c r="O234" i="6"/>
  <c r="O235" i="6" l="1"/>
  <c r="O236" i="6" l="1"/>
  <c r="M237" i="28"/>
  <c r="O237" i="28" s="1"/>
  <c r="O237" i="6" l="1"/>
  <c r="M238" i="28"/>
  <c r="O238" i="28" s="1"/>
  <c r="O238" i="6" l="1"/>
  <c r="M239" i="28"/>
  <c r="O239" i="28" s="1"/>
  <c r="O239" i="6" l="1"/>
  <c r="M240" i="28"/>
  <c r="O240" i="28" s="1"/>
  <c r="O240" i="6" l="1"/>
  <c r="M241" i="28"/>
  <c r="O241" i="28" s="1"/>
  <c r="O241" i="6" l="1"/>
  <c r="M242" i="28"/>
  <c r="O242" i="28" s="1"/>
  <c r="O242" i="6" l="1"/>
  <c r="M243" i="28"/>
  <c r="O243" i="28" s="1"/>
  <c r="O243" i="6" l="1"/>
  <c r="M244" i="28"/>
  <c r="O244" i="28" s="1"/>
  <c r="M245" i="28" l="1"/>
  <c r="O245" i="28" s="1"/>
  <c r="O244" i="6"/>
  <c r="O245" i="6" l="1"/>
  <c r="M246" i="28"/>
  <c r="O246" i="28" s="1"/>
  <c r="M247" i="28" l="1"/>
  <c r="O247" i="28" s="1"/>
  <c r="O246" i="6"/>
  <c r="M248" i="28" l="1"/>
  <c r="O247" i="6"/>
  <c r="O248" i="28" l="1"/>
  <c r="E12" i="45"/>
  <c r="O248" i="6"/>
  <c r="M249" i="28"/>
  <c r="O249" i="28" s="1"/>
  <c r="M250" i="28" l="1"/>
  <c r="O250" i="28" s="1"/>
  <c r="O249" i="6"/>
  <c r="O250" i="6" l="1"/>
  <c r="M251" i="28"/>
  <c r="O251" i="28" s="1"/>
  <c r="O251" i="6" l="1"/>
  <c r="M252" i="28"/>
  <c r="O252" i="28" s="1"/>
  <c r="O252" i="6" l="1"/>
  <c r="M253" i="28"/>
  <c r="O253" i="28" s="1"/>
  <c r="M254" i="28" l="1"/>
  <c r="O254" i="28" s="1"/>
  <c r="O253" i="6"/>
  <c r="M255" i="28" l="1"/>
  <c r="O255" i="28" s="1"/>
  <c r="O254" i="6"/>
  <c r="M256" i="28" l="1"/>
  <c r="O256" i="28" s="1"/>
  <c r="O255" i="6"/>
  <c r="O256" i="6" l="1"/>
  <c r="M257" i="28"/>
  <c r="O257" i="28" s="1"/>
  <c r="M258" i="28" l="1"/>
  <c r="O258" i="28" s="1"/>
  <c r="O257" i="6"/>
  <c r="M259" i="28" l="1"/>
  <c r="O259" i="28" s="1"/>
  <c r="O258" i="6"/>
  <c r="O259" i="6" l="1"/>
  <c r="M260" i="28"/>
  <c r="O260" i="28" s="1"/>
  <c r="O260" i="6" l="1"/>
  <c r="M261" i="28"/>
  <c r="O261" i="28" s="1"/>
  <c r="M262" i="28" l="1"/>
  <c r="O262" i="28" s="1"/>
  <c r="O261" i="6"/>
  <c r="M263" i="28" l="1"/>
  <c r="O263" i="28" s="1"/>
  <c r="O262" i="6"/>
  <c r="M264" i="28" l="1"/>
  <c r="O264" i="28" s="1"/>
  <c r="O263" i="6"/>
  <c r="O264" i="6" l="1"/>
  <c r="M265" i="28"/>
  <c r="O265" i="28" s="1"/>
  <c r="M266" i="28" l="1"/>
  <c r="O266" i="28" s="1"/>
  <c r="O265" i="6"/>
  <c r="M267" i="28" l="1"/>
  <c r="O267" i="28" s="1"/>
  <c r="O266" i="6"/>
  <c r="M268" i="28" l="1"/>
  <c r="O268" i="28" s="1"/>
  <c r="O267" i="6"/>
  <c r="O268" i="6" l="1"/>
  <c r="M269" i="28"/>
  <c r="O269" i="28" s="1"/>
  <c r="M270" i="28" l="1"/>
  <c r="O270" i="28" s="1"/>
  <c r="O269" i="6"/>
  <c r="M271" i="28" l="1"/>
  <c r="O271" i="28" s="1"/>
  <c r="O270" i="6"/>
  <c r="M272" i="28" l="1"/>
  <c r="O272" i="28" s="1"/>
  <c r="O271" i="6"/>
  <c r="O273" i="6" l="1"/>
  <c r="O274" i="28"/>
  <c r="O274" i="6" l="1"/>
  <c r="M275" i="28"/>
  <c r="O275" i="28" l="1"/>
  <c r="E24" i="45"/>
  <c r="E20" i="45" s="1"/>
  <c r="E30" i="45" s="1"/>
  <c r="O275" i="6"/>
  <c r="O276" i="28"/>
  <c r="O41" i="6"/>
  <c r="O45" i="6"/>
  <c r="O44" i="6"/>
  <c r="M43" i="28"/>
  <c r="O43" i="28" s="1"/>
  <c r="O43" i="6"/>
  <c r="O42" i="6"/>
  <c r="M40" i="28"/>
  <c r="O40" i="28" s="1"/>
  <c r="O40" i="6"/>
  <c r="M44" i="28"/>
  <c r="O44" i="28" s="1"/>
  <c r="M42" i="28"/>
  <c r="O42" i="28" s="1"/>
  <c r="O41" i="28"/>
  <c r="O45" i="28"/>
  <c r="M39" i="6"/>
  <c r="O39" i="6" s="1"/>
  <c r="M39" i="28" l="1"/>
  <c r="E8" i="45" s="1"/>
  <c r="M50" i="6"/>
  <c r="O39" i="28" l="1"/>
  <c r="E19" i="45"/>
  <c r="M50" i="28"/>
  <c r="O50" i="28" s="1"/>
  <c r="M272" i="6"/>
  <c r="O50" i="6"/>
  <c r="E31" i="45" l="1"/>
  <c r="O272" i="6"/>
  <c r="M273" i="28"/>
  <c r="O273" i="28" s="1"/>
  <c r="M276" i="6"/>
  <c r="M277" i="28" l="1"/>
  <c r="O277" i="28" s="1"/>
  <c r="O276" i="6"/>
  <c r="P295" i="21" l="1"/>
  <c r="P300" i="21" s="1"/>
  <c r="P560" i="21" s="1"/>
  <c r="P295" i="15" l="1"/>
  <c r="P290" i="28"/>
  <c r="P300" i="15" l="1"/>
  <c r="P296" i="28"/>
  <c r="P560" i="15" l="1"/>
  <c r="P301" i="28"/>
  <c r="I19" i="45" l="1"/>
  <c r="P562" i="28"/>
  <c r="P565" i="28"/>
  <c r="I31" i="45" l="1"/>
  <c r="I32" i="45"/>
  <c r="E32" i="45"/>
  <c r="G19" i="45"/>
  <c r="G32" i="45" l="1"/>
  <c r="C32" i="45"/>
  <c r="G31" i="45"/>
  <c r="I33" i="45"/>
  <c r="E33" i="45"/>
  <c r="G33" i="45" l="1"/>
  <c r="C33" i="45"/>
</calcChain>
</file>

<file path=xl/sharedStrings.xml><?xml version="1.0" encoding="utf-8"?>
<sst xmlns="http://schemas.openxmlformats.org/spreadsheetml/2006/main" count="35604" uniqueCount="1068">
  <si>
    <t>Sor-szám</t>
  </si>
  <si>
    <t>Rovat megnevezése</t>
  </si>
  <si>
    <t>Rovat-szám</t>
  </si>
  <si>
    <t>1.</t>
  </si>
  <si>
    <t>2.</t>
  </si>
  <si>
    <t>3.</t>
  </si>
  <si>
    <t>01</t>
  </si>
  <si>
    <t>Helyi önkormányzatok működésének általános támogatása</t>
  </si>
  <si>
    <t>B111</t>
  </si>
  <si>
    <t>02</t>
  </si>
  <si>
    <t>Települési önkormányzatok egyes köznevelési feladatainak támogatása</t>
  </si>
  <si>
    <t>B112</t>
  </si>
  <si>
    <t>03</t>
  </si>
  <si>
    <t>Települési önkormányzatok szociális és gyermekjóléti  feladatainak támogatása</t>
  </si>
  <si>
    <t>B113</t>
  </si>
  <si>
    <t>04</t>
  </si>
  <si>
    <t>Települési önkormányzatok kulturális feladatainak támogatása</t>
  </si>
  <si>
    <t>B114</t>
  </si>
  <si>
    <t>05</t>
  </si>
  <si>
    <t>Működési célú központosított előirányzatok</t>
  </si>
  <si>
    <t>B115</t>
  </si>
  <si>
    <t>06</t>
  </si>
  <si>
    <t>Helyi önkormányzatok kiegészítő támogatásai</t>
  </si>
  <si>
    <t>B116</t>
  </si>
  <si>
    <t>07</t>
  </si>
  <si>
    <t>Önkormányzatok működési támogatásai (=01+…+06)</t>
  </si>
  <si>
    <t>B11</t>
  </si>
  <si>
    <t>08</t>
  </si>
  <si>
    <t>Elvonások és befizetések bevételei</t>
  </si>
  <si>
    <t>B12</t>
  </si>
  <si>
    <t>09</t>
  </si>
  <si>
    <t>Működési célú garancia- és kezességvállalásból származó megtérülések államháztartáson belülről</t>
  </si>
  <si>
    <t>B13</t>
  </si>
  <si>
    <t>10</t>
  </si>
  <si>
    <t>Működési célú visszatérítendő támogatások, kölcsönök visszatérülése államháztartáson belülről (=11+…+20)</t>
  </si>
  <si>
    <t>B14</t>
  </si>
  <si>
    <t>11</t>
  </si>
  <si>
    <t>ebből: központi költségvetési szervek</t>
  </si>
  <si>
    <t>12</t>
  </si>
  <si>
    <t>ebből: központi kezelésű előirányzatok</t>
  </si>
  <si>
    <t>13</t>
  </si>
  <si>
    <t>ebből: fejezeti kezelésű előirányzatok EU-s programokra és azok hazai társfinanszírozása</t>
  </si>
  <si>
    <t>14</t>
  </si>
  <si>
    <t>ebből: egyéb fejezeti kezelésű előirányzatok</t>
  </si>
  <si>
    <t>15</t>
  </si>
  <si>
    <t>ebből: társadalombiztosítás pénzügyi alapjai</t>
  </si>
  <si>
    <t>16</t>
  </si>
  <si>
    <t>ebből: elkülönített állami pénzalapok</t>
  </si>
  <si>
    <t>17</t>
  </si>
  <si>
    <t>ebből: helyi önkormányzatok és költségvetési szerveik</t>
  </si>
  <si>
    <t>18</t>
  </si>
  <si>
    <t>ebből: társulások és költségvetési szerveik</t>
  </si>
  <si>
    <t>19</t>
  </si>
  <si>
    <t>ebből: nemzetiségi önkormányzatok és költségvetési szerveik</t>
  </si>
  <si>
    <t>20</t>
  </si>
  <si>
    <t>ebből: térségi fejlesztési tanácsok és költségvetési szerveik</t>
  </si>
  <si>
    <t>21</t>
  </si>
  <si>
    <t>Működési célú visszatérítendő támogatások, kölcsönök igénybevétele államháztartáson belülről (=22+…+31)</t>
  </si>
  <si>
    <t>B15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</si>
  <si>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</si>
  <si>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</si>
  <si>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</si>
  <si>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</si>
  <si>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</si>
  <si>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</si>
  <si>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</si>
  <si>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</si>
  <si>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</si>
  <si>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</si>
  <si>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</si>
  <si>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Egyéb működési célú támogatások bevételei államháztartáson belülről (=33+…+42)</t>
  </si>
  <si>
    <t>B16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</si>
  <si>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</si>
  <si>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</si>
  <si>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</si>
  <si>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</si>
  <si>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</si>
  <si>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</si>
  <si>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</si>
  <si>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</si>
  <si>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</si>
  <si>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</si>
  <si>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</si>
  <si>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Működési célú támogatások államháztartáson belülről (=07+08+09+10+21+32)</t>
  </si>
  <si>
    <t>B1</t>
  </si>
  <si>
    <t>44</t>
  </si>
  <si>
    <t>Felhalmozási célú önkormányzati támogatások</t>
  </si>
  <si>
    <t>B21</t>
  </si>
  <si>
    <t>45</t>
  </si>
  <si>
    <t>Felhalmozási célú garancia- és kezességvállalásból származó megtérülések államháztartáson belülről</t>
  </si>
  <si>
    <t>B22</t>
  </si>
  <si>
    <t>46</t>
  </si>
  <si>
    <t>Felhalmozási célú visszatérítendő támogatások, kölcsönök visszatérülése államháztartáson belülről (=47+…+56)</t>
  </si>
  <si>
    <t>B23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</si>
  <si>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</si>
  <si>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</si>
  <si>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</si>
  <si>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</si>
  <si>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</si>
  <si>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</si>
  <si>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</si>
  <si>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</si>
  <si>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</si>
  <si>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</si>
  <si>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</si>
  <si>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Felhalmozási célú visszatérítendő támogatások, kölcsönök igénybevétele államháztartáson belülről (=58+…+67)</t>
  </si>
  <si>
    <t>B24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</si>
  <si>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</si>
  <si>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</si>
  <si>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</si>
  <si>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</si>
  <si>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</si>
  <si>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</si>
  <si>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</si>
  <si>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</si>
  <si>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</si>
  <si>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</si>
  <si>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</si>
  <si>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Egyéb felhalmozási célú támogatások bevételei államháztartáson belülről (=69+…+78)</t>
  </si>
  <si>
    <t>B25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</si>
  <si>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</si>
  <si>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</si>
  <si>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</si>
  <si>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</si>
  <si>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</si>
  <si>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</si>
  <si>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</si>
  <si>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</si>
  <si>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</si>
  <si>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</si>
  <si>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</si>
  <si>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Felhalmozási célú támogatások államháztartáson belülről (=44+45+46+57+68)</t>
  </si>
  <si>
    <t>B2</t>
  </si>
  <si>
    <t>80</t>
  </si>
  <si>
    <t>Magánszemélyek jövedelemadói (=81+82+83)</t>
  </si>
  <si>
    <t>B311</t>
  </si>
  <si>
    <t>81</t>
  </si>
  <si>
    <t>ebből: személyi jövedelemadó</t>
  </si>
  <si>
    <t>82</t>
  </si>
  <si>
    <t>ebből: magánszemély jogviszonyának megszűnéséhez kapcsolódó egyes jövedelmek különadója</t>
  </si>
  <si>
    <t>83</t>
  </si>
  <si>
    <t>ebből: termőföld bérbeadásából származó jövedelem utáni személyi jövedelemadó</t>
  </si>
  <si>
    <t>84</t>
  </si>
  <si>
    <t>Társaságok jövedelemadói (=85+…+92)</t>
  </si>
  <si>
    <t>B312</t>
  </si>
  <si>
    <t>85</t>
  </si>
  <si>
    <t>ebből: társasági adó</t>
  </si>
  <si>
    <t>86</t>
  </si>
  <si>
    <t>ebből: társas vállalkozások különadója</t>
  </si>
  <si>
    <t>87</t>
  </si>
  <si>
    <t>ebből: hitelintézetek és pénzügyi vállalkozások különadója</t>
  </si>
  <si>
    <t>88</t>
  </si>
  <si>
    <t>ebből: hiteintézeti járadék</t>
  </si>
  <si>
    <t>89</t>
  </si>
  <si>
    <t>ebből: pénzügyi szervezetek különadója</t>
  </si>
  <si>
    <t>90</t>
  </si>
  <si>
    <t>ebből: energiaellátók jövedelemadója</t>
  </si>
  <si>
    <t>91</t>
  </si>
  <si>
    <t>ebből: kisvállalati adó</t>
  </si>
  <si>
    <t>92</t>
  </si>
  <si>
    <t>ebből: kisadózó vállalkozások tételes adója</t>
  </si>
  <si>
    <t>93</t>
  </si>
  <si>
    <t>Jövedelemadók (=80+84)</t>
  </si>
  <si>
    <t>B31</t>
  </si>
  <si>
    <t>94</t>
  </si>
  <si>
    <t>Szociális hozzájárulási adó és járulékok (=95+…+100)</t>
  </si>
  <si>
    <t>B32</t>
  </si>
  <si>
    <t>95</t>
  </si>
  <si>
    <t>ebből: szociális hozzájárulási adó</t>
  </si>
  <si>
    <t>96</t>
  </si>
  <si>
    <t>ebből: nyugdíjjárulék, egészségbiztosítási járulék, ide értve a megállapodás alapján fizetők járulékait is</t>
  </si>
  <si>
    <t>97</t>
  </si>
  <si>
    <t>ebből: korkedvezmény-biztosítási járulék</t>
  </si>
  <si>
    <t>98</t>
  </si>
  <si>
    <t>ebből: egészségbiztosítási és munkaerőpiaci járulék</t>
  </si>
  <si>
    <t>99</t>
  </si>
  <si>
    <t>ebből: egészségügyi szolgáltatási járulék</t>
  </si>
  <si>
    <t>100</t>
  </si>
  <si>
    <t>ebből: munkáltatói táppénz hozzájárulás</t>
  </si>
  <si>
    <t>101</t>
  </si>
  <si>
    <t>Bérhez és foglalkoztatáshoz kapcsolódó adók (=102+…+107)</t>
  </si>
  <si>
    <t>B33</t>
  </si>
  <si>
    <t>102</t>
  </si>
  <si>
    <t xml:space="preserve">ebből: szakképzési hozzájárulás </t>
  </si>
  <si>
    <t>103</t>
  </si>
  <si>
    <t>ebből: rehabilitációs hozzájárulás</t>
  </si>
  <si>
    <t>104</t>
  </si>
  <si>
    <t>ebből: foglalkoztatottak utáni kommunális adó</t>
  </si>
  <si>
    <t>105</t>
  </si>
  <si>
    <t>ebből: egészségügyi hozzájárulás</t>
  </si>
  <si>
    <t>106</t>
  </si>
  <si>
    <t>ebből: egyszerűsített közteherviselési hozzájárulás</t>
  </si>
  <si>
    <t>107</t>
  </si>
  <si>
    <t>ebből: egyszerűsített foglalkoztatás utáni közterhek</t>
  </si>
  <si>
    <t>108</t>
  </si>
  <si>
    <t>Vagyoni tipusú adók (=109+…+116)</t>
  </si>
  <si>
    <t>B34</t>
  </si>
  <si>
    <t>109</t>
  </si>
  <si>
    <t xml:space="preserve">ebből: építményadó </t>
  </si>
  <si>
    <t>110</t>
  </si>
  <si>
    <t xml:space="preserve">ebből: épület után fizetett idegenforgalmi adó </t>
  </si>
  <si>
    <t>111</t>
  </si>
  <si>
    <t>ebből: magánszemélyek kommunális adója</t>
  </si>
  <si>
    <t>112</t>
  </si>
  <si>
    <t>ebből: telekadó</t>
  </si>
  <si>
    <t>113</t>
  </si>
  <si>
    <t>ebből: luxusadó</t>
  </si>
  <si>
    <t>114</t>
  </si>
  <si>
    <t>ebből: cégautóadó</t>
  </si>
  <si>
    <t>115</t>
  </si>
  <si>
    <t>ebből: közművezetékek adója</t>
  </si>
  <si>
    <t>116</t>
  </si>
  <si>
    <t>ebből: öröklési és ajándékozási illeték</t>
  </si>
  <si>
    <t>117</t>
  </si>
  <si>
    <t>Értékesítési és forgalmi adók (=118+…+136)</t>
  </si>
  <si>
    <t>B351</t>
  </si>
  <si>
    <t>118</t>
  </si>
  <si>
    <t>ebből: általános forgalmi adó</t>
  </si>
  <si>
    <t>119</t>
  </si>
  <si>
    <t>ebből: távközlési ágazatot terhelő különadó</t>
  </si>
  <si>
    <t>120</t>
  </si>
  <si>
    <t>ebből: kiskereskedői ágazatot terhelő különadó</t>
  </si>
  <si>
    <t>121</t>
  </si>
  <si>
    <t>ebből: energia ágazatot terhelő különadó</t>
  </si>
  <si>
    <t>122</t>
  </si>
  <si>
    <t>ebből: bank- és biztosítási ágazatot terhelő különadó</t>
  </si>
  <si>
    <t>123</t>
  </si>
  <si>
    <t>ebből: visszterhes vagyonátruházási illeték</t>
  </si>
  <si>
    <t>124</t>
  </si>
  <si>
    <t>ebből: állandó jeleggel végzett iparűzési tevékenység után fizetett helyi iparűzési adó</t>
  </si>
  <si>
    <t>125</t>
  </si>
  <si>
    <t>ebből: ideiglenes jeleggel végzett tevékenység után fizetett helyi iparűzési adó</t>
  </si>
  <si>
    <t>126</t>
  </si>
  <si>
    <t>ebből: innovációs járulék</t>
  </si>
  <si>
    <t>127</t>
  </si>
  <si>
    <t>ebből: egyszerűsített vállalkozási adó</t>
  </si>
  <si>
    <t>128</t>
  </si>
  <si>
    <t>ebből: gyógyszer forgalmazási jogosultak befizetései [2006. évi XCVIII. tv. 36. § (1) bek.]</t>
  </si>
  <si>
    <t>129</t>
  </si>
  <si>
    <t>ebből: gyógyszer nagykereskedést végzők befizetései [2006. évi XCVIII. tv. 36. § (2) bek.]</t>
  </si>
  <si>
    <t>130</t>
  </si>
  <si>
    <t>ebből: gyógyszertár szolidaritási  díj bevételek [2006. évi XCVIII. tv. 36. § (3) bek.]</t>
  </si>
  <si>
    <t>131</t>
  </si>
  <si>
    <t>ebből: gyógyszer és gyógyászati segédeszköz ismertetés utáni befizetések [2006. évi XCVIII. tv. 36. § (4) bek.]</t>
  </si>
  <si>
    <t>132</t>
  </si>
  <si>
    <t>ebből:  gyógyszertámogatás többletének sávos kockázatviseléséből származó bevételek[2006. évi XCVIII. tv. 42. § ]</t>
  </si>
  <si>
    <t>133</t>
  </si>
  <si>
    <t>ebből: népegészségügyi termékadó</t>
  </si>
  <si>
    <t>134</t>
  </si>
  <si>
    <t>ebből: távközlési adó</t>
  </si>
  <si>
    <t>135</t>
  </si>
  <si>
    <t>ebből: pénzügyi tranzakciós illeték</t>
  </si>
  <si>
    <t>136</t>
  </si>
  <si>
    <t>ebből: biztosítási adó</t>
  </si>
  <si>
    <t>137</t>
  </si>
  <si>
    <t>Fogyasztási adók  (=138+139+140)</t>
  </si>
  <si>
    <t>B352</t>
  </si>
  <si>
    <t>138</t>
  </si>
  <si>
    <t>ebből: jövedéki adó</t>
  </si>
  <si>
    <t>139</t>
  </si>
  <si>
    <t>ebből: regisztrációs adó</t>
  </si>
  <si>
    <t>140</t>
  </si>
  <si>
    <t>ebből: energiaadó</t>
  </si>
  <si>
    <t>141</t>
  </si>
  <si>
    <t xml:space="preserve">Pénzügyi monopóliumok nyereségét terhelő adók </t>
  </si>
  <si>
    <t>B353</t>
  </si>
  <si>
    <t>142</t>
  </si>
  <si>
    <t>Gépjárműadók (=143+…146)</t>
  </si>
  <si>
    <t>B354</t>
  </si>
  <si>
    <t>143</t>
  </si>
  <si>
    <t>ebből: belföldi gépjárművek adójának a központi költségvetést megillető része</t>
  </si>
  <si>
    <t>144</t>
  </si>
  <si>
    <t>ebből: belföldi gépjárművek adójának a helyi önkormányzatot megillető része</t>
  </si>
  <si>
    <t>145</t>
  </si>
  <si>
    <t>ebből: külföldi gépjárművek adója</t>
  </si>
  <si>
    <t>146</t>
  </si>
  <si>
    <t>ebből: gépjármű túlsúlydíj</t>
  </si>
  <si>
    <t>147</t>
  </si>
  <si>
    <t>Egyéb áruhasználati és szolgáltatási adók  (=148+…+162)</t>
  </si>
  <si>
    <t>B355</t>
  </si>
  <si>
    <t>148</t>
  </si>
  <si>
    <t>ebből: kulturális adó</t>
  </si>
  <si>
    <t>149</t>
  </si>
  <si>
    <t>ebből: baleseti adó</t>
  </si>
  <si>
    <t>150</t>
  </si>
  <si>
    <t>ebből: nukleáris létesítmények Központi Nukleáris Pénzügyi Alapba történő kötelező befizetései</t>
  </si>
  <si>
    <t>151</t>
  </si>
  <si>
    <t>ebből: környezetterhelési díj</t>
  </si>
  <si>
    <t>152</t>
  </si>
  <si>
    <t>ebből: környezetvédelmi termékdíj</t>
  </si>
  <si>
    <t>153</t>
  </si>
  <si>
    <t>ebből: bérfőzési szeszadó</t>
  </si>
  <si>
    <t>154</t>
  </si>
  <si>
    <t>ebből: szerencsjáték szervezési díj</t>
  </si>
  <si>
    <t>155</t>
  </si>
  <si>
    <t xml:space="preserve">ebből: tartózkodás után fizetett idegenforgalmi adó </t>
  </si>
  <si>
    <t>156</t>
  </si>
  <si>
    <t>ebből: talajterhelési díj</t>
  </si>
  <si>
    <t>157</t>
  </si>
  <si>
    <t>ebből: vizkészletjárulék</t>
  </si>
  <si>
    <t>158</t>
  </si>
  <si>
    <t>ebből: állami vadászjegyek díja</t>
  </si>
  <si>
    <t>159</t>
  </si>
  <si>
    <t>ebből: erdővédelmi járulék</t>
  </si>
  <si>
    <t>160</t>
  </si>
  <si>
    <t>ebből: földvédelmi járulék</t>
  </si>
  <si>
    <t>161</t>
  </si>
  <si>
    <t>ebből: halászati haszonbérleti díj</t>
  </si>
  <si>
    <t>162</t>
  </si>
  <si>
    <t>ebből: korábbi évek megszünt adónemei áthúzódó fizetéseiből befolyt bevételek</t>
  </si>
  <si>
    <t>163</t>
  </si>
  <si>
    <t xml:space="preserve">Termékek és szolgáltatások adói (=117+137+141+142+147) </t>
  </si>
  <si>
    <t>B35</t>
  </si>
  <si>
    <t>164</t>
  </si>
  <si>
    <t>B36</t>
  </si>
  <si>
    <t>165</t>
  </si>
  <si>
    <t>ebből: cégnyílvántartás bevételei</t>
  </si>
  <si>
    <t>166</t>
  </si>
  <si>
    <t>ebből: eljárási illetékek</t>
  </si>
  <si>
    <t>167</t>
  </si>
  <si>
    <t>ebből: igazgatási szolgáltatási díjak</t>
  </si>
  <si>
    <t>168</t>
  </si>
  <si>
    <t>ebből: felügyeleti díjak</t>
  </si>
  <si>
    <t>169</t>
  </si>
  <si>
    <t>ebből:ebrendészeti hozzájárulás</t>
  </si>
  <si>
    <t>170</t>
  </si>
  <si>
    <t>ebből: mezőgazdasági termelést érintő időjárási és más természeti kockázatok kezeléséről szóló törvény szerinti kárenyhítési hozzájárulás</t>
  </si>
  <si>
    <t>171</t>
  </si>
  <si>
    <t>ebből: környezetvédelmi bírság</t>
  </si>
  <si>
    <t>172</t>
  </si>
  <si>
    <t>ebből: természetvédelmi bírság</t>
  </si>
  <si>
    <t>173</t>
  </si>
  <si>
    <t>ebből: műemlékvédelmi bírság</t>
  </si>
  <si>
    <t>174</t>
  </si>
  <si>
    <t>ebből: építésügyi bírság</t>
  </si>
  <si>
    <t>175</t>
  </si>
  <si>
    <t>ebből: szabálysértési pénz- és helyszíni mbírság és a közlekedési szabályszegések után kiszabott közigazgatási bírság helyi önkormányzatot megillető része</t>
  </si>
  <si>
    <t>176</t>
  </si>
  <si>
    <t>ebből: egyéb bírság</t>
  </si>
  <si>
    <t>177</t>
  </si>
  <si>
    <t>Közhatalmi bevételek (=93+94+101+108+163+164)</t>
  </si>
  <si>
    <t>B3</t>
  </si>
  <si>
    <t>178</t>
  </si>
  <si>
    <t>Áru- és készletértékesítés ellenértéke</t>
  </si>
  <si>
    <t>B401</t>
  </si>
  <si>
    <t>179</t>
  </si>
  <si>
    <t>B402</t>
  </si>
  <si>
    <t>180</t>
  </si>
  <si>
    <t>ebből:tárgyi eszközök bérbeadásából származó bevétel</t>
  </si>
  <si>
    <t>181</t>
  </si>
  <si>
    <t>ebből: utak használata ellenében beszedett használati díj, pótdíj, elektronikus útdíj</t>
  </si>
  <si>
    <t>182</t>
  </si>
  <si>
    <t>Közvetített szolgáltatások értéke  (&gt;=183)</t>
  </si>
  <si>
    <t>B403</t>
  </si>
  <si>
    <t>183</t>
  </si>
  <si>
    <t>ebből: államháztartáson belül</t>
  </si>
  <si>
    <t>184</t>
  </si>
  <si>
    <t>Tulajdonosi bevételek (&gt;=185+…+190)</t>
  </si>
  <si>
    <t>B404</t>
  </si>
  <si>
    <t>185</t>
  </si>
  <si>
    <t>ebből: vadászati jog bérbeadásból származó bevétel</t>
  </si>
  <si>
    <t>186</t>
  </si>
  <si>
    <t>ebből: önkormányzati vagyon üzemeltetéséből, koncesszióból származó bevétel</t>
  </si>
  <si>
    <t>187</t>
  </si>
  <si>
    <t>ebből: önkormányzati vagyon vagyonkezelésbe adásából származó bevétel</t>
  </si>
  <si>
    <t>188</t>
  </si>
  <si>
    <t>ebből: állami többségi tulajdonú vállalkozástól kapott osztalék</t>
  </si>
  <si>
    <t>189</t>
  </si>
  <si>
    <t>ebből:  önkormányzati többségi tulajdonú vállalkozástól kapott osztalék</t>
  </si>
  <si>
    <t>190</t>
  </si>
  <si>
    <t>ebből: egyéb részesedések után kapott osztalék</t>
  </si>
  <si>
    <t>191</t>
  </si>
  <si>
    <t>Ellátási díjak</t>
  </si>
  <si>
    <t>B405</t>
  </si>
  <si>
    <t>192</t>
  </si>
  <si>
    <t>Kiszámlázott általános forgalmi adó</t>
  </si>
  <si>
    <t>B406</t>
  </si>
  <si>
    <t>193</t>
  </si>
  <si>
    <t>Általános forgalmi adó visszatérítése</t>
  </si>
  <si>
    <t>B407</t>
  </si>
  <si>
    <t>194</t>
  </si>
  <si>
    <t>Kamatbevételek (&gt;=195+196+197)</t>
  </si>
  <si>
    <t>B408</t>
  </si>
  <si>
    <t>195</t>
  </si>
  <si>
    <t>196</t>
  </si>
  <si>
    <t>ebből: befektetési jegyek kamatbevételei</t>
  </si>
  <si>
    <t>197</t>
  </si>
  <si>
    <t>c) ebből: fedezeti ügyletek kamatbevételei</t>
  </si>
  <si>
    <t>198</t>
  </si>
  <si>
    <t>Egyéb pénzügyi műveletek bevételei (&gt;=199+…+202)</t>
  </si>
  <si>
    <t>B409</t>
  </si>
  <si>
    <t>199</t>
  </si>
  <si>
    <t>ebből: részesedések értékesítéséhez kapcsolódó realizált nyereség</t>
  </si>
  <si>
    <t>200</t>
  </si>
  <si>
    <t>ebből: hitelviszonyt megtestesítő értékpapírok értékesítési nyeresége</t>
  </si>
  <si>
    <t>201</t>
  </si>
  <si>
    <t>ebből: hitelviszonyt megtestesítő értékpapírok kibocsátási nyeresége</t>
  </si>
  <si>
    <t>202</t>
  </si>
  <si>
    <t>ebből: valuta és deviza eszközök realizált árfolyamnyeresége</t>
  </si>
  <si>
    <t>203</t>
  </si>
  <si>
    <t>Egyéb működési bevételek (&gt;=204+205+206)</t>
  </si>
  <si>
    <t>B410</t>
  </si>
  <si>
    <t>204</t>
  </si>
  <si>
    <t>ebből: biztosító által fizetett kártérítés</t>
  </si>
  <si>
    <t>205</t>
  </si>
  <si>
    <t>ebből: szerződésben vállalt kötelezettségek elmulasztásához kapcsolódó bevételek, káreseményekkel kapcsolatosan kapott bevételek, biztosítási bevételek, visszakapott óvadék (kaució), bánatpénz</t>
  </si>
  <si>
    <t>206</t>
  </si>
  <si>
    <t>ebből: költségek visszatérítései</t>
  </si>
  <si>
    <t>207</t>
  </si>
  <si>
    <t>Működési bevételek (=178+179+182+184+191+…+194+198+203)</t>
  </si>
  <si>
    <t>B4</t>
  </si>
  <si>
    <t>208</t>
  </si>
  <si>
    <t>Immateriális javak értékesítése (&gt;=209)</t>
  </si>
  <si>
    <t>B51</t>
  </si>
  <si>
    <t>209</t>
  </si>
  <si>
    <t>ebből: kiotói egységek és kibocsátási egységek eladásából befolyt eladási ár</t>
  </si>
  <si>
    <t>210</t>
  </si>
  <si>
    <t>Ingatlanok értékesítése (&gt;=211)</t>
  </si>
  <si>
    <t>B52</t>
  </si>
  <si>
    <t>211</t>
  </si>
  <si>
    <t>ebből: termőföld-eladás bevételei</t>
  </si>
  <si>
    <t>212</t>
  </si>
  <si>
    <t>Egyéb tárgyi eszközök értékesítése</t>
  </si>
  <si>
    <t>B53</t>
  </si>
  <si>
    <t>213</t>
  </si>
  <si>
    <t>Részesedések értékesítése (&gt;=214)</t>
  </si>
  <si>
    <t>B54</t>
  </si>
  <si>
    <t>214</t>
  </si>
  <si>
    <t>ebből: privatizációból származó bevétel</t>
  </si>
  <si>
    <t>215</t>
  </si>
  <si>
    <t>Részesedések megszűnéséhez kapcsolódó bevételek</t>
  </si>
  <si>
    <t>B55</t>
  </si>
  <si>
    <t>216</t>
  </si>
  <si>
    <t>Felhalmozási bevételek (=208+210+212+213+215)</t>
  </si>
  <si>
    <t>B5</t>
  </si>
  <si>
    <t>217</t>
  </si>
  <si>
    <t>Működési célú garancia- és kezességvállalásból származó megtérülések államháztartáson kívülről</t>
  </si>
  <si>
    <t>B61</t>
  </si>
  <si>
    <t>218</t>
  </si>
  <si>
    <t>Működési célú visszatérítendő támogatások, kölcsönök visszatérülése államháztartáson kívülről (=219+…+228)</t>
  </si>
  <si>
    <t>B62</t>
  </si>
  <si>
    <t>219</t>
  </si>
  <si>
    <t>ebből: egyházi jogi személyek</t>
  </si>
  <si>
    <t>220</t>
  </si>
  <si>
    <t>ebből: egyéb civil szervezetek</t>
  </si>
  <si>
    <t>221</t>
  </si>
  <si>
    <t>ebből: háztartások</t>
  </si>
  <si>
    <t>222</t>
  </si>
  <si>
    <t>ebből: pénzügyi vállalkozások</t>
  </si>
  <si>
    <t>223</t>
  </si>
  <si>
    <t>ebből: állami többségi tulajdonú nem pénzügyi vállalkozások</t>
  </si>
  <si>
    <t>224</t>
  </si>
  <si>
    <t>ebből:önkormányzati többségi tulajdonú nem pénzügyi vállalkozások</t>
  </si>
  <si>
    <t>225</t>
  </si>
  <si>
    <t>ebből: egyéb vállalkozások</t>
  </si>
  <si>
    <t>226</t>
  </si>
  <si>
    <t xml:space="preserve">ebből: Európai Unió </t>
  </si>
  <si>
    <t>227</t>
  </si>
  <si>
    <t>ebből: kormányok és nemzetközi szervezetek</t>
  </si>
  <si>
    <t>228</t>
  </si>
  <si>
    <t>ebből: egyéb külföldiek</t>
  </si>
  <si>
    <t>229</t>
  </si>
  <si>
    <t>Egyéb működési célú átvett pénzeszközök (=230+…+239)</t>
  </si>
  <si>
    <t>B63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</si>
  <si>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</si>
  <si>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</si>
  <si>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</si>
  <si>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</si>
  <si>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</si>
  <si>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</si>
  <si>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</si>
  <si>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</si>
  <si>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</si>
  <si>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</si>
  <si>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</si>
  <si>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Működési célú átvett pénzeszközök (=217+218+229)</t>
  </si>
  <si>
    <t>B6</t>
  </si>
  <si>
    <t>241</t>
  </si>
  <si>
    <t>Felhalmozási célú garancia- és kezességvállalásból származó megtérülések államháztartáson kívülről</t>
  </si>
  <si>
    <t>B71</t>
  </si>
  <si>
    <t>242</t>
  </si>
  <si>
    <t>Felhalmozási célú visszatérítendő támogatások, kölcsönök visszatérülése államháztartáson kívülről (=243+…+252)</t>
  </si>
  <si>
    <t>B72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</si>
  <si>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</si>
  <si>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</si>
  <si>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</si>
  <si>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</si>
  <si>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</si>
  <si>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</si>
  <si>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</si>
  <si>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</si>
  <si>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</si>
  <si>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</si>
  <si>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</si>
  <si>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Egyéb felhalmozási célú átvett pénzeszközök (=254+…+263)</t>
  </si>
  <si>
    <t>B73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</si>
  <si>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</si>
  <si>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</si>
  <si>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</si>
  <si>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</si>
  <si>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</si>
  <si>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</si>
  <si>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</si>
  <si>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</si>
  <si>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</si>
  <si>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</si>
  <si>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</si>
  <si>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Felhalmozási célú átvett pénzeszközök (=241+242+253)</t>
  </si>
  <si>
    <t>B7</t>
  </si>
  <si>
    <t>265</t>
  </si>
  <si>
    <t>Költségvetési bevételek (=43+79+177+207+216+240+264)</t>
  </si>
  <si>
    <t>B1-B7</t>
  </si>
  <si>
    <t>2014. évi előirányzat</t>
  </si>
  <si>
    <t>4.</t>
  </si>
  <si>
    <r>
      <t xml:space="preserve">Egyéb közhatalmi bevételek </t>
    </r>
    <r>
      <rPr>
        <sz val="10"/>
        <color rgb="FFFF0000"/>
        <rFont val="Arial"/>
        <family val="2"/>
        <charset val="238"/>
      </rPr>
      <t>(&gt;=165+…+176)</t>
    </r>
  </si>
  <si>
    <r>
      <t xml:space="preserve">Szolgáltatások ellenértéke </t>
    </r>
    <r>
      <rPr>
        <sz val="10"/>
        <color rgb="FFFF0000"/>
        <rFont val="Arial"/>
        <family val="2"/>
        <charset val="238"/>
      </rPr>
      <t>(&gt;=180+181)</t>
    </r>
  </si>
  <si>
    <t>Törvény szerinti illetmények, munkabérek</t>
  </si>
  <si>
    <t>K1101</t>
  </si>
  <si>
    <t>Normatív jutalmak</t>
  </si>
  <si>
    <t>K1102</t>
  </si>
  <si>
    <t>Céljuttatás, projektprémium</t>
  </si>
  <si>
    <t>K1103</t>
  </si>
  <si>
    <t>Készenléti, ügyeleti, helyettesítési díj, túlóra, túlszolgálat</t>
  </si>
  <si>
    <t>K1104</t>
  </si>
  <si>
    <t>Végkielégítés</t>
  </si>
  <si>
    <t>K1105</t>
  </si>
  <si>
    <t>Jubileumi jutalom</t>
  </si>
  <si>
    <t>K1106</t>
  </si>
  <si>
    <t>Béren kívüli juttatások</t>
  </si>
  <si>
    <t>K1107</t>
  </si>
  <si>
    <t>Ruházati költségtérítés</t>
  </si>
  <si>
    <t>K1108</t>
  </si>
  <si>
    <t>Közlekedési költségtérítés</t>
  </si>
  <si>
    <t>K1109</t>
  </si>
  <si>
    <t>Egyéb költségtérítések</t>
  </si>
  <si>
    <t>K1110</t>
  </si>
  <si>
    <t>Lakhatási támogatások</t>
  </si>
  <si>
    <t>K1111</t>
  </si>
  <si>
    <t>Szociális támogatások</t>
  </si>
  <si>
    <t>K1112</t>
  </si>
  <si>
    <t>Foglalkoztatottak egyéb személyi juttatásai(&gt;=14)</t>
  </si>
  <si>
    <t>K1113</t>
  </si>
  <si>
    <t>ebből:biztosítási díjak</t>
  </si>
  <si>
    <t>Foglalkoztatottak személyi juttatásai (=01+…+13)</t>
  </si>
  <si>
    <t>K11</t>
  </si>
  <si>
    <t>Választott tisztségviselők juttatásai</t>
  </si>
  <si>
    <t>K121</t>
  </si>
  <si>
    <t>Munkavégzésre irányuló egyéb jogviszonyban nem saját foglalkoztatottnak fizetett juttatások</t>
  </si>
  <si>
    <t>K122</t>
  </si>
  <si>
    <t>Egyéb külső személyi juttatások</t>
  </si>
  <si>
    <t>K123</t>
  </si>
  <si>
    <t>Külső személyi juttatások (=16+17+18)</t>
  </si>
  <si>
    <t>K12</t>
  </si>
  <si>
    <t>Személyi juttatások összesen (=15+19)</t>
  </si>
  <si>
    <t>K1</t>
  </si>
  <si>
    <t xml:space="preserve">Munkaadókat terhelő járulékok és szociális hozzájárulási adó (=22+…+28)                                                                          </t>
  </si>
  <si>
    <t>K2</t>
  </si>
  <si>
    <t>ebből: táppénz hozzájárulás</t>
  </si>
  <si>
    <t>ebből: munkaadót a foglalkoztatottak részére történő kifizetésekkel kapcsolatban terhelő más járulék jellegű kötelezettségek</t>
  </si>
  <si>
    <t>ebből: munkáltatót terhelő személyi jövedelemadó</t>
  </si>
  <si>
    <t>Szakmai anyagok beszerzése</t>
  </si>
  <si>
    <t>K311</t>
  </si>
  <si>
    <t>Üzemeltetési anyagok beszerzése</t>
  </si>
  <si>
    <t>K312</t>
  </si>
  <si>
    <t>Árubeszerzés</t>
  </si>
  <si>
    <t>K313</t>
  </si>
  <si>
    <t>Készletbeszerzés (=29+30+31)</t>
  </si>
  <si>
    <t>K31</t>
  </si>
  <si>
    <t>Informatikai szolgáltatások igénybevétele</t>
  </si>
  <si>
    <t>K321</t>
  </si>
  <si>
    <t>Egyéb kommunikációs szolgáltatások</t>
  </si>
  <si>
    <t>K322</t>
  </si>
  <si>
    <t>Kommunikációs szolgáltatások (=33+34)</t>
  </si>
  <si>
    <t>K32</t>
  </si>
  <si>
    <t>Közüzemi díjak</t>
  </si>
  <si>
    <t>K331</t>
  </si>
  <si>
    <t>Vásárolt élelmezés</t>
  </si>
  <si>
    <t>K332</t>
  </si>
  <si>
    <t>Bérleti és lízing díjak (&gt;=39)</t>
  </si>
  <si>
    <t>K333</t>
  </si>
  <si>
    <t>ebből: a közszféra és a magánszféra együttműködésén (PPP) alapuló szerződéses konstrukció</t>
  </si>
  <si>
    <t>Karbantartási, kisjavítási szolgáltatások</t>
  </si>
  <si>
    <t>K334</t>
  </si>
  <si>
    <t>Közvetített szolgáltatások  (&gt;=42)</t>
  </si>
  <si>
    <t>K335</t>
  </si>
  <si>
    <t xml:space="preserve">Szakmai tevékenységet segítő szolgáltatások </t>
  </si>
  <si>
    <t>K336</t>
  </si>
  <si>
    <t>Egyéb szolgáltatások  (&gt;=45)</t>
  </si>
  <si>
    <t>K337</t>
  </si>
  <si>
    <t>ebből: biztosítási díjak</t>
  </si>
  <si>
    <t>Szolgáltatási kiadások (=36+37+38+40+41+43+44)</t>
  </si>
  <si>
    <t>K33</t>
  </si>
  <si>
    <t>Kiküldetések kiadásai</t>
  </si>
  <si>
    <t>K341</t>
  </si>
  <si>
    <t>Reklám- és propagandakiadások</t>
  </si>
  <si>
    <t>K342</t>
  </si>
  <si>
    <t>Kiküldetések, reklám- és propagandakiadások (=47+48)</t>
  </si>
  <si>
    <t>K34</t>
  </si>
  <si>
    <t>Működési célú előzetesen felszámított általános forgalmi adó</t>
  </si>
  <si>
    <t>K351</t>
  </si>
  <si>
    <t xml:space="preserve">Fizetendő általános forgalmi adó </t>
  </si>
  <si>
    <t>K352</t>
  </si>
  <si>
    <t>Kamatkiadások   (&gt;=53+54)</t>
  </si>
  <si>
    <t>K353</t>
  </si>
  <si>
    <t>ebből: fedezeti ügyletek kamatkiadásai</t>
  </si>
  <si>
    <t>Egyéb pénzügyi műveletek kiadásai  (&gt;=56+…+58)</t>
  </si>
  <si>
    <t>K354</t>
  </si>
  <si>
    <t>ebből: valuta, deviza eszközök realizált árfolyamvesztesége</t>
  </si>
  <si>
    <t>ebből: hitelviszonyt megtestesítő értékpapírok árfolyamkülönbözete</t>
  </si>
  <si>
    <t>ebből: deviza kötelezettségek realizált árfolyamvesztesége</t>
  </si>
  <si>
    <t>Egyéb dologi kiadások</t>
  </si>
  <si>
    <t>K355</t>
  </si>
  <si>
    <t>Különféle befizetések és egyéb dologi kiadások (=50+51+52+55+59)</t>
  </si>
  <si>
    <t>K35</t>
  </si>
  <si>
    <t>Dologi kiadások (=32+35+46+49+60)</t>
  </si>
  <si>
    <t>K3</t>
  </si>
  <si>
    <t>Társadalombiztosítási ellátások</t>
  </si>
  <si>
    <t>K41</t>
  </si>
  <si>
    <t>Családi támogatások (=64+…+79)</t>
  </si>
  <si>
    <t>K42</t>
  </si>
  <si>
    <t>ebből: családi pótlék</t>
  </si>
  <si>
    <t>ebből: anyasági támogatás</t>
  </si>
  <si>
    <t>ebből: gyermekgondozási segély</t>
  </si>
  <si>
    <t>ebből: gyermeknevelési támogatás</t>
  </si>
  <si>
    <t>ebből: gyermekek születésével kapcsolatos szabadság megtérítése</t>
  </si>
  <si>
    <t>ebből: életkezdési támogatás</t>
  </si>
  <si>
    <t>ebből: otthonteremtési támogatás</t>
  </si>
  <si>
    <t>ebből: pénzbeli és természetbeni gyermekvédelmi támogatások</t>
  </si>
  <si>
    <t>ebből: gyermektartásdíj megelőlegezése</t>
  </si>
  <si>
    <t>ebből: GYES-en és GYED-en lévők hallgatói hitelének célzott támogatása</t>
  </si>
  <si>
    <t xml:space="preserve">ebből: rendszeres gyermekvédelmi kedvezményben részesülők pénzbeli támogatása [Gyvt. 20/A.§] </t>
  </si>
  <si>
    <t>ebből: kiegészítő gyermekvédelmi támogatás és a kiegészítő gyermekvédelmi támogatás pótléka [Gyvt. 20/B.´§]</t>
  </si>
  <si>
    <t>ebből: óvodáztatási támogatás [Gyvt. 20/C. §]</t>
  </si>
  <si>
    <t xml:space="preserve">ebből: helyi megállapítású rendkívüli gyermekvédelmi támogatás [Gyvt. 21.§] </t>
  </si>
  <si>
    <t>ebből:  rendkívüli gyermekvédelmi támogatás [Gyvt. 18. § (5) bek.]</t>
  </si>
  <si>
    <t>ebből: természetben nyújtott gyermekvédelmi támogatás [Gyvt. 20/C.§ (4) bek.]</t>
  </si>
  <si>
    <t>Pénzbeli kárpótlások, kártérítések (&gt;=81+82+83)</t>
  </si>
  <si>
    <t>K43</t>
  </si>
  <si>
    <t>ebből: életüktől és szabadságuktól politikai okokból jogtalanul megfosztottak pénzbeli kárpótlása</t>
  </si>
  <si>
    <t>ebből: az 1947-es Párizsi Békeszerződésből eredő kárpótlás</t>
  </si>
  <si>
    <t>ebből: kárpótlási életjáradék</t>
  </si>
  <si>
    <t>Betegséggel kapcsolatos (nem társadalombiztosítási) ellátások (=85+…+93)</t>
  </si>
  <si>
    <t>K44</t>
  </si>
  <si>
    <t>ebből: kormányhivatalok által folyósított ápolási díj</t>
  </si>
  <si>
    <t>ebből: fogyatékossági támogatás és vakok személyi járadéka</t>
  </si>
  <si>
    <t>ebből: mozgáskorlátozottak közlekedési támogatása</t>
  </si>
  <si>
    <t>ebből: mozgáskorlátozottak szerzési és átalakítási támogatása</t>
  </si>
  <si>
    <t>ebből: megváltozott munkaképességűek illetve egészségkárosodottak keresetkiegészítése</t>
  </si>
  <si>
    <t>ebből: kormányhivatalok által folyósított közgyógyellátás [Szoctv.50.§ (1)-(2) bek.]</t>
  </si>
  <si>
    <t>ebből: cukorbetegek támogatása</t>
  </si>
  <si>
    <t xml:space="preserve">ebből: helyi megállapítású ápolási díj  [Szoctv. 43/B. §]  </t>
  </si>
  <si>
    <t xml:space="preserve">ebből: helyi megállapítású közgyógyellátás [Szoctv.50.§ (3) bek.] </t>
  </si>
  <si>
    <t>Foglalkoztatással, munkanélküliséggel kapcsolatos ellátások (=95+…+103)</t>
  </si>
  <si>
    <t>K45</t>
  </si>
  <si>
    <t>ebből: a Nemzeti Foglalkoztatási Alalpból folyósított passzív, ellátási típusú támogatások, így különösen az álláskeresési járadékot, a nyugdíj előtti álláskeresési segély, valamint az ellátások megállapításával kapcsolatos utiköltség-térítés</t>
  </si>
  <si>
    <t>ebből: korhatár előtti ellátás és a fegyveres testületek volt tagjai szolgálati járandóság</t>
  </si>
  <si>
    <t>ebből: munkáltatói befizetésből finanszírozott korengedményes nyugdíj</t>
  </si>
  <si>
    <t>ebből: átmeneti bányászjáradék</t>
  </si>
  <si>
    <t>ebből: szénjárandóság pénzbeli megváltása</t>
  </si>
  <si>
    <t>ebből: mecseki bányászatban munkát végzők bányászati kereset kiegészítése</t>
  </si>
  <si>
    <t>ebből: mezőgazdasági járadék</t>
  </si>
  <si>
    <t>ebből: foglalkoztatást helyettesítő támogatás [Szoctv. 35. § (1) bek.]</t>
  </si>
  <si>
    <t xml:space="preserve">ebből: polgármesterek korhatár előtti ellátása </t>
  </si>
  <si>
    <t>Lakhatással kapcsolatos ellátások (=105+…+110)</t>
  </si>
  <si>
    <t>K46</t>
  </si>
  <si>
    <t>ebből: hozzájárulás a lakossági energiaköltségekhez</t>
  </si>
  <si>
    <t>ebből: lakbértámogatás</t>
  </si>
  <si>
    <t xml:space="preserve">ebből: lakásfenntartási támogatás [Szoctv. 38. § (1) bek. a) és b) pontok] </t>
  </si>
  <si>
    <t>ebből: adósságcsökkentési támogatás [Szoctv. 55/A. § 1. bek. b) pont]</t>
  </si>
  <si>
    <t>ebből: természetben nyújtott lakásfenntartási támogatás [Szoctv. 47.§ (1) bek. b) pont]</t>
  </si>
  <si>
    <t>ebből: adósságkezelési szolgáltatás keretében gáz-vagy áram fogyasztást mérő készülék biztosítása [Szoctv. 55/A. § (3) bek.]</t>
  </si>
  <si>
    <t>Intézményi ellátottak pénzbeli juttatásai (&gt;=112+113)</t>
  </si>
  <si>
    <t>K47</t>
  </si>
  <si>
    <t>ebből: állami gondozottak pénzbeli juttatásai</t>
  </si>
  <si>
    <t>ebből: oktatásban résztvevők pénzbeli juttatásai</t>
  </si>
  <si>
    <t>Egyéb nem intézményi ellátások (&gt;=115+…+139)</t>
  </si>
  <si>
    <t>K48</t>
  </si>
  <si>
    <t>ebből: házastársi pótlék</t>
  </si>
  <si>
    <t>ebből: Hadigondozottak Közalapítványát terhelő hadigondozotti ellátások</t>
  </si>
  <si>
    <t>ebből: tudományos fokozattal rendelkezők nyugdíjkiegészítése</t>
  </si>
  <si>
    <t>ebből:nemzeti gondozotti ellátások</t>
  </si>
  <si>
    <t>ebből: nemzeti helytállásért pótlék</t>
  </si>
  <si>
    <t>ebből: egyes nyugdíjjogi hátrányok enyhítése miatti (közszolgálati idő után járó) nyugdíj-kiegészítés</t>
  </si>
  <si>
    <t>ebből: egyes, tartós időtartamú szabadságelvonást elszenvedettek részére járó juttatás</t>
  </si>
  <si>
    <t>ebből: a Nemzet Színésze címet viselő színészek havi életjáradéka, művészeti nyugdíjsegélyek, balettművészeti életjáradék</t>
  </si>
  <si>
    <t>ebből: az elhunyt akadémikusok hozzátartozóinak folyósított özvegyi- és árvaellátás</t>
  </si>
  <si>
    <t>ebből: a Nemzet Sportolója címmel járó járadék, olimpiai járadék, idős sportolók szociális támogatása</t>
  </si>
  <si>
    <t>ebből: életjáradék termőföldért</t>
  </si>
  <si>
    <t>ebből: Bevándorlási és Állampolgársági Hivatal által folyósított ellátások</t>
  </si>
  <si>
    <t>ebből: szépkorúak jubileumi juttatása</t>
  </si>
  <si>
    <t>ebből: időskorúak járadéka [Szoctv. 32/B. § (1) bek.]</t>
  </si>
  <si>
    <t>ebből: rendszeres szociális segély [Szoctv. 37. § (1) bek. a) - d) pontok]</t>
  </si>
  <si>
    <t>ebből: átmeneti segély [Szoctv. 45.§]</t>
  </si>
  <si>
    <t>ebből: temetési segély [Szoctv. 46.§]</t>
  </si>
  <si>
    <t>ebből: egyéb, az önkormányzat rendeletében megállapított juttatás</t>
  </si>
  <si>
    <t>ebből: természetben nyújtott rendszeres szociális segély [Szoctv. 47.§ (1) bek. a) pont]</t>
  </si>
  <si>
    <t>ebből: átmeneti segély [Szoctv. 47.§ (1) bek. c) pont]</t>
  </si>
  <si>
    <t>ebből: temetési segély [Szoctv. 47.§ (1) bek. d) pont}</t>
  </si>
  <si>
    <t>ebből: köztemetés [Szoctv. 48.§]</t>
  </si>
  <si>
    <t>ebből: rászorultságtól függõ normatív kedvezmények [Gyvt. 151. § (5) bek.]</t>
  </si>
  <si>
    <t>ebből: önkormányzat által saját hatáskörben (nem szociális és gyermekvédelmi előírások alapján) adott pénzügyi ellátás</t>
  </si>
  <si>
    <t>ebből: önkormányzat által saját hatáskörben (nem szociális és gyermekvédelmi előírások alapján) adott természetbeni ellátás</t>
  </si>
  <si>
    <t>Ellátottak pénzbeli juttatásai (=62+63+80+84+94+104+111+114)</t>
  </si>
  <si>
    <t>K4</t>
  </si>
  <si>
    <t>Nemzetközi kötelezettségek (&gt;=142)</t>
  </si>
  <si>
    <t>K501</t>
  </si>
  <si>
    <t>ebből: Európai Unió</t>
  </si>
  <si>
    <t>Elvonások és befizetések</t>
  </si>
  <si>
    <t>K502</t>
  </si>
  <si>
    <t>Működési célú garancia- és kezességvállalásból származó kifizetés államháztartáson belülre</t>
  </si>
  <si>
    <t>K503</t>
  </si>
  <si>
    <t>Működési célú visszatérítendő támogatások, kölcsönök nyújtása államháztartáson belülre (=146+…+155)</t>
  </si>
  <si>
    <t>K504</t>
  </si>
  <si>
    <t>Működési célú visszatérítendő támogatások, kölcsönök törlesztése államháztartáson belülre (=157+…+166)</t>
  </si>
  <si>
    <t>K505</t>
  </si>
  <si>
    <t>Egyéb működési célú támogatások államháztartáson belülre (=168+…+177)</t>
  </si>
  <si>
    <t>K506</t>
  </si>
  <si>
    <t>Működési célú garancia- és kezességvállalásból származó kifizetés államháztartáson kívülre (&gt;=179)</t>
  </si>
  <si>
    <t>K507</t>
  </si>
  <si>
    <t>ebből: állami vagy önkormányzati tulajdonban lévő gazdasági társaságok tartozásai miatti kifizetések</t>
  </si>
  <si>
    <t>Működési célú visszatérítendő támogatások, kölcsönök nyújtása államháztartáson kívülre (=181+…+190)</t>
  </si>
  <si>
    <t>K508</t>
  </si>
  <si>
    <t>Árkiegészítések, ártámogatások</t>
  </si>
  <si>
    <t>K509</t>
  </si>
  <si>
    <t>Kamattámogatások</t>
  </si>
  <si>
    <t>K510</t>
  </si>
  <si>
    <t>Egyéb működési célú támogatások államháztartáson kívülre (=194+…+203)</t>
  </si>
  <si>
    <t>K511</t>
  </si>
  <si>
    <t>Tartalékok</t>
  </si>
  <si>
    <t>K512</t>
  </si>
  <si>
    <t>Egyéb működési célú kiadások (=141+143+144+145+156+167+178+180+191+192 +193+204)</t>
  </si>
  <si>
    <t>K5</t>
  </si>
  <si>
    <t>Immateriális javak beszerzése, létesítése</t>
  </si>
  <si>
    <t>K61</t>
  </si>
  <si>
    <t>Ingatlanok beszerzése, létesítése (&gt;=208)</t>
  </si>
  <si>
    <t>K62</t>
  </si>
  <si>
    <t>ebből: termőföld-vásárlás kiadásai</t>
  </si>
  <si>
    <t>Informatikai eszközök beszerzése, létesítése</t>
  </si>
  <si>
    <t>K63</t>
  </si>
  <si>
    <t>Egyéb tárgyi eszközök beszerzése, létesítése</t>
  </si>
  <si>
    <t>K64</t>
  </si>
  <si>
    <t>Részesedések beszerzése</t>
  </si>
  <si>
    <t>K65</t>
  </si>
  <si>
    <t>Meglévő részesedések növeléséhez kapcsolódó kiadások</t>
  </si>
  <si>
    <t>K66</t>
  </si>
  <si>
    <t>Beruházási célú előzetesen felszámított általános forgalmi adó</t>
  </si>
  <si>
    <t>K67</t>
  </si>
  <si>
    <t>Beruházások (=206+207+209+…+213)</t>
  </si>
  <si>
    <t>K6</t>
  </si>
  <si>
    <t>Ingatlanok felújítása</t>
  </si>
  <si>
    <t>K71</t>
  </si>
  <si>
    <t>Informatikai eszközök felújítása</t>
  </si>
  <si>
    <t>K72</t>
  </si>
  <si>
    <t xml:space="preserve">Egyéb tárgyi eszközök felújítása </t>
  </si>
  <si>
    <t>K73</t>
  </si>
  <si>
    <t>Felújítási célú előzetesen felszámított általános forgalmi adó</t>
  </si>
  <si>
    <t>K74</t>
  </si>
  <si>
    <t>Felújítások (=215+...+218)</t>
  </si>
  <si>
    <t>K7</t>
  </si>
  <si>
    <t>Felhalmozási célú garancia- és kezességvállalásból származó kifizetés államháztartáson belülre</t>
  </si>
  <si>
    <t>K81</t>
  </si>
  <si>
    <t>Felhalmozási célú visszatérítendő támogatások, kölcsönök nyújtása államháztartáson belülre (=222+…+231)</t>
  </si>
  <si>
    <t>K82</t>
  </si>
  <si>
    <t>Felhalmozási célú visszatérítendő támogatások, kölcsönök törlesztése államháztartáson belülre (=233+…+242)</t>
  </si>
  <si>
    <t>K83</t>
  </si>
  <si>
    <t>Egyéb felhalmozási célú támogatások államháztartáson belülre (=244+…+253)</t>
  </si>
  <si>
    <t>K84</t>
  </si>
  <si>
    <t>Felhalmozási célú garancia- és kezességvállalásból származó kifizetés államháztartáson kívülre (&gt;=255)</t>
  </si>
  <si>
    <t>K85</t>
  </si>
  <si>
    <t>Felhalmozási célú visszatérítendő támogatások, kölcsönök nyújtása államháztartáson kívülre (=257+…+266)</t>
  </si>
  <si>
    <t>K86</t>
  </si>
  <si>
    <t>266</t>
  </si>
  <si>
    <t>267</t>
  </si>
  <si>
    <t>Lakástámogatás</t>
  </si>
  <si>
    <t>K87</t>
  </si>
  <si>
    <t>268</t>
  </si>
  <si>
    <t>Egyéb felhalmozási célú támogatások államháztartáson kívülre (=269+…+278)</t>
  </si>
  <si>
    <t>K88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</si>
  <si>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</si>
  <si>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</si>
  <si>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</si>
  <si>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</si>
  <si>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</si>
  <si>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</si>
  <si>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</si>
  <si>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</si>
  <si>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</si>
  <si>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</si>
  <si>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</si>
  <si>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Egyéb felhalmozási célú kiadások (=220+221+232+243+254+256+267+268)</t>
  </si>
  <si>
    <t>K8</t>
  </si>
  <si>
    <t>280</t>
  </si>
  <si>
    <t>Költségvetési kiadások (=20+21+61+140+205+214+219+279)</t>
  </si>
  <si>
    <t>K1-K8</t>
  </si>
  <si>
    <t>011130   Önkormányzatok és önkormányzati hivatalok jogalkotó és általános igazgatási tevékenysége</t>
  </si>
  <si>
    <t>Hajmáskér Község Önkormányzata 2014. évi költségvetés</t>
  </si>
  <si>
    <t>013320  Köztemető-fenntartás és működtetés</t>
  </si>
  <si>
    <t>045160  Közutak, hidak , alagutak üzemeltetése, fenntartása</t>
  </si>
  <si>
    <t>064010  Közvilágítás</t>
  </si>
  <si>
    <t>066020 Város-, községgazdálkodási egyéb szolgáltatások</t>
  </si>
  <si>
    <t>Engedélyezett létszám</t>
  </si>
  <si>
    <t>ebből: közfoglalkoztatott</t>
  </si>
  <si>
    <t>082044  Könyvtári szolgáltatások</t>
  </si>
  <si>
    <t>107054  Családsegítés</t>
  </si>
  <si>
    <t>082092  Közművelődés - hagyományos közösségi kulturális értékek gondozása / művelődési ház</t>
  </si>
  <si>
    <t>041232  Téli közfoglalkoztatás</t>
  </si>
  <si>
    <t>041233  Hosszabb időtartamú közfoglalkoztatás</t>
  </si>
  <si>
    <t>066010  Zöldterület-kezelés</t>
  </si>
  <si>
    <t>kormányzati funkció</t>
  </si>
  <si>
    <t>Önkormányzat összesen</t>
  </si>
  <si>
    <t xml:space="preserve">Működési célú támogatások államháztartáson belülről </t>
  </si>
  <si>
    <t>Felhalmozási célú támogatások államháztartáson belülről</t>
  </si>
  <si>
    <t>Közhatalmi bevételek</t>
  </si>
  <si>
    <t>Működési bevételek</t>
  </si>
  <si>
    <t>Felhalmozási bevételek</t>
  </si>
  <si>
    <t>Működési célú átvett pénzeszközök</t>
  </si>
  <si>
    <t>Felhalmozási célú átvett pénzeszközök</t>
  </si>
  <si>
    <t>B</t>
  </si>
  <si>
    <t>Bevételek összesen</t>
  </si>
  <si>
    <t>Személyi juttatások</t>
  </si>
  <si>
    <t>Munkaadókat terhelő járulékok és szociális hozzájárulási adó</t>
  </si>
  <si>
    <t>Dologi kiadások</t>
  </si>
  <si>
    <t>Ellátottak pénzbeli juttatásai</t>
  </si>
  <si>
    <t>Egyéb működési célú kiadások</t>
  </si>
  <si>
    <t>Beruházások</t>
  </si>
  <si>
    <t>Felújítások</t>
  </si>
  <si>
    <t>Egyéb felhalmozási célú kiadások</t>
  </si>
  <si>
    <t>K</t>
  </si>
  <si>
    <t>Kiadások összesen</t>
  </si>
  <si>
    <t>egyenleg</t>
  </si>
  <si>
    <t>011220  Adó-, vám- és jövedéki igazgatás</t>
  </si>
  <si>
    <t>Előző évi maradvány felhasználása</t>
  </si>
  <si>
    <t>BEVÉTELEK</t>
  </si>
  <si>
    <t>KIADÁSOK</t>
  </si>
  <si>
    <t>1.sz. melléklet</t>
  </si>
  <si>
    <t>2.sz. melléklet</t>
  </si>
  <si>
    <t>3.sz. melléklet</t>
  </si>
  <si>
    <t>5.sz. melléklet</t>
  </si>
  <si>
    <t>7.sz. melléklet</t>
  </si>
  <si>
    <t>8.sz. melléklet</t>
  </si>
  <si>
    <t>9.sz. melléklet</t>
  </si>
  <si>
    <t>11.sz. melléklet</t>
  </si>
  <si>
    <t>15.sz. melléklet</t>
  </si>
  <si>
    <t>létszám összesen</t>
  </si>
  <si>
    <t xml:space="preserve">KORMÁNYZATI    FUNKCIÓKKÉNT  </t>
  </si>
  <si>
    <t xml:space="preserve">SÓLY   KÖZSÉG    ÖNKORMÁNYZATÁNAK </t>
  </si>
  <si>
    <t>4.sz. melléklet</t>
  </si>
  <si>
    <t>6.sz. melléklet</t>
  </si>
  <si>
    <t>13.sz. melléklet</t>
  </si>
  <si>
    <t>14.sz. melléklet</t>
  </si>
  <si>
    <t xml:space="preserve">084031 Civil szervezetek </t>
  </si>
  <si>
    <t>módosítás</t>
  </si>
  <si>
    <t>Sóly Község Önkormányzata 2014. évi költségvetés kormányzati funkciókként</t>
  </si>
  <si>
    <t>eredeti előirányzat</t>
  </si>
  <si>
    <t>új módosított ei</t>
  </si>
  <si>
    <t>018010 Önkormányzatok elszámolásai a központi költségvetéssel</t>
  </si>
  <si>
    <t>%</t>
  </si>
  <si>
    <t>7.</t>
  </si>
  <si>
    <t>8.</t>
  </si>
  <si>
    <t>Tartalom:</t>
  </si>
  <si>
    <t>16.sz. melléklet</t>
  </si>
  <si>
    <t>Önkormányzat Össszesen</t>
  </si>
  <si>
    <t>2015. évi előirányzat</t>
  </si>
  <si>
    <t>új módosított előirányzat</t>
  </si>
  <si>
    <t>Tény 2015</t>
  </si>
  <si>
    <t>9.</t>
  </si>
  <si>
    <t>10.</t>
  </si>
  <si>
    <t>11.</t>
  </si>
  <si>
    <t>12.</t>
  </si>
  <si>
    <t>2016. évi előirányzat</t>
  </si>
  <si>
    <t>2016.  ÉVI   KÖLTSÉGVETÉSE</t>
  </si>
  <si>
    <t>Sóly Község Önkormányzata 2017. évi költségvetés</t>
  </si>
  <si>
    <t>Tény 2016</t>
  </si>
  <si>
    <t>2017. évi előirányzat</t>
  </si>
  <si>
    <t>NEM JÓ A TÁBLÁZAT!!!</t>
  </si>
  <si>
    <t>Egyéb felhalmozási c. tám. Államh-on kívülre-egyházi jogi személyek</t>
  </si>
  <si>
    <t>K89</t>
  </si>
  <si>
    <t>K1-K9</t>
  </si>
  <si>
    <t>016080  Kiemelt állami és önkormányzati rendezvények</t>
  </si>
  <si>
    <t>Államházt.-on belüli megelőlegezések visszafizetése</t>
  </si>
  <si>
    <t>K9</t>
  </si>
  <si>
    <t>Előző évi maradvány igénybevétele</t>
  </si>
  <si>
    <t>B813</t>
  </si>
  <si>
    <t>Finanszírozási bevételek</t>
  </si>
  <si>
    <t>B8</t>
  </si>
  <si>
    <t>BEVÉTELEK ÖSSZESEN</t>
  </si>
  <si>
    <t>B1-B8</t>
  </si>
  <si>
    <t>K914</t>
  </si>
  <si>
    <t>Finanszírozási kiadások</t>
  </si>
  <si>
    <t>Kiadások (=20+21+61+140+205+214+219+279+282)</t>
  </si>
  <si>
    <t>104051 Gyermekvédelmi pénzbeli és természetbeni ellátások</t>
  </si>
  <si>
    <t>Államháztartáson belüli megelőlegezések</t>
  </si>
  <si>
    <t>B814</t>
  </si>
  <si>
    <t>10. sz. melléklet</t>
  </si>
  <si>
    <t>12. sz. melléklet</t>
  </si>
  <si>
    <t>K513</t>
  </si>
  <si>
    <t>ebből: nonprofit gazdasági társaságok</t>
  </si>
  <si>
    <t>107060 Egyéb szociális pénzbeli és természetbeni ellátások, támogatások</t>
  </si>
  <si>
    <t>B411</t>
  </si>
  <si>
    <t>B65</t>
  </si>
  <si>
    <t>Sor-
szám</t>
  </si>
  <si>
    <t>Bevételek</t>
  </si>
  <si>
    <t>Kiadások</t>
  </si>
  <si>
    <t>Megnevezés</t>
  </si>
  <si>
    <t>A</t>
  </si>
  <si>
    <t>C</t>
  </si>
  <si>
    <t>D</t>
  </si>
  <si>
    <t xml:space="preserve">F </t>
  </si>
  <si>
    <t>G</t>
  </si>
  <si>
    <t>Működési célú támogatások államháztartáson belülről</t>
  </si>
  <si>
    <t>2.-ból EU-s támogatás</t>
  </si>
  <si>
    <t xml:space="preserve">Dologi kiadások </t>
  </si>
  <si>
    <t>5.</t>
  </si>
  <si>
    <t>6.</t>
  </si>
  <si>
    <t>6.-ból EU-s támogatás (közvetlen)</t>
  </si>
  <si>
    <t>13.</t>
  </si>
  <si>
    <t>Költségvetési bevételek összesen (1.+2.+4.+5.+6.+8.+…+12.)</t>
  </si>
  <si>
    <t>Költségvetési kiadások összesen (1.+...+12.)</t>
  </si>
  <si>
    <t>14.</t>
  </si>
  <si>
    <t>Hiány belső finanszírozásának bevételei (15.+…+18. )</t>
  </si>
  <si>
    <t>Értékpapír vásárlása, visszavásárlása</t>
  </si>
  <si>
    <t>15.</t>
  </si>
  <si>
    <t xml:space="preserve">   Költségvetési maradvány igénybevétele </t>
  </si>
  <si>
    <t>Likviditási célú hitelek törlesztése</t>
  </si>
  <si>
    <t>16.</t>
  </si>
  <si>
    <t xml:space="preserve">   Vállalkozási maradvány igénybevétele </t>
  </si>
  <si>
    <t>Rövid lejáratú hitelek törlesztése</t>
  </si>
  <si>
    <t>17.</t>
  </si>
  <si>
    <t xml:space="preserve">   Betét visszavonásából származó bevétel </t>
  </si>
  <si>
    <t>Hosszú lejáratú hitelek törlesztése</t>
  </si>
  <si>
    <t>18.</t>
  </si>
  <si>
    <t>Kölcsön törlesztése</t>
  </si>
  <si>
    <t>19.</t>
  </si>
  <si>
    <t xml:space="preserve">Hiány külső finanszírozásának bevételei (20.+…+21.) </t>
  </si>
  <si>
    <t>Forgatási célú belföldi, külföldi értékpapírok vásárlása</t>
  </si>
  <si>
    <t>20.</t>
  </si>
  <si>
    <t xml:space="preserve">   Likviditási célú hitelek, kölcsönök felvétele</t>
  </si>
  <si>
    <t>21.</t>
  </si>
  <si>
    <t xml:space="preserve">   Értékpapírok bevételei</t>
  </si>
  <si>
    <t>Adóssághoz nem kapcsolódó származékos ügyletek</t>
  </si>
  <si>
    <t>22.</t>
  </si>
  <si>
    <t xml:space="preserve">   Váltóbevételek</t>
  </si>
  <si>
    <t>Váltókiadások</t>
  </si>
  <si>
    <t>23.</t>
  </si>
  <si>
    <t>Adóssághoz nem kapcsolódó származékos ügyletek bevételei</t>
  </si>
  <si>
    <t>24.</t>
  </si>
  <si>
    <t>Működési célú finanszírozási bevételek összesen (14.+19.+22.+23.)</t>
  </si>
  <si>
    <t>Működési célú finanszírozási kiadások összesen (14.+...+23.)</t>
  </si>
  <si>
    <t>25.</t>
  </si>
  <si>
    <t>BEVÉTEL ÖSSZESEN (13.+24.)</t>
  </si>
  <si>
    <t>KIADÁSOK ÖSSZESEN (13.+24.)</t>
  </si>
  <si>
    <t>26.</t>
  </si>
  <si>
    <t>Költségvetési hiány:</t>
  </si>
  <si>
    <t>Költségvetési többlet:</t>
  </si>
  <si>
    <t>27.</t>
  </si>
  <si>
    <t>Bruttó  hiány:</t>
  </si>
  <si>
    <t>Bruttó  többlet:</t>
  </si>
  <si>
    <t>1.-ből EU-s támogatás</t>
  </si>
  <si>
    <t>1.-ből EU-s forrásból megvalósuló beruházás</t>
  </si>
  <si>
    <t>Felhalmozási célú átvett pénzeszközök átvétele</t>
  </si>
  <si>
    <t>3.-ból EU-s forrásból megvalósuló felújítás</t>
  </si>
  <si>
    <t>4.-ből EU-s támogatás (közvetlen)</t>
  </si>
  <si>
    <t>Egyéb felhalmozási kiadások</t>
  </si>
  <si>
    <t>Egyéb felhalmozási célú bevételek</t>
  </si>
  <si>
    <t>Költségvetési bevételek összesen: (1.+3.+4.+6.+…+11.)</t>
  </si>
  <si>
    <t>Költségvetési kiadások összesen: (1.+3.+5.+...+11.)</t>
  </si>
  <si>
    <t>Hiány belső finanszírozás bevételei ( 14+…+18)</t>
  </si>
  <si>
    <t>Költségvetési maradvány igénybevétele</t>
  </si>
  <si>
    <t>Hitelek törlesztése</t>
  </si>
  <si>
    <t xml:space="preserve">Vállalkozási maradvány igénybevétele </t>
  </si>
  <si>
    <t xml:space="preserve">Betét visszavonásából származó bevétel </t>
  </si>
  <si>
    <t>Értékpapír értékesítése</t>
  </si>
  <si>
    <t>Egyéb belső finanszírozási bevételek</t>
  </si>
  <si>
    <t>Befektetési célú belföldi, külföldi értékpapírok vásárlása</t>
  </si>
  <si>
    <t>Hiány külső finanszírozásának bevételei (20+…+24 )</t>
  </si>
  <si>
    <t>Betét elhelyezése</t>
  </si>
  <si>
    <t>Hosszú lejáratú hitelek, kölcsönök felvétele</t>
  </si>
  <si>
    <t>Pénzügyi lízing kiadásai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</si>
  <si>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</si>
  <si>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</si>
  <si>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</si>
  <si>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</si>
  <si>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Felhalmozási célú finanszírozási bevételek összesen (13.+19.)</t>
  </si>
  <si>
    <t>Felhalmozási célú finanszírozási kiadások összesen
(13.+...+24.)</t>
  </si>
  <si>
    <t>BEVÉTEL ÖSSZESEN (12+25)</t>
  </si>
  <si>
    <t>KIADÁSOK ÖSSZESEN (12+25)</t>
  </si>
  <si>
    <t>28.</t>
  </si>
  <si>
    <t>Beruházás  megnevezése</t>
  </si>
  <si>
    <t>E</t>
  </si>
  <si>
    <t>ÖSSZESEN:</t>
  </si>
  <si>
    <t>I. Működési célú bevételek és kiadások mérlege
Sóly Község Önkormányzata</t>
  </si>
  <si>
    <t>II. Felhalmozási célú bevételek és kiadások mérlege
Sóly Község Önkormányzata</t>
  </si>
  <si>
    <t>Államháztartási megelőlegezések visszafizetése</t>
  </si>
  <si>
    <t>Államháztartási megelőlegezések bevétele</t>
  </si>
  <si>
    <t>17. számú melléklet</t>
  </si>
  <si>
    <t>18. számú melléklet</t>
  </si>
  <si>
    <t>19.sz. melléklet</t>
  </si>
  <si>
    <t>ebből: egyéb támogatás</t>
  </si>
  <si>
    <t>Beruházási, felújítási (felhalmozási) kiadások előirányzata beruházásonként</t>
  </si>
  <si>
    <t>Költségvetési kiadások összesen (K1-K8)</t>
  </si>
  <si>
    <t xml:space="preserve"> </t>
  </si>
  <si>
    <t>Kaptur, Pacher</t>
  </si>
  <si>
    <t>Leader</t>
  </si>
  <si>
    <t>közfogi 3 hónapra van tervezve</t>
  </si>
  <si>
    <t>betegszabi nincs tervezve</t>
  </si>
  <si>
    <t>hivatali dolgozók támogatása</t>
  </si>
  <si>
    <t>Sólyi költségek</t>
  </si>
  <si>
    <t>Tűzoltó szertár külső felújítása és színezése</t>
  </si>
  <si>
    <t>Temető kerítésének elbontása terep rézsűzése, tujasor ültetése</t>
  </si>
  <si>
    <t>Sóly központ és szőlőhegy kamerarendszer telepítése</t>
  </si>
  <si>
    <t>Város-község</t>
  </si>
  <si>
    <t>Köztemető</t>
  </si>
  <si>
    <t>Bendola</t>
  </si>
  <si>
    <t>hivatali dolgozók bértámogatása</t>
  </si>
  <si>
    <t>B75</t>
  </si>
  <si>
    <t>Erdős Tamás,Bethlen Gábor Alapkezelő</t>
  </si>
  <si>
    <t>Bakonykarszt Vagyonkezelői díj</t>
  </si>
  <si>
    <t>Módosítás</t>
  </si>
  <si>
    <t>F</t>
  </si>
  <si>
    <t>Kátyúzási munkák</t>
  </si>
  <si>
    <t>Teljes költség</t>
  </si>
  <si>
    <t>zártkert</t>
  </si>
  <si>
    <t>Mobilitási hét</t>
  </si>
  <si>
    <t>Sóly Község Önkormányzata 2020. évi költségvetés</t>
  </si>
  <si>
    <t>2020. évi előirányzat</t>
  </si>
  <si>
    <t>Teljesítés 2019.12.31.</t>
  </si>
  <si>
    <t>2020. évi költségvetés</t>
  </si>
  <si>
    <t>szoc. Tüzifa támogatása, ami 2020-ban került felhasználásra.</t>
  </si>
  <si>
    <t>Adri bérének 75%-a</t>
  </si>
  <si>
    <t>Adri bérének 25%-a</t>
  </si>
  <si>
    <t>kamerarendszer, óriás betű</t>
  </si>
  <si>
    <t>Iváncsik+játszótér</t>
  </si>
  <si>
    <t>MFP-önkormányzati utak</t>
  </si>
  <si>
    <t>MFP-önkormányzati utak+zártkert</t>
  </si>
  <si>
    <t>Testvértelepülés, még nem tervezzük</t>
  </si>
  <si>
    <t>Vizsolyi Biblia volt tavaly</t>
  </si>
  <si>
    <t>diákmunka</t>
  </si>
  <si>
    <t>orvosi ügyelet</t>
  </si>
  <si>
    <t>Tűzoltó szertár</t>
  </si>
  <si>
    <t>Vizsolyi Biblia volt</t>
  </si>
  <si>
    <t>Tűzoltó szertár+sportpálya</t>
  </si>
  <si>
    <t>egyszeri hatósági díjak voltak 2019-ben</t>
  </si>
  <si>
    <t>Felhasználás 2019. XII.31-ig</t>
  </si>
  <si>
    <t>Zártkerti program útfelújítás</t>
  </si>
  <si>
    <t>Felújítás összesen</t>
  </si>
  <si>
    <t>Játszótér</t>
  </si>
  <si>
    <t>Óriás betű "SÓLY"</t>
  </si>
  <si>
    <t>Sportpálya építése+füvesítés</t>
  </si>
  <si>
    <t>Belső kamerarendszer</t>
  </si>
  <si>
    <t>Szőlőhegy, napelemes világítás</t>
  </si>
  <si>
    <t>Beruházás összesen</t>
  </si>
  <si>
    <t>E.ON Közvilágítás korszerűsítés-törlesztés</t>
  </si>
  <si>
    <t>Iváncsik Miklós-földvásárlás</t>
  </si>
  <si>
    <t>E.On szerz.+napelem Szőlőhegyre</t>
  </si>
  <si>
    <t>ebből: települési adó</t>
  </si>
  <si>
    <t>Biztosító által fizetett kártérítés</t>
  </si>
  <si>
    <t>074040 Fertőző megbetegedések megelőzése, járványügyi ellátás</t>
  </si>
  <si>
    <t>Gyermekjólét</t>
  </si>
  <si>
    <t>Önkormányzatok működési támogatása</t>
  </si>
  <si>
    <t>Önk-i fejl. Járda (Fo-Pu-Mix Kft.)</t>
  </si>
  <si>
    <t>Zártkerti program útfelújítás-vadháló telepítése</t>
  </si>
  <si>
    <t>Laptop vásárlása</t>
  </si>
  <si>
    <t>2020.09.30. módosított előirányzat</t>
  </si>
  <si>
    <t>Teljesítés 2020.09.30.</t>
  </si>
  <si>
    <t>2020.09.30. Módosított előirányzat</t>
  </si>
  <si>
    <t>belterületi utak</t>
  </si>
  <si>
    <t>Belterületi utak, járdák, hidak felújítása (ebr)</t>
  </si>
  <si>
    <t>Szőlőhegy, kamerarendszer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</si>
</sst>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F_t_-;\-* #,##0.00\ _F_t_-;_-* &quot;-&quot;??\ _F_t_-;_-@_-"/>
    <numFmt numFmtId="164" formatCode="#,##0_ ;\-#,##0\ "/>
    <numFmt numFmtId="165" formatCode="0__"/>
    <numFmt numFmtId="166" formatCode="_-* #,##0\ _F_t_-;\-* #,##0\ _F_t_-;_-* &quot;-&quot;??\ _F_t_-;_-@_-"/>
    <numFmt numFmtId="167" formatCode="[$-40E]General"/>
    <numFmt numFmtId="168" formatCode="#,###"/>
  </numFmts>
  <fonts count="39" x14ac:knownFonts="1"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2"/>
      <name val="Times New Roman CE"/>
      <family val="1"/>
      <charset val="238"/>
    </font>
    <font>
      <i/>
      <sz val="10"/>
      <name val="Times New Roman CE"/>
      <charset val="238"/>
    </font>
    <font>
      <b/>
      <i/>
      <sz val="10"/>
      <name val="Times New Roman CE"/>
      <family val="1"/>
      <charset val="238"/>
    </font>
    <font>
      <b/>
      <sz val="9"/>
      <name val="Times New Roman CE"/>
      <charset val="238"/>
    </font>
    <font>
      <b/>
      <sz val="9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8"/>
      <name val="Times New Roman CE"/>
      <charset val="238"/>
    </font>
    <font>
      <b/>
      <sz val="10"/>
      <name val="Times New Roman CE"/>
      <charset val="238"/>
    </font>
    <font>
      <sz val="10"/>
      <name val="Times New Roman CE"/>
      <charset val="238"/>
    </font>
    <font>
      <i/>
      <sz val="8"/>
      <name val="Times New Roman CE"/>
      <charset val="238"/>
    </font>
    <font>
      <b/>
      <sz val="14"/>
      <color rgb="FFFF0000"/>
      <name val="Times New Roman CE"/>
      <charset val="238"/>
    </font>
    <font>
      <b/>
      <sz val="12"/>
      <name val="Times New Roman CE"/>
      <charset val="238"/>
    </font>
    <font>
      <b/>
      <sz val="8"/>
      <name val="Times New Roman CE"/>
      <family val="1"/>
      <charset val="238"/>
    </font>
    <font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8"/>
      <name val="Times New Roman CE"/>
      <family val="1"/>
      <charset val="238"/>
    </font>
    <font>
      <i/>
      <sz val="12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9" fillId="0" borderId="0" applyBorder="0" applyProtection="0"/>
  </cellStyleXfs>
  <cellXfs count="459">
    <xf numFmtId="0" fontId="0" fillId="0" borderId="0" xfId="0"/>
    <xf numFmtId="0" fontId="2" fillId="0" borderId="1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/>
    </xf>
    <xf numFmtId="0" fontId="0" fillId="0" borderId="0" xfId="0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 wrapText="1"/>
    </xf>
    <xf numFmtId="164" fontId="3" fillId="0" borderId="7" xfId="1" applyNumberFormat="1" applyFont="1" applyFill="1" applyBorder="1" applyAlignment="1">
      <alignment horizontal="right" vertical="center"/>
    </xf>
    <xf numFmtId="164" fontId="2" fillId="0" borderId="7" xfId="1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165" fontId="3" fillId="0" borderId="5" xfId="0" applyNumberFormat="1" applyFont="1" applyFill="1" applyBorder="1" applyAlignment="1">
      <alignment vertical="center" wrapText="1"/>
    </xf>
    <xf numFmtId="165" fontId="3" fillId="0" borderId="9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 wrapText="1"/>
    </xf>
    <xf numFmtId="165" fontId="3" fillId="0" borderId="7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>
      <alignment vertical="center" wrapText="1"/>
    </xf>
    <xf numFmtId="165" fontId="5" fillId="0" borderId="7" xfId="0" applyNumberFormat="1" applyFont="1" applyFill="1" applyBorder="1" applyAlignment="1">
      <alignment vertical="center" wrapText="1"/>
    </xf>
    <xf numFmtId="166" fontId="3" fillId="0" borderId="7" xfId="1" applyNumberFormat="1" applyFont="1" applyFill="1" applyBorder="1" applyAlignment="1">
      <alignment vertical="center" wrapText="1"/>
    </xf>
    <xf numFmtId="166" fontId="2" fillId="0" borderId="7" xfId="1" applyNumberFormat="1" applyFont="1" applyFill="1" applyBorder="1" applyAlignment="1">
      <alignment vertical="center" wrapText="1"/>
    </xf>
    <xf numFmtId="166" fontId="3" fillId="2" borderId="7" xfId="1" applyNumberFormat="1" applyFont="1" applyFill="1" applyBorder="1" applyAlignment="1">
      <alignment vertical="center" wrapText="1"/>
    </xf>
    <xf numFmtId="166" fontId="4" fillId="0" borderId="7" xfId="1" applyNumberFormat="1" applyFont="1" applyFill="1" applyBorder="1" applyAlignment="1">
      <alignment vertical="center" wrapText="1"/>
    </xf>
    <xf numFmtId="166" fontId="5" fillId="2" borderId="7" xfId="1" applyNumberFormat="1" applyFont="1" applyFill="1" applyBorder="1" applyAlignment="1">
      <alignment vertical="center" wrapText="1"/>
    </xf>
    <xf numFmtId="166" fontId="4" fillId="2" borderId="7" xfId="1" applyNumberFormat="1" applyFont="1" applyFill="1" applyBorder="1" applyAlignment="1">
      <alignment vertical="center" wrapText="1"/>
    </xf>
    <xf numFmtId="166" fontId="5" fillId="0" borderId="7" xfId="1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right" vertical="center"/>
    </xf>
    <xf numFmtId="166" fontId="2" fillId="0" borderId="7" xfId="1" applyNumberFormat="1" applyFont="1" applyFill="1" applyBorder="1" applyAlignment="1">
      <alignment horizontal="right" vertical="center"/>
    </xf>
    <xf numFmtId="166" fontId="3" fillId="0" borderId="7" xfId="1" applyNumberFormat="1" applyFont="1" applyFill="1" applyBorder="1" applyAlignment="1">
      <alignment horizontal="right" vertical="center" wrapText="1"/>
    </xf>
    <xf numFmtId="0" fontId="0" fillId="0" borderId="7" xfId="0" applyBorder="1"/>
    <xf numFmtId="0" fontId="8" fillId="0" borderId="7" xfId="0" applyFont="1" applyBorder="1"/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8" fillId="0" borderId="0" xfId="0" applyFont="1"/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166" fontId="9" fillId="0" borderId="7" xfId="1" applyNumberFormat="1" applyFont="1" applyBorder="1" applyAlignment="1">
      <alignment wrapText="1"/>
    </xf>
    <xf numFmtId="166" fontId="8" fillId="0" borderId="7" xfId="1" applyNumberFormat="1" applyFont="1" applyBorder="1"/>
    <xf numFmtId="166" fontId="11" fillId="0" borderId="7" xfId="1" applyNumberFormat="1" applyFont="1" applyBorder="1" applyAlignment="1">
      <alignment wrapText="1"/>
    </xf>
    <xf numFmtId="166" fontId="1" fillId="0" borderId="7" xfId="1" applyNumberFormat="1" applyFont="1" applyBorder="1"/>
    <xf numFmtId="0" fontId="0" fillId="0" borderId="12" xfId="0" applyBorder="1"/>
    <xf numFmtId="0" fontId="8" fillId="0" borderId="12" xfId="0" applyFont="1" applyBorder="1"/>
    <xf numFmtId="0" fontId="0" fillId="0" borderId="4" xfId="0" applyBorder="1"/>
    <xf numFmtId="166" fontId="9" fillId="0" borderId="6" xfId="1" applyNumberFormat="1" applyFont="1" applyBorder="1" applyAlignment="1">
      <alignment wrapText="1"/>
    </xf>
    <xf numFmtId="166" fontId="1" fillId="0" borderId="6" xfId="1" applyNumberFormat="1" applyFont="1" applyBorder="1"/>
    <xf numFmtId="166" fontId="8" fillId="0" borderId="6" xfId="1" applyNumberFormat="1" applyFont="1" applyBorder="1"/>
    <xf numFmtId="166" fontId="8" fillId="0" borderId="13" xfId="1" applyNumberFormat="1" applyFont="1" applyBorder="1"/>
    <xf numFmtId="0" fontId="8" fillId="0" borderId="4" xfId="0" applyFont="1" applyBorder="1"/>
    <xf numFmtId="0" fontId="10" fillId="0" borderId="6" xfId="0" applyFont="1" applyBorder="1" applyAlignment="1">
      <alignment vertical="center" wrapText="1"/>
    </xf>
    <xf numFmtId="166" fontId="11" fillId="0" borderId="6" xfId="1" applyNumberFormat="1" applyFont="1" applyBorder="1" applyAlignment="1">
      <alignment wrapText="1"/>
    </xf>
    <xf numFmtId="166" fontId="11" fillId="0" borderId="13" xfId="1" applyNumberFormat="1" applyFont="1" applyBorder="1" applyAlignment="1">
      <alignment wrapText="1"/>
    </xf>
    <xf numFmtId="0" fontId="12" fillId="0" borderId="7" xfId="0" applyFont="1" applyBorder="1" applyAlignment="1">
      <alignment vertical="center" wrapText="1"/>
    </xf>
    <xf numFmtId="0" fontId="0" fillId="0" borderId="0" xfId="0" applyAlignment="1">
      <alignment horizontal="center"/>
    </xf>
    <xf numFmtId="166" fontId="3" fillId="0" borderId="7" xfId="1" applyNumberFormat="1" applyFont="1" applyFill="1" applyBorder="1" applyAlignment="1">
      <alignment vertical="center"/>
    </xf>
    <xf numFmtId="166" fontId="2" fillId="0" borderId="7" xfId="1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wrapText="1"/>
    </xf>
    <xf numFmtId="166" fontId="1" fillId="0" borderId="7" xfId="1" applyNumberFormat="1" applyFont="1" applyBorder="1" applyAlignment="1">
      <alignment horizontal="center"/>
    </xf>
    <xf numFmtId="166" fontId="8" fillId="0" borderId="7" xfId="1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9" fillId="0" borderId="7" xfId="0" applyFont="1" applyBorder="1" applyAlignment="1">
      <alignment wrapText="1"/>
    </xf>
    <xf numFmtId="0" fontId="0" fillId="0" borderId="7" xfId="0" applyFont="1" applyBorder="1"/>
    <xf numFmtId="0" fontId="11" fillId="0" borderId="7" xfId="0" applyFont="1" applyBorder="1" applyAlignment="1">
      <alignment wrapText="1"/>
    </xf>
    <xf numFmtId="0" fontId="13" fillId="0" borderId="7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166" fontId="11" fillId="0" borderId="9" xfId="1" applyNumberFormat="1" applyFont="1" applyBorder="1" applyAlignment="1">
      <alignment wrapText="1"/>
    </xf>
    <xf numFmtId="0" fontId="13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66" fontId="8" fillId="0" borderId="9" xfId="1" applyNumberFormat="1" applyFont="1" applyBorder="1"/>
    <xf numFmtId="0" fontId="13" fillId="0" borderId="13" xfId="0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9" fontId="3" fillId="0" borderId="7" xfId="2" applyFont="1" applyFill="1" applyBorder="1" applyAlignment="1">
      <alignment vertical="center"/>
    </xf>
    <xf numFmtId="0" fontId="12" fillId="0" borderId="0" xfId="0" applyFont="1"/>
    <xf numFmtId="0" fontId="12" fillId="0" borderId="7" xfId="0" applyFont="1" applyBorder="1"/>
    <xf numFmtId="166" fontId="12" fillId="0" borderId="7" xfId="0" applyNumberFormat="1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9" fontId="3" fillId="0" borderId="7" xfId="2" applyFont="1" applyFill="1" applyBorder="1" applyAlignment="1">
      <alignment horizontal="center" vertical="center"/>
    </xf>
    <xf numFmtId="166" fontId="12" fillId="0" borderId="7" xfId="0" applyNumberFormat="1" applyFont="1" applyBorder="1" applyAlignment="1">
      <alignment horizontal="center" vertical="center"/>
    </xf>
    <xf numFmtId="9" fontId="2" fillId="0" borderId="7" xfId="2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horizontal="center" vertical="center"/>
    </xf>
    <xf numFmtId="166" fontId="4" fillId="0" borderId="7" xfId="1" applyNumberFormat="1" applyFont="1" applyFill="1" applyBorder="1" applyAlignment="1">
      <alignment horizontal="center" vertical="center"/>
    </xf>
    <xf numFmtId="166" fontId="5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Border="1"/>
    <xf numFmtId="0" fontId="2" fillId="0" borderId="0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0" fillId="4" borderId="0" xfId="0" applyFill="1"/>
    <xf numFmtId="0" fontId="12" fillId="3" borderId="7" xfId="0" applyFont="1" applyFill="1" applyBorder="1"/>
    <xf numFmtId="166" fontId="12" fillId="3" borderId="7" xfId="0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6" fillId="3" borderId="7" xfId="0" applyFont="1" applyFill="1" applyBorder="1"/>
    <xf numFmtId="0" fontId="2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 wrapText="1"/>
    </xf>
    <xf numFmtId="166" fontId="0" fillId="0" borderId="0" xfId="0" applyNumberFormat="1"/>
    <xf numFmtId="0" fontId="18" fillId="0" borderId="0" xfId="0" applyFont="1"/>
    <xf numFmtId="0" fontId="0" fillId="0" borderId="0" xfId="0" applyFill="1"/>
    <xf numFmtId="166" fontId="12" fillId="0" borderId="7" xfId="0" applyNumberFormat="1" applyFont="1" applyFill="1" applyBorder="1" applyAlignment="1">
      <alignment horizontal="center" vertical="center"/>
    </xf>
    <xf numFmtId="0" fontId="0" fillId="0" borderId="7" xfId="0" applyFill="1" applyBorder="1"/>
    <xf numFmtId="0" fontId="12" fillId="0" borderId="7" xfId="0" applyFont="1" applyFill="1" applyBorder="1"/>
    <xf numFmtId="0" fontId="12" fillId="0" borderId="7" xfId="0" applyFont="1" applyFill="1" applyBorder="1" applyAlignment="1">
      <alignment horizontal="center" vertical="center"/>
    </xf>
    <xf numFmtId="166" fontId="12" fillId="0" borderId="7" xfId="0" applyNumberFormat="1" applyFont="1" applyFill="1" applyBorder="1" applyAlignment="1">
      <alignment vertical="center"/>
    </xf>
    <xf numFmtId="9" fontId="3" fillId="0" borderId="5" xfId="2" applyFont="1" applyFill="1" applyBorder="1" applyAlignment="1">
      <alignment vertical="center"/>
    </xf>
    <xf numFmtId="166" fontId="2" fillId="0" borderId="5" xfId="1" applyNumberFormat="1" applyFont="1" applyFill="1" applyBorder="1" applyAlignment="1">
      <alignment horizontal="center" vertical="center"/>
    </xf>
    <xf numFmtId="0" fontId="0" fillId="0" borderId="5" xfId="0" applyFill="1" applyBorder="1"/>
    <xf numFmtId="0" fontId="12" fillId="0" borderId="0" xfId="0" applyFont="1" applyFill="1"/>
    <xf numFmtId="0" fontId="6" fillId="0" borderId="7" xfId="0" applyFont="1" applyFill="1" applyBorder="1"/>
    <xf numFmtId="0" fontId="12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166" fontId="5" fillId="0" borderId="11" xfId="1" applyNumberFormat="1" applyFont="1" applyFill="1" applyBorder="1" applyAlignment="1">
      <alignment horizontal="right" vertical="center"/>
    </xf>
    <xf numFmtId="9" fontId="2" fillId="0" borderId="11" xfId="2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166" fontId="4" fillId="0" borderId="7" xfId="1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" fillId="0" borderId="7" xfId="0" applyFont="1" applyFill="1" applyBorder="1"/>
    <xf numFmtId="166" fontId="0" fillId="0" borderId="7" xfId="0" applyNumberFormat="1" applyFill="1" applyBorder="1"/>
    <xf numFmtId="0" fontId="2" fillId="0" borderId="7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0" xfId="0" applyFont="1" applyFill="1" applyBorder="1"/>
    <xf numFmtId="0" fontId="2" fillId="0" borderId="0" xfId="0" quotePrefix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3" fillId="0" borderId="0" xfId="2" applyNumberFormat="1" applyFont="1" applyFill="1" applyBorder="1" applyAlignment="1">
      <alignment horizontal="center" vertical="center"/>
    </xf>
    <xf numFmtId="9" fontId="3" fillId="0" borderId="0" xfId="2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164" fontId="2" fillId="0" borderId="0" xfId="1" applyNumberFormat="1" applyFont="1" applyFill="1" applyBorder="1" applyAlignment="1">
      <alignment horizontal="right" vertical="center"/>
    </xf>
    <xf numFmtId="166" fontId="2" fillId="0" borderId="0" xfId="1" applyNumberFormat="1" applyFont="1" applyFill="1" applyBorder="1" applyAlignment="1">
      <alignment vertical="center"/>
    </xf>
    <xf numFmtId="9" fontId="2" fillId="0" borderId="0" xfId="2" applyFont="1" applyFill="1" applyBorder="1" applyAlignment="1">
      <alignment vertical="center"/>
    </xf>
    <xf numFmtId="0" fontId="12" fillId="0" borderId="0" xfId="0" applyFont="1" applyBorder="1"/>
    <xf numFmtId="166" fontId="12" fillId="0" borderId="0" xfId="0" applyNumberFormat="1" applyFont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9" fontId="3" fillId="0" borderId="11" xfId="2" applyFont="1" applyFill="1" applyBorder="1" applyAlignment="1">
      <alignment vertical="center"/>
    </xf>
    <xf numFmtId="0" fontId="0" fillId="0" borderId="0" xfId="0" applyFont="1"/>
    <xf numFmtId="166" fontId="17" fillId="3" borderId="7" xfId="0" applyNumberFormat="1" applyFont="1" applyFill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 wrapText="1"/>
    </xf>
    <xf numFmtId="166" fontId="4" fillId="0" borderId="0" xfId="1" applyNumberFormat="1" applyFont="1" applyFill="1" applyBorder="1" applyAlignment="1">
      <alignment vertical="center"/>
    </xf>
    <xf numFmtId="0" fontId="3" fillId="0" borderId="7" xfId="0" quotePrefix="1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7" xfId="0" applyFill="1" applyBorder="1" applyAlignment="1"/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12" fillId="0" borderId="5" xfId="0" applyNumberFormat="1" applyFont="1" applyFill="1" applyBorder="1" applyAlignment="1">
      <alignment vertical="center"/>
    </xf>
    <xf numFmtId="166" fontId="2" fillId="0" borderId="5" xfId="1" applyNumberFormat="1" applyFont="1" applyFill="1" applyBorder="1" applyAlignment="1">
      <alignment vertical="center"/>
    </xf>
    <xf numFmtId="166" fontId="5" fillId="0" borderId="5" xfId="1" applyNumberFormat="1" applyFont="1" applyFill="1" applyBorder="1" applyAlignment="1">
      <alignment vertical="center"/>
    </xf>
    <xf numFmtId="166" fontId="12" fillId="0" borderId="5" xfId="0" applyNumberFormat="1" applyFont="1" applyFill="1" applyBorder="1" applyAlignment="1">
      <alignment horizontal="center" vertical="center"/>
    </xf>
    <xf numFmtId="166" fontId="12" fillId="3" borderId="5" xfId="0" applyNumberFormat="1" applyFont="1" applyFill="1" applyBorder="1" applyAlignment="1">
      <alignment horizontal="center" vertical="center"/>
    </xf>
    <xf numFmtId="166" fontId="17" fillId="3" borderId="5" xfId="0" applyNumberFormat="1" applyFont="1" applyFill="1" applyBorder="1" applyAlignment="1">
      <alignment horizontal="center" vertical="center"/>
    </xf>
    <xf numFmtId="9" fontId="3" fillId="0" borderId="7" xfId="2" applyFont="1" applyFill="1" applyBorder="1" applyAlignment="1">
      <alignment horizontal="right" vertical="center"/>
    </xf>
    <xf numFmtId="166" fontId="5" fillId="0" borderId="5" xfId="1" applyNumberFormat="1" applyFont="1" applyFill="1" applyBorder="1" applyAlignment="1">
      <alignment horizontal="center" vertical="center"/>
    </xf>
    <xf numFmtId="166" fontId="4" fillId="0" borderId="5" xfId="1" applyNumberFormat="1" applyFont="1" applyFill="1" applyBorder="1" applyAlignment="1">
      <alignment horizontal="center" vertical="center"/>
    </xf>
    <xf numFmtId="166" fontId="2" fillId="0" borderId="11" xfId="1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166" fontId="12" fillId="0" borderId="7" xfId="1" applyNumberFormat="1" applyFont="1" applyFill="1" applyBorder="1"/>
    <xf numFmtId="166" fontId="12" fillId="0" borderId="7" xfId="1" applyNumberFormat="1" applyFont="1" applyBorder="1"/>
    <xf numFmtId="0" fontId="2" fillId="5" borderId="8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0" fontId="0" fillId="0" borderId="0" xfId="0" applyBorder="1" applyAlignment="1"/>
    <xf numFmtId="168" fontId="0" fillId="0" borderId="0" xfId="0" applyNumberFormat="1" applyFill="1" applyAlignment="1" applyProtection="1">
      <alignment vertical="center" wrapText="1"/>
    </xf>
    <xf numFmtId="168" fontId="0" fillId="0" borderId="0" xfId="0" applyNumberFormat="1" applyFill="1" applyAlignment="1" applyProtection="1">
      <alignment horizontal="center" vertical="center" wrapText="1"/>
    </xf>
    <xf numFmtId="168" fontId="22" fillId="0" borderId="0" xfId="0" applyNumberFormat="1" applyFont="1" applyFill="1" applyAlignment="1" applyProtection="1">
      <alignment horizontal="right" vertical="center"/>
    </xf>
    <xf numFmtId="168" fontId="24" fillId="0" borderId="18" xfId="0" applyNumberFormat="1" applyFont="1" applyFill="1" applyBorder="1" applyAlignment="1" applyProtection="1">
      <alignment horizontal="centerContinuous" vertical="center" wrapText="1"/>
    </xf>
    <xf numFmtId="168" fontId="24" fillId="0" borderId="19" xfId="0" applyNumberFormat="1" applyFont="1" applyFill="1" applyBorder="1" applyAlignment="1" applyProtection="1">
      <alignment horizontal="centerContinuous" vertical="center" wrapText="1"/>
    </xf>
    <xf numFmtId="168" fontId="24" fillId="0" borderId="18" xfId="0" applyNumberFormat="1" applyFont="1" applyFill="1" applyBorder="1" applyAlignment="1" applyProtection="1">
      <alignment horizontal="center" vertical="center" wrapText="1"/>
    </xf>
    <xf numFmtId="168" fontId="24" fillId="0" borderId="19" xfId="0" applyNumberFormat="1" applyFont="1" applyFill="1" applyBorder="1" applyAlignment="1" applyProtection="1">
      <alignment horizontal="center" vertical="center" wrapText="1"/>
    </xf>
    <xf numFmtId="168" fontId="25" fillId="0" borderId="0" xfId="0" applyNumberFormat="1" applyFont="1" applyFill="1" applyAlignment="1" applyProtection="1">
      <alignment horizontal="center" vertical="center" wrapText="1"/>
    </xf>
    <xf numFmtId="168" fontId="26" fillId="0" borderId="22" xfId="0" applyNumberFormat="1" applyFont="1" applyFill="1" applyBorder="1" applyAlignment="1" applyProtection="1">
      <alignment horizontal="center" vertical="center" wrapText="1"/>
    </xf>
    <xf numFmtId="168" fontId="26" fillId="0" borderId="18" xfId="0" applyNumberFormat="1" applyFont="1" applyFill="1" applyBorder="1" applyAlignment="1" applyProtection="1">
      <alignment horizontal="center" vertical="center" wrapText="1"/>
    </xf>
    <xf numFmtId="168" fontId="26" fillId="0" borderId="19" xfId="0" applyNumberFormat="1" applyFont="1" applyFill="1" applyBorder="1" applyAlignment="1" applyProtection="1">
      <alignment horizontal="center" vertical="center" wrapText="1"/>
    </xf>
    <xf numFmtId="168" fontId="26" fillId="0" borderId="0" xfId="0" applyNumberFormat="1" applyFont="1" applyFill="1" applyAlignment="1" applyProtection="1">
      <alignment horizontal="center" vertical="center" wrapText="1"/>
    </xf>
    <xf numFmtId="168" fontId="0" fillId="0" borderId="23" xfId="0" applyNumberFormat="1" applyFill="1" applyBorder="1" applyAlignment="1" applyProtection="1">
      <alignment horizontal="left" vertical="center" wrapText="1" indent="1"/>
    </xf>
    <xf numFmtId="168" fontId="27" fillId="0" borderId="24" xfId="0" applyNumberFormat="1" applyFont="1" applyFill="1" applyBorder="1" applyAlignment="1" applyProtection="1">
      <alignment horizontal="left" vertical="center" wrapText="1" indent="1"/>
    </xf>
    <xf numFmtId="168" fontId="27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168" fontId="0" fillId="0" borderId="25" xfId="0" applyNumberFormat="1" applyFill="1" applyBorder="1" applyAlignment="1" applyProtection="1">
      <alignment horizontal="left" vertical="center" wrapText="1" indent="1"/>
    </xf>
    <xf numFmtId="168" fontId="27" fillId="0" borderId="26" xfId="0" applyNumberFormat="1" applyFont="1" applyFill="1" applyBorder="1" applyAlignment="1" applyProtection="1">
      <alignment horizontal="left" vertical="center" wrapText="1" indent="1"/>
    </xf>
    <xf numFmtId="168" fontId="27" fillId="0" borderId="7" xfId="0" applyNumberFormat="1" applyFont="1" applyFill="1" applyBorder="1" applyAlignment="1" applyProtection="1">
      <alignment horizontal="right" vertical="center" wrapText="1" indent="1"/>
      <protection locked="0"/>
    </xf>
    <xf numFmtId="168" fontId="27" fillId="0" borderId="27" xfId="0" applyNumberFormat="1" applyFont="1" applyFill="1" applyBorder="1" applyAlignment="1" applyProtection="1">
      <alignment horizontal="left" vertical="center" wrapText="1" indent="1"/>
    </xf>
    <xf numFmtId="168" fontId="27" fillId="0" borderId="5" xfId="0" applyNumberFormat="1" applyFont="1" applyFill="1" applyBorder="1" applyAlignment="1" applyProtection="1">
      <alignment horizontal="right" vertical="center" wrapText="1" indent="1"/>
      <protection locked="0"/>
    </xf>
    <xf numFmtId="168" fontId="27" fillId="0" borderId="26" xfId="0" applyNumberFormat="1" applyFont="1" applyFill="1" applyBorder="1" applyAlignment="1" applyProtection="1">
      <alignment horizontal="left" vertical="center" wrapText="1" indent="1"/>
      <protection locked="0"/>
    </xf>
    <xf numFmtId="168" fontId="28" fillId="0" borderId="0" xfId="0" applyNumberFormat="1" applyFont="1" applyFill="1" applyBorder="1" applyAlignment="1" applyProtection="1">
      <alignment horizontal="left" vertical="center" wrapText="1" indent="1"/>
      <protection locked="0"/>
    </xf>
    <xf numFmtId="168" fontId="27" fillId="0" borderId="28" xfId="0" applyNumberFormat="1" applyFont="1" applyFill="1" applyBorder="1" applyAlignment="1" applyProtection="1">
      <alignment horizontal="left" vertical="center" wrapText="1" indent="1"/>
      <protection locked="0"/>
    </xf>
    <xf numFmtId="168" fontId="27" fillId="0" borderId="11" xfId="0" applyNumberFormat="1" applyFont="1" applyFill="1" applyBorder="1" applyAlignment="1" applyProtection="1">
      <alignment horizontal="right" vertical="center" wrapText="1" indent="1"/>
      <protection locked="0"/>
    </xf>
    <xf numFmtId="168" fontId="29" fillId="0" borderId="22" xfId="0" applyNumberFormat="1" applyFont="1" applyFill="1" applyBorder="1" applyAlignment="1" applyProtection="1">
      <alignment horizontal="left" vertical="center" wrapText="1" indent="1"/>
    </xf>
    <xf numFmtId="168" fontId="26" fillId="0" borderId="18" xfId="0" applyNumberFormat="1" applyFont="1" applyFill="1" applyBorder="1" applyAlignment="1" applyProtection="1">
      <alignment horizontal="left" vertical="center" wrapText="1" indent="1"/>
    </xf>
    <xf numFmtId="168" fontId="26" fillId="0" borderId="19" xfId="0" applyNumberFormat="1" applyFont="1" applyFill="1" applyBorder="1" applyAlignment="1" applyProtection="1">
      <alignment horizontal="right" vertical="center" wrapText="1" indent="1"/>
    </xf>
    <xf numFmtId="168" fontId="30" fillId="0" borderId="29" xfId="0" applyNumberFormat="1" applyFont="1" applyFill="1" applyBorder="1" applyAlignment="1" applyProtection="1">
      <alignment horizontal="left" vertical="center" wrapText="1" indent="1"/>
    </xf>
    <xf numFmtId="168" fontId="28" fillId="0" borderId="30" xfId="0" applyNumberFormat="1" applyFont="1" applyFill="1" applyBorder="1" applyAlignment="1" applyProtection="1">
      <alignment horizontal="left" vertical="center" wrapText="1" indent="1"/>
    </xf>
    <xf numFmtId="168" fontId="31" fillId="0" borderId="14" xfId="0" applyNumberFormat="1" applyFont="1" applyFill="1" applyBorder="1" applyAlignment="1" applyProtection="1">
      <alignment horizontal="right" vertical="center" wrapText="1" indent="1"/>
    </xf>
    <xf numFmtId="168" fontId="28" fillId="0" borderId="26" xfId="0" applyNumberFormat="1" applyFont="1" applyFill="1" applyBorder="1" applyAlignment="1" applyProtection="1">
      <alignment horizontal="left" vertical="center" wrapText="1" indent="1"/>
    </xf>
    <xf numFmtId="168" fontId="28" fillId="0" borderId="14" xfId="0" applyNumberFormat="1" applyFont="1" applyFill="1" applyBorder="1" applyAlignment="1" applyProtection="1">
      <alignment horizontal="right" vertical="center" wrapText="1" indent="1"/>
      <protection locked="0"/>
    </xf>
    <xf numFmtId="168" fontId="30" fillId="0" borderId="25" xfId="0" applyNumberFormat="1" applyFont="1" applyFill="1" applyBorder="1" applyAlignment="1" applyProtection="1">
      <alignment horizontal="left" vertical="center" wrapText="1" indent="1"/>
    </xf>
    <xf numFmtId="168" fontId="28" fillId="0" borderId="7" xfId="0" applyNumberFormat="1" applyFont="1" applyFill="1" applyBorder="1" applyAlignment="1" applyProtection="1">
      <alignment horizontal="right" vertical="center" wrapText="1" indent="1"/>
      <protection locked="0"/>
    </xf>
    <xf numFmtId="168" fontId="31" fillId="0" borderId="7" xfId="0" applyNumberFormat="1" applyFont="1" applyFill="1" applyBorder="1" applyAlignment="1" applyProtection="1">
      <alignment horizontal="right" vertical="center" wrapText="1" indent="1"/>
    </xf>
    <xf numFmtId="168" fontId="0" fillId="0" borderId="29" xfId="0" applyNumberFormat="1" applyFill="1" applyBorder="1" applyAlignment="1" applyProtection="1">
      <alignment horizontal="left" vertical="center" wrapText="1" indent="1"/>
    </xf>
    <xf numFmtId="168" fontId="27" fillId="0" borderId="30" xfId="0" applyNumberFormat="1" applyFont="1" applyFill="1" applyBorder="1" applyAlignment="1" applyProtection="1">
      <alignment horizontal="left" vertical="center" wrapText="1" indent="1"/>
      <protection locked="0"/>
    </xf>
    <xf numFmtId="168" fontId="29" fillId="0" borderId="18" xfId="0" applyNumberFormat="1" applyFont="1" applyFill="1" applyBorder="1" applyAlignment="1" applyProtection="1">
      <alignment horizontal="left" vertical="center" wrapText="1" indent="1"/>
    </xf>
    <xf numFmtId="168" fontId="23" fillId="0" borderId="19" xfId="0" applyNumberFormat="1" applyFont="1" applyFill="1" applyBorder="1" applyAlignment="1" applyProtection="1">
      <alignment horizontal="right" vertical="center" wrapText="1" indent="1"/>
    </xf>
    <xf numFmtId="168" fontId="27" fillId="0" borderId="26" xfId="0" quotePrefix="1" applyNumberFormat="1" applyFont="1" applyFill="1" applyBorder="1" applyAlignment="1" applyProtection="1">
      <alignment horizontal="left" vertical="center" wrapText="1" indent="6"/>
      <protection locked="0"/>
    </xf>
    <xf numFmtId="168" fontId="28" fillId="0" borderId="26" xfId="0" quotePrefix="1" applyNumberFormat="1" applyFont="1" applyFill="1" applyBorder="1" applyAlignment="1" applyProtection="1">
      <alignment horizontal="left" vertical="center" wrapText="1" indent="6"/>
      <protection locked="0"/>
    </xf>
    <xf numFmtId="168" fontId="27" fillId="0" borderId="26" xfId="0" quotePrefix="1" applyNumberFormat="1" applyFont="1" applyFill="1" applyBorder="1" applyAlignment="1" applyProtection="1">
      <alignment horizontal="left" vertical="center" wrapText="1" indent="3"/>
      <protection locked="0"/>
    </xf>
    <xf numFmtId="168" fontId="27" fillId="0" borderId="16" xfId="0" applyNumberFormat="1" applyFont="1" applyFill="1" applyBorder="1" applyAlignment="1" applyProtection="1">
      <alignment horizontal="right" vertical="center" wrapText="1" indent="1"/>
      <protection locked="0"/>
    </xf>
    <xf numFmtId="168" fontId="27" fillId="0" borderId="30" xfId="0" applyNumberFormat="1" applyFont="1" applyFill="1" applyBorder="1" applyAlignment="1" applyProtection="1">
      <alignment horizontal="left" vertical="center" wrapText="1" indent="1"/>
    </xf>
    <xf numFmtId="168" fontId="27" fillId="0" borderId="14" xfId="0" applyNumberFormat="1" applyFont="1" applyFill="1" applyBorder="1" applyAlignment="1" applyProtection="1">
      <alignment horizontal="right" vertical="center" wrapText="1" indent="1"/>
      <protection locked="0"/>
    </xf>
    <xf numFmtId="168" fontId="31" fillId="0" borderId="30" xfId="0" applyNumberFormat="1" applyFont="1" applyFill="1" applyBorder="1" applyAlignment="1" applyProtection="1">
      <alignment horizontal="left" vertical="center" wrapText="1" indent="1"/>
    </xf>
    <xf numFmtId="168" fontId="31" fillId="0" borderId="12" xfId="0" applyNumberFormat="1" applyFont="1" applyFill="1" applyBorder="1" applyAlignment="1" applyProtection="1">
      <alignment horizontal="right" vertical="center" wrapText="1" indent="1"/>
    </xf>
    <xf numFmtId="168" fontId="28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168" fontId="28" fillId="0" borderId="26" xfId="0" applyNumberFormat="1" applyFont="1" applyFill="1" applyBorder="1" applyAlignment="1" applyProtection="1">
      <alignment horizontal="left" vertical="center" wrapText="1" indent="2"/>
    </xf>
    <xf numFmtId="168" fontId="28" fillId="0" borderId="7" xfId="0" applyNumberFormat="1" applyFont="1" applyFill="1" applyBorder="1" applyAlignment="1" applyProtection="1">
      <alignment horizontal="left" vertical="center" wrapText="1" indent="2"/>
    </xf>
    <xf numFmtId="168" fontId="31" fillId="0" borderId="7" xfId="0" applyNumberFormat="1" applyFont="1" applyFill="1" applyBorder="1" applyAlignment="1" applyProtection="1">
      <alignment horizontal="left" vertical="center" wrapText="1" indent="1"/>
    </xf>
    <xf numFmtId="168" fontId="28" fillId="0" borderId="24" xfId="0" applyNumberFormat="1" applyFont="1" applyFill="1" applyBorder="1" applyAlignment="1" applyProtection="1">
      <alignment horizontal="left" vertical="center" wrapText="1" indent="1"/>
    </xf>
    <xf numFmtId="168" fontId="28" fillId="0" borderId="24" xfId="0" applyNumberFormat="1" applyFont="1" applyFill="1" applyBorder="1" applyAlignment="1" applyProtection="1">
      <alignment horizontal="left" vertical="center" wrapText="1" indent="1"/>
      <protection locked="0"/>
    </xf>
    <xf numFmtId="168" fontId="27" fillId="0" borderId="24" xfId="0" applyNumberFormat="1" applyFont="1" applyFill="1" applyBorder="1" applyAlignment="1" applyProtection="1">
      <alignment horizontal="left" vertical="center" wrapText="1" indent="1"/>
      <protection locked="0"/>
    </xf>
    <xf numFmtId="168" fontId="27" fillId="0" borderId="24" xfId="0" applyNumberFormat="1" applyFont="1" applyFill="1" applyBorder="1" applyAlignment="1" applyProtection="1">
      <alignment horizontal="left" vertical="center" wrapText="1" indent="2"/>
    </xf>
    <xf numFmtId="168" fontId="27" fillId="0" borderId="28" xfId="0" applyNumberFormat="1" applyFont="1" applyFill="1" applyBorder="1" applyAlignment="1" applyProtection="1">
      <alignment horizontal="left" vertical="center" wrapText="1" indent="2"/>
    </xf>
    <xf numFmtId="168" fontId="0" fillId="0" borderId="0" xfId="0" applyNumberFormat="1" applyFill="1" applyAlignment="1">
      <alignment vertical="center" wrapText="1"/>
    </xf>
    <xf numFmtId="168" fontId="22" fillId="0" borderId="0" xfId="0" applyNumberFormat="1" applyFont="1" applyFill="1" applyAlignment="1" applyProtection="1">
      <alignment horizontal="right" wrapText="1"/>
    </xf>
    <xf numFmtId="168" fontId="25" fillId="0" borderId="0" xfId="0" applyNumberFormat="1" applyFont="1" applyFill="1" applyAlignment="1">
      <alignment horizontal="center" vertical="center" wrapText="1"/>
    </xf>
    <xf numFmtId="168" fontId="34" fillId="0" borderId="31" xfId="0" applyNumberFormat="1" applyFont="1" applyFill="1" applyBorder="1" applyAlignment="1" applyProtection="1">
      <alignment horizontal="center" vertical="center" wrapText="1"/>
    </xf>
    <xf numFmtId="168" fontId="34" fillId="0" borderId="32" xfId="0" applyNumberFormat="1" applyFont="1" applyFill="1" applyBorder="1" applyAlignment="1" applyProtection="1">
      <alignment horizontal="center" vertical="center" wrapText="1"/>
    </xf>
    <xf numFmtId="168" fontId="27" fillId="0" borderId="26" xfId="0" applyNumberFormat="1" applyFont="1" applyFill="1" applyBorder="1" applyAlignment="1" applyProtection="1">
      <alignment horizontal="left" vertical="center" wrapText="1"/>
      <protection locked="0"/>
    </xf>
    <xf numFmtId="168" fontId="27" fillId="0" borderId="7" xfId="0" applyNumberFormat="1" applyFont="1" applyFill="1" applyBorder="1" applyAlignment="1" applyProtection="1">
      <alignment vertical="center" wrapText="1"/>
      <protection locked="0"/>
    </xf>
    <xf numFmtId="168" fontId="27" fillId="0" borderId="11" xfId="0" applyNumberFormat="1" applyFont="1" applyFill="1" applyBorder="1" applyAlignment="1" applyProtection="1">
      <alignment vertical="center" wrapText="1"/>
      <protection locked="0"/>
    </xf>
    <xf numFmtId="168" fontId="24" fillId="0" borderId="18" xfId="0" applyNumberFormat="1" applyFont="1" applyFill="1" applyBorder="1" applyAlignment="1" applyProtection="1">
      <alignment horizontal="left" vertical="center" wrapText="1"/>
    </xf>
    <xf numFmtId="168" fontId="34" fillId="0" borderId="19" xfId="0" applyNumberFormat="1" applyFont="1" applyFill="1" applyBorder="1" applyAlignment="1" applyProtection="1">
      <alignment vertical="center" wrapText="1"/>
    </xf>
    <xf numFmtId="168" fontId="25" fillId="0" borderId="0" xfId="0" applyNumberFormat="1" applyFont="1" applyFill="1" applyAlignment="1">
      <alignment vertical="center" wrapText="1"/>
    </xf>
    <xf numFmtId="168" fontId="0" fillId="0" borderId="0" xfId="0" applyNumberFormat="1" applyFill="1" applyAlignment="1">
      <alignment horizontal="center" vertical="center" wrapText="1"/>
    </xf>
    <xf numFmtId="0" fontId="2" fillId="0" borderId="7" xfId="0" quotePrefix="1" applyFont="1" applyFill="1" applyBorder="1" applyAlignment="1">
      <alignment horizontal="center" vertical="center"/>
    </xf>
    <xf numFmtId="166" fontId="17" fillId="0" borderId="7" xfId="0" applyNumberFormat="1" applyFont="1" applyBorder="1" applyAlignment="1">
      <alignment vertical="center"/>
    </xf>
    <xf numFmtId="166" fontId="17" fillId="0" borderId="7" xfId="1" applyNumberFormat="1" applyFont="1" applyBorder="1"/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66" fontId="12" fillId="6" borderId="7" xfId="0" applyNumberFormat="1" applyFont="1" applyFill="1" applyBorder="1" applyAlignment="1">
      <alignment horizontal="center" vertical="center"/>
    </xf>
    <xf numFmtId="166" fontId="17" fillId="0" borderId="7" xfId="0" applyNumberFormat="1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9" fontId="0" fillId="0" borderId="0" xfId="2" applyFont="1" applyFill="1"/>
    <xf numFmtId="9" fontId="0" fillId="0" borderId="7" xfId="2" applyFont="1" applyFill="1" applyBorder="1"/>
    <xf numFmtId="9" fontId="12" fillId="0" borderId="7" xfId="2" applyFont="1" applyFill="1" applyBorder="1" applyAlignment="1">
      <alignment horizontal="center" vertical="center"/>
    </xf>
    <xf numFmtId="9" fontId="0" fillId="0" borderId="0" xfId="2" applyFont="1"/>
    <xf numFmtId="166" fontId="12" fillId="0" borderId="5" xfId="1" applyNumberFormat="1" applyFont="1" applyFill="1" applyBorder="1"/>
    <xf numFmtId="166" fontId="2" fillId="0" borderId="5" xfId="1" applyNumberFormat="1" applyFont="1" applyFill="1" applyBorder="1" applyAlignment="1">
      <alignment vertical="center" wrapText="1"/>
    </xf>
    <xf numFmtId="166" fontId="5" fillId="0" borderId="5" xfId="1" applyNumberFormat="1" applyFont="1" applyFill="1" applyBorder="1" applyAlignment="1">
      <alignment vertical="center" wrapText="1"/>
    </xf>
    <xf numFmtId="166" fontId="0" fillId="0" borderId="0" xfId="1" applyNumberFormat="1" applyFont="1"/>
    <xf numFmtId="3" fontId="12" fillId="0" borderId="7" xfId="0" applyNumberFormat="1" applyFont="1" applyFill="1" applyBorder="1"/>
    <xf numFmtId="168" fontId="24" fillId="0" borderId="33" xfId="0" applyNumberFormat="1" applyFont="1" applyFill="1" applyBorder="1" applyAlignment="1" applyProtection="1">
      <alignment horizontal="centerContinuous" vertical="center" wrapText="1"/>
    </xf>
    <xf numFmtId="168" fontId="24" fillId="0" borderId="33" xfId="0" applyNumberFormat="1" applyFont="1" applyFill="1" applyBorder="1" applyAlignment="1" applyProtection="1">
      <alignment horizontal="center" vertical="center" wrapText="1"/>
    </xf>
    <xf numFmtId="168" fontId="26" fillId="0" borderId="33" xfId="0" applyNumberFormat="1" applyFont="1" applyFill="1" applyBorder="1" applyAlignment="1" applyProtection="1">
      <alignment horizontal="center" vertical="center" wrapText="1"/>
    </xf>
    <xf numFmtId="168" fontId="27" fillId="0" borderId="4" xfId="0" applyNumberFormat="1" applyFont="1" applyFill="1" applyBorder="1" applyAlignment="1" applyProtection="1">
      <alignment horizontal="right" vertical="center" wrapText="1" indent="1"/>
      <protection locked="0"/>
    </xf>
    <xf numFmtId="168" fontId="27" fillId="0" borderId="6" xfId="0" applyNumberFormat="1" applyFont="1" applyFill="1" applyBorder="1" applyAlignment="1" applyProtection="1">
      <alignment horizontal="right" vertical="center" wrapText="1" indent="1"/>
      <protection locked="0"/>
    </xf>
    <xf numFmtId="168" fontId="27" fillId="0" borderId="9" xfId="0" applyNumberFormat="1" applyFont="1" applyFill="1" applyBorder="1" applyAlignment="1" applyProtection="1">
      <alignment horizontal="right" vertical="center" wrapText="1" indent="1"/>
      <protection locked="0"/>
    </xf>
    <xf numFmtId="168" fontId="27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8" fontId="28" fillId="0" borderId="6" xfId="0" applyNumberFormat="1" applyFont="1" applyFill="1" applyBorder="1" applyAlignment="1" applyProtection="1">
      <alignment horizontal="right" vertical="center" wrapText="1" indent="1"/>
      <protection locked="0"/>
    </xf>
    <xf numFmtId="168" fontId="28" fillId="0" borderId="34" xfId="0" applyNumberFormat="1" applyFont="1" applyFill="1" applyBorder="1" applyAlignment="1" applyProtection="1">
      <alignment horizontal="right" vertical="center" wrapText="1" indent="1"/>
      <protection locked="0"/>
    </xf>
    <xf numFmtId="168" fontId="21" fillId="0" borderId="0" xfId="0" applyNumberFormat="1" applyFont="1" applyFill="1" applyAlignment="1" applyProtection="1">
      <alignment textRotation="180" wrapText="1"/>
    </xf>
    <xf numFmtId="168" fontId="27" fillId="0" borderId="0" xfId="0" applyNumberFormat="1" applyFont="1" applyFill="1" applyBorder="1" applyAlignment="1" applyProtection="1">
      <alignment horizontal="right" vertical="center" wrapText="1" indent="1"/>
      <protection locked="0"/>
    </xf>
    <xf numFmtId="168" fontId="31" fillId="0" borderId="4" xfId="0" applyNumberFormat="1" applyFont="1" applyFill="1" applyBorder="1" applyAlignment="1" applyProtection="1">
      <alignment horizontal="right" vertical="center" wrapText="1" indent="1"/>
    </xf>
    <xf numFmtId="168" fontId="28" fillId="0" borderId="4" xfId="0" applyNumberFormat="1" applyFont="1" applyFill="1" applyBorder="1" applyAlignment="1" applyProtection="1">
      <alignment horizontal="right" vertical="center" wrapText="1" indent="1"/>
      <protection locked="0"/>
    </xf>
    <xf numFmtId="168" fontId="24" fillId="0" borderId="38" xfId="0" applyNumberFormat="1" applyFont="1" applyFill="1" applyBorder="1" applyAlignment="1" applyProtection="1">
      <alignment horizontal="center" vertical="center" wrapText="1"/>
    </xf>
    <xf numFmtId="168" fontId="24" fillId="0" borderId="22" xfId="0" applyNumberFormat="1" applyFont="1" applyFill="1" applyBorder="1" applyAlignment="1" applyProtection="1">
      <alignment horizontal="center" vertical="center" wrapText="1"/>
    </xf>
    <xf numFmtId="166" fontId="17" fillId="0" borderId="5" xfId="0" applyNumberFormat="1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1" fontId="12" fillId="0" borderId="7" xfId="0" applyNumberFormat="1" applyFont="1" applyFill="1" applyBorder="1" applyAlignment="1">
      <alignment horizontal="center" vertical="center"/>
    </xf>
    <xf numFmtId="9" fontId="2" fillId="0" borderId="5" xfId="2" applyFont="1" applyFill="1" applyBorder="1" applyAlignment="1">
      <alignment vertical="center"/>
    </xf>
    <xf numFmtId="0" fontId="35" fillId="0" borderId="0" xfId="0" applyFont="1"/>
    <xf numFmtId="0" fontId="36" fillId="0" borderId="0" xfId="0" applyFont="1"/>
    <xf numFmtId="166" fontId="17" fillId="0" borderId="7" xfId="0" applyNumberFormat="1" applyFont="1" applyFill="1" applyBorder="1" applyAlignment="1">
      <alignment horizontal="center" vertical="center"/>
    </xf>
    <xf numFmtId="0" fontId="8" fillId="0" borderId="0" xfId="0" applyFont="1" applyFill="1"/>
    <xf numFmtId="0" fontId="8" fillId="0" borderId="7" xfId="0" applyFont="1" applyFill="1" applyBorder="1"/>
    <xf numFmtId="168" fontId="37" fillId="0" borderId="26" xfId="0" applyNumberFormat="1" applyFont="1" applyFill="1" applyBorder="1" applyAlignment="1" applyProtection="1">
      <alignment horizontal="left" vertical="center" wrapText="1"/>
      <protection locked="0"/>
    </xf>
    <xf numFmtId="168" fontId="37" fillId="0" borderId="7" xfId="0" applyNumberFormat="1" applyFont="1" applyFill="1" applyBorder="1" applyAlignment="1" applyProtection="1">
      <alignment vertical="center" wrapText="1"/>
      <protection locked="0"/>
    </xf>
    <xf numFmtId="168" fontId="38" fillId="0" borderId="0" xfId="0" applyNumberFormat="1" applyFont="1" applyFill="1" applyAlignment="1">
      <alignment vertical="center" wrapText="1"/>
    </xf>
    <xf numFmtId="0" fontId="3" fillId="0" borderId="5" xfId="0" quotePrefix="1" applyFont="1" applyFill="1" applyBorder="1" applyAlignment="1">
      <alignment horizontal="center" vertical="center"/>
    </xf>
    <xf numFmtId="0" fontId="3" fillId="0" borderId="9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166" fontId="3" fillId="0" borderId="5" xfId="1" applyNumberFormat="1" applyFont="1" applyFill="1" applyBorder="1" applyAlignment="1">
      <alignment horizontal="center" vertical="center"/>
    </xf>
    <xf numFmtId="166" fontId="12" fillId="0" borderId="7" xfId="1" applyNumberFormat="1" applyFont="1" applyFill="1" applyBorder="1" applyAlignment="1">
      <alignment horizontal="center" vertical="center"/>
    </xf>
    <xf numFmtId="166" fontId="17" fillId="0" borderId="7" xfId="1" applyNumberFormat="1" applyFont="1" applyFill="1" applyBorder="1" applyAlignment="1">
      <alignment horizontal="center" vertical="center"/>
    </xf>
    <xf numFmtId="9" fontId="12" fillId="0" borderId="7" xfId="2" applyFont="1" applyFill="1" applyBorder="1"/>
    <xf numFmtId="9" fontId="17" fillId="0" borderId="7" xfId="2" applyFont="1" applyFill="1" applyBorder="1"/>
    <xf numFmtId="0" fontId="17" fillId="0" borderId="7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3" fillId="0" borderId="7" xfId="0" quotePrefix="1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4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" fontId="3" fillId="0" borderId="5" xfId="0" quotePrefix="1" applyNumberFormat="1" applyFont="1" applyFill="1" applyBorder="1" applyAlignment="1">
      <alignment horizontal="center" vertical="center"/>
    </xf>
    <xf numFmtId="1" fontId="3" fillId="0" borderId="6" xfId="0" quotePrefix="1" applyNumberFormat="1" applyFont="1" applyFill="1" applyBorder="1" applyAlignment="1">
      <alignment horizontal="center" vertical="center"/>
    </xf>
    <xf numFmtId="1" fontId="2" fillId="0" borderId="5" xfId="0" quotePrefix="1" applyNumberFormat="1" applyFont="1" applyFill="1" applyBorder="1" applyAlignment="1">
      <alignment horizontal="center" vertical="center"/>
    </xf>
    <xf numFmtId="1" fontId="2" fillId="0" borderId="6" xfId="0" quotePrefix="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0" fontId="2" fillId="0" borderId="5" xfId="0" quotePrefix="1" applyFont="1" applyFill="1" applyBorder="1" applyAlignment="1">
      <alignment horizontal="center" vertical="center"/>
    </xf>
    <xf numFmtId="0" fontId="2" fillId="0" borderId="6" xfId="0" quotePrefix="1" applyFont="1" applyFill="1" applyBorder="1" applyAlignment="1">
      <alignment horizontal="center" vertical="center"/>
    </xf>
    <xf numFmtId="0" fontId="3" fillId="0" borderId="5" xfId="0" quotePrefix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7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1" fontId="3" fillId="0" borderId="9" xfId="0" quotePrefix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vertical="center"/>
    </xf>
    <xf numFmtId="1" fontId="2" fillId="0" borderId="9" xfId="0" quotePrefix="1" applyNumberFormat="1" applyFont="1" applyFill="1" applyBorder="1" applyAlignment="1">
      <alignment horizontal="center" vertical="center"/>
    </xf>
    <xf numFmtId="0" fontId="3" fillId="0" borderId="9" xfId="0" quotePrefix="1" applyFont="1" applyFill="1" applyBorder="1" applyAlignment="1">
      <alignment horizontal="center" vertical="center"/>
    </xf>
    <xf numFmtId="0" fontId="2" fillId="0" borderId="9" xfId="0" quotePrefix="1" applyFont="1" applyFill="1" applyBorder="1" applyAlignment="1">
      <alignment horizontal="center" vertical="center"/>
    </xf>
    <xf numFmtId="0" fontId="4" fillId="0" borderId="5" xfId="0" quotePrefix="1" applyFont="1" applyFill="1" applyBorder="1" applyAlignment="1">
      <alignment horizontal="center" vertical="center"/>
    </xf>
    <xf numFmtId="0" fontId="4" fillId="0" borderId="6" xfId="0" quotePrefix="1" applyFont="1" applyFill="1" applyBorder="1" applyAlignment="1">
      <alignment horizontal="center" vertical="center"/>
    </xf>
    <xf numFmtId="0" fontId="3" fillId="0" borderId="6" xfId="0" quotePrefix="1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0" fontId="2" fillId="0" borderId="2" xfId="0" quotePrefix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/>
    </xf>
    <xf numFmtId="3" fontId="5" fillId="0" borderId="0" xfId="0" applyNumberFormat="1" applyFont="1" applyBorder="1" applyAlignment="1">
      <alignment horizontal="left" vertical="top" wrapText="1"/>
    </xf>
    <xf numFmtId="168" fontId="23" fillId="0" borderId="17" xfId="0" applyNumberFormat="1" applyFont="1" applyFill="1" applyBorder="1" applyAlignment="1" applyProtection="1">
      <alignment horizontal="center" vertical="center" wrapText="1"/>
    </xf>
    <xf numFmtId="168" fontId="23" fillId="0" borderId="21" xfId="0" applyNumberFormat="1" applyFont="1" applyFill="1" applyBorder="1" applyAlignment="1" applyProtection="1">
      <alignment horizontal="center" vertical="center" wrapText="1"/>
    </xf>
    <xf numFmtId="168" fontId="32" fillId="0" borderId="20" xfId="0" applyNumberFormat="1" applyFont="1" applyFill="1" applyBorder="1" applyAlignment="1" applyProtection="1">
      <alignment horizontal="center" vertical="center" wrapText="1"/>
    </xf>
    <xf numFmtId="168" fontId="24" fillId="0" borderId="35" xfId="0" applyNumberFormat="1" applyFont="1" applyFill="1" applyBorder="1" applyAlignment="1" applyProtection="1">
      <alignment horizontal="center" vertical="center" wrapText="1"/>
    </xf>
    <xf numFmtId="168" fontId="24" fillId="0" borderId="36" xfId="0" applyNumberFormat="1" applyFont="1" applyFill="1" applyBorder="1" applyAlignment="1" applyProtection="1">
      <alignment horizontal="center" vertical="center" wrapText="1"/>
    </xf>
    <xf numFmtId="168" fontId="24" fillId="0" borderId="37" xfId="0" applyNumberFormat="1" applyFont="1" applyFill="1" applyBorder="1" applyAlignment="1" applyProtection="1">
      <alignment horizontal="center" vertical="center" wrapText="1"/>
    </xf>
    <xf numFmtId="168" fontId="20" fillId="0" borderId="0" xfId="0" applyNumberFormat="1" applyFont="1" applyFill="1" applyAlignment="1" applyProtection="1">
      <alignment horizontal="center" vertical="center" wrapText="1"/>
    </xf>
    <xf numFmtId="168" fontId="33" fillId="0" borderId="0" xfId="0" applyNumberFormat="1" applyFont="1" applyFill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riszti/2017/Ei.-m&#243;d/RENDMO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FÜGGÉSEK"/>
      <sheetName val="1.1.sz.mell."/>
      <sheetName val="1.2.sz.mell."/>
      <sheetName val="1.3.sz.mell."/>
      <sheetName val="1.4.sz.mell."/>
      <sheetName val="2.1.sz.mell  "/>
      <sheetName val="2.2.sz.mell  "/>
      <sheetName val="ELLENŐRZÉS-1.sz.2.a.sz.2.b.sz."/>
      <sheetName val="3.sz.mell."/>
      <sheetName val="4.sz.mell."/>
      <sheetName val="5.1. sz. mell"/>
      <sheetName val="5.1.1. sz. mell"/>
      <sheetName val="5.1.2. sz. mell"/>
      <sheetName val="5.1.3. sz. mell"/>
      <sheetName val="5.2. sz. mell"/>
      <sheetName val="5.2.1. sz. mell"/>
      <sheetName val="5.2.2. sz. mell"/>
      <sheetName val="5.2.3. sz. mell"/>
      <sheetName val="5.3. sz. mell"/>
      <sheetName val="5.3.1. sz. mell"/>
      <sheetName val="5.3.2. sz. mell"/>
      <sheetName val="5.3.3. sz. mell"/>
      <sheetName val="5.4. sz. mell "/>
      <sheetName val="5.4.1. sz. mell"/>
      <sheetName val="5.4.2. sz. mell "/>
      <sheetName val="5.4.3. sz. mell "/>
      <sheetName val="Munka1"/>
      <sheetName val="Munka2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I2" t="str">
            <v>Forintban!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view="pageBreakPreview" zoomScaleNormal="100" zoomScaleSheetLayoutView="100" workbookViewId="0">
      <selection activeCell="D3" sqref="D3:M3"/>
    </sheetView>
  </sheetViews>
  <sheetFormatPr defaultRowHeight="15" x14ac:dyDescent="0.2"/>
  <cols>
    <col min="2" max="2" width="13.5546875" customWidth="1"/>
  </cols>
  <sheetData>
    <row r="1" spans="1:13" ht="18.75" x14ac:dyDescent="0.3">
      <c r="D1" s="382" t="s">
        <v>845</v>
      </c>
      <c r="E1" s="382"/>
      <c r="F1" s="382"/>
      <c r="G1" s="382"/>
      <c r="H1" s="382"/>
      <c r="I1" s="382"/>
      <c r="J1" s="382"/>
      <c r="K1" s="382"/>
      <c r="L1" s="382"/>
      <c r="M1" s="382"/>
    </row>
    <row r="2" spans="1:13" ht="18.75" x14ac:dyDescent="0.3">
      <c r="D2" s="382" t="s">
        <v>870</v>
      </c>
      <c r="E2" s="382"/>
      <c r="F2" s="382"/>
      <c r="G2" s="382"/>
      <c r="H2" s="382"/>
      <c r="I2" s="382"/>
      <c r="J2" s="382"/>
      <c r="K2" s="382"/>
      <c r="L2" s="382"/>
      <c r="M2" s="382"/>
    </row>
    <row r="3" spans="1:13" ht="18.75" x14ac:dyDescent="0.3">
      <c r="D3" s="382" t="s">
        <v>844</v>
      </c>
      <c r="E3" s="382"/>
      <c r="F3" s="382"/>
      <c r="G3" s="382"/>
      <c r="H3" s="382"/>
      <c r="I3" s="382"/>
      <c r="J3" s="382"/>
      <c r="K3" s="382"/>
      <c r="L3" s="382"/>
      <c r="M3" s="382"/>
    </row>
    <row r="5" spans="1:13" ht="15" customHeight="1" x14ac:dyDescent="0.2">
      <c r="A5" t="s">
        <v>859</v>
      </c>
      <c r="B5" s="45" t="str">
        <f>igazgatás!D1</f>
        <v>1.sz. melléklet</v>
      </c>
      <c r="C5" s="44" t="str">
        <f>igazgatás!A3</f>
        <v>011130   Önkormányzatok és önkormányzati hivatalok jogalkotó és általános igazgatási tevékenysége</v>
      </c>
      <c r="D5" s="47"/>
      <c r="E5" s="47"/>
    </row>
    <row r="6" spans="1:13" ht="15" customHeight="1" x14ac:dyDescent="0.2">
      <c r="B6" s="45" t="str">
        <f>adók!D1</f>
        <v>2.sz. melléklet</v>
      </c>
      <c r="C6" s="44" t="str">
        <f>adók!A3</f>
        <v>011220  Adó-, vám- és jövedéki igazgatás</v>
      </c>
    </row>
    <row r="7" spans="1:13" ht="15" customHeight="1" x14ac:dyDescent="0.2">
      <c r="B7" s="45" t="str">
        <f>temető!D1</f>
        <v>3.sz. melléklet</v>
      </c>
      <c r="C7" s="44" t="str">
        <f>temető!A3</f>
        <v>013320  Köztemető-fenntartás és működtetés</v>
      </c>
    </row>
    <row r="8" spans="1:13" ht="15" customHeight="1" x14ac:dyDescent="0.2">
      <c r="B8" s="45" t="str">
        <f>rendezvények!D1</f>
        <v>4.sz. melléklet</v>
      </c>
      <c r="C8" s="44" t="str">
        <f>rendezvények!A3</f>
        <v>016080  Kiemelt állami és önkormányzati rendezvények</v>
      </c>
    </row>
    <row r="9" spans="1:13" ht="15" customHeight="1" x14ac:dyDescent="0.2">
      <c r="B9" s="45" t="str">
        <f>'téli közf.'!D1</f>
        <v>5.sz. melléklet</v>
      </c>
      <c r="C9" s="44" t="str">
        <f>'téli közf.'!C3:F3</f>
        <v>041232  Téli közfoglalkoztatás</v>
      </c>
    </row>
    <row r="10" spans="1:13" ht="15" customHeight="1" x14ac:dyDescent="0.2">
      <c r="B10" s="45" t="str">
        <f>hosszúi.közf.!D1</f>
        <v>5.sz. melléklet</v>
      </c>
      <c r="C10" s="44" t="str">
        <f>hosszúi.közf.!A3</f>
        <v>041233  Hosszabb időtartamú közfoglalkoztatás</v>
      </c>
    </row>
    <row r="11" spans="1:13" ht="15" customHeight="1" x14ac:dyDescent="0.2">
      <c r="B11" s="45" t="str">
        <f>'út üzemelt.'!D1</f>
        <v>6.sz. melléklet</v>
      </c>
      <c r="C11" s="44">
        <f>'út üzemelt.'!A3:F3</f>
        <v>0</v>
      </c>
    </row>
    <row r="12" spans="1:13" ht="15" customHeight="1" x14ac:dyDescent="0.2">
      <c r="B12" s="45" t="str">
        <f>közvilágítás!D1</f>
        <v>7.sz. melléklet</v>
      </c>
      <c r="C12" s="44" t="str">
        <f>közvilágítás!A3</f>
        <v>064010  Közvilágítás</v>
      </c>
    </row>
    <row r="13" spans="1:13" ht="15" customHeight="1" x14ac:dyDescent="0.2">
      <c r="B13" s="45" t="str">
        <f>zöldterület!D1</f>
        <v>8.sz. melléklet</v>
      </c>
      <c r="C13" s="44" t="str">
        <f>zöldterület!A3</f>
        <v>066010  Zöldterület-kezelés</v>
      </c>
    </row>
    <row r="14" spans="1:13" ht="15" customHeight="1" x14ac:dyDescent="0.2">
      <c r="B14" s="45" t="str">
        <f>'város-község'!D1</f>
        <v>9.sz. melléklet</v>
      </c>
      <c r="C14" s="44">
        <f>'város-község'!A3:F3</f>
        <v>0</v>
      </c>
    </row>
    <row r="15" spans="1:13" ht="15" customHeight="1" x14ac:dyDescent="0.2">
      <c r="B15" s="45" t="str">
        <f>könyvtár!D1</f>
        <v>10. sz. melléklet</v>
      </c>
      <c r="C15" s="44" t="str">
        <f>könyvtár!A3</f>
        <v>082044  Könyvtári szolgáltatások</v>
      </c>
    </row>
    <row r="16" spans="1:13" ht="15" customHeight="1" x14ac:dyDescent="0.2">
      <c r="B16" s="45" t="str">
        <f>gyermekjólét!D1</f>
        <v>13.sz. melléklet</v>
      </c>
      <c r="C16" s="44" t="str">
        <f>gyermekjólét!A3</f>
        <v>Gyermekjólét</v>
      </c>
    </row>
    <row r="17" spans="2:3" ht="15" customHeight="1" x14ac:dyDescent="0.2">
      <c r="B17" s="45" t="str">
        <f>közművelődés!D1</f>
        <v>11.sz. melléklet</v>
      </c>
      <c r="C17" s="44" t="str">
        <f>közművelődés!A3</f>
        <v>082092  Közművelődés - hagyományos közösségi kulturális értékek gondozása / művelődési ház</v>
      </c>
    </row>
    <row r="18" spans="2:3" ht="15" customHeight="1" x14ac:dyDescent="0.2">
      <c r="B18" s="45" t="str">
        <f>civilszerv!D1</f>
        <v>12. sz. melléklet</v>
      </c>
      <c r="C18" s="44" t="str">
        <f>civilszerv!A3</f>
        <v xml:space="preserve">084031 Civil szervezetek </v>
      </c>
    </row>
    <row r="19" spans="2:3" ht="15" customHeight="1" x14ac:dyDescent="0.2">
      <c r="B19" s="45" t="str">
        <f>'Egyéb szociális'!D1</f>
        <v>15.sz. melléklet</v>
      </c>
      <c r="C19" s="44" t="str">
        <f>'Egyéb szociális'!A3</f>
        <v>107060 Egyéb szociális pénzbeli és természetbeni ellátások, támogatások</v>
      </c>
    </row>
    <row r="20" spans="2:3" ht="15" customHeight="1" x14ac:dyDescent="0.2">
      <c r="B20" s="45" t="str">
        <f>'NEM KELL!!családseg.'!D1</f>
        <v>16.sz. melléklet</v>
      </c>
      <c r="C20" s="44" t="str">
        <f>'NEM KELL!!családseg.'!C3</f>
        <v>107054  Családsegítés</v>
      </c>
    </row>
    <row r="21" spans="2:3" ht="15" customHeight="1" x14ac:dyDescent="0.2">
      <c r="B21" s="45" t="str">
        <f>'NEM KELL!Önkorm elsz.'!D1</f>
        <v>15.sz. melléklet</v>
      </c>
      <c r="C21" s="44" t="str">
        <f>'NEM KELL!Önkorm elsz.'!C3:F3</f>
        <v>018010 Önkormányzatok elszámolásai a központi költségvetéssel</v>
      </c>
    </row>
    <row r="22" spans="2:3" ht="15" customHeight="1" x14ac:dyDescent="0.2">
      <c r="B22" s="45" t="str">
        <f>önk.összesen!D1</f>
        <v>16.sz. melléklet</v>
      </c>
      <c r="C22" s="44" t="str">
        <f>önk.összesen!A3</f>
        <v>Önkormányzat Össszesen</v>
      </c>
    </row>
  </sheetData>
  <mergeCells count="3">
    <mergeCell ref="D1:M1"/>
    <mergeCell ref="D2:M2"/>
    <mergeCell ref="D3:M3"/>
  </mergeCells>
  <pageMargins left="0.7" right="0.7" top="0.75" bottom="0.75" header="0.3" footer="0.3"/>
  <pageSetup paperSize="9" scale="91" orientation="landscape" r:id="rId1"/>
  <headerFooter>
    <oddFooter>&amp;C&amp;P/&amp;N.oldal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28"/>
  <sheetViews>
    <sheetView view="pageBreakPreview" zoomScaleNormal="100" zoomScaleSheetLayoutView="100" workbookViewId="0">
      <selection activeCell="K311" sqref="K311"/>
    </sheetView>
  </sheetViews>
  <sheetFormatPr defaultRowHeight="15" x14ac:dyDescent="0.2"/>
  <cols>
    <col min="1" max="1" width="5.21875" customWidth="1"/>
    <col min="2" max="2" width="0.441406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11.6640625" style="175" customWidth="1"/>
    <col min="10" max="10" width="8.88671875" style="134" hidden="1" customWidth="1"/>
    <col min="11" max="12" width="11.44140625" style="175" customWidth="1"/>
    <col min="13" max="13" width="15.109375" style="175" customWidth="1"/>
    <col min="14" max="14" width="11.6640625" style="175" customWidth="1"/>
    <col min="15" max="15" width="8.5546875" style="175" customWidth="1"/>
    <col min="16" max="16" width="11.44140625" style="175" hidden="1" customWidth="1"/>
    <col min="17" max="17" width="8.88671875" customWidth="1"/>
  </cols>
  <sheetData>
    <row r="1" spans="1:16" x14ac:dyDescent="0.2">
      <c r="D1" s="416" t="s">
        <v>838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798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65" t="s">
        <v>4</v>
      </c>
      <c r="D7" s="66" t="s">
        <v>5</v>
      </c>
      <c r="E7" s="66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32" t="s">
        <v>858</v>
      </c>
      <c r="K7" s="371" t="s">
        <v>866</v>
      </c>
      <c r="L7" s="163" t="s">
        <v>858</v>
      </c>
      <c r="M7" s="163" t="s">
        <v>865</v>
      </c>
      <c r="N7" s="167" t="s">
        <v>866</v>
      </c>
      <c r="O7" s="232" t="s">
        <v>867</v>
      </c>
      <c r="P7" s="329" t="s">
        <v>866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136">
        <v>2880</v>
      </c>
      <c r="G8" s="136"/>
      <c r="H8" s="102">
        <f>SUM(F8:G8)</f>
        <v>2880</v>
      </c>
      <c r="I8" s="180">
        <v>2880000</v>
      </c>
      <c r="J8" s="150">
        <f t="shared" ref="J8:J71" si="0">IF(H8=0," ",I8/H8)</f>
        <v>1000</v>
      </c>
      <c r="K8" s="180">
        <f>1498155+250000+1143545-11700</f>
        <v>2880000</v>
      </c>
      <c r="L8" s="180"/>
      <c r="M8" s="102">
        <f>SUM(K8:L8)</f>
        <v>2880000</v>
      </c>
      <c r="N8" s="180">
        <v>2188800</v>
      </c>
      <c r="O8" s="133">
        <f t="shared" ref="O8:O71" si="1">IF(M8=0," ",N8/M8)</f>
        <v>0.76</v>
      </c>
      <c r="P8" s="180">
        <f>1498155+250000+1143545-11700</f>
        <v>2880000</v>
      </c>
    </row>
    <row r="9" spans="1:16" ht="25.5" hidden="1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F9" s="136">
        <v>0</v>
      </c>
      <c r="G9" s="136"/>
      <c r="H9" s="102">
        <f t="shared" ref="H9:H13" si="2">SUM(F9:G9)</f>
        <v>0</v>
      </c>
      <c r="I9" s="180"/>
      <c r="J9" s="150" t="str">
        <f t="shared" si="0"/>
        <v xml:space="preserve"> </v>
      </c>
      <c r="K9" s="180"/>
      <c r="L9" s="180"/>
      <c r="M9" s="102">
        <f t="shared" ref="M9:M72" si="3">SUM(K9:L9)</f>
        <v>0</v>
      </c>
      <c r="N9" s="180"/>
      <c r="O9" s="133" t="str">
        <f t="shared" si="1"/>
        <v xml:space="preserve"> </v>
      </c>
      <c r="P9" s="180"/>
    </row>
    <row r="10" spans="1:16" ht="25.5" hidden="1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F10" s="136">
        <v>0</v>
      </c>
      <c r="G10" s="136"/>
      <c r="H10" s="102">
        <f t="shared" si="2"/>
        <v>0</v>
      </c>
      <c r="I10" s="180"/>
      <c r="J10" s="150" t="str">
        <f t="shared" si="0"/>
        <v xml:space="preserve"> </v>
      </c>
      <c r="K10" s="180"/>
      <c r="L10" s="180"/>
      <c r="M10" s="102">
        <f t="shared" si="3"/>
        <v>0</v>
      </c>
      <c r="N10" s="180"/>
      <c r="O10" s="133" t="str">
        <f t="shared" si="1"/>
        <v xml:space="preserve"> </v>
      </c>
      <c r="P10" s="180"/>
    </row>
    <row r="11" spans="1:16" ht="15" hidden="1" customHeight="1" x14ac:dyDescent="0.2">
      <c r="A11" s="392" t="s">
        <v>15</v>
      </c>
      <c r="B11" s="393"/>
      <c r="C11" s="3" t="s">
        <v>16</v>
      </c>
      <c r="D11" s="14" t="s">
        <v>17</v>
      </c>
      <c r="E11" s="14"/>
      <c r="F11" s="136">
        <v>0</v>
      </c>
      <c r="G11" s="136"/>
      <c r="H11" s="102">
        <f t="shared" si="2"/>
        <v>0</v>
      </c>
      <c r="I11" s="180"/>
      <c r="J11" s="150" t="str">
        <f t="shared" si="0"/>
        <v xml:space="preserve"> </v>
      </c>
      <c r="K11" s="180"/>
      <c r="L11" s="180"/>
      <c r="M11" s="102">
        <f t="shared" si="3"/>
        <v>0</v>
      </c>
      <c r="N11" s="180"/>
      <c r="O11" s="133" t="str">
        <f t="shared" si="1"/>
        <v xml:space="preserve"> </v>
      </c>
      <c r="P11" s="180"/>
    </row>
    <row r="12" spans="1:16" ht="15" hidden="1" customHeight="1" x14ac:dyDescent="0.2">
      <c r="A12" s="392" t="s">
        <v>18</v>
      </c>
      <c r="B12" s="393"/>
      <c r="C12" s="3" t="s">
        <v>19</v>
      </c>
      <c r="D12" s="14" t="s">
        <v>20</v>
      </c>
      <c r="E12" s="14"/>
      <c r="F12" s="136">
        <v>0</v>
      </c>
      <c r="G12" s="136"/>
      <c r="H12" s="102">
        <f t="shared" si="2"/>
        <v>0</v>
      </c>
      <c r="I12" s="180"/>
      <c r="J12" s="150" t="str">
        <f t="shared" si="0"/>
        <v xml:space="preserve"> </v>
      </c>
      <c r="K12" s="180"/>
      <c r="L12" s="180"/>
      <c r="M12" s="102">
        <f t="shared" si="3"/>
        <v>0</v>
      </c>
      <c r="N12" s="180"/>
      <c r="O12" s="133" t="str">
        <f t="shared" si="1"/>
        <v xml:space="preserve"> </v>
      </c>
      <c r="P12" s="180"/>
    </row>
    <row r="13" spans="1:16" ht="15" hidden="1" customHeight="1" x14ac:dyDescent="0.2">
      <c r="A13" s="392" t="s">
        <v>21</v>
      </c>
      <c r="B13" s="393"/>
      <c r="C13" s="3" t="s">
        <v>22</v>
      </c>
      <c r="D13" s="14" t="s">
        <v>23</v>
      </c>
      <c r="E13" s="14"/>
      <c r="F13" s="136">
        <v>0</v>
      </c>
      <c r="G13" s="136"/>
      <c r="H13" s="102">
        <f t="shared" si="2"/>
        <v>0</v>
      </c>
      <c r="I13" s="180"/>
      <c r="J13" s="150" t="str">
        <f t="shared" si="0"/>
        <v xml:space="preserve"> </v>
      </c>
      <c r="K13" s="180"/>
      <c r="L13" s="180"/>
      <c r="M13" s="102">
        <f t="shared" si="3"/>
        <v>0</v>
      </c>
      <c r="N13" s="180"/>
      <c r="O13" s="133" t="str">
        <f t="shared" si="1"/>
        <v xml:space="preserve"> </v>
      </c>
      <c r="P13" s="180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03">
        <f t="shared" ref="F14:I15" si="4">SUM(F8:F13)</f>
        <v>2880</v>
      </c>
      <c r="G14" s="103">
        <f t="shared" si="4"/>
        <v>0</v>
      </c>
      <c r="H14" s="103">
        <f t="shared" si="4"/>
        <v>2880</v>
      </c>
      <c r="I14" s="103">
        <f t="shared" si="4"/>
        <v>2880000</v>
      </c>
      <c r="J14" s="103">
        <f t="shared" ref="J14:N14" si="5">SUM(J8:J13)</f>
        <v>1000</v>
      </c>
      <c r="K14" s="103">
        <f t="shared" si="5"/>
        <v>2880000</v>
      </c>
      <c r="L14" s="103">
        <f t="shared" si="5"/>
        <v>0</v>
      </c>
      <c r="M14" s="103">
        <f t="shared" si="5"/>
        <v>2880000</v>
      </c>
      <c r="N14" s="103">
        <f t="shared" si="5"/>
        <v>2188800</v>
      </c>
      <c r="O14" s="143">
        <f t="shared" si="1"/>
        <v>0.76</v>
      </c>
      <c r="P14" s="103">
        <f t="shared" ref="P14" si="6">SUM(P8:P13)</f>
        <v>2880000</v>
      </c>
    </row>
    <row r="15" spans="1:16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03">
        <f t="shared" si="4"/>
        <v>2880</v>
      </c>
      <c r="G15" s="136"/>
      <c r="H15" s="102">
        <f t="shared" ref="H15:H49" si="7">SUM(F15:G15)</f>
        <v>2880</v>
      </c>
      <c r="I15" s="180"/>
      <c r="J15" s="150">
        <f t="shared" si="0"/>
        <v>0</v>
      </c>
      <c r="K15" s="180"/>
      <c r="L15" s="180"/>
      <c r="M15" s="102">
        <f t="shared" si="3"/>
        <v>0</v>
      </c>
      <c r="N15" s="180"/>
      <c r="O15" s="143" t="str">
        <f t="shared" si="1"/>
        <v xml:space="preserve"> </v>
      </c>
      <c r="P15" s="180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36">
        <v>0</v>
      </c>
      <c r="G16" s="136"/>
      <c r="H16" s="102">
        <f t="shared" si="7"/>
        <v>0</v>
      </c>
      <c r="I16" s="180"/>
      <c r="J16" s="150" t="str">
        <f t="shared" si="0"/>
        <v xml:space="preserve"> </v>
      </c>
      <c r="K16" s="180"/>
      <c r="L16" s="180"/>
      <c r="M16" s="102">
        <f t="shared" si="3"/>
        <v>0</v>
      </c>
      <c r="N16" s="180"/>
      <c r="O16" s="143" t="str">
        <f t="shared" si="1"/>
        <v xml:space="preserve"> </v>
      </c>
      <c r="P16" s="180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36">
        <v>0</v>
      </c>
      <c r="G17" s="136"/>
      <c r="H17" s="102">
        <f t="shared" si="7"/>
        <v>0</v>
      </c>
      <c r="I17" s="180"/>
      <c r="J17" s="150" t="str">
        <f t="shared" si="0"/>
        <v xml:space="preserve"> </v>
      </c>
      <c r="K17" s="180"/>
      <c r="L17" s="180"/>
      <c r="M17" s="102">
        <f t="shared" si="3"/>
        <v>0</v>
      </c>
      <c r="N17" s="180"/>
      <c r="O17" s="143" t="str">
        <f t="shared" si="1"/>
        <v xml:space="preserve"> </v>
      </c>
      <c r="P17" s="180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36">
        <v>0</v>
      </c>
      <c r="G18" s="136"/>
      <c r="H18" s="102">
        <f t="shared" si="7"/>
        <v>0</v>
      </c>
      <c r="I18" s="180"/>
      <c r="J18" s="150" t="str">
        <f t="shared" si="0"/>
        <v xml:space="preserve"> </v>
      </c>
      <c r="K18" s="180"/>
      <c r="L18" s="180"/>
      <c r="M18" s="102">
        <f t="shared" si="3"/>
        <v>0</v>
      </c>
      <c r="N18" s="180"/>
      <c r="O18" s="143" t="str">
        <f t="shared" si="1"/>
        <v xml:space="preserve"> </v>
      </c>
      <c r="P18" s="180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36">
        <v>0</v>
      </c>
      <c r="G19" s="136"/>
      <c r="H19" s="102">
        <f t="shared" si="7"/>
        <v>0</v>
      </c>
      <c r="I19" s="180"/>
      <c r="J19" s="150" t="str">
        <f t="shared" si="0"/>
        <v xml:space="preserve"> </v>
      </c>
      <c r="K19" s="180"/>
      <c r="L19" s="180"/>
      <c r="M19" s="102">
        <f t="shared" si="3"/>
        <v>0</v>
      </c>
      <c r="N19" s="180"/>
      <c r="O19" s="143" t="str">
        <f t="shared" si="1"/>
        <v xml:space="preserve"> </v>
      </c>
      <c r="P19" s="180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36">
        <v>0</v>
      </c>
      <c r="G20" s="136"/>
      <c r="H20" s="102">
        <f t="shared" si="7"/>
        <v>0</v>
      </c>
      <c r="I20" s="180"/>
      <c r="J20" s="150" t="str">
        <f t="shared" si="0"/>
        <v xml:space="preserve"> </v>
      </c>
      <c r="K20" s="180"/>
      <c r="L20" s="180"/>
      <c r="M20" s="102">
        <f t="shared" si="3"/>
        <v>0</v>
      </c>
      <c r="N20" s="180"/>
      <c r="O20" s="143" t="str">
        <f t="shared" si="1"/>
        <v xml:space="preserve"> </v>
      </c>
      <c r="P20" s="180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36">
        <v>0</v>
      </c>
      <c r="G21" s="136"/>
      <c r="H21" s="102">
        <f t="shared" si="7"/>
        <v>0</v>
      </c>
      <c r="I21" s="180"/>
      <c r="J21" s="150" t="str">
        <f t="shared" si="0"/>
        <v xml:space="preserve"> </v>
      </c>
      <c r="K21" s="180"/>
      <c r="L21" s="180"/>
      <c r="M21" s="102">
        <f t="shared" si="3"/>
        <v>0</v>
      </c>
      <c r="N21" s="180"/>
      <c r="O21" s="143" t="str">
        <f t="shared" si="1"/>
        <v xml:space="preserve"> </v>
      </c>
      <c r="P21" s="180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36">
        <v>0</v>
      </c>
      <c r="G22" s="136"/>
      <c r="H22" s="102">
        <f t="shared" si="7"/>
        <v>0</v>
      </c>
      <c r="I22" s="180"/>
      <c r="J22" s="150" t="str">
        <f t="shared" si="0"/>
        <v xml:space="preserve"> </v>
      </c>
      <c r="K22" s="180"/>
      <c r="L22" s="180"/>
      <c r="M22" s="102">
        <f t="shared" si="3"/>
        <v>0</v>
      </c>
      <c r="N22" s="180"/>
      <c r="O22" s="143" t="str">
        <f t="shared" si="1"/>
        <v xml:space="preserve"> </v>
      </c>
      <c r="P22" s="180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36">
        <v>0</v>
      </c>
      <c r="G23" s="136"/>
      <c r="H23" s="102">
        <f t="shared" si="7"/>
        <v>0</v>
      </c>
      <c r="I23" s="180"/>
      <c r="J23" s="150" t="str">
        <f t="shared" si="0"/>
        <v xml:space="preserve"> </v>
      </c>
      <c r="K23" s="180"/>
      <c r="L23" s="180"/>
      <c r="M23" s="102">
        <f t="shared" si="3"/>
        <v>0</v>
      </c>
      <c r="N23" s="180"/>
      <c r="O23" s="143" t="str">
        <f t="shared" si="1"/>
        <v xml:space="preserve"> </v>
      </c>
      <c r="P23" s="180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36">
        <v>0</v>
      </c>
      <c r="G24" s="136"/>
      <c r="H24" s="102">
        <f t="shared" si="7"/>
        <v>0</v>
      </c>
      <c r="I24" s="180"/>
      <c r="J24" s="150" t="str">
        <f t="shared" si="0"/>
        <v xml:space="preserve"> </v>
      </c>
      <c r="K24" s="180"/>
      <c r="L24" s="180"/>
      <c r="M24" s="102">
        <f t="shared" si="3"/>
        <v>0</v>
      </c>
      <c r="N24" s="180"/>
      <c r="O24" s="143" t="str">
        <f t="shared" si="1"/>
        <v xml:space="preserve"> </v>
      </c>
      <c r="P24" s="180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36">
        <v>0</v>
      </c>
      <c r="G25" s="136"/>
      <c r="H25" s="102">
        <f t="shared" si="7"/>
        <v>0</v>
      </c>
      <c r="I25" s="180"/>
      <c r="J25" s="150" t="str">
        <f t="shared" si="0"/>
        <v xml:space="preserve"> </v>
      </c>
      <c r="K25" s="180"/>
      <c r="L25" s="180"/>
      <c r="M25" s="102">
        <f t="shared" si="3"/>
        <v>0</v>
      </c>
      <c r="N25" s="180"/>
      <c r="O25" s="143" t="str">
        <f t="shared" si="1"/>
        <v xml:space="preserve"> </v>
      </c>
      <c r="P25" s="180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36">
        <v>0</v>
      </c>
      <c r="G26" s="136"/>
      <c r="H26" s="102">
        <f t="shared" si="7"/>
        <v>0</v>
      </c>
      <c r="I26" s="180"/>
      <c r="J26" s="150" t="str">
        <f t="shared" si="0"/>
        <v xml:space="preserve"> </v>
      </c>
      <c r="K26" s="180"/>
      <c r="L26" s="180"/>
      <c r="M26" s="102">
        <f t="shared" si="3"/>
        <v>0</v>
      </c>
      <c r="N26" s="180"/>
      <c r="O26" s="143" t="str">
        <f t="shared" si="1"/>
        <v xml:space="preserve"> </v>
      </c>
      <c r="P26" s="180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36">
        <v>0</v>
      </c>
      <c r="G27" s="136"/>
      <c r="H27" s="102">
        <f t="shared" si="7"/>
        <v>0</v>
      </c>
      <c r="I27" s="180"/>
      <c r="J27" s="150" t="str">
        <f t="shared" si="0"/>
        <v xml:space="preserve"> </v>
      </c>
      <c r="K27" s="180"/>
      <c r="L27" s="180"/>
      <c r="M27" s="102">
        <f t="shared" si="3"/>
        <v>0</v>
      </c>
      <c r="N27" s="180"/>
      <c r="O27" s="143" t="str">
        <f t="shared" si="1"/>
        <v xml:space="preserve"> </v>
      </c>
      <c r="P27" s="180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36">
        <v>0</v>
      </c>
      <c r="G28" s="136"/>
      <c r="H28" s="102">
        <f t="shared" si="7"/>
        <v>0</v>
      </c>
      <c r="I28" s="180"/>
      <c r="J28" s="150" t="str">
        <f t="shared" si="0"/>
        <v xml:space="preserve"> </v>
      </c>
      <c r="K28" s="180"/>
      <c r="L28" s="180"/>
      <c r="M28" s="102">
        <f t="shared" si="3"/>
        <v>0</v>
      </c>
      <c r="N28" s="180"/>
      <c r="O28" s="143" t="str">
        <f t="shared" si="1"/>
        <v xml:space="preserve"> </v>
      </c>
      <c r="P28" s="180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36">
        <v>0</v>
      </c>
      <c r="G29" s="136"/>
      <c r="H29" s="102">
        <f t="shared" si="7"/>
        <v>0</v>
      </c>
      <c r="I29" s="180"/>
      <c r="J29" s="150" t="str">
        <f t="shared" si="0"/>
        <v xml:space="preserve"> </v>
      </c>
      <c r="K29" s="180"/>
      <c r="L29" s="180"/>
      <c r="M29" s="102">
        <f t="shared" si="3"/>
        <v>0</v>
      </c>
      <c r="N29" s="180"/>
      <c r="O29" s="143" t="str">
        <f t="shared" si="1"/>
        <v xml:space="preserve"> </v>
      </c>
      <c r="P29" s="180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36">
        <v>0</v>
      </c>
      <c r="G30" s="136"/>
      <c r="H30" s="102">
        <f t="shared" si="7"/>
        <v>0</v>
      </c>
      <c r="I30" s="180"/>
      <c r="J30" s="150" t="str">
        <f t="shared" si="0"/>
        <v xml:space="preserve"> </v>
      </c>
      <c r="K30" s="180"/>
      <c r="L30" s="180"/>
      <c r="M30" s="102">
        <f t="shared" si="3"/>
        <v>0</v>
      </c>
      <c r="N30" s="180"/>
      <c r="O30" s="143" t="str">
        <f t="shared" si="1"/>
        <v xml:space="preserve"> </v>
      </c>
      <c r="P30" s="180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36">
        <v>0</v>
      </c>
      <c r="G31" s="136"/>
      <c r="H31" s="102">
        <f t="shared" si="7"/>
        <v>0</v>
      </c>
      <c r="I31" s="180"/>
      <c r="J31" s="150" t="str">
        <f t="shared" si="0"/>
        <v xml:space="preserve"> </v>
      </c>
      <c r="K31" s="180"/>
      <c r="L31" s="180"/>
      <c r="M31" s="102">
        <f t="shared" si="3"/>
        <v>0</v>
      </c>
      <c r="N31" s="180"/>
      <c r="O31" s="143" t="str">
        <f t="shared" si="1"/>
        <v xml:space="preserve"> </v>
      </c>
      <c r="P31" s="180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36">
        <v>0</v>
      </c>
      <c r="G32" s="136"/>
      <c r="H32" s="102">
        <f t="shared" si="7"/>
        <v>0</v>
      </c>
      <c r="I32" s="180"/>
      <c r="J32" s="150" t="str">
        <f t="shared" si="0"/>
        <v xml:space="preserve"> </v>
      </c>
      <c r="K32" s="180"/>
      <c r="L32" s="180"/>
      <c r="M32" s="102">
        <f t="shared" si="3"/>
        <v>0</v>
      </c>
      <c r="N32" s="180"/>
      <c r="O32" s="143" t="str">
        <f t="shared" si="1"/>
        <v xml:space="preserve"> </v>
      </c>
      <c r="P32" s="180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36">
        <v>0</v>
      </c>
      <c r="G33" s="136"/>
      <c r="H33" s="102">
        <f t="shared" si="7"/>
        <v>0</v>
      </c>
      <c r="I33" s="180"/>
      <c r="J33" s="150" t="str">
        <f t="shared" si="0"/>
        <v xml:space="preserve"> </v>
      </c>
      <c r="K33" s="180"/>
      <c r="L33" s="180"/>
      <c r="M33" s="102">
        <f t="shared" si="3"/>
        <v>0</v>
      </c>
      <c r="N33" s="180"/>
      <c r="O33" s="143" t="str">
        <f t="shared" si="1"/>
        <v xml:space="preserve"> </v>
      </c>
      <c r="P33" s="180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36">
        <v>0</v>
      </c>
      <c r="G34" s="136"/>
      <c r="H34" s="102">
        <f t="shared" si="7"/>
        <v>0</v>
      </c>
      <c r="I34" s="180"/>
      <c r="J34" s="150" t="str">
        <f t="shared" si="0"/>
        <v xml:space="preserve"> </v>
      </c>
      <c r="K34" s="180"/>
      <c r="L34" s="180"/>
      <c r="M34" s="102">
        <f t="shared" si="3"/>
        <v>0</v>
      </c>
      <c r="N34" s="180"/>
      <c r="O34" s="143" t="str">
        <f t="shared" si="1"/>
        <v xml:space="preserve"> </v>
      </c>
      <c r="P34" s="180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36">
        <v>0</v>
      </c>
      <c r="G35" s="136"/>
      <c r="H35" s="102">
        <f t="shared" si="7"/>
        <v>0</v>
      </c>
      <c r="I35" s="180"/>
      <c r="J35" s="150" t="str">
        <f t="shared" si="0"/>
        <v xml:space="preserve"> </v>
      </c>
      <c r="K35" s="180"/>
      <c r="L35" s="180"/>
      <c r="M35" s="102">
        <f t="shared" si="3"/>
        <v>0</v>
      </c>
      <c r="N35" s="180"/>
      <c r="O35" s="143" t="str">
        <f t="shared" si="1"/>
        <v xml:space="preserve"> </v>
      </c>
      <c r="P35" s="180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36">
        <v>0</v>
      </c>
      <c r="G36" s="136"/>
      <c r="H36" s="102">
        <f t="shared" si="7"/>
        <v>0</v>
      </c>
      <c r="I36" s="180"/>
      <c r="J36" s="150" t="str">
        <f t="shared" si="0"/>
        <v xml:space="preserve"> </v>
      </c>
      <c r="K36" s="180"/>
      <c r="L36" s="180"/>
      <c r="M36" s="102">
        <f t="shared" si="3"/>
        <v>0</v>
      </c>
      <c r="N36" s="180"/>
      <c r="O36" s="143" t="str">
        <f t="shared" si="1"/>
        <v xml:space="preserve"> </v>
      </c>
      <c r="P36" s="180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36">
        <v>0</v>
      </c>
      <c r="G37" s="136"/>
      <c r="H37" s="102">
        <f t="shared" si="7"/>
        <v>0</v>
      </c>
      <c r="I37" s="180"/>
      <c r="J37" s="150" t="str">
        <f t="shared" si="0"/>
        <v xml:space="preserve"> </v>
      </c>
      <c r="K37" s="180"/>
      <c r="L37" s="180"/>
      <c r="M37" s="102">
        <f t="shared" si="3"/>
        <v>0</v>
      </c>
      <c r="N37" s="180"/>
      <c r="O37" s="143" t="str">
        <f t="shared" si="1"/>
        <v xml:space="preserve"> </v>
      </c>
      <c r="P37" s="180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36">
        <v>0</v>
      </c>
      <c r="G38" s="136"/>
      <c r="H38" s="102">
        <f t="shared" si="7"/>
        <v>0</v>
      </c>
      <c r="I38" s="180"/>
      <c r="J38" s="150" t="str">
        <f t="shared" si="0"/>
        <v xml:space="preserve"> </v>
      </c>
      <c r="K38" s="180"/>
      <c r="L38" s="180"/>
      <c r="M38" s="102">
        <f t="shared" si="3"/>
        <v>0</v>
      </c>
      <c r="N38" s="180"/>
      <c r="O38" s="143" t="str">
        <f t="shared" si="1"/>
        <v xml:space="preserve"> </v>
      </c>
      <c r="P38" s="180"/>
    </row>
    <row r="39" spans="1:16" ht="25.5" hidden="1" customHeight="1" x14ac:dyDescent="0.2">
      <c r="A39" s="392" t="s">
        <v>69</v>
      </c>
      <c r="B39" s="393"/>
      <c r="C39" s="3" t="s">
        <v>70</v>
      </c>
      <c r="D39" s="14" t="s">
        <v>71</v>
      </c>
      <c r="E39" s="14"/>
      <c r="F39" s="136">
        <v>0</v>
      </c>
      <c r="G39" s="136"/>
      <c r="H39" s="102">
        <f t="shared" si="7"/>
        <v>0</v>
      </c>
      <c r="I39" s="180"/>
      <c r="J39" s="150" t="str">
        <f t="shared" si="0"/>
        <v xml:space="preserve"> </v>
      </c>
      <c r="K39" s="180"/>
      <c r="L39" s="180"/>
      <c r="M39" s="102">
        <f t="shared" si="3"/>
        <v>0</v>
      </c>
      <c r="N39" s="180"/>
      <c r="O39" s="143" t="str">
        <f t="shared" si="1"/>
        <v xml:space="preserve"> </v>
      </c>
      <c r="P39" s="180"/>
    </row>
    <row r="40" spans="1:16" ht="15" hidden="1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36">
        <v>0</v>
      </c>
      <c r="G40" s="136"/>
      <c r="H40" s="102">
        <f t="shared" si="7"/>
        <v>0</v>
      </c>
      <c r="I40" s="180"/>
      <c r="J40" s="150" t="str">
        <f t="shared" si="0"/>
        <v xml:space="preserve"> </v>
      </c>
      <c r="K40" s="180"/>
      <c r="L40" s="180"/>
      <c r="M40" s="102">
        <f t="shared" si="3"/>
        <v>0</v>
      </c>
      <c r="N40" s="180"/>
      <c r="O40" s="143" t="str">
        <f t="shared" si="1"/>
        <v xml:space="preserve"> </v>
      </c>
      <c r="P40" s="180"/>
    </row>
    <row r="41" spans="1:16" ht="15" hidden="1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36">
        <v>0</v>
      </c>
      <c r="G41" s="136"/>
      <c r="H41" s="102">
        <f t="shared" si="7"/>
        <v>0</v>
      </c>
      <c r="I41" s="180"/>
      <c r="J41" s="150" t="str">
        <f t="shared" si="0"/>
        <v xml:space="preserve"> </v>
      </c>
      <c r="K41" s="180"/>
      <c r="L41" s="180"/>
      <c r="M41" s="102">
        <f t="shared" si="3"/>
        <v>0</v>
      </c>
      <c r="N41" s="180"/>
      <c r="O41" s="143" t="str">
        <f t="shared" si="1"/>
        <v xml:space="preserve"> </v>
      </c>
      <c r="P41" s="180"/>
    </row>
    <row r="42" spans="1:16" ht="25.5" hidden="1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36">
        <v>0</v>
      </c>
      <c r="G42" s="136"/>
      <c r="H42" s="102">
        <f t="shared" si="7"/>
        <v>0</v>
      </c>
      <c r="I42" s="180"/>
      <c r="J42" s="150" t="str">
        <f t="shared" si="0"/>
        <v xml:space="preserve"> </v>
      </c>
      <c r="K42" s="180"/>
      <c r="L42" s="180"/>
      <c r="M42" s="102">
        <f t="shared" si="3"/>
        <v>0</v>
      </c>
      <c r="N42" s="180"/>
      <c r="O42" s="143" t="str">
        <f t="shared" si="1"/>
        <v xml:space="preserve"> </v>
      </c>
      <c r="P42" s="180"/>
    </row>
    <row r="43" spans="1:16" ht="15" hidden="1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36">
        <v>0</v>
      </c>
      <c r="G43" s="136"/>
      <c r="H43" s="102">
        <f t="shared" si="7"/>
        <v>0</v>
      </c>
      <c r="I43" s="180"/>
      <c r="J43" s="150" t="str">
        <f t="shared" si="0"/>
        <v xml:space="preserve"> </v>
      </c>
      <c r="K43" s="180"/>
      <c r="L43" s="180"/>
      <c r="M43" s="102">
        <f t="shared" si="3"/>
        <v>0</v>
      </c>
      <c r="N43" s="180"/>
      <c r="O43" s="143" t="str">
        <f t="shared" si="1"/>
        <v xml:space="preserve"> </v>
      </c>
      <c r="P43" s="180"/>
    </row>
    <row r="44" spans="1:16" ht="15" hidden="1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36">
        <v>0</v>
      </c>
      <c r="G44" s="136"/>
      <c r="H44" s="102">
        <f t="shared" si="7"/>
        <v>0</v>
      </c>
      <c r="I44" s="180"/>
      <c r="J44" s="150" t="str">
        <f t="shared" si="0"/>
        <v xml:space="preserve"> </v>
      </c>
      <c r="K44" s="180"/>
      <c r="L44" s="180"/>
      <c r="M44" s="102">
        <f t="shared" si="3"/>
        <v>0</v>
      </c>
      <c r="N44" s="180"/>
      <c r="O44" s="143" t="str">
        <f t="shared" si="1"/>
        <v xml:space="preserve"> </v>
      </c>
      <c r="P44" s="180"/>
    </row>
    <row r="45" spans="1:16" ht="15" hidden="1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36">
        <v>0</v>
      </c>
      <c r="G45" s="136"/>
      <c r="H45" s="102">
        <f t="shared" si="7"/>
        <v>0</v>
      </c>
      <c r="I45" s="180"/>
      <c r="J45" s="150" t="str">
        <f t="shared" si="0"/>
        <v xml:space="preserve"> </v>
      </c>
      <c r="K45" s="180"/>
      <c r="L45" s="180"/>
      <c r="M45" s="102">
        <f t="shared" si="3"/>
        <v>0</v>
      </c>
      <c r="N45" s="180"/>
      <c r="O45" s="143" t="str">
        <f t="shared" si="1"/>
        <v xml:space="preserve"> </v>
      </c>
      <c r="P45" s="180"/>
    </row>
    <row r="46" spans="1:16" ht="15" hidden="1" customHeight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36">
        <v>0</v>
      </c>
      <c r="G46" s="136"/>
      <c r="H46" s="102">
        <f t="shared" si="7"/>
        <v>0</v>
      </c>
      <c r="I46" s="180"/>
      <c r="J46" s="150" t="str">
        <f t="shared" si="0"/>
        <v xml:space="preserve"> </v>
      </c>
      <c r="K46" s="180"/>
      <c r="L46" s="180"/>
      <c r="M46" s="102">
        <f t="shared" si="3"/>
        <v>0</v>
      </c>
      <c r="N46" s="180"/>
      <c r="O46" s="143" t="str">
        <f t="shared" si="1"/>
        <v xml:space="preserve"> </v>
      </c>
      <c r="P46" s="180"/>
    </row>
    <row r="47" spans="1:16" ht="15" hidden="1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36">
        <v>0</v>
      </c>
      <c r="G47" s="136"/>
      <c r="H47" s="102">
        <f t="shared" si="7"/>
        <v>0</v>
      </c>
      <c r="I47" s="180"/>
      <c r="J47" s="150" t="str">
        <f t="shared" si="0"/>
        <v xml:space="preserve"> </v>
      </c>
      <c r="K47" s="180"/>
      <c r="L47" s="180"/>
      <c r="M47" s="102">
        <f t="shared" si="3"/>
        <v>0</v>
      </c>
      <c r="N47" s="180"/>
      <c r="O47" s="143" t="str">
        <f t="shared" si="1"/>
        <v xml:space="preserve"> </v>
      </c>
      <c r="P47" s="180"/>
    </row>
    <row r="48" spans="1:16" ht="15" hidden="1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36">
        <v>0</v>
      </c>
      <c r="G48" s="136"/>
      <c r="H48" s="102">
        <f t="shared" si="7"/>
        <v>0</v>
      </c>
      <c r="I48" s="180"/>
      <c r="J48" s="150" t="str">
        <f t="shared" si="0"/>
        <v xml:space="preserve"> </v>
      </c>
      <c r="K48" s="180"/>
      <c r="L48" s="180"/>
      <c r="M48" s="102">
        <f t="shared" si="3"/>
        <v>0</v>
      </c>
      <c r="N48" s="180"/>
      <c r="O48" s="143" t="str">
        <f t="shared" si="1"/>
        <v xml:space="preserve"> </v>
      </c>
      <c r="P48" s="180"/>
    </row>
    <row r="49" spans="1:16" ht="15" hidden="1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36">
        <v>0</v>
      </c>
      <c r="G49" s="136"/>
      <c r="H49" s="102">
        <f t="shared" si="7"/>
        <v>0</v>
      </c>
      <c r="I49" s="180"/>
      <c r="J49" s="150" t="str">
        <f t="shared" si="0"/>
        <v xml:space="preserve"> </v>
      </c>
      <c r="K49" s="180"/>
      <c r="L49" s="180"/>
      <c r="M49" s="102">
        <f t="shared" si="3"/>
        <v>0</v>
      </c>
      <c r="N49" s="180"/>
      <c r="O49" s="143" t="str">
        <f t="shared" si="1"/>
        <v xml:space="preserve"> </v>
      </c>
      <c r="P49" s="180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03">
        <f t="shared" ref="F50:I50" si="8">F14+F15+F16+F17+F28+F39</f>
        <v>5760</v>
      </c>
      <c r="G50" s="103">
        <f t="shared" si="8"/>
        <v>0</v>
      </c>
      <c r="H50" s="103">
        <f t="shared" si="8"/>
        <v>5760</v>
      </c>
      <c r="I50" s="103">
        <f t="shared" si="8"/>
        <v>2880000</v>
      </c>
      <c r="J50" s="103" t="e">
        <f t="shared" ref="J50:N50" si="9">J14+J15+J16+J17+J28+J39</f>
        <v>#VALUE!</v>
      </c>
      <c r="K50" s="103">
        <f t="shared" si="9"/>
        <v>2880000</v>
      </c>
      <c r="L50" s="103">
        <f t="shared" si="9"/>
        <v>0</v>
      </c>
      <c r="M50" s="103">
        <f t="shared" si="9"/>
        <v>2880000</v>
      </c>
      <c r="N50" s="103">
        <f t="shared" si="9"/>
        <v>2188800</v>
      </c>
      <c r="O50" s="143">
        <f t="shared" si="1"/>
        <v>0.76</v>
      </c>
      <c r="P50" s="103">
        <f t="shared" ref="P50" si="10">P14+P15+P16+P17+P28+P39</f>
        <v>2880000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36">
        <v>0</v>
      </c>
      <c r="G51" s="136"/>
      <c r="H51" s="102">
        <f t="shared" ref="H51:H114" si="11">SUM(F51:G51)</f>
        <v>0</v>
      </c>
      <c r="I51" s="180"/>
      <c r="J51" s="150" t="str">
        <f t="shared" si="0"/>
        <v xml:space="preserve"> </v>
      </c>
      <c r="K51" s="180"/>
      <c r="L51" s="180"/>
      <c r="M51" s="102">
        <f t="shared" si="3"/>
        <v>0</v>
      </c>
      <c r="N51" s="180"/>
      <c r="O51" s="143" t="str">
        <f t="shared" si="1"/>
        <v xml:space="preserve"> </v>
      </c>
      <c r="P51" s="180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36">
        <v>0</v>
      </c>
      <c r="G52" s="136"/>
      <c r="H52" s="102">
        <f t="shared" si="11"/>
        <v>0</v>
      </c>
      <c r="I52" s="180"/>
      <c r="J52" s="150" t="str">
        <f t="shared" si="0"/>
        <v xml:space="preserve"> </v>
      </c>
      <c r="K52" s="180"/>
      <c r="L52" s="180"/>
      <c r="M52" s="102">
        <f t="shared" si="3"/>
        <v>0</v>
      </c>
      <c r="N52" s="180"/>
      <c r="O52" s="143" t="str">
        <f t="shared" si="1"/>
        <v xml:space="preserve"> </v>
      </c>
      <c r="P52" s="180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36">
        <v>0</v>
      </c>
      <c r="G53" s="136"/>
      <c r="H53" s="102">
        <f t="shared" si="11"/>
        <v>0</v>
      </c>
      <c r="I53" s="180"/>
      <c r="J53" s="150" t="str">
        <f t="shared" si="0"/>
        <v xml:space="preserve"> </v>
      </c>
      <c r="K53" s="180"/>
      <c r="L53" s="180"/>
      <c r="M53" s="102">
        <f t="shared" si="3"/>
        <v>0</v>
      </c>
      <c r="N53" s="180"/>
      <c r="O53" s="143" t="str">
        <f t="shared" si="1"/>
        <v xml:space="preserve"> </v>
      </c>
      <c r="P53" s="180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36">
        <v>0</v>
      </c>
      <c r="G54" s="136"/>
      <c r="H54" s="102">
        <f t="shared" si="11"/>
        <v>0</v>
      </c>
      <c r="I54" s="180"/>
      <c r="J54" s="150" t="str">
        <f t="shared" si="0"/>
        <v xml:space="preserve"> </v>
      </c>
      <c r="K54" s="180"/>
      <c r="L54" s="180"/>
      <c r="M54" s="102">
        <f t="shared" si="3"/>
        <v>0</v>
      </c>
      <c r="N54" s="180"/>
      <c r="O54" s="143" t="str">
        <f t="shared" si="1"/>
        <v xml:space="preserve"> </v>
      </c>
      <c r="P54" s="180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36">
        <v>0</v>
      </c>
      <c r="G55" s="136"/>
      <c r="H55" s="102">
        <f t="shared" si="11"/>
        <v>0</v>
      </c>
      <c r="I55" s="180"/>
      <c r="J55" s="150" t="str">
        <f t="shared" si="0"/>
        <v xml:space="preserve"> </v>
      </c>
      <c r="K55" s="180"/>
      <c r="L55" s="180"/>
      <c r="M55" s="102">
        <f t="shared" si="3"/>
        <v>0</v>
      </c>
      <c r="N55" s="180"/>
      <c r="O55" s="143" t="str">
        <f t="shared" si="1"/>
        <v xml:space="preserve"> </v>
      </c>
      <c r="P55" s="180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36">
        <v>0</v>
      </c>
      <c r="G56" s="136"/>
      <c r="H56" s="102">
        <f t="shared" si="11"/>
        <v>0</v>
      </c>
      <c r="I56" s="180"/>
      <c r="J56" s="150" t="str">
        <f t="shared" si="0"/>
        <v xml:space="preserve"> </v>
      </c>
      <c r="K56" s="180"/>
      <c r="L56" s="180"/>
      <c r="M56" s="102">
        <f t="shared" si="3"/>
        <v>0</v>
      </c>
      <c r="N56" s="180"/>
      <c r="O56" s="143" t="str">
        <f t="shared" si="1"/>
        <v xml:space="preserve"> </v>
      </c>
      <c r="P56" s="180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36">
        <v>0</v>
      </c>
      <c r="G57" s="136"/>
      <c r="H57" s="102">
        <f t="shared" si="11"/>
        <v>0</v>
      </c>
      <c r="I57" s="180"/>
      <c r="J57" s="150" t="str">
        <f t="shared" si="0"/>
        <v xml:space="preserve"> </v>
      </c>
      <c r="K57" s="180"/>
      <c r="L57" s="180"/>
      <c r="M57" s="102">
        <f t="shared" si="3"/>
        <v>0</v>
      </c>
      <c r="N57" s="180"/>
      <c r="O57" s="143" t="str">
        <f t="shared" si="1"/>
        <v xml:space="preserve"> </v>
      </c>
      <c r="P57" s="180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36">
        <v>0</v>
      </c>
      <c r="G58" s="136"/>
      <c r="H58" s="102">
        <f t="shared" si="11"/>
        <v>0</v>
      </c>
      <c r="I58" s="180"/>
      <c r="J58" s="150" t="str">
        <f t="shared" si="0"/>
        <v xml:space="preserve"> </v>
      </c>
      <c r="K58" s="180"/>
      <c r="L58" s="180"/>
      <c r="M58" s="102">
        <f t="shared" si="3"/>
        <v>0</v>
      </c>
      <c r="N58" s="180"/>
      <c r="O58" s="143" t="str">
        <f t="shared" si="1"/>
        <v xml:space="preserve"> </v>
      </c>
      <c r="P58" s="180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36">
        <v>0</v>
      </c>
      <c r="G59" s="136"/>
      <c r="H59" s="102">
        <f t="shared" si="11"/>
        <v>0</v>
      </c>
      <c r="I59" s="180"/>
      <c r="J59" s="150" t="str">
        <f t="shared" si="0"/>
        <v xml:space="preserve"> </v>
      </c>
      <c r="K59" s="180"/>
      <c r="L59" s="180"/>
      <c r="M59" s="102">
        <f t="shared" si="3"/>
        <v>0</v>
      </c>
      <c r="N59" s="180"/>
      <c r="O59" s="143" t="str">
        <f t="shared" si="1"/>
        <v xml:space="preserve"> </v>
      </c>
      <c r="P59" s="180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36">
        <v>0</v>
      </c>
      <c r="G60" s="136"/>
      <c r="H60" s="102">
        <f t="shared" si="11"/>
        <v>0</v>
      </c>
      <c r="I60" s="180"/>
      <c r="J60" s="150" t="str">
        <f t="shared" si="0"/>
        <v xml:space="preserve"> </v>
      </c>
      <c r="K60" s="180"/>
      <c r="L60" s="180"/>
      <c r="M60" s="102">
        <f t="shared" si="3"/>
        <v>0</v>
      </c>
      <c r="N60" s="180"/>
      <c r="O60" s="143" t="str">
        <f t="shared" si="1"/>
        <v xml:space="preserve"> </v>
      </c>
      <c r="P60" s="180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36">
        <v>0</v>
      </c>
      <c r="G61" s="136"/>
      <c r="H61" s="102">
        <f t="shared" si="11"/>
        <v>0</v>
      </c>
      <c r="I61" s="180"/>
      <c r="J61" s="150" t="str">
        <f t="shared" si="0"/>
        <v xml:space="preserve"> </v>
      </c>
      <c r="K61" s="180"/>
      <c r="L61" s="180"/>
      <c r="M61" s="102">
        <f t="shared" si="3"/>
        <v>0</v>
      </c>
      <c r="N61" s="180"/>
      <c r="O61" s="143" t="str">
        <f t="shared" si="1"/>
        <v xml:space="preserve"> </v>
      </c>
      <c r="P61" s="180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36">
        <v>0</v>
      </c>
      <c r="G62" s="136"/>
      <c r="H62" s="102">
        <f t="shared" si="11"/>
        <v>0</v>
      </c>
      <c r="I62" s="180"/>
      <c r="J62" s="150" t="str">
        <f t="shared" si="0"/>
        <v xml:space="preserve"> </v>
      </c>
      <c r="K62" s="180"/>
      <c r="L62" s="180"/>
      <c r="M62" s="102">
        <f t="shared" si="3"/>
        <v>0</v>
      </c>
      <c r="N62" s="180"/>
      <c r="O62" s="143" t="str">
        <f t="shared" si="1"/>
        <v xml:space="preserve"> </v>
      </c>
      <c r="P62" s="180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36">
        <v>0</v>
      </c>
      <c r="G63" s="136"/>
      <c r="H63" s="102">
        <f t="shared" si="11"/>
        <v>0</v>
      </c>
      <c r="I63" s="180"/>
      <c r="J63" s="150" t="str">
        <f t="shared" si="0"/>
        <v xml:space="preserve"> </v>
      </c>
      <c r="K63" s="180"/>
      <c r="L63" s="180"/>
      <c r="M63" s="102">
        <f t="shared" si="3"/>
        <v>0</v>
      </c>
      <c r="N63" s="180"/>
      <c r="O63" s="143" t="str">
        <f t="shared" si="1"/>
        <v xml:space="preserve"> </v>
      </c>
      <c r="P63" s="180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36">
        <v>0</v>
      </c>
      <c r="G64" s="136"/>
      <c r="H64" s="102">
        <f t="shared" si="11"/>
        <v>0</v>
      </c>
      <c r="I64" s="180"/>
      <c r="J64" s="150" t="str">
        <f t="shared" si="0"/>
        <v xml:space="preserve"> </v>
      </c>
      <c r="K64" s="180"/>
      <c r="L64" s="180"/>
      <c r="M64" s="102">
        <f t="shared" si="3"/>
        <v>0</v>
      </c>
      <c r="N64" s="180"/>
      <c r="O64" s="143" t="str">
        <f t="shared" si="1"/>
        <v xml:space="preserve"> </v>
      </c>
      <c r="P64" s="180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36">
        <v>0</v>
      </c>
      <c r="G65" s="136"/>
      <c r="H65" s="102">
        <f t="shared" si="11"/>
        <v>0</v>
      </c>
      <c r="I65" s="180"/>
      <c r="J65" s="150" t="str">
        <f t="shared" si="0"/>
        <v xml:space="preserve"> </v>
      </c>
      <c r="K65" s="180"/>
      <c r="L65" s="180"/>
      <c r="M65" s="102">
        <f t="shared" si="3"/>
        <v>0</v>
      </c>
      <c r="N65" s="180"/>
      <c r="O65" s="143" t="str">
        <f t="shared" si="1"/>
        <v xml:space="preserve"> </v>
      </c>
      <c r="P65" s="180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36">
        <v>0</v>
      </c>
      <c r="G66" s="136"/>
      <c r="H66" s="102">
        <f t="shared" si="11"/>
        <v>0</v>
      </c>
      <c r="I66" s="180"/>
      <c r="J66" s="150" t="str">
        <f t="shared" si="0"/>
        <v xml:space="preserve"> </v>
      </c>
      <c r="K66" s="180"/>
      <c r="L66" s="180"/>
      <c r="M66" s="102">
        <f t="shared" si="3"/>
        <v>0</v>
      </c>
      <c r="N66" s="180"/>
      <c r="O66" s="143" t="str">
        <f t="shared" si="1"/>
        <v xml:space="preserve"> </v>
      </c>
      <c r="P66" s="180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36">
        <v>0</v>
      </c>
      <c r="G67" s="136"/>
      <c r="H67" s="102">
        <f t="shared" si="11"/>
        <v>0</v>
      </c>
      <c r="I67" s="180"/>
      <c r="J67" s="150" t="str">
        <f t="shared" si="0"/>
        <v xml:space="preserve"> </v>
      </c>
      <c r="K67" s="180"/>
      <c r="L67" s="180"/>
      <c r="M67" s="102">
        <f t="shared" si="3"/>
        <v>0</v>
      </c>
      <c r="N67" s="180"/>
      <c r="O67" s="143" t="str">
        <f t="shared" si="1"/>
        <v xml:space="preserve"> </v>
      </c>
      <c r="P67" s="180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36">
        <v>0</v>
      </c>
      <c r="G68" s="136"/>
      <c r="H68" s="102">
        <f t="shared" si="11"/>
        <v>0</v>
      </c>
      <c r="I68" s="180"/>
      <c r="J68" s="150" t="str">
        <f t="shared" si="0"/>
        <v xml:space="preserve"> </v>
      </c>
      <c r="K68" s="180"/>
      <c r="L68" s="180"/>
      <c r="M68" s="102">
        <f t="shared" si="3"/>
        <v>0</v>
      </c>
      <c r="N68" s="180"/>
      <c r="O68" s="143" t="str">
        <f t="shared" si="1"/>
        <v xml:space="preserve"> </v>
      </c>
      <c r="P68" s="180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36">
        <v>0</v>
      </c>
      <c r="G69" s="136"/>
      <c r="H69" s="102">
        <f t="shared" si="11"/>
        <v>0</v>
      </c>
      <c r="I69" s="180"/>
      <c r="J69" s="150" t="str">
        <f t="shared" si="0"/>
        <v xml:space="preserve"> </v>
      </c>
      <c r="K69" s="180"/>
      <c r="L69" s="180"/>
      <c r="M69" s="102">
        <f t="shared" si="3"/>
        <v>0</v>
      </c>
      <c r="N69" s="180"/>
      <c r="O69" s="143" t="str">
        <f t="shared" si="1"/>
        <v xml:space="preserve"> </v>
      </c>
      <c r="P69" s="180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36">
        <v>0</v>
      </c>
      <c r="G70" s="136"/>
      <c r="H70" s="102">
        <f t="shared" si="11"/>
        <v>0</v>
      </c>
      <c r="I70" s="180"/>
      <c r="J70" s="150" t="str">
        <f t="shared" si="0"/>
        <v xml:space="preserve"> </v>
      </c>
      <c r="K70" s="180"/>
      <c r="L70" s="180"/>
      <c r="M70" s="102">
        <f t="shared" si="3"/>
        <v>0</v>
      </c>
      <c r="N70" s="180"/>
      <c r="O70" s="143" t="str">
        <f t="shared" si="1"/>
        <v xml:space="preserve"> </v>
      </c>
      <c r="P70" s="180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36">
        <v>0</v>
      </c>
      <c r="G71" s="136"/>
      <c r="H71" s="102">
        <f t="shared" si="11"/>
        <v>0</v>
      </c>
      <c r="I71" s="180"/>
      <c r="J71" s="150" t="str">
        <f t="shared" si="0"/>
        <v xml:space="preserve"> </v>
      </c>
      <c r="K71" s="180"/>
      <c r="L71" s="180"/>
      <c r="M71" s="102">
        <f t="shared" si="3"/>
        <v>0</v>
      </c>
      <c r="N71" s="180"/>
      <c r="O71" s="143" t="str">
        <f t="shared" si="1"/>
        <v xml:space="preserve"> </v>
      </c>
      <c r="P71" s="180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36">
        <v>0</v>
      </c>
      <c r="G72" s="136"/>
      <c r="H72" s="102">
        <f t="shared" si="11"/>
        <v>0</v>
      </c>
      <c r="I72" s="180"/>
      <c r="J72" s="150" t="str">
        <f t="shared" ref="J72:J135" si="12">IF(H72=0," ",I72/H72)</f>
        <v xml:space="preserve"> </v>
      </c>
      <c r="K72" s="180"/>
      <c r="L72" s="180"/>
      <c r="M72" s="102">
        <f t="shared" si="3"/>
        <v>0</v>
      </c>
      <c r="N72" s="180"/>
      <c r="O72" s="143" t="str">
        <f t="shared" ref="O72:O135" si="13">IF(M72=0," ",N72/M72)</f>
        <v xml:space="preserve"> </v>
      </c>
      <c r="P72" s="180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36">
        <v>0</v>
      </c>
      <c r="G73" s="136"/>
      <c r="H73" s="102">
        <f t="shared" si="11"/>
        <v>0</v>
      </c>
      <c r="I73" s="180"/>
      <c r="J73" s="150" t="str">
        <f t="shared" si="12"/>
        <v xml:space="preserve"> </v>
      </c>
      <c r="K73" s="180"/>
      <c r="L73" s="180"/>
      <c r="M73" s="102">
        <f t="shared" ref="M73:M136" si="14">SUM(K73:L73)</f>
        <v>0</v>
      </c>
      <c r="N73" s="180"/>
      <c r="O73" s="143" t="str">
        <f t="shared" si="13"/>
        <v xml:space="preserve"> </v>
      </c>
      <c r="P73" s="180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36">
        <v>0</v>
      </c>
      <c r="G74" s="136"/>
      <c r="H74" s="102">
        <f t="shared" si="11"/>
        <v>0</v>
      </c>
      <c r="I74" s="180"/>
      <c r="J74" s="150" t="str">
        <f t="shared" si="12"/>
        <v xml:space="preserve"> </v>
      </c>
      <c r="K74" s="180"/>
      <c r="L74" s="180"/>
      <c r="M74" s="102">
        <f t="shared" si="14"/>
        <v>0</v>
      </c>
      <c r="N74" s="180"/>
      <c r="O74" s="143" t="str">
        <f t="shared" si="13"/>
        <v xml:space="preserve"> </v>
      </c>
      <c r="P74" s="180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36">
        <v>0</v>
      </c>
      <c r="G75" s="136"/>
      <c r="H75" s="102">
        <f t="shared" si="11"/>
        <v>0</v>
      </c>
      <c r="I75" s="180"/>
      <c r="J75" s="150" t="str">
        <f t="shared" si="12"/>
        <v xml:space="preserve"> </v>
      </c>
      <c r="K75" s="180"/>
      <c r="L75" s="180"/>
      <c r="M75" s="102">
        <f t="shared" si="14"/>
        <v>0</v>
      </c>
      <c r="N75" s="180"/>
      <c r="O75" s="143" t="str">
        <f t="shared" si="13"/>
        <v xml:space="preserve"> </v>
      </c>
      <c r="P75" s="180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36">
        <v>0</v>
      </c>
      <c r="G76" s="136"/>
      <c r="H76" s="102">
        <f t="shared" si="11"/>
        <v>0</v>
      </c>
      <c r="I76" s="180"/>
      <c r="J76" s="150" t="str">
        <f t="shared" si="12"/>
        <v xml:space="preserve"> </v>
      </c>
      <c r="K76" s="180"/>
      <c r="L76" s="180"/>
      <c r="M76" s="102">
        <f t="shared" si="14"/>
        <v>0</v>
      </c>
      <c r="N76" s="180"/>
      <c r="O76" s="143" t="str">
        <f t="shared" si="13"/>
        <v xml:space="preserve"> </v>
      </c>
      <c r="P76" s="180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36">
        <v>0</v>
      </c>
      <c r="G77" s="136"/>
      <c r="H77" s="102">
        <f t="shared" si="11"/>
        <v>0</v>
      </c>
      <c r="I77" s="180"/>
      <c r="J77" s="150" t="str">
        <f t="shared" si="12"/>
        <v xml:space="preserve"> </v>
      </c>
      <c r="K77" s="180"/>
      <c r="L77" s="180"/>
      <c r="M77" s="102">
        <f t="shared" si="14"/>
        <v>0</v>
      </c>
      <c r="N77" s="180"/>
      <c r="O77" s="143" t="str">
        <f t="shared" si="13"/>
        <v xml:space="preserve"> </v>
      </c>
      <c r="P77" s="180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36">
        <v>0</v>
      </c>
      <c r="G78" s="136"/>
      <c r="H78" s="102">
        <f t="shared" si="11"/>
        <v>0</v>
      </c>
      <c r="I78" s="180"/>
      <c r="J78" s="150" t="str">
        <f t="shared" si="12"/>
        <v xml:space="preserve"> </v>
      </c>
      <c r="K78" s="180"/>
      <c r="L78" s="180"/>
      <c r="M78" s="102">
        <f t="shared" si="14"/>
        <v>0</v>
      </c>
      <c r="N78" s="180"/>
      <c r="O78" s="143" t="str">
        <f t="shared" si="13"/>
        <v xml:space="preserve"> </v>
      </c>
      <c r="P78" s="180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36">
        <v>0</v>
      </c>
      <c r="G79" s="136"/>
      <c r="H79" s="102">
        <f t="shared" si="11"/>
        <v>0</v>
      </c>
      <c r="I79" s="180"/>
      <c r="J79" s="150" t="str">
        <f t="shared" si="12"/>
        <v xml:space="preserve"> </v>
      </c>
      <c r="K79" s="180"/>
      <c r="L79" s="180"/>
      <c r="M79" s="102">
        <f t="shared" si="14"/>
        <v>0</v>
      </c>
      <c r="N79" s="180"/>
      <c r="O79" s="143" t="str">
        <f t="shared" si="13"/>
        <v xml:space="preserve"> </v>
      </c>
      <c r="P79" s="180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36">
        <v>0</v>
      </c>
      <c r="G80" s="136"/>
      <c r="H80" s="102">
        <f t="shared" si="11"/>
        <v>0</v>
      </c>
      <c r="I80" s="180"/>
      <c r="J80" s="150" t="str">
        <f t="shared" si="12"/>
        <v xml:space="preserve"> </v>
      </c>
      <c r="K80" s="180"/>
      <c r="L80" s="180"/>
      <c r="M80" s="102">
        <f t="shared" si="14"/>
        <v>0</v>
      </c>
      <c r="N80" s="180"/>
      <c r="O80" s="143" t="str">
        <f t="shared" si="13"/>
        <v xml:space="preserve"> </v>
      </c>
      <c r="P80" s="180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36">
        <v>0</v>
      </c>
      <c r="G81" s="136"/>
      <c r="H81" s="102">
        <f t="shared" si="11"/>
        <v>0</v>
      </c>
      <c r="I81" s="180"/>
      <c r="J81" s="150" t="str">
        <f t="shared" si="12"/>
        <v xml:space="preserve"> </v>
      </c>
      <c r="K81" s="180"/>
      <c r="L81" s="180"/>
      <c r="M81" s="102">
        <f t="shared" si="14"/>
        <v>0</v>
      </c>
      <c r="N81" s="180"/>
      <c r="O81" s="143" t="str">
        <f t="shared" si="13"/>
        <v xml:space="preserve"> </v>
      </c>
      <c r="P81" s="180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36">
        <v>0</v>
      </c>
      <c r="G82" s="136"/>
      <c r="H82" s="102">
        <f t="shared" si="11"/>
        <v>0</v>
      </c>
      <c r="I82" s="180"/>
      <c r="J82" s="150" t="str">
        <f t="shared" si="12"/>
        <v xml:space="preserve"> </v>
      </c>
      <c r="K82" s="180"/>
      <c r="L82" s="180"/>
      <c r="M82" s="102">
        <f t="shared" si="14"/>
        <v>0</v>
      </c>
      <c r="N82" s="180"/>
      <c r="O82" s="143" t="str">
        <f t="shared" si="13"/>
        <v xml:space="preserve"> </v>
      </c>
      <c r="P82" s="180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36">
        <v>0</v>
      </c>
      <c r="G83" s="136"/>
      <c r="H83" s="102">
        <f t="shared" si="11"/>
        <v>0</v>
      </c>
      <c r="I83" s="180"/>
      <c r="J83" s="150" t="str">
        <f t="shared" si="12"/>
        <v xml:space="preserve"> </v>
      </c>
      <c r="K83" s="180"/>
      <c r="L83" s="180"/>
      <c r="M83" s="102">
        <f t="shared" si="14"/>
        <v>0</v>
      </c>
      <c r="N83" s="180"/>
      <c r="O83" s="143" t="str">
        <f t="shared" si="13"/>
        <v xml:space="preserve"> </v>
      </c>
      <c r="P83" s="180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36">
        <v>0</v>
      </c>
      <c r="G84" s="136"/>
      <c r="H84" s="102">
        <f t="shared" si="11"/>
        <v>0</v>
      </c>
      <c r="I84" s="180"/>
      <c r="J84" s="150" t="str">
        <f t="shared" si="12"/>
        <v xml:space="preserve"> </v>
      </c>
      <c r="K84" s="180"/>
      <c r="L84" s="180"/>
      <c r="M84" s="102">
        <f t="shared" si="14"/>
        <v>0</v>
      </c>
      <c r="N84" s="180"/>
      <c r="O84" s="143" t="str">
        <f t="shared" si="13"/>
        <v xml:space="preserve"> </v>
      </c>
      <c r="P84" s="180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36">
        <v>0</v>
      </c>
      <c r="G85" s="136"/>
      <c r="H85" s="102">
        <f t="shared" si="11"/>
        <v>0</v>
      </c>
      <c r="I85" s="180"/>
      <c r="J85" s="150" t="str">
        <f t="shared" si="12"/>
        <v xml:space="preserve"> </v>
      </c>
      <c r="K85" s="180"/>
      <c r="L85" s="180"/>
      <c r="M85" s="102">
        <f t="shared" si="14"/>
        <v>0</v>
      </c>
      <c r="N85" s="180"/>
      <c r="O85" s="143" t="str">
        <f t="shared" si="13"/>
        <v xml:space="preserve"> </v>
      </c>
      <c r="P85" s="180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36">
        <v>0</v>
      </c>
      <c r="G86" s="136"/>
      <c r="H86" s="102">
        <f t="shared" si="11"/>
        <v>0</v>
      </c>
      <c r="I86" s="180"/>
      <c r="J86" s="150" t="str">
        <f t="shared" si="12"/>
        <v xml:space="preserve"> </v>
      </c>
      <c r="K86" s="180"/>
      <c r="L86" s="180"/>
      <c r="M86" s="102">
        <f t="shared" si="14"/>
        <v>0</v>
      </c>
      <c r="N86" s="180"/>
      <c r="O86" s="143" t="str">
        <f t="shared" si="13"/>
        <v xml:space="preserve"> </v>
      </c>
      <c r="P86" s="180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36">
        <v>0</v>
      </c>
      <c r="G87" s="136"/>
      <c r="H87" s="102">
        <f t="shared" si="11"/>
        <v>0</v>
      </c>
      <c r="I87" s="180"/>
      <c r="J87" s="150" t="str">
        <f t="shared" si="12"/>
        <v xml:space="preserve"> </v>
      </c>
      <c r="K87" s="180"/>
      <c r="L87" s="180"/>
      <c r="M87" s="102">
        <f t="shared" si="14"/>
        <v>0</v>
      </c>
      <c r="N87" s="180"/>
      <c r="O87" s="143" t="str">
        <f t="shared" si="13"/>
        <v xml:space="preserve"> </v>
      </c>
      <c r="P87" s="180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36">
        <v>0</v>
      </c>
      <c r="G88" s="136"/>
      <c r="H88" s="102">
        <f t="shared" si="11"/>
        <v>0</v>
      </c>
      <c r="I88" s="180"/>
      <c r="J88" s="150" t="str">
        <f t="shared" si="12"/>
        <v xml:space="preserve"> </v>
      </c>
      <c r="K88" s="180"/>
      <c r="L88" s="180"/>
      <c r="M88" s="102">
        <f t="shared" si="14"/>
        <v>0</v>
      </c>
      <c r="N88" s="180"/>
      <c r="O88" s="143" t="str">
        <f t="shared" si="13"/>
        <v xml:space="preserve"> </v>
      </c>
      <c r="P88" s="180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36">
        <v>0</v>
      </c>
      <c r="G89" s="136"/>
      <c r="H89" s="102">
        <f t="shared" si="11"/>
        <v>0</v>
      </c>
      <c r="I89" s="180"/>
      <c r="J89" s="150" t="str">
        <f t="shared" si="12"/>
        <v xml:space="preserve"> </v>
      </c>
      <c r="K89" s="180"/>
      <c r="L89" s="180"/>
      <c r="M89" s="102">
        <f t="shared" si="14"/>
        <v>0</v>
      </c>
      <c r="N89" s="180"/>
      <c r="O89" s="143" t="str">
        <f t="shared" si="13"/>
        <v xml:space="preserve"> </v>
      </c>
      <c r="P89" s="180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36">
        <v>0</v>
      </c>
      <c r="G90" s="136"/>
      <c r="H90" s="102">
        <f t="shared" si="11"/>
        <v>0</v>
      </c>
      <c r="I90" s="180"/>
      <c r="J90" s="150" t="str">
        <f t="shared" si="12"/>
        <v xml:space="preserve"> </v>
      </c>
      <c r="K90" s="180"/>
      <c r="L90" s="180"/>
      <c r="M90" s="102">
        <f t="shared" si="14"/>
        <v>0</v>
      </c>
      <c r="N90" s="180"/>
      <c r="O90" s="143" t="str">
        <f t="shared" si="13"/>
        <v xml:space="preserve"> </v>
      </c>
      <c r="P90" s="180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36">
        <v>0</v>
      </c>
      <c r="G91" s="136"/>
      <c r="H91" s="102">
        <f t="shared" si="11"/>
        <v>0</v>
      </c>
      <c r="I91" s="180"/>
      <c r="J91" s="150" t="str">
        <f t="shared" si="12"/>
        <v xml:space="preserve"> </v>
      </c>
      <c r="K91" s="180"/>
      <c r="L91" s="180"/>
      <c r="M91" s="102">
        <f t="shared" si="14"/>
        <v>0</v>
      </c>
      <c r="N91" s="180"/>
      <c r="O91" s="143" t="str">
        <f t="shared" si="13"/>
        <v xml:space="preserve"> </v>
      </c>
      <c r="P91" s="180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36">
        <v>0</v>
      </c>
      <c r="G92" s="136"/>
      <c r="H92" s="102">
        <f t="shared" si="11"/>
        <v>0</v>
      </c>
      <c r="I92" s="180"/>
      <c r="J92" s="150" t="str">
        <f t="shared" si="12"/>
        <v xml:space="preserve"> </v>
      </c>
      <c r="K92" s="180"/>
      <c r="L92" s="180"/>
      <c r="M92" s="102">
        <f t="shared" si="14"/>
        <v>0</v>
      </c>
      <c r="N92" s="180"/>
      <c r="O92" s="143" t="str">
        <f t="shared" si="13"/>
        <v xml:space="preserve"> </v>
      </c>
      <c r="P92" s="180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36">
        <v>0</v>
      </c>
      <c r="G93" s="136"/>
      <c r="H93" s="102">
        <f t="shared" si="11"/>
        <v>0</v>
      </c>
      <c r="I93" s="180"/>
      <c r="J93" s="150" t="str">
        <f t="shared" si="12"/>
        <v xml:space="preserve"> </v>
      </c>
      <c r="K93" s="180"/>
      <c r="L93" s="180"/>
      <c r="M93" s="102">
        <f t="shared" si="14"/>
        <v>0</v>
      </c>
      <c r="N93" s="180"/>
      <c r="O93" s="143" t="str">
        <f t="shared" si="13"/>
        <v xml:space="preserve"> </v>
      </c>
      <c r="P93" s="180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36">
        <v>0</v>
      </c>
      <c r="G94" s="136"/>
      <c r="H94" s="102">
        <f t="shared" si="11"/>
        <v>0</v>
      </c>
      <c r="I94" s="180"/>
      <c r="J94" s="150" t="str">
        <f t="shared" si="12"/>
        <v xml:space="preserve"> </v>
      </c>
      <c r="K94" s="180"/>
      <c r="L94" s="180"/>
      <c r="M94" s="102">
        <f t="shared" si="14"/>
        <v>0</v>
      </c>
      <c r="N94" s="180"/>
      <c r="O94" s="143" t="str">
        <f t="shared" si="13"/>
        <v xml:space="preserve"> </v>
      </c>
      <c r="P94" s="180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36">
        <v>0</v>
      </c>
      <c r="G95" s="136"/>
      <c r="H95" s="102">
        <f t="shared" si="11"/>
        <v>0</v>
      </c>
      <c r="I95" s="180"/>
      <c r="J95" s="150" t="str">
        <f t="shared" si="12"/>
        <v xml:space="preserve"> </v>
      </c>
      <c r="K95" s="180"/>
      <c r="L95" s="180"/>
      <c r="M95" s="102">
        <f t="shared" si="14"/>
        <v>0</v>
      </c>
      <c r="N95" s="180"/>
      <c r="O95" s="143" t="str">
        <f t="shared" si="13"/>
        <v xml:space="preserve"> </v>
      </c>
      <c r="P95" s="180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36">
        <v>0</v>
      </c>
      <c r="G96" s="136"/>
      <c r="H96" s="102">
        <f t="shared" si="11"/>
        <v>0</v>
      </c>
      <c r="I96" s="180"/>
      <c r="J96" s="150" t="str">
        <f t="shared" si="12"/>
        <v xml:space="preserve"> </v>
      </c>
      <c r="K96" s="180"/>
      <c r="L96" s="180"/>
      <c r="M96" s="102">
        <f t="shared" si="14"/>
        <v>0</v>
      </c>
      <c r="N96" s="180"/>
      <c r="O96" s="143" t="str">
        <f t="shared" si="13"/>
        <v xml:space="preserve"> </v>
      </c>
      <c r="P96" s="180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36">
        <v>0</v>
      </c>
      <c r="G97" s="136"/>
      <c r="H97" s="102">
        <f t="shared" si="11"/>
        <v>0</v>
      </c>
      <c r="I97" s="180"/>
      <c r="J97" s="150" t="str">
        <f t="shared" si="12"/>
        <v xml:space="preserve"> </v>
      </c>
      <c r="K97" s="180"/>
      <c r="L97" s="180"/>
      <c r="M97" s="102">
        <f t="shared" si="14"/>
        <v>0</v>
      </c>
      <c r="N97" s="180"/>
      <c r="O97" s="143" t="str">
        <f t="shared" si="13"/>
        <v xml:space="preserve"> </v>
      </c>
      <c r="P97" s="180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36">
        <v>0</v>
      </c>
      <c r="G98" s="136"/>
      <c r="H98" s="102">
        <f t="shared" si="11"/>
        <v>0</v>
      </c>
      <c r="I98" s="180"/>
      <c r="J98" s="150" t="str">
        <f t="shared" si="12"/>
        <v xml:space="preserve"> </v>
      </c>
      <c r="K98" s="180"/>
      <c r="L98" s="180"/>
      <c r="M98" s="102">
        <f t="shared" si="14"/>
        <v>0</v>
      </c>
      <c r="N98" s="180"/>
      <c r="O98" s="143" t="str">
        <f t="shared" si="13"/>
        <v xml:space="preserve"> </v>
      </c>
      <c r="P98" s="180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36">
        <v>0</v>
      </c>
      <c r="G99" s="136"/>
      <c r="H99" s="102">
        <f t="shared" si="11"/>
        <v>0</v>
      </c>
      <c r="I99" s="180"/>
      <c r="J99" s="150" t="str">
        <f t="shared" si="12"/>
        <v xml:space="preserve"> </v>
      </c>
      <c r="K99" s="180"/>
      <c r="L99" s="180"/>
      <c r="M99" s="102">
        <f t="shared" si="14"/>
        <v>0</v>
      </c>
      <c r="N99" s="180"/>
      <c r="O99" s="143" t="str">
        <f t="shared" si="13"/>
        <v xml:space="preserve"> </v>
      </c>
      <c r="P99" s="180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36">
        <v>0</v>
      </c>
      <c r="G100" s="136"/>
      <c r="H100" s="102">
        <f t="shared" si="11"/>
        <v>0</v>
      </c>
      <c r="I100" s="180"/>
      <c r="J100" s="150" t="str">
        <f t="shared" si="12"/>
        <v xml:space="preserve"> </v>
      </c>
      <c r="K100" s="180"/>
      <c r="L100" s="180"/>
      <c r="M100" s="102">
        <f t="shared" si="14"/>
        <v>0</v>
      </c>
      <c r="N100" s="180"/>
      <c r="O100" s="143" t="str">
        <f t="shared" si="13"/>
        <v xml:space="preserve"> </v>
      </c>
      <c r="P100" s="180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36">
        <v>0</v>
      </c>
      <c r="G101" s="136"/>
      <c r="H101" s="102">
        <f t="shared" si="11"/>
        <v>0</v>
      </c>
      <c r="I101" s="180"/>
      <c r="J101" s="150" t="str">
        <f t="shared" si="12"/>
        <v xml:space="preserve"> </v>
      </c>
      <c r="K101" s="180"/>
      <c r="L101" s="180"/>
      <c r="M101" s="102">
        <f t="shared" si="14"/>
        <v>0</v>
      </c>
      <c r="N101" s="180"/>
      <c r="O101" s="143" t="str">
        <f t="shared" si="13"/>
        <v xml:space="preserve"> </v>
      </c>
      <c r="P101" s="180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36">
        <v>0</v>
      </c>
      <c r="G102" s="136"/>
      <c r="H102" s="102">
        <f t="shared" si="11"/>
        <v>0</v>
      </c>
      <c r="I102" s="180"/>
      <c r="J102" s="150" t="str">
        <f t="shared" si="12"/>
        <v xml:space="preserve"> </v>
      </c>
      <c r="K102" s="180"/>
      <c r="L102" s="180"/>
      <c r="M102" s="102">
        <f t="shared" si="14"/>
        <v>0</v>
      </c>
      <c r="N102" s="180"/>
      <c r="O102" s="143" t="str">
        <f t="shared" si="13"/>
        <v xml:space="preserve"> </v>
      </c>
      <c r="P102" s="180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36">
        <v>0</v>
      </c>
      <c r="G103" s="136"/>
      <c r="H103" s="102">
        <f t="shared" si="11"/>
        <v>0</v>
      </c>
      <c r="I103" s="180"/>
      <c r="J103" s="150" t="str">
        <f t="shared" si="12"/>
        <v xml:space="preserve"> </v>
      </c>
      <c r="K103" s="180"/>
      <c r="L103" s="180"/>
      <c r="M103" s="102">
        <f t="shared" si="14"/>
        <v>0</v>
      </c>
      <c r="N103" s="180"/>
      <c r="O103" s="143" t="str">
        <f t="shared" si="13"/>
        <v xml:space="preserve"> </v>
      </c>
      <c r="P103" s="180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36">
        <v>0</v>
      </c>
      <c r="G104" s="136"/>
      <c r="H104" s="102">
        <f t="shared" si="11"/>
        <v>0</v>
      </c>
      <c r="I104" s="180"/>
      <c r="J104" s="150" t="str">
        <f t="shared" si="12"/>
        <v xml:space="preserve"> </v>
      </c>
      <c r="K104" s="180"/>
      <c r="L104" s="180"/>
      <c r="M104" s="102">
        <f t="shared" si="14"/>
        <v>0</v>
      </c>
      <c r="N104" s="180"/>
      <c r="O104" s="143" t="str">
        <f t="shared" si="13"/>
        <v xml:space="preserve"> </v>
      </c>
      <c r="P104" s="180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36">
        <v>0</v>
      </c>
      <c r="G105" s="136"/>
      <c r="H105" s="102">
        <f t="shared" si="11"/>
        <v>0</v>
      </c>
      <c r="I105" s="180"/>
      <c r="J105" s="150" t="str">
        <f t="shared" si="12"/>
        <v xml:space="preserve"> </v>
      </c>
      <c r="K105" s="180"/>
      <c r="L105" s="180"/>
      <c r="M105" s="102">
        <f t="shared" si="14"/>
        <v>0</v>
      </c>
      <c r="N105" s="180"/>
      <c r="O105" s="143" t="str">
        <f t="shared" si="13"/>
        <v xml:space="preserve"> </v>
      </c>
      <c r="P105" s="180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36">
        <v>0</v>
      </c>
      <c r="G106" s="136"/>
      <c r="H106" s="102">
        <f t="shared" si="11"/>
        <v>0</v>
      </c>
      <c r="I106" s="180"/>
      <c r="J106" s="150" t="str">
        <f t="shared" si="12"/>
        <v xml:space="preserve"> </v>
      </c>
      <c r="K106" s="180"/>
      <c r="L106" s="180"/>
      <c r="M106" s="102">
        <f t="shared" si="14"/>
        <v>0</v>
      </c>
      <c r="N106" s="180"/>
      <c r="O106" s="143" t="str">
        <f t="shared" si="13"/>
        <v xml:space="preserve"> </v>
      </c>
      <c r="P106" s="180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36">
        <v>0</v>
      </c>
      <c r="G107" s="136"/>
      <c r="H107" s="102">
        <f t="shared" si="11"/>
        <v>0</v>
      </c>
      <c r="I107" s="180"/>
      <c r="J107" s="150" t="str">
        <f t="shared" si="12"/>
        <v xml:space="preserve"> </v>
      </c>
      <c r="K107" s="180"/>
      <c r="L107" s="180"/>
      <c r="M107" s="102">
        <f t="shared" si="14"/>
        <v>0</v>
      </c>
      <c r="N107" s="180"/>
      <c r="O107" s="143" t="str">
        <f t="shared" si="13"/>
        <v xml:space="preserve"> </v>
      </c>
      <c r="P107" s="180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36">
        <v>0</v>
      </c>
      <c r="G108" s="136"/>
      <c r="H108" s="102">
        <f t="shared" si="11"/>
        <v>0</v>
      </c>
      <c r="I108" s="180"/>
      <c r="J108" s="150" t="str">
        <f t="shared" si="12"/>
        <v xml:space="preserve"> </v>
      </c>
      <c r="K108" s="180"/>
      <c r="L108" s="180"/>
      <c r="M108" s="102">
        <f t="shared" si="14"/>
        <v>0</v>
      </c>
      <c r="N108" s="180"/>
      <c r="O108" s="143" t="str">
        <f t="shared" si="13"/>
        <v xml:space="preserve"> </v>
      </c>
      <c r="P108" s="180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36">
        <v>0</v>
      </c>
      <c r="G109" s="136"/>
      <c r="H109" s="102">
        <f t="shared" si="11"/>
        <v>0</v>
      </c>
      <c r="I109" s="180"/>
      <c r="J109" s="150" t="str">
        <f t="shared" si="12"/>
        <v xml:space="preserve"> </v>
      </c>
      <c r="K109" s="180"/>
      <c r="L109" s="180"/>
      <c r="M109" s="102">
        <f t="shared" si="14"/>
        <v>0</v>
      </c>
      <c r="N109" s="180"/>
      <c r="O109" s="143" t="str">
        <f t="shared" si="13"/>
        <v xml:space="preserve"> </v>
      </c>
      <c r="P109" s="180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36">
        <v>0</v>
      </c>
      <c r="G110" s="136"/>
      <c r="H110" s="102">
        <f t="shared" si="11"/>
        <v>0</v>
      </c>
      <c r="I110" s="180"/>
      <c r="J110" s="150" t="str">
        <f t="shared" si="12"/>
        <v xml:space="preserve"> </v>
      </c>
      <c r="K110" s="180"/>
      <c r="L110" s="180"/>
      <c r="M110" s="102">
        <f t="shared" si="14"/>
        <v>0</v>
      </c>
      <c r="N110" s="180"/>
      <c r="O110" s="143" t="str">
        <f t="shared" si="13"/>
        <v xml:space="preserve"> </v>
      </c>
      <c r="P110" s="180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36">
        <v>0</v>
      </c>
      <c r="G111" s="136"/>
      <c r="H111" s="102">
        <f t="shared" si="11"/>
        <v>0</v>
      </c>
      <c r="I111" s="180"/>
      <c r="J111" s="150" t="str">
        <f t="shared" si="12"/>
        <v xml:space="preserve"> </v>
      </c>
      <c r="K111" s="180"/>
      <c r="L111" s="180"/>
      <c r="M111" s="102">
        <f t="shared" si="14"/>
        <v>0</v>
      </c>
      <c r="N111" s="180"/>
      <c r="O111" s="143" t="str">
        <f t="shared" si="13"/>
        <v xml:space="preserve"> </v>
      </c>
      <c r="P111" s="180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36">
        <v>0</v>
      </c>
      <c r="G112" s="136"/>
      <c r="H112" s="102">
        <f t="shared" si="11"/>
        <v>0</v>
      </c>
      <c r="I112" s="180"/>
      <c r="J112" s="150" t="str">
        <f t="shared" si="12"/>
        <v xml:space="preserve"> </v>
      </c>
      <c r="K112" s="180"/>
      <c r="L112" s="180"/>
      <c r="M112" s="102">
        <f t="shared" si="14"/>
        <v>0</v>
      </c>
      <c r="N112" s="180"/>
      <c r="O112" s="143" t="str">
        <f t="shared" si="13"/>
        <v xml:space="preserve"> </v>
      </c>
      <c r="P112" s="180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36">
        <v>0</v>
      </c>
      <c r="G113" s="136"/>
      <c r="H113" s="102">
        <f t="shared" si="11"/>
        <v>0</v>
      </c>
      <c r="I113" s="180"/>
      <c r="J113" s="150" t="str">
        <f t="shared" si="12"/>
        <v xml:space="preserve"> </v>
      </c>
      <c r="K113" s="180"/>
      <c r="L113" s="180"/>
      <c r="M113" s="102">
        <f t="shared" si="14"/>
        <v>0</v>
      </c>
      <c r="N113" s="180"/>
      <c r="O113" s="143" t="str">
        <f t="shared" si="13"/>
        <v xml:space="preserve"> </v>
      </c>
      <c r="P113" s="180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36">
        <v>0</v>
      </c>
      <c r="G114" s="136"/>
      <c r="H114" s="102">
        <f t="shared" si="11"/>
        <v>0</v>
      </c>
      <c r="I114" s="180"/>
      <c r="J114" s="150" t="str">
        <f t="shared" si="12"/>
        <v xml:space="preserve"> </v>
      </c>
      <c r="K114" s="180"/>
      <c r="L114" s="180"/>
      <c r="M114" s="102">
        <f t="shared" si="14"/>
        <v>0</v>
      </c>
      <c r="N114" s="180"/>
      <c r="O114" s="143" t="str">
        <f t="shared" si="13"/>
        <v xml:space="preserve"> </v>
      </c>
      <c r="P114" s="180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36">
        <v>0</v>
      </c>
      <c r="G115" s="136"/>
      <c r="H115" s="102">
        <f t="shared" ref="H115:H178" si="15">SUM(F115:G115)</f>
        <v>0</v>
      </c>
      <c r="I115" s="180"/>
      <c r="J115" s="150" t="str">
        <f t="shared" si="12"/>
        <v xml:space="preserve"> </v>
      </c>
      <c r="K115" s="180"/>
      <c r="L115" s="180"/>
      <c r="M115" s="102">
        <f t="shared" si="14"/>
        <v>0</v>
      </c>
      <c r="N115" s="180"/>
      <c r="O115" s="143" t="str">
        <f t="shared" si="13"/>
        <v xml:space="preserve"> </v>
      </c>
      <c r="P115" s="180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36">
        <v>0</v>
      </c>
      <c r="G116" s="136"/>
      <c r="H116" s="102">
        <f t="shared" si="15"/>
        <v>0</v>
      </c>
      <c r="I116" s="180"/>
      <c r="J116" s="150" t="str">
        <f t="shared" si="12"/>
        <v xml:space="preserve"> </v>
      </c>
      <c r="K116" s="180"/>
      <c r="L116" s="180"/>
      <c r="M116" s="102">
        <f t="shared" si="14"/>
        <v>0</v>
      </c>
      <c r="N116" s="180"/>
      <c r="O116" s="143" t="str">
        <f t="shared" si="13"/>
        <v xml:space="preserve"> </v>
      </c>
      <c r="P116" s="180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36">
        <v>0</v>
      </c>
      <c r="G117" s="136"/>
      <c r="H117" s="102">
        <f t="shared" si="15"/>
        <v>0</v>
      </c>
      <c r="I117" s="180"/>
      <c r="J117" s="150" t="str">
        <f t="shared" si="12"/>
        <v xml:space="preserve"> </v>
      </c>
      <c r="K117" s="180"/>
      <c r="L117" s="180"/>
      <c r="M117" s="102">
        <f t="shared" si="14"/>
        <v>0</v>
      </c>
      <c r="N117" s="180"/>
      <c r="O117" s="143" t="str">
        <f t="shared" si="13"/>
        <v xml:space="preserve"> </v>
      </c>
      <c r="P117" s="180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36">
        <v>0</v>
      </c>
      <c r="G118" s="136"/>
      <c r="H118" s="102">
        <f t="shared" si="15"/>
        <v>0</v>
      </c>
      <c r="I118" s="180"/>
      <c r="J118" s="150" t="str">
        <f t="shared" si="12"/>
        <v xml:space="preserve"> </v>
      </c>
      <c r="K118" s="180"/>
      <c r="L118" s="180"/>
      <c r="M118" s="102">
        <f t="shared" si="14"/>
        <v>0</v>
      </c>
      <c r="N118" s="180"/>
      <c r="O118" s="143" t="str">
        <f t="shared" si="13"/>
        <v xml:space="preserve"> </v>
      </c>
      <c r="P118" s="180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36">
        <v>0</v>
      </c>
      <c r="G119" s="136"/>
      <c r="H119" s="102">
        <f t="shared" si="15"/>
        <v>0</v>
      </c>
      <c r="I119" s="180"/>
      <c r="J119" s="150" t="str">
        <f t="shared" si="12"/>
        <v xml:space="preserve"> </v>
      </c>
      <c r="K119" s="180"/>
      <c r="L119" s="180"/>
      <c r="M119" s="102">
        <f t="shared" si="14"/>
        <v>0</v>
      </c>
      <c r="N119" s="180"/>
      <c r="O119" s="143" t="str">
        <f t="shared" si="13"/>
        <v xml:space="preserve"> </v>
      </c>
      <c r="P119" s="180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36">
        <v>0</v>
      </c>
      <c r="G120" s="136"/>
      <c r="H120" s="102">
        <f t="shared" si="15"/>
        <v>0</v>
      </c>
      <c r="I120" s="180"/>
      <c r="J120" s="150" t="str">
        <f t="shared" si="12"/>
        <v xml:space="preserve"> </v>
      </c>
      <c r="K120" s="180"/>
      <c r="L120" s="180"/>
      <c r="M120" s="102">
        <f t="shared" si="14"/>
        <v>0</v>
      </c>
      <c r="N120" s="180"/>
      <c r="O120" s="143" t="str">
        <f t="shared" si="13"/>
        <v xml:space="preserve"> </v>
      </c>
      <c r="P120" s="180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36">
        <v>0</v>
      </c>
      <c r="G121" s="136"/>
      <c r="H121" s="102">
        <f t="shared" si="15"/>
        <v>0</v>
      </c>
      <c r="I121" s="180"/>
      <c r="J121" s="150" t="str">
        <f t="shared" si="12"/>
        <v xml:space="preserve"> </v>
      </c>
      <c r="K121" s="180"/>
      <c r="L121" s="180"/>
      <c r="M121" s="102">
        <f t="shared" si="14"/>
        <v>0</v>
      </c>
      <c r="N121" s="180"/>
      <c r="O121" s="143" t="str">
        <f t="shared" si="13"/>
        <v xml:space="preserve"> </v>
      </c>
      <c r="P121" s="180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36">
        <v>0</v>
      </c>
      <c r="G122" s="136"/>
      <c r="H122" s="102">
        <f t="shared" si="15"/>
        <v>0</v>
      </c>
      <c r="I122" s="180"/>
      <c r="J122" s="150" t="str">
        <f t="shared" si="12"/>
        <v xml:space="preserve"> </v>
      </c>
      <c r="K122" s="180"/>
      <c r="L122" s="180"/>
      <c r="M122" s="102">
        <f t="shared" si="14"/>
        <v>0</v>
      </c>
      <c r="N122" s="180"/>
      <c r="O122" s="143" t="str">
        <f t="shared" si="13"/>
        <v xml:space="preserve"> </v>
      </c>
      <c r="P122" s="180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36">
        <v>0</v>
      </c>
      <c r="G123" s="136"/>
      <c r="H123" s="102">
        <f t="shared" si="15"/>
        <v>0</v>
      </c>
      <c r="I123" s="180"/>
      <c r="J123" s="150" t="str">
        <f t="shared" si="12"/>
        <v xml:space="preserve"> </v>
      </c>
      <c r="K123" s="180"/>
      <c r="L123" s="180"/>
      <c r="M123" s="102">
        <f t="shared" si="14"/>
        <v>0</v>
      </c>
      <c r="N123" s="180"/>
      <c r="O123" s="143" t="str">
        <f t="shared" si="13"/>
        <v xml:space="preserve"> </v>
      </c>
      <c r="P123" s="180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36">
        <v>0</v>
      </c>
      <c r="G124" s="136"/>
      <c r="H124" s="102">
        <f t="shared" si="15"/>
        <v>0</v>
      </c>
      <c r="I124" s="180"/>
      <c r="J124" s="150" t="str">
        <f t="shared" si="12"/>
        <v xml:space="preserve"> </v>
      </c>
      <c r="K124" s="180"/>
      <c r="L124" s="180"/>
      <c r="M124" s="102">
        <f t="shared" si="14"/>
        <v>0</v>
      </c>
      <c r="N124" s="180"/>
      <c r="O124" s="143" t="str">
        <f t="shared" si="13"/>
        <v xml:space="preserve"> </v>
      </c>
      <c r="P124" s="180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36">
        <v>0</v>
      </c>
      <c r="G125" s="136"/>
      <c r="H125" s="102">
        <f t="shared" si="15"/>
        <v>0</v>
      </c>
      <c r="I125" s="180"/>
      <c r="J125" s="150" t="str">
        <f t="shared" si="12"/>
        <v xml:space="preserve"> </v>
      </c>
      <c r="K125" s="180"/>
      <c r="L125" s="180"/>
      <c r="M125" s="102">
        <f t="shared" si="14"/>
        <v>0</v>
      </c>
      <c r="N125" s="180"/>
      <c r="O125" s="143" t="str">
        <f t="shared" si="13"/>
        <v xml:space="preserve"> </v>
      </c>
      <c r="P125" s="180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36">
        <v>0</v>
      </c>
      <c r="G126" s="136"/>
      <c r="H126" s="102">
        <f t="shared" si="15"/>
        <v>0</v>
      </c>
      <c r="I126" s="180"/>
      <c r="J126" s="150" t="str">
        <f t="shared" si="12"/>
        <v xml:space="preserve"> </v>
      </c>
      <c r="K126" s="180"/>
      <c r="L126" s="180"/>
      <c r="M126" s="102">
        <f t="shared" si="14"/>
        <v>0</v>
      </c>
      <c r="N126" s="180"/>
      <c r="O126" s="143" t="str">
        <f t="shared" si="13"/>
        <v xml:space="preserve"> </v>
      </c>
      <c r="P126" s="180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36">
        <v>0</v>
      </c>
      <c r="G127" s="136"/>
      <c r="H127" s="102">
        <f t="shared" si="15"/>
        <v>0</v>
      </c>
      <c r="I127" s="180"/>
      <c r="J127" s="150" t="str">
        <f t="shared" si="12"/>
        <v xml:space="preserve"> </v>
      </c>
      <c r="K127" s="180"/>
      <c r="L127" s="180"/>
      <c r="M127" s="102">
        <f t="shared" si="14"/>
        <v>0</v>
      </c>
      <c r="N127" s="180"/>
      <c r="O127" s="143" t="str">
        <f t="shared" si="13"/>
        <v xml:space="preserve"> </v>
      </c>
      <c r="P127" s="180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36">
        <v>0</v>
      </c>
      <c r="G128" s="136"/>
      <c r="H128" s="102">
        <f t="shared" si="15"/>
        <v>0</v>
      </c>
      <c r="I128" s="180"/>
      <c r="J128" s="150" t="str">
        <f t="shared" si="12"/>
        <v xml:space="preserve"> </v>
      </c>
      <c r="K128" s="180"/>
      <c r="L128" s="180"/>
      <c r="M128" s="102">
        <f t="shared" si="14"/>
        <v>0</v>
      </c>
      <c r="N128" s="180"/>
      <c r="O128" s="143" t="str">
        <f t="shared" si="13"/>
        <v xml:space="preserve"> </v>
      </c>
      <c r="P128" s="180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36">
        <v>0</v>
      </c>
      <c r="G129" s="136"/>
      <c r="H129" s="102">
        <f t="shared" si="15"/>
        <v>0</v>
      </c>
      <c r="I129" s="180"/>
      <c r="J129" s="150" t="str">
        <f t="shared" si="12"/>
        <v xml:space="preserve"> </v>
      </c>
      <c r="K129" s="180"/>
      <c r="L129" s="180"/>
      <c r="M129" s="102">
        <f t="shared" si="14"/>
        <v>0</v>
      </c>
      <c r="N129" s="180"/>
      <c r="O129" s="143" t="str">
        <f t="shared" si="13"/>
        <v xml:space="preserve"> </v>
      </c>
      <c r="P129" s="180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36">
        <v>0</v>
      </c>
      <c r="G130" s="136"/>
      <c r="H130" s="102">
        <f t="shared" si="15"/>
        <v>0</v>
      </c>
      <c r="I130" s="180"/>
      <c r="J130" s="150" t="str">
        <f t="shared" si="12"/>
        <v xml:space="preserve"> </v>
      </c>
      <c r="K130" s="180"/>
      <c r="L130" s="180"/>
      <c r="M130" s="102">
        <f t="shared" si="14"/>
        <v>0</v>
      </c>
      <c r="N130" s="180"/>
      <c r="O130" s="143" t="str">
        <f t="shared" si="13"/>
        <v xml:space="preserve"> </v>
      </c>
      <c r="P130" s="180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36">
        <v>0</v>
      </c>
      <c r="G131" s="136"/>
      <c r="H131" s="102">
        <f t="shared" si="15"/>
        <v>0</v>
      </c>
      <c r="I131" s="180"/>
      <c r="J131" s="150" t="str">
        <f t="shared" si="12"/>
        <v xml:space="preserve"> </v>
      </c>
      <c r="K131" s="180"/>
      <c r="L131" s="180"/>
      <c r="M131" s="102">
        <f t="shared" si="14"/>
        <v>0</v>
      </c>
      <c r="N131" s="180"/>
      <c r="O131" s="143" t="str">
        <f t="shared" si="13"/>
        <v xml:space="preserve"> </v>
      </c>
      <c r="P131" s="180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36">
        <v>0</v>
      </c>
      <c r="G132" s="136"/>
      <c r="H132" s="102">
        <f t="shared" si="15"/>
        <v>0</v>
      </c>
      <c r="I132" s="180"/>
      <c r="J132" s="150" t="str">
        <f t="shared" si="12"/>
        <v xml:space="preserve"> </v>
      </c>
      <c r="K132" s="180"/>
      <c r="L132" s="180"/>
      <c r="M132" s="102">
        <f t="shared" si="14"/>
        <v>0</v>
      </c>
      <c r="N132" s="180"/>
      <c r="O132" s="143" t="str">
        <f t="shared" si="13"/>
        <v xml:space="preserve"> </v>
      </c>
      <c r="P132" s="180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36">
        <v>0</v>
      </c>
      <c r="G133" s="136"/>
      <c r="H133" s="102">
        <f t="shared" si="15"/>
        <v>0</v>
      </c>
      <c r="I133" s="180"/>
      <c r="J133" s="150" t="str">
        <f t="shared" si="12"/>
        <v xml:space="preserve"> </v>
      </c>
      <c r="K133" s="180"/>
      <c r="L133" s="180"/>
      <c r="M133" s="102">
        <f t="shared" si="14"/>
        <v>0</v>
      </c>
      <c r="N133" s="180"/>
      <c r="O133" s="143" t="str">
        <f t="shared" si="13"/>
        <v xml:space="preserve"> </v>
      </c>
      <c r="P133" s="180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36">
        <v>0</v>
      </c>
      <c r="G134" s="136"/>
      <c r="H134" s="102">
        <f t="shared" si="15"/>
        <v>0</v>
      </c>
      <c r="I134" s="180"/>
      <c r="J134" s="150" t="str">
        <f t="shared" si="12"/>
        <v xml:space="preserve"> </v>
      </c>
      <c r="K134" s="180"/>
      <c r="L134" s="180"/>
      <c r="M134" s="102">
        <f t="shared" si="14"/>
        <v>0</v>
      </c>
      <c r="N134" s="180"/>
      <c r="O134" s="143" t="str">
        <f t="shared" si="13"/>
        <v xml:space="preserve"> </v>
      </c>
      <c r="P134" s="180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36">
        <v>0</v>
      </c>
      <c r="G135" s="136"/>
      <c r="H135" s="102">
        <f t="shared" si="15"/>
        <v>0</v>
      </c>
      <c r="I135" s="180"/>
      <c r="J135" s="150" t="str">
        <f t="shared" si="12"/>
        <v xml:space="preserve"> </v>
      </c>
      <c r="K135" s="180"/>
      <c r="L135" s="180"/>
      <c r="M135" s="102">
        <f t="shared" si="14"/>
        <v>0</v>
      </c>
      <c r="N135" s="180"/>
      <c r="O135" s="143" t="str">
        <f t="shared" si="13"/>
        <v xml:space="preserve"> </v>
      </c>
      <c r="P135" s="180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36">
        <v>0</v>
      </c>
      <c r="G136" s="136"/>
      <c r="H136" s="102">
        <f t="shared" si="15"/>
        <v>0</v>
      </c>
      <c r="I136" s="180"/>
      <c r="J136" s="150" t="str">
        <f t="shared" ref="J136:J199" si="16">IF(H136=0," ",I136/H136)</f>
        <v xml:space="preserve"> </v>
      </c>
      <c r="K136" s="180"/>
      <c r="L136" s="180"/>
      <c r="M136" s="102">
        <f t="shared" si="14"/>
        <v>0</v>
      </c>
      <c r="N136" s="180"/>
      <c r="O136" s="143" t="str">
        <f t="shared" ref="O136:O199" si="17">IF(M136=0," ",N136/M136)</f>
        <v xml:space="preserve"> </v>
      </c>
      <c r="P136" s="180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36">
        <v>0</v>
      </c>
      <c r="G137" s="136"/>
      <c r="H137" s="102">
        <f t="shared" si="15"/>
        <v>0</v>
      </c>
      <c r="I137" s="180"/>
      <c r="J137" s="150" t="str">
        <f t="shared" si="16"/>
        <v xml:space="preserve"> </v>
      </c>
      <c r="K137" s="180"/>
      <c r="L137" s="180"/>
      <c r="M137" s="102">
        <f t="shared" ref="M137:M200" si="18">SUM(K137:L137)</f>
        <v>0</v>
      </c>
      <c r="N137" s="180"/>
      <c r="O137" s="143" t="str">
        <f t="shared" si="17"/>
        <v xml:space="preserve"> </v>
      </c>
      <c r="P137" s="180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36">
        <v>0</v>
      </c>
      <c r="G138" s="136"/>
      <c r="H138" s="102">
        <f t="shared" si="15"/>
        <v>0</v>
      </c>
      <c r="I138" s="180"/>
      <c r="J138" s="150" t="str">
        <f t="shared" si="16"/>
        <v xml:space="preserve"> </v>
      </c>
      <c r="K138" s="180"/>
      <c r="L138" s="180"/>
      <c r="M138" s="102">
        <f t="shared" si="18"/>
        <v>0</v>
      </c>
      <c r="N138" s="180"/>
      <c r="O138" s="143" t="str">
        <f t="shared" si="17"/>
        <v xml:space="preserve"> </v>
      </c>
      <c r="P138" s="180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36">
        <v>0</v>
      </c>
      <c r="G139" s="136"/>
      <c r="H139" s="102">
        <f t="shared" si="15"/>
        <v>0</v>
      </c>
      <c r="I139" s="180"/>
      <c r="J139" s="150" t="str">
        <f t="shared" si="16"/>
        <v xml:space="preserve"> </v>
      </c>
      <c r="K139" s="180"/>
      <c r="L139" s="180"/>
      <c r="M139" s="102">
        <f t="shared" si="18"/>
        <v>0</v>
      </c>
      <c r="N139" s="180"/>
      <c r="O139" s="143" t="str">
        <f t="shared" si="17"/>
        <v xml:space="preserve"> </v>
      </c>
      <c r="P139" s="180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36">
        <v>0</v>
      </c>
      <c r="G140" s="136"/>
      <c r="H140" s="102">
        <f t="shared" si="15"/>
        <v>0</v>
      </c>
      <c r="I140" s="180"/>
      <c r="J140" s="150" t="str">
        <f t="shared" si="16"/>
        <v xml:space="preserve"> </v>
      </c>
      <c r="K140" s="180"/>
      <c r="L140" s="180"/>
      <c r="M140" s="102">
        <f t="shared" si="18"/>
        <v>0</v>
      </c>
      <c r="N140" s="180"/>
      <c r="O140" s="143" t="str">
        <f t="shared" si="17"/>
        <v xml:space="preserve"> </v>
      </c>
      <c r="P140" s="180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36">
        <v>0</v>
      </c>
      <c r="G141" s="136"/>
      <c r="H141" s="102">
        <f t="shared" si="15"/>
        <v>0</v>
      </c>
      <c r="I141" s="180"/>
      <c r="J141" s="150" t="str">
        <f t="shared" si="16"/>
        <v xml:space="preserve"> </v>
      </c>
      <c r="K141" s="180"/>
      <c r="L141" s="180"/>
      <c r="M141" s="102">
        <f t="shared" si="18"/>
        <v>0</v>
      </c>
      <c r="N141" s="180"/>
      <c r="O141" s="143" t="str">
        <f t="shared" si="17"/>
        <v xml:space="preserve"> </v>
      </c>
      <c r="P141" s="180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36">
        <v>0</v>
      </c>
      <c r="G142" s="136"/>
      <c r="H142" s="102">
        <f t="shared" si="15"/>
        <v>0</v>
      </c>
      <c r="I142" s="180"/>
      <c r="J142" s="150" t="str">
        <f t="shared" si="16"/>
        <v xml:space="preserve"> </v>
      </c>
      <c r="K142" s="180"/>
      <c r="L142" s="180"/>
      <c r="M142" s="102">
        <f t="shared" si="18"/>
        <v>0</v>
      </c>
      <c r="N142" s="180"/>
      <c r="O142" s="143" t="str">
        <f t="shared" si="17"/>
        <v xml:space="preserve"> </v>
      </c>
      <c r="P142" s="180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36">
        <v>0</v>
      </c>
      <c r="G143" s="136"/>
      <c r="H143" s="102">
        <f t="shared" si="15"/>
        <v>0</v>
      </c>
      <c r="I143" s="180"/>
      <c r="J143" s="150" t="str">
        <f t="shared" si="16"/>
        <v xml:space="preserve"> </v>
      </c>
      <c r="K143" s="180"/>
      <c r="L143" s="180"/>
      <c r="M143" s="102">
        <f t="shared" si="18"/>
        <v>0</v>
      </c>
      <c r="N143" s="180"/>
      <c r="O143" s="143" t="str">
        <f t="shared" si="17"/>
        <v xml:space="preserve"> </v>
      </c>
      <c r="P143" s="180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36">
        <v>0</v>
      </c>
      <c r="G144" s="136"/>
      <c r="H144" s="102">
        <f t="shared" si="15"/>
        <v>0</v>
      </c>
      <c r="I144" s="180"/>
      <c r="J144" s="150" t="str">
        <f t="shared" si="16"/>
        <v xml:space="preserve"> </v>
      </c>
      <c r="K144" s="180"/>
      <c r="L144" s="180"/>
      <c r="M144" s="102">
        <f t="shared" si="18"/>
        <v>0</v>
      </c>
      <c r="N144" s="180"/>
      <c r="O144" s="143" t="str">
        <f t="shared" si="17"/>
        <v xml:space="preserve"> </v>
      </c>
      <c r="P144" s="180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36">
        <v>0</v>
      </c>
      <c r="G145" s="136"/>
      <c r="H145" s="102">
        <f t="shared" si="15"/>
        <v>0</v>
      </c>
      <c r="I145" s="180"/>
      <c r="J145" s="150" t="str">
        <f t="shared" si="16"/>
        <v xml:space="preserve"> </v>
      </c>
      <c r="K145" s="180"/>
      <c r="L145" s="180"/>
      <c r="M145" s="102">
        <f t="shared" si="18"/>
        <v>0</v>
      </c>
      <c r="N145" s="180"/>
      <c r="O145" s="143" t="str">
        <f t="shared" si="17"/>
        <v xml:space="preserve"> </v>
      </c>
      <c r="P145" s="180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36">
        <v>0</v>
      </c>
      <c r="G146" s="136"/>
      <c r="H146" s="102">
        <f t="shared" si="15"/>
        <v>0</v>
      </c>
      <c r="I146" s="180"/>
      <c r="J146" s="150" t="str">
        <f t="shared" si="16"/>
        <v xml:space="preserve"> </v>
      </c>
      <c r="K146" s="180"/>
      <c r="L146" s="180"/>
      <c r="M146" s="102">
        <f t="shared" si="18"/>
        <v>0</v>
      </c>
      <c r="N146" s="180"/>
      <c r="O146" s="143" t="str">
        <f t="shared" si="17"/>
        <v xml:space="preserve"> </v>
      </c>
      <c r="P146" s="180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36">
        <v>0</v>
      </c>
      <c r="G147" s="136"/>
      <c r="H147" s="102">
        <f t="shared" si="15"/>
        <v>0</v>
      </c>
      <c r="I147" s="180"/>
      <c r="J147" s="150" t="str">
        <f t="shared" si="16"/>
        <v xml:space="preserve"> </v>
      </c>
      <c r="K147" s="180"/>
      <c r="L147" s="180"/>
      <c r="M147" s="102">
        <f t="shared" si="18"/>
        <v>0</v>
      </c>
      <c r="N147" s="180"/>
      <c r="O147" s="143" t="str">
        <f t="shared" si="17"/>
        <v xml:space="preserve"> </v>
      </c>
      <c r="P147" s="180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36">
        <v>0</v>
      </c>
      <c r="G148" s="136"/>
      <c r="H148" s="102">
        <f t="shared" si="15"/>
        <v>0</v>
      </c>
      <c r="I148" s="180"/>
      <c r="J148" s="150" t="str">
        <f t="shared" si="16"/>
        <v xml:space="preserve"> </v>
      </c>
      <c r="K148" s="180"/>
      <c r="L148" s="180"/>
      <c r="M148" s="102">
        <f t="shared" si="18"/>
        <v>0</v>
      </c>
      <c r="N148" s="180"/>
      <c r="O148" s="143" t="str">
        <f t="shared" si="17"/>
        <v xml:space="preserve"> </v>
      </c>
      <c r="P148" s="180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36">
        <v>0</v>
      </c>
      <c r="G149" s="136"/>
      <c r="H149" s="102">
        <f t="shared" si="15"/>
        <v>0</v>
      </c>
      <c r="I149" s="180"/>
      <c r="J149" s="150" t="str">
        <f t="shared" si="16"/>
        <v xml:space="preserve"> </v>
      </c>
      <c r="K149" s="180"/>
      <c r="L149" s="180"/>
      <c r="M149" s="102">
        <f t="shared" si="18"/>
        <v>0</v>
      </c>
      <c r="N149" s="180"/>
      <c r="O149" s="143" t="str">
        <f t="shared" si="17"/>
        <v xml:space="preserve"> </v>
      </c>
      <c r="P149" s="180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36">
        <v>0</v>
      </c>
      <c r="G150" s="136"/>
      <c r="H150" s="102">
        <f t="shared" si="15"/>
        <v>0</v>
      </c>
      <c r="I150" s="180"/>
      <c r="J150" s="150" t="str">
        <f t="shared" si="16"/>
        <v xml:space="preserve"> </v>
      </c>
      <c r="K150" s="180"/>
      <c r="L150" s="180"/>
      <c r="M150" s="102">
        <f t="shared" si="18"/>
        <v>0</v>
      </c>
      <c r="N150" s="180"/>
      <c r="O150" s="143" t="str">
        <f t="shared" si="17"/>
        <v xml:space="preserve"> </v>
      </c>
      <c r="P150" s="180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36">
        <v>0</v>
      </c>
      <c r="G151" s="136"/>
      <c r="H151" s="102">
        <f t="shared" si="15"/>
        <v>0</v>
      </c>
      <c r="I151" s="180"/>
      <c r="J151" s="150" t="str">
        <f t="shared" si="16"/>
        <v xml:space="preserve"> </v>
      </c>
      <c r="K151" s="180"/>
      <c r="L151" s="180"/>
      <c r="M151" s="102">
        <f t="shared" si="18"/>
        <v>0</v>
      </c>
      <c r="N151" s="180"/>
      <c r="O151" s="143" t="str">
        <f t="shared" si="17"/>
        <v xml:space="preserve"> </v>
      </c>
      <c r="P151" s="180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36">
        <v>0</v>
      </c>
      <c r="G152" s="136"/>
      <c r="H152" s="102">
        <f t="shared" si="15"/>
        <v>0</v>
      </c>
      <c r="I152" s="180"/>
      <c r="J152" s="150" t="str">
        <f t="shared" si="16"/>
        <v xml:space="preserve"> </v>
      </c>
      <c r="K152" s="180"/>
      <c r="L152" s="180"/>
      <c r="M152" s="102">
        <f t="shared" si="18"/>
        <v>0</v>
      </c>
      <c r="N152" s="180"/>
      <c r="O152" s="143" t="str">
        <f t="shared" si="17"/>
        <v xml:space="preserve"> </v>
      </c>
      <c r="P152" s="180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36">
        <v>0</v>
      </c>
      <c r="G153" s="136"/>
      <c r="H153" s="102">
        <f t="shared" si="15"/>
        <v>0</v>
      </c>
      <c r="I153" s="180"/>
      <c r="J153" s="150" t="str">
        <f t="shared" si="16"/>
        <v xml:space="preserve"> </v>
      </c>
      <c r="K153" s="180"/>
      <c r="L153" s="180"/>
      <c r="M153" s="102">
        <f t="shared" si="18"/>
        <v>0</v>
      </c>
      <c r="N153" s="180"/>
      <c r="O153" s="143" t="str">
        <f t="shared" si="17"/>
        <v xml:space="preserve"> </v>
      </c>
      <c r="P153" s="180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36">
        <v>0</v>
      </c>
      <c r="G154" s="136"/>
      <c r="H154" s="102">
        <f t="shared" si="15"/>
        <v>0</v>
      </c>
      <c r="I154" s="180"/>
      <c r="J154" s="150" t="str">
        <f t="shared" si="16"/>
        <v xml:space="preserve"> </v>
      </c>
      <c r="K154" s="180"/>
      <c r="L154" s="180"/>
      <c r="M154" s="102">
        <f t="shared" si="18"/>
        <v>0</v>
      </c>
      <c r="N154" s="180"/>
      <c r="O154" s="143" t="str">
        <f t="shared" si="17"/>
        <v xml:space="preserve"> </v>
      </c>
      <c r="P154" s="180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36">
        <v>0</v>
      </c>
      <c r="G155" s="136"/>
      <c r="H155" s="102">
        <f t="shared" si="15"/>
        <v>0</v>
      </c>
      <c r="I155" s="180"/>
      <c r="J155" s="150" t="str">
        <f t="shared" si="16"/>
        <v xml:space="preserve"> </v>
      </c>
      <c r="K155" s="180"/>
      <c r="L155" s="180"/>
      <c r="M155" s="102">
        <f t="shared" si="18"/>
        <v>0</v>
      </c>
      <c r="N155" s="180"/>
      <c r="O155" s="143" t="str">
        <f t="shared" si="17"/>
        <v xml:space="preserve"> </v>
      </c>
      <c r="P155" s="180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36">
        <v>0</v>
      </c>
      <c r="G156" s="136"/>
      <c r="H156" s="102">
        <f t="shared" si="15"/>
        <v>0</v>
      </c>
      <c r="I156" s="180"/>
      <c r="J156" s="150" t="str">
        <f t="shared" si="16"/>
        <v xml:space="preserve"> </v>
      </c>
      <c r="K156" s="180"/>
      <c r="L156" s="180"/>
      <c r="M156" s="102">
        <f t="shared" si="18"/>
        <v>0</v>
      </c>
      <c r="N156" s="180"/>
      <c r="O156" s="143" t="str">
        <f t="shared" si="17"/>
        <v xml:space="preserve"> </v>
      </c>
      <c r="P156" s="180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36">
        <v>0</v>
      </c>
      <c r="G157" s="136"/>
      <c r="H157" s="102">
        <f t="shared" si="15"/>
        <v>0</v>
      </c>
      <c r="I157" s="180"/>
      <c r="J157" s="150" t="str">
        <f t="shared" si="16"/>
        <v xml:space="preserve"> </v>
      </c>
      <c r="K157" s="180"/>
      <c r="L157" s="180"/>
      <c r="M157" s="102">
        <f t="shared" si="18"/>
        <v>0</v>
      </c>
      <c r="N157" s="180"/>
      <c r="O157" s="143" t="str">
        <f t="shared" si="17"/>
        <v xml:space="preserve"> </v>
      </c>
      <c r="P157" s="180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36">
        <v>0</v>
      </c>
      <c r="G158" s="136"/>
      <c r="H158" s="102">
        <f t="shared" si="15"/>
        <v>0</v>
      </c>
      <c r="I158" s="180"/>
      <c r="J158" s="150" t="str">
        <f t="shared" si="16"/>
        <v xml:space="preserve"> </v>
      </c>
      <c r="K158" s="180"/>
      <c r="L158" s="180"/>
      <c r="M158" s="102">
        <f t="shared" si="18"/>
        <v>0</v>
      </c>
      <c r="N158" s="180"/>
      <c r="O158" s="143" t="str">
        <f t="shared" si="17"/>
        <v xml:space="preserve"> </v>
      </c>
      <c r="P158" s="180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36">
        <v>0</v>
      </c>
      <c r="G159" s="136"/>
      <c r="H159" s="102">
        <f t="shared" si="15"/>
        <v>0</v>
      </c>
      <c r="I159" s="180"/>
      <c r="J159" s="150" t="str">
        <f t="shared" si="16"/>
        <v xml:space="preserve"> </v>
      </c>
      <c r="K159" s="180"/>
      <c r="L159" s="180"/>
      <c r="M159" s="102">
        <f t="shared" si="18"/>
        <v>0</v>
      </c>
      <c r="N159" s="180"/>
      <c r="O159" s="143" t="str">
        <f t="shared" si="17"/>
        <v xml:space="preserve"> </v>
      </c>
      <c r="P159" s="180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36">
        <v>0</v>
      </c>
      <c r="G160" s="136"/>
      <c r="H160" s="102">
        <f t="shared" si="15"/>
        <v>0</v>
      </c>
      <c r="I160" s="180"/>
      <c r="J160" s="150" t="str">
        <f t="shared" si="16"/>
        <v xml:space="preserve"> </v>
      </c>
      <c r="K160" s="180"/>
      <c r="L160" s="180"/>
      <c r="M160" s="102">
        <f t="shared" si="18"/>
        <v>0</v>
      </c>
      <c r="N160" s="180"/>
      <c r="O160" s="143" t="str">
        <f t="shared" si="17"/>
        <v xml:space="preserve"> </v>
      </c>
      <c r="P160" s="180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36">
        <v>0</v>
      </c>
      <c r="G161" s="136"/>
      <c r="H161" s="102">
        <f t="shared" si="15"/>
        <v>0</v>
      </c>
      <c r="I161" s="180"/>
      <c r="J161" s="150" t="str">
        <f t="shared" si="16"/>
        <v xml:space="preserve"> </v>
      </c>
      <c r="K161" s="180"/>
      <c r="L161" s="180"/>
      <c r="M161" s="102">
        <f t="shared" si="18"/>
        <v>0</v>
      </c>
      <c r="N161" s="180"/>
      <c r="O161" s="143" t="str">
        <f t="shared" si="17"/>
        <v xml:space="preserve"> </v>
      </c>
      <c r="P161" s="180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36">
        <v>0</v>
      </c>
      <c r="G162" s="136"/>
      <c r="H162" s="102">
        <f t="shared" si="15"/>
        <v>0</v>
      </c>
      <c r="I162" s="180"/>
      <c r="J162" s="150" t="str">
        <f t="shared" si="16"/>
        <v xml:space="preserve"> </v>
      </c>
      <c r="K162" s="180"/>
      <c r="L162" s="180"/>
      <c r="M162" s="102">
        <f t="shared" si="18"/>
        <v>0</v>
      </c>
      <c r="N162" s="180"/>
      <c r="O162" s="143" t="str">
        <f t="shared" si="17"/>
        <v xml:space="preserve"> </v>
      </c>
      <c r="P162" s="180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36">
        <v>0</v>
      </c>
      <c r="G163" s="136"/>
      <c r="H163" s="102">
        <f t="shared" si="15"/>
        <v>0</v>
      </c>
      <c r="I163" s="180"/>
      <c r="J163" s="150" t="str">
        <f t="shared" si="16"/>
        <v xml:space="preserve"> </v>
      </c>
      <c r="K163" s="180"/>
      <c r="L163" s="180"/>
      <c r="M163" s="102">
        <f t="shared" si="18"/>
        <v>0</v>
      </c>
      <c r="N163" s="180"/>
      <c r="O163" s="143" t="str">
        <f t="shared" si="17"/>
        <v xml:space="preserve"> </v>
      </c>
      <c r="P163" s="180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36">
        <v>0</v>
      </c>
      <c r="G164" s="136"/>
      <c r="H164" s="102">
        <f t="shared" si="15"/>
        <v>0</v>
      </c>
      <c r="I164" s="180"/>
      <c r="J164" s="150" t="str">
        <f t="shared" si="16"/>
        <v xml:space="preserve"> </v>
      </c>
      <c r="K164" s="180"/>
      <c r="L164" s="180"/>
      <c r="M164" s="102">
        <f t="shared" si="18"/>
        <v>0</v>
      </c>
      <c r="N164" s="180"/>
      <c r="O164" s="143" t="str">
        <f t="shared" si="17"/>
        <v xml:space="preserve"> </v>
      </c>
      <c r="P164" s="180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36">
        <v>0</v>
      </c>
      <c r="G165" s="136"/>
      <c r="H165" s="102">
        <f t="shared" si="15"/>
        <v>0</v>
      </c>
      <c r="I165" s="180"/>
      <c r="J165" s="150" t="str">
        <f t="shared" si="16"/>
        <v xml:space="preserve"> </v>
      </c>
      <c r="K165" s="180"/>
      <c r="L165" s="180"/>
      <c r="M165" s="102">
        <f t="shared" si="18"/>
        <v>0</v>
      </c>
      <c r="N165" s="180"/>
      <c r="O165" s="143" t="str">
        <f t="shared" si="17"/>
        <v xml:space="preserve"> </v>
      </c>
      <c r="P165" s="180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36">
        <v>0</v>
      </c>
      <c r="G166" s="136"/>
      <c r="H166" s="102">
        <f t="shared" si="15"/>
        <v>0</v>
      </c>
      <c r="I166" s="180"/>
      <c r="J166" s="150" t="str">
        <f t="shared" si="16"/>
        <v xml:space="preserve"> </v>
      </c>
      <c r="K166" s="180"/>
      <c r="L166" s="180"/>
      <c r="M166" s="102">
        <f t="shared" si="18"/>
        <v>0</v>
      </c>
      <c r="N166" s="180"/>
      <c r="O166" s="143" t="str">
        <f t="shared" si="17"/>
        <v xml:space="preserve"> </v>
      </c>
      <c r="P166" s="180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36">
        <v>0</v>
      </c>
      <c r="G167" s="136"/>
      <c r="H167" s="102">
        <f t="shared" si="15"/>
        <v>0</v>
      </c>
      <c r="I167" s="180"/>
      <c r="J167" s="150" t="str">
        <f t="shared" si="16"/>
        <v xml:space="preserve"> </v>
      </c>
      <c r="K167" s="180"/>
      <c r="L167" s="180"/>
      <c r="M167" s="102">
        <f t="shared" si="18"/>
        <v>0</v>
      </c>
      <c r="N167" s="180"/>
      <c r="O167" s="143" t="str">
        <f t="shared" si="17"/>
        <v xml:space="preserve"> </v>
      </c>
      <c r="P167" s="180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36">
        <v>0</v>
      </c>
      <c r="G168" s="136"/>
      <c r="H168" s="102">
        <f t="shared" si="15"/>
        <v>0</v>
      </c>
      <c r="I168" s="180"/>
      <c r="J168" s="150" t="str">
        <f t="shared" si="16"/>
        <v xml:space="preserve"> </v>
      </c>
      <c r="K168" s="180"/>
      <c r="L168" s="180"/>
      <c r="M168" s="102">
        <f t="shared" si="18"/>
        <v>0</v>
      </c>
      <c r="N168" s="180"/>
      <c r="O168" s="143" t="str">
        <f t="shared" si="17"/>
        <v xml:space="preserve"> </v>
      </c>
      <c r="P168" s="180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36">
        <v>0</v>
      </c>
      <c r="G169" s="136"/>
      <c r="H169" s="102">
        <f t="shared" si="15"/>
        <v>0</v>
      </c>
      <c r="I169" s="180"/>
      <c r="J169" s="150" t="str">
        <f t="shared" si="16"/>
        <v xml:space="preserve"> </v>
      </c>
      <c r="K169" s="180"/>
      <c r="L169" s="180"/>
      <c r="M169" s="102">
        <f t="shared" si="18"/>
        <v>0</v>
      </c>
      <c r="N169" s="180"/>
      <c r="O169" s="143" t="str">
        <f t="shared" si="17"/>
        <v xml:space="preserve"> </v>
      </c>
      <c r="P169" s="180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36">
        <v>0</v>
      </c>
      <c r="G170" s="136"/>
      <c r="H170" s="102">
        <f t="shared" si="15"/>
        <v>0</v>
      </c>
      <c r="I170" s="180"/>
      <c r="J170" s="150" t="str">
        <f t="shared" si="16"/>
        <v xml:space="preserve"> </v>
      </c>
      <c r="K170" s="180"/>
      <c r="L170" s="180"/>
      <c r="M170" s="102">
        <f t="shared" si="18"/>
        <v>0</v>
      </c>
      <c r="N170" s="180"/>
      <c r="O170" s="143" t="str">
        <f t="shared" si="17"/>
        <v xml:space="preserve"> </v>
      </c>
      <c r="P170" s="180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36">
        <v>0</v>
      </c>
      <c r="G171" s="136"/>
      <c r="H171" s="102">
        <f t="shared" si="15"/>
        <v>0</v>
      </c>
      <c r="I171" s="180"/>
      <c r="J171" s="150" t="str">
        <f t="shared" si="16"/>
        <v xml:space="preserve"> </v>
      </c>
      <c r="K171" s="180"/>
      <c r="L171" s="180"/>
      <c r="M171" s="102">
        <f t="shared" si="18"/>
        <v>0</v>
      </c>
      <c r="N171" s="180"/>
      <c r="O171" s="143" t="str">
        <f t="shared" si="17"/>
        <v xml:space="preserve"> </v>
      </c>
      <c r="P171" s="180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36">
        <v>0</v>
      </c>
      <c r="G172" s="136"/>
      <c r="H172" s="102">
        <f t="shared" si="15"/>
        <v>0</v>
      </c>
      <c r="I172" s="180"/>
      <c r="J172" s="150" t="str">
        <f t="shared" si="16"/>
        <v xml:space="preserve"> </v>
      </c>
      <c r="K172" s="180"/>
      <c r="L172" s="180"/>
      <c r="M172" s="102">
        <f t="shared" si="18"/>
        <v>0</v>
      </c>
      <c r="N172" s="180"/>
      <c r="O172" s="143" t="str">
        <f t="shared" si="17"/>
        <v xml:space="preserve"> </v>
      </c>
      <c r="P172" s="180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36">
        <v>0</v>
      </c>
      <c r="G173" s="136"/>
      <c r="H173" s="102">
        <f t="shared" si="15"/>
        <v>0</v>
      </c>
      <c r="I173" s="180"/>
      <c r="J173" s="150" t="str">
        <f t="shared" si="16"/>
        <v xml:space="preserve"> </v>
      </c>
      <c r="K173" s="180"/>
      <c r="L173" s="180"/>
      <c r="M173" s="102">
        <f t="shared" si="18"/>
        <v>0</v>
      </c>
      <c r="N173" s="180"/>
      <c r="O173" s="143" t="str">
        <f t="shared" si="17"/>
        <v xml:space="preserve"> </v>
      </c>
      <c r="P173" s="180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36">
        <v>0</v>
      </c>
      <c r="G174" s="136"/>
      <c r="H174" s="102">
        <f t="shared" si="15"/>
        <v>0</v>
      </c>
      <c r="I174" s="180"/>
      <c r="J174" s="150" t="str">
        <f t="shared" si="16"/>
        <v xml:space="preserve"> </v>
      </c>
      <c r="K174" s="180"/>
      <c r="L174" s="180"/>
      <c r="M174" s="102">
        <f t="shared" si="18"/>
        <v>0</v>
      </c>
      <c r="N174" s="180"/>
      <c r="O174" s="143" t="str">
        <f t="shared" si="17"/>
        <v xml:space="preserve"> </v>
      </c>
      <c r="P174" s="180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36">
        <v>0</v>
      </c>
      <c r="G175" s="136"/>
      <c r="H175" s="102">
        <f t="shared" si="15"/>
        <v>0</v>
      </c>
      <c r="I175" s="180"/>
      <c r="J175" s="150" t="str">
        <f t="shared" si="16"/>
        <v xml:space="preserve"> </v>
      </c>
      <c r="K175" s="180"/>
      <c r="L175" s="180"/>
      <c r="M175" s="102">
        <f t="shared" si="18"/>
        <v>0</v>
      </c>
      <c r="N175" s="180"/>
      <c r="O175" s="143" t="str">
        <f t="shared" si="17"/>
        <v xml:space="preserve"> </v>
      </c>
      <c r="P175" s="180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36">
        <v>0</v>
      </c>
      <c r="G176" s="136"/>
      <c r="H176" s="102">
        <f t="shared" si="15"/>
        <v>0</v>
      </c>
      <c r="I176" s="180"/>
      <c r="J176" s="150" t="str">
        <f t="shared" si="16"/>
        <v xml:space="preserve"> </v>
      </c>
      <c r="K176" s="180"/>
      <c r="L176" s="180"/>
      <c r="M176" s="102">
        <f t="shared" si="18"/>
        <v>0</v>
      </c>
      <c r="N176" s="180"/>
      <c r="O176" s="143" t="str">
        <f t="shared" si="17"/>
        <v xml:space="preserve"> </v>
      </c>
      <c r="P176" s="180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36">
        <v>0</v>
      </c>
      <c r="G177" s="136"/>
      <c r="H177" s="102">
        <f t="shared" si="15"/>
        <v>0</v>
      </c>
      <c r="I177" s="180"/>
      <c r="J177" s="150" t="str">
        <f t="shared" si="16"/>
        <v xml:space="preserve"> </v>
      </c>
      <c r="K177" s="180"/>
      <c r="L177" s="180"/>
      <c r="M177" s="102">
        <f t="shared" si="18"/>
        <v>0</v>
      </c>
      <c r="N177" s="180"/>
      <c r="O177" s="143" t="str">
        <f t="shared" si="17"/>
        <v xml:space="preserve"> </v>
      </c>
      <c r="P177" s="180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36">
        <v>0</v>
      </c>
      <c r="G178" s="136"/>
      <c r="H178" s="102">
        <f t="shared" si="15"/>
        <v>0</v>
      </c>
      <c r="I178" s="180"/>
      <c r="J178" s="150" t="str">
        <f t="shared" si="16"/>
        <v xml:space="preserve"> </v>
      </c>
      <c r="K178" s="180"/>
      <c r="L178" s="180"/>
      <c r="M178" s="102">
        <f t="shared" si="18"/>
        <v>0</v>
      </c>
      <c r="N178" s="180"/>
      <c r="O178" s="143" t="str">
        <f t="shared" si="17"/>
        <v xml:space="preserve"> </v>
      </c>
      <c r="P178" s="180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36">
        <v>0</v>
      </c>
      <c r="G179" s="136"/>
      <c r="H179" s="102">
        <f t="shared" ref="H179:H213" si="19">SUM(F179:G179)</f>
        <v>0</v>
      </c>
      <c r="I179" s="180"/>
      <c r="J179" s="150" t="str">
        <f t="shared" si="16"/>
        <v xml:space="preserve"> </v>
      </c>
      <c r="K179" s="180"/>
      <c r="L179" s="180"/>
      <c r="M179" s="102">
        <f t="shared" si="18"/>
        <v>0</v>
      </c>
      <c r="N179" s="180"/>
      <c r="O179" s="143" t="str">
        <f t="shared" si="17"/>
        <v xml:space="preserve"> </v>
      </c>
      <c r="P179" s="180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36">
        <v>0</v>
      </c>
      <c r="G180" s="136"/>
      <c r="H180" s="102">
        <f t="shared" si="19"/>
        <v>0</v>
      </c>
      <c r="I180" s="180"/>
      <c r="J180" s="150" t="str">
        <f t="shared" si="16"/>
        <v xml:space="preserve"> </v>
      </c>
      <c r="K180" s="180"/>
      <c r="L180" s="180"/>
      <c r="M180" s="102">
        <f t="shared" si="18"/>
        <v>0</v>
      </c>
      <c r="N180" s="180"/>
      <c r="O180" s="143" t="str">
        <f t="shared" si="17"/>
        <v xml:space="preserve"> </v>
      </c>
      <c r="P180" s="180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36">
        <v>0</v>
      </c>
      <c r="G181" s="136"/>
      <c r="H181" s="102">
        <f t="shared" si="19"/>
        <v>0</v>
      </c>
      <c r="I181" s="180"/>
      <c r="J181" s="150" t="str">
        <f t="shared" si="16"/>
        <v xml:space="preserve"> </v>
      </c>
      <c r="K181" s="180"/>
      <c r="L181" s="180"/>
      <c r="M181" s="102">
        <f t="shared" si="18"/>
        <v>0</v>
      </c>
      <c r="N181" s="180"/>
      <c r="O181" s="143" t="str">
        <f t="shared" si="17"/>
        <v xml:space="preserve"> </v>
      </c>
      <c r="P181" s="180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36">
        <v>0</v>
      </c>
      <c r="G182" s="136"/>
      <c r="H182" s="102">
        <f t="shared" si="19"/>
        <v>0</v>
      </c>
      <c r="I182" s="180"/>
      <c r="J182" s="150" t="str">
        <f t="shared" si="16"/>
        <v xml:space="preserve"> </v>
      </c>
      <c r="K182" s="180"/>
      <c r="L182" s="180"/>
      <c r="M182" s="102">
        <f t="shared" si="18"/>
        <v>0</v>
      </c>
      <c r="N182" s="180"/>
      <c r="O182" s="143" t="str">
        <f t="shared" si="17"/>
        <v xml:space="preserve"> </v>
      </c>
      <c r="P182" s="180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36">
        <v>0</v>
      </c>
      <c r="G183" s="136"/>
      <c r="H183" s="102">
        <f t="shared" si="19"/>
        <v>0</v>
      </c>
      <c r="I183" s="180"/>
      <c r="J183" s="150" t="str">
        <f t="shared" si="16"/>
        <v xml:space="preserve"> </v>
      </c>
      <c r="K183" s="180"/>
      <c r="L183" s="180"/>
      <c r="M183" s="102">
        <f t="shared" si="18"/>
        <v>0</v>
      </c>
      <c r="N183" s="180"/>
      <c r="O183" s="143" t="str">
        <f t="shared" si="17"/>
        <v xml:space="preserve"> </v>
      </c>
      <c r="P183" s="180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36">
        <v>0</v>
      </c>
      <c r="G184" s="136"/>
      <c r="H184" s="102">
        <f t="shared" si="19"/>
        <v>0</v>
      </c>
      <c r="I184" s="180"/>
      <c r="J184" s="150" t="str">
        <f t="shared" si="16"/>
        <v xml:space="preserve"> </v>
      </c>
      <c r="K184" s="180"/>
      <c r="L184" s="180"/>
      <c r="M184" s="102">
        <f t="shared" si="18"/>
        <v>0</v>
      </c>
      <c r="N184" s="180"/>
      <c r="O184" s="143" t="str">
        <f t="shared" si="17"/>
        <v xml:space="preserve"> </v>
      </c>
      <c r="P184" s="180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36">
        <v>0</v>
      </c>
      <c r="G185" s="136"/>
      <c r="H185" s="102">
        <f t="shared" si="19"/>
        <v>0</v>
      </c>
      <c r="I185" s="180"/>
      <c r="J185" s="150" t="str">
        <f t="shared" si="16"/>
        <v xml:space="preserve"> </v>
      </c>
      <c r="K185" s="180"/>
      <c r="L185" s="180"/>
      <c r="M185" s="102">
        <f t="shared" si="18"/>
        <v>0</v>
      </c>
      <c r="N185" s="180"/>
      <c r="O185" s="143" t="str">
        <f t="shared" si="17"/>
        <v xml:space="preserve"> </v>
      </c>
      <c r="P185" s="180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36">
        <v>0</v>
      </c>
      <c r="G186" s="136"/>
      <c r="H186" s="102">
        <f t="shared" si="19"/>
        <v>0</v>
      </c>
      <c r="I186" s="180"/>
      <c r="J186" s="150" t="str">
        <f t="shared" si="16"/>
        <v xml:space="preserve"> </v>
      </c>
      <c r="K186" s="180"/>
      <c r="L186" s="180"/>
      <c r="M186" s="102">
        <f t="shared" si="18"/>
        <v>0</v>
      </c>
      <c r="N186" s="180"/>
      <c r="O186" s="143" t="str">
        <f t="shared" si="17"/>
        <v xml:space="preserve"> </v>
      </c>
      <c r="P186" s="180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36">
        <v>0</v>
      </c>
      <c r="G187" s="136"/>
      <c r="H187" s="102">
        <f t="shared" si="19"/>
        <v>0</v>
      </c>
      <c r="I187" s="180"/>
      <c r="J187" s="150" t="str">
        <f t="shared" si="16"/>
        <v xml:space="preserve"> </v>
      </c>
      <c r="K187" s="180"/>
      <c r="L187" s="180"/>
      <c r="M187" s="102">
        <f t="shared" si="18"/>
        <v>0</v>
      </c>
      <c r="N187" s="180"/>
      <c r="O187" s="143" t="str">
        <f t="shared" si="17"/>
        <v xml:space="preserve"> </v>
      </c>
      <c r="P187" s="180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36">
        <v>0</v>
      </c>
      <c r="G188" s="136"/>
      <c r="H188" s="102">
        <f t="shared" si="19"/>
        <v>0</v>
      </c>
      <c r="I188" s="180"/>
      <c r="J188" s="150" t="str">
        <f t="shared" si="16"/>
        <v xml:space="preserve"> </v>
      </c>
      <c r="K188" s="180"/>
      <c r="L188" s="180"/>
      <c r="M188" s="102">
        <f t="shared" si="18"/>
        <v>0</v>
      </c>
      <c r="N188" s="180"/>
      <c r="O188" s="143" t="str">
        <f t="shared" si="17"/>
        <v xml:space="preserve"> </v>
      </c>
      <c r="P188" s="180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36">
        <v>0</v>
      </c>
      <c r="G189" s="136"/>
      <c r="H189" s="102">
        <f t="shared" si="19"/>
        <v>0</v>
      </c>
      <c r="I189" s="180"/>
      <c r="J189" s="150" t="str">
        <f t="shared" si="16"/>
        <v xml:space="preserve"> </v>
      </c>
      <c r="K189" s="180"/>
      <c r="L189" s="180"/>
      <c r="M189" s="102">
        <f t="shared" si="18"/>
        <v>0</v>
      </c>
      <c r="N189" s="180"/>
      <c r="O189" s="143" t="str">
        <f t="shared" si="17"/>
        <v xml:space="preserve"> </v>
      </c>
      <c r="P189" s="180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36">
        <v>0</v>
      </c>
      <c r="G190" s="136"/>
      <c r="H190" s="102">
        <f t="shared" si="19"/>
        <v>0</v>
      </c>
      <c r="I190" s="180"/>
      <c r="J190" s="150" t="str">
        <f t="shared" si="16"/>
        <v xml:space="preserve"> </v>
      </c>
      <c r="K190" s="180"/>
      <c r="L190" s="180"/>
      <c r="M190" s="102">
        <f t="shared" si="18"/>
        <v>0</v>
      </c>
      <c r="N190" s="180"/>
      <c r="O190" s="143" t="str">
        <f t="shared" si="17"/>
        <v xml:space="preserve"> </v>
      </c>
      <c r="P190" s="180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36">
        <v>0</v>
      </c>
      <c r="G191" s="136"/>
      <c r="H191" s="102">
        <f t="shared" si="19"/>
        <v>0</v>
      </c>
      <c r="I191" s="180"/>
      <c r="J191" s="150" t="str">
        <f t="shared" si="16"/>
        <v xml:space="preserve"> </v>
      </c>
      <c r="K191" s="180"/>
      <c r="L191" s="180"/>
      <c r="M191" s="102">
        <f t="shared" si="18"/>
        <v>0</v>
      </c>
      <c r="N191" s="180"/>
      <c r="O191" s="143" t="str">
        <f t="shared" si="17"/>
        <v xml:space="preserve"> </v>
      </c>
      <c r="P191" s="180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36">
        <v>0</v>
      </c>
      <c r="G192" s="136"/>
      <c r="H192" s="102">
        <f t="shared" si="19"/>
        <v>0</v>
      </c>
      <c r="I192" s="180"/>
      <c r="J192" s="150" t="str">
        <f t="shared" si="16"/>
        <v xml:space="preserve"> </v>
      </c>
      <c r="K192" s="180"/>
      <c r="L192" s="180"/>
      <c r="M192" s="102">
        <f t="shared" si="18"/>
        <v>0</v>
      </c>
      <c r="N192" s="180"/>
      <c r="O192" s="143" t="str">
        <f t="shared" si="17"/>
        <v xml:space="preserve"> </v>
      </c>
      <c r="P192" s="180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36">
        <v>0</v>
      </c>
      <c r="G193" s="136"/>
      <c r="H193" s="102">
        <f t="shared" si="19"/>
        <v>0</v>
      </c>
      <c r="I193" s="180"/>
      <c r="J193" s="150" t="str">
        <f t="shared" si="16"/>
        <v xml:space="preserve"> </v>
      </c>
      <c r="K193" s="180"/>
      <c r="L193" s="180"/>
      <c r="M193" s="102">
        <f t="shared" si="18"/>
        <v>0</v>
      </c>
      <c r="N193" s="180"/>
      <c r="O193" s="143" t="str">
        <f t="shared" si="17"/>
        <v xml:space="preserve"> </v>
      </c>
      <c r="P193" s="180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36">
        <v>0</v>
      </c>
      <c r="G194" s="136"/>
      <c r="H194" s="102">
        <f t="shared" si="19"/>
        <v>0</v>
      </c>
      <c r="I194" s="180"/>
      <c r="J194" s="150" t="str">
        <f t="shared" si="16"/>
        <v xml:space="preserve"> </v>
      </c>
      <c r="K194" s="180"/>
      <c r="L194" s="180"/>
      <c r="M194" s="102">
        <f t="shared" si="18"/>
        <v>0</v>
      </c>
      <c r="N194" s="180"/>
      <c r="O194" s="143" t="str">
        <f t="shared" si="17"/>
        <v xml:space="preserve"> </v>
      </c>
      <c r="P194" s="180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36">
        <v>0</v>
      </c>
      <c r="G195" s="136"/>
      <c r="H195" s="102">
        <f t="shared" si="19"/>
        <v>0</v>
      </c>
      <c r="I195" s="180"/>
      <c r="J195" s="150" t="str">
        <f t="shared" si="16"/>
        <v xml:space="preserve"> </v>
      </c>
      <c r="K195" s="180"/>
      <c r="L195" s="180"/>
      <c r="M195" s="102">
        <f t="shared" si="18"/>
        <v>0</v>
      </c>
      <c r="N195" s="180"/>
      <c r="O195" s="143" t="str">
        <f t="shared" si="17"/>
        <v xml:space="preserve"> </v>
      </c>
      <c r="P195" s="180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36">
        <v>0</v>
      </c>
      <c r="G196" s="136"/>
      <c r="H196" s="102">
        <f t="shared" si="19"/>
        <v>0</v>
      </c>
      <c r="I196" s="180"/>
      <c r="J196" s="150" t="str">
        <f t="shared" si="16"/>
        <v xml:space="preserve"> </v>
      </c>
      <c r="K196" s="180"/>
      <c r="L196" s="180"/>
      <c r="M196" s="102">
        <f t="shared" si="18"/>
        <v>0</v>
      </c>
      <c r="N196" s="180"/>
      <c r="O196" s="143" t="str">
        <f t="shared" si="17"/>
        <v xml:space="preserve"> </v>
      </c>
      <c r="P196" s="180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36">
        <v>0</v>
      </c>
      <c r="G197" s="136"/>
      <c r="H197" s="102">
        <f t="shared" si="19"/>
        <v>0</v>
      </c>
      <c r="I197" s="180"/>
      <c r="J197" s="150" t="str">
        <f t="shared" si="16"/>
        <v xml:space="preserve"> </v>
      </c>
      <c r="K197" s="180"/>
      <c r="L197" s="180"/>
      <c r="M197" s="102">
        <f t="shared" si="18"/>
        <v>0</v>
      </c>
      <c r="N197" s="180"/>
      <c r="O197" s="143" t="str">
        <f t="shared" si="17"/>
        <v xml:space="preserve"> </v>
      </c>
      <c r="P197" s="180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36">
        <v>0</v>
      </c>
      <c r="G198" s="136"/>
      <c r="H198" s="102">
        <f t="shared" si="19"/>
        <v>0</v>
      </c>
      <c r="I198" s="180"/>
      <c r="J198" s="150" t="str">
        <f t="shared" si="16"/>
        <v xml:space="preserve"> </v>
      </c>
      <c r="K198" s="180"/>
      <c r="L198" s="180"/>
      <c r="M198" s="102">
        <f t="shared" si="18"/>
        <v>0</v>
      </c>
      <c r="N198" s="180"/>
      <c r="O198" s="143" t="str">
        <f t="shared" si="17"/>
        <v xml:space="preserve"> </v>
      </c>
      <c r="P198" s="180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36">
        <v>0</v>
      </c>
      <c r="G199" s="136"/>
      <c r="H199" s="102">
        <f t="shared" si="19"/>
        <v>0</v>
      </c>
      <c r="I199" s="180"/>
      <c r="J199" s="150" t="str">
        <f t="shared" si="16"/>
        <v xml:space="preserve"> </v>
      </c>
      <c r="K199" s="180"/>
      <c r="L199" s="180"/>
      <c r="M199" s="102">
        <f t="shared" si="18"/>
        <v>0</v>
      </c>
      <c r="N199" s="180"/>
      <c r="O199" s="143" t="str">
        <f t="shared" si="17"/>
        <v xml:space="preserve"> </v>
      </c>
      <c r="P199" s="180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36">
        <v>0</v>
      </c>
      <c r="G200" s="136"/>
      <c r="H200" s="102">
        <f t="shared" si="19"/>
        <v>0</v>
      </c>
      <c r="I200" s="180"/>
      <c r="J200" s="150" t="str">
        <f t="shared" ref="J200:J263" si="20">IF(H200=0," ",I200/H200)</f>
        <v xml:space="preserve"> </v>
      </c>
      <c r="K200" s="180"/>
      <c r="L200" s="180"/>
      <c r="M200" s="102">
        <f t="shared" si="18"/>
        <v>0</v>
      </c>
      <c r="N200" s="180"/>
      <c r="O200" s="143" t="str">
        <f t="shared" ref="O200:O263" si="21">IF(M200=0," ",N200/M200)</f>
        <v xml:space="preserve"> </v>
      </c>
      <c r="P200" s="180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36">
        <v>0</v>
      </c>
      <c r="G201" s="136"/>
      <c r="H201" s="102">
        <f t="shared" si="19"/>
        <v>0</v>
      </c>
      <c r="I201" s="180"/>
      <c r="J201" s="150" t="str">
        <f t="shared" si="20"/>
        <v xml:space="preserve"> </v>
      </c>
      <c r="K201" s="180"/>
      <c r="L201" s="180"/>
      <c r="M201" s="102">
        <f t="shared" ref="M201:M264" si="22">SUM(K201:L201)</f>
        <v>0</v>
      </c>
      <c r="N201" s="180"/>
      <c r="O201" s="143" t="str">
        <f t="shared" si="21"/>
        <v xml:space="preserve"> </v>
      </c>
      <c r="P201" s="180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36">
        <v>0</v>
      </c>
      <c r="G202" s="136"/>
      <c r="H202" s="102">
        <f t="shared" si="19"/>
        <v>0</v>
      </c>
      <c r="I202" s="180"/>
      <c r="J202" s="150" t="str">
        <f t="shared" si="20"/>
        <v xml:space="preserve"> </v>
      </c>
      <c r="K202" s="180"/>
      <c r="L202" s="180"/>
      <c r="M202" s="102">
        <f t="shared" si="22"/>
        <v>0</v>
      </c>
      <c r="N202" s="180"/>
      <c r="O202" s="143" t="str">
        <f t="shared" si="21"/>
        <v xml:space="preserve"> </v>
      </c>
      <c r="P202" s="180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36">
        <v>0</v>
      </c>
      <c r="G203" s="136"/>
      <c r="H203" s="102">
        <f t="shared" si="19"/>
        <v>0</v>
      </c>
      <c r="I203" s="180"/>
      <c r="J203" s="150" t="str">
        <f t="shared" si="20"/>
        <v xml:space="preserve"> </v>
      </c>
      <c r="K203" s="180"/>
      <c r="L203" s="180"/>
      <c r="M203" s="102">
        <f t="shared" si="22"/>
        <v>0</v>
      </c>
      <c r="N203" s="180"/>
      <c r="O203" s="143" t="str">
        <f t="shared" si="21"/>
        <v xml:space="preserve"> </v>
      </c>
      <c r="P203" s="180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36">
        <v>0</v>
      </c>
      <c r="G204" s="136"/>
      <c r="H204" s="102">
        <f t="shared" si="19"/>
        <v>0</v>
      </c>
      <c r="I204" s="180"/>
      <c r="J204" s="150" t="str">
        <f t="shared" si="20"/>
        <v xml:space="preserve"> </v>
      </c>
      <c r="K204" s="180"/>
      <c r="L204" s="180"/>
      <c r="M204" s="102">
        <f t="shared" si="22"/>
        <v>0</v>
      </c>
      <c r="N204" s="180"/>
      <c r="O204" s="143" t="str">
        <f t="shared" si="21"/>
        <v xml:space="preserve"> </v>
      </c>
      <c r="P204" s="180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36">
        <v>0</v>
      </c>
      <c r="G205" s="136"/>
      <c r="H205" s="102">
        <f t="shared" si="19"/>
        <v>0</v>
      </c>
      <c r="I205" s="180"/>
      <c r="J205" s="150" t="str">
        <f t="shared" si="20"/>
        <v xml:space="preserve"> </v>
      </c>
      <c r="K205" s="180"/>
      <c r="L205" s="180"/>
      <c r="M205" s="102">
        <f t="shared" si="22"/>
        <v>0</v>
      </c>
      <c r="N205" s="180"/>
      <c r="O205" s="143" t="str">
        <f t="shared" si="21"/>
        <v xml:space="preserve"> </v>
      </c>
      <c r="P205" s="180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36">
        <v>0</v>
      </c>
      <c r="G206" s="136"/>
      <c r="H206" s="102">
        <f t="shared" si="19"/>
        <v>0</v>
      </c>
      <c r="I206" s="180"/>
      <c r="J206" s="150" t="str">
        <f t="shared" si="20"/>
        <v xml:space="preserve"> </v>
      </c>
      <c r="K206" s="180"/>
      <c r="L206" s="180"/>
      <c r="M206" s="102">
        <f t="shared" si="22"/>
        <v>0</v>
      </c>
      <c r="N206" s="180"/>
      <c r="O206" s="143" t="str">
        <f t="shared" si="21"/>
        <v xml:space="preserve"> </v>
      </c>
      <c r="P206" s="180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36">
        <v>0</v>
      </c>
      <c r="G207" s="136"/>
      <c r="H207" s="102">
        <f t="shared" si="19"/>
        <v>0</v>
      </c>
      <c r="I207" s="180"/>
      <c r="J207" s="150" t="str">
        <f t="shared" si="20"/>
        <v xml:space="preserve"> </v>
      </c>
      <c r="K207" s="180"/>
      <c r="L207" s="180"/>
      <c r="M207" s="102">
        <f t="shared" si="22"/>
        <v>0</v>
      </c>
      <c r="N207" s="180"/>
      <c r="O207" s="143" t="str">
        <f t="shared" si="21"/>
        <v xml:space="preserve"> </v>
      </c>
      <c r="P207" s="180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36">
        <v>0</v>
      </c>
      <c r="G208" s="136"/>
      <c r="H208" s="102">
        <f t="shared" si="19"/>
        <v>0</v>
      </c>
      <c r="I208" s="180"/>
      <c r="J208" s="150" t="str">
        <f t="shared" si="20"/>
        <v xml:space="preserve"> </v>
      </c>
      <c r="K208" s="180"/>
      <c r="L208" s="180"/>
      <c r="M208" s="102">
        <f t="shared" si="22"/>
        <v>0</v>
      </c>
      <c r="N208" s="180"/>
      <c r="O208" s="143" t="str">
        <f t="shared" si="21"/>
        <v xml:space="preserve"> </v>
      </c>
      <c r="P208" s="180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36">
        <v>0</v>
      </c>
      <c r="G209" s="136"/>
      <c r="H209" s="102">
        <f t="shared" si="19"/>
        <v>0</v>
      </c>
      <c r="I209" s="180"/>
      <c r="J209" s="150" t="str">
        <f t="shared" si="20"/>
        <v xml:space="preserve"> </v>
      </c>
      <c r="K209" s="180"/>
      <c r="L209" s="180"/>
      <c r="M209" s="102">
        <f t="shared" si="22"/>
        <v>0</v>
      </c>
      <c r="N209" s="180"/>
      <c r="O209" s="143" t="str">
        <f t="shared" si="21"/>
        <v xml:space="preserve"> </v>
      </c>
      <c r="P209" s="180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36">
        <v>0</v>
      </c>
      <c r="G210" s="136"/>
      <c r="H210" s="102">
        <f t="shared" si="19"/>
        <v>0</v>
      </c>
      <c r="I210" s="180"/>
      <c r="J210" s="150" t="str">
        <f t="shared" si="20"/>
        <v xml:space="preserve"> </v>
      </c>
      <c r="K210" s="180"/>
      <c r="L210" s="180"/>
      <c r="M210" s="102">
        <f t="shared" si="22"/>
        <v>0</v>
      </c>
      <c r="N210" s="180"/>
      <c r="O210" s="143" t="str">
        <f t="shared" si="21"/>
        <v xml:space="preserve"> </v>
      </c>
      <c r="P210" s="180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36">
        <v>0</v>
      </c>
      <c r="G211" s="136"/>
      <c r="H211" s="102">
        <f t="shared" si="19"/>
        <v>0</v>
      </c>
      <c r="I211" s="180"/>
      <c r="J211" s="150" t="str">
        <f t="shared" si="20"/>
        <v xml:space="preserve"> </v>
      </c>
      <c r="K211" s="180"/>
      <c r="L211" s="180"/>
      <c r="M211" s="102">
        <f t="shared" si="22"/>
        <v>0</v>
      </c>
      <c r="N211" s="180"/>
      <c r="O211" s="143" t="str">
        <f t="shared" si="21"/>
        <v xml:space="preserve"> </v>
      </c>
      <c r="P211" s="180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36">
        <v>0</v>
      </c>
      <c r="G212" s="136"/>
      <c r="H212" s="102">
        <f t="shared" si="19"/>
        <v>0</v>
      </c>
      <c r="I212" s="180"/>
      <c r="J212" s="150" t="str">
        <f t="shared" si="20"/>
        <v xml:space="preserve"> </v>
      </c>
      <c r="K212" s="180"/>
      <c r="L212" s="180"/>
      <c r="M212" s="102">
        <f t="shared" si="22"/>
        <v>0</v>
      </c>
      <c r="N212" s="180"/>
      <c r="O212" s="143" t="str">
        <f t="shared" si="21"/>
        <v xml:space="preserve"> </v>
      </c>
      <c r="P212" s="180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36">
        <v>0</v>
      </c>
      <c r="G213" s="136"/>
      <c r="H213" s="102">
        <f t="shared" si="19"/>
        <v>0</v>
      </c>
      <c r="I213" s="180"/>
      <c r="J213" s="150" t="str">
        <f t="shared" si="20"/>
        <v xml:space="preserve"> </v>
      </c>
      <c r="K213" s="180"/>
      <c r="L213" s="180"/>
      <c r="M213" s="102">
        <f t="shared" si="22"/>
        <v>0</v>
      </c>
      <c r="N213" s="180"/>
      <c r="O213" s="143" t="str">
        <f t="shared" si="21"/>
        <v xml:space="preserve"> </v>
      </c>
      <c r="P213" s="180"/>
    </row>
    <row r="214" spans="1:16" ht="25.5" hidden="1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03">
        <f t="shared" ref="F214:H214" si="23">F185+F186+F189+F191+F198+F199+F200+F201+F205+F210</f>
        <v>0</v>
      </c>
      <c r="G214" s="103">
        <f t="shared" si="23"/>
        <v>0</v>
      </c>
      <c r="H214" s="103">
        <f t="shared" si="23"/>
        <v>0</v>
      </c>
      <c r="I214" s="180"/>
      <c r="J214" s="103" t="e">
        <f t="shared" ref="J214:M214" si="24">J185+J186+J189+J191+J198+J199+J200+J201+J205+J210</f>
        <v>#VALUE!</v>
      </c>
      <c r="K214" s="180"/>
      <c r="L214" s="103">
        <f t="shared" si="24"/>
        <v>0</v>
      </c>
      <c r="M214" s="103">
        <f t="shared" si="24"/>
        <v>0</v>
      </c>
      <c r="N214" s="180"/>
      <c r="O214" s="143" t="str">
        <f t="shared" si="21"/>
        <v xml:space="preserve"> </v>
      </c>
      <c r="P214" s="180"/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36">
        <v>0</v>
      </c>
      <c r="G215" s="136"/>
      <c r="H215" s="102">
        <f t="shared" ref="H215:H224" si="25">SUM(F215:G215)</f>
        <v>0</v>
      </c>
      <c r="I215" s="180"/>
      <c r="J215" s="150" t="str">
        <f t="shared" si="20"/>
        <v xml:space="preserve"> </v>
      </c>
      <c r="K215" s="180"/>
      <c r="L215" s="180"/>
      <c r="M215" s="102">
        <f t="shared" si="22"/>
        <v>0</v>
      </c>
      <c r="N215" s="180"/>
      <c r="O215" s="143" t="str">
        <f t="shared" si="21"/>
        <v xml:space="preserve"> </v>
      </c>
      <c r="P215" s="180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36">
        <v>0</v>
      </c>
      <c r="G216" s="136"/>
      <c r="H216" s="102">
        <f t="shared" si="25"/>
        <v>0</v>
      </c>
      <c r="I216" s="180"/>
      <c r="J216" s="150" t="str">
        <f t="shared" si="20"/>
        <v xml:space="preserve"> </v>
      </c>
      <c r="K216" s="180"/>
      <c r="L216" s="180"/>
      <c r="M216" s="102">
        <f t="shared" si="22"/>
        <v>0</v>
      </c>
      <c r="N216" s="180"/>
      <c r="O216" s="143" t="str">
        <f t="shared" si="21"/>
        <v xml:space="preserve"> </v>
      </c>
      <c r="P216" s="180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36">
        <v>0</v>
      </c>
      <c r="G217" s="136"/>
      <c r="H217" s="102">
        <f t="shared" si="25"/>
        <v>0</v>
      </c>
      <c r="I217" s="180"/>
      <c r="J217" s="150" t="str">
        <f t="shared" si="20"/>
        <v xml:space="preserve"> </v>
      </c>
      <c r="K217" s="180"/>
      <c r="L217" s="180"/>
      <c r="M217" s="102">
        <f t="shared" si="22"/>
        <v>0</v>
      </c>
      <c r="N217" s="180"/>
      <c r="O217" s="143" t="str">
        <f t="shared" si="21"/>
        <v xml:space="preserve"> </v>
      </c>
      <c r="P217" s="180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36">
        <v>0</v>
      </c>
      <c r="G218" s="136"/>
      <c r="H218" s="102">
        <f t="shared" si="25"/>
        <v>0</v>
      </c>
      <c r="I218" s="180"/>
      <c r="J218" s="150" t="str">
        <f t="shared" si="20"/>
        <v xml:space="preserve"> </v>
      </c>
      <c r="K218" s="180"/>
      <c r="L218" s="180"/>
      <c r="M218" s="102">
        <f t="shared" si="22"/>
        <v>0</v>
      </c>
      <c r="N218" s="180"/>
      <c r="O218" s="143" t="str">
        <f t="shared" si="21"/>
        <v xml:space="preserve"> </v>
      </c>
      <c r="P218" s="180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36">
        <v>0</v>
      </c>
      <c r="G219" s="136"/>
      <c r="H219" s="102">
        <f t="shared" si="25"/>
        <v>0</v>
      </c>
      <c r="I219" s="180"/>
      <c r="J219" s="150" t="str">
        <f t="shared" si="20"/>
        <v xml:space="preserve"> </v>
      </c>
      <c r="K219" s="180"/>
      <c r="L219" s="180"/>
      <c r="M219" s="102">
        <f t="shared" si="22"/>
        <v>0</v>
      </c>
      <c r="N219" s="180"/>
      <c r="O219" s="143" t="str">
        <f t="shared" si="21"/>
        <v xml:space="preserve"> </v>
      </c>
      <c r="P219" s="180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36">
        <v>0</v>
      </c>
      <c r="G220" s="136"/>
      <c r="H220" s="102">
        <f t="shared" si="25"/>
        <v>0</v>
      </c>
      <c r="I220" s="180"/>
      <c r="J220" s="150" t="str">
        <f t="shared" si="20"/>
        <v xml:space="preserve"> </v>
      </c>
      <c r="K220" s="180"/>
      <c r="L220" s="180"/>
      <c r="M220" s="102">
        <f t="shared" si="22"/>
        <v>0</v>
      </c>
      <c r="N220" s="180"/>
      <c r="O220" s="143" t="str">
        <f t="shared" si="21"/>
        <v xml:space="preserve"> </v>
      </c>
      <c r="P220" s="180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36">
        <v>0</v>
      </c>
      <c r="G221" s="136"/>
      <c r="H221" s="102">
        <f t="shared" si="25"/>
        <v>0</v>
      </c>
      <c r="I221" s="180"/>
      <c r="J221" s="150" t="str">
        <f t="shared" si="20"/>
        <v xml:space="preserve"> </v>
      </c>
      <c r="K221" s="180"/>
      <c r="L221" s="180"/>
      <c r="M221" s="102">
        <f t="shared" si="22"/>
        <v>0</v>
      </c>
      <c r="N221" s="180"/>
      <c r="O221" s="143" t="str">
        <f t="shared" si="21"/>
        <v xml:space="preserve"> </v>
      </c>
      <c r="P221" s="180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36">
        <v>0</v>
      </c>
      <c r="G222" s="136"/>
      <c r="H222" s="102">
        <f t="shared" si="25"/>
        <v>0</v>
      </c>
      <c r="I222" s="180"/>
      <c r="J222" s="150" t="str">
        <f t="shared" si="20"/>
        <v xml:space="preserve"> </v>
      </c>
      <c r="K222" s="180"/>
      <c r="L222" s="180"/>
      <c r="M222" s="102">
        <f t="shared" si="22"/>
        <v>0</v>
      </c>
      <c r="N222" s="180"/>
      <c r="O222" s="143" t="str">
        <f t="shared" si="21"/>
        <v xml:space="preserve"> </v>
      </c>
      <c r="P222" s="180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03">
        <f t="shared" ref="F223:G223" si="26">F215+F217+F219+F220+F222</f>
        <v>0</v>
      </c>
      <c r="G223" s="103">
        <f t="shared" si="26"/>
        <v>0</v>
      </c>
      <c r="H223" s="102">
        <f t="shared" si="25"/>
        <v>0</v>
      </c>
      <c r="I223" s="180"/>
      <c r="J223" s="103" t="e">
        <f t="shared" ref="J223:L223" si="27">J215+J217+J219+J220+J222</f>
        <v>#VALUE!</v>
      </c>
      <c r="K223" s="180"/>
      <c r="L223" s="103">
        <f t="shared" si="27"/>
        <v>0</v>
      </c>
      <c r="M223" s="102">
        <f t="shared" si="22"/>
        <v>0</v>
      </c>
      <c r="N223" s="180"/>
      <c r="O223" s="143" t="str">
        <f t="shared" si="21"/>
        <v xml:space="preserve"> </v>
      </c>
      <c r="P223" s="180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36">
        <v>0</v>
      </c>
      <c r="G224" s="136"/>
      <c r="H224" s="102">
        <f t="shared" si="25"/>
        <v>0</v>
      </c>
      <c r="I224" s="180"/>
      <c r="J224" s="150" t="str">
        <f t="shared" si="20"/>
        <v xml:space="preserve"> </v>
      </c>
      <c r="K224" s="180"/>
      <c r="L224" s="180"/>
      <c r="M224" s="102">
        <f t="shared" si="22"/>
        <v>0</v>
      </c>
      <c r="N224" s="180"/>
      <c r="O224" s="143" t="str">
        <f t="shared" si="21"/>
        <v xml:space="preserve"> </v>
      </c>
      <c r="P224" s="180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02">
        <f t="shared" ref="F225:H225" si="28">SUM(F226:F235)</f>
        <v>0</v>
      </c>
      <c r="G225" s="102">
        <f t="shared" si="28"/>
        <v>0</v>
      </c>
      <c r="H225" s="102">
        <f t="shared" si="28"/>
        <v>0</v>
      </c>
      <c r="I225" s="180"/>
      <c r="J225" s="102">
        <f t="shared" ref="J225:M225" si="29">SUM(J226:J235)</f>
        <v>0</v>
      </c>
      <c r="K225" s="180"/>
      <c r="L225" s="102">
        <f t="shared" si="29"/>
        <v>0</v>
      </c>
      <c r="M225" s="102">
        <f t="shared" si="29"/>
        <v>0</v>
      </c>
      <c r="N225" s="180"/>
      <c r="O225" s="143" t="str">
        <f t="shared" si="21"/>
        <v xml:space="preserve"> </v>
      </c>
      <c r="P225" s="180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36">
        <v>0</v>
      </c>
      <c r="G226" s="136"/>
      <c r="H226" s="102">
        <f t="shared" ref="H226:H271" si="30">SUM(F226:G226)</f>
        <v>0</v>
      </c>
      <c r="I226" s="180"/>
      <c r="J226" s="150" t="str">
        <f t="shared" si="20"/>
        <v xml:space="preserve"> </v>
      </c>
      <c r="K226" s="180"/>
      <c r="L226" s="180"/>
      <c r="M226" s="102">
        <f t="shared" si="22"/>
        <v>0</v>
      </c>
      <c r="N226" s="180"/>
      <c r="O226" s="143" t="str">
        <f t="shared" si="21"/>
        <v xml:space="preserve"> </v>
      </c>
      <c r="P226" s="180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36">
        <v>0</v>
      </c>
      <c r="G227" s="136"/>
      <c r="H227" s="102">
        <f t="shared" si="30"/>
        <v>0</v>
      </c>
      <c r="I227" s="180"/>
      <c r="J227" s="150" t="str">
        <f t="shared" si="20"/>
        <v xml:space="preserve"> </v>
      </c>
      <c r="K227" s="180"/>
      <c r="L227" s="180"/>
      <c r="M227" s="102">
        <f t="shared" si="22"/>
        <v>0</v>
      </c>
      <c r="N227" s="180"/>
      <c r="O227" s="143" t="str">
        <f t="shared" si="21"/>
        <v xml:space="preserve"> </v>
      </c>
      <c r="P227" s="180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36">
        <v>0</v>
      </c>
      <c r="G228" s="136"/>
      <c r="H228" s="102">
        <f t="shared" si="30"/>
        <v>0</v>
      </c>
      <c r="I228" s="180"/>
      <c r="J228" s="150" t="str">
        <f t="shared" si="20"/>
        <v xml:space="preserve"> </v>
      </c>
      <c r="K228" s="180"/>
      <c r="L228" s="180"/>
      <c r="M228" s="102">
        <f t="shared" si="22"/>
        <v>0</v>
      </c>
      <c r="N228" s="180"/>
      <c r="O228" s="143" t="str">
        <f t="shared" si="21"/>
        <v xml:space="preserve"> </v>
      </c>
      <c r="P228" s="180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36">
        <v>0</v>
      </c>
      <c r="G229" s="136"/>
      <c r="H229" s="102">
        <f t="shared" si="30"/>
        <v>0</v>
      </c>
      <c r="I229" s="180"/>
      <c r="J229" s="150" t="str">
        <f t="shared" si="20"/>
        <v xml:space="preserve"> </v>
      </c>
      <c r="K229" s="180"/>
      <c r="L229" s="180"/>
      <c r="M229" s="102">
        <f t="shared" si="22"/>
        <v>0</v>
      </c>
      <c r="N229" s="180"/>
      <c r="O229" s="143" t="str">
        <f t="shared" si="21"/>
        <v xml:space="preserve"> </v>
      </c>
      <c r="P229" s="180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36">
        <v>0</v>
      </c>
      <c r="G230" s="136"/>
      <c r="H230" s="102">
        <f t="shared" si="30"/>
        <v>0</v>
      </c>
      <c r="I230" s="180"/>
      <c r="J230" s="150" t="str">
        <f t="shared" si="20"/>
        <v xml:space="preserve"> </v>
      </c>
      <c r="K230" s="180"/>
      <c r="L230" s="180"/>
      <c r="M230" s="102">
        <f t="shared" si="22"/>
        <v>0</v>
      </c>
      <c r="N230" s="180"/>
      <c r="O230" s="143" t="str">
        <f t="shared" si="21"/>
        <v xml:space="preserve"> </v>
      </c>
      <c r="P230" s="180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36">
        <v>0</v>
      </c>
      <c r="G231" s="136"/>
      <c r="H231" s="102">
        <f t="shared" si="30"/>
        <v>0</v>
      </c>
      <c r="I231" s="180"/>
      <c r="J231" s="150" t="str">
        <f t="shared" si="20"/>
        <v xml:space="preserve"> </v>
      </c>
      <c r="K231" s="180"/>
      <c r="L231" s="180"/>
      <c r="M231" s="102">
        <f t="shared" si="22"/>
        <v>0</v>
      </c>
      <c r="N231" s="180"/>
      <c r="O231" s="143" t="str">
        <f t="shared" si="21"/>
        <v xml:space="preserve"> </v>
      </c>
      <c r="P231" s="180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36">
        <v>0</v>
      </c>
      <c r="G232" s="136"/>
      <c r="H232" s="102">
        <f t="shared" si="30"/>
        <v>0</v>
      </c>
      <c r="I232" s="180"/>
      <c r="J232" s="150" t="str">
        <f t="shared" si="20"/>
        <v xml:space="preserve"> </v>
      </c>
      <c r="K232" s="180"/>
      <c r="L232" s="180"/>
      <c r="M232" s="102">
        <f t="shared" si="22"/>
        <v>0</v>
      </c>
      <c r="N232" s="180"/>
      <c r="O232" s="143" t="str">
        <f t="shared" si="21"/>
        <v xml:space="preserve"> </v>
      </c>
      <c r="P232" s="180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36">
        <v>0</v>
      </c>
      <c r="G233" s="136"/>
      <c r="H233" s="102">
        <f t="shared" si="30"/>
        <v>0</v>
      </c>
      <c r="I233" s="180"/>
      <c r="J233" s="150" t="str">
        <f t="shared" si="20"/>
        <v xml:space="preserve"> </v>
      </c>
      <c r="K233" s="180"/>
      <c r="L233" s="180"/>
      <c r="M233" s="102">
        <f t="shared" si="22"/>
        <v>0</v>
      </c>
      <c r="N233" s="180"/>
      <c r="O233" s="143" t="str">
        <f t="shared" si="21"/>
        <v xml:space="preserve"> </v>
      </c>
      <c r="P233" s="180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36">
        <v>0</v>
      </c>
      <c r="G234" s="136"/>
      <c r="H234" s="102">
        <f t="shared" si="30"/>
        <v>0</v>
      </c>
      <c r="I234" s="180"/>
      <c r="J234" s="150" t="str">
        <f t="shared" si="20"/>
        <v xml:space="preserve"> </v>
      </c>
      <c r="K234" s="180"/>
      <c r="L234" s="180"/>
      <c r="M234" s="102">
        <f t="shared" si="22"/>
        <v>0</v>
      </c>
      <c r="N234" s="180"/>
      <c r="O234" s="143" t="str">
        <f t="shared" si="21"/>
        <v xml:space="preserve"> </v>
      </c>
      <c r="P234" s="180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36">
        <v>0</v>
      </c>
      <c r="G235" s="136"/>
      <c r="H235" s="102">
        <f t="shared" si="30"/>
        <v>0</v>
      </c>
      <c r="I235" s="180"/>
      <c r="J235" s="150" t="str">
        <f t="shared" si="20"/>
        <v xml:space="preserve"> </v>
      </c>
      <c r="K235" s="180"/>
      <c r="L235" s="180"/>
      <c r="M235" s="102">
        <f t="shared" si="22"/>
        <v>0</v>
      </c>
      <c r="N235" s="180"/>
      <c r="O235" s="143" t="str">
        <f t="shared" si="21"/>
        <v xml:space="preserve"> </v>
      </c>
      <c r="P235" s="180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36">
        <v>0</v>
      </c>
      <c r="G236" s="136"/>
      <c r="H236" s="102">
        <f t="shared" si="30"/>
        <v>0</v>
      </c>
      <c r="I236" s="180"/>
      <c r="J236" s="150" t="str">
        <f t="shared" si="20"/>
        <v xml:space="preserve"> </v>
      </c>
      <c r="K236" s="180"/>
      <c r="L236" s="180"/>
      <c r="M236" s="102">
        <f t="shared" si="22"/>
        <v>0</v>
      </c>
      <c r="N236" s="180"/>
      <c r="O236" s="143" t="str">
        <f t="shared" si="21"/>
        <v xml:space="preserve"> </v>
      </c>
      <c r="P236" s="180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36">
        <v>0</v>
      </c>
      <c r="G237" s="136"/>
      <c r="H237" s="102">
        <f t="shared" si="30"/>
        <v>0</v>
      </c>
      <c r="I237" s="180"/>
      <c r="J237" s="150" t="str">
        <f t="shared" si="20"/>
        <v xml:space="preserve"> </v>
      </c>
      <c r="K237" s="180"/>
      <c r="L237" s="180"/>
      <c r="M237" s="102">
        <f t="shared" si="22"/>
        <v>0</v>
      </c>
      <c r="N237" s="180"/>
      <c r="O237" s="143" t="str">
        <f t="shared" si="21"/>
        <v xml:space="preserve"> </v>
      </c>
      <c r="P237" s="180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36">
        <v>0</v>
      </c>
      <c r="G238" s="136"/>
      <c r="H238" s="102">
        <f t="shared" si="30"/>
        <v>0</v>
      </c>
      <c r="I238" s="180"/>
      <c r="J238" s="150" t="str">
        <f t="shared" si="20"/>
        <v xml:space="preserve"> </v>
      </c>
      <c r="K238" s="180"/>
      <c r="L238" s="180"/>
      <c r="M238" s="102">
        <f t="shared" si="22"/>
        <v>0</v>
      </c>
      <c r="N238" s="180"/>
      <c r="O238" s="143" t="str">
        <f t="shared" si="21"/>
        <v xml:space="preserve"> </v>
      </c>
      <c r="P238" s="180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36">
        <v>0</v>
      </c>
      <c r="G239" s="136"/>
      <c r="H239" s="102">
        <f t="shared" si="30"/>
        <v>0</v>
      </c>
      <c r="I239" s="180"/>
      <c r="J239" s="150" t="str">
        <f t="shared" si="20"/>
        <v xml:space="preserve"> </v>
      </c>
      <c r="K239" s="180"/>
      <c r="L239" s="180"/>
      <c r="M239" s="102">
        <f t="shared" si="22"/>
        <v>0</v>
      </c>
      <c r="N239" s="180"/>
      <c r="O239" s="143" t="str">
        <f t="shared" si="21"/>
        <v xml:space="preserve"> </v>
      </c>
      <c r="P239" s="180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36">
        <v>0</v>
      </c>
      <c r="G240" s="136"/>
      <c r="H240" s="102">
        <f t="shared" si="30"/>
        <v>0</v>
      </c>
      <c r="I240" s="180"/>
      <c r="J240" s="150" t="str">
        <f t="shared" si="20"/>
        <v xml:space="preserve"> </v>
      </c>
      <c r="K240" s="180"/>
      <c r="L240" s="180"/>
      <c r="M240" s="102">
        <f t="shared" si="22"/>
        <v>0</v>
      </c>
      <c r="N240" s="180"/>
      <c r="O240" s="143" t="str">
        <f t="shared" si="21"/>
        <v xml:space="preserve"> </v>
      </c>
      <c r="P240" s="180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36">
        <v>0</v>
      </c>
      <c r="G241" s="136"/>
      <c r="H241" s="102">
        <f t="shared" si="30"/>
        <v>0</v>
      </c>
      <c r="I241" s="180"/>
      <c r="J241" s="150" t="str">
        <f t="shared" si="20"/>
        <v xml:space="preserve"> </v>
      </c>
      <c r="K241" s="180"/>
      <c r="L241" s="180"/>
      <c r="M241" s="102">
        <f t="shared" si="22"/>
        <v>0</v>
      </c>
      <c r="N241" s="180"/>
      <c r="O241" s="143" t="str">
        <f t="shared" si="21"/>
        <v xml:space="preserve"> </v>
      </c>
      <c r="P241" s="180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36">
        <v>0</v>
      </c>
      <c r="G242" s="136"/>
      <c r="H242" s="102">
        <f t="shared" si="30"/>
        <v>0</v>
      </c>
      <c r="I242" s="180"/>
      <c r="J242" s="150" t="str">
        <f t="shared" si="20"/>
        <v xml:space="preserve"> </v>
      </c>
      <c r="K242" s="180"/>
      <c r="L242" s="180"/>
      <c r="M242" s="102">
        <f t="shared" si="22"/>
        <v>0</v>
      </c>
      <c r="N242" s="180"/>
      <c r="O242" s="143" t="str">
        <f t="shared" si="21"/>
        <v xml:space="preserve"> </v>
      </c>
      <c r="P242" s="180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36">
        <v>0</v>
      </c>
      <c r="G243" s="136"/>
      <c r="H243" s="102">
        <f t="shared" si="30"/>
        <v>0</v>
      </c>
      <c r="I243" s="180"/>
      <c r="J243" s="150" t="str">
        <f t="shared" si="20"/>
        <v xml:space="preserve"> </v>
      </c>
      <c r="K243" s="180"/>
      <c r="L243" s="180"/>
      <c r="M243" s="102">
        <f t="shared" si="22"/>
        <v>0</v>
      </c>
      <c r="N243" s="180"/>
      <c r="O243" s="143" t="str">
        <f t="shared" si="21"/>
        <v xml:space="preserve"> </v>
      </c>
      <c r="P243" s="180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36">
        <v>0</v>
      </c>
      <c r="G244" s="136"/>
      <c r="H244" s="102">
        <f t="shared" si="30"/>
        <v>0</v>
      </c>
      <c r="I244" s="180"/>
      <c r="J244" s="150" t="str">
        <f t="shared" si="20"/>
        <v xml:space="preserve"> </v>
      </c>
      <c r="K244" s="180"/>
      <c r="L244" s="180"/>
      <c r="M244" s="102">
        <f t="shared" si="22"/>
        <v>0</v>
      </c>
      <c r="N244" s="180"/>
      <c r="O244" s="143" t="str">
        <f t="shared" si="21"/>
        <v xml:space="preserve"> </v>
      </c>
      <c r="P244" s="180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36">
        <v>0</v>
      </c>
      <c r="G245" s="136"/>
      <c r="H245" s="102">
        <f t="shared" si="30"/>
        <v>0</v>
      </c>
      <c r="I245" s="180"/>
      <c r="J245" s="150" t="str">
        <f t="shared" si="20"/>
        <v xml:space="preserve"> </v>
      </c>
      <c r="K245" s="180"/>
      <c r="L245" s="180"/>
      <c r="M245" s="102">
        <f t="shared" si="22"/>
        <v>0</v>
      </c>
      <c r="N245" s="180"/>
      <c r="O245" s="143" t="str">
        <f t="shared" si="21"/>
        <v xml:space="preserve"> </v>
      </c>
      <c r="P245" s="180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36">
        <v>0</v>
      </c>
      <c r="G246" s="136"/>
      <c r="H246" s="102">
        <f t="shared" si="30"/>
        <v>0</v>
      </c>
      <c r="I246" s="180"/>
      <c r="J246" s="150" t="str">
        <f t="shared" si="20"/>
        <v xml:space="preserve"> </v>
      </c>
      <c r="K246" s="180"/>
      <c r="L246" s="180"/>
      <c r="M246" s="102">
        <f t="shared" si="22"/>
        <v>0</v>
      </c>
      <c r="N246" s="180"/>
      <c r="O246" s="143" t="str">
        <f t="shared" si="21"/>
        <v xml:space="preserve"> </v>
      </c>
      <c r="P246" s="180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36">
        <v>0</v>
      </c>
      <c r="G247" s="136"/>
      <c r="H247" s="102">
        <f t="shared" si="30"/>
        <v>0</v>
      </c>
      <c r="I247" s="180"/>
      <c r="J247" s="150" t="str">
        <f t="shared" si="20"/>
        <v xml:space="preserve"> </v>
      </c>
      <c r="K247" s="180"/>
      <c r="L247" s="180"/>
      <c r="M247" s="102">
        <f t="shared" si="22"/>
        <v>0</v>
      </c>
      <c r="N247" s="180"/>
      <c r="O247" s="143" t="str">
        <f t="shared" si="21"/>
        <v xml:space="preserve"> </v>
      </c>
      <c r="P247" s="180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36">
        <v>0</v>
      </c>
      <c r="G248" s="136"/>
      <c r="H248" s="102">
        <f t="shared" si="30"/>
        <v>0</v>
      </c>
      <c r="I248" s="180"/>
      <c r="J248" s="150" t="str">
        <f t="shared" si="20"/>
        <v xml:space="preserve"> </v>
      </c>
      <c r="K248" s="180"/>
      <c r="L248" s="180"/>
      <c r="M248" s="102">
        <f t="shared" si="22"/>
        <v>0</v>
      </c>
      <c r="N248" s="180"/>
      <c r="O248" s="143" t="str">
        <f t="shared" si="21"/>
        <v xml:space="preserve"> </v>
      </c>
      <c r="P248" s="180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36">
        <v>0</v>
      </c>
      <c r="G249" s="136"/>
      <c r="H249" s="102">
        <f t="shared" si="30"/>
        <v>0</v>
      </c>
      <c r="I249" s="180"/>
      <c r="J249" s="150" t="str">
        <f t="shared" si="20"/>
        <v xml:space="preserve"> </v>
      </c>
      <c r="K249" s="180"/>
      <c r="L249" s="180"/>
      <c r="M249" s="102">
        <f t="shared" si="22"/>
        <v>0</v>
      </c>
      <c r="N249" s="180"/>
      <c r="O249" s="143" t="str">
        <f t="shared" si="21"/>
        <v xml:space="preserve"> </v>
      </c>
      <c r="P249" s="180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36">
        <v>0</v>
      </c>
      <c r="G250" s="136"/>
      <c r="H250" s="102">
        <f t="shared" si="30"/>
        <v>0</v>
      </c>
      <c r="I250" s="180"/>
      <c r="J250" s="150" t="str">
        <f t="shared" si="20"/>
        <v xml:space="preserve"> </v>
      </c>
      <c r="K250" s="180"/>
      <c r="L250" s="180"/>
      <c r="M250" s="102">
        <f t="shared" si="22"/>
        <v>0</v>
      </c>
      <c r="N250" s="180"/>
      <c r="O250" s="143" t="str">
        <f t="shared" si="21"/>
        <v xml:space="preserve"> </v>
      </c>
      <c r="P250" s="180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36">
        <v>0</v>
      </c>
      <c r="G251" s="136"/>
      <c r="H251" s="102">
        <f t="shared" si="30"/>
        <v>0</v>
      </c>
      <c r="I251" s="180"/>
      <c r="J251" s="150" t="str">
        <f t="shared" si="20"/>
        <v xml:space="preserve"> </v>
      </c>
      <c r="K251" s="180"/>
      <c r="L251" s="180"/>
      <c r="M251" s="102">
        <f t="shared" si="22"/>
        <v>0</v>
      </c>
      <c r="N251" s="180"/>
      <c r="O251" s="143" t="str">
        <f t="shared" si="21"/>
        <v xml:space="preserve"> </v>
      </c>
      <c r="P251" s="180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36">
        <v>0</v>
      </c>
      <c r="G252" s="136"/>
      <c r="H252" s="102">
        <f t="shared" si="30"/>
        <v>0</v>
      </c>
      <c r="I252" s="180"/>
      <c r="J252" s="150" t="str">
        <f t="shared" si="20"/>
        <v xml:space="preserve"> </v>
      </c>
      <c r="K252" s="180"/>
      <c r="L252" s="180"/>
      <c r="M252" s="102">
        <f t="shared" si="22"/>
        <v>0</v>
      </c>
      <c r="N252" s="180"/>
      <c r="O252" s="143" t="str">
        <f t="shared" si="21"/>
        <v xml:space="preserve"> </v>
      </c>
      <c r="P252" s="180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36">
        <v>0</v>
      </c>
      <c r="G253" s="136"/>
      <c r="H253" s="102">
        <f t="shared" si="30"/>
        <v>0</v>
      </c>
      <c r="I253" s="180"/>
      <c r="J253" s="150" t="str">
        <f t="shared" si="20"/>
        <v xml:space="preserve"> </v>
      </c>
      <c r="K253" s="180"/>
      <c r="L253" s="180"/>
      <c r="M253" s="102">
        <f t="shared" si="22"/>
        <v>0</v>
      </c>
      <c r="N253" s="180"/>
      <c r="O253" s="143" t="str">
        <f t="shared" si="21"/>
        <v xml:space="preserve"> </v>
      </c>
      <c r="P253" s="180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36">
        <v>0</v>
      </c>
      <c r="G254" s="136"/>
      <c r="H254" s="102">
        <f t="shared" si="30"/>
        <v>0</v>
      </c>
      <c r="I254" s="180"/>
      <c r="J254" s="150" t="str">
        <f t="shared" si="20"/>
        <v xml:space="preserve"> </v>
      </c>
      <c r="K254" s="180"/>
      <c r="L254" s="180"/>
      <c r="M254" s="102">
        <f t="shared" si="22"/>
        <v>0</v>
      </c>
      <c r="N254" s="180"/>
      <c r="O254" s="143" t="str">
        <f t="shared" si="21"/>
        <v xml:space="preserve"> </v>
      </c>
      <c r="P254" s="180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36">
        <v>0</v>
      </c>
      <c r="G255" s="136"/>
      <c r="H255" s="102">
        <f t="shared" si="30"/>
        <v>0</v>
      </c>
      <c r="I255" s="180"/>
      <c r="J255" s="150" t="str">
        <f t="shared" si="20"/>
        <v xml:space="preserve"> </v>
      </c>
      <c r="K255" s="180"/>
      <c r="L255" s="180"/>
      <c r="M255" s="102">
        <f t="shared" si="22"/>
        <v>0</v>
      </c>
      <c r="N255" s="180"/>
      <c r="O255" s="143" t="str">
        <f t="shared" si="21"/>
        <v xml:space="preserve"> </v>
      </c>
      <c r="P255" s="180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36">
        <v>0</v>
      </c>
      <c r="G256" s="136"/>
      <c r="H256" s="102">
        <f t="shared" si="30"/>
        <v>0</v>
      </c>
      <c r="I256" s="180"/>
      <c r="J256" s="150" t="str">
        <f t="shared" si="20"/>
        <v xml:space="preserve"> </v>
      </c>
      <c r="K256" s="180"/>
      <c r="L256" s="180"/>
      <c r="M256" s="102">
        <f t="shared" si="22"/>
        <v>0</v>
      </c>
      <c r="N256" s="180"/>
      <c r="O256" s="143" t="str">
        <f t="shared" si="21"/>
        <v xml:space="preserve"> </v>
      </c>
      <c r="P256" s="180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36">
        <v>0</v>
      </c>
      <c r="G257" s="136"/>
      <c r="H257" s="102">
        <f t="shared" si="30"/>
        <v>0</v>
      </c>
      <c r="I257" s="180"/>
      <c r="J257" s="150" t="str">
        <f t="shared" si="20"/>
        <v xml:space="preserve"> </v>
      </c>
      <c r="K257" s="180"/>
      <c r="L257" s="180"/>
      <c r="M257" s="102">
        <f t="shared" si="22"/>
        <v>0</v>
      </c>
      <c r="N257" s="180"/>
      <c r="O257" s="143" t="str">
        <f t="shared" si="21"/>
        <v xml:space="preserve"> </v>
      </c>
      <c r="P257" s="180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36">
        <v>0</v>
      </c>
      <c r="G258" s="136"/>
      <c r="H258" s="102">
        <f t="shared" si="30"/>
        <v>0</v>
      </c>
      <c r="I258" s="180"/>
      <c r="J258" s="150" t="str">
        <f t="shared" si="20"/>
        <v xml:space="preserve"> </v>
      </c>
      <c r="K258" s="180"/>
      <c r="L258" s="180"/>
      <c r="M258" s="102">
        <f t="shared" si="22"/>
        <v>0</v>
      </c>
      <c r="N258" s="180"/>
      <c r="O258" s="143" t="str">
        <f t="shared" si="21"/>
        <v xml:space="preserve"> </v>
      </c>
      <c r="P258" s="180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36">
        <v>0</v>
      </c>
      <c r="G259" s="136"/>
      <c r="H259" s="102">
        <f t="shared" si="30"/>
        <v>0</v>
      </c>
      <c r="I259" s="180"/>
      <c r="J259" s="150" t="str">
        <f t="shared" si="20"/>
        <v xml:space="preserve"> </v>
      </c>
      <c r="K259" s="180"/>
      <c r="L259" s="180"/>
      <c r="M259" s="102">
        <f t="shared" si="22"/>
        <v>0</v>
      </c>
      <c r="N259" s="180"/>
      <c r="O259" s="143" t="str">
        <f t="shared" si="21"/>
        <v xml:space="preserve"> </v>
      </c>
      <c r="P259" s="180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36">
        <v>0</v>
      </c>
      <c r="G260" s="136"/>
      <c r="H260" s="102">
        <f t="shared" si="30"/>
        <v>0</v>
      </c>
      <c r="I260" s="180"/>
      <c r="J260" s="150" t="str">
        <f t="shared" si="20"/>
        <v xml:space="preserve"> </v>
      </c>
      <c r="K260" s="180"/>
      <c r="L260" s="180"/>
      <c r="M260" s="102">
        <f t="shared" si="22"/>
        <v>0</v>
      </c>
      <c r="N260" s="180"/>
      <c r="O260" s="143" t="str">
        <f t="shared" si="21"/>
        <v xml:space="preserve"> </v>
      </c>
      <c r="P260" s="180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36">
        <v>0</v>
      </c>
      <c r="G261" s="136"/>
      <c r="H261" s="102">
        <f t="shared" si="30"/>
        <v>0</v>
      </c>
      <c r="I261" s="180"/>
      <c r="J261" s="150" t="str">
        <f t="shared" si="20"/>
        <v xml:space="preserve"> </v>
      </c>
      <c r="K261" s="180"/>
      <c r="L261" s="180"/>
      <c r="M261" s="102">
        <f t="shared" si="22"/>
        <v>0</v>
      </c>
      <c r="N261" s="180"/>
      <c r="O261" s="143" t="str">
        <f t="shared" si="21"/>
        <v xml:space="preserve"> </v>
      </c>
      <c r="P261" s="180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36">
        <v>0</v>
      </c>
      <c r="G262" s="136"/>
      <c r="H262" s="102">
        <f t="shared" si="30"/>
        <v>0</v>
      </c>
      <c r="I262" s="180"/>
      <c r="J262" s="150" t="str">
        <f t="shared" si="20"/>
        <v xml:space="preserve"> </v>
      </c>
      <c r="K262" s="180"/>
      <c r="L262" s="180"/>
      <c r="M262" s="102">
        <f t="shared" si="22"/>
        <v>0</v>
      </c>
      <c r="N262" s="180"/>
      <c r="O262" s="143" t="str">
        <f t="shared" si="21"/>
        <v xml:space="preserve"> </v>
      </c>
      <c r="P262" s="180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36">
        <v>0</v>
      </c>
      <c r="G263" s="136"/>
      <c r="H263" s="102">
        <f t="shared" si="30"/>
        <v>0</v>
      </c>
      <c r="I263" s="180"/>
      <c r="J263" s="150" t="str">
        <f t="shared" si="20"/>
        <v xml:space="preserve"> </v>
      </c>
      <c r="K263" s="180"/>
      <c r="L263" s="180"/>
      <c r="M263" s="102">
        <f t="shared" si="22"/>
        <v>0</v>
      </c>
      <c r="N263" s="180"/>
      <c r="O263" s="143" t="str">
        <f t="shared" si="21"/>
        <v xml:space="preserve"> </v>
      </c>
      <c r="P263" s="180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36">
        <v>0</v>
      </c>
      <c r="G264" s="136"/>
      <c r="H264" s="102">
        <f t="shared" si="30"/>
        <v>0</v>
      </c>
      <c r="I264" s="180"/>
      <c r="J264" s="150" t="str">
        <f t="shared" ref="J264:J271" si="31">IF(H264=0," ",I264/H264)</f>
        <v xml:space="preserve"> </v>
      </c>
      <c r="K264" s="180"/>
      <c r="L264" s="180"/>
      <c r="M264" s="102">
        <f t="shared" si="22"/>
        <v>0</v>
      </c>
      <c r="N264" s="180"/>
      <c r="O264" s="143" t="str">
        <f t="shared" ref="O264:O275" si="32">IF(M264=0," ",N264/M264)</f>
        <v xml:space="preserve"> </v>
      </c>
      <c r="P264" s="180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36">
        <v>0</v>
      </c>
      <c r="G265" s="136"/>
      <c r="H265" s="102">
        <f t="shared" si="30"/>
        <v>0</v>
      </c>
      <c r="I265" s="180"/>
      <c r="J265" s="150" t="str">
        <f t="shared" si="31"/>
        <v xml:space="preserve"> </v>
      </c>
      <c r="K265" s="180"/>
      <c r="L265" s="180"/>
      <c r="M265" s="102">
        <f t="shared" ref="M265:M271" si="33">SUM(K265:L265)</f>
        <v>0</v>
      </c>
      <c r="N265" s="180"/>
      <c r="O265" s="143" t="str">
        <f t="shared" si="32"/>
        <v xml:space="preserve"> </v>
      </c>
      <c r="P265" s="180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36">
        <v>0</v>
      </c>
      <c r="G266" s="136"/>
      <c r="H266" s="102">
        <f t="shared" si="30"/>
        <v>0</v>
      </c>
      <c r="I266" s="180"/>
      <c r="J266" s="150" t="str">
        <f t="shared" si="31"/>
        <v xml:space="preserve"> </v>
      </c>
      <c r="K266" s="180"/>
      <c r="L266" s="180"/>
      <c r="M266" s="102">
        <f t="shared" si="33"/>
        <v>0</v>
      </c>
      <c r="N266" s="180"/>
      <c r="O266" s="143" t="str">
        <f t="shared" si="32"/>
        <v xml:space="preserve"> </v>
      </c>
      <c r="P266" s="180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36">
        <v>0</v>
      </c>
      <c r="G267" s="136"/>
      <c r="H267" s="102">
        <f t="shared" si="30"/>
        <v>0</v>
      </c>
      <c r="I267" s="180"/>
      <c r="J267" s="150" t="str">
        <f t="shared" si="31"/>
        <v xml:space="preserve"> </v>
      </c>
      <c r="K267" s="180"/>
      <c r="L267" s="180"/>
      <c r="M267" s="102">
        <f t="shared" si="33"/>
        <v>0</v>
      </c>
      <c r="N267" s="180"/>
      <c r="O267" s="143" t="str">
        <f t="shared" si="32"/>
        <v xml:space="preserve"> </v>
      </c>
      <c r="P267" s="180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36">
        <v>0</v>
      </c>
      <c r="G268" s="136"/>
      <c r="H268" s="102">
        <f t="shared" si="30"/>
        <v>0</v>
      </c>
      <c r="I268" s="180"/>
      <c r="J268" s="150" t="str">
        <f t="shared" si="31"/>
        <v xml:space="preserve"> </v>
      </c>
      <c r="K268" s="180"/>
      <c r="L268" s="180"/>
      <c r="M268" s="102">
        <f t="shared" si="33"/>
        <v>0</v>
      </c>
      <c r="N268" s="180"/>
      <c r="O268" s="143" t="str">
        <f t="shared" si="32"/>
        <v xml:space="preserve"> </v>
      </c>
      <c r="P268" s="180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36">
        <v>0</v>
      </c>
      <c r="G269" s="136"/>
      <c r="H269" s="102">
        <f t="shared" si="30"/>
        <v>0</v>
      </c>
      <c r="I269" s="180"/>
      <c r="J269" s="150" t="str">
        <f t="shared" si="31"/>
        <v xml:space="preserve"> </v>
      </c>
      <c r="K269" s="180"/>
      <c r="L269" s="180"/>
      <c r="M269" s="102">
        <f t="shared" si="33"/>
        <v>0</v>
      </c>
      <c r="N269" s="180"/>
      <c r="O269" s="143" t="str">
        <f t="shared" si="32"/>
        <v xml:space="preserve"> </v>
      </c>
      <c r="P269" s="180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36">
        <v>0</v>
      </c>
      <c r="G270" s="136"/>
      <c r="H270" s="102">
        <f t="shared" si="30"/>
        <v>0</v>
      </c>
      <c r="I270" s="180"/>
      <c r="J270" s="150" t="str">
        <f t="shared" si="31"/>
        <v xml:space="preserve"> </v>
      </c>
      <c r="K270" s="180"/>
      <c r="L270" s="180"/>
      <c r="M270" s="102">
        <f t="shared" si="33"/>
        <v>0</v>
      </c>
      <c r="N270" s="180"/>
      <c r="O270" s="143" t="str">
        <f t="shared" si="32"/>
        <v xml:space="preserve"> </v>
      </c>
      <c r="P270" s="180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36">
        <v>0</v>
      </c>
      <c r="G271" s="136"/>
      <c r="H271" s="102">
        <f t="shared" si="30"/>
        <v>0</v>
      </c>
      <c r="I271" s="180"/>
      <c r="J271" s="150" t="str">
        <f t="shared" si="31"/>
        <v xml:space="preserve"> </v>
      </c>
      <c r="K271" s="180"/>
      <c r="L271" s="180"/>
      <c r="M271" s="102">
        <f t="shared" si="33"/>
        <v>0</v>
      </c>
      <c r="N271" s="180"/>
      <c r="O271" s="143" t="str">
        <f t="shared" si="32"/>
        <v xml:space="preserve"> </v>
      </c>
      <c r="P271" s="180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03">
        <v>2880</v>
      </c>
      <c r="G272" s="103">
        <f t="shared" ref="G272:K272" si="34">G50+G86+G184+G214+G223+G247+G271</f>
        <v>0</v>
      </c>
      <c r="H272" s="103">
        <f t="shared" si="34"/>
        <v>5760</v>
      </c>
      <c r="I272" s="103">
        <f t="shared" si="34"/>
        <v>2880000</v>
      </c>
      <c r="J272" s="103" t="e">
        <f t="shared" si="34"/>
        <v>#VALUE!</v>
      </c>
      <c r="K272" s="103">
        <f t="shared" si="34"/>
        <v>2880000</v>
      </c>
      <c r="L272" s="103">
        <f t="shared" ref="L272:N272" si="35">L50+L86+L184+L214+L223+L247+L271</f>
        <v>0</v>
      </c>
      <c r="M272" s="103">
        <f t="shared" si="35"/>
        <v>2880000</v>
      </c>
      <c r="N272" s="103">
        <f t="shared" si="35"/>
        <v>2188800</v>
      </c>
      <c r="O272" s="143">
        <f t="shared" si="32"/>
        <v>0.76</v>
      </c>
      <c r="P272" s="103">
        <f t="shared" ref="P272" si="36">P50+P86+P184+P214+P223+P247+P271</f>
        <v>2880000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9"/>
      <c r="G273" s="209"/>
      <c r="H273" s="209"/>
      <c r="I273" s="103"/>
      <c r="J273" s="103"/>
      <c r="K273" s="103"/>
      <c r="L273" s="103"/>
      <c r="M273" s="103"/>
      <c r="N273" s="103"/>
      <c r="O273" s="143" t="str">
        <f t="shared" si="32"/>
        <v xml:space="preserve"> </v>
      </c>
      <c r="P273" s="103"/>
    </row>
    <row r="274" spans="1:16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09"/>
      <c r="G274" s="209"/>
      <c r="H274" s="209"/>
      <c r="I274" s="103">
        <f t="shared" ref="I274" si="37">SUM(I273)</f>
        <v>0</v>
      </c>
      <c r="J274" s="103">
        <f t="shared" ref="J274:N274" si="38">SUM(J273)</f>
        <v>0</v>
      </c>
      <c r="K274" s="103">
        <f>SUM(K273)</f>
        <v>0</v>
      </c>
      <c r="L274" s="103">
        <f t="shared" si="38"/>
        <v>0</v>
      </c>
      <c r="M274" s="103">
        <f t="shared" si="38"/>
        <v>0</v>
      </c>
      <c r="N274" s="103">
        <f t="shared" si="38"/>
        <v>0</v>
      </c>
      <c r="O274" s="143" t="str">
        <f t="shared" si="32"/>
        <v xml:space="preserve"> </v>
      </c>
      <c r="P274" s="103">
        <f>SUM(P273)</f>
        <v>0</v>
      </c>
    </row>
    <row r="275" spans="1:16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09"/>
      <c r="G275" s="209"/>
      <c r="H275" s="209"/>
      <c r="I275" s="103">
        <f t="shared" ref="I275" si="39">I272+I274</f>
        <v>2880000</v>
      </c>
      <c r="J275" s="103" t="e">
        <f t="shared" ref="J275:N275" si="40">J272+J274</f>
        <v>#VALUE!</v>
      </c>
      <c r="K275" s="103">
        <f t="shared" si="40"/>
        <v>2880000</v>
      </c>
      <c r="L275" s="103">
        <f t="shared" si="40"/>
        <v>0</v>
      </c>
      <c r="M275" s="103">
        <f t="shared" si="40"/>
        <v>2880000</v>
      </c>
      <c r="N275" s="103">
        <f t="shared" si="40"/>
        <v>2188800</v>
      </c>
      <c r="O275" s="143">
        <f t="shared" si="32"/>
        <v>0.76</v>
      </c>
      <c r="P275" s="103">
        <f t="shared" ref="P275" si="41">P272+P274</f>
        <v>2880000</v>
      </c>
    </row>
    <row r="276" spans="1:16" x14ac:dyDescent="0.2">
      <c r="A276" s="202"/>
      <c r="B276" s="202"/>
      <c r="C276" s="52"/>
      <c r="D276" s="207"/>
      <c r="E276" s="203"/>
      <c r="F276" s="209"/>
      <c r="G276" s="209"/>
      <c r="H276" s="209"/>
      <c r="I276" s="209"/>
      <c r="J276" s="209"/>
      <c r="K276" s="209"/>
      <c r="L276" s="209"/>
      <c r="M276" s="209"/>
      <c r="N276" s="209"/>
      <c r="O276" s="210"/>
      <c r="P276" s="209"/>
    </row>
    <row r="278" spans="1:16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6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6" x14ac:dyDescent="0.2">
      <c r="A280" s="386" t="s">
        <v>3</v>
      </c>
      <c r="B280" s="386"/>
      <c r="C280" s="65" t="s">
        <v>4</v>
      </c>
      <c r="D280" s="65" t="s">
        <v>5</v>
      </c>
      <c r="E280" s="53"/>
      <c r="F280" s="163" t="s">
        <v>857</v>
      </c>
      <c r="G280" s="163" t="s">
        <v>858</v>
      </c>
      <c r="H280" s="163" t="s">
        <v>865</v>
      </c>
      <c r="I280" s="373" t="s">
        <v>866</v>
      </c>
      <c r="J280" s="132" t="s">
        <v>858</v>
      </c>
      <c r="K280" s="373" t="s">
        <v>866</v>
      </c>
      <c r="L280" s="163" t="s">
        <v>858</v>
      </c>
      <c r="M280" s="163" t="s">
        <v>865</v>
      </c>
      <c r="N280" s="233" t="s">
        <v>866</v>
      </c>
      <c r="O280" s="232" t="s">
        <v>867</v>
      </c>
      <c r="P280" s="328" t="s">
        <v>866</v>
      </c>
    </row>
    <row r="281" spans="1:16" ht="15" hidden="1" customHeight="1" x14ac:dyDescent="0.2">
      <c r="A281" s="383" t="s">
        <v>6</v>
      </c>
      <c r="B281" s="383"/>
      <c r="C281" s="3" t="s">
        <v>516</v>
      </c>
      <c r="D281" s="22" t="s">
        <v>517</v>
      </c>
      <c r="E281" s="23"/>
      <c r="O281" s="177"/>
    </row>
    <row r="282" spans="1:16" ht="15" hidden="1" customHeight="1" x14ac:dyDescent="0.2">
      <c r="A282" s="383" t="s">
        <v>9</v>
      </c>
      <c r="B282" s="383"/>
      <c r="C282" s="3" t="s">
        <v>518</v>
      </c>
      <c r="D282" s="22" t="s">
        <v>519</v>
      </c>
      <c r="E282" s="23"/>
      <c r="O282" s="177"/>
    </row>
    <row r="283" spans="1:16" ht="15" hidden="1" customHeight="1" x14ac:dyDescent="0.2">
      <c r="A283" s="383" t="s">
        <v>12</v>
      </c>
      <c r="B283" s="383"/>
      <c r="C283" s="3" t="s">
        <v>520</v>
      </c>
      <c r="D283" s="22" t="s">
        <v>521</v>
      </c>
      <c r="E283" s="23"/>
      <c r="O283" s="177"/>
    </row>
    <row r="284" spans="1:16" ht="15" hidden="1" customHeight="1" x14ac:dyDescent="0.2">
      <c r="A284" s="383" t="s">
        <v>15</v>
      </c>
      <c r="B284" s="383"/>
      <c r="C284" s="3" t="s">
        <v>522</v>
      </c>
      <c r="D284" s="22" t="s">
        <v>523</v>
      </c>
      <c r="E284" s="23"/>
      <c r="O284" s="177"/>
    </row>
    <row r="285" spans="1:16" ht="15" hidden="1" customHeight="1" x14ac:dyDescent="0.2">
      <c r="A285" s="383" t="s">
        <v>18</v>
      </c>
      <c r="B285" s="383"/>
      <c r="C285" s="3" t="s">
        <v>524</v>
      </c>
      <c r="D285" s="22" t="s">
        <v>525</v>
      </c>
      <c r="E285" s="23"/>
      <c r="O285" s="177"/>
    </row>
    <row r="286" spans="1:16" ht="15" hidden="1" customHeight="1" x14ac:dyDescent="0.2">
      <c r="A286" s="383" t="s">
        <v>21</v>
      </c>
      <c r="B286" s="383"/>
      <c r="C286" s="3" t="s">
        <v>526</v>
      </c>
      <c r="D286" s="22" t="s">
        <v>527</v>
      </c>
      <c r="E286" s="23"/>
      <c r="O286" s="177"/>
    </row>
    <row r="287" spans="1:16" ht="15" hidden="1" customHeight="1" x14ac:dyDescent="0.2">
      <c r="A287" s="383" t="s">
        <v>24</v>
      </c>
      <c r="B287" s="383"/>
      <c r="C287" s="3" t="s">
        <v>528</v>
      </c>
      <c r="D287" s="22" t="s">
        <v>529</v>
      </c>
      <c r="E287" s="23"/>
      <c r="O287" s="177"/>
    </row>
    <row r="288" spans="1:16" ht="15" hidden="1" customHeight="1" x14ac:dyDescent="0.2">
      <c r="A288" s="383" t="s">
        <v>27</v>
      </c>
      <c r="B288" s="383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83" t="s">
        <v>30</v>
      </c>
      <c r="B289" s="383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83" t="s">
        <v>33</v>
      </c>
      <c r="B290" s="383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83" t="s">
        <v>36</v>
      </c>
      <c r="B291" s="383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83" t="s">
        <v>38</v>
      </c>
      <c r="B292" s="383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83" t="s">
        <v>40</v>
      </c>
      <c r="B293" s="383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83" t="s">
        <v>42</v>
      </c>
      <c r="B294" s="383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83" t="s">
        <v>46</v>
      </c>
      <c r="B296" s="383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83" t="s">
        <v>48</v>
      </c>
      <c r="B297" s="383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83" t="s">
        <v>50</v>
      </c>
      <c r="B298" s="383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84">
        <v>21</v>
      </c>
      <c r="B301" s="384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83">
        <v>22</v>
      </c>
      <c r="B302" s="383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83">
        <v>23</v>
      </c>
      <c r="B303" s="383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83">
        <v>24</v>
      </c>
      <c r="B304" s="383"/>
      <c r="C304" s="24" t="s">
        <v>172</v>
      </c>
      <c r="D304" s="22" t="s">
        <v>556</v>
      </c>
      <c r="E304" s="25"/>
      <c r="O304" s="177"/>
    </row>
    <row r="305" spans="1:16" ht="15" hidden="1" customHeight="1" x14ac:dyDescent="0.2">
      <c r="A305" s="383">
        <v>25</v>
      </c>
      <c r="B305" s="383"/>
      <c r="C305" s="24" t="s">
        <v>189</v>
      </c>
      <c r="D305" s="22" t="s">
        <v>556</v>
      </c>
      <c r="E305" s="25"/>
      <c r="O305" s="177"/>
    </row>
    <row r="306" spans="1:16" ht="15" hidden="1" customHeight="1" x14ac:dyDescent="0.2">
      <c r="A306" s="383">
        <v>26</v>
      </c>
      <c r="B306" s="383"/>
      <c r="C306" s="24" t="s">
        <v>557</v>
      </c>
      <c r="D306" s="22" t="s">
        <v>556</v>
      </c>
      <c r="E306" s="25"/>
      <c r="O306" s="177"/>
    </row>
    <row r="307" spans="1:16" ht="38.25" hidden="1" customHeight="1" x14ac:dyDescent="0.2">
      <c r="A307" s="383">
        <v>27</v>
      </c>
      <c r="B307" s="383"/>
      <c r="C307" s="24" t="s">
        <v>558</v>
      </c>
      <c r="D307" s="22" t="s">
        <v>556</v>
      </c>
      <c r="E307" s="25"/>
      <c r="O307" s="177"/>
    </row>
    <row r="308" spans="1:16" ht="15" hidden="1" customHeight="1" x14ac:dyDescent="0.2">
      <c r="A308" s="383">
        <v>28</v>
      </c>
      <c r="B308" s="383"/>
      <c r="C308" s="24" t="s">
        <v>559</v>
      </c>
      <c r="D308" s="22" t="s">
        <v>556</v>
      </c>
      <c r="E308" s="25"/>
      <c r="O308" s="177"/>
    </row>
    <row r="309" spans="1:16" ht="15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F309" s="136">
        <v>0</v>
      </c>
      <c r="G309" s="136"/>
      <c r="H309" s="102">
        <f>SUM(F309:G309)</f>
        <v>0</v>
      </c>
      <c r="I309" s="234"/>
      <c r="J309" s="150" t="str">
        <f t="shared" ref="J309:J372" si="42">IF(H309=0," ",I309/H309)</f>
        <v xml:space="preserve"> </v>
      </c>
      <c r="K309" s="234"/>
      <c r="L309" s="180">
        <v>71061</v>
      </c>
      <c r="M309" s="102">
        <f>SUM(K309:L309)</f>
        <v>71061</v>
      </c>
      <c r="N309" s="234"/>
      <c r="O309" s="133">
        <f t="shared" ref="O309:O372" si="43">IF(M309=0," ",N309/M309)</f>
        <v>0</v>
      </c>
      <c r="P309" s="234"/>
    </row>
    <row r="310" spans="1:16" ht="15" customHeight="1" x14ac:dyDescent="0.2">
      <c r="A310" s="383" t="s">
        <v>67</v>
      </c>
      <c r="B310" s="383"/>
      <c r="C310" s="3" t="s">
        <v>562</v>
      </c>
      <c r="D310" s="22" t="s">
        <v>563</v>
      </c>
      <c r="E310" s="23"/>
      <c r="F310" s="136">
        <v>0</v>
      </c>
      <c r="G310" s="136"/>
      <c r="H310" s="102">
        <f t="shared" ref="H310:H311" si="44">SUM(F310:G310)</f>
        <v>0</v>
      </c>
      <c r="I310" s="234"/>
      <c r="J310" s="150" t="str">
        <f t="shared" si="42"/>
        <v xml:space="preserve"> </v>
      </c>
      <c r="K310" s="234"/>
      <c r="L310" s="180"/>
      <c r="M310" s="102">
        <f t="shared" ref="M310:M373" si="45">SUM(K310:L310)</f>
        <v>0</v>
      </c>
      <c r="N310" s="234"/>
      <c r="O310" s="133" t="str">
        <f t="shared" si="43"/>
        <v xml:space="preserve"> </v>
      </c>
      <c r="P310" s="234"/>
    </row>
    <row r="311" spans="1:16" ht="15" customHeight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F311" s="136">
        <v>0</v>
      </c>
      <c r="G311" s="136"/>
      <c r="H311" s="102">
        <f t="shared" si="44"/>
        <v>0</v>
      </c>
      <c r="I311" s="234"/>
      <c r="J311" s="150" t="str">
        <f t="shared" si="42"/>
        <v xml:space="preserve"> </v>
      </c>
      <c r="K311" s="234"/>
      <c r="L311" s="180"/>
      <c r="M311" s="102">
        <f t="shared" si="45"/>
        <v>0</v>
      </c>
      <c r="N311" s="234"/>
      <c r="O311" s="133" t="str">
        <f t="shared" si="43"/>
        <v xml:space="preserve"> </v>
      </c>
      <c r="P311" s="234"/>
    </row>
    <row r="312" spans="1:16" ht="15" customHeight="1" x14ac:dyDescent="0.2">
      <c r="A312" s="384" t="s">
        <v>69</v>
      </c>
      <c r="B312" s="384"/>
      <c r="C312" s="4" t="s">
        <v>566</v>
      </c>
      <c r="D312" s="19" t="s">
        <v>567</v>
      </c>
      <c r="E312" s="26"/>
      <c r="F312" s="103">
        <f t="shared" ref="F312:I312" si="46">SUM(F309:F311)</f>
        <v>0</v>
      </c>
      <c r="G312" s="103">
        <f t="shared" si="46"/>
        <v>0</v>
      </c>
      <c r="H312" s="103">
        <f t="shared" si="46"/>
        <v>0</v>
      </c>
      <c r="I312" s="235">
        <f t="shared" si="46"/>
        <v>0</v>
      </c>
      <c r="J312" s="103">
        <f t="shared" ref="J312:N312" si="47">SUM(J309:J311)</f>
        <v>0</v>
      </c>
      <c r="K312" s="235">
        <f t="shared" si="47"/>
        <v>0</v>
      </c>
      <c r="L312" s="103">
        <f t="shared" si="47"/>
        <v>71061</v>
      </c>
      <c r="M312" s="103">
        <f t="shared" si="47"/>
        <v>71061</v>
      </c>
      <c r="N312" s="235">
        <f t="shared" si="47"/>
        <v>0</v>
      </c>
      <c r="O312" s="133">
        <f t="shared" si="43"/>
        <v>0</v>
      </c>
      <c r="P312" s="235">
        <f t="shared" ref="P312" si="48">SUM(P309:P311)</f>
        <v>0</v>
      </c>
    </row>
    <row r="313" spans="1:16" ht="15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F313" s="136">
        <v>0</v>
      </c>
      <c r="G313" s="136"/>
      <c r="H313" s="102">
        <f t="shared" ref="H313:H314" si="49">SUM(F313:G313)</f>
        <v>0</v>
      </c>
      <c r="I313" s="234"/>
      <c r="J313" s="150" t="str">
        <f t="shared" si="42"/>
        <v xml:space="preserve"> </v>
      </c>
      <c r="K313" s="234"/>
      <c r="L313" s="180"/>
      <c r="M313" s="102">
        <f t="shared" si="45"/>
        <v>0</v>
      </c>
      <c r="N313" s="234"/>
      <c r="O313" s="133" t="str">
        <f t="shared" si="43"/>
        <v xml:space="preserve"> </v>
      </c>
      <c r="P313" s="234"/>
    </row>
    <row r="314" spans="1:16" ht="15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F314" s="136">
        <v>0</v>
      </c>
      <c r="G314" s="136"/>
      <c r="H314" s="102">
        <f t="shared" si="49"/>
        <v>0</v>
      </c>
      <c r="I314" s="234"/>
      <c r="J314" s="150" t="str">
        <f t="shared" si="42"/>
        <v xml:space="preserve"> </v>
      </c>
      <c r="K314" s="234"/>
      <c r="L314" s="180"/>
      <c r="M314" s="102">
        <f t="shared" si="45"/>
        <v>0</v>
      </c>
      <c r="N314" s="234"/>
      <c r="O314" s="133" t="str">
        <f t="shared" si="43"/>
        <v xml:space="preserve"> </v>
      </c>
      <c r="P314" s="234"/>
    </row>
    <row r="315" spans="1:16" ht="15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F315" s="103">
        <f t="shared" ref="F315:I315" si="50">SUM(F313:F314)</f>
        <v>0</v>
      </c>
      <c r="G315" s="103">
        <f t="shared" si="50"/>
        <v>0</v>
      </c>
      <c r="H315" s="103">
        <f t="shared" si="50"/>
        <v>0</v>
      </c>
      <c r="I315" s="235">
        <f t="shared" si="50"/>
        <v>0</v>
      </c>
      <c r="J315" s="103">
        <f t="shared" ref="J315:N315" si="51">SUM(J313:J314)</f>
        <v>0</v>
      </c>
      <c r="K315" s="235">
        <f t="shared" si="51"/>
        <v>0</v>
      </c>
      <c r="L315" s="103">
        <f t="shared" si="51"/>
        <v>0</v>
      </c>
      <c r="M315" s="103">
        <f t="shared" si="51"/>
        <v>0</v>
      </c>
      <c r="N315" s="235">
        <f t="shared" si="51"/>
        <v>0</v>
      </c>
      <c r="O315" s="133" t="str">
        <f t="shared" si="43"/>
        <v xml:space="preserve"> </v>
      </c>
      <c r="P315" s="235">
        <f t="shared" ref="P315" si="52">SUM(P313:P314)</f>
        <v>0</v>
      </c>
    </row>
    <row r="316" spans="1:16" x14ac:dyDescent="0.2">
      <c r="A316" s="383" t="s">
        <v>75</v>
      </c>
      <c r="B316" s="383"/>
      <c r="C316" s="3" t="s">
        <v>574</v>
      </c>
      <c r="D316" s="22" t="s">
        <v>575</v>
      </c>
      <c r="E316" s="23"/>
      <c r="F316" s="136">
        <v>700</v>
      </c>
      <c r="G316" s="136"/>
      <c r="H316" s="102">
        <f t="shared" ref="H316:H325" si="53">SUM(F316:G316)</f>
        <v>700</v>
      </c>
      <c r="I316" s="234">
        <v>472982</v>
      </c>
      <c r="J316" s="150">
        <f t="shared" si="42"/>
        <v>675.68857142857144</v>
      </c>
      <c r="K316" s="234">
        <v>500000</v>
      </c>
      <c r="L316" s="180">
        <f>52339-120000</f>
        <v>-67661</v>
      </c>
      <c r="M316" s="102">
        <f t="shared" si="45"/>
        <v>432339</v>
      </c>
      <c r="N316" s="234">
        <v>306036</v>
      </c>
      <c r="O316" s="133">
        <f t="shared" si="43"/>
        <v>0.70786119225885247</v>
      </c>
      <c r="P316" s="234">
        <v>500000</v>
      </c>
    </row>
    <row r="317" spans="1:16" x14ac:dyDescent="0.2">
      <c r="A317" s="383" t="s">
        <v>76</v>
      </c>
      <c r="B317" s="383"/>
      <c r="C317" s="3" t="s">
        <v>576</v>
      </c>
      <c r="D317" s="22" t="s">
        <v>577</v>
      </c>
      <c r="E317" s="23"/>
      <c r="F317" s="136">
        <v>0</v>
      </c>
      <c r="G317" s="136"/>
      <c r="H317" s="102">
        <f t="shared" si="53"/>
        <v>0</v>
      </c>
      <c r="I317" s="234"/>
      <c r="J317" s="150" t="str">
        <f t="shared" si="42"/>
        <v xml:space="preserve"> </v>
      </c>
      <c r="K317" s="234"/>
      <c r="L317" s="180"/>
      <c r="M317" s="102">
        <f t="shared" si="45"/>
        <v>0</v>
      </c>
      <c r="N317" s="234"/>
      <c r="O317" s="133" t="str">
        <f t="shared" si="43"/>
        <v xml:space="preserve"> </v>
      </c>
      <c r="P317" s="234"/>
    </row>
    <row r="318" spans="1:16" x14ac:dyDescent="0.2">
      <c r="A318" s="383" t="s">
        <v>77</v>
      </c>
      <c r="B318" s="383"/>
      <c r="C318" s="3" t="s">
        <v>578</v>
      </c>
      <c r="D318" s="22" t="s">
        <v>579</v>
      </c>
      <c r="E318" s="23"/>
      <c r="F318" s="136">
        <v>0</v>
      </c>
      <c r="G318" s="136"/>
      <c r="H318" s="102">
        <f t="shared" si="53"/>
        <v>0</v>
      </c>
      <c r="I318" s="234"/>
      <c r="J318" s="150" t="str">
        <f t="shared" si="42"/>
        <v xml:space="preserve"> </v>
      </c>
      <c r="K318" s="234"/>
      <c r="L318" s="180"/>
      <c r="M318" s="102">
        <f t="shared" si="45"/>
        <v>0</v>
      </c>
      <c r="N318" s="234"/>
      <c r="O318" s="133" t="str">
        <f t="shared" si="43"/>
        <v xml:space="preserve"> </v>
      </c>
      <c r="P318" s="234"/>
    </row>
    <row r="319" spans="1:16" ht="25.5" x14ac:dyDescent="0.2">
      <c r="A319" s="383" t="s">
        <v>78</v>
      </c>
      <c r="B319" s="383"/>
      <c r="C319" s="24" t="s">
        <v>580</v>
      </c>
      <c r="D319" s="22" t="s">
        <v>579</v>
      </c>
      <c r="E319" s="25"/>
      <c r="F319" s="136">
        <v>0</v>
      </c>
      <c r="G319" s="136"/>
      <c r="H319" s="102">
        <f t="shared" si="53"/>
        <v>0</v>
      </c>
      <c r="I319" s="234"/>
      <c r="J319" s="150" t="str">
        <f t="shared" si="42"/>
        <v xml:space="preserve"> </v>
      </c>
      <c r="K319" s="234"/>
      <c r="L319" s="180"/>
      <c r="M319" s="102">
        <f t="shared" si="45"/>
        <v>0</v>
      </c>
      <c r="N319" s="234"/>
      <c r="O319" s="133" t="str">
        <f t="shared" si="43"/>
        <v xml:space="preserve"> </v>
      </c>
      <c r="P319" s="234"/>
    </row>
    <row r="320" spans="1:16" x14ac:dyDescent="0.2">
      <c r="A320" s="383" t="s">
        <v>79</v>
      </c>
      <c r="B320" s="383"/>
      <c r="C320" s="3" t="s">
        <v>581</v>
      </c>
      <c r="D320" s="22" t="s">
        <v>582</v>
      </c>
      <c r="E320" s="23"/>
      <c r="F320" s="136">
        <v>190</v>
      </c>
      <c r="G320" s="136"/>
      <c r="H320" s="102">
        <f t="shared" si="53"/>
        <v>190</v>
      </c>
      <c r="I320" s="234">
        <v>171993</v>
      </c>
      <c r="J320" s="150">
        <f t="shared" si="42"/>
        <v>905.22631578947369</v>
      </c>
      <c r="K320" s="234">
        <v>200000</v>
      </c>
      <c r="L320" s="180">
        <v>-200000</v>
      </c>
      <c r="M320" s="102">
        <f t="shared" si="45"/>
        <v>0</v>
      </c>
      <c r="N320" s="234">
        <v>0</v>
      </c>
      <c r="O320" s="133" t="str">
        <f t="shared" si="43"/>
        <v xml:space="preserve"> </v>
      </c>
      <c r="P320" s="234">
        <v>200000</v>
      </c>
    </row>
    <row r="321" spans="1:16" x14ac:dyDescent="0.2">
      <c r="A321" s="383" t="s">
        <v>80</v>
      </c>
      <c r="B321" s="383"/>
      <c r="C321" s="27" t="s">
        <v>583</v>
      </c>
      <c r="D321" s="22" t="s">
        <v>584</v>
      </c>
      <c r="E321" s="28"/>
      <c r="F321" s="136">
        <v>0</v>
      </c>
      <c r="G321" s="136"/>
      <c r="H321" s="102">
        <f t="shared" si="53"/>
        <v>0</v>
      </c>
      <c r="I321" s="234"/>
      <c r="J321" s="150" t="str">
        <f t="shared" si="42"/>
        <v xml:space="preserve"> </v>
      </c>
      <c r="K321" s="234"/>
      <c r="L321" s="180"/>
      <c r="M321" s="102">
        <f t="shared" si="45"/>
        <v>0</v>
      </c>
      <c r="N321" s="234"/>
      <c r="O321" s="133" t="str">
        <f t="shared" si="43"/>
        <v xml:space="preserve"> </v>
      </c>
      <c r="P321" s="234"/>
    </row>
    <row r="322" spans="1:16" x14ac:dyDescent="0.2">
      <c r="A322" s="383" t="s">
        <v>81</v>
      </c>
      <c r="B322" s="383"/>
      <c r="C322" s="24" t="s">
        <v>355</v>
      </c>
      <c r="D322" s="22" t="s">
        <v>584</v>
      </c>
      <c r="E322" s="25"/>
      <c r="F322" s="136">
        <v>0</v>
      </c>
      <c r="G322" s="136"/>
      <c r="H322" s="102">
        <f t="shared" si="53"/>
        <v>0</v>
      </c>
      <c r="I322" s="234"/>
      <c r="J322" s="150" t="str">
        <f t="shared" si="42"/>
        <v xml:space="preserve"> </v>
      </c>
      <c r="K322" s="234"/>
      <c r="L322" s="180"/>
      <c r="M322" s="102">
        <f t="shared" si="45"/>
        <v>0</v>
      </c>
      <c r="N322" s="234"/>
      <c r="O322" s="133" t="str">
        <f t="shared" si="43"/>
        <v xml:space="preserve"> </v>
      </c>
      <c r="P322" s="234"/>
    </row>
    <row r="323" spans="1:16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36">
        <v>0</v>
      </c>
      <c r="G323" s="136"/>
      <c r="H323" s="102">
        <f t="shared" si="53"/>
        <v>0</v>
      </c>
      <c r="I323" s="234"/>
      <c r="J323" s="150" t="str">
        <f t="shared" si="42"/>
        <v xml:space="preserve"> </v>
      </c>
      <c r="K323" s="234"/>
      <c r="L323" s="180"/>
      <c r="M323" s="102">
        <f t="shared" si="45"/>
        <v>0</v>
      </c>
      <c r="N323" s="234"/>
      <c r="O323" s="133" t="str">
        <f t="shared" si="43"/>
        <v xml:space="preserve"> </v>
      </c>
      <c r="P323" s="234"/>
    </row>
    <row r="324" spans="1:16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36">
        <v>200</v>
      </c>
      <c r="G324" s="136"/>
      <c r="H324" s="102">
        <f t="shared" si="53"/>
        <v>200</v>
      </c>
      <c r="I324" s="234"/>
      <c r="J324" s="150">
        <f t="shared" si="42"/>
        <v>0</v>
      </c>
      <c r="K324" s="234"/>
      <c r="L324" s="180">
        <v>9750</v>
      </c>
      <c r="M324" s="102">
        <f t="shared" si="45"/>
        <v>9750</v>
      </c>
      <c r="N324" s="234">
        <v>9750</v>
      </c>
      <c r="O324" s="133">
        <f t="shared" si="43"/>
        <v>1</v>
      </c>
      <c r="P324" s="234"/>
    </row>
    <row r="325" spans="1:16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36">
        <v>0</v>
      </c>
      <c r="G325" s="136"/>
      <c r="H325" s="102">
        <f t="shared" si="53"/>
        <v>0</v>
      </c>
      <c r="I325" s="234"/>
      <c r="J325" s="150" t="str">
        <f t="shared" si="42"/>
        <v xml:space="preserve"> </v>
      </c>
      <c r="K325" s="234"/>
      <c r="L325" s="180"/>
      <c r="M325" s="102">
        <f t="shared" si="45"/>
        <v>0</v>
      </c>
      <c r="N325" s="234"/>
      <c r="O325" s="133" t="str">
        <f t="shared" si="43"/>
        <v xml:space="preserve"> </v>
      </c>
      <c r="P325" s="234"/>
    </row>
    <row r="326" spans="1:16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103">
        <f t="shared" ref="F326:I326" si="54">SUM(F316:F324)</f>
        <v>1090</v>
      </c>
      <c r="G326" s="103">
        <f t="shared" si="54"/>
        <v>0</v>
      </c>
      <c r="H326" s="103">
        <f t="shared" si="54"/>
        <v>1090</v>
      </c>
      <c r="I326" s="235">
        <f t="shared" si="54"/>
        <v>644975</v>
      </c>
      <c r="J326" s="103">
        <f t="shared" ref="J326:N326" si="55">SUM(J316:J324)</f>
        <v>1580.9148872180451</v>
      </c>
      <c r="K326" s="235">
        <f t="shared" si="55"/>
        <v>700000</v>
      </c>
      <c r="L326" s="103">
        <f t="shared" si="55"/>
        <v>-257911</v>
      </c>
      <c r="M326" s="103">
        <f t="shared" si="55"/>
        <v>442089</v>
      </c>
      <c r="N326" s="235">
        <f t="shared" si="55"/>
        <v>315786</v>
      </c>
      <c r="O326" s="133">
        <f t="shared" si="43"/>
        <v>0.71430413333061893</v>
      </c>
      <c r="P326" s="235">
        <f t="shared" ref="P326" si="56">SUM(P316:P324)</f>
        <v>700000</v>
      </c>
    </row>
    <row r="327" spans="1:16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36">
        <v>0</v>
      </c>
      <c r="G327" s="136"/>
      <c r="H327" s="102">
        <f t="shared" ref="H327:H328" si="57">SUM(F327:G327)</f>
        <v>0</v>
      </c>
      <c r="I327" s="234"/>
      <c r="J327" s="150" t="str">
        <f t="shared" si="42"/>
        <v xml:space="preserve"> </v>
      </c>
      <c r="K327" s="234"/>
      <c r="L327" s="180"/>
      <c r="M327" s="102">
        <f t="shared" si="45"/>
        <v>0</v>
      </c>
      <c r="N327" s="234"/>
      <c r="O327" s="133" t="str">
        <f t="shared" si="43"/>
        <v xml:space="preserve"> </v>
      </c>
      <c r="P327" s="234"/>
    </row>
    <row r="328" spans="1:16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36">
        <v>0</v>
      </c>
      <c r="G328" s="136"/>
      <c r="H328" s="102">
        <f t="shared" si="57"/>
        <v>0</v>
      </c>
      <c r="I328" s="234"/>
      <c r="J328" s="150" t="str">
        <f t="shared" si="42"/>
        <v xml:space="preserve"> </v>
      </c>
      <c r="K328" s="234"/>
      <c r="L328" s="180"/>
      <c r="M328" s="102">
        <f t="shared" si="45"/>
        <v>0</v>
      </c>
      <c r="N328" s="234"/>
      <c r="O328" s="133" t="str">
        <f t="shared" si="43"/>
        <v xml:space="preserve"> </v>
      </c>
      <c r="P328" s="234"/>
    </row>
    <row r="329" spans="1:16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103">
        <f t="shared" ref="F329:H329" si="58">SUM(F327:F328)</f>
        <v>0</v>
      </c>
      <c r="G329" s="103">
        <f t="shared" si="58"/>
        <v>0</v>
      </c>
      <c r="H329" s="103">
        <f t="shared" si="58"/>
        <v>0</v>
      </c>
      <c r="I329" s="234"/>
      <c r="J329" s="103">
        <f t="shared" ref="J329:M329" si="59">SUM(J327:J328)</f>
        <v>0</v>
      </c>
      <c r="K329" s="234"/>
      <c r="L329" s="103">
        <f t="shared" si="59"/>
        <v>0</v>
      </c>
      <c r="M329" s="103">
        <f t="shared" si="59"/>
        <v>0</v>
      </c>
      <c r="N329" s="234"/>
      <c r="O329" s="133" t="str">
        <f t="shared" si="43"/>
        <v xml:space="preserve"> </v>
      </c>
      <c r="P329" s="234"/>
    </row>
    <row r="330" spans="1:16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36">
        <v>294</v>
      </c>
      <c r="G330" s="136"/>
      <c r="H330" s="102">
        <f t="shared" ref="H330:H339" si="60">SUM(F330:G330)</f>
        <v>294</v>
      </c>
      <c r="I330" s="234">
        <v>164317</v>
      </c>
      <c r="J330" s="150">
        <f t="shared" si="42"/>
        <v>558.90136054421771</v>
      </c>
      <c r="K330" s="234">
        <f>K326*0.27</f>
        <v>189000</v>
      </c>
      <c r="L330" s="180">
        <v>282844</v>
      </c>
      <c r="M330" s="102">
        <f t="shared" si="45"/>
        <v>471844</v>
      </c>
      <c r="N330" s="234">
        <v>79782</v>
      </c>
      <c r="O330" s="133">
        <f t="shared" si="43"/>
        <v>0.16908554522257357</v>
      </c>
      <c r="P330" s="234">
        <f>P326*0.27</f>
        <v>189000</v>
      </c>
    </row>
    <row r="331" spans="1:16" ht="15" hidden="1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36">
        <v>0</v>
      </c>
      <c r="G331" s="136"/>
      <c r="H331" s="102">
        <f t="shared" si="60"/>
        <v>0</v>
      </c>
      <c r="I331" s="234"/>
      <c r="J331" s="150" t="str">
        <f t="shared" si="42"/>
        <v xml:space="preserve"> </v>
      </c>
      <c r="K331" s="234"/>
      <c r="L331" s="180"/>
      <c r="M331" s="102">
        <f t="shared" si="45"/>
        <v>0</v>
      </c>
      <c r="N331" s="234"/>
      <c r="O331" s="133" t="str">
        <f t="shared" si="43"/>
        <v xml:space="preserve"> </v>
      </c>
      <c r="P331" s="234"/>
    </row>
    <row r="332" spans="1:16" ht="15" hidden="1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36">
        <v>0</v>
      </c>
      <c r="G332" s="136"/>
      <c r="H332" s="102">
        <f t="shared" si="60"/>
        <v>0</v>
      </c>
      <c r="I332" s="234"/>
      <c r="J332" s="150" t="str">
        <f t="shared" si="42"/>
        <v xml:space="preserve"> </v>
      </c>
      <c r="K332" s="234"/>
      <c r="L332" s="180"/>
      <c r="M332" s="102">
        <f t="shared" si="45"/>
        <v>0</v>
      </c>
      <c r="N332" s="234"/>
      <c r="O332" s="133" t="str">
        <f t="shared" si="43"/>
        <v xml:space="preserve"> </v>
      </c>
      <c r="P332" s="234"/>
    </row>
    <row r="333" spans="1:16" ht="15" hidden="1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36">
        <v>0</v>
      </c>
      <c r="G333" s="136"/>
      <c r="H333" s="102">
        <f t="shared" si="60"/>
        <v>0</v>
      </c>
      <c r="I333" s="234"/>
      <c r="J333" s="150" t="str">
        <f t="shared" si="42"/>
        <v xml:space="preserve"> </v>
      </c>
      <c r="K333" s="234"/>
      <c r="L333" s="180"/>
      <c r="M333" s="102">
        <f t="shared" si="45"/>
        <v>0</v>
      </c>
      <c r="N333" s="234"/>
      <c r="O333" s="133" t="str">
        <f t="shared" si="43"/>
        <v xml:space="preserve"> </v>
      </c>
      <c r="P333" s="234"/>
    </row>
    <row r="334" spans="1:16" ht="15" hidden="1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36">
        <v>0</v>
      </c>
      <c r="G334" s="136"/>
      <c r="H334" s="102">
        <f t="shared" si="60"/>
        <v>0</v>
      </c>
      <c r="I334" s="234"/>
      <c r="J334" s="150" t="str">
        <f t="shared" si="42"/>
        <v xml:space="preserve"> </v>
      </c>
      <c r="K334" s="234"/>
      <c r="L334" s="180"/>
      <c r="M334" s="102">
        <f t="shared" si="45"/>
        <v>0</v>
      </c>
      <c r="N334" s="234"/>
      <c r="O334" s="133" t="str">
        <f t="shared" si="43"/>
        <v xml:space="preserve"> </v>
      </c>
      <c r="P334" s="234"/>
    </row>
    <row r="335" spans="1:16" ht="15" hidden="1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36">
        <v>0</v>
      </c>
      <c r="G335" s="136"/>
      <c r="H335" s="102">
        <f t="shared" si="60"/>
        <v>0</v>
      </c>
      <c r="I335" s="234"/>
      <c r="J335" s="150" t="str">
        <f t="shared" si="42"/>
        <v xml:space="preserve"> </v>
      </c>
      <c r="K335" s="234"/>
      <c r="L335" s="180"/>
      <c r="M335" s="102">
        <f t="shared" si="45"/>
        <v>0</v>
      </c>
      <c r="N335" s="234"/>
      <c r="O335" s="133" t="str">
        <f t="shared" si="43"/>
        <v xml:space="preserve"> </v>
      </c>
      <c r="P335" s="234"/>
    </row>
    <row r="336" spans="1:16" ht="15" hidden="1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36">
        <v>0</v>
      </c>
      <c r="G336" s="136"/>
      <c r="H336" s="102">
        <f t="shared" si="60"/>
        <v>0</v>
      </c>
      <c r="I336" s="234"/>
      <c r="J336" s="150" t="str">
        <f t="shared" si="42"/>
        <v xml:space="preserve"> </v>
      </c>
      <c r="K336" s="234"/>
      <c r="L336" s="180"/>
      <c r="M336" s="102">
        <f t="shared" si="45"/>
        <v>0</v>
      </c>
      <c r="N336" s="234"/>
      <c r="O336" s="133" t="str">
        <f t="shared" si="43"/>
        <v xml:space="preserve"> </v>
      </c>
      <c r="P336" s="234"/>
    </row>
    <row r="337" spans="1:16" ht="25.5" hidden="1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36">
        <v>0</v>
      </c>
      <c r="G337" s="136"/>
      <c r="H337" s="102">
        <f t="shared" si="60"/>
        <v>0</v>
      </c>
      <c r="I337" s="234"/>
      <c r="J337" s="150" t="str">
        <f t="shared" si="42"/>
        <v xml:space="preserve"> </v>
      </c>
      <c r="K337" s="234"/>
      <c r="L337" s="180"/>
      <c r="M337" s="102">
        <f t="shared" si="45"/>
        <v>0</v>
      </c>
      <c r="N337" s="234"/>
      <c r="O337" s="133" t="str">
        <f t="shared" si="43"/>
        <v xml:space="preserve"> </v>
      </c>
      <c r="P337" s="234"/>
    </row>
    <row r="338" spans="1:16" ht="15" hidden="1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36">
        <v>0</v>
      </c>
      <c r="G338" s="136"/>
      <c r="H338" s="102">
        <f t="shared" si="60"/>
        <v>0</v>
      </c>
      <c r="I338" s="234"/>
      <c r="J338" s="150" t="str">
        <f t="shared" si="42"/>
        <v xml:space="preserve"> </v>
      </c>
      <c r="K338" s="234"/>
      <c r="L338" s="180"/>
      <c r="M338" s="102">
        <f t="shared" si="45"/>
        <v>0</v>
      </c>
      <c r="N338" s="234"/>
      <c r="O338" s="133" t="str">
        <f t="shared" si="43"/>
        <v xml:space="preserve"> </v>
      </c>
      <c r="P338" s="234"/>
    </row>
    <row r="339" spans="1:16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36">
        <v>0</v>
      </c>
      <c r="G339" s="136"/>
      <c r="H339" s="102">
        <f t="shared" si="60"/>
        <v>0</v>
      </c>
      <c r="I339" s="234"/>
      <c r="J339" s="150" t="str">
        <f t="shared" si="42"/>
        <v xml:space="preserve"> </v>
      </c>
      <c r="K339" s="234"/>
      <c r="L339" s="180"/>
      <c r="M339" s="102">
        <f t="shared" si="45"/>
        <v>0</v>
      </c>
      <c r="N339" s="234"/>
      <c r="O339" s="133" t="str">
        <f t="shared" si="43"/>
        <v xml:space="preserve"> </v>
      </c>
      <c r="P339" s="234"/>
    </row>
    <row r="340" spans="1:16" ht="25.5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103">
        <f t="shared" ref="F340:I340" si="61">F330+F331+F332+F335+F339</f>
        <v>294</v>
      </c>
      <c r="G340" s="103">
        <f t="shared" si="61"/>
        <v>0</v>
      </c>
      <c r="H340" s="103">
        <f t="shared" si="61"/>
        <v>294</v>
      </c>
      <c r="I340" s="235">
        <f t="shared" si="61"/>
        <v>164317</v>
      </c>
      <c r="J340" s="103" t="e">
        <f t="shared" ref="J340:M340" si="62">J330+J331+J332+J335+J339</f>
        <v>#VALUE!</v>
      </c>
      <c r="K340" s="235">
        <f t="shared" si="62"/>
        <v>189000</v>
      </c>
      <c r="L340" s="103">
        <f t="shared" si="62"/>
        <v>282844</v>
      </c>
      <c r="M340" s="103">
        <f t="shared" si="62"/>
        <v>471844</v>
      </c>
      <c r="N340" s="235">
        <f t="shared" ref="N340" si="63">N330+N331+N332+N335+N339</f>
        <v>79782</v>
      </c>
      <c r="O340" s="133">
        <f t="shared" si="43"/>
        <v>0.16908554522257357</v>
      </c>
      <c r="P340" s="235">
        <f t="shared" ref="P340" si="64">P330+P331+P332+P335+P339</f>
        <v>189000</v>
      </c>
    </row>
    <row r="341" spans="1:16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103">
        <f t="shared" ref="F341:I341" si="65">F312+F315+F326+F329+F340</f>
        <v>1384</v>
      </c>
      <c r="G341" s="103">
        <f t="shared" si="65"/>
        <v>0</v>
      </c>
      <c r="H341" s="103">
        <f t="shared" si="65"/>
        <v>1384</v>
      </c>
      <c r="I341" s="235">
        <f t="shared" si="65"/>
        <v>809292</v>
      </c>
      <c r="J341" s="103" t="e">
        <f t="shared" ref="J341:M341" si="66">J312+J315+J326+J329+J340</f>
        <v>#VALUE!</v>
      </c>
      <c r="K341" s="235">
        <f t="shared" si="66"/>
        <v>889000</v>
      </c>
      <c r="L341" s="103">
        <f t="shared" si="66"/>
        <v>95994</v>
      </c>
      <c r="M341" s="103">
        <f t="shared" si="66"/>
        <v>984994</v>
      </c>
      <c r="N341" s="235">
        <f t="shared" ref="N341" si="67">N312+N315+N326+N329+N340</f>
        <v>395568</v>
      </c>
      <c r="O341" s="133">
        <f t="shared" si="43"/>
        <v>0.40159432443243309</v>
      </c>
      <c r="P341" s="235">
        <f t="shared" ref="P341" si="68">P312+P315+P326+P329+P340</f>
        <v>889000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36">
        <v>0</v>
      </c>
      <c r="G342" s="136"/>
      <c r="H342" s="102">
        <f t="shared" ref="H342:H373" si="69">SUM(F342:G342)</f>
        <v>0</v>
      </c>
      <c r="I342" s="234"/>
      <c r="J342" s="150" t="str">
        <f t="shared" si="42"/>
        <v xml:space="preserve"> </v>
      </c>
      <c r="K342" s="234"/>
      <c r="L342" s="180"/>
      <c r="M342" s="102">
        <f t="shared" si="45"/>
        <v>0</v>
      </c>
      <c r="N342" s="234"/>
      <c r="O342" s="133" t="str">
        <f t="shared" si="43"/>
        <v xml:space="preserve"> </v>
      </c>
      <c r="P342" s="234"/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36">
        <v>0</v>
      </c>
      <c r="G343" s="136"/>
      <c r="H343" s="102">
        <f t="shared" si="69"/>
        <v>0</v>
      </c>
      <c r="I343" s="234"/>
      <c r="J343" s="150" t="str">
        <f t="shared" si="42"/>
        <v xml:space="preserve"> </v>
      </c>
      <c r="K343" s="234"/>
      <c r="L343" s="180"/>
      <c r="M343" s="102">
        <f t="shared" si="45"/>
        <v>0</v>
      </c>
      <c r="N343" s="234"/>
      <c r="O343" s="133" t="str">
        <f t="shared" si="43"/>
        <v xml:space="preserve"> </v>
      </c>
      <c r="P343" s="234"/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36">
        <v>0</v>
      </c>
      <c r="G344" s="136"/>
      <c r="H344" s="102">
        <f t="shared" si="69"/>
        <v>0</v>
      </c>
      <c r="I344" s="234"/>
      <c r="J344" s="150" t="str">
        <f t="shared" si="42"/>
        <v xml:space="preserve"> </v>
      </c>
      <c r="K344" s="234"/>
      <c r="L344" s="180"/>
      <c r="M344" s="102">
        <f t="shared" si="45"/>
        <v>0</v>
      </c>
      <c r="N344" s="234"/>
      <c r="O344" s="133" t="str">
        <f t="shared" si="43"/>
        <v xml:space="preserve"> </v>
      </c>
      <c r="P344" s="234"/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36">
        <v>0</v>
      </c>
      <c r="G345" s="136"/>
      <c r="H345" s="102">
        <f t="shared" si="69"/>
        <v>0</v>
      </c>
      <c r="I345" s="234"/>
      <c r="J345" s="150" t="str">
        <f t="shared" si="42"/>
        <v xml:space="preserve"> </v>
      </c>
      <c r="K345" s="234"/>
      <c r="L345" s="180"/>
      <c r="M345" s="102">
        <f t="shared" si="45"/>
        <v>0</v>
      </c>
      <c r="N345" s="234"/>
      <c r="O345" s="133" t="str">
        <f t="shared" si="43"/>
        <v xml:space="preserve"> </v>
      </c>
      <c r="P345" s="234"/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36">
        <v>0</v>
      </c>
      <c r="G346" s="136"/>
      <c r="H346" s="102">
        <f t="shared" si="69"/>
        <v>0</v>
      </c>
      <c r="I346" s="234"/>
      <c r="J346" s="150" t="str">
        <f t="shared" si="42"/>
        <v xml:space="preserve"> </v>
      </c>
      <c r="K346" s="234"/>
      <c r="L346" s="180"/>
      <c r="M346" s="102">
        <f t="shared" si="45"/>
        <v>0</v>
      </c>
      <c r="N346" s="234"/>
      <c r="O346" s="133" t="str">
        <f t="shared" si="43"/>
        <v xml:space="preserve"> </v>
      </c>
      <c r="P346" s="234"/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36">
        <v>0</v>
      </c>
      <c r="G347" s="136"/>
      <c r="H347" s="102">
        <f t="shared" si="69"/>
        <v>0</v>
      </c>
      <c r="I347" s="234"/>
      <c r="J347" s="150" t="str">
        <f t="shared" si="42"/>
        <v xml:space="preserve"> </v>
      </c>
      <c r="K347" s="234"/>
      <c r="L347" s="180"/>
      <c r="M347" s="102">
        <f t="shared" si="45"/>
        <v>0</v>
      </c>
      <c r="N347" s="234"/>
      <c r="O347" s="133" t="str">
        <f t="shared" si="43"/>
        <v xml:space="preserve"> </v>
      </c>
      <c r="P347" s="234"/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36">
        <v>0</v>
      </c>
      <c r="G348" s="136"/>
      <c r="H348" s="102">
        <f t="shared" si="69"/>
        <v>0</v>
      </c>
      <c r="I348" s="234"/>
      <c r="J348" s="150" t="str">
        <f t="shared" si="42"/>
        <v xml:space="preserve"> </v>
      </c>
      <c r="K348" s="234"/>
      <c r="L348" s="180"/>
      <c r="M348" s="102">
        <f t="shared" si="45"/>
        <v>0</v>
      </c>
      <c r="N348" s="234"/>
      <c r="O348" s="133" t="str">
        <f t="shared" si="43"/>
        <v xml:space="preserve"> </v>
      </c>
      <c r="P348" s="234"/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36">
        <v>0</v>
      </c>
      <c r="G349" s="136"/>
      <c r="H349" s="102">
        <f t="shared" si="69"/>
        <v>0</v>
      </c>
      <c r="I349" s="234"/>
      <c r="J349" s="150" t="str">
        <f t="shared" si="42"/>
        <v xml:space="preserve"> </v>
      </c>
      <c r="K349" s="234"/>
      <c r="L349" s="180"/>
      <c r="M349" s="102">
        <f t="shared" si="45"/>
        <v>0</v>
      </c>
      <c r="N349" s="234"/>
      <c r="O349" s="133" t="str">
        <f t="shared" si="43"/>
        <v xml:space="preserve"> </v>
      </c>
      <c r="P349" s="234"/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36">
        <v>0</v>
      </c>
      <c r="G350" s="136"/>
      <c r="H350" s="102">
        <f t="shared" si="69"/>
        <v>0</v>
      </c>
      <c r="I350" s="234"/>
      <c r="J350" s="150" t="str">
        <f t="shared" si="42"/>
        <v xml:space="preserve"> </v>
      </c>
      <c r="K350" s="234"/>
      <c r="L350" s="180"/>
      <c r="M350" s="102">
        <f t="shared" si="45"/>
        <v>0</v>
      </c>
      <c r="N350" s="234"/>
      <c r="O350" s="133" t="str">
        <f t="shared" si="43"/>
        <v xml:space="preserve"> </v>
      </c>
      <c r="P350" s="234"/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36">
        <v>0</v>
      </c>
      <c r="G351" s="136"/>
      <c r="H351" s="102">
        <f t="shared" si="69"/>
        <v>0</v>
      </c>
      <c r="I351" s="234"/>
      <c r="J351" s="150" t="str">
        <f t="shared" si="42"/>
        <v xml:space="preserve"> </v>
      </c>
      <c r="K351" s="234"/>
      <c r="L351" s="180"/>
      <c r="M351" s="102">
        <f t="shared" si="45"/>
        <v>0</v>
      </c>
      <c r="N351" s="234"/>
      <c r="O351" s="133" t="str">
        <f t="shared" si="43"/>
        <v xml:space="preserve"> </v>
      </c>
      <c r="P351" s="234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36">
        <v>0</v>
      </c>
      <c r="G352" s="136"/>
      <c r="H352" s="102">
        <f t="shared" si="69"/>
        <v>0</v>
      </c>
      <c r="I352" s="234"/>
      <c r="J352" s="150" t="str">
        <f t="shared" si="42"/>
        <v xml:space="preserve"> </v>
      </c>
      <c r="K352" s="234"/>
      <c r="L352" s="180"/>
      <c r="M352" s="102">
        <f t="shared" si="45"/>
        <v>0</v>
      </c>
      <c r="N352" s="234"/>
      <c r="O352" s="133" t="str">
        <f t="shared" si="43"/>
        <v xml:space="preserve"> </v>
      </c>
      <c r="P352" s="234"/>
    </row>
    <row r="353" spans="1:16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36">
        <v>0</v>
      </c>
      <c r="G353" s="136"/>
      <c r="H353" s="102">
        <f t="shared" si="69"/>
        <v>0</v>
      </c>
      <c r="I353" s="234"/>
      <c r="J353" s="150" t="str">
        <f t="shared" si="42"/>
        <v xml:space="preserve"> </v>
      </c>
      <c r="K353" s="234"/>
      <c r="L353" s="180"/>
      <c r="M353" s="102">
        <f t="shared" si="45"/>
        <v>0</v>
      </c>
      <c r="N353" s="234"/>
      <c r="O353" s="133" t="str">
        <f t="shared" si="43"/>
        <v xml:space="preserve"> </v>
      </c>
      <c r="P353" s="234"/>
    </row>
    <row r="354" spans="1:16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36">
        <v>0</v>
      </c>
      <c r="G354" s="136"/>
      <c r="H354" s="102">
        <f t="shared" si="69"/>
        <v>0</v>
      </c>
      <c r="I354" s="234"/>
      <c r="J354" s="150" t="str">
        <f t="shared" si="42"/>
        <v xml:space="preserve"> </v>
      </c>
      <c r="K354" s="234"/>
      <c r="L354" s="180"/>
      <c r="M354" s="102">
        <f t="shared" si="45"/>
        <v>0</v>
      </c>
      <c r="N354" s="234"/>
      <c r="O354" s="133" t="str">
        <f t="shared" si="43"/>
        <v xml:space="preserve"> </v>
      </c>
      <c r="P354" s="234"/>
    </row>
    <row r="355" spans="1:16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36">
        <v>0</v>
      </c>
      <c r="G355" s="136"/>
      <c r="H355" s="102">
        <f t="shared" si="69"/>
        <v>0</v>
      </c>
      <c r="I355" s="234"/>
      <c r="J355" s="150" t="str">
        <f t="shared" si="42"/>
        <v xml:space="preserve"> </v>
      </c>
      <c r="K355" s="234"/>
      <c r="L355" s="180"/>
      <c r="M355" s="102">
        <f t="shared" si="45"/>
        <v>0</v>
      </c>
      <c r="N355" s="234"/>
      <c r="O355" s="133" t="str">
        <f t="shared" si="43"/>
        <v xml:space="preserve"> </v>
      </c>
      <c r="P355" s="234"/>
    </row>
    <row r="356" spans="1:16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36">
        <v>0</v>
      </c>
      <c r="G356" s="136"/>
      <c r="H356" s="102">
        <f t="shared" si="69"/>
        <v>0</v>
      </c>
      <c r="I356" s="234"/>
      <c r="J356" s="150" t="str">
        <f t="shared" si="42"/>
        <v xml:space="preserve"> </v>
      </c>
      <c r="K356" s="234"/>
      <c r="L356" s="180"/>
      <c r="M356" s="102">
        <f t="shared" si="45"/>
        <v>0</v>
      </c>
      <c r="N356" s="234"/>
      <c r="O356" s="133" t="str">
        <f t="shared" si="43"/>
        <v xml:space="preserve"> </v>
      </c>
      <c r="P356" s="234"/>
    </row>
    <row r="357" spans="1:16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36">
        <v>0</v>
      </c>
      <c r="G357" s="136"/>
      <c r="H357" s="102">
        <f t="shared" si="69"/>
        <v>0</v>
      </c>
      <c r="I357" s="234"/>
      <c r="J357" s="150" t="str">
        <f t="shared" si="42"/>
        <v xml:space="preserve"> </v>
      </c>
      <c r="K357" s="234"/>
      <c r="L357" s="180"/>
      <c r="M357" s="102">
        <f t="shared" si="45"/>
        <v>0</v>
      </c>
      <c r="N357" s="234"/>
      <c r="O357" s="133" t="str">
        <f t="shared" si="43"/>
        <v xml:space="preserve"> </v>
      </c>
      <c r="P357" s="234"/>
    </row>
    <row r="358" spans="1:16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36">
        <v>0</v>
      </c>
      <c r="G358" s="136"/>
      <c r="H358" s="102">
        <f t="shared" si="69"/>
        <v>0</v>
      </c>
      <c r="I358" s="234"/>
      <c r="J358" s="150" t="str">
        <f t="shared" si="42"/>
        <v xml:space="preserve"> </v>
      </c>
      <c r="K358" s="234"/>
      <c r="L358" s="180"/>
      <c r="M358" s="102">
        <f t="shared" si="45"/>
        <v>0</v>
      </c>
      <c r="N358" s="234"/>
      <c r="O358" s="133" t="str">
        <f t="shared" si="43"/>
        <v xml:space="preserve"> </v>
      </c>
      <c r="P358" s="234"/>
    </row>
    <row r="359" spans="1:16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36">
        <v>0</v>
      </c>
      <c r="G359" s="136"/>
      <c r="H359" s="102">
        <f t="shared" si="69"/>
        <v>0</v>
      </c>
      <c r="I359" s="234"/>
      <c r="J359" s="150" t="str">
        <f t="shared" si="42"/>
        <v xml:space="preserve"> </v>
      </c>
      <c r="K359" s="234"/>
      <c r="L359" s="180"/>
      <c r="M359" s="102">
        <f t="shared" si="45"/>
        <v>0</v>
      </c>
      <c r="N359" s="234"/>
      <c r="O359" s="133" t="str">
        <f t="shared" si="43"/>
        <v xml:space="preserve"> </v>
      </c>
      <c r="P359" s="234"/>
    </row>
    <row r="360" spans="1:16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F360" s="136">
        <v>0</v>
      </c>
      <c r="G360" s="136"/>
      <c r="H360" s="102">
        <f t="shared" si="69"/>
        <v>0</v>
      </c>
      <c r="I360" s="234"/>
      <c r="J360" s="150" t="str">
        <f t="shared" si="42"/>
        <v xml:space="preserve"> </v>
      </c>
      <c r="K360" s="234"/>
      <c r="L360" s="180"/>
      <c r="M360" s="102">
        <f t="shared" si="45"/>
        <v>0</v>
      </c>
      <c r="N360" s="234"/>
      <c r="O360" s="133" t="str">
        <f t="shared" si="43"/>
        <v xml:space="preserve"> </v>
      </c>
      <c r="P360" s="234"/>
    </row>
    <row r="361" spans="1:16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36">
        <v>0</v>
      </c>
      <c r="G361" s="136"/>
      <c r="H361" s="102">
        <f t="shared" si="69"/>
        <v>0</v>
      </c>
      <c r="I361" s="234"/>
      <c r="J361" s="150" t="str">
        <f t="shared" si="42"/>
        <v xml:space="preserve"> </v>
      </c>
      <c r="K361" s="234"/>
      <c r="L361" s="180"/>
      <c r="M361" s="102">
        <f t="shared" si="45"/>
        <v>0</v>
      </c>
      <c r="N361" s="234"/>
      <c r="O361" s="133" t="str">
        <f t="shared" si="43"/>
        <v xml:space="preserve"> </v>
      </c>
      <c r="P361" s="234"/>
    </row>
    <row r="362" spans="1:16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36">
        <v>0</v>
      </c>
      <c r="G362" s="136"/>
      <c r="H362" s="102">
        <f t="shared" si="69"/>
        <v>0</v>
      </c>
      <c r="I362" s="234"/>
      <c r="J362" s="150" t="str">
        <f t="shared" si="42"/>
        <v xml:space="preserve"> </v>
      </c>
      <c r="K362" s="234"/>
      <c r="L362" s="180"/>
      <c r="M362" s="102">
        <f t="shared" si="45"/>
        <v>0</v>
      </c>
      <c r="N362" s="234"/>
      <c r="O362" s="133" t="str">
        <f t="shared" si="43"/>
        <v xml:space="preserve"> </v>
      </c>
      <c r="P362" s="234"/>
    </row>
    <row r="363" spans="1:16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36">
        <v>0</v>
      </c>
      <c r="G363" s="136"/>
      <c r="H363" s="102">
        <f t="shared" si="69"/>
        <v>0</v>
      </c>
      <c r="I363" s="234"/>
      <c r="J363" s="150" t="str">
        <f t="shared" si="42"/>
        <v xml:space="preserve"> </v>
      </c>
      <c r="K363" s="234"/>
      <c r="L363" s="180"/>
      <c r="M363" s="102">
        <f t="shared" si="45"/>
        <v>0</v>
      </c>
      <c r="N363" s="234"/>
      <c r="O363" s="133" t="str">
        <f t="shared" si="43"/>
        <v xml:space="preserve"> </v>
      </c>
      <c r="P363" s="234"/>
    </row>
    <row r="364" spans="1:16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36">
        <v>0</v>
      </c>
      <c r="G364" s="136"/>
      <c r="H364" s="102">
        <f t="shared" si="69"/>
        <v>0</v>
      </c>
      <c r="I364" s="234"/>
      <c r="J364" s="150" t="str">
        <f t="shared" si="42"/>
        <v xml:space="preserve"> </v>
      </c>
      <c r="K364" s="234"/>
      <c r="L364" s="180"/>
      <c r="M364" s="102">
        <f t="shared" si="45"/>
        <v>0</v>
      </c>
      <c r="N364" s="234"/>
      <c r="O364" s="133" t="str">
        <f t="shared" si="43"/>
        <v xml:space="preserve"> </v>
      </c>
      <c r="P364" s="234"/>
    </row>
    <row r="365" spans="1:16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36">
        <v>0</v>
      </c>
      <c r="G365" s="136"/>
      <c r="H365" s="102">
        <f t="shared" si="69"/>
        <v>0</v>
      </c>
      <c r="I365" s="234"/>
      <c r="J365" s="150" t="str">
        <f t="shared" si="42"/>
        <v xml:space="preserve"> </v>
      </c>
      <c r="K365" s="234"/>
      <c r="L365" s="180"/>
      <c r="M365" s="102">
        <f t="shared" si="45"/>
        <v>0</v>
      </c>
      <c r="N365" s="234"/>
      <c r="O365" s="133" t="str">
        <f t="shared" si="43"/>
        <v xml:space="preserve"> </v>
      </c>
      <c r="P365" s="234"/>
    </row>
    <row r="366" spans="1:16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36">
        <v>0</v>
      </c>
      <c r="G366" s="136"/>
      <c r="H366" s="102">
        <f t="shared" si="69"/>
        <v>0</v>
      </c>
      <c r="I366" s="234"/>
      <c r="J366" s="150" t="str">
        <f t="shared" si="42"/>
        <v xml:space="preserve"> </v>
      </c>
      <c r="K366" s="234"/>
      <c r="L366" s="180"/>
      <c r="M366" s="102">
        <f t="shared" si="45"/>
        <v>0</v>
      </c>
      <c r="N366" s="234"/>
      <c r="O366" s="133" t="str">
        <f t="shared" si="43"/>
        <v xml:space="preserve"> </v>
      </c>
      <c r="P366" s="234"/>
    </row>
    <row r="367" spans="1:16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36">
        <v>0</v>
      </c>
      <c r="G367" s="136"/>
      <c r="H367" s="102">
        <f t="shared" si="69"/>
        <v>0</v>
      </c>
      <c r="I367" s="234"/>
      <c r="J367" s="150" t="str">
        <f t="shared" si="42"/>
        <v xml:space="preserve"> </v>
      </c>
      <c r="K367" s="234"/>
      <c r="L367" s="180"/>
      <c r="M367" s="102">
        <f t="shared" si="45"/>
        <v>0</v>
      </c>
      <c r="N367" s="234"/>
      <c r="O367" s="133" t="str">
        <f t="shared" si="43"/>
        <v xml:space="preserve"> </v>
      </c>
      <c r="P367" s="234"/>
    </row>
    <row r="368" spans="1:16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36">
        <v>0</v>
      </c>
      <c r="G368" s="136"/>
      <c r="H368" s="102">
        <f t="shared" si="69"/>
        <v>0</v>
      </c>
      <c r="I368" s="234"/>
      <c r="J368" s="150" t="str">
        <f t="shared" si="42"/>
        <v xml:space="preserve"> </v>
      </c>
      <c r="K368" s="234"/>
      <c r="L368" s="180"/>
      <c r="M368" s="102">
        <f t="shared" si="45"/>
        <v>0</v>
      </c>
      <c r="N368" s="234"/>
      <c r="O368" s="133" t="str">
        <f t="shared" si="43"/>
        <v xml:space="preserve"> </v>
      </c>
      <c r="P368" s="234"/>
    </row>
    <row r="369" spans="1:16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36">
        <v>0</v>
      </c>
      <c r="G369" s="136"/>
      <c r="H369" s="102">
        <f t="shared" si="69"/>
        <v>0</v>
      </c>
      <c r="I369" s="234"/>
      <c r="J369" s="150" t="str">
        <f t="shared" si="42"/>
        <v xml:space="preserve"> </v>
      </c>
      <c r="K369" s="234"/>
      <c r="L369" s="180"/>
      <c r="M369" s="102">
        <f t="shared" si="45"/>
        <v>0</v>
      </c>
      <c r="N369" s="234"/>
      <c r="O369" s="133" t="str">
        <f t="shared" si="43"/>
        <v xml:space="preserve"> </v>
      </c>
      <c r="P369" s="234"/>
    </row>
    <row r="370" spans="1:16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36">
        <v>0</v>
      </c>
      <c r="G370" s="136"/>
      <c r="H370" s="102">
        <f t="shared" si="69"/>
        <v>0</v>
      </c>
      <c r="I370" s="234"/>
      <c r="J370" s="150" t="str">
        <f t="shared" si="42"/>
        <v xml:space="preserve"> </v>
      </c>
      <c r="K370" s="234"/>
      <c r="L370" s="180"/>
      <c r="M370" s="102">
        <f t="shared" si="45"/>
        <v>0</v>
      </c>
      <c r="N370" s="234"/>
      <c r="O370" s="133" t="str">
        <f t="shared" si="43"/>
        <v xml:space="preserve"> </v>
      </c>
      <c r="P370" s="234"/>
    </row>
    <row r="371" spans="1:16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36">
        <v>0</v>
      </c>
      <c r="G371" s="136"/>
      <c r="H371" s="102">
        <f t="shared" si="69"/>
        <v>0</v>
      </c>
      <c r="I371" s="234"/>
      <c r="J371" s="150" t="str">
        <f t="shared" si="42"/>
        <v xml:space="preserve"> </v>
      </c>
      <c r="K371" s="234"/>
      <c r="L371" s="180"/>
      <c r="M371" s="102">
        <f t="shared" si="45"/>
        <v>0</v>
      </c>
      <c r="N371" s="234"/>
      <c r="O371" s="133" t="str">
        <f t="shared" si="43"/>
        <v xml:space="preserve"> </v>
      </c>
      <c r="P371" s="234"/>
    </row>
    <row r="372" spans="1:16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36">
        <v>0</v>
      </c>
      <c r="G372" s="136"/>
      <c r="H372" s="102">
        <f t="shared" si="69"/>
        <v>0</v>
      </c>
      <c r="I372" s="234"/>
      <c r="J372" s="150" t="str">
        <f t="shared" si="42"/>
        <v xml:space="preserve"> </v>
      </c>
      <c r="K372" s="234"/>
      <c r="L372" s="180"/>
      <c r="M372" s="102">
        <f t="shared" si="45"/>
        <v>0</v>
      </c>
      <c r="N372" s="234"/>
      <c r="O372" s="133" t="str">
        <f t="shared" si="43"/>
        <v xml:space="preserve"> </v>
      </c>
      <c r="P372" s="234"/>
    </row>
    <row r="373" spans="1:16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36">
        <v>0</v>
      </c>
      <c r="G373" s="136"/>
      <c r="H373" s="102">
        <f t="shared" si="69"/>
        <v>0</v>
      </c>
      <c r="I373" s="234"/>
      <c r="J373" s="150" t="str">
        <f t="shared" ref="J373:J436" si="70">IF(H373=0," ",I373/H373)</f>
        <v xml:space="preserve"> </v>
      </c>
      <c r="K373" s="234"/>
      <c r="L373" s="180"/>
      <c r="M373" s="102">
        <f t="shared" si="45"/>
        <v>0</v>
      </c>
      <c r="N373" s="234"/>
      <c r="O373" s="133" t="str">
        <f t="shared" ref="O373:O436" si="71">IF(M373=0," ",N373/M373)</f>
        <v xml:space="preserve"> </v>
      </c>
      <c r="P373" s="234"/>
    </row>
    <row r="374" spans="1:16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F374" s="136">
        <v>0</v>
      </c>
      <c r="G374" s="136"/>
      <c r="H374" s="102">
        <f t="shared" ref="H374:H437" si="72">SUM(F374:G374)</f>
        <v>0</v>
      </c>
      <c r="I374" s="234"/>
      <c r="J374" s="150" t="str">
        <f t="shared" si="70"/>
        <v xml:space="preserve"> </v>
      </c>
      <c r="K374" s="234"/>
      <c r="L374" s="180"/>
      <c r="M374" s="102">
        <f t="shared" ref="M374:M437" si="73">SUM(K374:L374)</f>
        <v>0</v>
      </c>
      <c r="N374" s="234"/>
      <c r="O374" s="133" t="str">
        <f t="shared" si="71"/>
        <v xml:space="preserve"> </v>
      </c>
      <c r="P374" s="234"/>
    </row>
    <row r="375" spans="1:16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36">
        <v>0</v>
      </c>
      <c r="G375" s="136"/>
      <c r="H375" s="102">
        <f t="shared" si="72"/>
        <v>0</v>
      </c>
      <c r="I375" s="234"/>
      <c r="J375" s="150" t="str">
        <f t="shared" si="70"/>
        <v xml:space="preserve"> </v>
      </c>
      <c r="K375" s="234"/>
      <c r="L375" s="180"/>
      <c r="M375" s="102">
        <f t="shared" si="73"/>
        <v>0</v>
      </c>
      <c r="N375" s="234"/>
      <c r="O375" s="133" t="str">
        <f t="shared" si="71"/>
        <v xml:space="preserve"> </v>
      </c>
      <c r="P375" s="234"/>
    </row>
    <row r="376" spans="1:16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36">
        <v>0</v>
      </c>
      <c r="G376" s="136"/>
      <c r="H376" s="102">
        <f t="shared" si="72"/>
        <v>0</v>
      </c>
      <c r="I376" s="234"/>
      <c r="J376" s="150" t="str">
        <f t="shared" si="70"/>
        <v xml:space="preserve"> </v>
      </c>
      <c r="K376" s="234"/>
      <c r="L376" s="180"/>
      <c r="M376" s="102">
        <f t="shared" si="73"/>
        <v>0</v>
      </c>
      <c r="N376" s="234"/>
      <c r="O376" s="133" t="str">
        <f t="shared" si="71"/>
        <v xml:space="preserve"> </v>
      </c>
      <c r="P376" s="234"/>
    </row>
    <row r="377" spans="1:16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36">
        <v>0</v>
      </c>
      <c r="G377" s="136"/>
      <c r="H377" s="102">
        <f t="shared" si="72"/>
        <v>0</v>
      </c>
      <c r="I377" s="234"/>
      <c r="J377" s="150" t="str">
        <f t="shared" si="70"/>
        <v xml:space="preserve"> </v>
      </c>
      <c r="K377" s="234"/>
      <c r="L377" s="180"/>
      <c r="M377" s="102">
        <f t="shared" si="73"/>
        <v>0</v>
      </c>
      <c r="N377" s="234"/>
      <c r="O377" s="133" t="str">
        <f t="shared" si="71"/>
        <v xml:space="preserve"> </v>
      </c>
      <c r="P377" s="234"/>
    </row>
    <row r="378" spans="1:16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36">
        <v>0</v>
      </c>
      <c r="G378" s="136"/>
      <c r="H378" s="102">
        <f t="shared" si="72"/>
        <v>0</v>
      </c>
      <c r="I378" s="234"/>
      <c r="J378" s="150" t="str">
        <f t="shared" si="70"/>
        <v xml:space="preserve"> </v>
      </c>
      <c r="K378" s="234"/>
      <c r="L378" s="180"/>
      <c r="M378" s="102">
        <f t="shared" si="73"/>
        <v>0</v>
      </c>
      <c r="N378" s="234"/>
      <c r="O378" s="133" t="str">
        <f t="shared" si="71"/>
        <v xml:space="preserve"> </v>
      </c>
      <c r="P378" s="234"/>
    </row>
    <row r="379" spans="1:16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36">
        <v>0</v>
      </c>
      <c r="G379" s="136"/>
      <c r="H379" s="102">
        <f t="shared" si="72"/>
        <v>0</v>
      </c>
      <c r="I379" s="234"/>
      <c r="J379" s="150" t="str">
        <f t="shared" si="70"/>
        <v xml:space="preserve"> </v>
      </c>
      <c r="K379" s="234"/>
      <c r="L379" s="180"/>
      <c r="M379" s="102">
        <f t="shared" si="73"/>
        <v>0</v>
      </c>
      <c r="N379" s="234"/>
      <c r="O379" s="133" t="str">
        <f t="shared" si="71"/>
        <v xml:space="preserve"> </v>
      </c>
      <c r="P379" s="234"/>
    </row>
    <row r="380" spans="1:16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36">
        <v>0</v>
      </c>
      <c r="G380" s="136"/>
      <c r="H380" s="102">
        <f t="shared" si="72"/>
        <v>0</v>
      </c>
      <c r="I380" s="234"/>
      <c r="J380" s="150" t="str">
        <f t="shared" si="70"/>
        <v xml:space="preserve"> </v>
      </c>
      <c r="K380" s="234"/>
      <c r="L380" s="180"/>
      <c r="M380" s="102">
        <f t="shared" si="73"/>
        <v>0</v>
      </c>
      <c r="N380" s="234"/>
      <c r="O380" s="133" t="str">
        <f t="shared" si="71"/>
        <v xml:space="preserve"> </v>
      </c>
      <c r="P380" s="234"/>
    </row>
    <row r="381" spans="1:16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36">
        <v>0</v>
      </c>
      <c r="G381" s="136"/>
      <c r="H381" s="102">
        <f t="shared" si="72"/>
        <v>0</v>
      </c>
      <c r="I381" s="234"/>
      <c r="J381" s="150" t="str">
        <f t="shared" si="70"/>
        <v xml:space="preserve"> </v>
      </c>
      <c r="K381" s="234"/>
      <c r="L381" s="180"/>
      <c r="M381" s="102">
        <f t="shared" si="73"/>
        <v>0</v>
      </c>
      <c r="N381" s="234"/>
      <c r="O381" s="133" t="str">
        <f t="shared" si="71"/>
        <v xml:space="preserve"> </v>
      </c>
      <c r="P381" s="234"/>
    </row>
    <row r="382" spans="1:16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36">
        <v>0</v>
      </c>
      <c r="G382" s="136"/>
      <c r="H382" s="102">
        <f t="shared" si="72"/>
        <v>0</v>
      </c>
      <c r="I382" s="234"/>
      <c r="J382" s="150" t="str">
        <f t="shared" si="70"/>
        <v xml:space="preserve"> </v>
      </c>
      <c r="K382" s="234"/>
      <c r="L382" s="180"/>
      <c r="M382" s="102">
        <f t="shared" si="73"/>
        <v>0</v>
      </c>
      <c r="N382" s="234"/>
      <c r="O382" s="133" t="str">
        <f t="shared" si="71"/>
        <v xml:space="preserve"> </v>
      </c>
      <c r="P382" s="234"/>
    </row>
    <row r="383" spans="1:16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36">
        <v>0</v>
      </c>
      <c r="G383" s="136"/>
      <c r="H383" s="102">
        <f t="shared" si="72"/>
        <v>0</v>
      </c>
      <c r="I383" s="234"/>
      <c r="J383" s="150" t="str">
        <f t="shared" si="70"/>
        <v xml:space="preserve"> </v>
      </c>
      <c r="K383" s="234"/>
      <c r="L383" s="180"/>
      <c r="M383" s="102">
        <f t="shared" si="73"/>
        <v>0</v>
      </c>
      <c r="N383" s="234"/>
      <c r="O383" s="133" t="str">
        <f t="shared" si="71"/>
        <v xml:space="preserve"> </v>
      </c>
      <c r="P383" s="234"/>
    </row>
    <row r="384" spans="1:16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36">
        <v>0</v>
      </c>
      <c r="G384" s="136"/>
      <c r="H384" s="102">
        <f t="shared" si="72"/>
        <v>0</v>
      </c>
      <c r="I384" s="234"/>
      <c r="J384" s="150" t="str">
        <f t="shared" si="70"/>
        <v xml:space="preserve"> </v>
      </c>
      <c r="K384" s="234"/>
      <c r="L384" s="180"/>
      <c r="M384" s="102">
        <f t="shared" si="73"/>
        <v>0</v>
      </c>
      <c r="N384" s="234"/>
      <c r="O384" s="133" t="str">
        <f t="shared" si="71"/>
        <v xml:space="preserve"> </v>
      </c>
      <c r="P384" s="234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36">
        <v>0</v>
      </c>
      <c r="G385" s="136"/>
      <c r="H385" s="102">
        <f t="shared" si="72"/>
        <v>0</v>
      </c>
      <c r="I385" s="234"/>
      <c r="J385" s="150" t="str">
        <f t="shared" si="70"/>
        <v xml:space="preserve"> </v>
      </c>
      <c r="K385" s="234"/>
      <c r="L385" s="180"/>
      <c r="M385" s="102">
        <f t="shared" si="73"/>
        <v>0</v>
      </c>
      <c r="N385" s="234"/>
      <c r="O385" s="133" t="str">
        <f t="shared" si="71"/>
        <v xml:space="preserve"> </v>
      </c>
      <c r="P385" s="234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36">
        <v>0</v>
      </c>
      <c r="G386" s="136"/>
      <c r="H386" s="102">
        <f t="shared" si="72"/>
        <v>0</v>
      </c>
      <c r="I386" s="234"/>
      <c r="J386" s="150" t="str">
        <f t="shared" si="70"/>
        <v xml:space="preserve"> </v>
      </c>
      <c r="K386" s="234"/>
      <c r="L386" s="180"/>
      <c r="M386" s="102">
        <f t="shared" si="73"/>
        <v>0</v>
      </c>
      <c r="N386" s="234"/>
      <c r="O386" s="133" t="str">
        <f t="shared" si="71"/>
        <v xml:space="preserve"> </v>
      </c>
      <c r="P386" s="234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36">
        <v>0</v>
      </c>
      <c r="G387" s="136"/>
      <c r="H387" s="102">
        <f t="shared" si="72"/>
        <v>0</v>
      </c>
      <c r="I387" s="234"/>
      <c r="J387" s="150" t="str">
        <f t="shared" si="70"/>
        <v xml:space="preserve"> </v>
      </c>
      <c r="K387" s="234"/>
      <c r="L387" s="180"/>
      <c r="M387" s="102">
        <f t="shared" si="73"/>
        <v>0</v>
      </c>
      <c r="N387" s="234"/>
      <c r="O387" s="133" t="str">
        <f t="shared" si="71"/>
        <v xml:space="preserve"> </v>
      </c>
      <c r="P387" s="234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36">
        <v>0</v>
      </c>
      <c r="G388" s="136"/>
      <c r="H388" s="102">
        <f t="shared" si="72"/>
        <v>0</v>
      </c>
      <c r="I388" s="234"/>
      <c r="J388" s="150" t="str">
        <f t="shared" si="70"/>
        <v xml:space="preserve"> </v>
      </c>
      <c r="K388" s="234"/>
      <c r="L388" s="180"/>
      <c r="M388" s="102">
        <f t="shared" si="73"/>
        <v>0</v>
      </c>
      <c r="N388" s="234"/>
      <c r="O388" s="133" t="str">
        <f t="shared" si="71"/>
        <v xml:space="preserve"> </v>
      </c>
      <c r="P388" s="234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36">
        <v>0</v>
      </c>
      <c r="G389" s="136"/>
      <c r="H389" s="102">
        <f t="shared" si="72"/>
        <v>0</v>
      </c>
      <c r="I389" s="234"/>
      <c r="J389" s="150" t="str">
        <f t="shared" si="70"/>
        <v xml:space="preserve"> </v>
      </c>
      <c r="K389" s="234"/>
      <c r="L389" s="180"/>
      <c r="M389" s="102">
        <f t="shared" si="73"/>
        <v>0</v>
      </c>
      <c r="N389" s="234"/>
      <c r="O389" s="133" t="str">
        <f t="shared" si="71"/>
        <v xml:space="preserve"> </v>
      </c>
      <c r="P389" s="234"/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F390" s="136">
        <v>0</v>
      </c>
      <c r="G390" s="136"/>
      <c r="H390" s="102">
        <f t="shared" si="72"/>
        <v>0</v>
      </c>
      <c r="I390" s="234"/>
      <c r="J390" s="150" t="str">
        <f t="shared" si="70"/>
        <v xml:space="preserve"> </v>
      </c>
      <c r="K390" s="234"/>
      <c r="L390" s="180"/>
      <c r="M390" s="102">
        <f t="shared" si="73"/>
        <v>0</v>
      </c>
      <c r="N390" s="234"/>
      <c r="O390" s="133" t="str">
        <f t="shared" si="71"/>
        <v xml:space="preserve"> </v>
      </c>
      <c r="P390" s="234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36">
        <v>0</v>
      </c>
      <c r="G391" s="136"/>
      <c r="H391" s="102">
        <f t="shared" si="72"/>
        <v>0</v>
      </c>
      <c r="I391" s="234"/>
      <c r="J391" s="150" t="str">
        <f t="shared" si="70"/>
        <v xml:space="preserve"> </v>
      </c>
      <c r="K391" s="234"/>
      <c r="L391" s="180"/>
      <c r="M391" s="102">
        <f t="shared" si="73"/>
        <v>0</v>
      </c>
      <c r="N391" s="234"/>
      <c r="O391" s="133" t="str">
        <f t="shared" si="71"/>
        <v xml:space="preserve"> </v>
      </c>
      <c r="P391" s="234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36">
        <v>0</v>
      </c>
      <c r="G392" s="136"/>
      <c r="H392" s="102">
        <f t="shared" si="72"/>
        <v>0</v>
      </c>
      <c r="I392" s="234"/>
      <c r="J392" s="150" t="str">
        <f t="shared" si="70"/>
        <v xml:space="preserve"> </v>
      </c>
      <c r="K392" s="234"/>
      <c r="L392" s="180"/>
      <c r="M392" s="102">
        <f t="shared" si="73"/>
        <v>0</v>
      </c>
      <c r="N392" s="234"/>
      <c r="O392" s="133" t="str">
        <f t="shared" si="71"/>
        <v xml:space="preserve"> </v>
      </c>
      <c r="P392" s="234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36">
        <v>0</v>
      </c>
      <c r="G393" s="136"/>
      <c r="H393" s="102">
        <f t="shared" si="72"/>
        <v>0</v>
      </c>
      <c r="I393" s="234"/>
      <c r="J393" s="150" t="str">
        <f t="shared" si="70"/>
        <v xml:space="preserve"> </v>
      </c>
      <c r="K393" s="234"/>
      <c r="L393" s="180"/>
      <c r="M393" s="102">
        <f t="shared" si="73"/>
        <v>0</v>
      </c>
      <c r="N393" s="234"/>
      <c r="O393" s="133" t="str">
        <f t="shared" si="71"/>
        <v xml:space="preserve"> </v>
      </c>
      <c r="P393" s="234"/>
    </row>
    <row r="394" spans="1:16" ht="15" hidden="1" customHeight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36">
        <v>0</v>
      </c>
      <c r="G394" s="136"/>
      <c r="H394" s="102">
        <f t="shared" si="72"/>
        <v>0</v>
      </c>
      <c r="I394" s="234"/>
      <c r="J394" s="150" t="str">
        <f t="shared" si="70"/>
        <v xml:space="preserve"> </v>
      </c>
      <c r="K394" s="234"/>
      <c r="L394" s="180"/>
      <c r="M394" s="102">
        <f t="shared" si="73"/>
        <v>0</v>
      </c>
      <c r="N394" s="234"/>
      <c r="O394" s="133" t="str">
        <f t="shared" si="71"/>
        <v xml:space="preserve"> </v>
      </c>
      <c r="P394" s="234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36">
        <v>0</v>
      </c>
      <c r="G395" s="136"/>
      <c r="H395" s="102">
        <f t="shared" si="72"/>
        <v>0</v>
      </c>
      <c r="I395" s="234"/>
      <c r="J395" s="150" t="str">
        <f t="shared" si="70"/>
        <v xml:space="preserve"> </v>
      </c>
      <c r="K395" s="234"/>
      <c r="L395" s="180"/>
      <c r="M395" s="102">
        <f t="shared" si="73"/>
        <v>0</v>
      </c>
      <c r="N395" s="234"/>
      <c r="O395" s="133" t="str">
        <f t="shared" si="71"/>
        <v xml:space="preserve"> </v>
      </c>
      <c r="P395" s="234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36">
        <v>0</v>
      </c>
      <c r="G396" s="136"/>
      <c r="H396" s="102">
        <f t="shared" si="72"/>
        <v>0</v>
      </c>
      <c r="I396" s="234"/>
      <c r="J396" s="150" t="str">
        <f t="shared" si="70"/>
        <v xml:space="preserve"> </v>
      </c>
      <c r="K396" s="234"/>
      <c r="L396" s="180"/>
      <c r="M396" s="102">
        <f t="shared" si="73"/>
        <v>0</v>
      </c>
      <c r="N396" s="234"/>
      <c r="O396" s="133" t="str">
        <f t="shared" si="71"/>
        <v xml:space="preserve"> </v>
      </c>
      <c r="P396" s="234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36">
        <v>0</v>
      </c>
      <c r="G397" s="136"/>
      <c r="H397" s="102">
        <f t="shared" si="72"/>
        <v>0</v>
      </c>
      <c r="I397" s="234"/>
      <c r="J397" s="150" t="str">
        <f t="shared" si="70"/>
        <v xml:space="preserve"> </v>
      </c>
      <c r="K397" s="234"/>
      <c r="L397" s="180"/>
      <c r="M397" s="102">
        <f t="shared" si="73"/>
        <v>0</v>
      </c>
      <c r="N397" s="234"/>
      <c r="O397" s="133" t="str">
        <f t="shared" si="71"/>
        <v xml:space="preserve"> </v>
      </c>
      <c r="P397" s="234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36">
        <v>0</v>
      </c>
      <c r="G398" s="136"/>
      <c r="H398" s="102">
        <f t="shared" si="72"/>
        <v>0</v>
      </c>
      <c r="I398" s="234"/>
      <c r="J398" s="150" t="str">
        <f t="shared" si="70"/>
        <v xml:space="preserve"> </v>
      </c>
      <c r="K398" s="234"/>
      <c r="L398" s="180"/>
      <c r="M398" s="102">
        <f t="shared" si="73"/>
        <v>0</v>
      </c>
      <c r="N398" s="234"/>
      <c r="O398" s="133" t="str">
        <f t="shared" si="71"/>
        <v xml:space="preserve"> </v>
      </c>
      <c r="P398" s="234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36">
        <v>0</v>
      </c>
      <c r="G399" s="136"/>
      <c r="H399" s="102">
        <f t="shared" si="72"/>
        <v>0</v>
      </c>
      <c r="I399" s="234"/>
      <c r="J399" s="150" t="str">
        <f t="shared" si="70"/>
        <v xml:space="preserve"> </v>
      </c>
      <c r="K399" s="234"/>
      <c r="L399" s="180"/>
      <c r="M399" s="102">
        <f t="shared" si="73"/>
        <v>0</v>
      </c>
      <c r="N399" s="234"/>
      <c r="O399" s="133" t="str">
        <f t="shared" si="71"/>
        <v xml:space="preserve"> </v>
      </c>
      <c r="P399" s="234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36">
        <v>0</v>
      </c>
      <c r="G400" s="136"/>
      <c r="H400" s="102">
        <f t="shared" si="72"/>
        <v>0</v>
      </c>
      <c r="I400" s="234"/>
      <c r="J400" s="150" t="str">
        <f t="shared" si="70"/>
        <v xml:space="preserve"> </v>
      </c>
      <c r="K400" s="234"/>
      <c r="L400" s="180"/>
      <c r="M400" s="102">
        <f t="shared" si="73"/>
        <v>0</v>
      </c>
      <c r="N400" s="234"/>
      <c r="O400" s="133" t="str">
        <f t="shared" si="71"/>
        <v xml:space="preserve"> </v>
      </c>
      <c r="P400" s="234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36">
        <v>0</v>
      </c>
      <c r="G401" s="136"/>
      <c r="H401" s="102">
        <f t="shared" si="72"/>
        <v>0</v>
      </c>
      <c r="I401" s="234"/>
      <c r="J401" s="150" t="str">
        <f t="shared" si="70"/>
        <v xml:space="preserve"> </v>
      </c>
      <c r="K401" s="234"/>
      <c r="L401" s="180"/>
      <c r="M401" s="102">
        <f t="shared" si="73"/>
        <v>0</v>
      </c>
      <c r="N401" s="234"/>
      <c r="O401" s="133" t="str">
        <f t="shared" si="71"/>
        <v xml:space="preserve"> </v>
      </c>
      <c r="P401" s="234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36">
        <v>0</v>
      </c>
      <c r="G402" s="136"/>
      <c r="H402" s="102">
        <f t="shared" si="72"/>
        <v>0</v>
      </c>
      <c r="I402" s="234"/>
      <c r="J402" s="150" t="str">
        <f t="shared" si="70"/>
        <v xml:space="preserve"> </v>
      </c>
      <c r="K402" s="234"/>
      <c r="L402" s="180"/>
      <c r="M402" s="102">
        <f t="shared" si="73"/>
        <v>0</v>
      </c>
      <c r="N402" s="234"/>
      <c r="O402" s="133" t="str">
        <f t="shared" si="71"/>
        <v xml:space="preserve"> </v>
      </c>
      <c r="P402" s="234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36">
        <v>0</v>
      </c>
      <c r="G403" s="136"/>
      <c r="H403" s="102">
        <f t="shared" si="72"/>
        <v>0</v>
      </c>
      <c r="I403" s="234"/>
      <c r="J403" s="150" t="str">
        <f t="shared" si="70"/>
        <v xml:space="preserve"> </v>
      </c>
      <c r="K403" s="234"/>
      <c r="L403" s="180"/>
      <c r="M403" s="102">
        <f t="shared" si="73"/>
        <v>0</v>
      </c>
      <c r="N403" s="234"/>
      <c r="O403" s="133" t="str">
        <f t="shared" si="71"/>
        <v xml:space="preserve"> </v>
      </c>
      <c r="P403" s="234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36">
        <v>0</v>
      </c>
      <c r="G404" s="136"/>
      <c r="H404" s="102">
        <f t="shared" si="72"/>
        <v>0</v>
      </c>
      <c r="I404" s="234"/>
      <c r="J404" s="150" t="str">
        <f t="shared" si="70"/>
        <v xml:space="preserve"> </v>
      </c>
      <c r="K404" s="234"/>
      <c r="L404" s="180"/>
      <c r="M404" s="102">
        <f t="shared" si="73"/>
        <v>0</v>
      </c>
      <c r="N404" s="234"/>
      <c r="O404" s="133" t="str">
        <f t="shared" si="71"/>
        <v xml:space="preserve"> </v>
      </c>
      <c r="P404" s="234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36">
        <v>0</v>
      </c>
      <c r="G405" s="136"/>
      <c r="H405" s="102">
        <f t="shared" si="72"/>
        <v>0</v>
      </c>
      <c r="I405" s="234"/>
      <c r="J405" s="150" t="str">
        <f t="shared" si="70"/>
        <v xml:space="preserve"> </v>
      </c>
      <c r="K405" s="234"/>
      <c r="L405" s="180"/>
      <c r="M405" s="102">
        <f t="shared" si="73"/>
        <v>0</v>
      </c>
      <c r="N405" s="234"/>
      <c r="O405" s="133" t="str">
        <f t="shared" si="71"/>
        <v xml:space="preserve"> </v>
      </c>
      <c r="P405" s="234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36">
        <v>0</v>
      </c>
      <c r="G406" s="136"/>
      <c r="H406" s="102">
        <f t="shared" si="72"/>
        <v>0</v>
      </c>
      <c r="I406" s="234"/>
      <c r="J406" s="150" t="str">
        <f t="shared" si="70"/>
        <v xml:space="preserve"> </v>
      </c>
      <c r="K406" s="234"/>
      <c r="L406" s="180"/>
      <c r="M406" s="102">
        <f t="shared" si="73"/>
        <v>0</v>
      </c>
      <c r="N406" s="234"/>
      <c r="O406" s="133" t="str">
        <f t="shared" si="71"/>
        <v xml:space="preserve"> </v>
      </c>
      <c r="P406" s="234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36">
        <v>0</v>
      </c>
      <c r="G407" s="136"/>
      <c r="H407" s="102">
        <f t="shared" si="72"/>
        <v>0</v>
      </c>
      <c r="I407" s="234"/>
      <c r="J407" s="150" t="str">
        <f t="shared" si="70"/>
        <v xml:space="preserve"> </v>
      </c>
      <c r="K407" s="234"/>
      <c r="L407" s="180"/>
      <c r="M407" s="102">
        <f t="shared" si="73"/>
        <v>0</v>
      </c>
      <c r="N407" s="234"/>
      <c r="O407" s="133" t="str">
        <f t="shared" si="71"/>
        <v xml:space="preserve"> </v>
      </c>
      <c r="P407" s="234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36">
        <v>0</v>
      </c>
      <c r="G408" s="136"/>
      <c r="H408" s="102">
        <f t="shared" si="72"/>
        <v>0</v>
      </c>
      <c r="I408" s="234"/>
      <c r="J408" s="150" t="str">
        <f t="shared" si="70"/>
        <v xml:space="preserve"> </v>
      </c>
      <c r="K408" s="234"/>
      <c r="L408" s="180"/>
      <c r="M408" s="102">
        <f t="shared" si="73"/>
        <v>0</v>
      </c>
      <c r="N408" s="234"/>
      <c r="O408" s="133" t="str">
        <f t="shared" si="71"/>
        <v xml:space="preserve"> </v>
      </c>
      <c r="P408" s="234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36">
        <v>0</v>
      </c>
      <c r="G409" s="136"/>
      <c r="H409" s="102">
        <f t="shared" si="72"/>
        <v>0</v>
      </c>
      <c r="I409" s="234"/>
      <c r="J409" s="150" t="str">
        <f t="shared" si="70"/>
        <v xml:space="preserve"> </v>
      </c>
      <c r="K409" s="234"/>
      <c r="L409" s="180"/>
      <c r="M409" s="102">
        <f t="shared" si="73"/>
        <v>0</v>
      </c>
      <c r="N409" s="234"/>
      <c r="O409" s="133" t="str">
        <f t="shared" si="71"/>
        <v xml:space="preserve"> </v>
      </c>
      <c r="P409" s="234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36">
        <v>0</v>
      </c>
      <c r="G410" s="136"/>
      <c r="H410" s="102">
        <f t="shared" si="72"/>
        <v>0</v>
      </c>
      <c r="I410" s="234"/>
      <c r="J410" s="150" t="str">
        <f t="shared" si="70"/>
        <v xml:space="preserve"> </v>
      </c>
      <c r="K410" s="234"/>
      <c r="L410" s="180"/>
      <c r="M410" s="102">
        <f t="shared" si="73"/>
        <v>0</v>
      </c>
      <c r="N410" s="234"/>
      <c r="O410" s="133" t="str">
        <f t="shared" si="71"/>
        <v xml:space="preserve"> </v>
      </c>
      <c r="P410" s="234"/>
    </row>
    <row r="411" spans="1:16" ht="15" hidden="1" customHeight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36">
        <v>0</v>
      </c>
      <c r="G411" s="136"/>
      <c r="H411" s="102">
        <f t="shared" si="72"/>
        <v>0</v>
      </c>
      <c r="I411" s="234"/>
      <c r="J411" s="150" t="str">
        <f t="shared" si="70"/>
        <v xml:space="preserve"> </v>
      </c>
      <c r="K411" s="234"/>
      <c r="L411" s="180"/>
      <c r="M411" s="102">
        <f t="shared" si="73"/>
        <v>0</v>
      </c>
      <c r="N411" s="234"/>
      <c r="O411" s="133" t="str">
        <f t="shared" si="71"/>
        <v xml:space="preserve"> </v>
      </c>
      <c r="P411" s="234"/>
    </row>
    <row r="412" spans="1:16" ht="25.5" hidden="1" customHeight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36">
        <v>0</v>
      </c>
      <c r="G412" s="136"/>
      <c r="H412" s="102">
        <f t="shared" si="72"/>
        <v>0</v>
      </c>
      <c r="I412" s="234"/>
      <c r="J412" s="150" t="str">
        <f t="shared" si="70"/>
        <v xml:space="preserve"> </v>
      </c>
      <c r="K412" s="234"/>
      <c r="L412" s="180"/>
      <c r="M412" s="102">
        <f t="shared" si="73"/>
        <v>0</v>
      </c>
      <c r="N412" s="234"/>
      <c r="O412" s="133" t="str">
        <f t="shared" si="71"/>
        <v xml:space="preserve"> </v>
      </c>
      <c r="P412" s="234"/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36">
        <v>0</v>
      </c>
      <c r="G413" s="136"/>
      <c r="H413" s="102">
        <f t="shared" si="72"/>
        <v>0</v>
      </c>
      <c r="I413" s="234"/>
      <c r="J413" s="150" t="str">
        <f t="shared" si="70"/>
        <v xml:space="preserve"> </v>
      </c>
      <c r="K413" s="234"/>
      <c r="L413" s="180"/>
      <c r="M413" s="102">
        <f t="shared" si="73"/>
        <v>0</v>
      </c>
      <c r="N413" s="234"/>
      <c r="O413" s="133" t="str">
        <f t="shared" si="71"/>
        <v xml:space="preserve"> </v>
      </c>
      <c r="P413" s="234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36">
        <v>0</v>
      </c>
      <c r="G414" s="136"/>
      <c r="H414" s="102">
        <f t="shared" si="72"/>
        <v>0</v>
      </c>
      <c r="I414" s="234"/>
      <c r="J414" s="150" t="str">
        <f t="shared" si="70"/>
        <v xml:space="preserve"> </v>
      </c>
      <c r="K414" s="234"/>
      <c r="L414" s="180"/>
      <c r="M414" s="102">
        <f t="shared" si="73"/>
        <v>0</v>
      </c>
      <c r="N414" s="234"/>
      <c r="O414" s="133" t="str">
        <f t="shared" si="71"/>
        <v xml:space="preserve"> </v>
      </c>
      <c r="P414" s="234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36">
        <v>0</v>
      </c>
      <c r="G415" s="136"/>
      <c r="H415" s="102">
        <f t="shared" si="72"/>
        <v>0</v>
      </c>
      <c r="I415" s="234"/>
      <c r="J415" s="150" t="str">
        <f t="shared" si="70"/>
        <v xml:space="preserve"> </v>
      </c>
      <c r="K415" s="234"/>
      <c r="L415" s="180"/>
      <c r="M415" s="102">
        <f t="shared" si="73"/>
        <v>0</v>
      </c>
      <c r="N415" s="234"/>
      <c r="O415" s="133" t="str">
        <f t="shared" si="71"/>
        <v xml:space="preserve"> </v>
      </c>
      <c r="P415" s="234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36">
        <v>0</v>
      </c>
      <c r="G416" s="136"/>
      <c r="H416" s="102">
        <f t="shared" si="72"/>
        <v>0</v>
      </c>
      <c r="I416" s="234"/>
      <c r="J416" s="150" t="str">
        <f t="shared" si="70"/>
        <v xml:space="preserve"> </v>
      </c>
      <c r="K416" s="234"/>
      <c r="L416" s="180"/>
      <c r="M416" s="102">
        <f t="shared" si="73"/>
        <v>0</v>
      </c>
      <c r="N416" s="234"/>
      <c r="O416" s="133" t="str">
        <f t="shared" si="71"/>
        <v xml:space="preserve"> </v>
      </c>
      <c r="P416" s="234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36">
        <v>0</v>
      </c>
      <c r="G417" s="136"/>
      <c r="H417" s="102">
        <f t="shared" si="72"/>
        <v>0</v>
      </c>
      <c r="I417" s="234"/>
      <c r="J417" s="150" t="str">
        <f t="shared" si="70"/>
        <v xml:space="preserve"> </v>
      </c>
      <c r="K417" s="234"/>
      <c r="L417" s="180"/>
      <c r="M417" s="102">
        <f t="shared" si="73"/>
        <v>0</v>
      </c>
      <c r="N417" s="234"/>
      <c r="O417" s="133" t="str">
        <f t="shared" si="71"/>
        <v xml:space="preserve"> </v>
      </c>
      <c r="P417" s="234"/>
    </row>
    <row r="418" spans="1:16" ht="25.5" hidden="1" customHeight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36">
        <v>0</v>
      </c>
      <c r="G418" s="136"/>
      <c r="H418" s="102">
        <f t="shared" si="72"/>
        <v>0</v>
      </c>
      <c r="I418" s="234"/>
      <c r="J418" s="150" t="str">
        <f t="shared" si="70"/>
        <v xml:space="preserve"> </v>
      </c>
      <c r="K418" s="234"/>
      <c r="L418" s="180"/>
      <c r="M418" s="102">
        <f t="shared" si="73"/>
        <v>0</v>
      </c>
      <c r="N418" s="234"/>
      <c r="O418" s="133" t="str">
        <f t="shared" si="71"/>
        <v xml:space="preserve"> </v>
      </c>
      <c r="P418" s="234"/>
    </row>
    <row r="419" spans="1:16" ht="25.5" hidden="1" customHeight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36">
        <v>0</v>
      </c>
      <c r="G419" s="136"/>
      <c r="H419" s="102">
        <f t="shared" si="72"/>
        <v>0</v>
      </c>
      <c r="I419" s="234"/>
      <c r="J419" s="150" t="str">
        <f t="shared" si="70"/>
        <v xml:space="preserve"> </v>
      </c>
      <c r="K419" s="234"/>
      <c r="L419" s="180"/>
      <c r="M419" s="102">
        <f t="shared" si="73"/>
        <v>0</v>
      </c>
      <c r="N419" s="234"/>
      <c r="O419" s="133" t="str">
        <f t="shared" si="71"/>
        <v xml:space="preserve"> </v>
      </c>
      <c r="P419" s="234"/>
    </row>
    <row r="420" spans="1:16" ht="25.5" hidden="1" customHeight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36">
        <v>0</v>
      </c>
      <c r="G420" s="136"/>
      <c r="H420" s="102">
        <f t="shared" si="72"/>
        <v>0</v>
      </c>
      <c r="I420" s="234"/>
      <c r="J420" s="150" t="str">
        <f t="shared" si="70"/>
        <v xml:space="preserve"> </v>
      </c>
      <c r="K420" s="234"/>
      <c r="L420" s="180"/>
      <c r="M420" s="102">
        <f t="shared" si="73"/>
        <v>0</v>
      </c>
      <c r="N420" s="234"/>
      <c r="O420" s="133" t="str">
        <f t="shared" si="71"/>
        <v xml:space="preserve"> </v>
      </c>
      <c r="P420" s="234"/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36">
        <v>0</v>
      </c>
      <c r="G421" s="136"/>
      <c r="H421" s="102">
        <f t="shared" si="72"/>
        <v>0</v>
      </c>
      <c r="I421" s="234"/>
      <c r="J421" s="150" t="str">
        <f t="shared" si="70"/>
        <v xml:space="preserve"> </v>
      </c>
      <c r="K421" s="234"/>
      <c r="L421" s="180"/>
      <c r="M421" s="102">
        <f t="shared" si="73"/>
        <v>0</v>
      </c>
      <c r="N421" s="234"/>
      <c r="O421" s="133" t="str">
        <f t="shared" si="71"/>
        <v xml:space="preserve"> </v>
      </c>
      <c r="P421" s="234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36">
        <v>0</v>
      </c>
      <c r="G422" s="136"/>
      <c r="H422" s="102">
        <f t="shared" si="72"/>
        <v>0</v>
      </c>
      <c r="I422" s="234"/>
      <c r="J422" s="150" t="str">
        <f t="shared" si="70"/>
        <v xml:space="preserve"> </v>
      </c>
      <c r="K422" s="234"/>
      <c r="L422" s="180"/>
      <c r="M422" s="102">
        <f t="shared" si="73"/>
        <v>0</v>
      </c>
      <c r="N422" s="234"/>
      <c r="O422" s="133" t="str">
        <f t="shared" si="71"/>
        <v xml:space="preserve"> </v>
      </c>
      <c r="P422" s="234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36">
        <v>0</v>
      </c>
      <c r="G423" s="136"/>
      <c r="H423" s="102">
        <f t="shared" si="72"/>
        <v>0</v>
      </c>
      <c r="I423" s="234"/>
      <c r="J423" s="150" t="str">
        <f t="shared" si="70"/>
        <v xml:space="preserve"> </v>
      </c>
      <c r="K423" s="234"/>
      <c r="L423" s="180"/>
      <c r="M423" s="102">
        <f t="shared" si="73"/>
        <v>0</v>
      </c>
      <c r="N423" s="234"/>
      <c r="O423" s="133" t="str">
        <f t="shared" si="71"/>
        <v xml:space="preserve"> </v>
      </c>
      <c r="P423" s="234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36">
        <v>0</v>
      </c>
      <c r="G424" s="136"/>
      <c r="H424" s="102">
        <f t="shared" si="72"/>
        <v>0</v>
      </c>
      <c r="I424" s="234"/>
      <c r="J424" s="150" t="str">
        <f t="shared" si="70"/>
        <v xml:space="preserve"> </v>
      </c>
      <c r="K424" s="234"/>
      <c r="L424" s="180"/>
      <c r="M424" s="102">
        <f t="shared" si="73"/>
        <v>0</v>
      </c>
      <c r="N424" s="234"/>
      <c r="O424" s="133" t="str">
        <f t="shared" si="71"/>
        <v xml:space="preserve"> </v>
      </c>
      <c r="P424" s="234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36">
        <v>0</v>
      </c>
      <c r="G425" s="136"/>
      <c r="H425" s="102">
        <f t="shared" si="72"/>
        <v>0</v>
      </c>
      <c r="I425" s="234"/>
      <c r="J425" s="150" t="str">
        <f t="shared" si="70"/>
        <v xml:space="preserve"> </v>
      </c>
      <c r="K425" s="234"/>
      <c r="L425" s="180"/>
      <c r="M425" s="102">
        <f t="shared" si="73"/>
        <v>0</v>
      </c>
      <c r="N425" s="234"/>
      <c r="O425" s="133" t="str">
        <f t="shared" si="71"/>
        <v xml:space="preserve"> </v>
      </c>
      <c r="P425" s="234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36">
        <v>0</v>
      </c>
      <c r="G426" s="136"/>
      <c r="H426" s="102">
        <f t="shared" si="72"/>
        <v>0</v>
      </c>
      <c r="I426" s="234"/>
      <c r="J426" s="150" t="str">
        <f t="shared" si="70"/>
        <v xml:space="preserve"> </v>
      </c>
      <c r="K426" s="234"/>
      <c r="L426" s="180"/>
      <c r="M426" s="102">
        <f t="shared" si="73"/>
        <v>0</v>
      </c>
      <c r="N426" s="234"/>
      <c r="O426" s="133" t="str">
        <f t="shared" si="71"/>
        <v xml:space="preserve"> </v>
      </c>
      <c r="P426" s="234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36">
        <v>0</v>
      </c>
      <c r="G427" s="136"/>
      <c r="H427" s="102">
        <f t="shared" si="72"/>
        <v>0</v>
      </c>
      <c r="I427" s="234"/>
      <c r="J427" s="150" t="str">
        <f t="shared" si="70"/>
        <v xml:space="preserve"> </v>
      </c>
      <c r="K427" s="234"/>
      <c r="L427" s="180"/>
      <c r="M427" s="102">
        <f t="shared" si="73"/>
        <v>0</v>
      </c>
      <c r="N427" s="234"/>
      <c r="O427" s="133" t="str">
        <f t="shared" si="71"/>
        <v xml:space="preserve"> </v>
      </c>
      <c r="P427" s="234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36">
        <v>0</v>
      </c>
      <c r="G428" s="136"/>
      <c r="H428" s="102">
        <f t="shared" si="72"/>
        <v>0</v>
      </c>
      <c r="I428" s="234"/>
      <c r="J428" s="150" t="str">
        <f t="shared" si="70"/>
        <v xml:space="preserve"> </v>
      </c>
      <c r="K428" s="234"/>
      <c r="L428" s="180"/>
      <c r="M428" s="102">
        <f t="shared" si="73"/>
        <v>0</v>
      </c>
      <c r="N428" s="234"/>
      <c r="O428" s="133" t="str">
        <f t="shared" si="71"/>
        <v xml:space="preserve"> </v>
      </c>
      <c r="P428" s="234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36">
        <v>0</v>
      </c>
      <c r="G429" s="136"/>
      <c r="H429" s="102">
        <f t="shared" si="72"/>
        <v>0</v>
      </c>
      <c r="I429" s="234"/>
      <c r="J429" s="150" t="str">
        <f t="shared" si="70"/>
        <v xml:space="preserve"> </v>
      </c>
      <c r="K429" s="234"/>
      <c r="L429" s="180"/>
      <c r="M429" s="102">
        <f t="shared" si="73"/>
        <v>0</v>
      </c>
      <c r="N429" s="234"/>
      <c r="O429" s="133" t="str">
        <f t="shared" si="71"/>
        <v xml:space="preserve"> </v>
      </c>
      <c r="P429" s="234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36">
        <v>0</v>
      </c>
      <c r="G430" s="136"/>
      <c r="H430" s="102">
        <f t="shared" si="72"/>
        <v>0</v>
      </c>
      <c r="I430" s="234"/>
      <c r="J430" s="150" t="str">
        <f t="shared" si="70"/>
        <v xml:space="preserve"> </v>
      </c>
      <c r="K430" s="234"/>
      <c r="L430" s="180"/>
      <c r="M430" s="102">
        <f t="shared" si="73"/>
        <v>0</v>
      </c>
      <c r="N430" s="234"/>
      <c r="O430" s="133" t="str">
        <f t="shared" si="71"/>
        <v xml:space="preserve"> </v>
      </c>
      <c r="P430" s="234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36">
        <v>0</v>
      </c>
      <c r="G431" s="136"/>
      <c r="H431" s="102">
        <f t="shared" si="72"/>
        <v>0</v>
      </c>
      <c r="I431" s="234"/>
      <c r="J431" s="150" t="str">
        <f t="shared" si="70"/>
        <v xml:space="preserve"> </v>
      </c>
      <c r="K431" s="234"/>
      <c r="L431" s="180"/>
      <c r="M431" s="102">
        <f t="shared" si="73"/>
        <v>0</v>
      </c>
      <c r="N431" s="234"/>
      <c r="O431" s="133" t="str">
        <f t="shared" si="71"/>
        <v xml:space="preserve"> </v>
      </c>
      <c r="P431" s="234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36">
        <v>0</v>
      </c>
      <c r="G432" s="136"/>
      <c r="H432" s="102">
        <f t="shared" si="72"/>
        <v>0</v>
      </c>
      <c r="I432" s="234"/>
      <c r="J432" s="150" t="str">
        <f t="shared" si="70"/>
        <v xml:space="preserve"> </v>
      </c>
      <c r="K432" s="234"/>
      <c r="L432" s="180"/>
      <c r="M432" s="102">
        <f t="shared" si="73"/>
        <v>0</v>
      </c>
      <c r="N432" s="234"/>
      <c r="O432" s="133" t="str">
        <f t="shared" si="71"/>
        <v xml:space="preserve"> </v>
      </c>
      <c r="P432" s="234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36">
        <v>0</v>
      </c>
      <c r="G433" s="136"/>
      <c r="H433" s="102">
        <f t="shared" si="72"/>
        <v>0</v>
      </c>
      <c r="I433" s="234"/>
      <c r="J433" s="150" t="str">
        <f t="shared" si="70"/>
        <v xml:space="preserve"> </v>
      </c>
      <c r="K433" s="234"/>
      <c r="L433" s="180"/>
      <c r="M433" s="102">
        <f t="shared" si="73"/>
        <v>0</v>
      </c>
      <c r="N433" s="234"/>
      <c r="O433" s="133" t="str">
        <f t="shared" si="71"/>
        <v xml:space="preserve"> </v>
      </c>
      <c r="P433" s="234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36">
        <v>0</v>
      </c>
      <c r="G434" s="136"/>
      <c r="H434" s="102">
        <f t="shared" si="72"/>
        <v>0</v>
      </c>
      <c r="I434" s="234"/>
      <c r="J434" s="150" t="str">
        <f t="shared" si="70"/>
        <v xml:space="preserve"> </v>
      </c>
      <c r="K434" s="234"/>
      <c r="L434" s="180"/>
      <c r="M434" s="102">
        <f t="shared" si="73"/>
        <v>0</v>
      </c>
      <c r="N434" s="234"/>
      <c r="O434" s="133" t="str">
        <f t="shared" si="71"/>
        <v xml:space="preserve"> </v>
      </c>
      <c r="P434" s="234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36">
        <v>0</v>
      </c>
      <c r="G435" s="136"/>
      <c r="H435" s="102">
        <f t="shared" si="72"/>
        <v>0</v>
      </c>
      <c r="I435" s="234"/>
      <c r="J435" s="150" t="str">
        <f t="shared" si="70"/>
        <v xml:space="preserve"> </v>
      </c>
      <c r="K435" s="234"/>
      <c r="L435" s="180"/>
      <c r="M435" s="102">
        <f t="shared" si="73"/>
        <v>0</v>
      </c>
      <c r="N435" s="234"/>
      <c r="O435" s="133" t="str">
        <f t="shared" si="71"/>
        <v xml:space="preserve"> </v>
      </c>
      <c r="P435" s="234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36">
        <v>0</v>
      </c>
      <c r="G436" s="136"/>
      <c r="H436" s="102">
        <f t="shared" si="72"/>
        <v>0</v>
      </c>
      <c r="I436" s="234"/>
      <c r="J436" s="150" t="str">
        <f t="shared" si="70"/>
        <v xml:space="preserve"> </v>
      </c>
      <c r="K436" s="234"/>
      <c r="L436" s="180"/>
      <c r="M436" s="102">
        <f t="shared" si="73"/>
        <v>0</v>
      </c>
      <c r="N436" s="234"/>
      <c r="O436" s="133" t="str">
        <f t="shared" si="71"/>
        <v xml:space="preserve"> </v>
      </c>
      <c r="P436" s="234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36">
        <v>0</v>
      </c>
      <c r="G437" s="136"/>
      <c r="H437" s="102">
        <f t="shared" si="72"/>
        <v>0</v>
      </c>
      <c r="I437" s="234"/>
      <c r="J437" s="150" t="str">
        <f t="shared" ref="J437:J500" si="74">IF(H437=0," ",I437/H437)</f>
        <v xml:space="preserve"> </v>
      </c>
      <c r="K437" s="234"/>
      <c r="L437" s="180"/>
      <c r="M437" s="102">
        <f t="shared" si="73"/>
        <v>0</v>
      </c>
      <c r="N437" s="234"/>
      <c r="O437" s="133" t="str">
        <f t="shared" ref="O437:O500" si="75">IF(M437=0," ",N437/M437)</f>
        <v xml:space="preserve"> </v>
      </c>
      <c r="P437" s="234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36">
        <v>0</v>
      </c>
      <c r="G438" s="136"/>
      <c r="H438" s="102">
        <f t="shared" ref="H438:H484" si="76">SUM(F438:G438)</f>
        <v>0</v>
      </c>
      <c r="I438" s="234"/>
      <c r="J438" s="150" t="str">
        <f t="shared" si="74"/>
        <v xml:space="preserve"> </v>
      </c>
      <c r="K438" s="234"/>
      <c r="L438" s="180"/>
      <c r="M438" s="102">
        <f t="shared" ref="M438:M501" si="77">SUM(K438:L438)</f>
        <v>0</v>
      </c>
      <c r="N438" s="234"/>
      <c r="O438" s="133" t="str">
        <f t="shared" si="75"/>
        <v xml:space="preserve"> </v>
      </c>
      <c r="P438" s="234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36">
        <v>0</v>
      </c>
      <c r="G439" s="136"/>
      <c r="H439" s="102">
        <f t="shared" si="76"/>
        <v>0</v>
      </c>
      <c r="I439" s="234"/>
      <c r="J439" s="150" t="str">
        <f t="shared" si="74"/>
        <v xml:space="preserve"> </v>
      </c>
      <c r="K439" s="234"/>
      <c r="L439" s="180"/>
      <c r="M439" s="102">
        <f t="shared" si="77"/>
        <v>0</v>
      </c>
      <c r="N439" s="234"/>
      <c r="O439" s="133" t="str">
        <f t="shared" si="75"/>
        <v xml:space="preserve"> </v>
      </c>
      <c r="P439" s="234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36">
        <v>0</v>
      </c>
      <c r="G440" s="136"/>
      <c r="H440" s="102">
        <f t="shared" si="76"/>
        <v>0</v>
      </c>
      <c r="I440" s="234"/>
      <c r="J440" s="150" t="str">
        <f t="shared" si="74"/>
        <v xml:space="preserve"> </v>
      </c>
      <c r="K440" s="234"/>
      <c r="L440" s="180"/>
      <c r="M440" s="102">
        <f t="shared" si="77"/>
        <v>0</v>
      </c>
      <c r="N440" s="234"/>
      <c r="O440" s="133" t="str">
        <f t="shared" si="75"/>
        <v xml:space="preserve"> </v>
      </c>
      <c r="P440" s="234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36">
        <v>0</v>
      </c>
      <c r="G441" s="136"/>
      <c r="H441" s="102">
        <f t="shared" si="76"/>
        <v>0</v>
      </c>
      <c r="I441" s="234"/>
      <c r="J441" s="150" t="str">
        <f t="shared" si="74"/>
        <v xml:space="preserve"> </v>
      </c>
      <c r="K441" s="234"/>
      <c r="L441" s="180"/>
      <c r="M441" s="102">
        <f t="shared" si="77"/>
        <v>0</v>
      </c>
      <c r="N441" s="234"/>
      <c r="O441" s="133" t="str">
        <f t="shared" si="75"/>
        <v xml:space="preserve"> </v>
      </c>
      <c r="P441" s="234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36">
        <v>0</v>
      </c>
      <c r="G442" s="136"/>
      <c r="H442" s="102">
        <f t="shared" si="76"/>
        <v>0</v>
      </c>
      <c r="I442" s="234"/>
      <c r="J442" s="150" t="str">
        <f t="shared" si="74"/>
        <v xml:space="preserve"> </v>
      </c>
      <c r="K442" s="234"/>
      <c r="L442" s="180"/>
      <c r="M442" s="102">
        <f t="shared" si="77"/>
        <v>0</v>
      </c>
      <c r="N442" s="234"/>
      <c r="O442" s="133" t="str">
        <f t="shared" si="75"/>
        <v xml:space="preserve"> </v>
      </c>
      <c r="P442" s="234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36">
        <v>0</v>
      </c>
      <c r="G443" s="136"/>
      <c r="H443" s="102">
        <f t="shared" si="76"/>
        <v>0</v>
      </c>
      <c r="I443" s="234"/>
      <c r="J443" s="150" t="str">
        <f t="shared" si="74"/>
        <v xml:space="preserve"> </v>
      </c>
      <c r="K443" s="234"/>
      <c r="L443" s="180"/>
      <c r="M443" s="102">
        <f t="shared" si="77"/>
        <v>0</v>
      </c>
      <c r="N443" s="234"/>
      <c r="O443" s="133" t="str">
        <f t="shared" si="75"/>
        <v xml:space="preserve"> </v>
      </c>
      <c r="P443" s="234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36">
        <v>0</v>
      </c>
      <c r="G444" s="136"/>
      <c r="H444" s="102">
        <f t="shared" si="76"/>
        <v>0</v>
      </c>
      <c r="I444" s="234"/>
      <c r="J444" s="150" t="str">
        <f t="shared" si="74"/>
        <v xml:space="preserve"> </v>
      </c>
      <c r="K444" s="234"/>
      <c r="L444" s="180"/>
      <c r="M444" s="102">
        <f t="shared" si="77"/>
        <v>0</v>
      </c>
      <c r="N444" s="234"/>
      <c r="O444" s="133" t="str">
        <f t="shared" si="75"/>
        <v xml:space="preserve"> </v>
      </c>
      <c r="P444" s="234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36">
        <v>0</v>
      </c>
      <c r="G445" s="136"/>
      <c r="H445" s="102">
        <f t="shared" si="76"/>
        <v>0</v>
      </c>
      <c r="I445" s="234"/>
      <c r="J445" s="150" t="str">
        <f t="shared" si="74"/>
        <v xml:space="preserve"> </v>
      </c>
      <c r="K445" s="234"/>
      <c r="L445" s="180"/>
      <c r="M445" s="102">
        <f t="shared" si="77"/>
        <v>0</v>
      </c>
      <c r="N445" s="234"/>
      <c r="O445" s="133" t="str">
        <f t="shared" si="75"/>
        <v xml:space="preserve"> </v>
      </c>
      <c r="P445" s="234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36">
        <v>0</v>
      </c>
      <c r="G446" s="136"/>
      <c r="H446" s="102">
        <f t="shared" si="76"/>
        <v>0</v>
      </c>
      <c r="I446" s="234"/>
      <c r="J446" s="150" t="str">
        <f t="shared" si="74"/>
        <v xml:space="preserve"> </v>
      </c>
      <c r="K446" s="234"/>
      <c r="L446" s="180"/>
      <c r="M446" s="102">
        <f t="shared" si="77"/>
        <v>0</v>
      </c>
      <c r="N446" s="234"/>
      <c r="O446" s="133" t="str">
        <f t="shared" si="75"/>
        <v xml:space="preserve"> </v>
      </c>
      <c r="P446" s="234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36">
        <v>0</v>
      </c>
      <c r="G447" s="136"/>
      <c r="H447" s="102">
        <f t="shared" si="76"/>
        <v>0</v>
      </c>
      <c r="I447" s="234"/>
      <c r="J447" s="150" t="str">
        <f t="shared" si="74"/>
        <v xml:space="preserve"> </v>
      </c>
      <c r="K447" s="234"/>
      <c r="L447" s="180"/>
      <c r="M447" s="102">
        <f t="shared" si="77"/>
        <v>0</v>
      </c>
      <c r="N447" s="234"/>
      <c r="O447" s="133" t="str">
        <f t="shared" si="75"/>
        <v xml:space="preserve"> </v>
      </c>
      <c r="P447" s="234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36">
        <v>0</v>
      </c>
      <c r="G448" s="136"/>
      <c r="H448" s="102">
        <f t="shared" si="76"/>
        <v>0</v>
      </c>
      <c r="I448" s="234"/>
      <c r="J448" s="150" t="str">
        <f t="shared" si="74"/>
        <v xml:space="preserve"> </v>
      </c>
      <c r="K448" s="234"/>
      <c r="L448" s="180"/>
      <c r="M448" s="102">
        <f t="shared" si="77"/>
        <v>0</v>
      </c>
      <c r="N448" s="234"/>
      <c r="O448" s="133" t="str">
        <f t="shared" si="75"/>
        <v xml:space="preserve"> </v>
      </c>
      <c r="P448" s="234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36">
        <v>0</v>
      </c>
      <c r="G449" s="136"/>
      <c r="H449" s="102">
        <f t="shared" si="76"/>
        <v>0</v>
      </c>
      <c r="I449" s="234"/>
      <c r="J449" s="150" t="str">
        <f t="shared" si="74"/>
        <v xml:space="preserve"> </v>
      </c>
      <c r="K449" s="234"/>
      <c r="L449" s="180"/>
      <c r="M449" s="102">
        <f t="shared" si="77"/>
        <v>0</v>
      </c>
      <c r="N449" s="234"/>
      <c r="O449" s="133" t="str">
        <f t="shared" si="75"/>
        <v xml:space="preserve"> </v>
      </c>
      <c r="P449" s="234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36">
        <v>0</v>
      </c>
      <c r="G450" s="136"/>
      <c r="H450" s="102">
        <f t="shared" si="76"/>
        <v>0</v>
      </c>
      <c r="I450" s="234"/>
      <c r="J450" s="150" t="str">
        <f t="shared" si="74"/>
        <v xml:space="preserve"> </v>
      </c>
      <c r="K450" s="234"/>
      <c r="L450" s="180"/>
      <c r="M450" s="102">
        <f t="shared" si="77"/>
        <v>0</v>
      </c>
      <c r="N450" s="234"/>
      <c r="O450" s="133" t="str">
        <f t="shared" si="75"/>
        <v xml:space="preserve"> </v>
      </c>
      <c r="P450" s="234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36">
        <v>0</v>
      </c>
      <c r="G451" s="136"/>
      <c r="H451" s="102">
        <f t="shared" si="76"/>
        <v>0</v>
      </c>
      <c r="I451" s="234"/>
      <c r="J451" s="150" t="str">
        <f t="shared" si="74"/>
        <v xml:space="preserve"> </v>
      </c>
      <c r="K451" s="234"/>
      <c r="L451" s="180"/>
      <c r="M451" s="102">
        <f t="shared" si="77"/>
        <v>0</v>
      </c>
      <c r="N451" s="234"/>
      <c r="O451" s="133" t="str">
        <f t="shared" si="75"/>
        <v xml:space="preserve"> </v>
      </c>
      <c r="P451" s="234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36">
        <v>0</v>
      </c>
      <c r="G452" s="136"/>
      <c r="H452" s="102">
        <f t="shared" si="76"/>
        <v>0</v>
      </c>
      <c r="I452" s="234"/>
      <c r="J452" s="150" t="str">
        <f t="shared" si="74"/>
        <v xml:space="preserve"> </v>
      </c>
      <c r="K452" s="234"/>
      <c r="L452" s="180"/>
      <c r="M452" s="102">
        <f t="shared" si="77"/>
        <v>0</v>
      </c>
      <c r="N452" s="234"/>
      <c r="O452" s="133" t="str">
        <f t="shared" si="75"/>
        <v xml:space="preserve"> </v>
      </c>
      <c r="P452" s="234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36">
        <v>0</v>
      </c>
      <c r="G453" s="136"/>
      <c r="H453" s="102">
        <f t="shared" si="76"/>
        <v>0</v>
      </c>
      <c r="I453" s="234"/>
      <c r="J453" s="150" t="str">
        <f t="shared" si="74"/>
        <v xml:space="preserve"> </v>
      </c>
      <c r="K453" s="234"/>
      <c r="L453" s="180"/>
      <c r="M453" s="102">
        <f t="shared" si="77"/>
        <v>0</v>
      </c>
      <c r="N453" s="234"/>
      <c r="O453" s="133" t="str">
        <f t="shared" si="75"/>
        <v xml:space="preserve"> </v>
      </c>
      <c r="P453" s="234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36">
        <v>0</v>
      </c>
      <c r="G454" s="136"/>
      <c r="H454" s="102">
        <f t="shared" si="76"/>
        <v>0</v>
      </c>
      <c r="I454" s="234"/>
      <c r="J454" s="150" t="str">
        <f t="shared" si="74"/>
        <v xml:space="preserve"> </v>
      </c>
      <c r="K454" s="234"/>
      <c r="L454" s="180"/>
      <c r="M454" s="102">
        <f t="shared" si="77"/>
        <v>0</v>
      </c>
      <c r="N454" s="234"/>
      <c r="O454" s="133" t="str">
        <f t="shared" si="75"/>
        <v xml:space="preserve"> </v>
      </c>
      <c r="P454" s="234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36">
        <v>0</v>
      </c>
      <c r="G455" s="136"/>
      <c r="H455" s="102">
        <f t="shared" si="76"/>
        <v>0</v>
      </c>
      <c r="I455" s="234"/>
      <c r="J455" s="150" t="str">
        <f t="shared" si="74"/>
        <v xml:space="preserve"> </v>
      </c>
      <c r="K455" s="234"/>
      <c r="L455" s="180"/>
      <c r="M455" s="102">
        <f t="shared" si="77"/>
        <v>0</v>
      </c>
      <c r="N455" s="234"/>
      <c r="O455" s="133" t="str">
        <f t="shared" si="75"/>
        <v xml:space="preserve"> </v>
      </c>
      <c r="P455" s="234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36">
        <v>0</v>
      </c>
      <c r="G456" s="136"/>
      <c r="H456" s="102">
        <f t="shared" si="76"/>
        <v>0</v>
      </c>
      <c r="I456" s="234"/>
      <c r="J456" s="150" t="str">
        <f t="shared" si="74"/>
        <v xml:space="preserve"> </v>
      </c>
      <c r="K456" s="234"/>
      <c r="L456" s="180"/>
      <c r="M456" s="102">
        <f t="shared" si="77"/>
        <v>0</v>
      </c>
      <c r="N456" s="234"/>
      <c r="O456" s="133" t="str">
        <f t="shared" si="75"/>
        <v xml:space="preserve"> </v>
      </c>
      <c r="P456" s="234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36">
        <v>0</v>
      </c>
      <c r="G457" s="136"/>
      <c r="H457" s="102">
        <f t="shared" si="76"/>
        <v>0</v>
      </c>
      <c r="I457" s="234"/>
      <c r="J457" s="150" t="str">
        <f t="shared" si="74"/>
        <v xml:space="preserve"> </v>
      </c>
      <c r="K457" s="234"/>
      <c r="L457" s="180"/>
      <c r="M457" s="102">
        <f t="shared" si="77"/>
        <v>0</v>
      </c>
      <c r="N457" s="234"/>
      <c r="O457" s="133" t="str">
        <f t="shared" si="75"/>
        <v xml:space="preserve"> </v>
      </c>
      <c r="P457" s="234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36">
        <v>0</v>
      </c>
      <c r="G458" s="136"/>
      <c r="H458" s="102">
        <f t="shared" si="76"/>
        <v>0</v>
      </c>
      <c r="I458" s="234"/>
      <c r="J458" s="150" t="str">
        <f t="shared" si="74"/>
        <v xml:space="preserve"> </v>
      </c>
      <c r="K458" s="234"/>
      <c r="L458" s="180"/>
      <c r="M458" s="102">
        <f t="shared" si="77"/>
        <v>0</v>
      </c>
      <c r="N458" s="234"/>
      <c r="O458" s="133" t="str">
        <f t="shared" si="75"/>
        <v xml:space="preserve"> </v>
      </c>
      <c r="P458" s="234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36">
        <v>0</v>
      </c>
      <c r="G459" s="136"/>
      <c r="H459" s="102">
        <f t="shared" si="76"/>
        <v>0</v>
      </c>
      <c r="I459" s="234"/>
      <c r="J459" s="150" t="str">
        <f t="shared" si="74"/>
        <v xml:space="preserve"> </v>
      </c>
      <c r="K459" s="234"/>
      <c r="L459" s="180"/>
      <c r="M459" s="102">
        <f t="shared" si="77"/>
        <v>0</v>
      </c>
      <c r="N459" s="234"/>
      <c r="O459" s="133" t="str">
        <f t="shared" si="75"/>
        <v xml:space="preserve"> </v>
      </c>
      <c r="P459" s="234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36">
        <v>0</v>
      </c>
      <c r="G460" s="136"/>
      <c r="H460" s="102">
        <f t="shared" si="76"/>
        <v>0</v>
      </c>
      <c r="I460" s="234"/>
      <c r="J460" s="150" t="str">
        <f t="shared" si="74"/>
        <v xml:space="preserve"> </v>
      </c>
      <c r="K460" s="234"/>
      <c r="L460" s="180"/>
      <c r="M460" s="102">
        <f t="shared" si="77"/>
        <v>0</v>
      </c>
      <c r="N460" s="234"/>
      <c r="O460" s="133" t="str">
        <f t="shared" si="75"/>
        <v xml:space="preserve"> </v>
      </c>
      <c r="P460" s="234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36">
        <v>0</v>
      </c>
      <c r="G461" s="136"/>
      <c r="H461" s="102">
        <f t="shared" si="76"/>
        <v>0</v>
      </c>
      <c r="I461" s="234"/>
      <c r="J461" s="150" t="str">
        <f t="shared" si="74"/>
        <v xml:space="preserve"> </v>
      </c>
      <c r="K461" s="234"/>
      <c r="L461" s="180"/>
      <c r="M461" s="102">
        <f t="shared" si="77"/>
        <v>0</v>
      </c>
      <c r="N461" s="234"/>
      <c r="O461" s="133" t="str">
        <f t="shared" si="75"/>
        <v xml:space="preserve"> </v>
      </c>
      <c r="P461" s="234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36">
        <v>0</v>
      </c>
      <c r="G462" s="136"/>
      <c r="H462" s="102">
        <f t="shared" si="76"/>
        <v>0</v>
      </c>
      <c r="I462" s="234"/>
      <c r="J462" s="150" t="str">
        <f t="shared" si="74"/>
        <v xml:space="preserve"> </v>
      </c>
      <c r="K462" s="234"/>
      <c r="L462" s="180"/>
      <c r="M462" s="102">
        <f t="shared" si="77"/>
        <v>0</v>
      </c>
      <c r="N462" s="234"/>
      <c r="O462" s="133" t="str">
        <f t="shared" si="75"/>
        <v xml:space="preserve"> </v>
      </c>
      <c r="P462" s="234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36">
        <v>0</v>
      </c>
      <c r="G463" s="136"/>
      <c r="H463" s="102">
        <f t="shared" si="76"/>
        <v>0</v>
      </c>
      <c r="I463" s="234"/>
      <c r="J463" s="150" t="str">
        <f t="shared" si="74"/>
        <v xml:space="preserve"> </v>
      </c>
      <c r="K463" s="234"/>
      <c r="L463" s="180"/>
      <c r="M463" s="102">
        <f t="shared" si="77"/>
        <v>0</v>
      </c>
      <c r="N463" s="234"/>
      <c r="O463" s="133" t="str">
        <f t="shared" si="75"/>
        <v xml:space="preserve"> </v>
      </c>
      <c r="P463" s="234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36">
        <v>0</v>
      </c>
      <c r="G464" s="136"/>
      <c r="H464" s="102">
        <f t="shared" si="76"/>
        <v>0</v>
      </c>
      <c r="I464" s="234"/>
      <c r="J464" s="150" t="str">
        <f t="shared" si="74"/>
        <v xml:space="preserve"> </v>
      </c>
      <c r="K464" s="234"/>
      <c r="L464" s="180"/>
      <c r="M464" s="102">
        <f t="shared" si="77"/>
        <v>0</v>
      </c>
      <c r="N464" s="234"/>
      <c r="O464" s="133" t="str">
        <f t="shared" si="75"/>
        <v xml:space="preserve"> </v>
      </c>
      <c r="P464" s="234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36">
        <v>0</v>
      </c>
      <c r="G465" s="136"/>
      <c r="H465" s="102">
        <f t="shared" si="76"/>
        <v>0</v>
      </c>
      <c r="I465" s="234"/>
      <c r="J465" s="150" t="str">
        <f t="shared" si="74"/>
        <v xml:space="preserve"> </v>
      </c>
      <c r="K465" s="234"/>
      <c r="L465" s="180"/>
      <c r="M465" s="102">
        <f t="shared" si="77"/>
        <v>0</v>
      </c>
      <c r="N465" s="234"/>
      <c r="O465" s="133" t="str">
        <f t="shared" si="75"/>
        <v xml:space="preserve"> </v>
      </c>
      <c r="P465" s="234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36">
        <v>0</v>
      </c>
      <c r="G466" s="136"/>
      <c r="H466" s="102">
        <f t="shared" si="76"/>
        <v>0</v>
      </c>
      <c r="I466" s="234"/>
      <c r="J466" s="150" t="str">
        <f t="shared" si="74"/>
        <v xml:space="preserve"> </v>
      </c>
      <c r="K466" s="234"/>
      <c r="L466" s="180"/>
      <c r="M466" s="102">
        <f t="shared" si="77"/>
        <v>0</v>
      </c>
      <c r="N466" s="234"/>
      <c r="O466" s="133" t="str">
        <f t="shared" si="75"/>
        <v xml:space="preserve"> </v>
      </c>
      <c r="P466" s="234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36">
        <v>0</v>
      </c>
      <c r="G467" s="136"/>
      <c r="H467" s="102">
        <f t="shared" si="76"/>
        <v>0</v>
      </c>
      <c r="I467" s="234"/>
      <c r="J467" s="150" t="str">
        <f t="shared" si="74"/>
        <v xml:space="preserve"> </v>
      </c>
      <c r="K467" s="234"/>
      <c r="L467" s="180"/>
      <c r="M467" s="102">
        <f t="shared" si="77"/>
        <v>0</v>
      </c>
      <c r="N467" s="234"/>
      <c r="O467" s="133" t="str">
        <f t="shared" si="75"/>
        <v xml:space="preserve"> </v>
      </c>
      <c r="P467" s="234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36">
        <v>0</v>
      </c>
      <c r="G468" s="136"/>
      <c r="H468" s="102">
        <f t="shared" si="76"/>
        <v>0</v>
      </c>
      <c r="I468" s="234"/>
      <c r="J468" s="150" t="str">
        <f t="shared" si="74"/>
        <v xml:space="preserve"> </v>
      </c>
      <c r="K468" s="234"/>
      <c r="L468" s="180"/>
      <c r="M468" s="102">
        <f t="shared" si="77"/>
        <v>0</v>
      </c>
      <c r="N468" s="234"/>
      <c r="O468" s="133" t="str">
        <f t="shared" si="75"/>
        <v xml:space="preserve"> </v>
      </c>
      <c r="P468" s="234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36">
        <v>0</v>
      </c>
      <c r="G469" s="136"/>
      <c r="H469" s="102">
        <f t="shared" si="76"/>
        <v>0</v>
      </c>
      <c r="I469" s="234"/>
      <c r="J469" s="150" t="str">
        <f t="shared" si="74"/>
        <v xml:space="preserve"> </v>
      </c>
      <c r="K469" s="234"/>
      <c r="L469" s="180"/>
      <c r="M469" s="102">
        <f t="shared" si="77"/>
        <v>0</v>
      </c>
      <c r="N469" s="234"/>
      <c r="O469" s="133" t="str">
        <f t="shared" si="75"/>
        <v xml:space="preserve"> </v>
      </c>
      <c r="P469" s="234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36">
        <v>0</v>
      </c>
      <c r="G470" s="136"/>
      <c r="H470" s="102">
        <f t="shared" si="76"/>
        <v>0</v>
      </c>
      <c r="I470" s="234"/>
      <c r="J470" s="150" t="str">
        <f t="shared" si="74"/>
        <v xml:space="preserve"> </v>
      </c>
      <c r="K470" s="234"/>
      <c r="L470" s="180"/>
      <c r="M470" s="102">
        <f t="shared" si="77"/>
        <v>0</v>
      </c>
      <c r="N470" s="234"/>
      <c r="O470" s="133" t="str">
        <f t="shared" si="75"/>
        <v xml:space="preserve"> </v>
      </c>
      <c r="P470" s="234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36">
        <v>0</v>
      </c>
      <c r="G471" s="136"/>
      <c r="H471" s="102">
        <f t="shared" si="76"/>
        <v>0</v>
      </c>
      <c r="I471" s="234"/>
      <c r="J471" s="150" t="str">
        <f t="shared" si="74"/>
        <v xml:space="preserve"> </v>
      </c>
      <c r="K471" s="234"/>
      <c r="L471" s="180"/>
      <c r="M471" s="102">
        <f t="shared" si="77"/>
        <v>0</v>
      </c>
      <c r="N471" s="234"/>
      <c r="O471" s="133" t="str">
        <f t="shared" si="75"/>
        <v xml:space="preserve"> </v>
      </c>
      <c r="P471" s="234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36">
        <v>0</v>
      </c>
      <c r="G472" s="136"/>
      <c r="H472" s="102">
        <f t="shared" si="76"/>
        <v>0</v>
      </c>
      <c r="I472" s="234"/>
      <c r="J472" s="150" t="str">
        <f t="shared" si="74"/>
        <v xml:space="preserve"> </v>
      </c>
      <c r="K472" s="234"/>
      <c r="L472" s="180"/>
      <c r="M472" s="102">
        <f t="shared" si="77"/>
        <v>0</v>
      </c>
      <c r="N472" s="234"/>
      <c r="O472" s="133" t="str">
        <f t="shared" si="75"/>
        <v xml:space="preserve"> </v>
      </c>
      <c r="P472" s="234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36">
        <v>0</v>
      </c>
      <c r="G473" s="136"/>
      <c r="H473" s="102">
        <f t="shared" si="76"/>
        <v>0</v>
      </c>
      <c r="I473" s="234"/>
      <c r="J473" s="150" t="str">
        <f t="shared" si="74"/>
        <v xml:space="preserve"> </v>
      </c>
      <c r="K473" s="234"/>
      <c r="L473" s="180"/>
      <c r="M473" s="102">
        <f t="shared" si="77"/>
        <v>0</v>
      </c>
      <c r="N473" s="234"/>
      <c r="O473" s="133" t="str">
        <f t="shared" si="75"/>
        <v xml:space="preserve"> </v>
      </c>
      <c r="P473" s="234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36">
        <v>0</v>
      </c>
      <c r="G474" s="136"/>
      <c r="H474" s="102">
        <f t="shared" si="76"/>
        <v>0</v>
      </c>
      <c r="I474" s="234"/>
      <c r="J474" s="150" t="str">
        <f t="shared" si="74"/>
        <v xml:space="preserve"> </v>
      </c>
      <c r="K474" s="234"/>
      <c r="L474" s="180"/>
      <c r="M474" s="102">
        <f t="shared" si="77"/>
        <v>0</v>
      </c>
      <c r="N474" s="234"/>
      <c r="O474" s="133" t="str">
        <f t="shared" si="75"/>
        <v xml:space="preserve"> </v>
      </c>
      <c r="P474" s="234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36">
        <v>0</v>
      </c>
      <c r="G475" s="136"/>
      <c r="H475" s="102">
        <f t="shared" si="76"/>
        <v>0</v>
      </c>
      <c r="I475" s="234"/>
      <c r="J475" s="150" t="str">
        <f t="shared" si="74"/>
        <v xml:space="preserve"> </v>
      </c>
      <c r="K475" s="234"/>
      <c r="L475" s="180"/>
      <c r="M475" s="102">
        <f t="shared" si="77"/>
        <v>0</v>
      </c>
      <c r="N475" s="234"/>
      <c r="O475" s="133" t="str">
        <f t="shared" si="75"/>
        <v xml:space="preserve"> </v>
      </c>
      <c r="P475" s="234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36">
        <v>0</v>
      </c>
      <c r="G476" s="136"/>
      <c r="H476" s="102">
        <f t="shared" si="76"/>
        <v>0</v>
      </c>
      <c r="I476" s="234"/>
      <c r="J476" s="150" t="str">
        <f t="shared" si="74"/>
        <v xml:space="preserve"> </v>
      </c>
      <c r="K476" s="234"/>
      <c r="L476" s="180"/>
      <c r="M476" s="102">
        <f t="shared" si="77"/>
        <v>0</v>
      </c>
      <c r="N476" s="234"/>
      <c r="O476" s="133" t="str">
        <f t="shared" si="75"/>
        <v xml:space="preserve"> </v>
      </c>
      <c r="P476" s="234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36">
        <v>0</v>
      </c>
      <c r="G477" s="136"/>
      <c r="H477" s="102">
        <f t="shared" si="76"/>
        <v>0</v>
      </c>
      <c r="I477" s="234"/>
      <c r="J477" s="150" t="str">
        <f t="shared" si="74"/>
        <v xml:space="preserve"> </v>
      </c>
      <c r="K477" s="234"/>
      <c r="L477" s="180"/>
      <c r="M477" s="102">
        <f t="shared" si="77"/>
        <v>0</v>
      </c>
      <c r="N477" s="234"/>
      <c r="O477" s="133" t="str">
        <f t="shared" si="75"/>
        <v xml:space="preserve"> </v>
      </c>
      <c r="P477" s="234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36">
        <v>0</v>
      </c>
      <c r="G478" s="136"/>
      <c r="H478" s="102">
        <f t="shared" si="76"/>
        <v>0</v>
      </c>
      <c r="I478" s="234"/>
      <c r="J478" s="150" t="str">
        <f t="shared" si="74"/>
        <v xml:space="preserve"> </v>
      </c>
      <c r="K478" s="234"/>
      <c r="L478" s="180"/>
      <c r="M478" s="102">
        <f t="shared" si="77"/>
        <v>0</v>
      </c>
      <c r="N478" s="234"/>
      <c r="O478" s="133" t="str">
        <f t="shared" si="75"/>
        <v xml:space="preserve"> </v>
      </c>
      <c r="P478" s="234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36">
        <v>0</v>
      </c>
      <c r="G479" s="136"/>
      <c r="H479" s="102">
        <f t="shared" si="76"/>
        <v>0</v>
      </c>
      <c r="I479" s="234"/>
      <c r="J479" s="150" t="str">
        <f t="shared" si="74"/>
        <v xml:space="preserve"> </v>
      </c>
      <c r="K479" s="234"/>
      <c r="L479" s="180"/>
      <c r="M479" s="102">
        <f t="shared" si="77"/>
        <v>0</v>
      </c>
      <c r="N479" s="234"/>
      <c r="O479" s="133" t="str">
        <f t="shared" si="75"/>
        <v xml:space="preserve"> </v>
      </c>
      <c r="P479" s="234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36">
        <v>0</v>
      </c>
      <c r="G480" s="136"/>
      <c r="H480" s="102">
        <f t="shared" si="76"/>
        <v>0</v>
      </c>
      <c r="I480" s="234"/>
      <c r="J480" s="150" t="str">
        <f t="shared" si="74"/>
        <v xml:space="preserve"> </v>
      </c>
      <c r="K480" s="234"/>
      <c r="L480" s="180"/>
      <c r="M480" s="102">
        <f t="shared" si="77"/>
        <v>0</v>
      </c>
      <c r="N480" s="234"/>
      <c r="O480" s="133" t="str">
        <f t="shared" si="75"/>
        <v xml:space="preserve"> </v>
      </c>
      <c r="P480" s="234"/>
    </row>
    <row r="481" spans="1:17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36">
        <v>0</v>
      </c>
      <c r="G481" s="136"/>
      <c r="H481" s="102">
        <f t="shared" si="76"/>
        <v>0</v>
      </c>
      <c r="I481" s="234"/>
      <c r="J481" s="150" t="str">
        <f t="shared" si="74"/>
        <v xml:space="preserve"> </v>
      </c>
      <c r="K481" s="234"/>
      <c r="L481" s="180"/>
      <c r="M481" s="102">
        <f t="shared" si="77"/>
        <v>0</v>
      </c>
      <c r="N481" s="234"/>
      <c r="O481" s="133" t="str">
        <f t="shared" si="75"/>
        <v xml:space="preserve"> </v>
      </c>
      <c r="P481" s="234"/>
    </row>
    <row r="482" spans="1:17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36">
        <v>0</v>
      </c>
      <c r="G482" s="136"/>
      <c r="H482" s="102">
        <f t="shared" si="76"/>
        <v>0</v>
      </c>
      <c r="I482" s="234"/>
      <c r="J482" s="150" t="str">
        <f t="shared" si="74"/>
        <v xml:space="preserve"> </v>
      </c>
      <c r="K482" s="234"/>
      <c r="L482" s="180"/>
      <c r="M482" s="102">
        <f t="shared" si="77"/>
        <v>0</v>
      </c>
      <c r="N482" s="234"/>
      <c r="O482" s="133" t="str">
        <f t="shared" si="75"/>
        <v xml:space="preserve"> </v>
      </c>
      <c r="P482" s="234"/>
    </row>
    <row r="483" spans="1:17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36">
        <v>0</v>
      </c>
      <c r="G483" s="136"/>
      <c r="H483" s="102">
        <f t="shared" si="76"/>
        <v>0</v>
      </c>
      <c r="I483" s="234"/>
      <c r="J483" s="150" t="str">
        <f t="shared" si="74"/>
        <v xml:space="preserve"> </v>
      </c>
      <c r="K483" s="234"/>
      <c r="L483" s="180"/>
      <c r="M483" s="102">
        <f t="shared" si="77"/>
        <v>0</v>
      </c>
      <c r="N483" s="234"/>
      <c r="O483" s="133" t="str">
        <f t="shared" si="75"/>
        <v xml:space="preserve"> </v>
      </c>
      <c r="P483" s="234"/>
    </row>
    <row r="484" spans="1:17" x14ac:dyDescent="0.2">
      <c r="A484" s="383" t="s">
        <v>402</v>
      </c>
      <c r="B484" s="383"/>
      <c r="C484" s="5" t="s">
        <v>728</v>
      </c>
      <c r="D484" s="22" t="s">
        <v>895</v>
      </c>
      <c r="E484" s="29"/>
      <c r="F484" s="136">
        <v>0</v>
      </c>
      <c r="G484" s="136"/>
      <c r="H484" s="102">
        <f t="shared" si="76"/>
        <v>0</v>
      </c>
      <c r="I484" s="234"/>
      <c r="J484" s="150" t="str">
        <f t="shared" si="74"/>
        <v xml:space="preserve"> </v>
      </c>
      <c r="K484" s="234">
        <v>606880</v>
      </c>
      <c r="L484" s="180">
        <f>186850-282844</f>
        <v>-95994</v>
      </c>
      <c r="M484" s="102">
        <f t="shared" si="77"/>
        <v>510886</v>
      </c>
      <c r="N484" s="234"/>
      <c r="O484" s="133">
        <f t="shared" si="75"/>
        <v>0</v>
      </c>
      <c r="P484" s="234">
        <v>606880</v>
      </c>
    </row>
    <row r="485" spans="1:17" ht="25.5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51">
        <f t="shared" ref="F485:I485" si="78">F421+F423+F424+F425+F436+F447+F458+F460+F471+F472+F473+F484</f>
        <v>0</v>
      </c>
      <c r="G485" s="151">
        <f t="shared" si="78"/>
        <v>0</v>
      </c>
      <c r="H485" s="151">
        <f t="shared" si="78"/>
        <v>0</v>
      </c>
      <c r="I485" s="151">
        <f t="shared" si="78"/>
        <v>0</v>
      </c>
      <c r="J485" s="151" t="e">
        <f t="shared" ref="J485:P485" si="79">J421+J423+J424+J425+J436+J447+J458+J460+J471+J472+J473+J484</f>
        <v>#VALUE!</v>
      </c>
      <c r="K485" s="151">
        <f t="shared" ref="K485" si="80">K421+K423+K424+K425+K436+K447+K458+K460+K471+K472+K473+K484</f>
        <v>606880</v>
      </c>
      <c r="L485" s="151">
        <f t="shared" si="79"/>
        <v>-95994</v>
      </c>
      <c r="M485" s="151">
        <f t="shared" si="79"/>
        <v>510886</v>
      </c>
      <c r="N485" s="151">
        <f t="shared" si="79"/>
        <v>0</v>
      </c>
      <c r="O485" s="133">
        <f t="shared" si="75"/>
        <v>0</v>
      </c>
      <c r="P485" s="151">
        <f t="shared" si="79"/>
        <v>606880</v>
      </c>
    </row>
    <row r="486" spans="1:17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36">
        <v>0</v>
      </c>
      <c r="G486" s="136"/>
      <c r="H486" s="102">
        <f t="shared" ref="H486:H549" si="81">SUM(F486:G486)</f>
        <v>0</v>
      </c>
      <c r="I486" s="234"/>
      <c r="J486" s="150" t="str">
        <f t="shared" si="74"/>
        <v xml:space="preserve"> </v>
      </c>
      <c r="K486" s="234"/>
      <c r="L486" s="180"/>
      <c r="M486" s="102">
        <f t="shared" si="77"/>
        <v>0</v>
      </c>
      <c r="N486" s="234"/>
      <c r="O486" s="133" t="str">
        <f t="shared" si="75"/>
        <v xml:space="preserve"> </v>
      </c>
      <c r="P486" s="234"/>
    </row>
    <row r="487" spans="1:17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36">
        <v>0</v>
      </c>
      <c r="G487" s="136"/>
      <c r="H487" s="102">
        <f t="shared" si="81"/>
        <v>0</v>
      </c>
      <c r="I487" s="234"/>
      <c r="J487" s="150" t="str">
        <f t="shared" si="74"/>
        <v xml:space="preserve"> </v>
      </c>
      <c r="K487" s="234"/>
      <c r="L487" s="180"/>
      <c r="M487" s="102">
        <f t="shared" si="77"/>
        <v>0</v>
      </c>
      <c r="N487" s="234"/>
      <c r="O487" s="133" t="str">
        <f t="shared" si="75"/>
        <v xml:space="preserve"> </v>
      </c>
      <c r="P487" s="234"/>
    </row>
    <row r="488" spans="1:17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36">
        <v>0</v>
      </c>
      <c r="G488" s="136"/>
      <c r="H488" s="102">
        <f t="shared" si="81"/>
        <v>0</v>
      </c>
      <c r="I488" s="234"/>
      <c r="J488" s="150" t="str">
        <f t="shared" si="74"/>
        <v xml:space="preserve"> </v>
      </c>
      <c r="K488" s="234"/>
      <c r="L488" s="180"/>
      <c r="M488" s="102">
        <f t="shared" si="77"/>
        <v>0</v>
      </c>
      <c r="N488" s="234"/>
      <c r="O488" s="133" t="str">
        <f t="shared" si="75"/>
        <v xml:space="preserve"> </v>
      </c>
      <c r="P488" s="234"/>
    </row>
    <row r="489" spans="1:17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36">
        <v>0</v>
      </c>
      <c r="G489" s="136"/>
      <c r="H489" s="102">
        <f t="shared" si="81"/>
        <v>0</v>
      </c>
      <c r="I489" s="234"/>
      <c r="J489" s="150" t="str">
        <f t="shared" si="74"/>
        <v xml:space="preserve"> </v>
      </c>
      <c r="K489" s="234"/>
      <c r="L489" s="180"/>
      <c r="M489" s="102">
        <f t="shared" si="77"/>
        <v>0</v>
      </c>
      <c r="N489" s="234"/>
      <c r="O489" s="133" t="str">
        <f t="shared" si="75"/>
        <v xml:space="preserve"> </v>
      </c>
      <c r="P489" s="234"/>
    </row>
    <row r="490" spans="1:17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36">
        <v>0</v>
      </c>
      <c r="G490" s="136"/>
      <c r="H490" s="102">
        <f t="shared" si="81"/>
        <v>0</v>
      </c>
      <c r="I490" s="234">
        <v>74417</v>
      </c>
      <c r="J490" s="150" t="str">
        <f t="shared" si="74"/>
        <v xml:space="preserve"> </v>
      </c>
      <c r="K490" s="234">
        <f>893008+196850</f>
        <v>1089858</v>
      </c>
      <c r="L490" s="180"/>
      <c r="M490" s="102">
        <f t="shared" si="77"/>
        <v>1089858</v>
      </c>
      <c r="N490" s="234">
        <v>744178</v>
      </c>
      <c r="O490" s="133">
        <f t="shared" si="75"/>
        <v>0.68282106476256543</v>
      </c>
      <c r="P490" s="234">
        <f>893008+196850</f>
        <v>1089858</v>
      </c>
      <c r="Q490" t="s">
        <v>1053</v>
      </c>
    </row>
    <row r="491" spans="1:17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36">
        <v>0</v>
      </c>
      <c r="G491" s="136"/>
      <c r="H491" s="102">
        <f t="shared" si="81"/>
        <v>0</v>
      </c>
      <c r="I491" s="234"/>
      <c r="J491" s="150" t="str">
        <f t="shared" si="74"/>
        <v xml:space="preserve"> </v>
      </c>
      <c r="K491" s="234"/>
      <c r="L491" s="180"/>
      <c r="M491" s="102">
        <f t="shared" si="77"/>
        <v>0</v>
      </c>
      <c r="N491" s="234"/>
      <c r="O491" s="133" t="str">
        <f t="shared" si="75"/>
        <v xml:space="preserve"> </v>
      </c>
      <c r="P491" s="234"/>
    </row>
    <row r="492" spans="1:17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36">
        <v>0</v>
      </c>
      <c r="G492" s="136"/>
      <c r="H492" s="102">
        <f t="shared" si="81"/>
        <v>0</v>
      </c>
      <c r="I492" s="234"/>
      <c r="J492" s="150" t="str">
        <f t="shared" si="74"/>
        <v xml:space="preserve"> </v>
      </c>
      <c r="K492" s="234"/>
      <c r="L492" s="180"/>
      <c r="M492" s="102">
        <f t="shared" si="77"/>
        <v>0</v>
      </c>
      <c r="N492" s="234"/>
      <c r="O492" s="133" t="str">
        <f t="shared" si="75"/>
        <v xml:space="preserve"> </v>
      </c>
      <c r="P492" s="234"/>
    </row>
    <row r="493" spans="1:17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36">
        <v>0</v>
      </c>
      <c r="G493" s="136"/>
      <c r="H493" s="102">
        <f t="shared" si="81"/>
        <v>0</v>
      </c>
      <c r="I493" s="234">
        <v>20093</v>
      </c>
      <c r="J493" s="150" t="str">
        <f t="shared" si="74"/>
        <v xml:space="preserve"> </v>
      </c>
      <c r="K493" s="234">
        <f>241112+53150</f>
        <v>294262</v>
      </c>
      <c r="L493" s="180"/>
      <c r="M493" s="102">
        <f t="shared" si="77"/>
        <v>294262</v>
      </c>
      <c r="N493" s="234">
        <v>200930</v>
      </c>
      <c r="O493" s="133">
        <f t="shared" si="75"/>
        <v>0.68282686857290442</v>
      </c>
      <c r="P493" s="234">
        <f>241112+53150</f>
        <v>294262</v>
      </c>
    </row>
    <row r="494" spans="1:17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36">
        <v>0</v>
      </c>
      <c r="G494" s="136"/>
      <c r="H494" s="102">
        <f t="shared" si="81"/>
        <v>0</v>
      </c>
      <c r="I494" s="355">
        <f>SUM(I486:I493)</f>
        <v>94510</v>
      </c>
      <c r="J494" s="355">
        <f t="shared" ref="J494:L494" si="82">SUM(J486:J493)</f>
        <v>0</v>
      </c>
      <c r="K494" s="355">
        <f>SUM(K486:K493)</f>
        <v>1384120</v>
      </c>
      <c r="L494" s="355">
        <f t="shared" si="82"/>
        <v>0</v>
      </c>
      <c r="M494" s="103">
        <f t="shared" si="77"/>
        <v>1384120</v>
      </c>
      <c r="N494" s="355">
        <f>SUM(N486:N493)</f>
        <v>945108</v>
      </c>
      <c r="O494" s="143">
        <f t="shared" si="75"/>
        <v>0.68282229864462618</v>
      </c>
      <c r="P494" s="234">
        <f>SUM(P486:P493)</f>
        <v>1384120</v>
      </c>
    </row>
    <row r="495" spans="1:17" ht="15" hidden="1" customHeight="1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36">
        <v>0</v>
      </c>
      <c r="G495" s="136"/>
      <c r="H495" s="102">
        <f t="shared" si="81"/>
        <v>0</v>
      </c>
      <c r="I495" s="234"/>
      <c r="J495" s="150" t="str">
        <f t="shared" si="74"/>
        <v xml:space="preserve"> </v>
      </c>
      <c r="K495" s="234"/>
      <c r="L495" s="180"/>
      <c r="M495" s="102">
        <f t="shared" si="77"/>
        <v>0</v>
      </c>
      <c r="N495" s="234"/>
      <c r="O495" s="133" t="str">
        <f t="shared" si="75"/>
        <v xml:space="preserve"> </v>
      </c>
      <c r="P495" s="234"/>
    </row>
    <row r="496" spans="1:17" ht="15" hidden="1" customHeight="1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36">
        <v>0</v>
      </c>
      <c r="G496" s="136"/>
      <c r="H496" s="102">
        <f t="shared" si="81"/>
        <v>0</v>
      </c>
      <c r="I496" s="234"/>
      <c r="J496" s="150" t="str">
        <f t="shared" si="74"/>
        <v xml:space="preserve"> </v>
      </c>
      <c r="K496" s="234"/>
      <c r="L496" s="180"/>
      <c r="M496" s="102">
        <f t="shared" si="77"/>
        <v>0</v>
      </c>
      <c r="N496" s="234"/>
      <c r="O496" s="133" t="str">
        <f t="shared" si="75"/>
        <v xml:space="preserve"> </v>
      </c>
      <c r="P496" s="234"/>
    </row>
    <row r="497" spans="1:16" ht="15" hidden="1" customHeight="1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36">
        <v>0</v>
      </c>
      <c r="G497" s="136"/>
      <c r="H497" s="102">
        <f t="shared" si="81"/>
        <v>0</v>
      </c>
      <c r="I497" s="234"/>
      <c r="J497" s="150" t="str">
        <f t="shared" si="74"/>
        <v xml:space="preserve"> </v>
      </c>
      <c r="K497" s="234"/>
      <c r="L497" s="180"/>
      <c r="M497" s="102">
        <f t="shared" si="77"/>
        <v>0</v>
      </c>
      <c r="N497" s="234"/>
      <c r="O497" s="133" t="str">
        <f t="shared" si="75"/>
        <v xml:space="preserve"> </v>
      </c>
      <c r="P497" s="234"/>
    </row>
    <row r="498" spans="1:16" ht="15" hidden="1" customHeight="1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36">
        <v>0</v>
      </c>
      <c r="G498" s="136"/>
      <c r="H498" s="102">
        <f t="shared" si="81"/>
        <v>0</v>
      </c>
      <c r="I498" s="234"/>
      <c r="J498" s="150" t="str">
        <f t="shared" si="74"/>
        <v xml:space="preserve"> </v>
      </c>
      <c r="K498" s="234"/>
      <c r="L498" s="180"/>
      <c r="M498" s="102">
        <f t="shared" si="77"/>
        <v>0</v>
      </c>
      <c r="N498" s="234"/>
      <c r="O498" s="133" t="str">
        <f t="shared" si="75"/>
        <v xml:space="preserve"> </v>
      </c>
      <c r="P498" s="234"/>
    </row>
    <row r="499" spans="1:16" ht="15" hidden="1" customHeight="1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36">
        <v>0</v>
      </c>
      <c r="G499" s="136"/>
      <c r="H499" s="102">
        <f t="shared" si="81"/>
        <v>0</v>
      </c>
      <c r="I499" s="234"/>
      <c r="J499" s="150" t="str">
        <f t="shared" si="74"/>
        <v xml:space="preserve"> </v>
      </c>
      <c r="K499" s="234"/>
      <c r="L499" s="180"/>
      <c r="M499" s="102">
        <f t="shared" si="77"/>
        <v>0</v>
      </c>
      <c r="N499" s="234"/>
      <c r="O499" s="133" t="str">
        <f t="shared" si="75"/>
        <v xml:space="preserve"> </v>
      </c>
      <c r="P499" s="234"/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36">
        <v>0</v>
      </c>
      <c r="G500" s="136"/>
      <c r="H500" s="102">
        <f t="shared" si="81"/>
        <v>0</v>
      </c>
      <c r="I500" s="234"/>
      <c r="J500" s="150" t="str">
        <f t="shared" si="74"/>
        <v xml:space="preserve"> </v>
      </c>
      <c r="K500" s="234"/>
      <c r="L500" s="180"/>
      <c r="M500" s="102">
        <f t="shared" si="77"/>
        <v>0</v>
      </c>
      <c r="N500" s="234"/>
      <c r="O500" s="133" t="str">
        <f t="shared" si="75"/>
        <v xml:space="preserve"> </v>
      </c>
      <c r="P500" s="234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36">
        <v>0</v>
      </c>
      <c r="G501" s="136"/>
      <c r="H501" s="102">
        <f t="shared" si="81"/>
        <v>0</v>
      </c>
      <c r="I501" s="234"/>
      <c r="J501" s="150" t="str">
        <f t="shared" ref="J501:J559" si="83">IF(H501=0," ",I501/H501)</f>
        <v xml:space="preserve"> </v>
      </c>
      <c r="K501" s="234"/>
      <c r="L501" s="180"/>
      <c r="M501" s="102">
        <f t="shared" si="77"/>
        <v>0</v>
      </c>
      <c r="N501" s="234"/>
      <c r="O501" s="133" t="str">
        <f t="shared" ref="O501:O560" si="84">IF(M501=0," ",N501/M501)</f>
        <v xml:space="preserve"> </v>
      </c>
      <c r="P501" s="234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36">
        <v>0</v>
      </c>
      <c r="G502" s="136"/>
      <c r="H502" s="102">
        <f t="shared" si="81"/>
        <v>0</v>
      </c>
      <c r="I502" s="234"/>
      <c r="J502" s="150" t="str">
        <f t="shared" si="83"/>
        <v xml:space="preserve"> </v>
      </c>
      <c r="K502" s="234"/>
      <c r="L502" s="180"/>
      <c r="M502" s="102">
        <f t="shared" ref="M502:M559" si="85">SUM(K502:L502)</f>
        <v>0</v>
      </c>
      <c r="N502" s="234"/>
      <c r="O502" s="133" t="str">
        <f t="shared" si="84"/>
        <v xml:space="preserve"> </v>
      </c>
      <c r="P502" s="234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36">
        <v>0</v>
      </c>
      <c r="G503" s="136"/>
      <c r="H503" s="102">
        <f t="shared" si="81"/>
        <v>0</v>
      </c>
      <c r="I503" s="234"/>
      <c r="J503" s="150" t="str">
        <f t="shared" si="83"/>
        <v xml:space="preserve"> </v>
      </c>
      <c r="K503" s="234"/>
      <c r="L503" s="180"/>
      <c r="M503" s="102">
        <f t="shared" si="85"/>
        <v>0</v>
      </c>
      <c r="N503" s="234"/>
      <c r="O503" s="133" t="str">
        <f t="shared" si="84"/>
        <v xml:space="preserve"> </v>
      </c>
      <c r="P503" s="234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36">
        <v>0</v>
      </c>
      <c r="G504" s="136"/>
      <c r="H504" s="102">
        <f t="shared" si="81"/>
        <v>0</v>
      </c>
      <c r="I504" s="234"/>
      <c r="J504" s="150" t="str">
        <f t="shared" si="83"/>
        <v xml:space="preserve"> </v>
      </c>
      <c r="K504" s="234"/>
      <c r="L504" s="180"/>
      <c r="M504" s="102">
        <f t="shared" si="85"/>
        <v>0</v>
      </c>
      <c r="N504" s="234"/>
      <c r="O504" s="133" t="str">
        <f t="shared" si="84"/>
        <v xml:space="preserve"> </v>
      </c>
      <c r="P504" s="234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36">
        <v>0</v>
      </c>
      <c r="G505" s="136"/>
      <c r="H505" s="102">
        <f t="shared" si="81"/>
        <v>0</v>
      </c>
      <c r="I505" s="234"/>
      <c r="J505" s="150" t="str">
        <f t="shared" si="83"/>
        <v xml:space="preserve"> </v>
      </c>
      <c r="K505" s="234"/>
      <c r="L505" s="180"/>
      <c r="M505" s="102">
        <f t="shared" si="85"/>
        <v>0</v>
      </c>
      <c r="N505" s="234"/>
      <c r="O505" s="133" t="str">
        <f t="shared" si="84"/>
        <v xml:space="preserve"> </v>
      </c>
      <c r="P505" s="234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36">
        <v>0</v>
      </c>
      <c r="G506" s="136"/>
      <c r="H506" s="102">
        <f t="shared" si="81"/>
        <v>0</v>
      </c>
      <c r="I506" s="234"/>
      <c r="J506" s="150" t="str">
        <f t="shared" si="83"/>
        <v xml:space="preserve"> </v>
      </c>
      <c r="K506" s="234"/>
      <c r="L506" s="180"/>
      <c r="M506" s="102">
        <f t="shared" si="85"/>
        <v>0</v>
      </c>
      <c r="N506" s="234"/>
      <c r="O506" s="133" t="str">
        <f t="shared" si="84"/>
        <v xml:space="preserve"> </v>
      </c>
      <c r="P506" s="234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36">
        <v>0</v>
      </c>
      <c r="G507" s="136"/>
      <c r="H507" s="102">
        <f t="shared" si="81"/>
        <v>0</v>
      </c>
      <c r="I507" s="234"/>
      <c r="J507" s="150" t="str">
        <f t="shared" si="83"/>
        <v xml:space="preserve"> </v>
      </c>
      <c r="K507" s="234"/>
      <c r="L507" s="180"/>
      <c r="M507" s="102">
        <f t="shared" si="85"/>
        <v>0</v>
      </c>
      <c r="N507" s="234"/>
      <c r="O507" s="133" t="str">
        <f t="shared" si="84"/>
        <v xml:space="preserve"> </v>
      </c>
      <c r="P507" s="234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36">
        <v>0</v>
      </c>
      <c r="G508" s="136"/>
      <c r="H508" s="102">
        <f t="shared" si="81"/>
        <v>0</v>
      </c>
      <c r="I508" s="234"/>
      <c r="J508" s="150" t="str">
        <f t="shared" si="83"/>
        <v xml:space="preserve"> </v>
      </c>
      <c r="K508" s="234"/>
      <c r="L508" s="180"/>
      <c r="M508" s="102">
        <f t="shared" si="85"/>
        <v>0</v>
      </c>
      <c r="N508" s="234"/>
      <c r="O508" s="133" t="str">
        <f t="shared" si="84"/>
        <v xml:space="preserve"> </v>
      </c>
      <c r="P508" s="234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36">
        <v>0</v>
      </c>
      <c r="G509" s="136"/>
      <c r="H509" s="102">
        <f t="shared" si="81"/>
        <v>0</v>
      </c>
      <c r="I509" s="234"/>
      <c r="J509" s="150" t="str">
        <f t="shared" si="83"/>
        <v xml:space="preserve"> </v>
      </c>
      <c r="K509" s="234"/>
      <c r="L509" s="180"/>
      <c r="M509" s="102">
        <f t="shared" si="85"/>
        <v>0</v>
      </c>
      <c r="N509" s="234"/>
      <c r="O509" s="133" t="str">
        <f t="shared" si="84"/>
        <v xml:space="preserve"> </v>
      </c>
      <c r="P509" s="234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36">
        <v>0</v>
      </c>
      <c r="G510" s="136"/>
      <c r="H510" s="102">
        <f t="shared" si="81"/>
        <v>0</v>
      </c>
      <c r="I510" s="234"/>
      <c r="J510" s="150" t="str">
        <f t="shared" si="83"/>
        <v xml:space="preserve"> </v>
      </c>
      <c r="K510" s="234"/>
      <c r="L510" s="180"/>
      <c r="M510" s="102">
        <f t="shared" si="85"/>
        <v>0</v>
      </c>
      <c r="N510" s="234"/>
      <c r="O510" s="133" t="str">
        <f t="shared" si="84"/>
        <v xml:space="preserve"> </v>
      </c>
      <c r="P510" s="234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36">
        <v>0</v>
      </c>
      <c r="G511" s="136"/>
      <c r="H511" s="102">
        <f t="shared" si="81"/>
        <v>0</v>
      </c>
      <c r="I511" s="234"/>
      <c r="J511" s="150" t="str">
        <f t="shared" si="83"/>
        <v xml:space="preserve"> </v>
      </c>
      <c r="K511" s="234"/>
      <c r="L511" s="180"/>
      <c r="M511" s="102">
        <f t="shared" si="85"/>
        <v>0</v>
      </c>
      <c r="N511" s="234"/>
      <c r="O511" s="133" t="str">
        <f t="shared" si="84"/>
        <v xml:space="preserve"> </v>
      </c>
      <c r="P511" s="234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36">
        <v>0</v>
      </c>
      <c r="G512" s="136"/>
      <c r="H512" s="102">
        <f t="shared" si="81"/>
        <v>0</v>
      </c>
      <c r="I512" s="234"/>
      <c r="J512" s="150" t="str">
        <f t="shared" si="83"/>
        <v xml:space="preserve"> </v>
      </c>
      <c r="K512" s="234"/>
      <c r="L512" s="180"/>
      <c r="M512" s="102">
        <f t="shared" si="85"/>
        <v>0</v>
      </c>
      <c r="N512" s="234"/>
      <c r="O512" s="133" t="str">
        <f t="shared" si="84"/>
        <v xml:space="preserve"> </v>
      </c>
      <c r="P512" s="234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36">
        <v>0</v>
      </c>
      <c r="G513" s="136"/>
      <c r="H513" s="102">
        <f t="shared" si="81"/>
        <v>0</v>
      </c>
      <c r="I513" s="234"/>
      <c r="J513" s="150" t="str">
        <f t="shared" si="83"/>
        <v xml:space="preserve"> </v>
      </c>
      <c r="K513" s="234"/>
      <c r="L513" s="180"/>
      <c r="M513" s="102">
        <f t="shared" si="85"/>
        <v>0</v>
      </c>
      <c r="N513" s="234"/>
      <c r="O513" s="133" t="str">
        <f t="shared" si="84"/>
        <v xml:space="preserve"> </v>
      </c>
      <c r="P513" s="234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36">
        <v>0</v>
      </c>
      <c r="G514" s="136"/>
      <c r="H514" s="102">
        <f t="shared" si="81"/>
        <v>0</v>
      </c>
      <c r="I514" s="234"/>
      <c r="J514" s="150" t="str">
        <f t="shared" si="83"/>
        <v xml:space="preserve"> </v>
      </c>
      <c r="K514" s="234"/>
      <c r="L514" s="180"/>
      <c r="M514" s="102">
        <f t="shared" si="85"/>
        <v>0</v>
      </c>
      <c r="N514" s="234"/>
      <c r="O514" s="133" t="str">
        <f t="shared" si="84"/>
        <v xml:space="preserve"> </v>
      </c>
      <c r="P514" s="234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36">
        <v>0</v>
      </c>
      <c r="G515" s="136"/>
      <c r="H515" s="102">
        <f t="shared" si="81"/>
        <v>0</v>
      </c>
      <c r="I515" s="234"/>
      <c r="J515" s="150" t="str">
        <f t="shared" si="83"/>
        <v xml:space="preserve"> </v>
      </c>
      <c r="K515" s="234"/>
      <c r="L515" s="180"/>
      <c r="M515" s="102">
        <f t="shared" si="85"/>
        <v>0</v>
      </c>
      <c r="N515" s="234"/>
      <c r="O515" s="133" t="str">
        <f t="shared" si="84"/>
        <v xml:space="preserve"> </v>
      </c>
      <c r="P515" s="234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36">
        <v>0</v>
      </c>
      <c r="G516" s="136"/>
      <c r="H516" s="102">
        <f t="shared" si="81"/>
        <v>0</v>
      </c>
      <c r="I516" s="234"/>
      <c r="J516" s="150" t="str">
        <f t="shared" si="83"/>
        <v xml:space="preserve"> </v>
      </c>
      <c r="K516" s="234"/>
      <c r="L516" s="180"/>
      <c r="M516" s="102">
        <f t="shared" si="85"/>
        <v>0</v>
      </c>
      <c r="N516" s="234"/>
      <c r="O516" s="133" t="str">
        <f t="shared" si="84"/>
        <v xml:space="preserve"> </v>
      </c>
      <c r="P516" s="234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36">
        <v>0</v>
      </c>
      <c r="G517" s="136"/>
      <c r="H517" s="102">
        <f t="shared" si="81"/>
        <v>0</v>
      </c>
      <c r="I517" s="234"/>
      <c r="J517" s="150" t="str">
        <f t="shared" si="83"/>
        <v xml:space="preserve"> </v>
      </c>
      <c r="K517" s="234"/>
      <c r="L517" s="180"/>
      <c r="M517" s="102">
        <f t="shared" si="85"/>
        <v>0</v>
      </c>
      <c r="N517" s="234"/>
      <c r="O517" s="133" t="str">
        <f t="shared" si="84"/>
        <v xml:space="preserve"> </v>
      </c>
      <c r="P517" s="234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36">
        <v>0</v>
      </c>
      <c r="G518" s="136"/>
      <c r="H518" s="102">
        <f t="shared" si="81"/>
        <v>0</v>
      </c>
      <c r="I518" s="234"/>
      <c r="J518" s="150" t="str">
        <f t="shared" si="83"/>
        <v xml:space="preserve"> </v>
      </c>
      <c r="K518" s="234"/>
      <c r="L518" s="180"/>
      <c r="M518" s="102">
        <f t="shared" si="85"/>
        <v>0</v>
      </c>
      <c r="N518" s="234"/>
      <c r="O518" s="133" t="str">
        <f t="shared" si="84"/>
        <v xml:space="preserve"> </v>
      </c>
      <c r="P518" s="234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36">
        <v>0</v>
      </c>
      <c r="G519" s="136"/>
      <c r="H519" s="102">
        <f t="shared" si="81"/>
        <v>0</v>
      </c>
      <c r="I519" s="234"/>
      <c r="J519" s="150" t="str">
        <f t="shared" si="83"/>
        <v xml:space="preserve"> </v>
      </c>
      <c r="K519" s="234"/>
      <c r="L519" s="180"/>
      <c r="M519" s="102">
        <f t="shared" si="85"/>
        <v>0</v>
      </c>
      <c r="N519" s="234"/>
      <c r="O519" s="133" t="str">
        <f t="shared" si="84"/>
        <v xml:space="preserve"> </v>
      </c>
      <c r="P519" s="234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36">
        <v>0</v>
      </c>
      <c r="G520" s="136"/>
      <c r="H520" s="102">
        <f t="shared" si="81"/>
        <v>0</v>
      </c>
      <c r="I520" s="234"/>
      <c r="J520" s="150" t="str">
        <f t="shared" si="83"/>
        <v xml:space="preserve"> </v>
      </c>
      <c r="K520" s="234"/>
      <c r="L520" s="180"/>
      <c r="M520" s="102">
        <f t="shared" si="85"/>
        <v>0</v>
      </c>
      <c r="N520" s="234"/>
      <c r="O520" s="133" t="str">
        <f t="shared" si="84"/>
        <v xml:space="preserve"> </v>
      </c>
      <c r="P520" s="234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36">
        <v>0</v>
      </c>
      <c r="G521" s="136"/>
      <c r="H521" s="102">
        <f t="shared" si="81"/>
        <v>0</v>
      </c>
      <c r="I521" s="234"/>
      <c r="J521" s="150" t="str">
        <f t="shared" si="83"/>
        <v xml:space="preserve"> </v>
      </c>
      <c r="K521" s="234"/>
      <c r="L521" s="180"/>
      <c r="M521" s="102">
        <f t="shared" si="85"/>
        <v>0</v>
      </c>
      <c r="N521" s="234"/>
      <c r="O521" s="133" t="str">
        <f t="shared" si="84"/>
        <v xml:space="preserve"> </v>
      </c>
      <c r="P521" s="234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36">
        <v>0</v>
      </c>
      <c r="G522" s="136"/>
      <c r="H522" s="102">
        <f t="shared" si="81"/>
        <v>0</v>
      </c>
      <c r="I522" s="234"/>
      <c r="J522" s="150" t="str">
        <f t="shared" si="83"/>
        <v xml:space="preserve"> </v>
      </c>
      <c r="K522" s="234"/>
      <c r="L522" s="180"/>
      <c r="M522" s="102">
        <f t="shared" si="85"/>
        <v>0</v>
      </c>
      <c r="N522" s="234"/>
      <c r="O522" s="133" t="str">
        <f t="shared" si="84"/>
        <v xml:space="preserve"> </v>
      </c>
      <c r="P522" s="234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36">
        <v>0</v>
      </c>
      <c r="G523" s="136"/>
      <c r="H523" s="102">
        <f t="shared" si="81"/>
        <v>0</v>
      </c>
      <c r="I523" s="234"/>
      <c r="J523" s="150" t="str">
        <f t="shared" si="83"/>
        <v xml:space="preserve"> </v>
      </c>
      <c r="K523" s="234"/>
      <c r="L523" s="180"/>
      <c r="M523" s="102">
        <f t="shared" si="85"/>
        <v>0</v>
      </c>
      <c r="N523" s="234"/>
      <c r="O523" s="133" t="str">
        <f t="shared" si="84"/>
        <v xml:space="preserve"> </v>
      </c>
      <c r="P523" s="234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36">
        <v>0</v>
      </c>
      <c r="G524" s="136"/>
      <c r="H524" s="102">
        <f t="shared" si="81"/>
        <v>0</v>
      </c>
      <c r="I524" s="234"/>
      <c r="J524" s="150" t="str">
        <f t="shared" si="83"/>
        <v xml:space="preserve"> </v>
      </c>
      <c r="K524" s="234"/>
      <c r="L524" s="180"/>
      <c r="M524" s="102">
        <f t="shared" si="85"/>
        <v>0</v>
      </c>
      <c r="N524" s="234"/>
      <c r="O524" s="133" t="str">
        <f t="shared" si="84"/>
        <v xml:space="preserve"> </v>
      </c>
      <c r="P524" s="234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36">
        <v>0</v>
      </c>
      <c r="G525" s="136"/>
      <c r="H525" s="102">
        <f t="shared" si="81"/>
        <v>0</v>
      </c>
      <c r="I525" s="234"/>
      <c r="J525" s="150" t="str">
        <f t="shared" si="83"/>
        <v xml:space="preserve"> </v>
      </c>
      <c r="K525" s="234"/>
      <c r="L525" s="180"/>
      <c r="M525" s="102">
        <f t="shared" si="85"/>
        <v>0</v>
      </c>
      <c r="N525" s="234"/>
      <c r="O525" s="133" t="str">
        <f t="shared" si="84"/>
        <v xml:space="preserve"> </v>
      </c>
      <c r="P525" s="234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36">
        <v>0</v>
      </c>
      <c r="G526" s="136"/>
      <c r="H526" s="102">
        <f t="shared" si="81"/>
        <v>0</v>
      </c>
      <c r="I526" s="234"/>
      <c r="J526" s="150" t="str">
        <f t="shared" si="83"/>
        <v xml:space="preserve"> </v>
      </c>
      <c r="K526" s="234"/>
      <c r="L526" s="180"/>
      <c r="M526" s="102">
        <f t="shared" si="85"/>
        <v>0</v>
      </c>
      <c r="N526" s="234"/>
      <c r="O526" s="133" t="str">
        <f t="shared" si="84"/>
        <v xml:space="preserve"> </v>
      </c>
      <c r="P526" s="234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36">
        <v>0</v>
      </c>
      <c r="G527" s="136"/>
      <c r="H527" s="102">
        <f t="shared" si="81"/>
        <v>0</v>
      </c>
      <c r="I527" s="234"/>
      <c r="J527" s="150" t="str">
        <f t="shared" si="83"/>
        <v xml:space="preserve"> </v>
      </c>
      <c r="K527" s="234"/>
      <c r="L527" s="180"/>
      <c r="M527" s="102">
        <f t="shared" si="85"/>
        <v>0</v>
      </c>
      <c r="N527" s="234"/>
      <c r="O527" s="133" t="str">
        <f t="shared" si="84"/>
        <v xml:space="preserve"> </v>
      </c>
      <c r="P527" s="234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36">
        <v>0</v>
      </c>
      <c r="G528" s="136"/>
      <c r="H528" s="102">
        <f t="shared" si="81"/>
        <v>0</v>
      </c>
      <c r="I528" s="234"/>
      <c r="J528" s="150" t="str">
        <f t="shared" si="83"/>
        <v xml:space="preserve"> </v>
      </c>
      <c r="K528" s="234"/>
      <c r="L528" s="180"/>
      <c r="M528" s="102">
        <f t="shared" si="85"/>
        <v>0</v>
      </c>
      <c r="N528" s="234"/>
      <c r="O528" s="133" t="str">
        <f t="shared" si="84"/>
        <v xml:space="preserve"> </v>
      </c>
      <c r="P528" s="234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36">
        <v>0</v>
      </c>
      <c r="G529" s="136"/>
      <c r="H529" s="102">
        <f t="shared" si="81"/>
        <v>0</v>
      </c>
      <c r="I529" s="234"/>
      <c r="J529" s="150" t="str">
        <f t="shared" si="83"/>
        <v xml:space="preserve"> </v>
      </c>
      <c r="K529" s="234"/>
      <c r="L529" s="180"/>
      <c r="M529" s="102">
        <f t="shared" si="85"/>
        <v>0</v>
      </c>
      <c r="N529" s="234"/>
      <c r="O529" s="133" t="str">
        <f t="shared" si="84"/>
        <v xml:space="preserve"> </v>
      </c>
      <c r="P529" s="234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36">
        <v>0</v>
      </c>
      <c r="G530" s="136"/>
      <c r="H530" s="102">
        <f t="shared" si="81"/>
        <v>0</v>
      </c>
      <c r="I530" s="234"/>
      <c r="J530" s="150" t="str">
        <f t="shared" si="83"/>
        <v xml:space="preserve"> </v>
      </c>
      <c r="K530" s="234"/>
      <c r="L530" s="180"/>
      <c r="M530" s="102">
        <f t="shared" si="85"/>
        <v>0</v>
      </c>
      <c r="N530" s="234"/>
      <c r="O530" s="133" t="str">
        <f t="shared" si="84"/>
        <v xml:space="preserve"> </v>
      </c>
      <c r="P530" s="234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36">
        <v>0</v>
      </c>
      <c r="G531" s="136"/>
      <c r="H531" s="102">
        <f t="shared" si="81"/>
        <v>0</v>
      </c>
      <c r="I531" s="234"/>
      <c r="J531" s="150" t="str">
        <f t="shared" si="83"/>
        <v xml:space="preserve"> </v>
      </c>
      <c r="K531" s="234"/>
      <c r="L531" s="180"/>
      <c r="M531" s="102">
        <f t="shared" si="85"/>
        <v>0</v>
      </c>
      <c r="N531" s="234"/>
      <c r="O531" s="133" t="str">
        <f t="shared" si="84"/>
        <v xml:space="preserve"> </v>
      </c>
      <c r="P531" s="234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36">
        <v>0</v>
      </c>
      <c r="G532" s="136"/>
      <c r="H532" s="102">
        <f t="shared" si="81"/>
        <v>0</v>
      </c>
      <c r="I532" s="234"/>
      <c r="J532" s="150" t="str">
        <f t="shared" si="83"/>
        <v xml:space="preserve"> </v>
      </c>
      <c r="K532" s="234"/>
      <c r="L532" s="180"/>
      <c r="M532" s="102">
        <f t="shared" si="85"/>
        <v>0</v>
      </c>
      <c r="N532" s="234"/>
      <c r="O532" s="133" t="str">
        <f t="shared" si="84"/>
        <v xml:space="preserve"> </v>
      </c>
      <c r="P532" s="234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36">
        <v>0</v>
      </c>
      <c r="G533" s="136"/>
      <c r="H533" s="102">
        <f t="shared" si="81"/>
        <v>0</v>
      </c>
      <c r="I533" s="234"/>
      <c r="J533" s="150" t="str">
        <f t="shared" si="83"/>
        <v xml:space="preserve"> </v>
      </c>
      <c r="K533" s="234"/>
      <c r="L533" s="180"/>
      <c r="M533" s="102">
        <f t="shared" si="85"/>
        <v>0</v>
      </c>
      <c r="N533" s="234"/>
      <c r="O533" s="133" t="str">
        <f t="shared" si="84"/>
        <v xml:space="preserve"> </v>
      </c>
      <c r="P533" s="234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36">
        <v>0</v>
      </c>
      <c r="G534" s="136"/>
      <c r="H534" s="102">
        <f t="shared" si="81"/>
        <v>0</v>
      </c>
      <c r="I534" s="234"/>
      <c r="J534" s="150" t="str">
        <f t="shared" si="83"/>
        <v xml:space="preserve"> </v>
      </c>
      <c r="K534" s="234"/>
      <c r="L534" s="180"/>
      <c r="M534" s="102">
        <f t="shared" si="85"/>
        <v>0</v>
      </c>
      <c r="N534" s="234"/>
      <c r="O534" s="133" t="str">
        <f t="shared" si="84"/>
        <v xml:space="preserve"> </v>
      </c>
      <c r="P534" s="234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36">
        <v>0</v>
      </c>
      <c r="G535" s="136"/>
      <c r="H535" s="102">
        <f t="shared" si="81"/>
        <v>0</v>
      </c>
      <c r="I535" s="234"/>
      <c r="J535" s="150" t="str">
        <f t="shared" si="83"/>
        <v xml:space="preserve"> </v>
      </c>
      <c r="K535" s="234"/>
      <c r="L535" s="180"/>
      <c r="M535" s="102">
        <f t="shared" si="85"/>
        <v>0</v>
      </c>
      <c r="N535" s="234"/>
      <c r="O535" s="133" t="str">
        <f t="shared" si="84"/>
        <v xml:space="preserve"> </v>
      </c>
      <c r="P535" s="234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36">
        <v>0</v>
      </c>
      <c r="G536" s="136"/>
      <c r="H536" s="102">
        <f t="shared" si="81"/>
        <v>0</v>
      </c>
      <c r="I536" s="234"/>
      <c r="J536" s="150" t="str">
        <f t="shared" si="83"/>
        <v xml:space="preserve"> </v>
      </c>
      <c r="K536" s="234"/>
      <c r="L536" s="180"/>
      <c r="M536" s="102">
        <f t="shared" si="85"/>
        <v>0</v>
      </c>
      <c r="N536" s="234"/>
      <c r="O536" s="133" t="str">
        <f t="shared" si="84"/>
        <v xml:space="preserve"> </v>
      </c>
      <c r="P536" s="234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36">
        <v>0</v>
      </c>
      <c r="G537" s="136"/>
      <c r="H537" s="102">
        <f t="shared" si="81"/>
        <v>0</v>
      </c>
      <c r="I537" s="234"/>
      <c r="J537" s="150" t="str">
        <f t="shared" si="83"/>
        <v xml:space="preserve"> </v>
      </c>
      <c r="K537" s="234"/>
      <c r="L537" s="180"/>
      <c r="M537" s="102">
        <f t="shared" si="85"/>
        <v>0</v>
      </c>
      <c r="N537" s="234"/>
      <c r="O537" s="133" t="str">
        <f t="shared" si="84"/>
        <v xml:space="preserve"> </v>
      </c>
      <c r="P537" s="234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36">
        <v>0</v>
      </c>
      <c r="G538" s="136"/>
      <c r="H538" s="102">
        <f t="shared" si="81"/>
        <v>0</v>
      </c>
      <c r="I538" s="234"/>
      <c r="J538" s="150" t="str">
        <f t="shared" si="83"/>
        <v xml:space="preserve"> </v>
      </c>
      <c r="K538" s="234"/>
      <c r="L538" s="180"/>
      <c r="M538" s="102">
        <f t="shared" si="85"/>
        <v>0</v>
      </c>
      <c r="N538" s="234"/>
      <c r="O538" s="133" t="str">
        <f t="shared" si="84"/>
        <v xml:space="preserve"> </v>
      </c>
      <c r="P538" s="234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36">
        <v>0</v>
      </c>
      <c r="G539" s="136"/>
      <c r="H539" s="102">
        <f t="shared" si="81"/>
        <v>0</v>
      </c>
      <c r="I539" s="234"/>
      <c r="J539" s="150" t="str">
        <f t="shared" si="83"/>
        <v xml:space="preserve"> </v>
      </c>
      <c r="K539" s="234"/>
      <c r="L539" s="180"/>
      <c r="M539" s="102">
        <f t="shared" si="85"/>
        <v>0</v>
      </c>
      <c r="N539" s="234"/>
      <c r="O539" s="133" t="str">
        <f t="shared" si="84"/>
        <v xml:space="preserve"> </v>
      </c>
      <c r="P539" s="234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36">
        <v>0</v>
      </c>
      <c r="G540" s="136"/>
      <c r="H540" s="102">
        <f t="shared" si="81"/>
        <v>0</v>
      </c>
      <c r="I540" s="234"/>
      <c r="J540" s="150" t="str">
        <f t="shared" si="83"/>
        <v xml:space="preserve"> </v>
      </c>
      <c r="K540" s="234"/>
      <c r="L540" s="180"/>
      <c r="M540" s="102">
        <f t="shared" si="85"/>
        <v>0</v>
      </c>
      <c r="N540" s="234"/>
      <c r="O540" s="133" t="str">
        <f t="shared" si="84"/>
        <v xml:space="preserve"> </v>
      </c>
      <c r="P540" s="234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36">
        <v>0</v>
      </c>
      <c r="G541" s="136"/>
      <c r="H541" s="102">
        <f t="shared" si="81"/>
        <v>0</v>
      </c>
      <c r="I541" s="234"/>
      <c r="J541" s="150" t="str">
        <f t="shared" si="83"/>
        <v xml:space="preserve"> </v>
      </c>
      <c r="K541" s="234"/>
      <c r="L541" s="180"/>
      <c r="M541" s="102">
        <f t="shared" si="85"/>
        <v>0</v>
      </c>
      <c r="N541" s="234"/>
      <c r="O541" s="133" t="str">
        <f t="shared" si="84"/>
        <v xml:space="preserve"> </v>
      </c>
      <c r="P541" s="234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36">
        <v>0</v>
      </c>
      <c r="G542" s="136"/>
      <c r="H542" s="102">
        <f t="shared" si="81"/>
        <v>0</v>
      </c>
      <c r="I542" s="234"/>
      <c r="J542" s="150" t="str">
        <f t="shared" si="83"/>
        <v xml:space="preserve"> </v>
      </c>
      <c r="K542" s="234"/>
      <c r="L542" s="180"/>
      <c r="M542" s="102">
        <f t="shared" si="85"/>
        <v>0</v>
      </c>
      <c r="N542" s="234"/>
      <c r="O542" s="133" t="str">
        <f t="shared" si="84"/>
        <v xml:space="preserve"> </v>
      </c>
      <c r="P542" s="234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36">
        <v>0</v>
      </c>
      <c r="G543" s="136"/>
      <c r="H543" s="102">
        <f t="shared" si="81"/>
        <v>0</v>
      </c>
      <c r="I543" s="234"/>
      <c r="J543" s="150" t="str">
        <f t="shared" si="83"/>
        <v xml:space="preserve"> </v>
      </c>
      <c r="K543" s="234"/>
      <c r="L543" s="180"/>
      <c r="M543" s="102">
        <f t="shared" si="85"/>
        <v>0</v>
      </c>
      <c r="N543" s="234"/>
      <c r="O543" s="133" t="str">
        <f t="shared" si="84"/>
        <v xml:space="preserve"> </v>
      </c>
      <c r="P543" s="234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36">
        <v>0</v>
      </c>
      <c r="G544" s="136"/>
      <c r="H544" s="102">
        <f t="shared" si="81"/>
        <v>0</v>
      </c>
      <c r="I544" s="234"/>
      <c r="J544" s="150" t="str">
        <f t="shared" si="83"/>
        <v xml:space="preserve"> </v>
      </c>
      <c r="K544" s="234"/>
      <c r="L544" s="180"/>
      <c r="M544" s="102">
        <f t="shared" si="85"/>
        <v>0</v>
      </c>
      <c r="N544" s="234"/>
      <c r="O544" s="133" t="str">
        <f t="shared" si="84"/>
        <v xml:space="preserve"> </v>
      </c>
      <c r="P544" s="234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36">
        <v>0</v>
      </c>
      <c r="G545" s="136"/>
      <c r="H545" s="102">
        <f t="shared" si="81"/>
        <v>0</v>
      </c>
      <c r="I545" s="234"/>
      <c r="J545" s="150" t="str">
        <f t="shared" si="83"/>
        <v xml:space="preserve"> </v>
      </c>
      <c r="K545" s="234"/>
      <c r="L545" s="180"/>
      <c r="M545" s="102">
        <f t="shared" si="85"/>
        <v>0</v>
      </c>
      <c r="N545" s="234"/>
      <c r="O545" s="133" t="str">
        <f t="shared" si="84"/>
        <v xml:space="preserve"> </v>
      </c>
      <c r="P545" s="234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36">
        <v>0</v>
      </c>
      <c r="G546" s="136"/>
      <c r="H546" s="102">
        <f t="shared" si="81"/>
        <v>0</v>
      </c>
      <c r="I546" s="234"/>
      <c r="J546" s="150" t="str">
        <f t="shared" si="83"/>
        <v xml:space="preserve"> </v>
      </c>
      <c r="K546" s="234"/>
      <c r="L546" s="180"/>
      <c r="M546" s="102">
        <f t="shared" si="85"/>
        <v>0</v>
      </c>
      <c r="N546" s="234"/>
      <c r="O546" s="133" t="str">
        <f t="shared" si="84"/>
        <v xml:space="preserve"> </v>
      </c>
      <c r="P546" s="234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36">
        <v>0</v>
      </c>
      <c r="G547" s="136"/>
      <c r="H547" s="102">
        <f t="shared" si="81"/>
        <v>0</v>
      </c>
      <c r="I547" s="234"/>
      <c r="J547" s="150" t="str">
        <f t="shared" si="83"/>
        <v xml:space="preserve"> </v>
      </c>
      <c r="K547" s="234"/>
      <c r="L547" s="180"/>
      <c r="M547" s="102">
        <f t="shared" si="85"/>
        <v>0</v>
      </c>
      <c r="N547" s="234"/>
      <c r="O547" s="133" t="str">
        <f t="shared" si="84"/>
        <v xml:space="preserve"> </v>
      </c>
      <c r="P547" s="234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36">
        <v>0</v>
      </c>
      <c r="G548" s="136"/>
      <c r="H548" s="102">
        <f t="shared" si="81"/>
        <v>0</v>
      </c>
      <c r="I548" s="234"/>
      <c r="J548" s="150" t="str">
        <f t="shared" si="83"/>
        <v xml:space="preserve"> </v>
      </c>
      <c r="K548" s="234"/>
      <c r="L548" s="180"/>
      <c r="M548" s="102">
        <f t="shared" si="85"/>
        <v>0</v>
      </c>
      <c r="N548" s="234"/>
      <c r="O548" s="133" t="str">
        <f t="shared" si="84"/>
        <v xml:space="preserve"> </v>
      </c>
      <c r="P548" s="234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36">
        <v>0</v>
      </c>
      <c r="G549" s="136"/>
      <c r="H549" s="102">
        <f t="shared" si="81"/>
        <v>0</v>
      </c>
      <c r="I549" s="234"/>
      <c r="J549" s="150" t="str">
        <f t="shared" si="83"/>
        <v xml:space="preserve"> </v>
      </c>
      <c r="K549" s="234"/>
      <c r="L549" s="180"/>
      <c r="M549" s="102">
        <f t="shared" si="85"/>
        <v>0</v>
      </c>
      <c r="N549" s="234"/>
      <c r="O549" s="133" t="str">
        <f t="shared" si="84"/>
        <v xml:space="preserve"> </v>
      </c>
      <c r="P549" s="234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36">
        <v>0</v>
      </c>
      <c r="G550" s="136"/>
      <c r="H550" s="102">
        <f t="shared" ref="H550:H559" si="86">SUM(F550:G550)</f>
        <v>0</v>
      </c>
      <c r="I550" s="234"/>
      <c r="J550" s="150" t="str">
        <f t="shared" si="83"/>
        <v xml:space="preserve"> </v>
      </c>
      <c r="K550" s="234"/>
      <c r="L550" s="180"/>
      <c r="M550" s="102">
        <f t="shared" si="85"/>
        <v>0</v>
      </c>
      <c r="N550" s="234"/>
      <c r="O550" s="133" t="str">
        <f t="shared" si="84"/>
        <v xml:space="preserve"> </v>
      </c>
      <c r="P550" s="234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36">
        <v>0</v>
      </c>
      <c r="G551" s="136"/>
      <c r="H551" s="102">
        <f t="shared" si="86"/>
        <v>0</v>
      </c>
      <c r="I551" s="234"/>
      <c r="J551" s="150" t="str">
        <f t="shared" si="83"/>
        <v xml:space="preserve"> </v>
      </c>
      <c r="K551" s="234"/>
      <c r="L551" s="180"/>
      <c r="M551" s="102">
        <f t="shared" si="85"/>
        <v>0</v>
      </c>
      <c r="N551" s="234"/>
      <c r="O551" s="133" t="str">
        <f t="shared" si="84"/>
        <v xml:space="preserve"> </v>
      </c>
      <c r="P551" s="234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36">
        <v>0</v>
      </c>
      <c r="G552" s="136"/>
      <c r="H552" s="102">
        <f t="shared" si="86"/>
        <v>0</v>
      </c>
      <c r="I552" s="234"/>
      <c r="J552" s="150" t="str">
        <f t="shared" si="83"/>
        <v xml:space="preserve"> </v>
      </c>
      <c r="K552" s="234"/>
      <c r="L552" s="180"/>
      <c r="M552" s="102">
        <f t="shared" si="85"/>
        <v>0</v>
      </c>
      <c r="N552" s="234"/>
      <c r="O552" s="133" t="str">
        <f t="shared" si="84"/>
        <v xml:space="preserve"> </v>
      </c>
      <c r="P552" s="234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36">
        <v>0</v>
      </c>
      <c r="G553" s="136"/>
      <c r="H553" s="102">
        <f t="shared" si="86"/>
        <v>0</v>
      </c>
      <c r="I553" s="234"/>
      <c r="J553" s="150" t="str">
        <f t="shared" si="83"/>
        <v xml:space="preserve"> </v>
      </c>
      <c r="K553" s="234"/>
      <c r="L553" s="180"/>
      <c r="M553" s="102">
        <f t="shared" si="85"/>
        <v>0</v>
      </c>
      <c r="N553" s="234"/>
      <c r="O553" s="133" t="str">
        <f t="shared" si="84"/>
        <v xml:space="preserve"> </v>
      </c>
      <c r="P553" s="234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36">
        <v>0</v>
      </c>
      <c r="G554" s="136"/>
      <c r="H554" s="102">
        <f t="shared" si="86"/>
        <v>0</v>
      </c>
      <c r="I554" s="234"/>
      <c r="J554" s="150" t="str">
        <f t="shared" si="83"/>
        <v xml:space="preserve"> </v>
      </c>
      <c r="K554" s="234"/>
      <c r="L554" s="180"/>
      <c r="M554" s="102">
        <f t="shared" si="85"/>
        <v>0</v>
      </c>
      <c r="N554" s="234"/>
      <c r="O554" s="133" t="str">
        <f t="shared" si="84"/>
        <v xml:space="preserve"> </v>
      </c>
      <c r="P554" s="234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36">
        <v>0</v>
      </c>
      <c r="G555" s="136"/>
      <c r="H555" s="102">
        <f t="shared" si="86"/>
        <v>0</v>
      </c>
      <c r="I555" s="234"/>
      <c r="J555" s="150" t="str">
        <f t="shared" si="83"/>
        <v xml:space="preserve"> </v>
      </c>
      <c r="K555" s="234"/>
      <c r="L555" s="180"/>
      <c r="M555" s="102">
        <f t="shared" si="85"/>
        <v>0</v>
      </c>
      <c r="N555" s="234"/>
      <c r="O555" s="133" t="str">
        <f t="shared" si="84"/>
        <v xml:space="preserve"> </v>
      </c>
      <c r="P555" s="234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36">
        <v>0</v>
      </c>
      <c r="G556" s="136"/>
      <c r="H556" s="102">
        <f t="shared" si="86"/>
        <v>0</v>
      </c>
      <c r="I556" s="234"/>
      <c r="J556" s="150" t="str">
        <f t="shared" si="83"/>
        <v xml:space="preserve"> </v>
      </c>
      <c r="K556" s="234"/>
      <c r="L556" s="180"/>
      <c r="M556" s="102">
        <f t="shared" si="85"/>
        <v>0</v>
      </c>
      <c r="N556" s="234"/>
      <c r="O556" s="133" t="str">
        <f t="shared" si="84"/>
        <v xml:space="preserve"> </v>
      </c>
      <c r="P556" s="234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36">
        <v>0</v>
      </c>
      <c r="G557" s="136"/>
      <c r="H557" s="102">
        <f t="shared" si="86"/>
        <v>0</v>
      </c>
      <c r="I557" s="234"/>
      <c r="J557" s="150" t="str">
        <f t="shared" si="83"/>
        <v xml:space="preserve"> </v>
      </c>
      <c r="K557" s="234"/>
      <c r="L557" s="180"/>
      <c r="M557" s="102">
        <f t="shared" si="85"/>
        <v>0</v>
      </c>
      <c r="N557" s="234"/>
      <c r="O557" s="133" t="str">
        <f t="shared" si="84"/>
        <v xml:space="preserve"> </v>
      </c>
      <c r="P557" s="234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36">
        <v>0</v>
      </c>
      <c r="G558" s="136"/>
      <c r="H558" s="102">
        <f t="shared" si="86"/>
        <v>0</v>
      </c>
      <c r="I558" s="234"/>
      <c r="J558" s="150" t="str">
        <f t="shared" si="83"/>
        <v xml:space="preserve"> </v>
      </c>
      <c r="K558" s="234"/>
      <c r="L558" s="180"/>
      <c r="M558" s="102">
        <f t="shared" si="85"/>
        <v>0</v>
      </c>
      <c r="N558" s="234"/>
      <c r="O558" s="133" t="str">
        <f t="shared" si="84"/>
        <v xml:space="preserve"> </v>
      </c>
      <c r="P558" s="234"/>
    </row>
    <row r="559" spans="1:16" ht="25.5" hidden="1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36">
        <v>0</v>
      </c>
      <c r="G559" s="136"/>
      <c r="H559" s="102">
        <f t="shared" si="86"/>
        <v>0</v>
      </c>
      <c r="I559" s="234"/>
      <c r="J559" s="150" t="str">
        <f t="shared" si="83"/>
        <v xml:space="preserve"> </v>
      </c>
      <c r="K559" s="234"/>
      <c r="L559" s="180"/>
      <c r="M559" s="102">
        <f t="shared" si="85"/>
        <v>0</v>
      </c>
      <c r="N559" s="234"/>
      <c r="O559" s="133" t="str">
        <f t="shared" si="84"/>
        <v xml:space="preserve"> </v>
      </c>
      <c r="P559" s="234"/>
    </row>
    <row r="560" spans="1:16" ht="24.7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51">
        <v>1384</v>
      </c>
      <c r="G560" s="151">
        <f t="shared" ref="G560:L560" si="87">G300+G301+G341+G420+G485+G494+G499+G559</f>
        <v>0</v>
      </c>
      <c r="H560" s="151">
        <f t="shared" si="87"/>
        <v>1384</v>
      </c>
      <c r="I560" s="236">
        <f t="shared" si="87"/>
        <v>903802</v>
      </c>
      <c r="J560" s="151" t="e">
        <f t="shared" si="87"/>
        <v>#VALUE!</v>
      </c>
      <c r="K560" s="236">
        <f t="shared" si="87"/>
        <v>2880000</v>
      </c>
      <c r="L560" s="151">
        <f t="shared" si="87"/>
        <v>0</v>
      </c>
      <c r="M560" s="151">
        <f t="shared" ref="M560:N560" si="88">M300+M301+M341+M420+M485+M494+M499+M559</f>
        <v>2880000</v>
      </c>
      <c r="N560" s="236">
        <f t="shared" si="88"/>
        <v>1340676</v>
      </c>
      <c r="O560" s="143">
        <f t="shared" si="84"/>
        <v>0.4655125</v>
      </c>
      <c r="P560" s="236">
        <f t="shared" ref="P560" si="89">P300+P301+P341+P420+P485+P494+P499+P559</f>
        <v>2880000</v>
      </c>
    </row>
    <row r="561" spans="1:7" ht="16.5" customHeight="1" x14ac:dyDescent="0.2">
      <c r="D561" s="11"/>
    </row>
    <row r="562" spans="1:7" x14ac:dyDescent="0.2">
      <c r="A562" s="406"/>
      <c r="B562" s="406"/>
      <c r="C562" s="406"/>
      <c r="D562" s="406"/>
      <c r="E562" s="406"/>
      <c r="F562" s="406"/>
      <c r="G562" s="406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82">
    <mergeCell ref="P5:P6"/>
    <mergeCell ref="P278:P279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29:B29"/>
    <mergeCell ref="A30:B30"/>
    <mergeCell ref="A31:B31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</mergeCells>
  <pageMargins left="0.25" right="0.25" top="0.75" bottom="0.75" header="0.3" footer="0.3"/>
  <pageSetup paperSize="9" scale="60" fitToHeight="0" orientation="portrait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3"/>
  <sheetViews>
    <sheetView view="pageBreakPreview" topLeftCell="A2" zoomScaleNormal="100" zoomScaleSheetLayoutView="100" workbookViewId="0">
      <selection activeCell="N14" sqref="N14"/>
    </sheetView>
  </sheetViews>
  <sheetFormatPr defaultRowHeight="15" x14ac:dyDescent="0.2"/>
  <cols>
    <col min="1" max="1" width="5.21875" customWidth="1"/>
    <col min="2" max="2" width="0.5546875" customWidth="1"/>
    <col min="3" max="3" width="42.6640625" style="9" customWidth="1"/>
    <col min="4" max="4" width="4.88671875" style="76" customWidth="1"/>
    <col min="5" max="7" width="8.88671875" hidden="1" customWidth="1"/>
    <col min="8" max="8" width="0" hidden="1" customWidth="1"/>
    <col min="9" max="9" width="11.6640625" style="175" customWidth="1"/>
    <col min="10" max="10" width="8.88671875" style="134" hidden="1" customWidth="1"/>
    <col min="11" max="12" width="11.44140625" style="175" customWidth="1"/>
    <col min="13" max="13" width="15.109375" style="175" customWidth="1"/>
    <col min="14" max="14" width="11.6640625" style="175" customWidth="1"/>
    <col min="15" max="15" width="8.5546875" style="175" customWidth="1"/>
    <col min="16" max="16" width="11.44140625" style="175" hidden="1" customWidth="1"/>
    <col min="17" max="17" width="8.88671875" customWidth="1"/>
  </cols>
  <sheetData>
    <row r="1" spans="1:16" x14ac:dyDescent="0.2">
      <c r="D1" s="416" t="s">
        <v>839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807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77" t="s">
        <v>4</v>
      </c>
      <c r="D7" s="78" t="s">
        <v>5</v>
      </c>
      <c r="E7" s="78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32" t="s">
        <v>858</v>
      </c>
      <c r="K7" s="371" t="s">
        <v>866</v>
      </c>
      <c r="L7" s="163" t="s">
        <v>858</v>
      </c>
      <c r="M7" s="163" t="s">
        <v>865</v>
      </c>
      <c r="N7" s="191" t="s">
        <v>866</v>
      </c>
      <c r="O7" s="191" t="s">
        <v>867</v>
      </c>
      <c r="P7" s="329" t="s">
        <v>866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142">
        <v>1042</v>
      </c>
      <c r="G8" s="142"/>
      <c r="H8" s="145">
        <f>SUM(F8:G8)</f>
        <v>1042</v>
      </c>
      <c r="I8" s="176">
        <v>1041410</v>
      </c>
      <c r="J8" s="147">
        <f t="shared" ref="J8:J71" si="0">IF(H8=0," ",I8/H8)</f>
        <v>999.4337811900192</v>
      </c>
      <c r="K8" s="176">
        <v>1176840</v>
      </c>
      <c r="L8" s="176"/>
      <c r="M8" s="145">
        <f>SUM(K8:L8)</f>
        <v>1176840</v>
      </c>
      <c r="N8" s="176">
        <v>894398</v>
      </c>
      <c r="O8" s="181">
        <f t="shared" ref="O8:O71" si="1">IF(M8=0," ",N8/M8)</f>
        <v>0.75999966010672648</v>
      </c>
      <c r="P8" s="176">
        <v>1176840</v>
      </c>
    </row>
    <row r="9" spans="1:16" ht="25.5" hidden="1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76"/>
      <c r="L9" s="176"/>
      <c r="M9" s="145">
        <f t="shared" ref="M9:M72" si="3">SUM(K9:L9)</f>
        <v>0</v>
      </c>
      <c r="N9" s="176"/>
      <c r="O9" s="181" t="str">
        <f t="shared" si="1"/>
        <v xml:space="preserve"> </v>
      </c>
      <c r="P9" s="176"/>
    </row>
    <row r="10" spans="1:16" ht="25.5" hidden="1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76"/>
      <c r="J10" s="147" t="str">
        <f t="shared" si="0"/>
        <v xml:space="preserve"> </v>
      </c>
      <c r="K10" s="176"/>
      <c r="L10" s="176"/>
      <c r="M10" s="145">
        <f t="shared" si="3"/>
        <v>0</v>
      </c>
      <c r="N10" s="176"/>
      <c r="O10" s="181" t="str">
        <f t="shared" si="1"/>
        <v xml:space="preserve"> </v>
      </c>
      <c r="P10" s="176"/>
    </row>
    <row r="11" spans="1:16" ht="15" hidden="1" customHeight="1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76"/>
      <c r="L11" s="176"/>
      <c r="M11" s="145">
        <f t="shared" si="3"/>
        <v>0</v>
      </c>
      <c r="N11" s="176"/>
      <c r="O11" s="181" t="str">
        <f t="shared" si="1"/>
        <v xml:space="preserve"> </v>
      </c>
      <c r="P11" s="176"/>
    </row>
    <row r="12" spans="1:16" ht="15" hidden="1" customHeight="1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76"/>
      <c r="L12" s="176"/>
      <c r="M12" s="145">
        <f t="shared" si="3"/>
        <v>0</v>
      </c>
      <c r="N12" s="176"/>
      <c r="O12" s="181" t="str">
        <f t="shared" si="1"/>
        <v xml:space="preserve"> </v>
      </c>
      <c r="P12" s="176"/>
    </row>
    <row r="13" spans="1:16" ht="15" hidden="1" customHeight="1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76"/>
      <c r="L13" s="176"/>
      <c r="M13" s="145">
        <f t="shared" si="3"/>
        <v>0</v>
      </c>
      <c r="N13" s="176"/>
      <c r="O13" s="181" t="str">
        <f t="shared" si="1"/>
        <v xml:space="preserve"> </v>
      </c>
      <c r="P13" s="176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I15" si="4">SUM(F8:F13)</f>
        <v>1042</v>
      </c>
      <c r="G14" s="146">
        <f t="shared" si="4"/>
        <v>0</v>
      </c>
      <c r="H14" s="146">
        <f t="shared" si="4"/>
        <v>1042</v>
      </c>
      <c r="I14" s="146">
        <f t="shared" si="4"/>
        <v>1041410</v>
      </c>
      <c r="J14" s="146">
        <f t="shared" ref="J14:N14" si="5">SUM(J8:J13)</f>
        <v>999.4337811900192</v>
      </c>
      <c r="K14" s="146">
        <f t="shared" si="5"/>
        <v>1176840</v>
      </c>
      <c r="L14" s="146">
        <f t="shared" si="5"/>
        <v>0</v>
      </c>
      <c r="M14" s="146">
        <f t="shared" si="5"/>
        <v>1176840</v>
      </c>
      <c r="N14" s="146">
        <f t="shared" si="5"/>
        <v>894398</v>
      </c>
      <c r="O14" s="181">
        <f t="shared" si="1"/>
        <v>0.75999966010672648</v>
      </c>
      <c r="P14" s="146">
        <f t="shared" ref="P14" si="6">SUM(P8:P13)</f>
        <v>1176840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46">
        <f t="shared" si="4"/>
        <v>1042</v>
      </c>
      <c r="G15" s="142"/>
      <c r="H15" s="145">
        <f t="shared" ref="H15:H49" si="7">SUM(F15:G15)</f>
        <v>1042</v>
      </c>
      <c r="I15" s="176"/>
      <c r="J15" s="147">
        <f t="shared" si="0"/>
        <v>0</v>
      </c>
      <c r="K15" s="176"/>
      <c r="L15" s="176"/>
      <c r="M15" s="145">
        <f t="shared" si="3"/>
        <v>0</v>
      </c>
      <c r="N15" s="176"/>
      <c r="O15" s="181" t="str">
        <f t="shared" si="1"/>
        <v xml:space="preserve"> </v>
      </c>
      <c r="P15" s="176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7"/>
        <v>0</v>
      </c>
      <c r="I16" s="176"/>
      <c r="J16" s="147" t="str">
        <f t="shared" si="0"/>
        <v xml:space="preserve"> </v>
      </c>
      <c r="K16" s="176"/>
      <c r="L16" s="176"/>
      <c r="M16" s="145">
        <f t="shared" si="3"/>
        <v>0</v>
      </c>
      <c r="N16" s="176"/>
      <c r="O16" s="181" t="str">
        <f t="shared" si="1"/>
        <v xml:space="preserve"> </v>
      </c>
      <c r="P16" s="176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7"/>
        <v>0</v>
      </c>
      <c r="I17" s="176"/>
      <c r="J17" s="147" t="str">
        <f t="shared" si="0"/>
        <v xml:space="preserve"> </v>
      </c>
      <c r="K17" s="176"/>
      <c r="L17" s="176"/>
      <c r="M17" s="145">
        <f t="shared" si="3"/>
        <v>0</v>
      </c>
      <c r="N17" s="176"/>
      <c r="O17" s="181" t="str">
        <f t="shared" si="1"/>
        <v xml:space="preserve"> </v>
      </c>
      <c r="P17" s="176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7"/>
        <v>0</v>
      </c>
      <c r="I18" s="176"/>
      <c r="J18" s="147" t="str">
        <f t="shared" si="0"/>
        <v xml:space="preserve"> </v>
      </c>
      <c r="K18" s="176"/>
      <c r="L18" s="176"/>
      <c r="M18" s="145">
        <f t="shared" si="3"/>
        <v>0</v>
      </c>
      <c r="N18" s="176"/>
      <c r="O18" s="181" t="str">
        <f t="shared" si="1"/>
        <v xml:space="preserve"> </v>
      </c>
      <c r="P18" s="176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7"/>
        <v>0</v>
      </c>
      <c r="I19" s="176"/>
      <c r="J19" s="147" t="str">
        <f t="shared" si="0"/>
        <v xml:space="preserve"> </v>
      </c>
      <c r="K19" s="176"/>
      <c r="L19" s="176"/>
      <c r="M19" s="145">
        <f t="shared" si="3"/>
        <v>0</v>
      </c>
      <c r="N19" s="176"/>
      <c r="O19" s="181" t="str">
        <f t="shared" si="1"/>
        <v xml:space="preserve"> </v>
      </c>
      <c r="P19" s="176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7"/>
        <v>0</v>
      </c>
      <c r="I20" s="176"/>
      <c r="J20" s="147" t="str">
        <f t="shared" si="0"/>
        <v xml:space="preserve"> </v>
      </c>
      <c r="K20" s="176"/>
      <c r="L20" s="176"/>
      <c r="M20" s="145">
        <f t="shared" si="3"/>
        <v>0</v>
      </c>
      <c r="N20" s="176"/>
      <c r="O20" s="181" t="str">
        <f t="shared" si="1"/>
        <v xml:space="preserve"> </v>
      </c>
      <c r="P20" s="176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7"/>
        <v>0</v>
      </c>
      <c r="I21" s="176"/>
      <c r="J21" s="147" t="str">
        <f t="shared" si="0"/>
        <v xml:space="preserve"> </v>
      </c>
      <c r="K21" s="176"/>
      <c r="L21" s="176"/>
      <c r="M21" s="145">
        <f t="shared" si="3"/>
        <v>0</v>
      </c>
      <c r="N21" s="176"/>
      <c r="O21" s="181" t="str">
        <f t="shared" si="1"/>
        <v xml:space="preserve"> </v>
      </c>
      <c r="P21" s="176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7"/>
        <v>0</v>
      </c>
      <c r="I22" s="176"/>
      <c r="J22" s="147" t="str">
        <f t="shared" si="0"/>
        <v xml:space="preserve"> </v>
      </c>
      <c r="K22" s="176"/>
      <c r="L22" s="176"/>
      <c r="M22" s="145">
        <f t="shared" si="3"/>
        <v>0</v>
      </c>
      <c r="N22" s="176"/>
      <c r="O22" s="181" t="str">
        <f t="shared" si="1"/>
        <v xml:space="preserve"> </v>
      </c>
      <c r="P22" s="176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7"/>
        <v>0</v>
      </c>
      <c r="I23" s="176"/>
      <c r="J23" s="147" t="str">
        <f t="shared" si="0"/>
        <v xml:space="preserve"> </v>
      </c>
      <c r="K23" s="176"/>
      <c r="L23" s="176"/>
      <c r="M23" s="145">
        <f t="shared" si="3"/>
        <v>0</v>
      </c>
      <c r="N23" s="176"/>
      <c r="O23" s="181" t="str">
        <f t="shared" si="1"/>
        <v xml:space="preserve"> </v>
      </c>
      <c r="P23" s="176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7"/>
        <v>0</v>
      </c>
      <c r="I24" s="176"/>
      <c r="J24" s="147" t="str">
        <f t="shared" si="0"/>
        <v xml:space="preserve"> </v>
      </c>
      <c r="K24" s="176"/>
      <c r="L24" s="176"/>
      <c r="M24" s="145">
        <f t="shared" si="3"/>
        <v>0</v>
      </c>
      <c r="N24" s="176"/>
      <c r="O24" s="181" t="str">
        <f t="shared" si="1"/>
        <v xml:space="preserve"> </v>
      </c>
      <c r="P24" s="176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7"/>
        <v>0</v>
      </c>
      <c r="I25" s="176"/>
      <c r="J25" s="147" t="str">
        <f t="shared" si="0"/>
        <v xml:space="preserve"> </v>
      </c>
      <c r="K25" s="176"/>
      <c r="L25" s="176"/>
      <c r="M25" s="145">
        <f t="shared" si="3"/>
        <v>0</v>
      </c>
      <c r="N25" s="176"/>
      <c r="O25" s="181" t="str">
        <f t="shared" si="1"/>
        <v xml:space="preserve"> </v>
      </c>
      <c r="P25" s="176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7"/>
        <v>0</v>
      </c>
      <c r="I26" s="176"/>
      <c r="J26" s="147" t="str">
        <f t="shared" si="0"/>
        <v xml:space="preserve"> </v>
      </c>
      <c r="K26" s="176"/>
      <c r="L26" s="176"/>
      <c r="M26" s="145">
        <f t="shared" si="3"/>
        <v>0</v>
      </c>
      <c r="N26" s="176"/>
      <c r="O26" s="181" t="str">
        <f t="shared" si="1"/>
        <v xml:space="preserve"> </v>
      </c>
      <c r="P26" s="176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7"/>
        <v>0</v>
      </c>
      <c r="I27" s="176"/>
      <c r="J27" s="147" t="str">
        <f t="shared" si="0"/>
        <v xml:space="preserve"> </v>
      </c>
      <c r="K27" s="176"/>
      <c r="L27" s="176"/>
      <c r="M27" s="145">
        <f t="shared" si="3"/>
        <v>0</v>
      </c>
      <c r="N27" s="176"/>
      <c r="O27" s="181" t="str">
        <f t="shared" si="1"/>
        <v xml:space="preserve"> </v>
      </c>
      <c r="P27" s="176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7"/>
        <v>0</v>
      </c>
      <c r="I28" s="176"/>
      <c r="J28" s="147" t="str">
        <f t="shared" si="0"/>
        <v xml:space="preserve"> </v>
      </c>
      <c r="K28" s="176"/>
      <c r="L28" s="176"/>
      <c r="M28" s="145">
        <f t="shared" si="3"/>
        <v>0</v>
      </c>
      <c r="N28" s="176"/>
      <c r="O28" s="181" t="str">
        <f t="shared" si="1"/>
        <v xml:space="preserve"> </v>
      </c>
      <c r="P28" s="176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7"/>
        <v>0</v>
      </c>
      <c r="I29" s="176"/>
      <c r="J29" s="147" t="str">
        <f t="shared" si="0"/>
        <v xml:space="preserve"> </v>
      </c>
      <c r="K29" s="176"/>
      <c r="L29" s="176"/>
      <c r="M29" s="145">
        <f t="shared" si="3"/>
        <v>0</v>
      </c>
      <c r="N29" s="176"/>
      <c r="O29" s="181" t="str">
        <f t="shared" si="1"/>
        <v xml:space="preserve"> </v>
      </c>
      <c r="P29" s="176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7"/>
        <v>0</v>
      </c>
      <c r="I30" s="176"/>
      <c r="J30" s="147" t="str">
        <f t="shared" si="0"/>
        <v xml:space="preserve"> </v>
      </c>
      <c r="K30" s="176"/>
      <c r="L30" s="176"/>
      <c r="M30" s="145">
        <f t="shared" si="3"/>
        <v>0</v>
      </c>
      <c r="N30" s="176"/>
      <c r="O30" s="181" t="str">
        <f t="shared" si="1"/>
        <v xml:space="preserve"> </v>
      </c>
      <c r="P30" s="176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7"/>
        <v>0</v>
      </c>
      <c r="I31" s="176"/>
      <c r="J31" s="147" t="str">
        <f t="shared" si="0"/>
        <v xml:space="preserve"> </v>
      </c>
      <c r="K31" s="176"/>
      <c r="L31" s="176"/>
      <c r="M31" s="145">
        <f t="shared" si="3"/>
        <v>0</v>
      </c>
      <c r="N31" s="176"/>
      <c r="O31" s="181" t="str">
        <f t="shared" si="1"/>
        <v xml:space="preserve"> </v>
      </c>
      <c r="P31" s="176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7"/>
        <v>0</v>
      </c>
      <c r="I32" s="176"/>
      <c r="J32" s="147" t="str">
        <f t="shared" si="0"/>
        <v xml:space="preserve"> </v>
      </c>
      <c r="K32" s="176"/>
      <c r="L32" s="176"/>
      <c r="M32" s="145">
        <f t="shared" si="3"/>
        <v>0</v>
      </c>
      <c r="N32" s="176"/>
      <c r="O32" s="181" t="str">
        <f t="shared" si="1"/>
        <v xml:space="preserve"> </v>
      </c>
      <c r="P32" s="176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7"/>
        <v>0</v>
      </c>
      <c r="I33" s="176"/>
      <c r="J33" s="147" t="str">
        <f t="shared" si="0"/>
        <v xml:space="preserve"> </v>
      </c>
      <c r="K33" s="176"/>
      <c r="L33" s="176"/>
      <c r="M33" s="145">
        <f t="shared" si="3"/>
        <v>0</v>
      </c>
      <c r="N33" s="176"/>
      <c r="O33" s="181" t="str">
        <f t="shared" si="1"/>
        <v xml:space="preserve"> </v>
      </c>
      <c r="P33" s="176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7"/>
        <v>0</v>
      </c>
      <c r="I34" s="176"/>
      <c r="J34" s="147" t="str">
        <f t="shared" si="0"/>
        <v xml:space="preserve"> </v>
      </c>
      <c r="K34" s="176"/>
      <c r="L34" s="176"/>
      <c r="M34" s="145">
        <f t="shared" si="3"/>
        <v>0</v>
      </c>
      <c r="N34" s="176"/>
      <c r="O34" s="181" t="str">
        <f t="shared" si="1"/>
        <v xml:space="preserve"> </v>
      </c>
      <c r="P34" s="176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7"/>
        <v>0</v>
      </c>
      <c r="I35" s="176"/>
      <c r="J35" s="147" t="str">
        <f t="shared" si="0"/>
        <v xml:space="preserve"> </v>
      </c>
      <c r="K35" s="176"/>
      <c r="L35" s="176"/>
      <c r="M35" s="145">
        <f t="shared" si="3"/>
        <v>0</v>
      </c>
      <c r="N35" s="176"/>
      <c r="O35" s="181" t="str">
        <f t="shared" si="1"/>
        <v xml:space="preserve"> </v>
      </c>
      <c r="P35" s="176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7"/>
        <v>0</v>
      </c>
      <c r="I36" s="176"/>
      <c r="J36" s="147" t="str">
        <f t="shared" si="0"/>
        <v xml:space="preserve"> </v>
      </c>
      <c r="K36" s="176"/>
      <c r="L36" s="176"/>
      <c r="M36" s="145">
        <f t="shared" si="3"/>
        <v>0</v>
      </c>
      <c r="N36" s="176"/>
      <c r="O36" s="181" t="str">
        <f t="shared" si="1"/>
        <v xml:space="preserve"> </v>
      </c>
      <c r="P36" s="176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7"/>
        <v>0</v>
      </c>
      <c r="I37" s="176"/>
      <c r="J37" s="147" t="str">
        <f t="shared" si="0"/>
        <v xml:space="preserve"> </v>
      </c>
      <c r="K37" s="176"/>
      <c r="L37" s="176"/>
      <c r="M37" s="145">
        <f t="shared" si="3"/>
        <v>0</v>
      </c>
      <c r="N37" s="176"/>
      <c r="O37" s="181" t="str">
        <f t="shared" si="1"/>
        <v xml:space="preserve"> </v>
      </c>
      <c r="P37" s="176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7"/>
        <v>0</v>
      </c>
      <c r="I38" s="176"/>
      <c r="J38" s="147" t="str">
        <f t="shared" si="0"/>
        <v xml:space="preserve"> </v>
      </c>
      <c r="K38" s="176"/>
      <c r="L38" s="176"/>
      <c r="M38" s="145">
        <f t="shared" si="3"/>
        <v>0</v>
      </c>
      <c r="N38" s="176"/>
      <c r="O38" s="181" t="str">
        <f t="shared" si="1"/>
        <v xml:space="preserve"> </v>
      </c>
      <c r="P38" s="176"/>
    </row>
    <row r="39" spans="1:16" ht="25.5" hidden="1" customHeight="1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7"/>
        <v>0</v>
      </c>
      <c r="I39" s="176"/>
      <c r="J39" s="147" t="str">
        <f t="shared" si="0"/>
        <v xml:space="preserve"> </v>
      </c>
      <c r="K39" s="176"/>
      <c r="L39" s="176"/>
      <c r="M39" s="145">
        <f t="shared" si="3"/>
        <v>0</v>
      </c>
      <c r="N39" s="176"/>
      <c r="O39" s="181" t="str">
        <f t="shared" si="1"/>
        <v xml:space="preserve"> </v>
      </c>
      <c r="P39" s="176"/>
    </row>
    <row r="40" spans="1:16" ht="15" hidden="1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7"/>
        <v>0</v>
      </c>
      <c r="I40" s="176"/>
      <c r="J40" s="147" t="str">
        <f t="shared" si="0"/>
        <v xml:space="preserve"> </v>
      </c>
      <c r="K40" s="176"/>
      <c r="L40" s="176"/>
      <c r="M40" s="145">
        <f t="shared" si="3"/>
        <v>0</v>
      </c>
      <c r="N40" s="176"/>
      <c r="O40" s="181" t="str">
        <f t="shared" si="1"/>
        <v xml:space="preserve"> </v>
      </c>
      <c r="P40" s="176"/>
    </row>
    <row r="41" spans="1:16" ht="15" hidden="1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7"/>
        <v>0</v>
      </c>
      <c r="I41" s="176"/>
      <c r="J41" s="147" t="str">
        <f t="shared" si="0"/>
        <v xml:space="preserve"> </v>
      </c>
      <c r="K41" s="176"/>
      <c r="L41" s="176"/>
      <c r="M41" s="145">
        <f t="shared" si="3"/>
        <v>0</v>
      </c>
      <c r="N41" s="176"/>
      <c r="O41" s="181" t="str">
        <f t="shared" si="1"/>
        <v xml:space="preserve"> </v>
      </c>
      <c r="P41" s="176"/>
    </row>
    <row r="42" spans="1:16" ht="25.5" hidden="1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7"/>
        <v>0</v>
      </c>
      <c r="I42" s="176"/>
      <c r="J42" s="147" t="str">
        <f t="shared" si="0"/>
        <v xml:space="preserve"> </v>
      </c>
      <c r="K42" s="176"/>
      <c r="L42" s="176"/>
      <c r="M42" s="145">
        <f t="shared" si="3"/>
        <v>0</v>
      </c>
      <c r="N42" s="176"/>
      <c r="O42" s="181" t="str">
        <f t="shared" si="1"/>
        <v xml:space="preserve"> </v>
      </c>
      <c r="P42" s="176"/>
    </row>
    <row r="43" spans="1:16" ht="15" hidden="1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7"/>
        <v>0</v>
      </c>
      <c r="I43" s="176"/>
      <c r="J43" s="147" t="str">
        <f t="shared" si="0"/>
        <v xml:space="preserve"> </v>
      </c>
      <c r="K43" s="176"/>
      <c r="L43" s="176"/>
      <c r="M43" s="145">
        <f t="shared" si="3"/>
        <v>0</v>
      </c>
      <c r="N43" s="176"/>
      <c r="O43" s="181" t="str">
        <f t="shared" si="1"/>
        <v xml:space="preserve"> </v>
      </c>
      <c r="P43" s="176"/>
    </row>
    <row r="44" spans="1:16" ht="15" hidden="1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7"/>
        <v>0</v>
      </c>
      <c r="I44" s="176"/>
      <c r="J44" s="147" t="str">
        <f t="shared" si="0"/>
        <v xml:space="preserve"> </v>
      </c>
      <c r="K44" s="176"/>
      <c r="L44" s="176"/>
      <c r="M44" s="145">
        <f t="shared" si="3"/>
        <v>0</v>
      </c>
      <c r="N44" s="176"/>
      <c r="O44" s="181" t="str">
        <f t="shared" si="1"/>
        <v xml:space="preserve"> </v>
      </c>
      <c r="P44" s="176"/>
    </row>
    <row r="45" spans="1:16" ht="15" hidden="1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7"/>
        <v>0</v>
      </c>
      <c r="I45" s="176"/>
      <c r="J45" s="147" t="str">
        <f t="shared" si="0"/>
        <v xml:space="preserve"> </v>
      </c>
      <c r="K45" s="176"/>
      <c r="L45" s="176"/>
      <c r="M45" s="145">
        <f t="shared" si="3"/>
        <v>0</v>
      </c>
      <c r="N45" s="176"/>
      <c r="O45" s="181" t="str">
        <f t="shared" si="1"/>
        <v xml:space="preserve"> </v>
      </c>
      <c r="P45" s="176"/>
    </row>
    <row r="46" spans="1:16" ht="15" hidden="1" customHeight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7"/>
        <v>0</v>
      </c>
      <c r="I46" s="176"/>
      <c r="J46" s="147" t="str">
        <f t="shared" si="0"/>
        <v xml:space="preserve"> </v>
      </c>
      <c r="K46" s="176"/>
      <c r="L46" s="176"/>
      <c r="M46" s="145">
        <f t="shared" si="3"/>
        <v>0</v>
      </c>
      <c r="N46" s="176"/>
      <c r="O46" s="181" t="str">
        <f t="shared" si="1"/>
        <v xml:space="preserve"> </v>
      </c>
      <c r="P46" s="176"/>
    </row>
    <row r="47" spans="1:16" ht="15" hidden="1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7"/>
        <v>0</v>
      </c>
      <c r="I47" s="176"/>
      <c r="J47" s="147" t="str">
        <f t="shared" si="0"/>
        <v xml:space="preserve"> </v>
      </c>
      <c r="K47" s="176"/>
      <c r="L47" s="176"/>
      <c r="M47" s="145">
        <f t="shared" si="3"/>
        <v>0</v>
      </c>
      <c r="N47" s="176"/>
      <c r="O47" s="181" t="str">
        <f t="shared" si="1"/>
        <v xml:space="preserve"> </v>
      </c>
      <c r="P47" s="176"/>
    </row>
    <row r="48" spans="1:16" ht="15" hidden="1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7"/>
        <v>0</v>
      </c>
      <c r="I48" s="176"/>
      <c r="J48" s="147" t="str">
        <f t="shared" si="0"/>
        <v xml:space="preserve"> </v>
      </c>
      <c r="K48" s="176"/>
      <c r="L48" s="176"/>
      <c r="M48" s="145">
        <f t="shared" si="3"/>
        <v>0</v>
      </c>
      <c r="N48" s="176"/>
      <c r="O48" s="181" t="str">
        <f t="shared" si="1"/>
        <v xml:space="preserve"> </v>
      </c>
      <c r="P48" s="176"/>
    </row>
    <row r="49" spans="1:16" ht="15" hidden="1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7"/>
        <v>0</v>
      </c>
      <c r="I49" s="176"/>
      <c r="J49" s="147" t="str">
        <f t="shared" si="0"/>
        <v xml:space="preserve"> </v>
      </c>
      <c r="K49" s="176"/>
      <c r="L49" s="176"/>
      <c r="M49" s="145">
        <f t="shared" si="3"/>
        <v>0</v>
      </c>
      <c r="N49" s="176"/>
      <c r="O49" s="181" t="str">
        <f t="shared" si="1"/>
        <v xml:space="preserve"> </v>
      </c>
      <c r="P49" s="176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I50" si="8">F14+F15+F16+F17+F28+F39</f>
        <v>2084</v>
      </c>
      <c r="G50" s="146">
        <f t="shared" si="8"/>
        <v>0</v>
      </c>
      <c r="H50" s="146">
        <f t="shared" si="8"/>
        <v>2084</v>
      </c>
      <c r="I50" s="146">
        <f t="shared" si="8"/>
        <v>1041410</v>
      </c>
      <c r="J50" s="146" t="e">
        <f t="shared" ref="J50:N50" si="9">J14+J15+J16+J17+J28+J39</f>
        <v>#VALUE!</v>
      </c>
      <c r="K50" s="146">
        <f t="shared" si="9"/>
        <v>1176840</v>
      </c>
      <c r="L50" s="146">
        <f t="shared" si="9"/>
        <v>0</v>
      </c>
      <c r="M50" s="146">
        <f t="shared" si="9"/>
        <v>1176840</v>
      </c>
      <c r="N50" s="146">
        <f t="shared" si="9"/>
        <v>894398</v>
      </c>
      <c r="O50" s="181">
        <f t="shared" si="1"/>
        <v>0.75999966010672648</v>
      </c>
      <c r="P50" s="146">
        <f t="shared" ref="P50" si="10">P14+P15+P16+P17+P28+P39</f>
        <v>1176840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11">SUM(F51:G51)</f>
        <v>0</v>
      </c>
      <c r="I51" s="176"/>
      <c r="J51" s="147" t="str">
        <f t="shared" si="0"/>
        <v xml:space="preserve"> </v>
      </c>
      <c r="K51" s="176"/>
      <c r="L51" s="176"/>
      <c r="M51" s="145">
        <f t="shared" si="3"/>
        <v>0</v>
      </c>
      <c r="N51" s="176"/>
      <c r="O51" s="181" t="str">
        <f t="shared" si="1"/>
        <v xml:space="preserve"> </v>
      </c>
      <c r="P51" s="176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11"/>
        <v>0</v>
      </c>
      <c r="I52" s="176"/>
      <c r="J52" s="147" t="str">
        <f t="shared" si="0"/>
        <v xml:space="preserve"> </v>
      </c>
      <c r="K52" s="176"/>
      <c r="L52" s="176"/>
      <c r="M52" s="145">
        <f t="shared" si="3"/>
        <v>0</v>
      </c>
      <c r="N52" s="176"/>
      <c r="O52" s="181" t="str">
        <f t="shared" si="1"/>
        <v xml:space="preserve"> </v>
      </c>
      <c r="P52" s="176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11"/>
        <v>0</v>
      </c>
      <c r="I53" s="176"/>
      <c r="J53" s="147" t="str">
        <f t="shared" si="0"/>
        <v xml:space="preserve"> </v>
      </c>
      <c r="K53" s="176"/>
      <c r="L53" s="176"/>
      <c r="M53" s="145">
        <f t="shared" si="3"/>
        <v>0</v>
      </c>
      <c r="N53" s="176"/>
      <c r="O53" s="181" t="str">
        <f t="shared" si="1"/>
        <v xml:space="preserve"> </v>
      </c>
      <c r="P53" s="176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11"/>
        <v>0</v>
      </c>
      <c r="I54" s="176"/>
      <c r="J54" s="147" t="str">
        <f t="shared" si="0"/>
        <v xml:space="preserve"> </v>
      </c>
      <c r="K54" s="176"/>
      <c r="L54" s="176"/>
      <c r="M54" s="145">
        <f t="shared" si="3"/>
        <v>0</v>
      </c>
      <c r="N54" s="176"/>
      <c r="O54" s="181" t="str">
        <f t="shared" si="1"/>
        <v xml:space="preserve"> </v>
      </c>
      <c r="P54" s="176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11"/>
        <v>0</v>
      </c>
      <c r="I55" s="176"/>
      <c r="J55" s="147" t="str">
        <f t="shared" si="0"/>
        <v xml:space="preserve"> </v>
      </c>
      <c r="K55" s="176"/>
      <c r="L55" s="176"/>
      <c r="M55" s="145">
        <f t="shared" si="3"/>
        <v>0</v>
      </c>
      <c r="N55" s="176"/>
      <c r="O55" s="181" t="str">
        <f t="shared" si="1"/>
        <v xml:space="preserve"> </v>
      </c>
      <c r="P55" s="176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11"/>
        <v>0</v>
      </c>
      <c r="I56" s="176"/>
      <c r="J56" s="147" t="str">
        <f t="shared" si="0"/>
        <v xml:space="preserve"> </v>
      </c>
      <c r="K56" s="176"/>
      <c r="L56" s="176"/>
      <c r="M56" s="145">
        <f t="shared" si="3"/>
        <v>0</v>
      </c>
      <c r="N56" s="176"/>
      <c r="O56" s="181" t="str">
        <f t="shared" si="1"/>
        <v xml:space="preserve"> </v>
      </c>
      <c r="P56" s="176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11"/>
        <v>0</v>
      </c>
      <c r="I57" s="176"/>
      <c r="J57" s="147" t="str">
        <f t="shared" si="0"/>
        <v xml:space="preserve"> </v>
      </c>
      <c r="K57" s="176"/>
      <c r="L57" s="176"/>
      <c r="M57" s="145">
        <f t="shared" si="3"/>
        <v>0</v>
      </c>
      <c r="N57" s="176"/>
      <c r="O57" s="181" t="str">
        <f t="shared" si="1"/>
        <v xml:space="preserve"> </v>
      </c>
      <c r="P57" s="176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11"/>
        <v>0</v>
      </c>
      <c r="I58" s="176"/>
      <c r="J58" s="147" t="str">
        <f t="shared" si="0"/>
        <v xml:space="preserve"> </v>
      </c>
      <c r="K58" s="176"/>
      <c r="L58" s="176"/>
      <c r="M58" s="145">
        <f t="shared" si="3"/>
        <v>0</v>
      </c>
      <c r="N58" s="176"/>
      <c r="O58" s="181" t="str">
        <f t="shared" si="1"/>
        <v xml:space="preserve"> </v>
      </c>
      <c r="P58" s="176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11"/>
        <v>0</v>
      </c>
      <c r="I59" s="176"/>
      <c r="J59" s="147" t="str">
        <f t="shared" si="0"/>
        <v xml:space="preserve"> </v>
      </c>
      <c r="K59" s="176"/>
      <c r="L59" s="176"/>
      <c r="M59" s="145">
        <f t="shared" si="3"/>
        <v>0</v>
      </c>
      <c r="N59" s="176"/>
      <c r="O59" s="181" t="str">
        <f t="shared" si="1"/>
        <v xml:space="preserve"> </v>
      </c>
      <c r="P59" s="176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11"/>
        <v>0</v>
      </c>
      <c r="I60" s="176"/>
      <c r="J60" s="147" t="str">
        <f t="shared" si="0"/>
        <v xml:space="preserve"> </v>
      </c>
      <c r="K60" s="176"/>
      <c r="L60" s="176"/>
      <c r="M60" s="145">
        <f t="shared" si="3"/>
        <v>0</v>
      </c>
      <c r="N60" s="176"/>
      <c r="O60" s="181" t="str">
        <f t="shared" si="1"/>
        <v xml:space="preserve"> </v>
      </c>
      <c r="P60" s="176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11"/>
        <v>0</v>
      </c>
      <c r="I61" s="176"/>
      <c r="J61" s="147" t="str">
        <f t="shared" si="0"/>
        <v xml:space="preserve"> </v>
      </c>
      <c r="K61" s="176"/>
      <c r="L61" s="176"/>
      <c r="M61" s="145">
        <f t="shared" si="3"/>
        <v>0</v>
      </c>
      <c r="N61" s="176"/>
      <c r="O61" s="181" t="str">
        <f t="shared" si="1"/>
        <v xml:space="preserve"> </v>
      </c>
      <c r="P61" s="176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11"/>
        <v>0</v>
      </c>
      <c r="I62" s="176"/>
      <c r="J62" s="147" t="str">
        <f t="shared" si="0"/>
        <v xml:space="preserve"> </v>
      </c>
      <c r="K62" s="176"/>
      <c r="L62" s="176"/>
      <c r="M62" s="145">
        <f t="shared" si="3"/>
        <v>0</v>
      </c>
      <c r="N62" s="176"/>
      <c r="O62" s="181" t="str">
        <f t="shared" si="1"/>
        <v xml:space="preserve"> </v>
      </c>
      <c r="P62" s="176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11"/>
        <v>0</v>
      </c>
      <c r="I63" s="176"/>
      <c r="J63" s="147" t="str">
        <f t="shared" si="0"/>
        <v xml:space="preserve"> </v>
      </c>
      <c r="K63" s="176"/>
      <c r="L63" s="176"/>
      <c r="M63" s="145">
        <f t="shared" si="3"/>
        <v>0</v>
      </c>
      <c r="N63" s="176"/>
      <c r="O63" s="181" t="str">
        <f t="shared" si="1"/>
        <v xml:space="preserve"> </v>
      </c>
      <c r="P63" s="176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11"/>
        <v>0</v>
      </c>
      <c r="I64" s="176"/>
      <c r="J64" s="147" t="str">
        <f t="shared" si="0"/>
        <v xml:space="preserve"> </v>
      </c>
      <c r="K64" s="176"/>
      <c r="L64" s="176"/>
      <c r="M64" s="145">
        <f t="shared" si="3"/>
        <v>0</v>
      </c>
      <c r="N64" s="176"/>
      <c r="O64" s="181" t="str">
        <f t="shared" si="1"/>
        <v xml:space="preserve"> </v>
      </c>
      <c r="P64" s="176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11"/>
        <v>0</v>
      </c>
      <c r="I65" s="176"/>
      <c r="J65" s="147" t="str">
        <f t="shared" si="0"/>
        <v xml:space="preserve"> </v>
      </c>
      <c r="K65" s="176"/>
      <c r="L65" s="176"/>
      <c r="M65" s="145">
        <f t="shared" si="3"/>
        <v>0</v>
      </c>
      <c r="N65" s="176"/>
      <c r="O65" s="181" t="str">
        <f t="shared" si="1"/>
        <v xml:space="preserve"> </v>
      </c>
      <c r="P65" s="176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11"/>
        <v>0</v>
      </c>
      <c r="I66" s="176"/>
      <c r="J66" s="147" t="str">
        <f t="shared" si="0"/>
        <v xml:space="preserve"> </v>
      </c>
      <c r="K66" s="176"/>
      <c r="L66" s="176"/>
      <c r="M66" s="145">
        <f t="shared" si="3"/>
        <v>0</v>
      </c>
      <c r="N66" s="176"/>
      <c r="O66" s="181" t="str">
        <f t="shared" si="1"/>
        <v xml:space="preserve"> </v>
      </c>
      <c r="P66" s="176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11"/>
        <v>0</v>
      </c>
      <c r="I67" s="176"/>
      <c r="J67" s="147" t="str">
        <f t="shared" si="0"/>
        <v xml:space="preserve"> </v>
      </c>
      <c r="K67" s="176"/>
      <c r="L67" s="176"/>
      <c r="M67" s="145">
        <f t="shared" si="3"/>
        <v>0</v>
      </c>
      <c r="N67" s="176"/>
      <c r="O67" s="181" t="str">
        <f t="shared" si="1"/>
        <v xml:space="preserve"> </v>
      </c>
      <c r="P67" s="176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11"/>
        <v>0</v>
      </c>
      <c r="I68" s="176"/>
      <c r="J68" s="147" t="str">
        <f t="shared" si="0"/>
        <v xml:space="preserve"> </v>
      </c>
      <c r="K68" s="176"/>
      <c r="L68" s="176"/>
      <c r="M68" s="145">
        <f t="shared" si="3"/>
        <v>0</v>
      </c>
      <c r="N68" s="176"/>
      <c r="O68" s="181" t="str">
        <f t="shared" si="1"/>
        <v xml:space="preserve"> </v>
      </c>
      <c r="P68" s="176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11"/>
        <v>0</v>
      </c>
      <c r="I69" s="176"/>
      <c r="J69" s="147" t="str">
        <f t="shared" si="0"/>
        <v xml:space="preserve"> </v>
      </c>
      <c r="K69" s="176"/>
      <c r="L69" s="176"/>
      <c r="M69" s="145">
        <f t="shared" si="3"/>
        <v>0</v>
      </c>
      <c r="N69" s="176"/>
      <c r="O69" s="181" t="str">
        <f t="shared" si="1"/>
        <v xml:space="preserve"> </v>
      </c>
      <c r="P69" s="176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11"/>
        <v>0</v>
      </c>
      <c r="I70" s="176"/>
      <c r="J70" s="147" t="str">
        <f t="shared" si="0"/>
        <v xml:space="preserve"> </v>
      </c>
      <c r="K70" s="176"/>
      <c r="L70" s="176"/>
      <c r="M70" s="145">
        <f t="shared" si="3"/>
        <v>0</v>
      </c>
      <c r="N70" s="176"/>
      <c r="O70" s="181" t="str">
        <f t="shared" si="1"/>
        <v xml:space="preserve"> </v>
      </c>
      <c r="P70" s="176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11"/>
        <v>0</v>
      </c>
      <c r="I71" s="176"/>
      <c r="J71" s="147" t="str">
        <f t="shared" si="0"/>
        <v xml:space="preserve"> </v>
      </c>
      <c r="K71" s="176"/>
      <c r="L71" s="176"/>
      <c r="M71" s="145">
        <f t="shared" si="3"/>
        <v>0</v>
      </c>
      <c r="N71" s="176"/>
      <c r="O71" s="181" t="str">
        <f t="shared" si="1"/>
        <v xml:space="preserve"> </v>
      </c>
      <c r="P71" s="176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11"/>
        <v>0</v>
      </c>
      <c r="I72" s="176"/>
      <c r="J72" s="147" t="str">
        <f t="shared" ref="J72:J135" si="12">IF(H72=0," ",I72/H72)</f>
        <v xml:space="preserve"> </v>
      </c>
      <c r="K72" s="176"/>
      <c r="L72" s="176"/>
      <c r="M72" s="145">
        <f t="shared" si="3"/>
        <v>0</v>
      </c>
      <c r="N72" s="176"/>
      <c r="O72" s="181" t="str">
        <f t="shared" ref="O72:O135" si="13">IF(M72=0," ",N72/M72)</f>
        <v xml:space="preserve"> </v>
      </c>
      <c r="P72" s="176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11"/>
        <v>0</v>
      </c>
      <c r="I73" s="176"/>
      <c r="J73" s="147" t="str">
        <f t="shared" si="12"/>
        <v xml:space="preserve"> </v>
      </c>
      <c r="K73" s="176"/>
      <c r="L73" s="176"/>
      <c r="M73" s="145">
        <f t="shared" ref="M73:M136" si="14">SUM(K73:L73)</f>
        <v>0</v>
      </c>
      <c r="N73" s="176"/>
      <c r="O73" s="181" t="str">
        <f t="shared" si="13"/>
        <v xml:space="preserve"> </v>
      </c>
      <c r="P73" s="176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11"/>
        <v>0</v>
      </c>
      <c r="I74" s="176"/>
      <c r="J74" s="147" t="str">
        <f t="shared" si="12"/>
        <v xml:space="preserve"> </v>
      </c>
      <c r="K74" s="176"/>
      <c r="L74" s="176"/>
      <c r="M74" s="145">
        <f t="shared" si="14"/>
        <v>0</v>
      </c>
      <c r="N74" s="176"/>
      <c r="O74" s="181" t="str">
        <f t="shared" si="13"/>
        <v xml:space="preserve"> </v>
      </c>
      <c r="P74" s="176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11"/>
        <v>0</v>
      </c>
      <c r="I75" s="176"/>
      <c r="J75" s="147" t="str">
        <f t="shared" si="12"/>
        <v xml:space="preserve"> </v>
      </c>
      <c r="K75" s="176"/>
      <c r="L75" s="176"/>
      <c r="M75" s="145">
        <f t="shared" si="14"/>
        <v>0</v>
      </c>
      <c r="N75" s="176"/>
      <c r="O75" s="181" t="str">
        <f t="shared" si="13"/>
        <v xml:space="preserve"> </v>
      </c>
      <c r="P75" s="176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11"/>
        <v>0</v>
      </c>
      <c r="I76" s="176"/>
      <c r="J76" s="147" t="str">
        <f t="shared" si="12"/>
        <v xml:space="preserve"> </v>
      </c>
      <c r="K76" s="176"/>
      <c r="L76" s="176"/>
      <c r="M76" s="145">
        <f t="shared" si="14"/>
        <v>0</v>
      </c>
      <c r="N76" s="176"/>
      <c r="O76" s="181" t="str">
        <f t="shared" si="13"/>
        <v xml:space="preserve"> </v>
      </c>
      <c r="P76" s="176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11"/>
        <v>0</v>
      </c>
      <c r="I77" s="176"/>
      <c r="J77" s="147" t="str">
        <f t="shared" si="12"/>
        <v xml:space="preserve"> </v>
      </c>
      <c r="K77" s="176"/>
      <c r="L77" s="176"/>
      <c r="M77" s="145">
        <f t="shared" si="14"/>
        <v>0</v>
      </c>
      <c r="N77" s="176"/>
      <c r="O77" s="181" t="str">
        <f t="shared" si="13"/>
        <v xml:space="preserve"> </v>
      </c>
      <c r="P77" s="176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11"/>
        <v>0</v>
      </c>
      <c r="I78" s="176"/>
      <c r="J78" s="147" t="str">
        <f t="shared" si="12"/>
        <v xml:space="preserve"> </v>
      </c>
      <c r="K78" s="176"/>
      <c r="L78" s="176"/>
      <c r="M78" s="145">
        <f t="shared" si="14"/>
        <v>0</v>
      </c>
      <c r="N78" s="176"/>
      <c r="O78" s="181" t="str">
        <f t="shared" si="13"/>
        <v xml:space="preserve"> </v>
      </c>
      <c r="P78" s="176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11"/>
        <v>0</v>
      </c>
      <c r="I79" s="176"/>
      <c r="J79" s="147" t="str">
        <f t="shared" si="12"/>
        <v xml:space="preserve"> </v>
      </c>
      <c r="K79" s="176"/>
      <c r="L79" s="176"/>
      <c r="M79" s="145">
        <f t="shared" si="14"/>
        <v>0</v>
      </c>
      <c r="N79" s="176"/>
      <c r="O79" s="181" t="str">
        <f t="shared" si="13"/>
        <v xml:space="preserve"> </v>
      </c>
      <c r="P79" s="176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11"/>
        <v>0</v>
      </c>
      <c r="I80" s="176"/>
      <c r="J80" s="147" t="str">
        <f t="shared" si="12"/>
        <v xml:space="preserve"> </v>
      </c>
      <c r="K80" s="176"/>
      <c r="L80" s="176"/>
      <c r="M80" s="145">
        <f t="shared" si="14"/>
        <v>0</v>
      </c>
      <c r="N80" s="176"/>
      <c r="O80" s="181" t="str">
        <f t="shared" si="13"/>
        <v xml:space="preserve"> </v>
      </c>
      <c r="P80" s="176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11"/>
        <v>0</v>
      </c>
      <c r="I81" s="176"/>
      <c r="J81" s="147" t="str">
        <f t="shared" si="12"/>
        <v xml:space="preserve"> </v>
      </c>
      <c r="K81" s="176"/>
      <c r="L81" s="176"/>
      <c r="M81" s="145">
        <f t="shared" si="14"/>
        <v>0</v>
      </c>
      <c r="N81" s="176"/>
      <c r="O81" s="181" t="str">
        <f t="shared" si="13"/>
        <v xml:space="preserve"> </v>
      </c>
      <c r="P81" s="176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11"/>
        <v>0</v>
      </c>
      <c r="I82" s="176"/>
      <c r="J82" s="147" t="str">
        <f t="shared" si="12"/>
        <v xml:space="preserve"> </v>
      </c>
      <c r="K82" s="176"/>
      <c r="L82" s="176"/>
      <c r="M82" s="145">
        <f t="shared" si="14"/>
        <v>0</v>
      </c>
      <c r="N82" s="176"/>
      <c r="O82" s="181" t="str">
        <f t="shared" si="13"/>
        <v xml:space="preserve"> </v>
      </c>
      <c r="P82" s="176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11"/>
        <v>0</v>
      </c>
      <c r="I83" s="176"/>
      <c r="J83" s="147" t="str">
        <f t="shared" si="12"/>
        <v xml:space="preserve"> </v>
      </c>
      <c r="K83" s="176"/>
      <c r="L83" s="176"/>
      <c r="M83" s="145">
        <f t="shared" si="14"/>
        <v>0</v>
      </c>
      <c r="N83" s="176"/>
      <c r="O83" s="181" t="str">
        <f t="shared" si="13"/>
        <v xml:space="preserve"> </v>
      </c>
      <c r="P83" s="176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11"/>
        <v>0</v>
      </c>
      <c r="I84" s="176"/>
      <c r="J84" s="147" t="str">
        <f t="shared" si="12"/>
        <v xml:space="preserve"> </v>
      </c>
      <c r="K84" s="176"/>
      <c r="L84" s="176"/>
      <c r="M84" s="145">
        <f t="shared" si="14"/>
        <v>0</v>
      </c>
      <c r="N84" s="176"/>
      <c r="O84" s="181" t="str">
        <f t="shared" si="13"/>
        <v xml:space="preserve"> </v>
      </c>
      <c r="P84" s="176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11"/>
        <v>0</v>
      </c>
      <c r="I85" s="176"/>
      <c r="J85" s="147" t="str">
        <f t="shared" si="12"/>
        <v xml:space="preserve"> </v>
      </c>
      <c r="K85" s="176"/>
      <c r="L85" s="176"/>
      <c r="M85" s="145">
        <f t="shared" si="14"/>
        <v>0</v>
      </c>
      <c r="N85" s="176"/>
      <c r="O85" s="181" t="str">
        <f t="shared" si="13"/>
        <v xml:space="preserve"> </v>
      </c>
      <c r="P85" s="176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11"/>
        <v>0</v>
      </c>
      <c r="I86" s="176"/>
      <c r="J86" s="147" t="str">
        <f t="shared" si="12"/>
        <v xml:space="preserve"> </v>
      </c>
      <c r="K86" s="176"/>
      <c r="L86" s="176"/>
      <c r="M86" s="145">
        <f t="shared" si="14"/>
        <v>0</v>
      </c>
      <c r="N86" s="176"/>
      <c r="O86" s="181" t="str">
        <f t="shared" si="13"/>
        <v xml:space="preserve"> </v>
      </c>
      <c r="P86" s="176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11"/>
        <v>0</v>
      </c>
      <c r="I87" s="176"/>
      <c r="J87" s="147" t="str">
        <f t="shared" si="12"/>
        <v xml:space="preserve"> </v>
      </c>
      <c r="K87" s="176"/>
      <c r="L87" s="176"/>
      <c r="M87" s="145">
        <f t="shared" si="14"/>
        <v>0</v>
      </c>
      <c r="N87" s="176"/>
      <c r="O87" s="181" t="str">
        <f t="shared" si="13"/>
        <v xml:space="preserve"> </v>
      </c>
      <c r="P87" s="176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11"/>
        <v>0</v>
      </c>
      <c r="I88" s="176"/>
      <c r="J88" s="147" t="str">
        <f t="shared" si="12"/>
        <v xml:space="preserve"> </v>
      </c>
      <c r="K88" s="176"/>
      <c r="L88" s="176"/>
      <c r="M88" s="145">
        <f t="shared" si="14"/>
        <v>0</v>
      </c>
      <c r="N88" s="176"/>
      <c r="O88" s="181" t="str">
        <f t="shared" si="13"/>
        <v xml:space="preserve"> </v>
      </c>
      <c r="P88" s="176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11"/>
        <v>0</v>
      </c>
      <c r="I89" s="176"/>
      <c r="J89" s="147" t="str">
        <f t="shared" si="12"/>
        <v xml:space="preserve"> </v>
      </c>
      <c r="K89" s="176"/>
      <c r="L89" s="176"/>
      <c r="M89" s="145">
        <f t="shared" si="14"/>
        <v>0</v>
      </c>
      <c r="N89" s="176"/>
      <c r="O89" s="181" t="str">
        <f t="shared" si="13"/>
        <v xml:space="preserve"> </v>
      </c>
      <c r="P89" s="176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11"/>
        <v>0</v>
      </c>
      <c r="I90" s="176"/>
      <c r="J90" s="147" t="str">
        <f t="shared" si="12"/>
        <v xml:space="preserve"> </v>
      </c>
      <c r="K90" s="176"/>
      <c r="L90" s="176"/>
      <c r="M90" s="145">
        <f t="shared" si="14"/>
        <v>0</v>
      </c>
      <c r="N90" s="176"/>
      <c r="O90" s="181" t="str">
        <f t="shared" si="13"/>
        <v xml:space="preserve"> </v>
      </c>
      <c r="P90" s="176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11"/>
        <v>0</v>
      </c>
      <c r="I91" s="176"/>
      <c r="J91" s="147" t="str">
        <f t="shared" si="12"/>
        <v xml:space="preserve"> </v>
      </c>
      <c r="K91" s="176"/>
      <c r="L91" s="176"/>
      <c r="M91" s="145">
        <f t="shared" si="14"/>
        <v>0</v>
      </c>
      <c r="N91" s="176"/>
      <c r="O91" s="181" t="str">
        <f t="shared" si="13"/>
        <v xml:space="preserve"> </v>
      </c>
      <c r="P91" s="176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11"/>
        <v>0</v>
      </c>
      <c r="I92" s="176"/>
      <c r="J92" s="147" t="str">
        <f t="shared" si="12"/>
        <v xml:space="preserve"> </v>
      </c>
      <c r="K92" s="176"/>
      <c r="L92" s="176"/>
      <c r="M92" s="145">
        <f t="shared" si="14"/>
        <v>0</v>
      </c>
      <c r="N92" s="176"/>
      <c r="O92" s="181" t="str">
        <f t="shared" si="13"/>
        <v xml:space="preserve"> </v>
      </c>
      <c r="P92" s="176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11"/>
        <v>0</v>
      </c>
      <c r="I93" s="176"/>
      <c r="J93" s="147" t="str">
        <f t="shared" si="12"/>
        <v xml:space="preserve"> </v>
      </c>
      <c r="K93" s="176"/>
      <c r="L93" s="176"/>
      <c r="M93" s="145">
        <f t="shared" si="14"/>
        <v>0</v>
      </c>
      <c r="N93" s="176"/>
      <c r="O93" s="181" t="str">
        <f t="shared" si="13"/>
        <v xml:space="preserve"> </v>
      </c>
      <c r="P93" s="176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11"/>
        <v>0</v>
      </c>
      <c r="I94" s="176"/>
      <c r="J94" s="147" t="str">
        <f t="shared" si="12"/>
        <v xml:space="preserve"> </v>
      </c>
      <c r="K94" s="176"/>
      <c r="L94" s="176"/>
      <c r="M94" s="145">
        <f t="shared" si="14"/>
        <v>0</v>
      </c>
      <c r="N94" s="176"/>
      <c r="O94" s="181" t="str">
        <f t="shared" si="13"/>
        <v xml:space="preserve"> </v>
      </c>
      <c r="P94" s="176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11"/>
        <v>0</v>
      </c>
      <c r="I95" s="176"/>
      <c r="J95" s="147" t="str">
        <f t="shared" si="12"/>
        <v xml:space="preserve"> </v>
      </c>
      <c r="K95" s="176"/>
      <c r="L95" s="176"/>
      <c r="M95" s="145">
        <f t="shared" si="14"/>
        <v>0</v>
      </c>
      <c r="N95" s="176"/>
      <c r="O95" s="181" t="str">
        <f t="shared" si="13"/>
        <v xml:space="preserve"> </v>
      </c>
      <c r="P95" s="176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11"/>
        <v>0</v>
      </c>
      <c r="I96" s="176"/>
      <c r="J96" s="147" t="str">
        <f t="shared" si="12"/>
        <v xml:space="preserve"> </v>
      </c>
      <c r="K96" s="176"/>
      <c r="L96" s="176"/>
      <c r="M96" s="145">
        <f t="shared" si="14"/>
        <v>0</v>
      </c>
      <c r="N96" s="176"/>
      <c r="O96" s="181" t="str">
        <f t="shared" si="13"/>
        <v xml:space="preserve"> </v>
      </c>
      <c r="P96" s="176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11"/>
        <v>0</v>
      </c>
      <c r="I97" s="176"/>
      <c r="J97" s="147" t="str">
        <f t="shared" si="12"/>
        <v xml:space="preserve"> </v>
      </c>
      <c r="K97" s="176"/>
      <c r="L97" s="176"/>
      <c r="M97" s="145">
        <f t="shared" si="14"/>
        <v>0</v>
      </c>
      <c r="N97" s="176"/>
      <c r="O97" s="181" t="str">
        <f t="shared" si="13"/>
        <v xml:space="preserve"> </v>
      </c>
      <c r="P97" s="176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11"/>
        <v>0</v>
      </c>
      <c r="I98" s="176"/>
      <c r="J98" s="147" t="str">
        <f t="shared" si="12"/>
        <v xml:space="preserve"> </v>
      </c>
      <c r="K98" s="176"/>
      <c r="L98" s="176"/>
      <c r="M98" s="145">
        <f t="shared" si="14"/>
        <v>0</v>
      </c>
      <c r="N98" s="176"/>
      <c r="O98" s="181" t="str">
        <f t="shared" si="13"/>
        <v xml:space="preserve"> </v>
      </c>
      <c r="P98" s="176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11"/>
        <v>0</v>
      </c>
      <c r="I99" s="176"/>
      <c r="J99" s="147" t="str">
        <f t="shared" si="12"/>
        <v xml:space="preserve"> </v>
      </c>
      <c r="K99" s="176"/>
      <c r="L99" s="176"/>
      <c r="M99" s="145">
        <f t="shared" si="14"/>
        <v>0</v>
      </c>
      <c r="N99" s="176"/>
      <c r="O99" s="181" t="str">
        <f t="shared" si="13"/>
        <v xml:space="preserve"> </v>
      </c>
      <c r="P99" s="176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11"/>
        <v>0</v>
      </c>
      <c r="I100" s="176"/>
      <c r="J100" s="147" t="str">
        <f t="shared" si="12"/>
        <v xml:space="preserve"> </v>
      </c>
      <c r="K100" s="176"/>
      <c r="L100" s="176"/>
      <c r="M100" s="145">
        <f t="shared" si="14"/>
        <v>0</v>
      </c>
      <c r="N100" s="176"/>
      <c r="O100" s="181" t="str">
        <f t="shared" si="13"/>
        <v xml:space="preserve"> </v>
      </c>
      <c r="P100" s="176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11"/>
        <v>0</v>
      </c>
      <c r="I101" s="176"/>
      <c r="J101" s="147" t="str">
        <f t="shared" si="12"/>
        <v xml:space="preserve"> </v>
      </c>
      <c r="K101" s="176"/>
      <c r="L101" s="176"/>
      <c r="M101" s="145">
        <f t="shared" si="14"/>
        <v>0</v>
      </c>
      <c r="N101" s="176"/>
      <c r="O101" s="181" t="str">
        <f t="shared" si="13"/>
        <v xml:space="preserve"> </v>
      </c>
      <c r="P101" s="176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11"/>
        <v>0</v>
      </c>
      <c r="I102" s="176"/>
      <c r="J102" s="147" t="str">
        <f t="shared" si="12"/>
        <v xml:space="preserve"> </v>
      </c>
      <c r="K102" s="176"/>
      <c r="L102" s="176"/>
      <c r="M102" s="145">
        <f t="shared" si="14"/>
        <v>0</v>
      </c>
      <c r="N102" s="176"/>
      <c r="O102" s="181" t="str">
        <f t="shared" si="13"/>
        <v xml:space="preserve"> </v>
      </c>
      <c r="P102" s="176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11"/>
        <v>0</v>
      </c>
      <c r="I103" s="176"/>
      <c r="J103" s="147" t="str">
        <f t="shared" si="12"/>
        <v xml:space="preserve"> </v>
      </c>
      <c r="K103" s="176"/>
      <c r="L103" s="176"/>
      <c r="M103" s="145">
        <f t="shared" si="14"/>
        <v>0</v>
      </c>
      <c r="N103" s="176"/>
      <c r="O103" s="181" t="str">
        <f t="shared" si="13"/>
        <v xml:space="preserve"> </v>
      </c>
      <c r="P103" s="176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11"/>
        <v>0</v>
      </c>
      <c r="I104" s="176"/>
      <c r="J104" s="147" t="str">
        <f t="shared" si="12"/>
        <v xml:space="preserve"> </v>
      </c>
      <c r="K104" s="176"/>
      <c r="L104" s="176"/>
      <c r="M104" s="145">
        <f t="shared" si="14"/>
        <v>0</v>
      </c>
      <c r="N104" s="176"/>
      <c r="O104" s="181" t="str">
        <f t="shared" si="13"/>
        <v xml:space="preserve"> </v>
      </c>
      <c r="P104" s="176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11"/>
        <v>0</v>
      </c>
      <c r="I105" s="176"/>
      <c r="J105" s="147" t="str">
        <f t="shared" si="12"/>
        <v xml:space="preserve"> </v>
      </c>
      <c r="K105" s="176"/>
      <c r="L105" s="176"/>
      <c r="M105" s="145">
        <f t="shared" si="14"/>
        <v>0</v>
      </c>
      <c r="N105" s="176"/>
      <c r="O105" s="181" t="str">
        <f t="shared" si="13"/>
        <v xml:space="preserve"> </v>
      </c>
      <c r="P105" s="176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11"/>
        <v>0</v>
      </c>
      <c r="I106" s="176"/>
      <c r="J106" s="147" t="str">
        <f t="shared" si="12"/>
        <v xml:space="preserve"> </v>
      </c>
      <c r="K106" s="176"/>
      <c r="L106" s="176"/>
      <c r="M106" s="145">
        <f t="shared" si="14"/>
        <v>0</v>
      </c>
      <c r="N106" s="176"/>
      <c r="O106" s="181" t="str">
        <f t="shared" si="13"/>
        <v xml:space="preserve"> </v>
      </c>
      <c r="P106" s="176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11"/>
        <v>0</v>
      </c>
      <c r="I107" s="176"/>
      <c r="J107" s="147" t="str">
        <f t="shared" si="12"/>
        <v xml:space="preserve"> </v>
      </c>
      <c r="K107" s="176"/>
      <c r="L107" s="176"/>
      <c r="M107" s="145">
        <f t="shared" si="14"/>
        <v>0</v>
      </c>
      <c r="N107" s="176"/>
      <c r="O107" s="181" t="str">
        <f t="shared" si="13"/>
        <v xml:space="preserve"> </v>
      </c>
      <c r="P107" s="176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11"/>
        <v>0</v>
      </c>
      <c r="I108" s="176"/>
      <c r="J108" s="147" t="str">
        <f t="shared" si="12"/>
        <v xml:space="preserve"> </v>
      </c>
      <c r="K108" s="176"/>
      <c r="L108" s="176"/>
      <c r="M108" s="145">
        <f t="shared" si="14"/>
        <v>0</v>
      </c>
      <c r="N108" s="176"/>
      <c r="O108" s="181" t="str">
        <f t="shared" si="13"/>
        <v xml:space="preserve"> </v>
      </c>
      <c r="P108" s="176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11"/>
        <v>0</v>
      </c>
      <c r="I109" s="176"/>
      <c r="J109" s="147" t="str">
        <f t="shared" si="12"/>
        <v xml:space="preserve"> </v>
      </c>
      <c r="K109" s="176"/>
      <c r="L109" s="176"/>
      <c r="M109" s="145">
        <f t="shared" si="14"/>
        <v>0</v>
      </c>
      <c r="N109" s="176"/>
      <c r="O109" s="181" t="str">
        <f t="shared" si="13"/>
        <v xml:space="preserve"> </v>
      </c>
      <c r="P109" s="176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11"/>
        <v>0</v>
      </c>
      <c r="I110" s="176"/>
      <c r="J110" s="147" t="str">
        <f t="shared" si="12"/>
        <v xml:space="preserve"> </v>
      </c>
      <c r="K110" s="176"/>
      <c r="L110" s="176"/>
      <c r="M110" s="145">
        <f t="shared" si="14"/>
        <v>0</v>
      </c>
      <c r="N110" s="176"/>
      <c r="O110" s="181" t="str">
        <f t="shared" si="13"/>
        <v xml:space="preserve"> </v>
      </c>
      <c r="P110" s="176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11"/>
        <v>0</v>
      </c>
      <c r="I111" s="176"/>
      <c r="J111" s="147" t="str">
        <f t="shared" si="12"/>
        <v xml:space="preserve"> </v>
      </c>
      <c r="K111" s="176"/>
      <c r="L111" s="176"/>
      <c r="M111" s="145">
        <f t="shared" si="14"/>
        <v>0</v>
      </c>
      <c r="N111" s="176"/>
      <c r="O111" s="181" t="str">
        <f t="shared" si="13"/>
        <v xml:space="preserve"> </v>
      </c>
      <c r="P111" s="176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11"/>
        <v>0</v>
      </c>
      <c r="I112" s="176"/>
      <c r="J112" s="147" t="str">
        <f t="shared" si="12"/>
        <v xml:space="preserve"> </v>
      </c>
      <c r="K112" s="176"/>
      <c r="L112" s="176"/>
      <c r="M112" s="145">
        <f t="shared" si="14"/>
        <v>0</v>
      </c>
      <c r="N112" s="176"/>
      <c r="O112" s="181" t="str">
        <f t="shared" si="13"/>
        <v xml:space="preserve"> </v>
      </c>
      <c r="P112" s="176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11"/>
        <v>0</v>
      </c>
      <c r="I113" s="176"/>
      <c r="J113" s="147" t="str">
        <f t="shared" si="12"/>
        <v xml:space="preserve"> </v>
      </c>
      <c r="K113" s="176"/>
      <c r="L113" s="176"/>
      <c r="M113" s="145">
        <f t="shared" si="14"/>
        <v>0</v>
      </c>
      <c r="N113" s="176"/>
      <c r="O113" s="181" t="str">
        <f t="shared" si="13"/>
        <v xml:space="preserve"> </v>
      </c>
      <c r="P113" s="176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11"/>
        <v>0</v>
      </c>
      <c r="I114" s="176"/>
      <c r="J114" s="147" t="str">
        <f t="shared" si="12"/>
        <v xml:space="preserve"> </v>
      </c>
      <c r="K114" s="176"/>
      <c r="L114" s="176"/>
      <c r="M114" s="145">
        <f t="shared" si="14"/>
        <v>0</v>
      </c>
      <c r="N114" s="176"/>
      <c r="O114" s="181" t="str">
        <f t="shared" si="13"/>
        <v xml:space="preserve"> </v>
      </c>
      <c r="P114" s="176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5">SUM(F115:G115)</f>
        <v>0</v>
      </c>
      <c r="I115" s="176"/>
      <c r="J115" s="147" t="str">
        <f t="shared" si="12"/>
        <v xml:space="preserve"> </v>
      </c>
      <c r="K115" s="176"/>
      <c r="L115" s="176"/>
      <c r="M115" s="145">
        <f t="shared" si="14"/>
        <v>0</v>
      </c>
      <c r="N115" s="176"/>
      <c r="O115" s="181" t="str">
        <f t="shared" si="13"/>
        <v xml:space="preserve"> </v>
      </c>
      <c r="P115" s="176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5"/>
        <v>0</v>
      </c>
      <c r="I116" s="176"/>
      <c r="J116" s="147" t="str">
        <f t="shared" si="12"/>
        <v xml:space="preserve"> </v>
      </c>
      <c r="K116" s="176"/>
      <c r="L116" s="176"/>
      <c r="M116" s="145">
        <f t="shared" si="14"/>
        <v>0</v>
      </c>
      <c r="N116" s="176"/>
      <c r="O116" s="181" t="str">
        <f t="shared" si="13"/>
        <v xml:space="preserve"> </v>
      </c>
      <c r="P116" s="176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5"/>
        <v>0</v>
      </c>
      <c r="I117" s="176"/>
      <c r="J117" s="147" t="str">
        <f t="shared" si="12"/>
        <v xml:space="preserve"> </v>
      </c>
      <c r="K117" s="176"/>
      <c r="L117" s="176"/>
      <c r="M117" s="145">
        <f t="shared" si="14"/>
        <v>0</v>
      </c>
      <c r="N117" s="176"/>
      <c r="O117" s="181" t="str">
        <f t="shared" si="13"/>
        <v xml:space="preserve"> </v>
      </c>
      <c r="P117" s="176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5"/>
        <v>0</v>
      </c>
      <c r="I118" s="176"/>
      <c r="J118" s="147" t="str">
        <f t="shared" si="12"/>
        <v xml:space="preserve"> </v>
      </c>
      <c r="K118" s="176"/>
      <c r="L118" s="176"/>
      <c r="M118" s="145">
        <f t="shared" si="14"/>
        <v>0</v>
      </c>
      <c r="N118" s="176"/>
      <c r="O118" s="181" t="str">
        <f t="shared" si="13"/>
        <v xml:space="preserve"> </v>
      </c>
      <c r="P118" s="176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5"/>
        <v>0</v>
      </c>
      <c r="I119" s="176"/>
      <c r="J119" s="147" t="str">
        <f t="shared" si="12"/>
        <v xml:space="preserve"> </v>
      </c>
      <c r="K119" s="176"/>
      <c r="L119" s="176"/>
      <c r="M119" s="145">
        <f t="shared" si="14"/>
        <v>0</v>
      </c>
      <c r="N119" s="176"/>
      <c r="O119" s="181" t="str">
        <f t="shared" si="13"/>
        <v xml:space="preserve"> </v>
      </c>
      <c r="P119" s="176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5"/>
        <v>0</v>
      </c>
      <c r="I120" s="176"/>
      <c r="J120" s="147" t="str">
        <f t="shared" si="12"/>
        <v xml:space="preserve"> </v>
      </c>
      <c r="K120" s="176"/>
      <c r="L120" s="176"/>
      <c r="M120" s="145">
        <f t="shared" si="14"/>
        <v>0</v>
      </c>
      <c r="N120" s="176"/>
      <c r="O120" s="181" t="str">
        <f t="shared" si="13"/>
        <v xml:space="preserve"> </v>
      </c>
      <c r="P120" s="176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5"/>
        <v>0</v>
      </c>
      <c r="I121" s="176"/>
      <c r="J121" s="147" t="str">
        <f t="shared" si="12"/>
        <v xml:space="preserve"> </v>
      </c>
      <c r="K121" s="176"/>
      <c r="L121" s="176"/>
      <c r="M121" s="145">
        <f t="shared" si="14"/>
        <v>0</v>
      </c>
      <c r="N121" s="176"/>
      <c r="O121" s="181" t="str">
        <f t="shared" si="13"/>
        <v xml:space="preserve"> </v>
      </c>
      <c r="P121" s="176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5"/>
        <v>0</v>
      </c>
      <c r="I122" s="176"/>
      <c r="J122" s="147" t="str">
        <f t="shared" si="12"/>
        <v xml:space="preserve"> </v>
      </c>
      <c r="K122" s="176"/>
      <c r="L122" s="176"/>
      <c r="M122" s="145">
        <f t="shared" si="14"/>
        <v>0</v>
      </c>
      <c r="N122" s="176"/>
      <c r="O122" s="181" t="str">
        <f t="shared" si="13"/>
        <v xml:space="preserve"> </v>
      </c>
      <c r="P122" s="176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5"/>
        <v>0</v>
      </c>
      <c r="I123" s="176"/>
      <c r="J123" s="147" t="str">
        <f t="shared" si="12"/>
        <v xml:space="preserve"> </v>
      </c>
      <c r="K123" s="176"/>
      <c r="L123" s="176"/>
      <c r="M123" s="145">
        <f t="shared" si="14"/>
        <v>0</v>
      </c>
      <c r="N123" s="176"/>
      <c r="O123" s="181" t="str">
        <f t="shared" si="13"/>
        <v xml:space="preserve"> </v>
      </c>
      <c r="P123" s="176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5"/>
        <v>0</v>
      </c>
      <c r="I124" s="176"/>
      <c r="J124" s="147" t="str">
        <f t="shared" si="12"/>
        <v xml:space="preserve"> </v>
      </c>
      <c r="K124" s="176"/>
      <c r="L124" s="176"/>
      <c r="M124" s="145">
        <f t="shared" si="14"/>
        <v>0</v>
      </c>
      <c r="N124" s="176"/>
      <c r="O124" s="181" t="str">
        <f t="shared" si="13"/>
        <v xml:space="preserve"> </v>
      </c>
      <c r="P124" s="176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5"/>
        <v>0</v>
      </c>
      <c r="I125" s="176"/>
      <c r="J125" s="147" t="str">
        <f t="shared" si="12"/>
        <v xml:space="preserve"> </v>
      </c>
      <c r="K125" s="176"/>
      <c r="L125" s="176"/>
      <c r="M125" s="145">
        <f t="shared" si="14"/>
        <v>0</v>
      </c>
      <c r="N125" s="176"/>
      <c r="O125" s="181" t="str">
        <f t="shared" si="13"/>
        <v xml:space="preserve"> </v>
      </c>
      <c r="P125" s="176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5"/>
        <v>0</v>
      </c>
      <c r="I126" s="176"/>
      <c r="J126" s="147" t="str">
        <f t="shared" si="12"/>
        <v xml:space="preserve"> </v>
      </c>
      <c r="K126" s="176"/>
      <c r="L126" s="176"/>
      <c r="M126" s="145">
        <f t="shared" si="14"/>
        <v>0</v>
      </c>
      <c r="N126" s="176"/>
      <c r="O126" s="181" t="str">
        <f t="shared" si="13"/>
        <v xml:space="preserve"> </v>
      </c>
      <c r="P126" s="176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5"/>
        <v>0</v>
      </c>
      <c r="I127" s="176"/>
      <c r="J127" s="147" t="str">
        <f t="shared" si="12"/>
        <v xml:space="preserve"> </v>
      </c>
      <c r="K127" s="176"/>
      <c r="L127" s="176"/>
      <c r="M127" s="145">
        <f t="shared" si="14"/>
        <v>0</v>
      </c>
      <c r="N127" s="176"/>
      <c r="O127" s="181" t="str">
        <f t="shared" si="13"/>
        <v xml:space="preserve"> </v>
      </c>
      <c r="P127" s="176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5"/>
        <v>0</v>
      </c>
      <c r="I128" s="176"/>
      <c r="J128" s="147" t="str">
        <f t="shared" si="12"/>
        <v xml:space="preserve"> </v>
      </c>
      <c r="K128" s="176"/>
      <c r="L128" s="176"/>
      <c r="M128" s="145">
        <f t="shared" si="14"/>
        <v>0</v>
      </c>
      <c r="N128" s="176"/>
      <c r="O128" s="181" t="str">
        <f t="shared" si="13"/>
        <v xml:space="preserve"> </v>
      </c>
      <c r="P128" s="176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5"/>
        <v>0</v>
      </c>
      <c r="I129" s="176"/>
      <c r="J129" s="147" t="str">
        <f t="shared" si="12"/>
        <v xml:space="preserve"> </v>
      </c>
      <c r="K129" s="176"/>
      <c r="L129" s="176"/>
      <c r="M129" s="145">
        <f t="shared" si="14"/>
        <v>0</v>
      </c>
      <c r="N129" s="176"/>
      <c r="O129" s="181" t="str">
        <f t="shared" si="13"/>
        <v xml:space="preserve"> </v>
      </c>
      <c r="P129" s="176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5"/>
        <v>0</v>
      </c>
      <c r="I130" s="176"/>
      <c r="J130" s="147" t="str">
        <f t="shared" si="12"/>
        <v xml:space="preserve"> </v>
      </c>
      <c r="K130" s="176"/>
      <c r="L130" s="176"/>
      <c r="M130" s="145">
        <f t="shared" si="14"/>
        <v>0</v>
      </c>
      <c r="N130" s="176"/>
      <c r="O130" s="181" t="str">
        <f t="shared" si="13"/>
        <v xml:space="preserve"> </v>
      </c>
      <c r="P130" s="176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5"/>
        <v>0</v>
      </c>
      <c r="I131" s="176"/>
      <c r="J131" s="147" t="str">
        <f t="shared" si="12"/>
        <v xml:space="preserve"> </v>
      </c>
      <c r="K131" s="176"/>
      <c r="L131" s="176"/>
      <c r="M131" s="145">
        <f t="shared" si="14"/>
        <v>0</v>
      </c>
      <c r="N131" s="176"/>
      <c r="O131" s="181" t="str">
        <f t="shared" si="13"/>
        <v xml:space="preserve"> </v>
      </c>
      <c r="P131" s="176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5"/>
        <v>0</v>
      </c>
      <c r="I132" s="176"/>
      <c r="J132" s="147" t="str">
        <f t="shared" si="12"/>
        <v xml:space="preserve"> </v>
      </c>
      <c r="K132" s="176"/>
      <c r="L132" s="176"/>
      <c r="M132" s="145">
        <f t="shared" si="14"/>
        <v>0</v>
      </c>
      <c r="N132" s="176"/>
      <c r="O132" s="181" t="str">
        <f t="shared" si="13"/>
        <v xml:space="preserve"> </v>
      </c>
      <c r="P132" s="176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5"/>
        <v>0</v>
      </c>
      <c r="I133" s="176"/>
      <c r="J133" s="147" t="str">
        <f t="shared" si="12"/>
        <v xml:space="preserve"> </v>
      </c>
      <c r="K133" s="176"/>
      <c r="L133" s="176"/>
      <c r="M133" s="145">
        <f t="shared" si="14"/>
        <v>0</v>
      </c>
      <c r="N133" s="176"/>
      <c r="O133" s="181" t="str">
        <f t="shared" si="13"/>
        <v xml:space="preserve"> </v>
      </c>
      <c r="P133" s="176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5"/>
        <v>0</v>
      </c>
      <c r="I134" s="176"/>
      <c r="J134" s="147" t="str">
        <f t="shared" si="12"/>
        <v xml:space="preserve"> </v>
      </c>
      <c r="K134" s="176"/>
      <c r="L134" s="176"/>
      <c r="M134" s="145">
        <f t="shared" si="14"/>
        <v>0</v>
      </c>
      <c r="N134" s="176"/>
      <c r="O134" s="181" t="str">
        <f t="shared" si="13"/>
        <v xml:space="preserve"> </v>
      </c>
      <c r="P134" s="176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5"/>
        <v>0</v>
      </c>
      <c r="I135" s="176"/>
      <c r="J135" s="147" t="str">
        <f t="shared" si="12"/>
        <v xml:space="preserve"> </v>
      </c>
      <c r="K135" s="176"/>
      <c r="L135" s="176"/>
      <c r="M135" s="145">
        <f t="shared" si="14"/>
        <v>0</v>
      </c>
      <c r="N135" s="176"/>
      <c r="O135" s="181" t="str">
        <f t="shared" si="13"/>
        <v xml:space="preserve"> </v>
      </c>
      <c r="P135" s="176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5"/>
        <v>0</v>
      </c>
      <c r="I136" s="176"/>
      <c r="J136" s="147" t="str">
        <f t="shared" ref="J136:J199" si="16">IF(H136=0," ",I136/H136)</f>
        <v xml:space="preserve"> </v>
      </c>
      <c r="K136" s="176"/>
      <c r="L136" s="176"/>
      <c r="M136" s="145">
        <f t="shared" si="14"/>
        <v>0</v>
      </c>
      <c r="N136" s="176"/>
      <c r="O136" s="181" t="str">
        <f t="shared" ref="O136:O199" si="17">IF(M136=0," ",N136/M136)</f>
        <v xml:space="preserve"> </v>
      </c>
      <c r="P136" s="176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5"/>
        <v>0</v>
      </c>
      <c r="I137" s="176"/>
      <c r="J137" s="147" t="str">
        <f t="shared" si="16"/>
        <v xml:space="preserve"> </v>
      </c>
      <c r="K137" s="176"/>
      <c r="L137" s="176"/>
      <c r="M137" s="145">
        <f t="shared" ref="M137:M200" si="18">SUM(K137:L137)</f>
        <v>0</v>
      </c>
      <c r="N137" s="176"/>
      <c r="O137" s="181" t="str">
        <f t="shared" si="17"/>
        <v xml:space="preserve"> </v>
      </c>
      <c r="P137" s="176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5"/>
        <v>0</v>
      </c>
      <c r="I138" s="176"/>
      <c r="J138" s="147" t="str">
        <f t="shared" si="16"/>
        <v xml:space="preserve"> </v>
      </c>
      <c r="K138" s="176"/>
      <c r="L138" s="176"/>
      <c r="M138" s="145">
        <f t="shared" si="18"/>
        <v>0</v>
      </c>
      <c r="N138" s="176"/>
      <c r="O138" s="181" t="str">
        <f t="shared" si="17"/>
        <v xml:space="preserve"> </v>
      </c>
      <c r="P138" s="176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5"/>
        <v>0</v>
      </c>
      <c r="I139" s="176"/>
      <c r="J139" s="147" t="str">
        <f t="shared" si="16"/>
        <v xml:space="preserve"> </v>
      </c>
      <c r="K139" s="176"/>
      <c r="L139" s="176"/>
      <c r="M139" s="145">
        <f t="shared" si="18"/>
        <v>0</v>
      </c>
      <c r="N139" s="176"/>
      <c r="O139" s="181" t="str">
        <f t="shared" si="17"/>
        <v xml:space="preserve"> </v>
      </c>
      <c r="P139" s="176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5"/>
        <v>0</v>
      </c>
      <c r="I140" s="176"/>
      <c r="J140" s="147" t="str">
        <f t="shared" si="16"/>
        <v xml:space="preserve"> </v>
      </c>
      <c r="K140" s="176"/>
      <c r="L140" s="176"/>
      <c r="M140" s="145">
        <f t="shared" si="18"/>
        <v>0</v>
      </c>
      <c r="N140" s="176"/>
      <c r="O140" s="181" t="str">
        <f t="shared" si="17"/>
        <v xml:space="preserve"> </v>
      </c>
      <c r="P140" s="176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5"/>
        <v>0</v>
      </c>
      <c r="I141" s="176"/>
      <c r="J141" s="147" t="str">
        <f t="shared" si="16"/>
        <v xml:space="preserve"> </v>
      </c>
      <c r="K141" s="176"/>
      <c r="L141" s="176"/>
      <c r="M141" s="145">
        <f t="shared" si="18"/>
        <v>0</v>
      </c>
      <c r="N141" s="176"/>
      <c r="O141" s="181" t="str">
        <f t="shared" si="17"/>
        <v xml:space="preserve"> </v>
      </c>
      <c r="P141" s="176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5"/>
        <v>0</v>
      </c>
      <c r="I142" s="176"/>
      <c r="J142" s="147" t="str">
        <f t="shared" si="16"/>
        <v xml:space="preserve"> </v>
      </c>
      <c r="K142" s="176"/>
      <c r="L142" s="176"/>
      <c r="M142" s="145">
        <f t="shared" si="18"/>
        <v>0</v>
      </c>
      <c r="N142" s="176"/>
      <c r="O142" s="181" t="str">
        <f t="shared" si="17"/>
        <v xml:space="preserve"> </v>
      </c>
      <c r="P142" s="176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5"/>
        <v>0</v>
      </c>
      <c r="I143" s="176"/>
      <c r="J143" s="147" t="str">
        <f t="shared" si="16"/>
        <v xml:space="preserve"> </v>
      </c>
      <c r="K143" s="176"/>
      <c r="L143" s="176"/>
      <c r="M143" s="145">
        <f t="shared" si="18"/>
        <v>0</v>
      </c>
      <c r="N143" s="176"/>
      <c r="O143" s="181" t="str">
        <f t="shared" si="17"/>
        <v xml:space="preserve"> </v>
      </c>
      <c r="P143" s="176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5"/>
        <v>0</v>
      </c>
      <c r="I144" s="176"/>
      <c r="J144" s="147" t="str">
        <f t="shared" si="16"/>
        <v xml:space="preserve"> </v>
      </c>
      <c r="K144" s="176"/>
      <c r="L144" s="176"/>
      <c r="M144" s="145">
        <f t="shared" si="18"/>
        <v>0</v>
      </c>
      <c r="N144" s="176"/>
      <c r="O144" s="181" t="str">
        <f t="shared" si="17"/>
        <v xml:space="preserve"> </v>
      </c>
      <c r="P144" s="176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5"/>
        <v>0</v>
      </c>
      <c r="I145" s="176"/>
      <c r="J145" s="147" t="str">
        <f t="shared" si="16"/>
        <v xml:space="preserve"> </v>
      </c>
      <c r="K145" s="176"/>
      <c r="L145" s="176"/>
      <c r="M145" s="145">
        <f t="shared" si="18"/>
        <v>0</v>
      </c>
      <c r="N145" s="176"/>
      <c r="O145" s="181" t="str">
        <f t="shared" si="17"/>
        <v xml:space="preserve"> </v>
      </c>
      <c r="P145" s="176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5"/>
        <v>0</v>
      </c>
      <c r="I146" s="176"/>
      <c r="J146" s="147" t="str">
        <f t="shared" si="16"/>
        <v xml:space="preserve"> </v>
      </c>
      <c r="K146" s="176"/>
      <c r="L146" s="176"/>
      <c r="M146" s="145">
        <f t="shared" si="18"/>
        <v>0</v>
      </c>
      <c r="N146" s="176"/>
      <c r="O146" s="181" t="str">
        <f t="shared" si="17"/>
        <v xml:space="preserve"> </v>
      </c>
      <c r="P146" s="176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5"/>
        <v>0</v>
      </c>
      <c r="I147" s="176"/>
      <c r="J147" s="147" t="str">
        <f t="shared" si="16"/>
        <v xml:space="preserve"> </v>
      </c>
      <c r="K147" s="176"/>
      <c r="L147" s="176"/>
      <c r="M147" s="145">
        <f t="shared" si="18"/>
        <v>0</v>
      </c>
      <c r="N147" s="176"/>
      <c r="O147" s="181" t="str">
        <f t="shared" si="17"/>
        <v xml:space="preserve"> </v>
      </c>
      <c r="P147" s="176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5"/>
        <v>0</v>
      </c>
      <c r="I148" s="176"/>
      <c r="J148" s="147" t="str">
        <f t="shared" si="16"/>
        <v xml:space="preserve"> </v>
      </c>
      <c r="K148" s="176"/>
      <c r="L148" s="176"/>
      <c r="M148" s="145">
        <f t="shared" si="18"/>
        <v>0</v>
      </c>
      <c r="N148" s="176"/>
      <c r="O148" s="181" t="str">
        <f t="shared" si="17"/>
        <v xml:space="preserve"> </v>
      </c>
      <c r="P148" s="176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5"/>
        <v>0</v>
      </c>
      <c r="I149" s="176"/>
      <c r="J149" s="147" t="str">
        <f t="shared" si="16"/>
        <v xml:space="preserve"> </v>
      </c>
      <c r="K149" s="176"/>
      <c r="L149" s="176"/>
      <c r="M149" s="145">
        <f t="shared" si="18"/>
        <v>0</v>
      </c>
      <c r="N149" s="176"/>
      <c r="O149" s="181" t="str">
        <f t="shared" si="17"/>
        <v xml:space="preserve"> </v>
      </c>
      <c r="P149" s="176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5"/>
        <v>0</v>
      </c>
      <c r="I150" s="176"/>
      <c r="J150" s="147" t="str">
        <f t="shared" si="16"/>
        <v xml:space="preserve"> </v>
      </c>
      <c r="K150" s="176"/>
      <c r="L150" s="176"/>
      <c r="M150" s="145">
        <f t="shared" si="18"/>
        <v>0</v>
      </c>
      <c r="N150" s="176"/>
      <c r="O150" s="181" t="str">
        <f t="shared" si="17"/>
        <v xml:space="preserve"> </v>
      </c>
      <c r="P150" s="176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5"/>
        <v>0</v>
      </c>
      <c r="I151" s="176"/>
      <c r="J151" s="147" t="str">
        <f t="shared" si="16"/>
        <v xml:space="preserve"> </v>
      </c>
      <c r="K151" s="176"/>
      <c r="L151" s="176"/>
      <c r="M151" s="145">
        <f t="shared" si="18"/>
        <v>0</v>
      </c>
      <c r="N151" s="176"/>
      <c r="O151" s="181" t="str">
        <f t="shared" si="17"/>
        <v xml:space="preserve"> </v>
      </c>
      <c r="P151" s="176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5"/>
        <v>0</v>
      </c>
      <c r="I152" s="176"/>
      <c r="J152" s="147" t="str">
        <f t="shared" si="16"/>
        <v xml:space="preserve"> </v>
      </c>
      <c r="K152" s="176"/>
      <c r="L152" s="176"/>
      <c r="M152" s="145">
        <f t="shared" si="18"/>
        <v>0</v>
      </c>
      <c r="N152" s="176"/>
      <c r="O152" s="181" t="str">
        <f t="shared" si="17"/>
        <v xml:space="preserve"> </v>
      </c>
      <c r="P152" s="176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5"/>
        <v>0</v>
      </c>
      <c r="I153" s="176"/>
      <c r="J153" s="147" t="str">
        <f t="shared" si="16"/>
        <v xml:space="preserve"> </v>
      </c>
      <c r="K153" s="176"/>
      <c r="L153" s="176"/>
      <c r="M153" s="145">
        <f t="shared" si="18"/>
        <v>0</v>
      </c>
      <c r="N153" s="176"/>
      <c r="O153" s="181" t="str">
        <f t="shared" si="17"/>
        <v xml:space="preserve"> </v>
      </c>
      <c r="P153" s="176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5"/>
        <v>0</v>
      </c>
      <c r="I154" s="176"/>
      <c r="J154" s="147" t="str">
        <f t="shared" si="16"/>
        <v xml:space="preserve"> </v>
      </c>
      <c r="K154" s="176"/>
      <c r="L154" s="176"/>
      <c r="M154" s="145">
        <f t="shared" si="18"/>
        <v>0</v>
      </c>
      <c r="N154" s="176"/>
      <c r="O154" s="181" t="str">
        <f t="shared" si="17"/>
        <v xml:space="preserve"> </v>
      </c>
      <c r="P154" s="176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5"/>
        <v>0</v>
      </c>
      <c r="I155" s="176"/>
      <c r="J155" s="147" t="str">
        <f t="shared" si="16"/>
        <v xml:space="preserve"> </v>
      </c>
      <c r="K155" s="176"/>
      <c r="L155" s="176"/>
      <c r="M155" s="145">
        <f t="shared" si="18"/>
        <v>0</v>
      </c>
      <c r="N155" s="176"/>
      <c r="O155" s="181" t="str">
        <f t="shared" si="17"/>
        <v xml:space="preserve"> </v>
      </c>
      <c r="P155" s="176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5"/>
        <v>0</v>
      </c>
      <c r="I156" s="176"/>
      <c r="J156" s="147" t="str">
        <f t="shared" si="16"/>
        <v xml:space="preserve"> </v>
      </c>
      <c r="K156" s="176"/>
      <c r="L156" s="176"/>
      <c r="M156" s="145">
        <f t="shared" si="18"/>
        <v>0</v>
      </c>
      <c r="N156" s="176"/>
      <c r="O156" s="181" t="str">
        <f t="shared" si="17"/>
        <v xml:space="preserve"> </v>
      </c>
      <c r="P156" s="176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5"/>
        <v>0</v>
      </c>
      <c r="I157" s="176"/>
      <c r="J157" s="147" t="str">
        <f t="shared" si="16"/>
        <v xml:space="preserve"> </v>
      </c>
      <c r="K157" s="176"/>
      <c r="L157" s="176"/>
      <c r="M157" s="145">
        <f t="shared" si="18"/>
        <v>0</v>
      </c>
      <c r="N157" s="176"/>
      <c r="O157" s="181" t="str">
        <f t="shared" si="17"/>
        <v xml:space="preserve"> </v>
      </c>
      <c r="P157" s="176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5"/>
        <v>0</v>
      </c>
      <c r="I158" s="176"/>
      <c r="J158" s="147" t="str">
        <f t="shared" si="16"/>
        <v xml:space="preserve"> </v>
      </c>
      <c r="K158" s="176"/>
      <c r="L158" s="176"/>
      <c r="M158" s="145">
        <f t="shared" si="18"/>
        <v>0</v>
      </c>
      <c r="N158" s="176"/>
      <c r="O158" s="181" t="str">
        <f t="shared" si="17"/>
        <v xml:space="preserve"> </v>
      </c>
      <c r="P158" s="176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5"/>
        <v>0</v>
      </c>
      <c r="I159" s="176"/>
      <c r="J159" s="147" t="str">
        <f t="shared" si="16"/>
        <v xml:space="preserve"> </v>
      </c>
      <c r="K159" s="176"/>
      <c r="L159" s="176"/>
      <c r="M159" s="145">
        <f t="shared" si="18"/>
        <v>0</v>
      </c>
      <c r="N159" s="176"/>
      <c r="O159" s="181" t="str">
        <f t="shared" si="17"/>
        <v xml:space="preserve"> </v>
      </c>
      <c r="P159" s="176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5"/>
        <v>0</v>
      </c>
      <c r="I160" s="176"/>
      <c r="J160" s="147" t="str">
        <f t="shared" si="16"/>
        <v xml:space="preserve"> </v>
      </c>
      <c r="K160" s="176"/>
      <c r="L160" s="176"/>
      <c r="M160" s="145">
        <f t="shared" si="18"/>
        <v>0</v>
      </c>
      <c r="N160" s="176"/>
      <c r="O160" s="181" t="str">
        <f t="shared" si="17"/>
        <v xml:space="preserve"> </v>
      </c>
      <c r="P160" s="176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5"/>
        <v>0</v>
      </c>
      <c r="I161" s="176"/>
      <c r="J161" s="147" t="str">
        <f t="shared" si="16"/>
        <v xml:space="preserve"> </v>
      </c>
      <c r="K161" s="176"/>
      <c r="L161" s="176"/>
      <c r="M161" s="145">
        <f t="shared" si="18"/>
        <v>0</v>
      </c>
      <c r="N161" s="176"/>
      <c r="O161" s="181" t="str">
        <f t="shared" si="17"/>
        <v xml:space="preserve"> </v>
      </c>
      <c r="P161" s="176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5"/>
        <v>0</v>
      </c>
      <c r="I162" s="176"/>
      <c r="J162" s="147" t="str">
        <f t="shared" si="16"/>
        <v xml:space="preserve"> </v>
      </c>
      <c r="K162" s="176"/>
      <c r="L162" s="176"/>
      <c r="M162" s="145">
        <f t="shared" si="18"/>
        <v>0</v>
      </c>
      <c r="N162" s="176"/>
      <c r="O162" s="181" t="str">
        <f t="shared" si="17"/>
        <v xml:space="preserve"> </v>
      </c>
      <c r="P162" s="176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5"/>
        <v>0</v>
      </c>
      <c r="I163" s="176"/>
      <c r="J163" s="147" t="str">
        <f t="shared" si="16"/>
        <v xml:space="preserve"> </v>
      </c>
      <c r="K163" s="176"/>
      <c r="L163" s="176"/>
      <c r="M163" s="145">
        <f t="shared" si="18"/>
        <v>0</v>
      </c>
      <c r="N163" s="176"/>
      <c r="O163" s="181" t="str">
        <f t="shared" si="17"/>
        <v xml:space="preserve"> </v>
      </c>
      <c r="P163" s="176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5"/>
        <v>0</v>
      </c>
      <c r="I164" s="176"/>
      <c r="J164" s="147" t="str">
        <f t="shared" si="16"/>
        <v xml:space="preserve"> </v>
      </c>
      <c r="K164" s="176"/>
      <c r="L164" s="176"/>
      <c r="M164" s="145">
        <f t="shared" si="18"/>
        <v>0</v>
      </c>
      <c r="N164" s="176"/>
      <c r="O164" s="181" t="str">
        <f t="shared" si="17"/>
        <v xml:space="preserve"> </v>
      </c>
      <c r="P164" s="176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5"/>
        <v>0</v>
      </c>
      <c r="I165" s="176"/>
      <c r="J165" s="147" t="str">
        <f t="shared" si="16"/>
        <v xml:space="preserve"> </v>
      </c>
      <c r="K165" s="176"/>
      <c r="L165" s="176"/>
      <c r="M165" s="145">
        <f t="shared" si="18"/>
        <v>0</v>
      </c>
      <c r="N165" s="176"/>
      <c r="O165" s="181" t="str">
        <f t="shared" si="17"/>
        <v xml:space="preserve"> </v>
      </c>
      <c r="P165" s="176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5"/>
        <v>0</v>
      </c>
      <c r="I166" s="176"/>
      <c r="J166" s="147" t="str">
        <f t="shared" si="16"/>
        <v xml:space="preserve"> </v>
      </c>
      <c r="K166" s="176"/>
      <c r="L166" s="176"/>
      <c r="M166" s="145">
        <f t="shared" si="18"/>
        <v>0</v>
      </c>
      <c r="N166" s="176"/>
      <c r="O166" s="181" t="str">
        <f t="shared" si="17"/>
        <v xml:space="preserve"> </v>
      </c>
      <c r="P166" s="176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5"/>
        <v>0</v>
      </c>
      <c r="I167" s="176"/>
      <c r="J167" s="147" t="str">
        <f t="shared" si="16"/>
        <v xml:space="preserve"> </v>
      </c>
      <c r="K167" s="176"/>
      <c r="L167" s="176"/>
      <c r="M167" s="145">
        <f t="shared" si="18"/>
        <v>0</v>
      </c>
      <c r="N167" s="176"/>
      <c r="O167" s="181" t="str">
        <f t="shared" si="17"/>
        <v xml:space="preserve"> </v>
      </c>
      <c r="P167" s="176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5"/>
        <v>0</v>
      </c>
      <c r="I168" s="176"/>
      <c r="J168" s="147" t="str">
        <f t="shared" si="16"/>
        <v xml:space="preserve"> </v>
      </c>
      <c r="K168" s="176"/>
      <c r="L168" s="176"/>
      <c r="M168" s="145">
        <f t="shared" si="18"/>
        <v>0</v>
      </c>
      <c r="N168" s="176"/>
      <c r="O168" s="181" t="str">
        <f t="shared" si="17"/>
        <v xml:space="preserve"> </v>
      </c>
      <c r="P168" s="176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5"/>
        <v>0</v>
      </c>
      <c r="I169" s="176"/>
      <c r="J169" s="147" t="str">
        <f t="shared" si="16"/>
        <v xml:space="preserve"> </v>
      </c>
      <c r="K169" s="176"/>
      <c r="L169" s="176"/>
      <c r="M169" s="145">
        <f t="shared" si="18"/>
        <v>0</v>
      </c>
      <c r="N169" s="176"/>
      <c r="O169" s="181" t="str">
        <f t="shared" si="17"/>
        <v xml:space="preserve"> </v>
      </c>
      <c r="P169" s="176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5"/>
        <v>0</v>
      </c>
      <c r="I170" s="176"/>
      <c r="J170" s="147" t="str">
        <f t="shared" si="16"/>
        <v xml:space="preserve"> </v>
      </c>
      <c r="K170" s="176"/>
      <c r="L170" s="176"/>
      <c r="M170" s="145">
        <f t="shared" si="18"/>
        <v>0</v>
      </c>
      <c r="N170" s="176"/>
      <c r="O170" s="181" t="str">
        <f t="shared" si="17"/>
        <v xml:space="preserve"> </v>
      </c>
      <c r="P170" s="176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5"/>
        <v>0</v>
      </c>
      <c r="I171" s="176"/>
      <c r="J171" s="147" t="str">
        <f t="shared" si="16"/>
        <v xml:space="preserve"> </v>
      </c>
      <c r="K171" s="176"/>
      <c r="L171" s="176"/>
      <c r="M171" s="145">
        <f t="shared" si="18"/>
        <v>0</v>
      </c>
      <c r="N171" s="176"/>
      <c r="O171" s="181" t="str">
        <f t="shared" si="17"/>
        <v xml:space="preserve"> </v>
      </c>
      <c r="P171" s="176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5"/>
        <v>0</v>
      </c>
      <c r="I172" s="176"/>
      <c r="J172" s="147" t="str">
        <f t="shared" si="16"/>
        <v xml:space="preserve"> </v>
      </c>
      <c r="K172" s="176"/>
      <c r="L172" s="176"/>
      <c r="M172" s="145">
        <f t="shared" si="18"/>
        <v>0</v>
      </c>
      <c r="N172" s="176"/>
      <c r="O172" s="181" t="str">
        <f t="shared" si="17"/>
        <v xml:space="preserve"> </v>
      </c>
      <c r="P172" s="176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5"/>
        <v>0</v>
      </c>
      <c r="I173" s="176"/>
      <c r="J173" s="147" t="str">
        <f t="shared" si="16"/>
        <v xml:space="preserve"> </v>
      </c>
      <c r="K173" s="176"/>
      <c r="L173" s="176"/>
      <c r="M173" s="145">
        <f t="shared" si="18"/>
        <v>0</v>
      </c>
      <c r="N173" s="176"/>
      <c r="O173" s="181" t="str">
        <f t="shared" si="17"/>
        <v xml:space="preserve"> </v>
      </c>
      <c r="P173" s="176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5"/>
        <v>0</v>
      </c>
      <c r="I174" s="176"/>
      <c r="J174" s="147" t="str">
        <f t="shared" si="16"/>
        <v xml:space="preserve"> </v>
      </c>
      <c r="K174" s="176"/>
      <c r="L174" s="176"/>
      <c r="M174" s="145">
        <f t="shared" si="18"/>
        <v>0</v>
      </c>
      <c r="N174" s="176"/>
      <c r="O174" s="181" t="str">
        <f t="shared" si="17"/>
        <v xml:space="preserve"> </v>
      </c>
      <c r="P174" s="176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5"/>
        <v>0</v>
      </c>
      <c r="I175" s="176"/>
      <c r="J175" s="147" t="str">
        <f t="shared" si="16"/>
        <v xml:space="preserve"> </v>
      </c>
      <c r="K175" s="176"/>
      <c r="L175" s="176"/>
      <c r="M175" s="145">
        <f t="shared" si="18"/>
        <v>0</v>
      </c>
      <c r="N175" s="176"/>
      <c r="O175" s="181" t="str">
        <f t="shared" si="17"/>
        <v xml:space="preserve"> </v>
      </c>
      <c r="P175" s="176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5"/>
        <v>0</v>
      </c>
      <c r="I176" s="176"/>
      <c r="J176" s="147" t="str">
        <f t="shared" si="16"/>
        <v xml:space="preserve"> </v>
      </c>
      <c r="K176" s="176"/>
      <c r="L176" s="176"/>
      <c r="M176" s="145">
        <f t="shared" si="18"/>
        <v>0</v>
      </c>
      <c r="N176" s="176"/>
      <c r="O176" s="181" t="str">
        <f t="shared" si="17"/>
        <v xml:space="preserve"> </v>
      </c>
      <c r="P176" s="176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5"/>
        <v>0</v>
      </c>
      <c r="I177" s="176"/>
      <c r="J177" s="147" t="str">
        <f t="shared" si="16"/>
        <v xml:space="preserve"> </v>
      </c>
      <c r="K177" s="176"/>
      <c r="L177" s="176"/>
      <c r="M177" s="145">
        <f t="shared" si="18"/>
        <v>0</v>
      </c>
      <c r="N177" s="176"/>
      <c r="O177" s="181" t="str">
        <f t="shared" si="17"/>
        <v xml:space="preserve"> </v>
      </c>
      <c r="P177" s="176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5"/>
        <v>0</v>
      </c>
      <c r="I178" s="176"/>
      <c r="J178" s="147" t="str">
        <f t="shared" si="16"/>
        <v xml:space="preserve"> </v>
      </c>
      <c r="K178" s="176"/>
      <c r="L178" s="176"/>
      <c r="M178" s="145">
        <f t="shared" si="18"/>
        <v>0</v>
      </c>
      <c r="N178" s="176"/>
      <c r="O178" s="181" t="str">
        <f t="shared" si="17"/>
        <v xml:space="preserve"> </v>
      </c>
      <c r="P178" s="176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19">SUM(F179:G179)</f>
        <v>0</v>
      </c>
      <c r="I179" s="176"/>
      <c r="J179" s="147" t="str">
        <f t="shared" si="16"/>
        <v xml:space="preserve"> </v>
      </c>
      <c r="K179" s="176"/>
      <c r="L179" s="176"/>
      <c r="M179" s="145">
        <f t="shared" si="18"/>
        <v>0</v>
      </c>
      <c r="N179" s="176"/>
      <c r="O179" s="181" t="str">
        <f t="shared" si="17"/>
        <v xml:space="preserve"> </v>
      </c>
      <c r="P179" s="176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9"/>
        <v>0</v>
      </c>
      <c r="I180" s="176"/>
      <c r="J180" s="147" t="str">
        <f t="shared" si="16"/>
        <v xml:space="preserve"> </v>
      </c>
      <c r="K180" s="176"/>
      <c r="L180" s="176"/>
      <c r="M180" s="145">
        <f t="shared" si="18"/>
        <v>0</v>
      </c>
      <c r="N180" s="176"/>
      <c r="O180" s="181" t="str">
        <f t="shared" si="17"/>
        <v xml:space="preserve"> </v>
      </c>
      <c r="P180" s="176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9"/>
        <v>0</v>
      </c>
      <c r="I181" s="176"/>
      <c r="J181" s="147" t="str">
        <f t="shared" si="16"/>
        <v xml:space="preserve"> </v>
      </c>
      <c r="K181" s="176"/>
      <c r="L181" s="176"/>
      <c r="M181" s="145">
        <f t="shared" si="18"/>
        <v>0</v>
      </c>
      <c r="N181" s="176"/>
      <c r="O181" s="181" t="str">
        <f t="shared" si="17"/>
        <v xml:space="preserve"> </v>
      </c>
      <c r="P181" s="176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9"/>
        <v>0</v>
      </c>
      <c r="I182" s="176"/>
      <c r="J182" s="147" t="str">
        <f t="shared" si="16"/>
        <v xml:space="preserve"> </v>
      </c>
      <c r="K182" s="176"/>
      <c r="L182" s="176"/>
      <c r="M182" s="145">
        <f t="shared" si="18"/>
        <v>0</v>
      </c>
      <c r="N182" s="176"/>
      <c r="O182" s="181" t="str">
        <f t="shared" si="17"/>
        <v xml:space="preserve"> </v>
      </c>
      <c r="P182" s="176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9"/>
        <v>0</v>
      </c>
      <c r="I183" s="176"/>
      <c r="J183" s="147" t="str">
        <f t="shared" si="16"/>
        <v xml:space="preserve"> </v>
      </c>
      <c r="K183" s="176"/>
      <c r="L183" s="176"/>
      <c r="M183" s="145">
        <f t="shared" si="18"/>
        <v>0</v>
      </c>
      <c r="N183" s="176"/>
      <c r="O183" s="181" t="str">
        <f t="shared" si="17"/>
        <v xml:space="preserve"> </v>
      </c>
      <c r="P183" s="176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9"/>
        <v>0</v>
      </c>
      <c r="I184" s="176"/>
      <c r="J184" s="147" t="str">
        <f t="shared" si="16"/>
        <v xml:space="preserve"> </v>
      </c>
      <c r="K184" s="176"/>
      <c r="L184" s="176"/>
      <c r="M184" s="145">
        <f t="shared" si="18"/>
        <v>0</v>
      </c>
      <c r="N184" s="176"/>
      <c r="O184" s="181" t="str">
        <f t="shared" si="17"/>
        <v xml:space="preserve"> </v>
      </c>
      <c r="P184" s="176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9"/>
        <v>0</v>
      </c>
      <c r="I185" s="176"/>
      <c r="J185" s="147" t="str">
        <f t="shared" si="16"/>
        <v xml:space="preserve"> </v>
      </c>
      <c r="K185" s="176"/>
      <c r="L185" s="176"/>
      <c r="M185" s="145">
        <f t="shared" si="18"/>
        <v>0</v>
      </c>
      <c r="N185" s="176"/>
      <c r="O185" s="181" t="str">
        <f t="shared" si="17"/>
        <v xml:space="preserve"> </v>
      </c>
      <c r="P185" s="176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9"/>
        <v>0</v>
      </c>
      <c r="I186" s="176"/>
      <c r="J186" s="147" t="str">
        <f t="shared" si="16"/>
        <v xml:space="preserve"> </v>
      </c>
      <c r="K186" s="176"/>
      <c r="L186" s="176"/>
      <c r="M186" s="145">
        <f t="shared" si="18"/>
        <v>0</v>
      </c>
      <c r="N186" s="176"/>
      <c r="O186" s="181" t="str">
        <f t="shared" si="17"/>
        <v xml:space="preserve"> </v>
      </c>
      <c r="P186" s="176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9"/>
        <v>0</v>
      </c>
      <c r="I187" s="176"/>
      <c r="J187" s="147" t="str">
        <f t="shared" si="16"/>
        <v xml:space="preserve"> </v>
      </c>
      <c r="K187" s="176"/>
      <c r="L187" s="176"/>
      <c r="M187" s="145">
        <f t="shared" si="18"/>
        <v>0</v>
      </c>
      <c r="N187" s="176"/>
      <c r="O187" s="181" t="str">
        <f t="shared" si="17"/>
        <v xml:space="preserve"> </v>
      </c>
      <c r="P187" s="176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9"/>
        <v>0</v>
      </c>
      <c r="I188" s="176"/>
      <c r="J188" s="147" t="str">
        <f t="shared" si="16"/>
        <v xml:space="preserve"> </v>
      </c>
      <c r="K188" s="176"/>
      <c r="L188" s="176"/>
      <c r="M188" s="145">
        <f t="shared" si="18"/>
        <v>0</v>
      </c>
      <c r="N188" s="176"/>
      <c r="O188" s="181" t="str">
        <f t="shared" si="17"/>
        <v xml:space="preserve"> </v>
      </c>
      <c r="P188" s="176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9"/>
        <v>0</v>
      </c>
      <c r="I189" s="176"/>
      <c r="J189" s="147" t="str">
        <f t="shared" si="16"/>
        <v xml:space="preserve"> </v>
      </c>
      <c r="K189" s="176"/>
      <c r="L189" s="176"/>
      <c r="M189" s="145">
        <f t="shared" si="18"/>
        <v>0</v>
      </c>
      <c r="N189" s="176"/>
      <c r="O189" s="181" t="str">
        <f t="shared" si="17"/>
        <v xml:space="preserve"> </v>
      </c>
      <c r="P189" s="176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9"/>
        <v>0</v>
      </c>
      <c r="I190" s="176"/>
      <c r="J190" s="147" t="str">
        <f t="shared" si="16"/>
        <v xml:space="preserve"> </v>
      </c>
      <c r="K190" s="176"/>
      <c r="L190" s="176"/>
      <c r="M190" s="145">
        <f t="shared" si="18"/>
        <v>0</v>
      </c>
      <c r="N190" s="176"/>
      <c r="O190" s="181" t="str">
        <f t="shared" si="17"/>
        <v xml:space="preserve"> </v>
      </c>
      <c r="P190" s="176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9"/>
        <v>0</v>
      </c>
      <c r="I191" s="176"/>
      <c r="J191" s="147" t="str">
        <f t="shared" si="16"/>
        <v xml:space="preserve"> </v>
      </c>
      <c r="K191" s="176"/>
      <c r="L191" s="176"/>
      <c r="M191" s="145">
        <f t="shared" si="18"/>
        <v>0</v>
      </c>
      <c r="N191" s="176"/>
      <c r="O191" s="181" t="str">
        <f t="shared" si="17"/>
        <v xml:space="preserve"> </v>
      </c>
      <c r="P191" s="176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9"/>
        <v>0</v>
      </c>
      <c r="I192" s="176"/>
      <c r="J192" s="147" t="str">
        <f t="shared" si="16"/>
        <v xml:space="preserve"> </v>
      </c>
      <c r="K192" s="176"/>
      <c r="L192" s="176"/>
      <c r="M192" s="145">
        <f t="shared" si="18"/>
        <v>0</v>
      </c>
      <c r="N192" s="176"/>
      <c r="O192" s="181" t="str">
        <f t="shared" si="17"/>
        <v xml:space="preserve"> </v>
      </c>
      <c r="P192" s="176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9"/>
        <v>0</v>
      </c>
      <c r="I193" s="176"/>
      <c r="J193" s="147" t="str">
        <f t="shared" si="16"/>
        <v xml:space="preserve"> </v>
      </c>
      <c r="K193" s="176"/>
      <c r="L193" s="176"/>
      <c r="M193" s="145">
        <f t="shared" si="18"/>
        <v>0</v>
      </c>
      <c r="N193" s="176"/>
      <c r="O193" s="181" t="str">
        <f t="shared" si="17"/>
        <v xml:space="preserve"> </v>
      </c>
      <c r="P193" s="176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9"/>
        <v>0</v>
      </c>
      <c r="I194" s="176"/>
      <c r="J194" s="147" t="str">
        <f t="shared" si="16"/>
        <v xml:space="preserve"> </v>
      </c>
      <c r="K194" s="176"/>
      <c r="L194" s="176"/>
      <c r="M194" s="145">
        <f t="shared" si="18"/>
        <v>0</v>
      </c>
      <c r="N194" s="176"/>
      <c r="O194" s="181" t="str">
        <f t="shared" si="17"/>
        <v xml:space="preserve"> </v>
      </c>
      <c r="P194" s="176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9"/>
        <v>0</v>
      </c>
      <c r="I195" s="176"/>
      <c r="J195" s="147" t="str">
        <f t="shared" si="16"/>
        <v xml:space="preserve"> </v>
      </c>
      <c r="K195" s="176"/>
      <c r="L195" s="176"/>
      <c r="M195" s="145">
        <f t="shared" si="18"/>
        <v>0</v>
      </c>
      <c r="N195" s="176"/>
      <c r="O195" s="181" t="str">
        <f t="shared" si="17"/>
        <v xml:space="preserve"> </v>
      </c>
      <c r="P195" s="176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9"/>
        <v>0</v>
      </c>
      <c r="I196" s="176"/>
      <c r="J196" s="147" t="str">
        <f t="shared" si="16"/>
        <v xml:space="preserve"> </v>
      </c>
      <c r="K196" s="176"/>
      <c r="L196" s="176"/>
      <c r="M196" s="145">
        <f t="shared" si="18"/>
        <v>0</v>
      </c>
      <c r="N196" s="176"/>
      <c r="O196" s="181" t="str">
        <f t="shared" si="17"/>
        <v xml:space="preserve"> </v>
      </c>
      <c r="P196" s="176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9"/>
        <v>0</v>
      </c>
      <c r="I197" s="176"/>
      <c r="J197" s="147" t="str">
        <f t="shared" si="16"/>
        <v xml:space="preserve"> </v>
      </c>
      <c r="K197" s="176"/>
      <c r="L197" s="176"/>
      <c r="M197" s="145">
        <f t="shared" si="18"/>
        <v>0</v>
      </c>
      <c r="N197" s="176"/>
      <c r="O197" s="181" t="str">
        <f t="shared" si="17"/>
        <v xml:space="preserve"> </v>
      </c>
      <c r="P197" s="176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9"/>
        <v>0</v>
      </c>
      <c r="I198" s="176"/>
      <c r="J198" s="147" t="str">
        <f t="shared" si="16"/>
        <v xml:space="preserve"> </v>
      </c>
      <c r="K198" s="176"/>
      <c r="L198" s="176"/>
      <c r="M198" s="145">
        <f t="shared" si="18"/>
        <v>0</v>
      </c>
      <c r="N198" s="176"/>
      <c r="O198" s="181" t="str">
        <f t="shared" si="17"/>
        <v xml:space="preserve"> </v>
      </c>
      <c r="P198" s="176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9"/>
        <v>0</v>
      </c>
      <c r="I199" s="176"/>
      <c r="J199" s="147" t="str">
        <f t="shared" si="16"/>
        <v xml:space="preserve"> </v>
      </c>
      <c r="K199" s="176"/>
      <c r="L199" s="176"/>
      <c r="M199" s="145">
        <f t="shared" si="18"/>
        <v>0</v>
      </c>
      <c r="N199" s="176"/>
      <c r="O199" s="181" t="str">
        <f t="shared" si="17"/>
        <v xml:space="preserve"> </v>
      </c>
      <c r="P199" s="176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9"/>
        <v>0</v>
      </c>
      <c r="I200" s="176"/>
      <c r="J200" s="147" t="str">
        <f t="shared" ref="J200:J263" si="20">IF(H200=0," ",I200/H200)</f>
        <v xml:space="preserve"> </v>
      </c>
      <c r="K200" s="176"/>
      <c r="L200" s="176"/>
      <c r="M200" s="145">
        <f t="shared" si="18"/>
        <v>0</v>
      </c>
      <c r="N200" s="176"/>
      <c r="O200" s="181" t="str">
        <f t="shared" ref="O200:O263" si="21">IF(M200=0," ",N200/M200)</f>
        <v xml:space="preserve"> </v>
      </c>
      <c r="P200" s="176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19"/>
        <v>0</v>
      </c>
      <c r="I201" s="176"/>
      <c r="J201" s="147" t="str">
        <f t="shared" si="20"/>
        <v xml:space="preserve"> </v>
      </c>
      <c r="K201" s="176"/>
      <c r="L201" s="176"/>
      <c r="M201" s="145">
        <f t="shared" ref="M201:M264" si="22">SUM(K201:L201)</f>
        <v>0</v>
      </c>
      <c r="N201" s="176"/>
      <c r="O201" s="181" t="str">
        <f t="shared" si="21"/>
        <v xml:space="preserve"> </v>
      </c>
      <c r="P201" s="176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19"/>
        <v>0</v>
      </c>
      <c r="I202" s="176"/>
      <c r="J202" s="147" t="str">
        <f t="shared" si="20"/>
        <v xml:space="preserve"> </v>
      </c>
      <c r="K202" s="176"/>
      <c r="L202" s="176"/>
      <c r="M202" s="145">
        <f t="shared" si="22"/>
        <v>0</v>
      </c>
      <c r="N202" s="176"/>
      <c r="O202" s="181" t="str">
        <f t="shared" si="21"/>
        <v xml:space="preserve"> </v>
      </c>
      <c r="P202" s="176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19"/>
        <v>0</v>
      </c>
      <c r="I203" s="176"/>
      <c r="J203" s="147" t="str">
        <f t="shared" si="20"/>
        <v xml:space="preserve"> </v>
      </c>
      <c r="K203" s="176"/>
      <c r="L203" s="176"/>
      <c r="M203" s="145">
        <f t="shared" si="22"/>
        <v>0</v>
      </c>
      <c r="N203" s="176"/>
      <c r="O203" s="181" t="str">
        <f t="shared" si="21"/>
        <v xml:space="preserve"> </v>
      </c>
      <c r="P203" s="176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19"/>
        <v>0</v>
      </c>
      <c r="I204" s="176"/>
      <c r="J204" s="147" t="str">
        <f t="shared" si="20"/>
        <v xml:space="preserve"> </v>
      </c>
      <c r="K204" s="176"/>
      <c r="L204" s="176"/>
      <c r="M204" s="145">
        <f t="shared" si="22"/>
        <v>0</v>
      </c>
      <c r="N204" s="176"/>
      <c r="O204" s="181" t="str">
        <f t="shared" si="21"/>
        <v xml:space="preserve"> </v>
      </c>
      <c r="P204" s="176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19"/>
        <v>0</v>
      </c>
      <c r="I205" s="176"/>
      <c r="J205" s="147" t="str">
        <f t="shared" si="20"/>
        <v xml:space="preserve"> </v>
      </c>
      <c r="K205" s="176"/>
      <c r="L205" s="176"/>
      <c r="M205" s="145">
        <f t="shared" si="22"/>
        <v>0</v>
      </c>
      <c r="N205" s="176"/>
      <c r="O205" s="181" t="str">
        <f t="shared" si="21"/>
        <v xml:space="preserve"> </v>
      </c>
      <c r="P205" s="176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19"/>
        <v>0</v>
      </c>
      <c r="I206" s="176"/>
      <c r="J206" s="147" t="str">
        <f t="shared" si="20"/>
        <v xml:space="preserve"> </v>
      </c>
      <c r="K206" s="176"/>
      <c r="L206" s="176"/>
      <c r="M206" s="145">
        <f t="shared" si="22"/>
        <v>0</v>
      </c>
      <c r="N206" s="176"/>
      <c r="O206" s="181" t="str">
        <f t="shared" si="21"/>
        <v xml:space="preserve"> </v>
      </c>
      <c r="P206" s="176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19"/>
        <v>0</v>
      </c>
      <c r="I207" s="176"/>
      <c r="J207" s="147" t="str">
        <f t="shared" si="20"/>
        <v xml:space="preserve"> </v>
      </c>
      <c r="K207" s="176"/>
      <c r="L207" s="176"/>
      <c r="M207" s="145">
        <f t="shared" si="22"/>
        <v>0</v>
      </c>
      <c r="N207" s="176"/>
      <c r="O207" s="181" t="str">
        <f t="shared" si="21"/>
        <v xml:space="preserve"> </v>
      </c>
      <c r="P207" s="176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19"/>
        <v>0</v>
      </c>
      <c r="I208" s="176"/>
      <c r="J208" s="147" t="str">
        <f t="shared" si="20"/>
        <v xml:space="preserve"> </v>
      </c>
      <c r="K208" s="176"/>
      <c r="L208" s="176"/>
      <c r="M208" s="145">
        <f t="shared" si="22"/>
        <v>0</v>
      </c>
      <c r="N208" s="176"/>
      <c r="O208" s="181" t="str">
        <f t="shared" si="21"/>
        <v xml:space="preserve"> </v>
      </c>
      <c r="P208" s="176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19"/>
        <v>0</v>
      </c>
      <c r="I209" s="176"/>
      <c r="J209" s="147" t="str">
        <f t="shared" si="20"/>
        <v xml:space="preserve"> </v>
      </c>
      <c r="K209" s="176"/>
      <c r="L209" s="176"/>
      <c r="M209" s="145">
        <f t="shared" si="22"/>
        <v>0</v>
      </c>
      <c r="N209" s="176"/>
      <c r="O209" s="181" t="str">
        <f t="shared" si="21"/>
        <v xml:space="preserve"> </v>
      </c>
      <c r="P209" s="176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19"/>
        <v>0</v>
      </c>
      <c r="I210" s="176"/>
      <c r="J210" s="147" t="str">
        <f t="shared" si="20"/>
        <v xml:space="preserve"> </v>
      </c>
      <c r="K210" s="176"/>
      <c r="L210" s="176"/>
      <c r="M210" s="145">
        <f t="shared" si="22"/>
        <v>0</v>
      </c>
      <c r="N210" s="176"/>
      <c r="O210" s="181" t="str">
        <f t="shared" si="21"/>
        <v xml:space="preserve"> </v>
      </c>
      <c r="P210" s="176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19"/>
        <v>0</v>
      </c>
      <c r="I211" s="176"/>
      <c r="J211" s="147" t="str">
        <f t="shared" si="20"/>
        <v xml:space="preserve"> </v>
      </c>
      <c r="K211" s="176"/>
      <c r="L211" s="176"/>
      <c r="M211" s="145">
        <f t="shared" si="22"/>
        <v>0</v>
      </c>
      <c r="N211" s="176"/>
      <c r="O211" s="181" t="str">
        <f t="shared" si="21"/>
        <v xml:space="preserve"> </v>
      </c>
      <c r="P211" s="176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19"/>
        <v>0</v>
      </c>
      <c r="I212" s="176"/>
      <c r="J212" s="147" t="str">
        <f t="shared" si="20"/>
        <v xml:space="preserve"> </v>
      </c>
      <c r="K212" s="176"/>
      <c r="L212" s="176"/>
      <c r="M212" s="145">
        <f t="shared" si="22"/>
        <v>0</v>
      </c>
      <c r="N212" s="176"/>
      <c r="O212" s="181" t="str">
        <f t="shared" si="21"/>
        <v xml:space="preserve"> </v>
      </c>
      <c r="P212" s="176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19"/>
        <v>0</v>
      </c>
      <c r="I213" s="176"/>
      <c r="J213" s="147" t="str">
        <f t="shared" si="20"/>
        <v xml:space="preserve"> </v>
      </c>
      <c r="K213" s="176"/>
      <c r="L213" s="176"/>
      <c r="M213" s="145">
        <f t="shared" si="22"/>
        <v>0</v>
      </c>
      <c r="N213" s="176"/>
      <c r="O213" s="181" t="str">
        <f t="shared" si="21"/>
        <v xml:space="preserve"> </v>
      </c>
      <c r="P213" s="176"/>
    </row>
    <row r="214" spans="1:16" ht="25.5" hidden="1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H214" si="23">F185+F186+F189+F191+F198+F199+F200+F201+F205+F210</f>
        <v>0</v>
      </c>
      <c r="G214" s="146">
        <f t="shared" si="23"/>
        <v>0</v>
      </c>
      <c r="H214" s="146">
        <f t="shared" si="23"/>
        <v>0</v>
      </c>
      <c r="I214" s="176"/>
      <c r="J214" s="146" t="e">
        <f t="shared" ref="J214:M214" si="24">J185+J186+J189+J191+J198+J199+J200+J201+J205+J210</f>
        <v>#VALUE!</v>
      </c>
      <c r="K214" s="176"/>
      <c r="L214" s="146">
        <f t="shared" si="24"/>
        <v>0</v>
      </c>
      <c r="M214" s="146">
        <f t="shared" si="24"/>
        <v>0</v>
      </c>
      <c r="N214" s="176"/>
      <c r="O214" s="181" t="str">
        <f t="shared" si="21"/>
        <v xml:space="preserve"> </v>
      </c>
      <c r="P214" s="176"/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5">SUM(F215:G215)</f>
        <v>0</v>
      </c>
      <c r="I215" s="176"/>
      <c r="J215" s="147" t="str">
        <f t="shared" si="20"/>
        <v xml:space="preserve"> </v>
      </c>
      <c r="K215" s="176"/>
      <c r="L215" s="176"/>
      <c r="M215" s="145">
        <f t="shared" si="22"/>
        <v>0</v>
      </c>
      <c r="N215" s="176"/>
      <c r="O215" s="181" t="str">
        <f t="shared" si="21"/>
        <v xml:space="preserve"> </v>
      </c>
      <c r="P215" s="176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5"/>
        <v>0</v>
      </c>
      <c r="I216" s="176"/>
      <c r="J216" s="147" t="str">
        <f t="shared" si="20"/>
        <v xml:space="preserve"> </v>
      </c>
      <c r="K216" s="176"/>
      <c r="L216" s="176"/>
      <c r="M216" s="145">
        <f t="shared" si="22"/>
        <v>0</v>
      </c>
      <c r="N216" s="176"/>
      <c r="O216" s="181" t="str">
        <f t="shared" si="21"/>
        <v xml:space="preserve"> </v>
      </c>
      <c r="P216" s="176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5"/>
        <v>0</v>
      </c>
      <c r="I217" s="176"/>
      <c r="J217" s="147" t="str">
        <f t="shared" si="20"/>
        <v xml:space="preserve"> </v>
      </c>
      <c r="K217" s="176"/>
      <c r="L217" s="176"/>
      <c r="M217" s="145">
        <f t="shared" si="22"/>
        <v>0</v>
      </c>
      <c r="N217" s="176"/>
      <c r="O217" s="181" t="str">
        <f t="shared" si="21"/>
        <v xml:space="preserve"> </v>
      </c>
      <c r="P217" s="176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5"/>
        <v>0</v>
      </c>
      <c r="I218" s="176"/>
      <c r="J218" s="147" t="str">
        <f t="shared" si="20"/>
        <v xml:space="preserve"> </v>
      </c>
      <c r="K218" s="176"/>
      <c r="L218" s="176"/>
      <c r="M218" s="145">
        <f t="shared" si="22"/>
        <v>0</v>
      </c>
      <c r="N218" s="176"/>
      <c r="O218" s="181" t="str">
        <f t="shared" si="21"/>
        <v xml:space="preserve"> </v>
      </c>
      <c r="P218" s="176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5"/>
        <v>0</v>
      </c>
      <c r="I219" s="176"/>
      <c r="J219" s="147" t="str">
        <f t="shared" si="20"/>
        <v xml:space="preserve"> </v>
      </c>
      <c r="K219" s="176"/>
      <c r="L219" s="176"/>
      <c r="M219" s="145">
        <f t="shared" si="22"/>
        <v>0</v>
      </c>
      <c r="N219" s="176"/>
      <c r="O219" s="181" t="str">
        <f t="shared" si="21"/>
        <v xml:space="preserve"> </v>
      </c>
      <c r="P219" s="176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5"/>
        <v>0</v>
      </c>
      <c r="I220" s="176"/>
      <c r="J220" s="147" t="str">
        <f t="shared" si="20"/>
        <v xml:space="preserve"> </v>
      </c>
      <c r="K220" s="176"/>
      <c r="L220" s="176"/>
      <c r="M220" s="145">
        <f t="shared" si="22"/>
        <v>0</v>
      </c>
      <c r="N220" s="176"/>
      <c r="O220" s="181" t="str">
        <f t="shared" si="21"/>
        <v xml:space="preserve"> </v>
      </c>
      <c r="P220" s="176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5"/>
        <v>0</v>
      </c>
      <c r="I221" s="176"/>
      <c r="J221" s="147" t="str">
        <f t="shared" si="20"/>
        <v xml:space="preserve"> </v>
      </c>
      <c r="K221" s="176"/>
      <c r="L221" s="176"/>
      <c r="M221" s="145">
        <f t="shared" si="22"/>
        <v>0</v>
      </c>
      <c r="N221" s="176"/>
      <c r="O221" s="181" t="str">
        <f t="shared" si="21"/>
        <v xml:space="preserve"> </v>
      </c>
      <c r="P221" s="176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5"/>
        <v>0</v>
      </c>
      <c r="I222" s="176"/>
      <c r="J222" s="147" t="str">
        <f t="shared" si="20"/>
        <v xml:space="preserve"> </v>
      </c>
      <c r="K222" s="176"/>
      <c r="L222" s="176"/>
      <c r="M222" s="145">
        <f t="shared" si="22"/>
        <v>0</v>
      </c>
      <c r="N222" s="176"/>
      <c r="O222" s="181" t="str">
        <f t="shared" si="21"/>
        <v xml:space="preserve"> </v>
      </c>
      <c r="P222" s="176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G223" si="26">F215+F217+F219+F220+F222</f>
        <v>0</v>
      </c>
      <c r="G223" s="146">
        <f t="shared" si="26"/>
        <v>0</v>
      </c>
      <c r="H223" s="145">
        <f t="shared" si="25"/>
        <v>0</v>
      </c>
      <c r="I223" s="176"/>
      <c r="J223" s="146" t="e">
        <f t="shared" ref="J223:L223" si="27">J215+J217+J219+J220+J222</f>
        <v>#VALUE!</v>
      </c>
      <c r="K223" s="176"/>
      <c r="L223" s="146">
        <f t="shared" si="27"/>
        <v>0</v>
      </c>
      <c r="M223" s="145">
        <f t="shared" si="22"/>
        <v>0</v>
      </c>
      <c r="N223" s="176"/>
      <c r="O223" s="181" t="str">
        <f t="shared" si="21"/>
        <v xml:space="preserve"> </v>
      </c>
      <c r="P223" s="176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5"/>
        <v>0</v>
      </c>
      <c r="I224" s="176"/>
      <c r="J224" s="147" t="str">
        <f t="shared" si="20"/>
        <v xml:space="preserve"> </v>
      </c>
      <c r="K224" s="176"/>
      <c r="L224" s="176"/>
      <c r="M224" s="145">
        <f t="shared" si="22"/>
        <v>0</v>
      </c>
      <c r="N224" s="176"/>
      <c r="O224" s="181" t="str">
        <f t="shared" si="21"/>
        <v xml:space="preserve"> </v>
      </c>
      <c r="P224" s="176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H225" si="28">SUM(F226:F235)</f>
        <v>0</v>
      </c>
      <c r="G225" s="145">
        <f t="shared" si="28"/>
        <v>0</v>
      </c>
      <c r="H225" s="145">
        <f t="shared" si="28"/>
        <v>0</v>
      </c>
      <c r="I225" s="176"/>
      <c r="J225" s="145">
        <f t="shared" ref="J225:M225" si="29">SUM(J226:J235)</f>
        <v>0</v>
      </c>
      <c r="K225" s="176"/>
      <c r="L225" s="145">
        <f t="shared" si="29"/>
        <v>0</v>
      </c>
      <c r="M225" s="145">
        <f t="shared" si="29"/>
        <v>0</v>
      </c>
      <c r="N225" s="176"/>
      <c r="O225" s="181" t="str">
        <f t="shared" si="21"/>
        <v xml:space="preserve"> </v>
      </c>
      <c r="P225" s="176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30">SUM(F226:G226)</f>
        <v>0</v>
      </c>
      <c r="I226" s="176"/>
      <c r="J226" s="147" t="str">
        <f t="shared" si="20"/>
        <v xml:space="preserve"> </v>
      </c>
      <c r="K226" s="176"/>
      <c r="L226" s="176"/>
      <c r="M226" s="145">
        <f t="shared" si="22"/>
        <v>0</v>
      </c>
      <c r="N226" s="176"/>
      <c r="O226" s="181" t="str">
        <f t="shared" si="21"/>
        <v xml:space="preserve"> </v>
      </c>
      <c r="P226" s="176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30"/>
        <v>0</v>
      </c>
      <c r="I227" s="176"/>
      <c r="J227" s="147" t="str">
        <f t="shared" si="20"/>
        <v xml:space="preserve"> </v>
      </c>
      <c r="K227" s="176"/>
      <c r="L227" s="176"/>
      <c r="M227" s="145">
        <f t="shared" si="22"/>
        <v>0</v>
      </c>
      <c r="N227" s="176"/>
      <c r="O227" s="181" t="str">
        <f t="shared" si="21"/>
        <v xml:space="preserve"> </v>
      </c>
      <c r="P227" s="176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30"/>
        <v>0</v>
      </c>
      <c r="I228" s="176"/>
      <c r="J228" s="147" t="str">
        <f t="shared" si="20"/>
        <v xml:space="preserve"> </v>
      </c>
      <c r="K228" s="176"/>
      <c r="L228" s="176"/>
      <c r="M228" s="145">
        <f t="shared" si="22"/>
        <v>0</v>
      </c>
      <c r="N228" s="176"/>
      <c r="O228" s="181" t="str">
        <f t="shared" si="21"/>
        <v xml:space="preserve"> </v>
      </c>
      <c r="P228" s="176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30"/>
        <v>0</v>
      </c>
      <c r="I229" s="176"/>
      <c r="J229" s="147" t="str">
        <f t="shared" si="20"/>
        <v xml:space="preserve"> </v>
      </c>
      <c r="K229" s="176"/>
      <c r="L229" s="176"/>
      <c r="M229" s="145">
        <f t="shared" si="22"/>
        <v>0</v>
      </c>
      <c r="N229" s="176"/>
      <c r="O229" s="181" t="str">
        <f t="shared" si="21"/>
        <v xml:space="preserve"> </v>
      </c>
      <c r="P229" s="176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30"/>
        <v>0</v>
      </c>
      <c r="I230" s="176"/>
      <c r="J230" s="147" t="str">
        <f t="shared" si="20"/>
        <v xml:space="preserve"> </v>
      </c>
      <c r="K230" s="176"/>
      <c r="L230" s="176"/>
      <c r="M230" s="145">
        <f t="shared" si="22"/>
        <v>0</v>
      </c>
      <c r="N230" s="176"/>
      <c r="O230" s="181" t="str">
        <f t="shared" si="21"/>
        <v xml:space="preserve"> </v>
      </c>
      <c r="P230" s="176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30"/>
        <v>0</v>
      </c>
      <c r="I231" s="176"/>
      <c r="J231" s="147" t="str">
        <f t="shared" si="20"/>
        <v xml:space="preserve"> </v>
      </c>
      <c r="K231" s="176"/>
      <c r="L231" s="176"/>
      <c r="M231" s="145">
        <f t="shared" si="22"/>
        <v>0</v>
      </c>
      <c r="N231" s="176"/>
      <c r="O231" s="181" t="str">
        <f t="shared" si="21"/>
        <v xml:space="preserve"> </v>
      </c>
      <c r="P231" s="176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30"/>
        <v>0</v>
      </c>
      <c r="I232" s="176"/>
      <c r="J232" s="147" t="str">
        <f t="shared" si="20"/>
        <v xml:space="preserve"> </v>
      </c>
      <c r="K232" s="176"/>
      <c r="L232" s="176"/>
      <c r="M232" s="145">
        <f t="shared" si="22"/>
        <v>0</v>
      </c>
      <c r="N232" s="176"/>
      <c r="O232" s="181" t="str">
        <f t="shared" si="21"/>
        <v xml:space="preserve"> </v>
      </c>
      <c r="P232" s="176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30"/>
        <v>0</v>
      </c>
      <c r="I233" s="176"/>
      <c r="J233" s="147" t="str">
        <f t="shared" si="20"/>
        <v xml:space="preserve"> </v>
      </c>
      <c r="K233" s="176"/>
      <c r="L233" s="176"/>
      <c r="M233" s="145">
        <f t="shared" si="22"/>
        <v>0</v>
      </c>
      <c r="N233" s="176"/>
      <c r="O233" s="181" t="str">
        <f t="shared" si="21"/>
        <v xml:space="preserve"> </v>
      </c>
      <c r="P233" s="176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30"/>
        <v>0</v>
      </c>
      <c r="I234" s="176"/>
      <c r="J234" s="147" t="str">
        <f t="shared" si="20"/>
        <v xml:space="preserve"> </v>
      </c>
      <c r="K234" s="176"/>
      <c r="L234" s="176"/>
      <c r="M234" s="145">
        <f t="shared" si="22"/>
        <v>0</v>
      </c>
      <c r="N234" s="176"/>
      <c r="O234" s="181" t="str">
        <f t="shared" si="21"/>
        <v xml:space="preserve"> </v>
      </c>
      <c r="P234" s="176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30"/>
        <v>0</v>
      </c>
      <c r="I235" s="176"/>
      <c r="J235" s="147" t="str">
        <f t="shared" si="20"/>
        <v xml:space="preserve"> </v>
      </c>
      <c r="K235" s="176"/>
      <c r="L235" s="176"/>
      <c r="M235" s="145">
        <f t="shared" si="22"/>
        <v>0</v>
      </c>
      <c r="N235" s="176"/>
      <c r="O235" s="181" t="str">
        <f t="shared" si="21"/>
        <v xml:space="preserve"> </v>
      </c>
      <c r="P235" s="176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30"/>
        <v>0</v>
      </c>
      <c r="I236" s="176"/>
      <c r="J236" s="147" t="str">
        <f t="shared" si="20"/>
        <v xml:space="preserve"> </v>
      </c>
      <c r="K236" s="176"/>
      <c r="L236" s="176"/>
      <c r="M236" s="145">
        <f t="shared" si="22"/>
        <v>0</v>
      </c>
      <c r="N236" s="176"/>
      <c r="O236" s="181" t="str">
        <f t="shared" si="21"/>
        <v xml:space="preserve"> </v>
      </c>
      <c r="P236" s="176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30"/>
        <v>0</v>
      </c>
      <c r="I237" s="176"/>
      <c r="J237" s="147" t="str">
        <f t="shared" si="20"/>
        <v xml:space="preserve"> </v>
      </c>
      <c r="K237" s="176"/>
      <c r="L237" s="176"/>
      <c r="M237" s="145">
        <f t="shared" si="22"/>
        <v>0</v>
      </c>
      <c r="N237" s="176"/>
      <c r="O237" s="181" t="str">
        <f t="shared" si="21"/>
        <v xml:space="preserve"> </v>
      </c>
      <c r="P237" s="176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30"/>
        <v>0</v>
      </c>
      <c r="I238" s="176"/>
      <c r="J238" s="147" t="str">
        <f t="shared" si="20"/>
        <v xml:space="preserve"> </v>
      </c>
      <c r="K238" s="176"/>
      <c r="L238" s="176"/>
      <c r="M238" s="145">
        <f t="shared" si="22"/>
        <v>0</v>
      </c>
      <c r="N238" s="176"/>
      <c r="O238" s="181" t="str">
        <f t="shared" si="21"/>
        <v xml:space="preserve"> </v>
      </c>
      <c r="P238" s="176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30"/>
        <v>0</v>
      </c>
      <c r="I239" s="176"/>
      <c r="J239" s="147" t="str">
        <f t="shared" si="20"/>
        <v xml:space="preserve"> </v>
      </c>
      <c r="K239" s="176"/>
      <c r="L239" s="176"/>
      <c r="M239" s="145">
        <f t="shared" si="22"/>
        <v>0</v>
      </c>
      <c r="N239" s="176"/>
      <c r="O239" s="181" t="str">
        <f t="shared" si="21"/>
        <v xml:space="preserve"> </v>
      </c>
      <c r="P239" s="176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30"/>
        <v>0</v>
      </c>
      <c r="I240" s="176"/>
      <c r="J240" s="147" t="str">
        <f t="shared" si="20"/>
        <v xml:space="preserve"> </v>
      </c>
      <c r="K240" s="176"/>
      <c r="L240" s="176"/>
      <c r="M240" s="145">
        <f t="shared" si="22"/>
        <v>0</v>
      </c>
      <c r="N240" s="176"/>
      <c r="O240" s="181" t="str">
        <f t="shared" si="21"/>
        <v xml:space="preserve"> </v>
      </c>
      <c r="P240" s="176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30"/>
        <v>0</v>
      </c>
      <c r="I241" s="176"/>
      <c r="J241" s="147" t="str">
        <f t="shared" si="20"/>
        <v xml:space="preserve"> </v>
      </c>
      <c r="K241" s="176"/>
      <c r="L241" s="176"/>
      <c r="M241" s="145">
        <f t="shared" si="22"/>
        <v>0</v>
      </c>
      <c r="N241" s="176"/>
      <c r="O241" s="181" t="str">
        <f t="shared" si="21"/>
        <v xml:space="preserve"> </v>
      </c>
      <c r="P241" s="176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30"/>
        <v>0</v>
      </c>
      <c r="I242" s="176"/>
      <c r="J242" s="147" t="str">
        <f t="shared" si="20"/>
        <v xml:space="preserve"> </v>
      </c>
      <c r="K242" s="176"/>
      <c r="L242" s="176"/>
      <c r="M242" s="145">
        <f t="shared" si="22"/>
        <v>0</v>
      </c>
      <c r="N242" s="176"/>
      <c r="O242" s="181" t="str">
        <f t="shared" si="21"/>
        <v xml:space="preserve"> </v>
      </c>
      <c r="P242" s="176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30"/>
        <v>0</v>
      </c>
      <c r="I243" s="176"/>
      <c r="J243" s="147" t="str">
        <f t="shared" si="20"/>
        <v xml:space="preserve"> </v>
      </c>
      <c r="K243" s="176"/>
      <c r="L243" s="176"/>
      <c r="M243" s="145">
        <f t="shared" si="22"/>
        <v>0</v>
      </c>
      <c r="N243" s="176"/>
      <c r="O243" s="181" t="str">
        <f t="shared" si="21"/>
        <v xml:space="preserve"> </v>
      </c>
      <c r="P243" s="176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30"/>
        <v>0</v>
      </c>
      <c r="I244" s="176"/>
      <c r="J244" s="147" t="str">
        <f t="shared" si="20"/>
        <v xml:space="preserve"> </v>
      </c>
      <c r="K244" s="176"/>
      <c r="L244" s="176"/>
      <c r="M244" s="145">
        <f t="shared" si="22"/>
        <v>0</v>
      </c>
      <c r="N244" s="176"/>
      <c r="O244" s="181" t="str">
        <f t="shared" si="21"/>
        <v xml:space="preserve"> </v>
      </c>
      <c r="P244" s="176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30"/>
        <v>0</v>
      </c>
      <c r="I245" s="176"/>
      <c r="J245" s="147" t="str">
        <f t="shared" si="20"/>
        <v xml:space="preserve"> </v>
      </c>
      <c r="K245" s="176"/>
      <c r="L245" s="176"/>
      <c r="M245" s="145">
        <f t="shared" si="22"/>
        <v>0</v>
      </c>
      <c r="N245" s="176"/>
      <c r="O245" s="181" t="str">
        <f t="shared" si="21"/>
        <v xml:space="preserve"> </v>
      </c>
      <c r="P245" s="176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30"/>
        <v>0</v>
      </c>
      <c r="I246" s="176"/>
      <c r="J246" s="147" t="str">
        <f t="shared" si="20"/>
        <v xml:space="preserve"> </v>
      </c>
      <c r="K246" s="176"/>
      <c r="L246" s="176"/>
      <c r="M246" s="145">
        <f t="shared" si="22"/>
        <v>0</v>
      </c>
      <c r="N246" s="176"/>
      <c r="O246" s="181" t="str">
        <f t="shared" si="21"/>
        <v xml:space="preserve"> </v>
      </c>
      <c r="P246" s="176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30"/>
        <v>0</v>
      </c>
      <c r="I247" s="176"/>
      <c r="J247" s="147" t="str">
        <f t="shared" si="20"/>
        <v xml:space="preserve"> </v>
      </c>
      <c r="K247" s="176"/>
      <c r="L247" s="176"/>
      <c r="M247" s="145">
        <f t="shared" si="22"/>
        <v>0</v>
      </c>
      <c r="N247" s="176"/>
      <c r="O247" s="181" t="str">
        <f t="shared" si="21"/>
        <v xml:space="preserve"> </v>
      </c>
      <c r="P247" s="176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30"/>
        <v>0</v>
      </c>
      <c r="I248" s="176"/>
      <c r="J248" s="147" t="str">
        <f t="shared" si="20"/>
        <v xml:space="preserve"> </v>
      </c>
      <c r="K248" s="176"/>
      <c r="L248" s="176"/>
      <c r="M248" s="145">
        <f t="shared" si="22"/>
        <v>0</v>
      </c>
      <c r="N248" s="176"/>
      <c r="O248" s="181" t="str">
        <f t="shared" si="21"/>
        <v xml:space="preserve"> </v>
      </c>
      <c r="P248" s="176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30"/>
        <v>0</v>
      </c>
      <c r="I249" s="176"/>
      <c r="J249" s="147" t="str">
        <f t="shared" si="20"/>
        <v xml:space="preserve"> </v>
      </c>
      <c r="K249" s="176"/>
      <c r="L249" s="176"/>
      <c r="M249" s="145">
        <f t="shared" si="22"/>
        <v>0</v>
      </c>
      <c r="N249" s="176"/>
      <c r="O249" s="181" t="str">
        <f t="shared" si="21"/>
        <v xml:space="preserve"> </v>
      </c>
      <c r="P249" s="176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30"/>
        <v>0</v>
      </c>
      <c r="I250" s="176"/>
      <c r="J250" s="147" t="str">
        <f t="shared" si="20"/>
        <v xml:space="preserve"> </v>
      </c>
      <c r="K250" s="176"/>
      <c r="L250" s="176"/>
      <c r="M250" s="145">
        <f t="shared" si="22"/>
        <v>0</v>
      </c>
      <c r="N250" s="176"/>
      <c r="O250" s="181" t="str">
        <f t="shared" si="21"/>
        <v xml:space="preserve"> </v>
      </c>
      <c r="P250" s="176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30"/>
        <v>0</v>
      </c>
      <c r="I251" s="176"/>
      <c r="J251" s="147" t="str">
        <f t="shared" si="20"/>
        <v xml:space="preserve"> </v>
      </c>
      <c r="K251" s="176"/>
      <c r="L251" s="176"/>
      <c r="M251" s="145">
        <f t="shared" si="22"/>
        <v>0</v>
      </c>
      <c r="N251" s="176"/>
      <c r="O251" s="181" t="str">
        <f t="shared" si="21"/>
        <v xml:space="preserve"> </v>
      </c>
      <c r="P251" s="176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30"/>
        <v>0</v>
      </c>
      <c r="I252" s="176"/>
      <c r="J252" s="147" t="str">
        <f t="shared" si="20"/>
        <v xml:space="preserve"> </v>
      </c>
      <c r="K252" s="176"/>
      <c r="L252" s="176"/>
      <c r="M252" s="145">
        <f t="shared" si="22"/>
        <v>0</v>
      </c>
      <c r="N252" s="176"/>
      <c r="O252" s="181" t="str">
        <f t="shared" si="21"/>
        <v xml:space="preserve"> </v>
      </c>
      <c r="P252" s="176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30"/>
        <v>0</v>
      </c>
      <c r="I253" s="176"/>
      <c r="J253" s="147" t="str">
        <f t="shared" si="20"/>
        <v xml:space="preserve"> </v>
      </c>
      <c r="K253" s="176"/>
      <c r="L253" s="176"/>
      <c r="M253" s="145">
        <f t="shared" si="22"/>
        <v>0</v>
      </c>
      <c r="N253" s="176"/>
      <c r="O253" s="181" t="str">
        <f t="shared" si="21"/>
        <v xml:space="preserve"> </v>
      </c>
      <c r="P253" s="176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30"/>
        <v>0</v>
      </c>
      <c r="I254" s="176"/>
      <c r="J254" s="147" t="str">
        <f t="shared" si="20"/>
        <v xml:space="preserve"> </v>
      </c>
      <c r="K254" s="176"/>
      <c r="L254" s="176"/>
      <c r="M254" s="145">
        <f t="shared" si="22"/>
        <v>0</v>
      </c>
      <c r="N254" s="176"/>
      <c r="O254" s="181" t="str">
        <f t="shared" si="21"/>
        <v xml:space="preserve"> </v>
      </c>
      <c r="P254" s="176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30"/>
        <v>0</v>
      </c>
      <c r="I255" s="176"/>
      <c r="J255" s="147" t="str">
        <f t="shared" si="20"/>
        <v xml:space="preserve"> </v>
      </c>
      <c r="K255" s="176"/>
      <c r="L255" s="176"/>
      <c r="M255" s="145">
        <f t="shared" si="22"/>
        <v>0</v>
      </c>
      <c r="N255" s="176"/>
      <c r="O255" s="181" t="str">
        <f t="shared" si="21"/>
        <v xml:space="preserve"> </v>
      </c>
      <c r="P255" s="176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30"/>
        <v>0</v>
      </c>
      <c r="I256" s="176"/>
      <c r="J256" s="147" t="str">
        <f t="shared" si="20"/>
        <v xml:space="preserve"> </v>
      </c>
      <c r="K256" s="176"/>
      <c r="L256" s="176"/>
      <c r="M256" s="145">
        <f t="shared" si="22"/>
        <v>0</v>
      </c>
      <c r="N256" s="176"/>
      <c r="O256" s="181" t="str">
        <f t="shared" si="21"/>
        <v xml:space="preserve"> </v>
      </c>
      <c r="P256" s="176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30"/>
        <v>0</v>
      </c>
      <c r="I257" s="176"/>
      <c r="J257" s="147" t="str">
        <f t="shared" si="20"/>
        <v xml:space="preserve"> </v>
      </c>
      <c r="K257" s="176"/>
      <c r="L257" s="176"/>
      <c r="M257" s="145">
        <f t="shared" si="22"/>
        <v>0</v>
      </c>
      <c r="N257" s="176"/>
      <c r="O257" s="181" t="str">
        <f t="shared" si="21"/>
        <v xml:space="preserve"> </v>
      </c>
      <c r="P257" s="176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30"/>
        <v>0</v>
      </c>
      <c r="I258" s="176"/>
      <c r="J258" s="147" t="str">
        <f t="shared" si="20"/>
        <v xml:space="preserve"> </v>
      </c>
      <c r="K258" s="176"/>
      <c r="L258" s="176"/>
      <c r="M258" s="145">
        <f t="shared" si="22"/>
        <v>0</v>
      </c>
      <c r="N258" s="176"/>
      <c r="O258" s="181" t="str">
        <f t="shared" si="21"/>
        <v xml:space="preserve"> </v>
      </c>
      <c r="P258" s="176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30"/>
        <v>0</v>
      </c>
      <c r="I259" s="176"/>
      <c r="J259" s="147" t="str">
        <f t="shared" si="20"/>
        <v xml:space="preserve"> </v>
      </c>
      <c r="K259" s="176"/>
      <c r="L259" s="176"/>
      <c r="M259" s="145">
        <f t="shared" si="22"/>
        <v>0</v>
      </c>
      <c r="N259" s="176"/>
      <c r="O259" s="181" t="str">
        <f t="shared" si="21"/>
        <v xml:space="preserve"> </v>
      </c>
      <c r="P259" s="176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30"/>
        <v>0</v>
      </c>
      <c r="I260" s="176"/>
      <c r="J260" s="147" t="str">
        <f t="shared" si="20"/>
        <v xml:space="preserve"> </v>
      </c>
      <c r="K260" s="176"/>
      <c r="L260" s="176"/>
      <c r="M260" s="145">
        <f t="shared" si="22"/>
        <v>0</v>
      </c>
      <c r="N260" s="176"/>
      <c r="O260" s="181" t="str">
        <f t="shared" si="21"/>
        <v xml:space="preserve"> </v>
      </c>
      <c r="P260" s="176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30"/>
        <v>0</v>
      </c>
      <c r="I261" s="176"/>
      <c r="J261" s="147" t="str">
        <f t="shared" si="20"/>
        <v xml:space="preserve"> </v>
      </c>
      <c r="K261" s="176"/>
      <c r="L261" s="176"/>
      <c r="M261" s="145">
        <f t="shared" si="22"/>
        <v>0</v>
      </c>
      <c r="N261" s="176"/>
      <c r="O261" s="181" t="str">
        <f t="shared" si="21"/>
        <v xml:space="preserve"> </v>
      </c>
      <c r="P261" s="176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30"/>
        <v>0</v>
      </c>
      <c r="I262" s="176"/>
      <c r="J262" s="147" t="str">
        <f t="shared" si="20"/>
        <v xml:space="preserve"> </v>
      </c>
      <c r="K262" s="176"/>
      <c r="L262" s="176"/>
      <c r="M262" s="145">
        <f t="shared" si="22"/>
        <v>0</v>
      </c>
      <c r="N262" s="176"/>
      <c r="O262" s="181" t="str">
        <f t="shared" si="21"/>
        <v xml:space="preserve"> </v>
      </c>
      <c r="P262" s="176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30"/>
        <v>0</v>
      </c>
      <c r="I263" s="176"/>
      <c r="J263" s="147" t="str">
        <f t="shared" si="20"/>
        <v xml:space="preserve"> </v>
      </c>
      <c r="K263" s="176"/>
      <c r="L263" s="176"/>
      <c r="M263" s="145">
        <f t="shared" si="22"/>
        <v>0</v>
      </c>
      <c r="N263" s="176"/>
      <c r="O263" s="181" t="str">
        <f t="shared" si="21"/>
        <v xml:space="preserve"> </v>
      </c>
      <c r="P263" s="176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30"/>
        <v>0</v>
      </c>
      <c r="I264" s="176"/>
      <c r="J264" s="147" t="str">
        <f t="shared" ref="J264:J271" si="31">IF(H264=0," ",I264/H264)</f>
        <v xml:space="preserve"> </v>
      </c>
      <c r="K264" s="176"/>
      <c r="L264" s="176"/>
      <c r="M264" s="145">
        <f t="shared" si="22"/>
        <v>0</v>
      </c>
      <c r="N264" s="176"/>
      <c r="O264" s="181" t="str">
        <f t="shared" ref="O264:O275" si="32">IF(M264=0," ",N264/M264)</f>
        <v xml:space="preserve"> </v>
      </c>
      <c r="P264" s="176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30"/>
        <v>0</v>
      </c>
      <c r="I265" s="176"/>
      <c r="J265" s="147" t="str">
        <f t="shared" si="31"/>
        <v xml:space="preserve"> </v>
      </c>
      <c r="K265" s="176"/>
      <c r="L265" s="176"/>
      <c r="M265" s="145">
        <f t="shared" ref="M265:M271" si="33">SUM(K265:L265)</f>
        <v>0</v>
      </c>
      <c r="N265" s="176"/>
      <c r="O265" s="181" t="str">
        <f t="shared" si="32"/>
        <v xml:space="preserve"> </v>
      </c>
      <c r="P265" s="176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30"/>
        <v>0</v>
      </c>
      <c r="I266" s="176"/>
      <c r="J266" s="147" t="str">
        <f t="shared" si="31"/>
        <v xml:space="preserve"> </v>
      </c>
      <c r="K266" s="176"/>
      <c r="L266" s="176"/>
      <c r="M266" s="145">
        <f t="shared" si="33"/>
        <v>0</v>
      </c>
      <c r="N266" s="176"/>
      <c r="O266" s="181" t="str">
        <f t="shared" si="32"/>
        <v xml:space="preserve"> </v>
      </c>
      <c r="P266" s="176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30"/>
        <v>0</v>
      </c>
      <c r="I267" s="176"/>
      <c r="J267" s="147" t="str">
        <f t="shared" si="31"/>
        <v xml:space="preserve"> </v>
      </c>
      <c r="K267" s="176"/>
      <c r="L267" s="176"/>
      <c r="M267" s="145">
        <f t="shared" si="33"/>
        <v>0</v>
      </c>
      <c r="N267" s="176"/>
      <c r="O267" s="181" t="str">
        <f t="shared" si="32"/>
        <v xml:space="preserve"> </v>
      </c>
      <c r="P267" s="176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30"/>
        <v>0</v>
      </c>
      <c r="I268" s="176"/>
      <c r="J268" s="147" t="str">
        <f t="shared" si="31"/>
        <v xml:space="preserve"> </v>
      </c>
      <c r="K268" s="176"/>
      <c r="L268" s="176"/>
      <c r="M268" s="145">
        <f t="shared" si="33"/>
        <v>0</v>
      </c>
      <c r="N268" s="176"/>
      <c r="O268" s="181" t="str">
        <f t="shared" si="32"/>
        <v xml:space="preserve"> </v>
      </c>
      <c r="P268" s="176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30"/>
        <v>0</v>
      </c>
      <c r="I269" s="176"/>
      <c r="J269" s="147" t="str">
        <f t="shared" si="31"/>
        <v xml:space="preserve"> </v>
      </c>
      <c r="K269" s="176"/>
      <c r="L269" s="176"/>
      <c r="M269" s="145">
        <f t="shared" si="33"/>
        <v>0</v>
      </c>
      <c r="N269" s="176"/>
      <c r="O269" s="181" t="str">
        <f t="shared" si="32"/>
        <v xml:space="preserve"> </v>
      </c>
      <c r="P269" s="176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30"/>
        <v>0</v>
      </c>
      <c r="I270" s="176"/>
      <c r="J270" s="147" t="str">
        <f t="shared" si="31"/>
        <v xml:space="preserve"> </v>
      </c>
      <c r="K270" s="176"/>
      <c r="L270" s="176"/>
      <c r="M270" s="145">
        <f t="shared" si="33"/>
        <v>0</v>
      </c>
      <c r="N270" s="176"/>
      <c r="O270" s="181" t="str">
        <f t="shared" si="32"/>
        <v xml:space="preserve"> </v>
      </c>
      <c r="P270" s="176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30"/>
        <v>0</v>
      </c>
      <c r="I271" s="176"/>
      <c r="J271" s="147" t="str">
        <f t="shared" si="31"/>
        <v xml:space="preserve"> </v>
      </c>
      <c r="K271" s="176"/>
      <c r="L271" s="176"/>
      <c r="M271" s="145">
        <f t="shared" si="33"/>
        <v>0</v>
      </c>
      <c r="N271" s="176"/>
      <c r="O271" s="181" t="str">
        <f t="shared" si="32"/>
        <v xml:space="preserve"> </v>
      </c>
      <c r="P271" s="176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6">
        <v>1042</v>
      </c>
      <c r="G272" s="146">
        <f t="shared" ref="G272:K272" si="34">G50+G86+G184+G214+G223+G247+G271</f>
        <v>0</v>
      </c>
      <c r="H272" s="146">
        <f t="shared" si="34"/>
        <v>2084</v>
      </c>
      <c r="I272" s="146">
        <f t="shared" si="34"/>
        <v>1041410</v>
      </c>
      <c r="J272" s="146" t="e">
        <f t="shared" si="34"/>
        <v>#VALUE!</v>
      </c>
      <c r="K272" s="146">
        <f t="shared" si="34"/>
        <v>1176840</v>
      </c>
      <c r="L272" s="146">
        <f t="shared" ref="L272:N272" si="35">L50+L86+L184+L214+L223+L247+L271</f>
        <v>0</v>
      </c>
      <c r="M272" s="146">
        <f t="shared" si="35"/>
        <v>1176840</v>
      </c>
      <c r="N272" s="146">
        <f t="shared" si="35"/>
        <v>894398</v>
      </c>
      <c r="O272" s="181">
        <f t="shared" si="32"/>
        <v>0.75999966010672648</v>
      </c>
      <c r="P272" s="146">
        <f t="shared" ref="P272" si="36">P50+P86+P184+P214+P223+P247+P271</f>
        <v>1176840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4"/>
      <c r="G273" s="204"/>
      <c r="H273" s="204"/>
      <c r="I273" s="146"/>
      <c r="J273" s="146"/>
      <c r="K273" s="146"/>
      <c r="L273" s="146"/>
      <c r="M273" s="146"/>
      <c r="N273" s="146"/>
      <c r="O273" s="181" t="str">
        <f t="shared" si="32"/>
        <v xml:space="preserve"> </v>
      </c>
      <c r="P273" s="146"/>
    </row>
    <row r="274" spans="1:16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04"/>
      <c r="G274" s="204"/>
      <c r="H274" s="204"/>
      <c r="I274" s="146">
        <f t="shared" ref="I274" si="37">SUM(I273)</f>
        <v>0</v>
      </c>
      <c r="J274" s="146">
        <f t="shared" ref="J274:N274" si="38">SUM(J273)</f>
        <v>0</v>
      </c>
      <c r="K274" s="146">
        <f>SUM(K273)</f>
        <v>0</v>
      </c>
      <c r="L274" s="146">
        <f t="shared" si="38"/>
        <v>0</v>
      </c>
      <c r="M274" s="146">
        <f t="shared" si="38"/>
        <v>0</v>
      </c>
      <c r="N274" s="146">
        <f t="shared" si="38"/>
        <v>0</v>
      </c>
      <c r="O274" s="181" t="str">
        <f t="shared" si="32"/>
        <v xml:space="preserve"> </v>
      </c>
      <c r="P274" s="146">
        <f>SUM(P273)</f>
        <v>0</v>
      </c>
    </row>
    <row r="275" spans="1:16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04"/>
      <c r="G275" s="204"/>
      <c r="H275" s="204"/>
      <c r="I275" s="146">
        <f t="shared" ref="I275" si="39">I272+I274</f>
        <v>1041410</v>
      </c>
      <c r="J275" s="146" t="e">
        <f t="shared" ref="J275:N275" si="40">J272+J274</f>
        <v>#VALUE!</v>
      </c>
      <c r="K275" s="146">
        <f t="shared" si="40"/>
        <v>1176840</v>
      </c>
      <c r="L275" s="146">
        <f t="shared" si="40"/>
        <v>0</v>
      </c>
      <c r="M275" s="146">
        <f t="shared" si="40"/>
        <v>1176840</v>
      </c>
      <c r="N275" s="146">
        <f t="shared" si="40"/>
        <v>894398</v>
      </c>
      <c r="O275" s="181">
        <f t="shared" si="32"/>
        <v>0.75999966010672648</v>
      </c>
      <c r="P275" s="146">
        <f t="shared" ref="P275" si="41">P272+P274</f>
        <v>1176840</v>
      </c>
    </row>
    <row r="276" spans="1:16" x14ac:dyDescent="0.2">
      <c r="A276" s="202"/>
      <c r="B276" s="202"/>
      <c r="C276" s="52"/>
      <c r="D276" s="207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  <c r="P276" s="204"/>
    </row>
    <row r="278" spans="1:16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6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6" x14ac:dyDescent="0.2">
      <c r="A280" s="386" t="s">
        <v>3</v>
      </c>
      <c r="B280" s="386"/>
      <c r="C280" s="110" t="s">
        <v>4</v>
      </c>
      <c r="D280" s="110" t="s">
        <v>5</v>
      </c>
      <c r="E280" s="53"/>
      <c r="F280" s="163" t="s">
        <v>857</v>
      </c>
      <c r="G280" s="163" t="s">
        <v>858</v>
      </c>
      <c r="H280" s="163" t="s">
        <v>865</v>
      </c>
      <c r="I280" s="371" t="s">
        <v>866</v>
      </c>
      <c r="J280" s="132" t="s">
        <v>858</v>
      </c>
      <c r="K280" s="371" t="s">
        <v>866</v>
      </c>
      <c r="L280" s="163" t="s">
        <v>858</v>
      </c>
      <c r="M280" s="163" t="s">
        <v>865</v>
      </c>
      <c r="N280" s="191" t="s">
        <v>866</v>
      </c>
      <c r="O280" s="191" t="s">
        <v>867</v>
      </c>
      <c r="P280" s="329" t="s">
        <v>866</v>
      </c>
    </row>
    <row r="281" spans="1:16" ht="15" hidden="1" customHeight="1" x14ac:dyDescent="0.2">
      <c r="A281" s="383" t="s">
        <v>6</v>
      </c>
      <c r="B281" s="383"/>
      <c r="C281" s="3" t="s">
        <v>516</v>
      </c>
      <c r="D281" s="22" t="s">
        <v>517</v>
      </c>
      <c r="E281" s="23"/>
    </row>
    <row r="282" spans="1:16" ht="15" hidden="1" customHeight="1" x14ac:dyDescent="0.2">
      <c r="A282" s="383" t="s">
        <v>9</v>
      </c>
      <c r="B282" s="383"/>
      <c r="C282" s="3" t="s">
        <v>518</v>
      </c>
      <c r="D282" s="22" t="s">
        <v>519</v>
      </c>
      <c r="E282" s="23"/>
    </row>
    <row r="283" spans="1:16" ht="15" hidden="1" customHeight="1" x14ac:dyDescent="0.2">
      <c r="A283" s="383" t="s">
        <v>12</v>
      </c>
      <c r="B283" s="383"/>
      <c r="C283" s="3" t="s">
        <v>520</v>
      </c>
      <c r="D283" s="22" t="s">
        <v>521</v>
      </c>
      <c r="E283" s="23"/>
    </row>
    <row r="284" spans="1:16" ht="15" hidden="1" customHeight="1" x14ac:dyDescent="0.2">
      <c r="A284" s="383" t="s">
        <v>15</v>
      </c>
      <c r="B284" s="383"/>
      <c r="C284" s="3" t="s">
        <v>522</v>
      </c>
      <c r="D284" s="22" t="s">
        <v>523</v>
      </c>
      <c r="E284" s="23"/>
    </row>
    <row r="285" spans="1:16" ht="15" hidden="1" customHeight="1" x14ac:dyDescent="0.2">
      <c r="A285" s="383" t="s">
        <v>18</v>
      </c>
      <c r="B285" s="383"/>
      <c r="C285" s="3" t="s">
        <v>524</v>
      </c>
      <c r="D285" s="22" t="s">
        <v>525</v>
      </c>
      <c r="E285" s="23"/>
    </row>
    <row r="286" spans="1:16" ht="15" hidden="1" customHeight="1" x14ac:dyDescent="0.2">
      <c r="A286" s="383" t="s">
        <v>21</v>
      </c>
      <c r="B286" s="383"/>
      <c r="C286" s="3" t="s">
        <v>526</v>
      </c>
      <c r="D286" s="22" t="s">
        <v>527</v>
      </c>
      <c r="E286" s="23"/>
    </row>
    <row r="287" spans="1:16" ht="15" hidden="1" customHeight="1" x14ac:dyDescent="0.2">
      <c r="A287" s="383" t="s">
        <v>24</v>
      </c>
      <c r="B287" s="383"/>
      <c r="C287" s="3" t="s">
        <v>528</v>
      </c>
      <c r="D287" s="22" t="s">
        <v>529</v>
      </c>
      <c r="E287" s="23"/>
    </row>
    <row r="288" spans="1:16" ht="15" hidden="1" customHeight="1" x14ac:dyDescent="0.2">
      <c r="A288" s="383" t="s">
        <v>27</v>
      </c>
      <c r="B288" s="383"/>
      <c r="C288" s="3" t="s">
        <v>530</v>
      </c>
      <c r="D288" s="22" t="s">
        <v>531</v>
      </c>
      <c r="E288" s="23"/>
    </row>
    <row r="289" spans="1:10" ht="15" hidden="1" customHeight="1" x14ac:dyDescent="0.2">
      <c r="A289" s="383" t="s">
        <v>30</v>
      </c>
      <c r="B289" s="383"/>
      <c r="C289" s="3" t="s">
        <v>532</v>
      </c>
      <c r="D289" s="22" t="s">
        <v>533</v>
      </c>
      <c r="E289" s="23"/>
    </row>
    <row r="290" spans="1:10" ht="15" hidden="1" customHeight="1" x14ac:dyDescent="0.2">
      <c r="A290" s="383" t="s">
        <v>33</v>
      </c>
      <c r="B290" s="383"/>
      <c r="C290" s="3" t="s">
        <v>534</v>
      </c>
      <c r="D290" s="22" t="s">
        <v>535</v>
      </c>
      <c r="E290" s="23"/>
    </row>
    <row r="291" spans="1:10" ht="15" hidden="1" customHeight="1" x14ac:dyDescent="0.2">
      <c r="A291" s="383" t="s">
        <v>36</v>
      </c>
      <c r="B291" s="383"/>
      <c r="C291" s="3" t="s">
        <v>536</v>
      </c>
      <c r="D291" s="22" t="s">
        <v>537</v>
      </c>
      <c r="E291" s="23"/>
    </row>
    <row r="292" spans="1:10" ht="15" hidden="1" customHeight="1" x14ac:dyDescent="0.2">
      <c r="A292" s="383" t="s">
        <v>38</v>
      </c>
      <c r="B292" s="383"/>
      <c r="C292" s="3" t="s">
        <v>538</v>
      </c>
      <c r="D292" s="22" t="s">
        <v>539</v>
      </c>
      <c r="E292" s="23"/>
    </row>
    <row r="293" spans="1:10" ht="15" hidden="1" customHeight="1" x14ac:dyDescent="0.2">
      <c r="A293" s="383" t="s">
        <v>40</v>
      </c>
      <c r="B293" s="383"/>
      <c r="C293" s="3" t="s">
        <v>540</v>
      </c>
      <c r="D293" s="22" t="s">
        <v>541</v>
      </c>
      <c r="E293" s="23"/>
    </row>
    <row r="294" spans="1:10" ht="15" hidden="1" customHeight="1" x14ac:dyDescent="0.2">
      <c r="A294" s="383" t="s">
        <v>42</v>
      </c>
      <c r="B294" s="383"/>
      <c r="C294" s="24" t="s">
        <v>542</v>
      </c>
      <c r="D294" s="22" t="s">
        <v>541</v>
      </c>
      <c r="E294" s="25"/>
    </row>
    <row r="295" spans="1:10" ht="15" hidden="1" customHeight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J295"/>
    </row>
    <row r="296" spans="1:10" ht="15" hidden="1" customHeight="1" x14ac:dyDescent="0.2">
      <c r="A296" s="383" t="s">
        <v>46</v>
      </c>
      <c r="B296" s="383"/>
      <c r="C296" s="3" t="s">
        <v>545</v>
      </c>
      <c r="D296" s="22" t="s">
        <v>546</v>
      </c>
      <c r="E296" s="23"/>
    </row>
    <row r="297" spans="1:10" ht="25.5" hidden="1" customHeight="1" x14ac:dyDescent="0.2">
      <c r="A297" s="383" t="s">
        <v>48</v>
      </c>
      <c r="B297" s="383"/>
      <c r="C297" s="3" t="s">
        <v>547</v>
      </c>
      <c r="D297" s="22" t="s">
        <v>548</v>
      </c>
      <c r="E297" s="23"/>
    </row>
    <row r="298" spans="1:10" ht="15" hidden="1" customHeight="1" x14ac:dyDescent="0.2">
      <c r="A298" s="383" t="s">
        <v>50</v>
      </c>
      <c r="B298" s="383"/>
      <c r="C298" s="3" t="s">
        <v>549</v>
      </c>
      <c r="D298" s="22" t="s">
        <v>550</v>
      </c>
      <c r="E298" s="23"/>
    </row>
    <row r="299" spans="1:10" ht="15" hidden="1" customHeight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J299"/>
    </row>
    <row r="300" spans="1:10" ht="15" hidden="1" customHeight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J300"/>
    </row>
    <row r="301" spans="1:10" ht="25.5" hidden="1" customHeight="1" x14ac:dyDescent="0.2">
      <c r="A301" s="384">
        <v>21</v>
      </c>
      <c r="B301" s="384"/>
      <c r="C301" s="4" t="s">
        <v>555</v>
      </c>
      <c r="D301" s="19" t="s">
        <v>556</v>
      </c>
      <c r="E301" s="26"/>
      <c r="J301"/>
    </row>
    <row r="302" spans="1:10" ht="15" hidden="1" customHeight="1" x14ac:dyDescent="0.2">
      <c r="A302" s="383">
        <v>22</v>
      </c>
      <c r="B302" s="383"/>
      <c r="C302" s="24" t="s">
        <v>168</v>
      </c>
      <c r="D302" s="22" t="s">
        <v>556</v>
      </c>
      <c r="E302" s="25"/>
    </row>
    <row r="303" spans="1:10" ht="15" hidden="1" customHeight="1" x14ac:dyDescent="0.2">
      <c r="A303" s="383">
        <v>23</v>
      </c>
      <c r="B303" s="383"/>
      <c r="C303" s="24" t="s">
        <v>185</v>
      </c>
      <c r="D303" s="22" t="s">
        <v>556</v>
      </c>
      <c r="E303" s="25"/>
    </row>
    <row r="304" spans="1:10" ht="15" hidden="1" customHeight="1" x14ac:dyDescent="0.2">
      <c r="A304" s="383">
        <v>24</v>
      </c>
      <c r="B304" s="383"/>
      <c r="C304" s="24" t="s">
        <v>172</v>
      </c>
      <c r="D304" s="22" t="s">
        <v>556</v>
      </c>
      <c r="E304" s="25"/>
    </row>
    <row r="305" spans="1:16" ht="15" hidden="1" customHeight="1" x14ac:dyDescent="0.2">
      <c r="A305" s="383">
        <v>25</v>
      </c>
      <c r="B305" s="383"/>
      <c r="C305" s="24" t="s">
        <v>189</v>
      </c>
      <c r="D305" s="22" t="s">
        <v>556</v>
      </c>
      <c r="E305" s="25"/>
    </row>
    <row r="306" spans="1:16" ht="15" hidden="1" customHeight="1" x14ac:dyDescent="0.2">
      <c r="A306" s="383">
        <v>26</v>
      </c>
      <c r="B306" s="383"/>
      <c r="C306" s="24" t="s">
        <v>557</v>
      </c>
      <c r="D306" s="22" t="s">
        <v>556</v>
      </c>
      <c r="E306" s="25"/>
    </row>
    <row r="307" spans="1:16" ht="38.25" hidden="1" customHeight="1" x14ac:dyDescent="0.2">
      <c r="A307" s="383">
        <v>27</v>
      </c>
      <c r="B307" s="383"/>
      <c r="C307" s="24" t="s">
        <v>558</v>
      </c>
      <c r="D307" s="22" t="s">
        <v>556</v>
      </c>
      <c r="E307" s="25"/>
    </row>
    <row r="308" spans="1:16" ht="15" hidden="1" customHeight="1" x14ac:dyDescent="0.2">
      <c r="A308" s="383">
        <v>28</v>
      </c>
      <c r="B308" s="383"/>
      <c r="C308" s="24" t="s">
        <v>559</v>
      </c>
      <c r="D308" s="22" t="s">
        <v>556</v>
      </c>
      <c r="E308" s="25"/>
    </row>
    <row r="309" spans="1:16" ht="15" hidden="1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</row>
    <row r="310" spans="1:16" x14ac:dyDescent="0.2">
      <c r="A310" s="383" t="s">
        <v>67</v>
      </c>
      <c r="B310" s="383"/>
      <c r="C310" s="3" t="s">
        <v>562</v>
      </c>
      <c r="D310" s="22" t="s">
        <v>563</v>
      </c>
      <c r="E310" s="23"/>
      <c r="F310" s="142">
        <v>150</v>
      </c>
      <c r="G310" s="142"/>
      <c r="H310" s="145">
        <f>SUM(F310:G310)</f>
        <v>150</v>
      </c>
      <c r="I310" s="176">
        <v>0</v>
      </c>
      <c r="J310" s="147">
        <f t="shared" ref="J310:J373" si="42">IF(H310=0," ",I310/H310)</f>
        <v>0</v>
      </c>
      <c r="K310" s="176">
        <v>400000</v>
      </c>
      <c r="L310" s="176">
        <f>-100000-165066</f>
        <v>-265066</v>
      </c>
      <c r="M310" s="145">
        <f>SUM(K310:L310)</f>
        <v>134934</v>
      </c>
      <c r="N310" s="176">
        <v>41102</v>
      </c>
      <c r="O310" s="181">
        <f t="shared" ref="O310:O373" si="43">IF(M310=0," ",N310/M310)</f>
        <v>0.30460817881334579</v>
      </c>
      <c r="P310" s="176">
        <v>400000</v>
      </c>
    </row>
    <row r="311" spans="1:16" x14ac:dyDescent="0.2">
      <c r="A311" s="383" t="s">
        <v>68</v>
      </c>
      <c r="B311" s="383"/>
      <c r="C311" s="3" t="s">
        <v>564</v>
      </c>
      <c r="D311" s="22" t="s">
        <v>565</v>
      </c>
      <c r="E311" s="23"/>
      <c r="F311" s="142">
        <v>0</v>
      </c>
      <c r="G311" s="142"/>
      <c r="H311" s="145">
        <f t="shared" ref="H311" si="44">SUM(F311:G311)</f>
        <v>0</v>
      </c>
      <c r="I311" s="176"/>
      <c r="J311" s="147" t="str">
        <f t="shared" si="42"/>
        <v xml:space="preserve"> </v>
      </c>
      <c r="K311" s="176"/>
      <c r="L311" s="176"/>
      <c r="M311" s="145">
        <f t="shared" ref="M311:M374" si="45">SUM(K311:L311)</f>
        <v>0</v>
      </c>
      <c r="N311" s="176"/>
      <c r="O311" s="181" t="str">
        <f t="shared" si="43"/>
        <v xml:space="preserve"> </v>
      </c>
      <c r="P311" s="176"/>
    </row>
    <row r="312" spans="1:16" x14ac:dyDescent="0.2">
      <c r="A312" s="384" t="s">
        <v>69</v>
      </c>
      <c r="B312" s="384"/>
      <c r="C312" s="4" t="s">
        <v>566</v>
      </c>
      <c r="D312" s="19" t="s">
        <v>567</v>
      </c>
      <c r="E312" s="26"/>
      <c r="F312" s="146">
        <f t="shared" ref="F312:I312" si="46">SUM(F309:F311)</f>
        <v>150</v>
      </c>
      <c r="G312" s="146">
        <f t="shared" si="46"/>
        <v>0</v>
      </c>
      <c r="H312" s="146">
        <f t="shared" si="46"/>
        <v>150</v>
      </c>
      <c r="I312" s="146">
        <f t="shared" si="46"/>
        <v>0</v>
      </c>
      <c r="J312" s="146">
        <f t="shared" ref="J312:N312" si="47">SUM(J309:J311)</f>
        <v>0</v>
      </c>
      <c r="K312" s="146">
        <f t="shared" si="47"/>
        <v>400000</v>
      </c>
      <c r="L312" s="146">
        <f t="shared" si="47"/>
        <v>-265066</v>
      </c>
      <c r="M312" s="146">
        <f t="shared" si="47"/>
        <v>134934</v>
      </c>
      <c r="N312" s="146">
        <f t="shared" si="47"/>
        <v>41102</v>
      </c>
      <c r="O312" s="181">
        <f t="shared" si="43"/>
        <v>0.30460817881334579</v>
      </c>
      <c r="P312" s="146">
        <f t="shared" ref="P312" si="48">SUM(P309:P311)</f>
        <v>400000</v>
      </c>
    </row>
    <row r="313" spans="1:16" x14ac:dyDescent="0.2">
      <c r="A313" s="383" t="s">
        <v>72</v>
      </c>
      <c r="B313" s="383"/>
      <c r="C313" s="3" t="s">
        <v>568</v>
      </c>
      <c r="D313" s="22" t="s">
        <v>569</v>
      </c>
      <c r="E313" s="23"/>
      <c r="F313" s="142">
        <v>0</v>
      </c>
      <c r="G313" s="142"/>
      <c r="H313" s="145">
        <f t="shared" ref="H313:H314" si="49">SUM(F313:G313)</f>
        <v>0</v>
      </c>
      <c r="I313" s="176"/>
      <c r="J313" s="147" t="str">
        <f t="shared" si="42"/>
        <v xml:space="preserve"> </v>
      </c>
      <c r="K313" s="176"/>
      <c r="L313" s="176"/>
      <c r="M313" s="145">
        <f t="shared" si="45"/>
        <v>0</v>
      </c>
      <c r="N313" s="176"/>
      <c r="O313" s="181" t="str">
        <f t="shared" si="43"/>
        <v xml:space="preserve"> </v>
      </c>
      <c r="P313" s="176"/>
    </row>
    <row r="314" spans="1:16" x14ac:dyDescent="0.2">
      <c r="A314" s="383" t="s">
        <v>73</v>
      </c>
      <c r="B314" s="383"/>
      <c r="C314" s="3" t="s">
        <v>570</v>
      </c>
      <c r="D314" s="22" t="s">
        <v>571</v>
      </c>
      <c r="E314" s="23"/>
      <c r="F314" s="142">
        <v>0</v>
      </c>
      <c r="G314" s="142"/>
      <c r="H314" s="145">
        <f t="shared" si="49"/>
        <v>0</v>
      </c>
      <c r="I314" s="176"/>
      <c r="J314" s="147" t="str">
        <f t="shared" si="42"/>
        <v xml:space="preserve"> </v>
      </c>
      <c r="K314" s="176"/>
      <c r="L314" s="176"/>
      <c r="M314" s="145">
        <f t="shared" si="45"/>
        <v>0</v>
      </c>
      <c r="N314" s="176"/>
      <c r="O314" s="181" t="str">
        <f t="shared" si="43"/>
        <v xml:space="preserve"> </v>
      </c>
      <c r="P314" s="176"/>
    </row>
    <row r="315" spans="1:16" x14ac:dyDescent="0.2">
      <c r="A315" s="384" t="s">
        <v>74</v>
      </c>
      <c r="B315" s="384"/>
      <c r="C315" s="4" t="s">
        <v>572</v>
      </c>
      <c r="D315" s="19" t="s">
        <v>573</v>
      </c>
      <c r="E315" s="26"/>
      <c r="F315" s="146">
        <f t="shared" ref="F315:I315" si="50">SUM(F313:F314)</f>
        <v>0</v>
      </c>
      <c r="G315" s="146">
        <f t="shared" si="50"/>
        <v>0</v>
      </c>
      <c r="H315" s="146">
        <f t="shared" si="50"/>
        <v>0</v>
      </c>
      <c r="I315" s="146">
        <f t="shared" si="50"/>
        <v>0</v>
      </c>
      <c r="J315" s="146">
        <f t="shared" ref="J315:N315" si="51">SUM(J313:J314)</f>
        <v>0</v>
      </c>
      <c r="K315" s="146">
        <f t="shared" si="51"/>
        <v>0</v>
      </c>
      <c r="L315" s="146">
        <f t="shared" si="51"/>
        <v>0</v>
      </c>
      <c r="M315" s="146">
        <f t="shared" si="51"/>
        <v>0</v>
      </c>
      <c r="N315" s="146">
        <f t="shared" si="51"/>
        <v>0</v>
      </c>
      <c r="O315" s="181" t="str">
        <f t="shared" si="43"/>
        <v xml:space="preserve"> </v>
      </c>
      <c r="P315" s="146">
        <f t="shared" ref="P315" si="52">SUM(P313:P314)</f>
        <v>0</v>
      </c>
    </row>
    <row r="316" spans="1:16" x14ac:dyDescent="0.2">
      <c r="A316" s="383" t="s">
        <v>75</v>
      </c>
      <c r="B316" s="383"/>
      <c r="C316" s="3" t="s">
        <v>574</v>
      </c>
      <c r="D316" s="22" t="s">
        <v>575</v>
      </c>
      <c r="E316" s="23"/>
      <c r="F316" s="142">
        <v>6</v>
      </c>
      <c r="G316" s="142"/>
      <c r="H316" s="145">
        <f t="shared" ref="H316:H325" si="53">SUM(F316:G316)</f>
        <v>6</v>
      </c>
      <c r="I316" s="176"/>
      <c r="J316" s="147">
        <f t="shared" si="42"/>
        <v>0</v>
      </c>
      <c r="K316" s="176"/>
      <c r="L316" s="176">
        <v>0</v>
      </c>
      <c r="M316" s="145">
        <f t="shared" si="45"/>
        <v>0</v>
      </c>
      <c r="N316" s="176"/>
      <c r="O316" s="181" t="str">
        <f t="shared" si="43"/>
        <v xml:space="preserve"> </v>
      </c>
      <c r="P316" s="176"/>
    </row>
    <row r="317" spans="1:16" x14ac:dyDescent="0.2">
      <c r="A317" s="383" t="s">
        <v>76</v>
      </c>
      <c r="B317" s="383"/>
      <c r="C317" s="3" t="s">
        <v>576</v>
      </c>
      <c r="D317" s="22" t="s">
        <v>577</v>
      </c>
      <c r="E317" s="23"/>
      <c r="F317" s="142">
        <v>0</v>
      </c>
      <c r="G317" s="142"/>
      <c r="H317" s="145">
        <f t="shared" si="53"/>
        <v>0</v>
      </c>
      <c r="I317" s="176"/>
      <c r="J317" s="147" t="str">
        <f t="shared" si="42"/>
        <v xml:space="preserve"> </v>
      </c>
      <c r="K317" s="176"/>
      <c r="L317" s="176"/>
      <c r="M317" s="145">
        <f t="shared" si="45"/>
        <v>0</v>
      </c>
      <c r="N317" s="176"/>
      <c r="O317" s="181" t="str">
        <f t="shared" si="43"/>
        <v xml:space="preserve"> </v>
      </c>
      <c r="P317" s="176"/>
    </row>
    <row r="318" spans="1:16" x14ac:dyDescent="0.2">
      <c r="A318" s="383" t="s">
        <v>77</v>
      </c>
      <c r="B318" s="383"/>
      <c r="C318" s="3" t="s">
        <v>578</v>
      </c>
      <c r="D318" s="22" t="s">
        <v>579</v>
      </c>
      <c r="E318" s="23"/>
      <c r="F318" s="142">
        <v>0</v>
      </c>
      <c r="G318" s="142"/>
      <c r="H318" s="145">
        <f t="shared" si="53"/>
        <v>0</v>
      </c>
      <c r="I318" s="176"/>
      <c r="J318" s="147" t="str">
        <f t="shared" si="42"/>
        <v xml:space="preserve"> </v>
      </c>
      <c r="K318" s="176"/>
      <c r="L318" s="176"/>
      <c r="M318" s="145">
        <f t="shared" si="45"/>
        <v>0</v>
      </c>
      <c r="N318" s="176"/>
      <c r="O318" s="181" t="str">
        <f t="shared" si="43"/>
        <v xml:space="preserve"> </v>
      </c>
      <c r="P318" s="176"/>
    </row>
    <row r="319" spans="1:16" ht="25.5" x14ac:dyDescent="0.2">
      <c r="A319" s="383" t="s">
        <v>78</v>
      </c>
      <c r="B319" s="383"/>
      <c r="C319" s="24" t="s">
        <v>580</v>
      </c>
      <c r="D319" s="22" t="s">
        <v>579</v>
      </c>
      <c r="E319" s="25"/>
      <c r="F319" s="142">
        <v>0</v>
      </c>
      <c r="G319" s="142"/>
      <c r="H319" s="145">
        <f t="shared" si="53"/>
        <v>0</v>
      </c>
      <c r="I319" s="176"/>
      <c r="J319" s="147" t="str">
        <f t="shared" si="42"/>
        <v xml:space="preserve"> </v>
      </c>
      <c r="K319" s="176"/>
      <c r="L319" s="176"/>
      <c r="M319" s="145">
        <f t="shared" si="45"/>
        <v>0</v>
      </c>
      <c r="N319" s="176"/>
      <c r="O319" s="181" t="str">
        <f t="shared" si="43"/>
        <v xml:space="preserve"> </v>
      </c>
      <c r="P319" s="176"/>
    </row>
    <row r="320" spans="1:16" x14ac:dyDescent="0.2">
      <c r="A320" s="383" t="s">
        <v>79</v>
      </c>
      <c r="B320" s="383"/>
      <c r="C320" s="3" t="s">
        <v>581</v>
      </c>
      <c r="D320" s="22" t="s">
        <v>582</v>
      </c>
      <c r="E320" s="23"/>
      <c r="F320" s="142">
        <v>50</v>
      </c>
      <c r="G320" s="142"/>
      <c r="H320" s="145">
        <f t="shared" si="53"/>
        <v>50</v>
      </c>
      <c r="I320" s="176">
        <v>0</v>
      </c>
      <c r="J320" s="147">
        <f t="shared" si="42"/>
        <v>0</v>
      </c>
      <c r="K320" s="176">
        <v>300000</v>
      </c>
      <c r="L320" s="176"/>
      <c r="M320" s="145">
        <f t="shared" si="45"/>
        <v>300000</v>
      </c>
      <c r="N320" s="176">
        <v>0</v>
      </c>
      <c r="O320" s="181">
        <f t="shared" si="43"/>
        <v>0</v>
      </c>
      <c r="P320" s="176">
        <v>300000</v>
      </c>
    </row>
    <row r="321" spans="1:16" x14ac:dyDescent="0.2">
      <c r="A321" s="383" t="s">
        <v>80</v>
      </c>
      <c r="B321" s="383"/>
      <c r="C321" s="27" t="s">
        <v>583</v>
      </c>
      <c r="D321" s="22" t="s">
        <v>584</v>
      </c>
      <c r="E321" s="28"/>
      <c r="F321" s="142">
        <v>0</v>
      </c>
      <c r="G321" s="142"/>
      <c r="H321" s="145">
        <f t="shared" si="53"/>
        <v>0</v>
      </c>
      <c r="I321" s="176"/>
      <c r="J321" s="147" t="str">
        <f t="shared" si="42"/>
        <v xml:space="preserve"> </v>
      </c>
      <c r="K321" s="176"/>
      <c r="L321" s="176"/>
      <c r="M321" s="145">
        <f t="shared" si="45"/>
        <v>0</v>
      </c>
      <c r="N321" s="176"/>
      <c r="O321" s="181" t="str">
        <f t="shared" si="43"/>
        <v xml:space="preserve"> </v>
      </c>
      <c r="P321" s="176"/>
    </row>
    <row r="322" spans="1:16" x14ac:dyDescent="0.2">
      <c r="A322" s="383" t="s">
        <v>81</v>
      </c>
      <c r="B322" s="383"/>
      <c r="C322" s="24" t="s">
        <v>355</v>
      </c>
      <c r="D322" s="22" t="s">
        <v>584</v>
      </c>
      <c r="E322" s="25"/>
      <c r="F322" s="142">
        <v>0</v>
      </c>
      <c r="G322" s="142"/>
      <c r="H322" s="145">
        <f t="shared" si="53"/>
        <v>0</v>
      </c>
      <c r="I322" s="176"/>
      <c r="J322" s="147" t="str">
        <f t="shared" si="42"/>
        <v xml:space="preserve"> </v>
      </c>
      <c r="K322" s="176"/>
      <c r="L322" s="176"/>
      <c r="M322" s="145">
        <f t="shared" si="45"/>
        <v>0</v>
      </c>
      <c r="N322" s="176"/>
      <c r="O322" s="181" t="str">
        <f t="shared" si="43"/>
        <v xml:space="preserve"> </v>
      </c>
      <c r="P322" s="176"/>
    </row>
    <row r="323" spans="1:16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42">
        <v>0</v>
      </c>
      <c r="G323" s="142"/>
      <c r="H323" s="145">
        <f t="shared" si="53"/>
        <v>0</v>
      </c>
      <c r="I323" s="176"/>
      <c r="J323" s="147" t="str">
        <f t="shared" si="42"/>
        <v xml:space="preserve"> </v>
      </c>
      <c r="K323" s="176"/>
      <c r="L323" s="176"/>
      <c r="M323" s="145">
        <f t="shared" si="45"/>
        <v>0</v>
      </c>
      <c r="N323" s="176"/>
      <c r="O323" s="181" t="str">
        <f t="shared" si="43"/>
        <v xml:space="preserve"> </v>
      </c>
      <c r="P323" s="176"/>
    </row>
    <row r="324" spans="1:16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42">
        <v>392</v>
      </c>
      <c r="G324" s="142"/>
      <c r="H324" s="145">
        <f t="shared" si="53"/>
        <v>392</v>
      </c>
      <c r="I324" s="176">
        <v>210000</v>
      </c>
      <c r="J324" s="147">
        <f t="shared" si="42"/>
        <v>535.71428571428567</v>
      </c>
      <c r="K324" s="176"/>
      <c r="L324" s="176">
        <v>100000</v>
      </c>
      <c r="M324" s="145">
        <f t="shared" si="45"/>
        <v>100000</v>
      </c>
      <c r="N324" s="176">
        <v>0</v>
      </c>
      <c r="O324" s="181">
        <f t="shared" si="43"/>
        <v>0</v>
      </c>
      <c r="P324" s="176"/>
    </row>
    <row r="325" spans="1:16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53"/>
        <v>0</v>
      </c>
      <c r="I325" s="176"/>
      <c r="J325" s="147" t="str">
        <f t="shared" si="42"/>
        <v xml:space="preserve"> </v>
      </c>
      <c r="K325" s="176"/>
      <c r="L325" s="176"/>
      <c r="M325" s="145">
        <f t="shared" si="45"/>
        <v>0</v>
      </c>
      <c r="N325" s="176"/>
      <c r="O325" s="181" t="str">
        <f t="shared" si="43"/>
        <v xml:space="preserve"> </v>
      </c>
      <c r="P325" s="176"/>
    </row>
    <row r="326" spans="1:16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146">
        <f t="shared" ref="F326:I326" si="54">SUM(F316:F324)</f>
        <v>448</v>
      </c>
      <c r="G326" s="146">
        <f t="shared" si="54"/>
        <v>0</v>
      </c>
      <c r="H326" s="146">
        <f t="shared" si="54"/>
        <v>448</v>
      </c>
      <c r="I326" s="146">
        <f t="shared" si="54"/>
        <v>210000</v>
      </c>
      <c r="J326" s="146">
        <f t="shared" ref="J326:N326" si="55">SUM(J316:J324)</f>
        <v>535.71428571428567</v>
      </c>
      <c r="K326" s="146">
        <f t="shared" si="55"/>
        <v>300000</v>
      </c>
      <c r="L326" s="146">
        <f t="shared" si="55"/>
        <v>100000</v>
      </c>
      <c r="M326" s="146">
        <f t="shared" si="55"/>
        <v>400000</v>
      </c>
      <c r="N326" s="146">
        <f t="shared" si="55"/>
        <v>0</v>
      </c>
      <c r="O326" s="181">
        <f t="shared" si="43"/>
        <v>0</v>
      </c>
      <c r="P326" s="146">
        <f t="shared" ref="P326" si="56">SUM(P316:P324)</f>
        <v>300000</v>
      </c>
    </row>
    <row r="327" spans="1:16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57">SUM(F327:G327)</f>
        <v>0</v>
      </c>
      <c r="I327" s="176"/>
      <c r="J327" s="147" t="str">
        <f t="shared" si="42"/>
        <v xml:space="preserve"> </v>
      </c>
      <c r="K327" s="176"/>
      <c r="L327" s="176"/>
      <c r="M327" s="145">
        <f t="shared" si="45"/>
        <v>0</v>
      </c>
      <c r="N327" s="176"/>
      <c r="O327" s="181" t="str">
        <f t="shared" si="43"/>
        <v xml:space="preserve"> </v>
      </c>
      <c r="P327" s="176"/>
    </row>
    <row r="328" spans="1:16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57"/>
        <v>0</v>
      </c>
      <c r="I328" s="176"/>
      <c r="J328" s="147" t="str">
        <f t="shared" si="42"/>
        <v xml:space="preserve"> </v>
      </c>
      <c r="K328" s="176"/>
      <c r="L328" s="176"/>
      <c r="M328" s="145">
        <f t="shared" si="45"/>
        <v>0</v>
      </c>
      <c r="N328" s="176"/>
      <c r="O328" s="181" t="str">
        <f t="shared" si="43"/>
        <v xml:space="preserve"> </v>
      </c>
      <c r="P328" s="176"/>
    </row>
    <row r="329" spans="1:16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146">
        <f t="shared" ref="F329:I329" si="58">SUM(F327:F328)</f>
        <v>0</v>
      </c>
      <c r="G329" s="146">
        <f t="shared" si="58"/>
        <v>0</v>
      </c>
      <c r="H329" s="146">
        <f t="shared" si="58"/>
        <v>0</v>
      </c>
      <c r="I329" s="146">
        <f t="shared" si="58"/>
        <v>0</v>
      </c>
      <c r="J329" s="146">
        <f t="shared" ref="J329:N329" si="59">SUM(J327:J328)</f>
        <v>0</v>
      </c>
      <c r="K329" s="146">
        <f t="shared" si="59"/>
        <v>0</v>
      </c>
      <c r="L329" s="146">
        <f t="shared" si="59"/>
        <v>0</v>
      </c>
      <c r="M329" s="146">
        <f t="shared" si="59"/>
        <v>0</v>
      </c>
      <c r="N329" s="146">
        <f t="shared" si="59"/>
        <v>0</v>
      </c>
      <c r="O329" s="181" t="str">
        <f t="shared" si="43"/>
        <v xml:space="preserve"> </v>
      </c>
      <c r="P329" s="146">
        <f t="shared" ref="P329" si="60">SUM(P327:P328)</f>
        <v>0</v>
      </c>
    </row>
    <row r="330" spans="1:16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42">
        <v>218</v>
      </c>
      <c r="G330" s="142"/>
      <c r="H330" s="145">
        <f t="shared" ref="H330:H339" si="61">SUM(F330:G330)</f>
        <v>218</v>
      </c>
      <c r="I330" s="176"/>
      <c r="J330" s="147">
        <f t="shared" si="42"/>
        <v>0</v>
      </c>
      <c r="K330" s="176">
        <f>(K312+K315+K326)*0.27</f>
        <v>189000</v>
      </c>
      <c r="L330" s="176">
        <v>165066</v>
      </c>
      <c r="M330" s="145">
        <f t="shared" si="45"/>
        <v>354066</v>
      </c>
      <c r="N330" s="176">
        <v>11098</v>
      </c>
      <c r="O330" s="181">
        <f t="shared" si="43"/>
        <v>3.1344438607491261E-2</v>
      </c>
      <c r="P330" s="176">
        <f>(P312+P315+P326)*0.27</f>
        <v>189000</v>
      </c>
    </row>
    <row r="331" spans="1:16" ht="15" hidden="1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61"/>
        <v>0</v>
      </c>
      <c r="I331" s="176"/>
      <c r="J331" s="147" t="str">
        <f t="shared" si="42"/>
        <v xml:space="preserve"> </v>
      </c>
      <c r="K331" s="176"/>
      <c r="L331" s="176"/>
      <c r="M331" s="145">
        <f t="shared" si="45"/>
        <v>0</v>
      </c>
      <c r="N331" s="176"/>
      <c r="O331" s="181" t="str">
        <f t="shared" si="43"/>
        <v xml:space="preserve"> </v>
      </c>
      <c r="P331" s="176"/>
    </row>
    <row r="332" spans="1:16" ht="15" hidden="1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61"/>
        <v>0</v>
      </c>
      <c r="I332" s="176"/>
      <c r="J332" s="147" t="str">
        <f t="shared" si="42"/>
        <v xml:space="preserve"> </v>
      </c>
      <c r="K332" s="176"/>
      <c r="L332" s="176"/>
      <c r="M332" s="145">
        <f t="shared" si="45"/>
        <v>0</v>
      </c>
      <c r="N332" s="176"/>
      <c r="O332" s="181" t="str">
        <f t="shared" si="43"/>
        <v xml:space="preserve"> </v>
      </c>
      <c r="P332" s="176"/>
    </row>
    <row r="333" spans="1:16" ht="15" hidden="1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61"/>
        <v>0</v>
      </c>
      <c r="I333" s="176"/>
      <c r="J333" s="147" t="str">
        <f t="shared" si="42"/>
        <v xml:space="preserve"> </v>
      </c>
      <c r="K333" s="176"/>
      <c r="L333" s="176"/>
      <c r="M333" s="145">
        <f t="shared" si="45"/>
        <v>0</v>
      </c>
      <c r="N333" s="176"/>
      <c r="O333" s="181" t="str">
        <f t="shared" si="43"/>
        <v xml:space="preserve"> </v>
      </c>
      <c r="P333" s="176"/>
    </row>
    <row r="334" spans="1:16" ht="15" hidden="1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61"/>
        <v>0</v>
      </c>
      <c r="I334" s="176"/>
      <c r="J334" s="147" t="str">
        <f t="shared" si="42"/>
        <v xml:space="preserve"> </v>
      </c>
      <c r="K334" s="176"/>
      <c r="L334" s="176"/>
      <c r="M334" s="145">
        <f t="shared" si="45"/>
        <v>0</v>
      </c>
      <c r="N334" s="176"/>
      <c r="O334" s="181" t="str">
        <f t="shared" si="43"/>
        <v xml:space="preserve"> </v>
      </c>
      <c r="P334" s="176"/>
    </row>
    <row r="335" spans="1:16" ht="15" hidden="1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61"/>
        <v>0</v>
      </c>
      <c r="I335" s="176"/>
      <c r="J335" s="147" t="str">
        <f t="shared" si="42"/>
        <v xml:space="preserve"> </v>
      </c>
      <c r="K335" s="176"/>
      <c r="L335" s="176"/>
      <c r="M335" s="145">
        <f t="shared" si="45"/>
        <v>0</v>
      </c>
      <c r="N335" s="176"/>
      <c r="O335" s="181" t="str">
        <f t="shared" si="43"/>
        <v xml:space="preserve"> </v>
      </c>
      <c r="P335" s="176"/>
    </row>
    <row r="336" spans="1:16" ht="15" hidden="1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61"/>
        <v>0</v>
      </c>
      <c r="I336" s="176"/>
      <c r="J336" s="147" t="str">
        <f t="shared" si="42"/>
        <v xml:space="preserve"> </v>
      </c>
      <c r="K336" s="176"/>
      <c r="L336" s="176"/>
      <c r="M336" s="145">
        <f t="shared" si="45"/>
        <v>0</v>
      </c>
      <c r="N336" s="176"/>
      <c r="O336" s="181" t="str">
        <f t="shared" si="43"/>
        <v xml:space="preserve"> </v>
      </c>
      <c r="P336" s="176"/>
    </row>
    <row r="337" spans="1:16" ht="25.5" hidden="1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61"/>
        <v>0</v>
      </c>
      <c r="I337" s="176"/>
      <c r="J337" s="147" t="str">
        <f t="shared" si="42"/>
        <v xml:space="preserve"> </v>
      </c>
      <c r="K337" s="176"/>
      <c r="L337" s="176"/>
      <c r="M337" s="145">
        <f t="shared" si="45"/>
        <v>0</v>
      </c>
      <c r="N337" s="176"/>
      <c r="O337" s="181" t="str">
        <f t="shared" si="43"/>
        <v xml:space="preserve"> </v>
      </c>
      <c r="P337" s="176"/>
    </row>
    <row r="338" spans="1:16" ht="15" hidden="1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61"/>
        <v>0</v>
      </c>
      <c r="I338" s="176"/>
      <c r="J338" s="147" t="str">
        <f t="shared" si="42"/>
        <v xml:space="preserve"> </v>
      </c>
      <c r="K338" s="176"/>
      <c r="L338" s="176"/>
      <c r="M338" s="145">
        <f t="shared" si="45"/>
        <v>0</v>
      </c>
      <c r="N338" s="176"/>
      <c r="O338" s="181" t="str">
        <f t="shared" si="43"/>
        <v xml:space="preserve"> </v>
      </c>
      <c r="P338" s="176"/>
    </row>
    <row r="339" spans="1:16" ht="15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61"/>
        <v>0</v>
      </c>
      <c r="I339" s="176">
        <v>0</v>
      </c>
      <c r="J339" s="147" t="str">
        <f t="shared" si="42"/>
        <v xml:space="preserve"> </v>
      </c>
      <c r="K339" s="176"/>
      <c r="L339" s="176">
        <v>0</v>
      </c>
      <c r="M339" s="145">
        <f t="shared" si="45"/>
        <v>0</v>
      </c>
      <c r="N339" s="176">
        <v>0</v>
      </c>
      <c r="O339" s="181" t="str">
        <f t="shared" si="43"/>
        <v xml:space="preserve"> </v>
      </c>
      <c r="P339" s="176"/>
    </row>
    <row r="340" spans="1:16" ht="25.5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146">
        <f t="shared" ref="F340:I340" si="62">F330+F331+F332+F335+F339</f>
        <v>218</v>
      </c>
      <c r="G340" s="146">
        <f t="shared" si="62"/>
        <v>0</v>
      </c>
      <c r="H340" s="146">
        <f t="shared" si="62"/>
        <v>218</v>
      </c>
      <c r="I340" s="146">
        <f t="shared" si="62"/>
        <v>0</v>
      </c>
      <c r="J340" s="146" t="e">
        <f t="shared" ref="J340:M340" si="63">J330+J331+J332+J335+J339</f>
        <v>#VALUE!</v>
      </c>
      <c r="K340" s="146">
        <f t="shared" si="63"/>
        <v>189000</v>
      </c>
      <c r="L340" s="146">
        <f t="shared" si="63"/>
        <v>165066</v>
      </c>
      <c r="M340" s="146">
        <f t="shared" si="63"/>
        <v>354066</v>
      </c>
      <c r="N340" s="146">
        <f t="shared" ref="N340" si="64">N330+N331+N332+N335+N339</f>
        <v>11098</v>
      </c>
      <c r="O340" s="181">
        <f t="shared" si="43"/>
        <v>3.1344438607491261E-2</v>
      </c>
      <c r="P340" s="146">
        <f t="shared" ref="P340" si="65">P330+P331+P332+P335+P339</f>
        <v>189000</v>
      </c>
    </row>
    <row r="341" spans="1:16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146">
        <f t="shared" ref="F341:I341" si="66">F312+F315+F326+F329+F340</f>
        <v>816</v>
      </c>
      <c r="G341" s="146">
        <f t="shared" si="66"/>
        <v>0</v>
      </c>
      <c r="H341" s="146">
        <f t="shared" si="66"/>
        <v>816</v>
      </c>
      <c r="I341" s="146">
        <f t="shared" si="66"/>
        <v>210000</v>
      </c>
      <c r="J341" s="146" t="e">
        <f t="shared" ref="J341:M341" si="67">J312+J315+J326+J329+J340</f>
        <v>#VALUE!</v>
      </c>
      <c r="K341" s="146">
        <f t="shared" si="67"/>
        <v>889000</v>
      </c>
      <c r="L341" s="146">
        <f t="shared" si="67"/>
        <v>0</v>
      </c>
      <c r="M341" s="146">
        <f t="shared" si="67"/>
        <v>889000</v>
      </c>
      <c r="N341" s="146">
        <f t="shared" ref="N341" si="68">N312+N315+N326+N329+N340</f>
        <v>52200</v>
      </c>
      <c r="O341" s="181">
        <f t="shared" si="43"/>
        <v>5.871766029246344E-2</v>
      </c>
      <c r="P341" s="146">
        <f t="shared" ref="P341" si="69">P312+P315+P326+P329+P340</f>
        <v>889000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70">SUM(F342:G342)</f>
        <v>0</v>
      </c>
      <c r="I342" s="176"/>
      <c r="J342" s="147" t="str">
        <f t="shared" si="42"/>
        <v xml:space="preserve"> </v>
      </c>
      <c r="K342" s="176"/>
      <c r="L342" s="176"/>
      <c r="M342" s="145">
        <f t="shared" si="45"/>
        <v>0</v>
      </c>
      <c r="N342" s="176"/>
      <c r="O342" s="181" t="str">
        <f t="shared" si="43"/>
        <v xml:space="preserve"> </v>
      </c>
      <c r="P342" s="176"/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70"/>
        <v>0</v>
      </c>
      <c r="I343" s="176"/>
      <c r="J343" s="147" t="str">
        <f t="shared" si="42"/>
        <v xml:space="preserve"> </v>
      </c>
      <c r="K343" s="176"/>
      <c r="L343" s="176"/>
      <c r="M343" s="145">
        <f t="shared" si="45"/>
        <v>0</v>
      </c>
      <c r="N343" s="176"/>
      <c r="O343" s="181" t="str">
        <f t="shared" si="43"/>
        <v xml:space="preserve"> </v>
      </c>
      <c r="P343" s="176"/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70"/>
        <v>0</v>
      </c>
      <c r="I344" s="176"/>
      <c r="J344" s="147" t="str">
        <f t="shared" si="42"/>
        <v xml:space="preserve"> </v>
      </c>
      <c r="K344" s="176"/>
      <c r="L344" s="176"/>
      <c r="M344" s="145">
        <f t="shared" si="45"/>
        <v>0</v>
      </c>
      <c r="N344" s="176"/>
      <c r="O344" s="181" t="str">
        <f t="shared" si="43"/>
        <v xml:space="preserve"> </v>
      </c>
      <c r="P344" s="176"/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70"/>
        <v>0</v>
      </c>
      <c r="I345" s="176"/>
      <c r="J345" s="147" t="str">
        <f t="shared" si="42"/>
        <v xml:space="preserve"> </v>
      </c>
      <c r="K345" s="176"/>
      <c r="L345" s="176"/>
      <c r="M345" s="145">
        <f t="shared" si="45"/>
        <v>0</v>
      </c>
      <c r="N345" s="176"/>
      <c r="O345" s="181" t="str">
        <f t="shared" si="43"/>
        <v xml:space="preserve"> </v>
      </c>
      <c r="P345" s="176"/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70"/>
        <v>0</v>
      </c>
      <c r="I346" s="176"/>
      <c r="J346" s="147" t="str">
        <f t="shared" si="42"/>
        <v xml:space="preserve"> </v>
      </c>
      <c r="K346" s="176"/>
      <c r="L346" s="176"/>
      <c r="M346" s="145">
        <f t="shared" si="45"/>
        <v>0</v>
      </c>
      <c r="N346" s="176"/>
      <c r="O346" s="181" t="str">
        <f t="shared" si="43"/>
        <v xml:space="preserve"> </v>
      </c>
      <c r="P346" s="176"/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70"/>
        <v>0</v>
      </c>
      <c r="I347" s="176"/>
      <c r="J347" s="147" t="str">
        <f t="shared" si="42"/>
        <v xml:space="preserve"> </v>
      </c>
      <c r="K347" s="176"/>
      <c r="L347" s="176"/>
      <c r="M347" s="145">
        <f t="shared" si="45"/>
        <v>0</v>
      </c>
      <c r="N347" s="176"/>
      <c r="O347" s="181" t="str">
        <f t="shared" si="43"/>
        <v xml:space="preserve"> </v>
      </c>
      <c r="P347" s="176"/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70"/>
        <v>0</v>
      </c>
      <c r="I348" s="176"/>
      <c r="J348" s="147" t="str">
        <f t="shared" si="42"/>
        <v xml:space="preserve"> </v>
      </c>
      <c r="K348" s="176"/>
      <c r="L348" s="176"/>
      <c r="M348" s="145">
        <f t="shared" si="45"/>
        <v>0</v>
      </c>
      <c r="N348" s="176"/>
      <c r="O348" s="181" t="str">
        <f t="shared" si="43"/>
        <v xml:space="preserve"> </v>
      </c>
      <c r="P348" s="176"/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70"/>
        <v>0</v>
      </c>
      <c r="I349" s="176"/>
      <c r="J349" s="147" t="str">
        <f t="shared" si="42"/>
        <v xml:space="preserve"> </v>
      </c>
      <c r="K349" s="176"/>
      <c r="L349" s="176"/>
      <c r="M349" s="145">
        <f t="shared" si="45"/>
        <v>0</v>
      </c>
      <c r="N349" s="176"/>
      <c r="O349" s="181" t="str">
        <f t="shared" si="43"/>
        <v xml:space="preserve"> </v>
      </c>
      <c r="P349" s="176"/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70"/>
        <v>0</v>
      </c>
      <c r="I350" s="176"/>
      <c r="J350" s="147" t="str">
        <f t="shared" si="42"/>
        <v xml:space="preserve"> </v>
      </c>
      <c r="K350" s="176"/>
      <c r="L350" s="176"/>
      <c r="M350" s="145">
        <f t="shared" si="45"/>
        <v>0</v>
      </c>
      <c r="N350" s="176"/>
      <c r="O350" s="181" t="str">
        <f t="shared" si="43"/>
        <v xml:space="preserve"> </v>
      </c>
      <c r="P350" s="176"/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70"/>
        <v>0</v>
      </c>
      <c r="I351" s="176"/>
      <c r="J351" s="147" t="str">
        <f t="shared" si="42"/>
        <v xml:space="preserve"> </v>
      </c>
      <c r="K351" s="176"/>
      <c r="L351" s="176"/>
      <c r="M351" s="145">
        <f t="shared" si="45"/>
        <v>0</v>
      </c>
      <c r="N351" s="176"/>
      <c r="O351" s="181" t="str">
        <f t="shared" si="43"/>
        <v xml:space="preserve"> </v>
      </c>
      <c r="P351" s="176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70"/>
        <v>0</v>
      </c>
      <c r="I352" s="176"/>
      <c r="J352" s="147" t="str">
        <f t="shared" si="42"/>
        <v xml:space="preserve"> </v>
      </c>
      <c r="K352" s="176"/>
      <c r="L352" s="176"/>
      <c r="M352" s="145">
        <f t="shared" si="45"/>
        <v>0</v>
      </c>
      <c r="N352" s="176"/>
      <c r="O352" s="181" t="str">
        <f t="shared" si="43"/>
        <v xml:space="preserve"> </v>
      </c>
      <c r="P352" s="176"/>
    </row>
    <row r="353" spans="1:16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70"/>
        <v>0</v>
      </c>
      <c r="I353" s="176"/>
      <c r="J353" s="147" t="str">
        <f t="shared" si="42"/>
        <v xml:space="preserve"> </v>
      </c>
      <c r="K353" s="176"/>
      <c r="L353" s="176"/>
      <c r="M353" s="145">
        <f t="shared" si="45"/>
        <v>0</v>
      </c>
      <c r="N353" s="176"/>
      <c r="O353" s="181" t="str">
        <f t="shared" si="43"/>
        <v xml:space="preserve"> </v>
      </c>
      <c r="P353" s="176"/>
    </row>
    <row r="354" spans="1:16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70"/>
        <v>0</v>
      </c>
      <c r="I354" s="176"/>
      <c r="J354" s="147" t="str">
        <f t="shared" si="42"/>
        <v xml:space="preserve"> </v>
      </c>
      <c r="K354" s="176"/>
      <c r="L354" s="176"/>
      <c r="M354" s="145">
        <f t="shared" si="45"/>
        <v>0</v>
      </c>
      <c r="N354" s="176"/>
      <c r="O354" s="181" t="str">
        <f t="shared" si="43"/>
        <v xml:space="preserve"> </v>
      </c>
      <c r="P354" s="176"/>
    </row>
    <row r="355" spans="1:16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70"/>
        <v>0</v>
      </c>
      <c r="I355" s="176"/>
      <c r="J355" s="147" t="str">
        <f t="shared" si="42"/>
        <v xml:space="preserve"> </v>
      </c>
      <c r="K355" s="176"/>
      <c r="L355" s="176"/>
      <c r="M355" s="145">
        <f t="shared" si="45"/>
        <v>0</v>
      </c>
      <c r="N355" s="176"/>
      <c r="O355" s="181" t="str">
        <f t="shared" si="43"/>
        <v xml:space="preserve"> </v>
      </c>
      <c r="P355" s="176"/>
    </row>
    <row r="356" spans="1:16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70"/>
        <v>0</v>
      </c>
      <c r="I356" s="176"/>
      <c r="J356" s="147" t="str">
        <f t="shared" si="42"/>
        <v xml:space="preserve"> </v>
      </c>
      <c r="K356" s="176"/>
      <c r="L356" s="176"/>
      <c r="M356" s="145">
        <f t="shared" si="45"/>
        <v>0</v>
      </c>
      <c r="N356" s="176"/>
      <c r="O356" s="181" t="str">
        <f t="shared" si="43"/>
        <v xml:space="preserve"> </v>
      </c>
      <c r="P356" s="176"/>
    </row>
    <row r="357" spans="1:16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70"/>
        <v>0</v>
      </c>
      <c r="I357" s="176"/>
      <c r="J357" s="147" t="str">
        <f t="shared" si="42"/>
        <v xml:space="preserve"> </v>
      </c>
      <c r="K357" s="176"/>
      <c r="L357" s="176"/>
      <c r="M357" s="145">
        <f t="shared" si="45"/>
        <v>0</v>
      </c>
      <c r="N357" s="176"/>
      <c r="O357" s="181" t="str">
        <f t="shared" si="43"/>
        <v xml:space="preserve"> </v>
      </c>
      <c r="P357" s="176"/>
    </row>
    <row r="358" spans="1:16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70"/>
        <v>0</v>
      </c>
      <c r="I358" s="176"/>
      <c r="J358" s="147" t="str">
        <f t="shared" si="42"/>
        <v xml:space="preserve"> </v>
      </c>
      <c r="K358" s="176"/>
      <c r="L358" s="176"/>
      <c r="M358" s="145">
        <f t="shared" si="45"/>
        <v>0</v>
      </c>
      <c r="N358" s="176"/>
      <c r="O358" s="181" t="str">
        <f t="shared" si="43"/>
        <v xml:space="preserve"> </v>
      </c>
      <c r="P358" s="176"/>
    </row>
    <row r="359" spans="1:16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70"/>
        <v>0</v>
      </c>
      <c r="I359" s="176"/>
      <c r="J359" s="147" t="str">
        <f t="shared" si="42"/>
        <v xml:space="preserve"> </v>
      </c>
      <c r="K359" s="176"/>
      <c r="L359" s="176"/>
      <c r="M359" s="145">
        <f t="shared" si="45"/>
        <v>0</v>
      </c>
      <c r="N359" s="176"/>
      <c r="O359" s="181" t="str">
        <f t="shared" si="43"/>
        <v xml:space="preserve"> </v>
      </c>
      <c r="P359" s="176"/>
    </row>
    <row r="360" spans="1:16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70"/>
        <v>0</v>
      </c>
      <c r="I360" s="176"/>
      <c r="J360" s="147" t="str">
        <f t="shared" si="42"/>
        <v xml:space="preserve"> </v>
      </c>
      <c r="K360" s="176"/>
      <c r="L360" s="176"/>
      <c r="M360" s="145">
        <f t="shared" si="45"/>
        <v>0</v>
      </c>
      <c r="N360" s="176"/>
      <c r="O360" s="181" t="str">
        <f t="shared" si="43"/>
        <v xml:space="preserve"> </v>
      </c>
      <c r="P360" s="176"/>
    </row>
    <row r="361" spans="1:16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70"/>
        <v>0</v>
      </c>
      <c r="I361" s="176"/>
      <c r="J361" s="147" t="str">
        <f t="shared" si="42"/>
        <v xml:space="preserve"> </v>
      </c>
      <c r="K361" s="176"/>
      <c r="L361" s="176"/>
      <c r="M361" s="145">
        <f t="shared" si="45"/>
        <v>0</v>
      </c>
      <c r="N361" s="176"/>
      <c r="O361" s="181" t="str">
        <f t="shared" si="43"/>
        <v xml:space="preserve"> </v>
      </c>
      <c r="P361" s="176"/>
    </row>
    <row r="362" spans="1:16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70"/>
        <v>0</v>
      </c>
      <c r="I362" s="176"/>
      <c r="J362" s="147" t="str">
        <f t="shared" si="42"/>
        <v xml:space="preserve"> </v>
      </c>
      <c r="K362" s="176"/>
      <c r="L362" s="176"/>
      <c r="M362" s="145">
        <f t="shared" si="45"/>
        <v>0</v>
      </c>
      <c r="N362" s="176"/>
      <c r="O362" s="181" t="str">
        <f t="shared" si="43"/>
        <v xml:space="preserve"> </v>
      </c>
      <c r="P362" s="176"/>
    </row>
    <row r="363" spans="1:16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70"/>
        <v>0</v>
      </c>
      <c r="I363" s="176"/>
      <c r="J363" s="147" t="str">
        <f t="shared" si="42"/>
        <v xml:space="preserve"> </v>
      </c>
      <c r="K363" s="176"/>
      <c r="L363" s="176"/>
      <c r="M363" s="145">
        <f t="shared" si="45"/>
        <v>0</v>
      </c>
      <c r="N363" s="176"/>
      <c r="O363" s="181" t="str">
        <f t="shared" si="43"/>
        <v xml:space="preserve"> </v>
      </c>
      <c r="P363" s="176"/>
    </row>
    <row r="364" spans="1:16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70"/>
        <v>0</v>
      </c>
      <c r="I364" s="176"/>
      <c r="J364" s="147" t="str">
        <f t="shared" si="42"/>
        <v xml:space="preserve"> </v>
      </c>
      <c r="K364" s="176"/>
      <c r="L364" s="176"/>
      <c r="M364" s="145">
        <f t="shared" si="45"/>
        <v>0</v>
      </c>
      <c r="N364" s="176"/>
      <c r="O364" s="181" t="str">
        <f t="shared" si="43"/>
        <v xml:space="preserve"> </v>
      </c>
      <c r="P364" s="176"/>
    </row>
    <row r="365" spans="1:16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70"/>
        <v>0</v>
      </c>
      <c r="I365" s="176"/>
      <c r="J365" s="147" t="str">
        <f t="shared" si="42"/>
        <v xml:space="preserve"> </v>
      </c>
      <c r="K365" s="176"/>
      <c r="L365" s="176"/>
      <c r="M365" s="145">
        <f t="shared" si="45"/>
        <v>0</v>
      </c>
      <c r="N365" s="176"/>
      <c r="O365" s="181" t="str">
        <f t="shared" si="43"/>
        <v xml:space="preserve"> </v>
      </c>
      <c r="P365" s="176"/>
    </row>
    <row r="366" spans="1:16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70"/>
        <v>0</v>
      </c>
      <c r="I366" s="176"/>
      <c r="J366" s="147" t="str">
        <f t="shared" si="42"/>
        <v xml:space="preserve"> </v>
      </c>
      <c r="K366" s="176"/>
      <c r="L366" s="176"/>
      <c r="M366" s="145">
        <f t="shared" si="45"/>
        <v>0</v>
      </c>
      <c r="N366" s="176"/>
      <c r="O366" s="181" t="str">
        <f t="shared" si="43"/>
        <v xml:space="preserve"> </v>
      </c>
      <c r="P366" s="176"/>
    </row>
    <row r="367" spans="1:16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70"/>
        <v>0</v>
      </c>
      <c r="I367" s="176"/>
      <c r="J367" s="147" t="str">
        <f t="shared" si="42"/>
        <v xml:space="preserve"> </v>
      </c>
      <c r="K367" s="176"/>
      <c r="L367" s="176"/>
      <c r="M367" s="145">
        <f t="shared" si="45"/>
        <v>0</v>
      </c>
      <c r="N367" s="176"/>
      <c r="O367" s="181" t="str">
        <f t="shared" si="43"/>
        <v xml:space="preserve"> </v>
      </c>
      <c r="P367" s="176"/>
    </row>
    <row r="368" spans="1:16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70"/>
        <v>0</v>
      </c>
      <c r="I368" s="176"/>
      <c r="J368" s="147" t="str">
        <f t="shared" si="42"/>
        <v xml:space="preserve"> </v>
      </c>
      <c r="K368" s="176"/>
      <c r="L368" s="176"/>
      <c r="M368" s="145">
        <f t="shared" si="45"/>
        <v>0</v>
      </c>
      <c r="N368" s="176"/>
      <c r="O368" s="181" t="str">
        <f t="shared" si="43"/>
        <v xml:space="preserve"> </v>
      </c>
      <c r="P368" s="176"/>
    </row>
    <row r="369" spans="1:16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70"/>
        <v>0</v>
      </c>
      <c r="I369" s="176"/>
      <c r="J369" s="147" t="str">
        <f t="shared" si="42"/>
        <v xml:space="preserve"> </v>
      </c>
      <c r="K369" s="176"/>
      <c r="L369" s="176"/>
      <c r="M369" s="145">
        <f t="shared" si="45"/>
        <v>0</v>
      </c>
      <c r="N369" s="176"/>
      <c r="O369" s="181" t="str">
        <f t="shared" si="43"/>
        <v xml:space="preserve"> </v>
      </c>
      <c r="P369" s="176"/>
    </row>
    <row r="370" spans="1:16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70"/>
        <v>0</v>
      </c>
      <c r="I370" s="176"/>
      <c r="J370" s="147" t="str">
        <f t="shared" si="42"/>
        <v xml:space="preserve"> </v>
      </c>
      <c r="K370" s="176"/>
      <c r="L370" s="176"/>
      <c r="M370" s="145">
        <f t="shared" si="45"/>
        <v>0</v>
      </c>
      <c r="N370" s="176"/>
      <c r="O370" s="181" t="str">
        <f t="shared" si="43"/>
        <v xml:space="preserve"> </v>
      </c>
      <c r="P370" s="176"/>
    </row>
    <row r="371" spans="1:16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70"/>
        <v>0</v>
      </c>
      <c r="I371" s="176"/>
      <c r="J371" s="147" t="str">
        <f t="shared" si="42"/>
        <v xml:space="preserve"> </v>
      </c>
      <c r="K371" s="176"/>
      <c r="L371" s="176"/>
      <c r="M371" s="145">
        <f t="shared" si="45"/>
        <v>0</v>
      </c>
      <c r="N371" s="176"/>
      <c r="O371" s="181" t="str">
        <f t="shared" si="43"/>
        <v xml:space="preserve"> </v>
      </c>
      <c r="P371" s="176"/>
    </row>
    <row r="372" spans="1:16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70"/>
        <v>0</v>
      </c>
      <c r="I372" s="176"/>
      <c r="J372" s="147" t="str">
        <f t="shared" si="42"/>
        <v xml:space="preserve"> </v>
      </c>
      <c r="K372" s="176"/>
      <c r="L372" s="176"/>
      <c r="M372" s="145">
        <f t="shared" si="45"/>
        <v>0</v>
      </c>
      <c r="N372" s="176"/>
      <c r="O372" s="181" t="str">
        <f t="shared" si="43"/>
        <v xml:space="preserve"> </v>
      </c>
      <c r="P372" s="176"/>
    </row>
    <row r="373" spans="1:16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70"/>
        <v>0</v>
      </c>
      <c r="I373" s="176"/>
      <c r="J373" s="147" t="str">
        <f t="shared" si="42"/>
        <v xml:space="preserve"> </v>
      </c>
      <c r="K373" s="176"/>
      <c r="L373" s="176"/>
      <c r="M373" s="145">
        <f t="shared" si="45"/>
        <v>0</v>
      </c>
      <c r="N373" s="176"/>
      <c r="O373" s="181" t="str">
        <f t="shared" si="43"/>
        <v xml:space="preserve"> </v>
      </c>
      <c r="P373" s="176"/>
    </row>
    <row r="374" spans="1:16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70"/>
        <v>0</v>
      </c>
      <c r="I374" s="176"/>
      <c r="J374" s="147" t="str">
        <f t="shared" ref="J374:J437" si="71">IF(H374=0," ",I374/H374)</f>
        <v xml:space="preserve"> </v>
      </c>
      <c r="K374" s="176"/>
      <c r="L374" s="176"/>
      <c r="M374" s="145">
        <f t="shared" si="45"/>
        <v>0</v>
      </c>
      <c r="N374" s="176"/>
      <c r="O374" s="181" t="str">
        <f t="shared" ref="O374:O437" si="72">IF(M374=0," ",N374/M374)</f>
        <v xml:space="preserve"> </v>
      </c>
      <c r="P374" s="176"/>
    </row>
    <row r="375" spans="1:16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70"/>
        <v>0</v>
      </c>
      <c r="I375" s="176"/>
      <c r="J375" s="147" t="str">
        <f t="shared" si="71"/>
        <v xml:space="preserve"> </v>
      </c>
      <c r="K375" s="176"/>
      <c r="L375" s="176"/>
      <c r="M375" s="145">
        <f t="shared" ref="M375:M438" si="73">SUM(K375:L375)</f>
        <v>0</v>
      </c>
      <c r="N375" s="176"/>
      <c r="O375" s="181" t="str">
        <f t="shared" si="72"/>
        <v xml:space="preserve"> </v>
      </c>
      <c r="P375" s="176"/>
    </row>
    <row r="376" spans="1:16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70"/>
        <v>0</v>
      </c>
      <c r="I376" s="176"/>
      <c r="J376" s="147" t="str">
        <f t="shared" si="71"/>
        <v xml:space="preserve"> </v>
      </c>
      <c r="K376" s="176"/>
      <c r="L376" s="176"/>
      <c r="M376" s="145">
        <f t="shared" si="73"/>
        <v>0</v>
      </c>
      <c r="N376" s="176"/>
      <c r="O376" s="181" t="str">
        <f t="shared" si="72"/>
        <v xml:space="preserve"> </v>
      </c>
      <c r="P376" s="176"/>
    </row>
    <row r="377" spans="1:16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70"/>
        <v>0</v>
      </c>
      <c r="I377" s="176"/>
      <c r="J377" s="147" t="str">
        <f t="shared" si="71"/>
        <v xml:space="preserve"> </v>
      </c>
      <c r="K377" s="176"/>
      <c r="L377" s="176"/>
      <c r="M377" s="145">
        <f t="shared" si="73"/>
        <v>0</v>
      </c>
      <c r="N377" s="176"/>
      <c r="O377" s="181" t="str">
        <f t="shared" si="72"/>
        <v xml:space="preserve"> </v>
      </c>
      <c r="P377" s="176"/>
    </row>
    <row r="378" spans="1:16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70"/>
        <v>0</v>
      </c>
      <c r="I378" s="176"/>
      <c r="J378" s="147" t="str">
        <f t="shared" si="71"/>
        <v xml:space="preserve"> </v>
      </c>
      <c r="K378" s="176"/>
      <c r="L378" s="176"/>
      <c r="M378" s="145">
        <f t="shared" si="73"/>
        <v>0</v>
      </c>
      <c r="N378" s="176"/>
      <c r="O378" s="181" t="str">
        <f t="shared" si="72"/>
        <v xml:space="preserve"> </v>
      </c>
      <c r="P378" s="176"/>
    </row>
    <row r="379" spans="1:16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70"/>
        <v>0</v>
      </c>
      <c r="I379" s="176"/>
      <c r="J379" s="147" t="str">
        <f t="shared" si="71"/>
        <v xml:space="preserve"> </v>
      </c>
      <c r="K379" s="176"/>
      <c r="L379" s="176"/>
      <c r="M379" s="145">
        <f t="shared" si="73"/>
        <v>0</v>
      </c>
      <c r="N379" s="176"/>
      <c r="O379" s="181" t="str">
        <f t="shared" si="72"/>
        <v xml:space="preserve"> </v>
      </c>
      <c r="P379" s="176"/>
    </row>
    <row r="380" spans="1:16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70"/>
        <v>0</v>
      </c>
      <c r="I380" s="176"/>
      <c r="J380" s="147" t="str">
        <f t="shared" si="71"/>
        <v xml:space="preserve"> </v>
      </c>
      <c r="K380" s="176"/>
      <c r="L380" s="176"/>
      <c r="M380" s="145">
        <f t="shared" si="73"/>
        <v>0</v>
      </c>
      <c r="N380" s="176"/>
      <c r="O380" s="181" t="str">
        <f t="shared" si="72"/>
        <v xml:space="preserve"> </v>
      </c>
      <c r="P380" s="176"/>
    </row>
    <row r="381" spans="1:16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70"/>
        <v>0</v>
      </c>
      <c r="I381" s="176"/>
      <c r="J381" s="147" t="str">
        <f t="shared" si="71"/>
        <v xml:space="preserve"> </v>
      </c>
      <c r="K381" s="176"/>
      <c r="L381" s="176"/>
      <c r="M381" s="145">
        <f t="shared" si="73"/>
        <v>0</v>
      </c>
      <c r="N381" s="176"/>
      <c r="O381" s="181" t="str">
        <f t="shared" si="72"/>
        <v xml:space="preserve"> </v>
      </c>
      <c r="P381" s="176"/>
    </row>
    <row r="382" spans="1:16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70"/>
        <v>0</v>
      </c>
      <c r="I382" s="176"/>
      <c r="J382" s="147" t="str">
        <f t="shared" si="71"/>
        <v xml:space="preserve"> </v>
      </c>
      <c r="K382" s="176"/>
      <c r="L382" s="176"/>
      <c r="M382" s="145">
        <f t="shared" si="73"/>
        <v>0</v>
      </c>
      <c r="N382" s="176"/>
      <c r="O382" s="181" t="str">
        <f t="shared" si="72"/>
        <v xml:space="preserve"> </v>
      </c>
      <c r="P382" s="176"/>
    </row>
    <row r="383" spans="1:16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70"/>
        <v>0</v>
      </c>
      <c r="I383" s="176"/>
      <c r="J383" s="147" t="str">
        <f t="shared" si="71"/>
        <v xml:space="preserve"> </v>
      </c>
      <c r="K383" s="176"/>
      <c r="L383" s="176"/>
      <c r="M383" s="145">
        <f t="shared" si="73"/>
        <v>0</v>
      </c>
      <c r="N383" s="176"/>
      <c r="O383" s="181" t="str">
        <f t="shared" si="72"/>
        <v xml:space="preserve"> </v>
      </c>
      <c r="P383" s="176"/>
    </row>
    <row r="384" spans="1:16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70"/>
        <v>0</v>
      </c>
      <c r="I384" s="176"/>
      <c r="J384" s="147" t="str">
        <f t="shared" si="71"/>
        <v xml:space="preserve"> </v>
      </c>
      <c r="K384" s="176"/>
      <c r="L384" s="176"/>
      <c r="M384" s="145">
        <f t="shared" si="73"/>
        <v>0</v>
      </c>
      <c r="N384" s="176"/>
      <c r="O384" s="181" t="str">
        <f t="shared" si="72"/>
        <v xml:space="preserve"> </v>
      </c>
      <c r="P384" s="176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70"/>
        <v>0</v>
      </c>
      <c r="I385" s="176"/>
      <c r="J385" s="147" t="str">
        <f t="shared" si="71"/>
        <v xml:space="preserve"> </v>
      </c>
      <c r="K385" s="176"/>
      <c r="L385" s="176"/>
      <c r="M385" s="145">
        <f t="shared" si="73"/>
        <v>0</v>
      </c>
      <c r="N385" s="176"/>
      <c r="O385" s="181" t="str">
        <f t="shared" si="72"/>
        <v xml:space="preserve"> </v>
      </c>
      <c r="P385" s="176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70"/>
        <v>0</v>
      </c>
      <c r="I386" s="176"/>
      <c r="J386" s="147" t="str">
        <f t="shared" si="71"/>
        <v xml:space="preserve"> </v>
      </c>
      <c r="K386" s="176"/>
      <c r="L386" s="176"/>
      <c r="M386" s="145">
        <f t="shared" si="73"/>
        <v>0</v>
      </c>
      <c r="N386" s="176"/>
      <c r="O386" s="181" t="str">
        <f t="shared" si="72"/>
        <v xml:space="preserve"> </v>
      </c>
      <c r="P386" s="176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70"/>
        <v>0</v>
      </c>
      <c r="I387" s="176"/>
      <c r="J387" s="147" t="str">
        <f t="shared" si="71"/>
        <v xml:space="preserve"> </v>
      </c>
      <c r="K387" s="176"/>
      <c r="L387" s="176"/>
      <c r="M387" s="145">
        <f t="shared" si="73"/>
        <v>0</v>
      </c>
      <c r="N387" s="176"/>
      <c r="O387" s="181" t="str">
        <f t="shared" si="72"/>
        <v xml:space="preserve"> </v>
      </c>
      <c r="P387" s="176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70"/>
        <v>0</v>
      </c>
      <c r="I388" s="176"/>
      <c r="J388" s="147" t="str">
        <f t="shared" si="71"/>
        <v xml:space="preserve"> </v>
      </c>
      <c r="K388" s="176"/>
      <c r="L388" s="176"/>
      <c r="M388" s="145">
        <f t="shared" si="73"/>
        <v>0</v>
      </c>
      <c r="N388" s="176"/>
      <c r="O388" s="181" t="str">
        <f t="shared" si="72"/>
        <v xml:space="preserve"> </v>
      </c>
      <c r="P388" s="176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70"/>
        <v>0</v>
      </c>
      <c r="I389" s="176"/>
      <c r="J389" s="147" t="str">
        <f t="shared" si="71"/>
        <v xml:space="preserve"> </v>
      </c>
      <c r="K389" s="176"/>
      <c r="L389" s="176"/>
      <c r="M389" s="145">
        <f t="shared" si="73"/>
        <v>0</v>
      </c>
      <c r="N389" s="176"/>
      <c r="O389" s="181" t="str">
        <f t="shared" si="72"/>
        <v xml:space="preserve"> </v>
      </c>
      <c r="P389" s="176"/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70"/>
        <v>0</v>
      </c>
      <c r="I390" s="176"/>
      <c r="J390" s="147" t="str">
        <f t="shared" si="71"/>
        <v xml:space="preserve"> </v>
      </c>
      <c r="K390" s="176"/>
      <c r="L390" s="176"/>
      <c r="M390" s="145">
        <f t="shared" si="73"/>
        <v>0</v>
      </c>
      <c r="N390" s="176"/>
      <c r="O390" s="181" t="str">
        <f t="shared" si="72"/>
        <v xml:space="preserve"> </v>
      </c>
      <c r="P390" s="176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70"/>
        <v>0</v>
      </c>
      <c r="I391" s="176"/>
      <c r="J391" s="147" t="str">
        <f t="shared" si="71"/>
        <v xml:space="preserve"> </v>
      </c>
      <c r="K391" s="176"/>
      <c r="L391" s="176"/>
      <c r="M391" s="145">
        <f t="shared" si="73"/>
        <v>0</v>
      </c>
      <c r="N391" s="176"/>
      <c r="O391" s="181" t="str">
        <f t="shared" si="72"/>
        <v xml:space="preserve"> </v>
      </c>
      <c r="P391" s="176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70"/>
        <v>0</v>
      </c>
      <c r="I392" s="176"/>
      <c r="J392" s="147" t="str">
        <f t="shared" si="71"/>
        <v xml:space="preserve"> </v>
      </c>
      <c r="K392" s="176"/>
      <c r="L392" s="176"/>
      <c r="M392" s="145">
        <f t="shared" si="73"/>
        <v>0</v>
      </c>
      <c r="N392" s="176"/>
      <c r="O392" s="181" t="str">
        <f t="shared" si="72"/>
        <v xml:space="preserve"> </v>
      </c>
      <c r="P392" s="176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70"/>
        <v>0</v>
      </c>
      <c r="I393" s="176"/>
      <c r="J393" s="147" t="str">
        <f t="shared" si="71"/>
        <v xml:space="preserve"> </v>
      </c>
      <c r="K393" s="176"/>
      <c r="L393" s="176"/>
      <c r="M393" s="145">
        <f t="shared" si="73"/>
        <v>0</v>
      </c>
      <c r="N393" s="176"/>
      <c r="O393" s="181" t="str">
        <f t="shared" si="72"/>
        <v xml:space="preserve"> </v>
      </c>
      <c r="P393" s="176"/>
    </row>
    <row r="394" spans="1:16" ht="15" hidden="1" customHeight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70"/>
        <v>0</v>
      </c>
      <c r="I394" s="176"/>
      <c r="J394" s="147" t="str">
        <f t="shared" si="71"/>
        <v xml:space="preserve"> </v>
      </c>
      <c r="K394" s="176"/>
      <c r="L394" s="176"/>
      <c r="M394" s="145">
        <f t="shared" si="73"/>
        <v>0</v>
      </c>
      <c r="N394" s="176"/>
      <c r="O394" s="181" t="str">
        <f t="shared" si="72"/>
        <v xml:space="preserve"> </v>
      </c>
      <c r="P394" s="176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70"/>
        <v>0</v>
      </c>
      <c r="I395" s="176"/>
      <c r="J395" s="147" t="str">
        <f t="shared" si="71"/>
        <v xml:space="preserve"> </v>
      </c>
      <c r="K395" s="176"/>
      <c r="L395" s="176"/>
      <c r="M395" s="145">
        <f t="shared" si="73"/>
        <v>0</v>
      </c>
      <c r="N395" s="176"/>
      <c r="O395" s="181" t="str">
        <f t="shared" si="72"/>
        <v xml:space="preserve"> </v>
      </c>
      <c r="P395" s="176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70"/>
        <v>0</v>
      </c>
      <c r="I396" s="176"/>
      <c r="J396" s="147" t="str">
        <f t="shared" si="71"/>
        <v xml:space="preserve"> </v>
      </c>
      <c r="K396" s="176"/>
      <c r="L396" s="176"/>
      <c r="M396" s="145">
        <f t="shared" si="73"/>
        <v>0</v>
      </c>
      <c r="N396" s="176"/>
      <c r="O396" s="181" t="str">
        <f t="shared" si="72"/>
        <v xml:space="preserve"> </v>
      </c>
      <c r="P396" s="176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70"/>
        <v>0</v>
      </c>
      <c r="I397" s="176"/>
      <c r="J397" s="147" t="str">
        <f t="shared" si="71"/>
        <v xml:space="preserve"> </v>
      </c>
      <c r="K397" s="176"/>
      <c r="L397" s="176"/>
      <c r="M397" s="145">
        <f t="shared" si="73"/>
        <v>0</v>
      </c>
      <c r="N397" s="176"/>
      <c r="O397" s="181" t="str">
        <f t="shared" si="72"/>
        <v xml:space="preserve"> </v>
      </c>
      <c r="P397" s="176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70"/>
        <v>0</v>
      </c>
      <c r="I398" s="176"/>
      <c r="J398" s="147" t="str">
        <f t="shared" si="71"/>
        <v xml:space="preserve"> </v>
      </c>
      <c r="K398" s="176"/>
      <c r="L398" s="176"/>
      <c r="M398" s="145">
        <f t="shared" si="73"/>
        <v>0</v>
      </c>
      <c r="N398" s="176"/>
      <c r="O398" s="181" t="str">
        <f t="shared" si="72"/>
        <v xml:space="preserve"> </v>
      </c>
      <c r="P398" s="176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70"/>
        <v>0</v>
      </c>
      <c r="I399" s="176"/>
      <c r="J399" s="147" t="str">
        <f t="shared" si="71"/>
        <v xml:space="preserve"> </v>
      </c>
      <c r="K399" s="176"/>
      <c r="L399" s="176"/>
      <c r="M399" s="145">
        <f t="shared" si="73"/>
        <v>0</v>
      </c>
      <c r="N399" s="176"/>
      <c r="O399" s="181" t="str">
        <f t="shared" si="72"/>
        <v xml:space="preserve"> </v>
      </c>
      <c r="P399" s="176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70"/>
        <v>0</v>
      </c>
      <c r="I400" s="176"/>
      <c r="J400" s="147" t="str">
        <f t="shared" si="71"/>
        <v xml:space="preserve"> </v>
      </c>
      <c r="K400" s="176"/>
      <c r="L400" s="176"/>
      <c r="M400" s="145">
        <f t="shared" si="73"/>
        <v>0</v>
      </c>
      <c r="N400" s="176"/>
      <c r="O400" s="181" t="str">
        <f t="shared" si="72"/>
        <v xml:space="preserve"> </v>
      </c>
      <c r="P400" s="176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70"/>
        <v>0</v>
      </c>
      <c r="I401" s="176"/>
      <c r="J401" s="147" t="str">
        <f t="shared" si="71"/>
        <v xml:space="preserve"> </v>
      </c>
      <c r="K401" s="176"/>
      <c r="L401" s="176"/>
      <c r="M401" s="145">
        <f t="shared" si="73"/>
        <v>0</v>
      </c>
      <c r="N401" s="176"/>
      <c r="O401" s="181" t="str">
        <f t="shared" si="72"/>
        <v xml:space="preserve"> </v>
      </c>
      <c r="P401" s="176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70"/>
        <v>0</v>
      </c>
      <c r="I402" s="176"/>
      <c r="J402" s="147" t="str">
        <f t="shared" si="71"/>
        <v xml:space="preserve"> </v>
      </c>
      <c r="K402" s="176"/>
      <c r="L402" s="176"/>
      <c r="M402" s="145">
        <f t="shared" si="73"/>
        <v>0</v>
      </c>
      <c r="N402" s="176"/>
      <c r="O402" s="181" t="str">
        <f t="shared" si="72"/>
        <v xml:space="preserve"> </v>
      </c>
      <c r="P402" s="176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70"/>
        <v>0</v>
      </c>
      <c r="I403" s="176"/>
      <c r="J403" s="147" t="str">
        <f t="shared" si="71"/>
        <v xml:space="preserve"> </v>
      </c>
      <c r="K403" s="176"/>
      <c r="L403" s="176"/>
      <c r="M403" s="145">
        <f t="shared" si="73"/>
        <v>0</v>
      </c>
      <c r="N403" s="176"/>
      <c r="O403" s="181" t="str">
        <f t="shared" si="72"/>
        <v xml:space="preserve"> </v>
      </c>
      <c r="P403" s="176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70"/>
        <v>0</v>
      </c>
      <c r="I404" s="176"/>
      <c r="J404" s="147" t="str">
        <f t="shared" si="71"/>
        <v xml:space="preserve"> </v>
      </c>
      <c r="K404" s="176"/>
      <c r="L404" s="176"/>
      <c r="M404" s="145">
        <f t="shared" si="73"/>
        <v>0</v>
      </c>
      <c r="N404" s="176"/>
      <c r="O404" s="181" t="str">
        <f t="shared" si="72"/>
        <v xml:space="preserve"> </v>
      </c>
      <c r="P404" s="176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70"/>
        <v>0</v>
      </c>
      <c r="I405" s="176"/>
      <c r="J405" s="147" t="str">
        <f t="shared" si="71"/>
        <v xml:space="preserve"> </v>
      </c>
      <c r="K405" s="176"/>
      <c r="L405" s="176"/>
      <c r="M405" s="145">
        <f t="shared" si="73"/>
        <v>0</v>
      </c>
      <c r="N405" s="176"/>
      <c r="O405" s="181" t="str">
        <f t="shared" si="72"/>
        <v xml:space="preserve"> </v>
      </c>
      <c r="P405" s="176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74">SUM(F406:G406)</f>
        <v>0</v>
      </c>
      <c r="I406" s="176"/>
      <c r="J406" s="147" t="str">
        <f t="shared" si="71"/>
        <v xml:space="preserve"> </v>
      </c>
      <c r="K406" s="176"/>
      <c r="L406" s="176"/>
      <c r="M406" s="145">
        <f t="shared" si="73"/>
        <v>0</v>
      </c>
      <c r="N406" s="176"/>
      <c r="O406" s="181" t="str">
        <f t="shared" si="72"/>
        <v xml:space="preserve"> </v>
      </c>
      <c r="P406" s="176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74"/>
        <v>0</v>
      </c>
      <c r="I407" s="176"/>
      <c r="J407" s="147" t="str">
        <f t="shared" si="71"/>
        <v xml:space="preserve"> </v>
      </c>
      <c r="K407" s="176"/>
      <c r="L407" s="176"/>
      <c r="M407" s="145">
        <f t="shared" si="73"/>
        <v>0</v>
      </c>
      <c r="N407" s="176"/>
      <c r="O407" s="181" t="str">
        <f t="shared" si="72"/>
        <v xml:space="preserve"> </v>
      </c>
      <c r="P407" s="176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74"/>
        <v>0</v>
      </c>
      <c r="I408" s="176"/>
      <c r="J408" s="147" t="str">
        <f t="shared" si="71"/>
        <v xml:space="preserve"> </v>
      </c>
      <c r="K408" s="176"/>
      <c r="L408" s="176"/>
      <c r="M408" s="145">
        <f t="shared" si="73"/>
        <v>0</v>
      </c>
      <c r="N408" s="176"/>
      <c r="O408" s="181" t="str">
        <f t="shared" si="72"/>
        <v xml:space="preserve"> </v>
      </c>
      <c r="P408" s="176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74"/>
        <v>0</v>
      </c>
      <c r="I409" s="176"/>
      <c r="J409" s="147" t="str">
        <f t="shared" si="71"/>
        <v xml:space="preserve"> </v>
      </c>
      <c r="K409" s="176"/>
      <c r="L409" s="176"/>
      <c r="M409" s="145">
        <f t="shared" si="73"/>
        <v>0</v>
      </c>
      <c r="N409" s="176"/>
      <c r="O409" s="181" t="str">
        <f t="shared" si="72"/>
        <v xml:space="preserve"> </v>
      </c>
      <c r="P409" s="176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74"/>
        <v>0</v>
      </c>
      <c r="I410" s="176"/>
      <c r="J410" s="147" t="str">
        <f t="shared" si="71"/>
        <v xml:space="preserve"> </v>
      </c>
      <c r="K410" s="176"/>
      <c r="L410" s="176"/>
      <c r="M410" s="145">
        <f t="shared" si="73"/>
        <v>0</v>
      </c>
      <c r="N410" s="176"/>
      <c r="O410" s="181" t="str">
        <f t="shared" si="72"/>
        <v xml:space="preserve"> </v>
      </c>
      <c r="P410" s="176"/>
    </row>
    <row r="411" spans="1:16" ht="15" hidden="1" customHeight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74"/>
        <v>0</v>
      </c>
      <c r="I411" s="176"/>
      <c r="J411" s="147" t="str">
        <f t="shared" si="71"/>
        <v xml:space="preserve"> </v>
      </c>
      <c r="K411" s="176"/>
      <c r="L411" s="176"/>
      <c r="M411" s="145">
        <f t="shared" si="73"/>
        <v>0</v>
      </c>
      <c r="N411" s="176"/>
      <c r="O411" s="181" t="str">
        <f t="shared" si="72"/>
        <v xml:space="preserve"> </v>
      </c>
      <c r="P411" s="176"/>
    </row>
    <row r="412" spans="1:16" ht="25.5" hidden="1" customHeight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74"/>
        <v>0</v>
      </c>
      <c r="I412" s="176"/>
      <c r="J412" s="147" t="str">
        <f t="shared" si="71"/>
        <v xml:space="preserve"> </v>
      </c>
      <c r="K412" s="176"/>
      <c r="L412" s="176"/>
      <c r="M412" s="145">
        <f t="shared" si="73"/>
        <v>0</v>
      </c>
      <c r="N412" s="176"/>
      <c r="O412" s="181" t="str">
        <f t="shared" si="72"/>
        <v xml:space="preserve"> </v>
      </c>
      <c r="P412" s="176"/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74"/>
        <v>0</v>
      </c>
      <c r="I413" s="176"/>
      <c r="J413" s="147" t="str">
        <f t="shared" si="71"/>
        <v xml:space="preserve"> </v>
      </c>
      <c r="K413" s="176"/>
      <c r="L413" s="176"/>
      <c r="M413" s="145">
        <f t="shared" si="73"/>
        <v>0</v>
      </c>
      <c r="N413" s="176"/>
      <c r="O413" s="181" t="str">
        <f t="shared" si="72"/>
        <v xml:space="preserve"> </v>
      </c>
      <c r="P413" s="176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74"/>
        <v>0</v>
      </c>
      <c r="I414" s="176"/>
      <c r="J414" s="147" t="str">
        <f t="shared" si="71"/>
        <v xml:space="preserve"> </v>
      </c>
      <c r="K414" s="176"/>
      <c r="L414" s="176"/>
      <c r="M414" s="145">
        <f t="shared" si="73"/>
        <v>0</v>
      </c>
      <c r="N414" s="176"/>
      <c r="O414" s="181" t="str">
        <f t="shared" si="72"/>
        <v xml:space="preserve"> </v>
      </c>
      <c r="P414" s="176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74"/>
        <v>0</v>
      </c>
      <c r="I415" s="176"/>
      <c r="J415" s="147" t="str">
        <f t="shared" si="71"/>
        <v xml:space="preserve"> </v>
      </c>
      <c r="K415" s="176"/>
      <c r="L415" s="176"/>
      <c r="M415" s="145">
        <f t="shared" si="73"/>
        <v>0</v>
      </c>
      <c r="N415" s="176"/>
      <c r="O415" s="181" t="str">
        <f t="shared" si="72"/>
        <v xml:space="preserve"> </v>
      </c>
      <c r="P415" s="176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74"/>
        <v>0</v>
      </c>
      <c r="I416" s="176"/>
      <c r="J416" s="147" t="str">
        <f t="shared" si="71"/>
        <v xml:space="preserve"> </v>
      </c>
      <c r="K416" s="176"/>
      <c r="L416" s="176"/>
      <c r="M416" s="145">
        <f t="shared" si="73"/>
        <v>0</v>
      </c>
      <c r="N416" s="176"/>
      <c r="O416" s="181" t="str">
        <f t="shared" si="72"/>
        <v xml:space="preserve"> </v>
      </c>
      <c r="P416" s="176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74"/>
        <v>0</v>
      </c>
      <c r="I417" s="176"/>
      <c r="J417" s="147" t="str">
        <f t="shared" si="71"/>
        <v xml:space="preserve"> </v>
      </c>
      <c r="K417" s="176"/>
      <c r="L417" s="176"/>
      <c r="M417" s="145">
        <f t="shared" si="73"/>
        <v>0</v>
      </c>
      <c r="N417" s="176"/>
      <c r="O417" s="181" t="str">
        <f t="shared" si="72"/>
        <v xml:space="preserve"> </v>
      </c>
      <c r="P417" s="176"/>
    </row>
    <row r="418" spans="1:16" ht="25.5" hidden="1" customHeight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74"/>
        <v>0</v>
      </c>
      <c r="I418" s="176"/>
      <c r="J418" s="147" t="str">
        <f t="shared" si="71"/>
        <v xml:space="preserve"> </v>
      </c>
      <c r="K418" s="176"/>
      <c r="L418" s="176"/>
      <c r="M418" s="145">
        <f t="shared" si="73"/>
        <v>0</v>
      </c>
      <c r="N418" s="176"/>
      <c r="O418" s="181" t="str">
        <f t="shared" si="72"/>
        <v xml:space="preserve"> </v>
      </c>
      <c r="P418" s="176"/>
    </row>
    <row r="419" spans="1:16" ht="25.5" hidden="1" customHeight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74"/>
        <v>0</v>
      </c>
      <c r="I419" s="176"/>
      <c r="J419" s="147" t="str">
        <f t="shared" si="71"/>
        <v xml:space="preserve"> </v>
      </c>
      <c r="K419" s="176"/>
      <c r="L419" s="176"/>
      <c r="M419" s="145">
        <f t="shared" si="73"/>
        <v>0</v>
      </c>
      <c r="N419" s="176"/>
      <c r="O419" s="181" t="str">
        <f t="shared" si="72"/>
        <v xml:space="preserve"> </v>
      </c>
      <c r="P419" s="176"/>
    </row>
    <row r="420" spans="1:16" ht="25.5" hidden="1" customHeight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74"/>
        <v>0</v>
      </c>
      <c r="I420" s="176"/>
      <c r="J420" s="147" t="str">
        <f t="shared" si="71"/>
        <v xml:space="preserve"> </v>
      </c>
      <c r="K420" s="176"/>
      <c r="L420" s="176"/>
      <c r="M420" s="145">
        <f t="shared" si="73"/>
        <v>0</v>
      </c>
      <c r="N420" s="176"/>
      <c r="O420" s="181" t="str">
        <f t="shared" si="72"/>
        <v xml:space="preserve"> </v>
      </c>
      <c r="P420" s="176"/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74"/>
        <v>0</v>
      </c>
      <c r="I421" s="176"/>
      <c r="J421" s="147" t="str">
        <f t="shared" si="71"/>
        <v xml:space="preserve"> </v>
      </c>
      <c r="K421" s="176"/>
      <c r="L421" s="176"/>
      <c r="M421" s="145">
        <f t="shared" si="73"/>
        <v>0</v>
      </c>
      <c r="N421" s="176"/>
      <c r="O421" s="181" t="str">
        <f t="shared" si="72"/>
        <v xml:space="preserve"> </v>
      </c>
      <c r="P421" s="176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74"/>
        <v>0</v>
      </c>
      <c r="I422" s="176"/>
      <c r="J422" s="147" t="str">
        <f t="shared" si="71"/>
        <v xml:space="preserve"> </v>
      </c>
      <c r="K422" s="176"/>
      <c r="L422" s="176"/>
      <c r="M422" s="145">
        <f t="shared" si="73"/>
        <v>0</v>
      </c>
      <c r="N422" s="176"/>
      <c r="O422" s="181" t="str">
        <f t="shared" si="72"/>
        <v xml:space="preserve"> </v>
      </c>
      <c r="P422" s="176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74"/>
        <v>0</v>
      </c>
      <c r="I423" s="176"/>
      <c r="J423" s="147" t="str">
        <f t="shared" si="71"/>
        <v xml:space="preserve"> </v>
      </c>
      <c r="K423" s="176"/>
      <c r="L423" s="176"/>
      <c r="M423" s="145">
        <f t="shared" si="73"/>
        <v>0</v>
      </c>
      <c r="N423" s="176"/>
      <c r="O423" s="181" t="str">
        <f t="shared" si="72"/>
        <v xml:space="preserve"> </v>
      </c>
      <c r="P423" s="176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74"/>
        <v>0</v>
      </c>
      <c r="I424" s="176"/>
      <c r="J424" s="147" t="str">
        <f t="shared" si="71"/>
        <v xml:space="preserve"> </v>
      </c>
      <c r="K424" s="176"/>
      <c r="L424" s="176"/>
      <c r="M424" s="145">
        <f t="shared" si="73"/>
        <v>0</v>
      </c>
      <c r="N424" s="176"/>
      <c r="O424" s="181" t="str">
        <f t="shared" si="72"/>
        <v xml:space="preserve"> </v>
      </c>
      <c r="P424" s="176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74"/>
        <v>0</v>
      </c>
      <c r="I425" s="176"/>
      <c r="J425" s="147" t="str">
        <f t="shared" si="71"/>
        <v xml:space="preserve"> </v>
      </c>
      <c r="K425" s="176"/>
      <c r="L425" s="176"/>
      <c r="M425" s="145">
        <f t="shared" si="73"/>
        <v>0</v>
      </c>
      <c r="N425" s="176"/>
      <c r="O425" s="181" t="str">
        <f t="shared" si="72"/>
        <v xml:space="preserve"> </v>
      </c>
      <c r="P425" s="176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74"/>
        <v>0</v>
      </c>
      <c r="I426" s="176"/>
      <c r="J426" s="147" t="str">
        <f t="shared" si="71"/>
        <v xml:space="preserve"> </v>
      </c>
      <c r="K426" s="176"/>
      <c r="L426" s="176"/>
      <c r="M426" s="145">
        <f t="shared" si="73"/>
        <v>0</v>
      </c>
      <c r="N426" s="176"/>
      <c r="O426" s="181" t="str">
        <f t="shared" si="72"/>
        <v xml:space="preserve"> </v>
      </c>
      <c r="P426" s="176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74"/>
        <v>0</v>
      </c>
      <c r="I427" s="176"/>
      <c r="J427" s="147" t="str">
        <f t="shared" si="71"/>
        <v xml:space="preserve"> </v>
      </c>
      <c r="K427" s="176"/>
      <c r="L427" s="176"/>
      <c r="M427" s="145">
        <f t="shared" si="73"/>
        <v>0</v>
      </c>
      <c r="N427" s="176"/>
      <c r="O427" s="181" t="str">
        <f t="shared" si="72"/>
        <v xml:space="preserve"> </v>
      </c>
      <c r="P427" s="176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74"/>
        <v>0</v>
      </c>
      <c r="I428" s="176"/>
      <c r="J428" s="147" t="str">
        <f t="shared" si="71"/>
        <v xml:space="preserve"> </v>
      </c>
      <c r="K428" s="176"/>
      <c r="L428" s="176"/>
      <c r="M428" s="145">
        <f t="shared" si="73"/>
        <v>0</v>
      </c>
      <c r="N428" s="176"/>
      <c r="O428" s="181" t="str">
        <f t="shared" si="72"/>
        <v xml:space="preserve"> </v>
      </c>
      <c r="P428" s="176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74"/>
        <v>0</v>
      </c>
      <c r="I429" s="176"/>
      <c r="J429" s="147" t="str">
        <f t="shared" si="71"/>
        <v xml:space="preserve"> </v>
      </c>
      <c r="K429" s="176"/>
      <c r="L429" s="176"/>
      <c r="M429" s="145">
        <f t="shared" si="73"/>
        <v>0</v>
      </c>
      <c r="N429" s="176"/>
      <c r="O429" s="181" t="str">
        <f t="shared" si="72"/>
        <v xml:space="preserve"> </v>
      </c>
      <c r="P429" s="176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74"/>
        <v>0</v>
      </c>
      <c r="I430" s="176"/>
      <c r="J430" s="147" t="str">
        <f t="shared" si="71"/>
        <v xml:space="preserve"> </v>
      </c>
      <c r="K430" s="176"/>
      <c r="L430" s="176"/>
      <c r="M430" s="145">
        <f t="shared" si="73"/>
        <v>0</v>
      </c>
      <c r="N430" s="176"/>
      <c r="O430" s="181" t="str">
        <f t="shared" si="72"/>
        <v xml:space="preserve"> </v>
      </c>
      <c r="P430" s="176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74"/>
        <v>0</v>
      </c>
      <c r="I431" s="176"/>
      <c r="J431" s="147" t="str">
        <f t="shared" si="71"/>
        <v xml:space="preserve"> </v>
      </c>
      <c r="K431" s="176"/>
      <c r="L431" s="176"/>
      <c r="M431" s="145">
        <f t="shared" si="73"/>
        <v>0</v>
      </c>
      <c r="N431" s="176"/>
      <c r="O431" s="181" t="str">
        <f t="shared" si="72"/>
        <v xml:space="preserve"> </v>
      </c>
      <c r="P431" s="176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74"/>
        <v>0</v>
      </c>
      <c r="I432" s="176"/>
      <c r="J432" s="147" t="str">
        <f t="shared" si="71"/>
        <v xml:space="preserve"> </v>
      </c>
      <c r="K432" s="176"/>
      <c r="L432" s="176"/>
      <c r="M432" s="145">
        <f t="shared" si="73"/>
        <v>0</v>
      </c>
      <c r="N432" s="176"/>
      <c r="O432" s="181" t="str">
        <f t="shared" si="72"/>
        <v xml:space="preserve"> </v>
      </c>
      <c r="P432" s="176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74"/>
        <v>0</v>
      </c>
      <c r="I433" s="176"/>
      <c r="J433" s="147" t="str">
        <f t="shared" si="71"/>
        <v xml:space="preserve"> </v>
      </c>
      <c r="K433" s="176"/>
      <c r="L433" s="176"/>
      <c r="M433" s="145">
        <f t="shared" si="73"/>
        <v>0</v>
      </c>
      <c r="N433" s="176"/>
      <c r="O433" s="181" t="str">
        <f t="shared" si="72"/>
        <v xml:space="preserve"> </v>
      </c>
      <c r="P433" s="176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74"/>
        <v>0</v>
      </c>
      <c r="I434" s="176"/>
      <c r="J434" s="147" t="str">
        <f t="shared" si="71"/>
        <v xml:space="preserve"> </v>
      </c>
      <c r="K434" s="176"/>
      <c r="L434" s="176"/>
      <c r="M434" s="145">
        <f t="shared" si="73"/>
        <v>0</v>
      </c>
      <c r="N434" s="176"/>
      <c r="O434" s="181" t="str">
        <f t="shared" si="72"/>
        <v xml:space="preserve"> </v>
      </c>
      <c r="P434" s="176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74"/>
        <v>0</v>
      </c>
      <c r="I435" s="176"/>
      <c r="J435" s="147" t="str">
        <f t="shared" si="71"/>
        <v xml:space="preserve"> </v>
      </c>
      <c r="K435" s="176"/>
      <c r="L435" s="176"/>
      <c r="M435" s="145">
        <f t="shared" si="73"/>
        <v>0</v>
      </c>
      <c r="N435" s="176"/>
      <c r="O435" s="181" t="str">
        <f t="shared" si="72"/>
        <v xml:space="preserve"> </v>
      </c>
      <c r="P435" s="176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74"/>
        <v>0</v>
      </c>
      <c r="I436" s="176"/>
      <c r="J436" s="147" t="str">
        <f t="shared" si="71"/>
        <v xml:space="preserve"> </v>
      </c>
      <c r="K436" s="176"/>
      <c r="L436" s="176"/>
      <c r="M436" s="145">
        <f t="shared" si="73"/>
        <v>0</v>
      </c>
      <c r="N436" s="176"/>
      <c r="O436" s="181" t="str">
        <f t="shared" si="72"/>
        <v xml:space="preserve"> </v>
      </c>
      <c r="P436" s="176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74"/>
        <v>0</v>
      </c>
      <c r="I437" s="176"/>
      <c r="J437" s="147" t="str">
        <f t="shared" si="71"/>
        <v xml:space="preserve"> </v>
      </c>
      <c r="K437" s="176"/>
      <c r="L437" s="176"/>
      <c r="M437" s="145">
        <f t="shared" si="73"/>
        <v>0</v>
      </c>
      <c r="N437" s="176"/>
      <c r="O437" s="181" t="str">
        <f t="shared" si="72"/>
        <v xml:space="preserve"> </v>
      </c>
      <c r="P437" s="176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74"/>
        <v>0</v>
      </c>
      <c r="I438" s="176"/>
      <c r="J438" s="147" t="str">
        <f t="shared" ref="J438:J501" si="75">IF(H438=0," ",I438/H438)</f>
        <v xml:space="preserve"> </v>
      </c>
      <c r="K438" s="176"/>
      <c r="L438" s="176"/>
      <c r="M438" s="145">
        <f t="shared" si="73"/>
        <v>0</v>
      </c>
      <c r="N438" s="176"/>
      <c r="O438" s="181" t="str">
        <f t="shared" ref="O438:O501" si="76">IF(M438=0," ",N438/M438)</f>
        <v xml:space="preserve"> </v>
      </c>
      <c r="P438" s="176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74"/>
        <v>0</v>
      </c>
      <c r="I439" s="176"/>
      <c r="J439" s="147" t="str">
        <f t="shared" si="75"/>
        <v xml:space="preserve"> </v>
      </c>
      <c r="K439" s="176"/>
      <c r="L439" s="176"/>
      <c r="M439" s="145">
        <f t="shared" ref="M439:M502" si="77">SUM(K439:L439)</f>
        <v>0</v>
      </c>
      <c r="N439" s="176"/>
      <c r="O439" s="181" t="str">
        <f t="shared" si="76"/>
        <v xml:space="preserve"> </v>
      </c>
      <c r="P439" s="176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74"/>
        <v>0</v>
      </c>
      <c r="I440" s="176"/>
      <c r="J440" s="147" t="str">
        <f t="shared" si="75"/>
        <v xml:space="preserve"> </v>
      </c>
      <c r="K440" s="176"/>
      <c r="L440" s="176"/>
      <c r="M440" s="145">
        <f t="shared" si="77"/>
        <v>0</v>
      </c>
      <c r="N440" s="176"/>
      <c r="O440" s="181" t="str">
        <f t="shared" si="76"/>
        <v xml:space="preserve"> </v>
      </c>
      <c r="P440" s="176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74"/>
        <v>0</v>
      </c>
      <c r="I441" s="176"/>
      <c r="J441" s="147" t="str">
        <f t="shared" si="75"/>
        <v xml:space="preserve"> </v>
      </c>
      <c r="K441" s="176"/>
      <c r="L441" s="176"/>
      <c r="M441" s="145">
        <f t="shared" si="77"/>
        <v>0</v>
      </c>
      <c r="N441" s="176"/>
      <c r="O441" s="181" t="str">
        <f t="shared" si="76"/>
        <v xml:space="preserve"> </v>
      </c>
      <c r="P441" s="176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74"/>
        <v>0</v>
      </c>
      <c r="I442" s="176"/>
      <c r="J442" s="147" t="str">
        <f t="shared" si="75"/>
        <v xml:space="preserve"> </v>
      </c>
      <c r="K442" s="176"/>
      <c r="L442" s="176"/>
      <c r="M442" s="145">
        <f t="shared" si="77"/>
        <v>0</v>
      </c>
      <c r="N442" s="176"/>
      <c r="O442" s="181" t="str">
        <f t="shared" si="76"/>
        <v xml:space="preserve"> </v>
      </c>
      <c r="P442" s="176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74"/>
        <v>0</v>
      </c>
      <c r="I443" s="176"/>
      <c r="J443" s="147" t="str">
        <f t="shared" si="75"/>
        <v xml:space="preserve"> </v>
      </c>
      <c r="K443" s="176"/>
      <c r="L443" s="176"/>
      <c r="M443" s="145">
        <f t="shared" si="77"/>
        <v>0</v>
      </c>
      <c r="N443" s="176"/>
      <c r="O443" s="181" t="str">
        <f t="shared" si="76"/>
        <v xml:space="preserve"> </v>
      </c>
      <c r="P443" s="176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74"/>
        <v>0</v>
      </c>
      <c r="I444" s="176"/>
      <c r="J444" s="147" t="str">
        <f t="shared" si="75"/>
        <v xml:space="preserve"> </v>
      </c>
      <c r="K444" s="176"/>
      <c r="L444" s="176"/>
      <c r="M444" s="145">
        <f t="shared" si="77"/>
        <v>0</v>
      </c>
      <c r="N444" s="176"/>
      <c r="O444" s="181" t="str">
        <f t="shared" si="76"/>
        <v xml:space="preserve"> </v>
      </c>
      <c r="P444" s="176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74"/>
        <v>0</v>
      </c>
      <c r="I445" s="176"/>
      <c r="J445" s="147" t="str">
        <f t="shared" si="75"/>
        <v xml:space="preserve"> </v>
      </c>
      <c r="K445" s="176"/>
      <c r="L445" s="176"/>
      <c r="M445" s="145">
        <f t="shared" si="77"/>
        <v>0</v>
      </c>
      <c r="N445" s="176"/>
      <c r="O445" s="181" t="str">
        <f t="shared" si="76"/>
        <v xml:space="preserve"> </v>
      </c>
      <c r="P445" s="176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74"/>
        <v>0</v>
      </c>
      <c r="I446" s="176"/>
      <c r="J446" s="147" t="str">
        <f t="shared" si="75"/>
        <v xml:space="preserve"> </v>
      </c>
      <c r="K446" s="176"/>
      <c r="L446" s="176"/>
      <c r="M446" s="145">
        <f t="shared" si="77"/>
        <v>0</v>
      </c>
      <c r="N446" s="176"/>
      <c r="O446" s="181" t="str">
        <f t="shared" si="76"/>
        <v xml:space="preserve"> </v>
      </c>
      <c r="P446" s="176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74"/>
        <v>0</v>
      </c>
      <c r="I447" s="176"/>
      <c r="J447" s="147" t="str">
        <f t="shared" si="75"/>
        <v xml:space="preserve"> </v>
      </c>
      <c r="K447" s="176"/>
      <c r="L447" s="176"/>
      <c r="M447" s="145">
        <f t="shared" si="77"/>
        <v>0</v>
      </c>
      <c r="N447" s="176"/>
      <c r="O447" s="181" t="str">
        <f t="shared" si="76"/>
        <v xml:space="preserve"> </v>
      </c>
      <c r="P447" s="176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74"/>
        <v>0</v>
      </c>
      <c r="I448" s="176"/>
      <c r="J448" s="147" t="str">
        <f t="shared" si="75"/>
        <v xml:space="preserve"> </v>
      </c>
      <c r="K448" s="176"/>
      <c r="L448" s="176"/>
      <c r="M448" s="145">
        <f t="shared" si="77"/>
        <v>0</v>
      </c>
      <c r="N448" s="176"/>
      <c r="O448" s="181" t="str">
        <f t="shared" si="76"/>
        <v xml:space="preserve"> </v>
      </c>
      <c r="P448" s="176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74"/>
        <v>0</v>
      </c>
      <c r="I449" s="176"/>
      <c r="J449" s="147" t="str">
        <f t="shared" si="75"/>
        <v xml:space="preserve"> </v>
      </c>
      <c r="K449" s="176"/>
      <c r="L449" s="176"/>
      <c r="M449" s="145">
        <f t="shared" si="77"/>
        <v>0</v>
      </c>
      <c r="N449" s="176"/>
      <c r="O449" s="181" t="str">
        <f t="shared" si="76"/>
        <v xml:space="preserve"> </v>
      </c>
      <c r="P449" s="176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74"/>
        <v>0</v>
      </c>
      <c r="I450" s="176"/>
      <c r="J450" s="147" t="str">
        <f t="shared" si="75"/>
        <v xml:space="preserve"> </v>
      </c>
      <c r="K450" s="176"/>
      <c r="L450" s="176"/>
      <c r="M450" s="145">
        <f t="shared" si="77"/>
        <v>0</v>
      </c>
      <c r="N450" s="176"/>
      <c r="O450" s="181" t="str">
        <f t="shared" si="76"/>
        <v xml:space="preserve"> </v>
      </c>
      <c r="P450" s="176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74"/>
        <v>0</v>
      </c>
      <c r="I451" s="176"/>
      <c r="J451" s="147" t="str">
        <f t="shared" si="75"/>
        <v xml:space="preserve"> </v>
      </c>
      <c r="K451" s="176"/>
      <c r="L451" s="176"/>
      <c r="M451" s="145">
        <f t="shared" si="77"/>
        <v>0</v>
      </c>
      <c r="N451" s="176"/>
      <c r="O451" s="181" t="str">
        <f t="shared" si="76"/>
        <v xml:space="preserve"> </v>
      </c>
      <c r="P451" s="176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74"/>
        <v>0</v>
      </c>
      <c r="I452" s="176"/>
      <c r="J452" s="147" t="str">
        <f t="shared" si="75"/>
        <v xml:space="preserve"> </v>
      </c>
      <c r="K452" s="176"/>
      <c r="L452" s="176"/>
      <c r="M452" s="145">
        <f t="shared" si="77"/>
        <v>0</v>
      </c>
      <c r="N452" s="176"/>
      <c r="O452" s="181" t="str">
        <f t="shared" si="76"/>
        <v xml:space="preserve"> </v>
      </c>
      <c r="P452" s="176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74"/>
        <v>0</v>
      </c>
      <c r="I453" s="176"/>
      <c r="J453" s="147" t="str">
        <f t="shared" si="75"/>
        <v xml:space="preserve"> </v>
      </c>
      <c r="K453" s="176"/>
      <c r="L453" s="176"/>
      <c r="M453" s="145">
        <f t="shared" si="77"/>
        <v>0</v>
      </c>
      <c r="N453" s="176"/>
      <c r="O453" s="181" t="str">
        <f t="shared" si="76"/>
        <v xml:space="preserve"> </v>
      </c>
      <c r="P453" s="176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74"/>
        <v>0</v>
      </c>
      <c r="I454" s="176"/>
      <c r="J454" s="147" t="str">
        <f t="shared" si="75"/>
        <v xml:space="preserve"> </v>
      </c>
      <c r="K454" s="176"/>
      <c r="L454" s="176"/>
      <c r="M454" s="145">
        <f t="shared" si="77"/>
        <v>0</v>
      </c>
      <c r="N454" s="176"/>
      <c r="O454" s="181" t="str">
        <f t="shared" si="76"/>
        <v xml:space="preserve"> </v>
      </c>
      <c r="P454" s="176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74"/>
        <v>0</v>
      </c>
      <c r="I455" s="176"/>
      <c r="J455" s="147" t="str">
        <f t="shared" si="75"/>
        <v xml:space="preserve"> </v>
      </c>
      <c r="K455" s="176"/>
      <c r="L455" s="176"/>
      <c r="M455" s="145">
        <f t="shared" si="77"/>
        <v>0</v>
      </c>
      <c r="N455" s="176"/>
      <c r="O455" s="181" t="str">
        <f t="shared" si="76"/>
        <v xml:space="preserve"> </v>
      </c>
      <c r="P455" s="176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74"/>
        <v>0</v>
      </c>
      <c r="I456" s="176"/>
      <c r="J456" s="147" t="str">
        <f t="shared" si="75"/>
        <v xml:space="preserve"> </v>
      </c>
      <c r="K456" s="176"/>
      <c r="L456" s="176"/>
      <c r="M456" s="145">
        <f t="shared" si="77"/>
        <v>0</v>
      </c>
      <c r="N456" s="176"/>
      <c r="O456" s="181" t="str">
        <f t="shared" si="76"/>
        <v xml:space="preserve"> </v>
      </c>
      <c r="P456" s="176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74"/>
        <v>0</v>
      </c>
      <c r="I457" s="176"/>
      <c r="J457" s="147" t="str">
        <f t="shared" si="75"/>
        <v xml:space="preserve"> </v>
      </c>
      <c r="K457" s="176"/>
      <c r="L457" s="176"/>
      <c r="M457" s="145">
        <f t="shared" si="77"/>
        <v>0</v>
      </c>
      <c r="N457" s="176"/>
      <c r="O457" s="181" t="str">
        <f t="shared" si="76"/>
        <v xml:space="preserve"> </v>
      </c>
      <c r="P457" s="176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74"/>
        <v>0</v>
      </c>
      <c r="I458" s="176"/>
      <c r="J458" s="147" t="str">
        <f t="shared" si="75"/>
        <v xml:space="preserve"> </v>
      </c>
      <c r="K458" s="176"/>
      <c r="L458" s="176"/>
      <c r="M458" s="145">
        <f t="shared" si="77"/>
        <v>0</v>
      </c>
      <c r="N458" s="176"/>
      <c r="O458" s="181" t="str">
        <f t="shared" si="76"/>
        <v xml:space="preserve"> </v>
      </c>
      <c r="P458" s="176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74"/>
        <v>0</v>
      </c>
      <c r="I459" s="176"/>
      <c r="J459" s="147" t="str">
        <f t="shared" si="75"/>
        <v xml:space="preserve"> </v>
      </c>
      <c r="K459" s="176"/>
      <c r="L459" s="176"/>
      <c r="M459" s="145">
        <f t="shared" si="77"/>
        <v>0</v>
      </c>
      <c r="N459" s="176"/>
      <c r="O459" s="181" t="str">
        <f t="shared" si="76"/>
        <v xml:space="preserve"> </v>
      </c>
      <c r="P459" s="176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74"/>
        <v>0</v>
      </c>
      <c r="I460" s="176"/>
      <c r="J460" s="147" t="str">
        <f t="shared" si="75"/>
        <v xml:space="preserve"> </v>
      </c>
      <c r="K460" s="176"/>
      <c r="L460" s="176"/>
      <c r="M460" s="145">
        <f t="shared" si="77"/>
        <v>0</v>
      </c>
      <c r="N460" s="176"/>
      <c r="O460" s="181" t="str">
        <f t="shared" si="76"/>
        <v xml:space="preserve"> </v>
      </c>
      <c r="P460" s="176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74"/>
        <v>0</v>
      </c>
      <c r="I461" s="176"/>
      <c r="J461" s="147" t="str">
        <f t="shared" si="75"/>
        <v xml:space="preserve"> </v>
      </c>
      <c r="K461" s="176"/>
      <c r="L461" s="176"/>
      <c r="M461" s="145">
        <f t="shared" si="77"/>
        <v>0</v>
      </c>
      <c r="N461" s="176"/>
      <c r="O461" s="181" t="str">
        <f t="shared" si="76"/>
        <v xml:space="preserve"> </v>
      </c>
      <c r="P461" s="176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74"/>
        <v>0</v>
      </c>
      <c r="I462" s="176"/>
      <c r="J462" s="147" t="str">
        <f t="shared" si="75"/>
        <v xml:space="preserve"> </v>
      </c>
      <c r="K462" s="176"/>
      <c r="L462" s="176"/>
      <c r="M462" s="145">
        <f t="shared" si="77"/>
        <v>0</v>
      </c>
      <c r="N462" s="176"/>
      <c r="O462" s="181" t="str">
        <f t="shared" si="76"/>
        <v xml:space="preserve"> </v>
      </c>
      <c r="P462" s="176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74"/>
        <v>0</v>
      </c>
      <c r="I463" s="176"/>
      <c r="J463" s="147" t="str">
        <f t="shared" si="75"/>
        <v xml:space="preserve"> </v>
      </c>
      <c r="K463" s="176"/>
      <c r="L463" s="176"/>
      <c r="M463" s="145">
        <f t="shared" si="77"/>
        <v>0</v>
      </c>
      <c r="N463" s="176"/>
      <c r="O463" s="181" t="str">
        <f t="shared" si="76"/>
        <v xml:space="preserve"> </v>
      </c>
      <c r="P463" s="176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74"/>
        <v>0</v>
      </c>
      <c r="I464" s="176"/>
      <c r="J464" s="147" t="str">
        <f t="shared" si="75"/>
        <v xml:space="preserve"> </v>
      </c>
      <c r="K464" s="176"/>
      <c r="L464" s="176"/>
      <c r="M464" s="145">
        <f t="shared" si="77"/>
        <v>0</v>
      </c>
      <c r="N464" s="176"/>
      <c r="O464" s="181" t="str">
        <f t="shared" si="76"/>
        <v xml:space="preserve"> </v>
      </c>
      <c r="P464" s="176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74"/>
        <v>0</v>
      </c>
      <c r="I465" s="176"/>
      <c r="J465" s="147" t="str">
        <f t="shared" si="75"/>
        <v xml:space="preserve"> </v>
      </c>
      <c r="K465" s="176"/>
      <c r="L465" s="176"/>
      <c r="M465" s="145">
        <f t="shared" si="77"/>
        <v>0</v>
      </c>
      <c r="N465" s="176"/>
      <c r="O465" s="181" t="str">
        <f t="shared" si="76"/>
        <v xml:space="preserve"> </v>
      </c>
      <c r="P465" s="176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74"/>
        <v>0</v>
      </c>
      <c r="I466" s="176"/>
      <c r="J466" s="147" t="str">
        <f t="shared" si="75"/>
        <v xml:space="preserve"> </v>
      </c>
      <c r="K466" s="176"/>
      <c r="L466" s="176"/>
      <c r="M466" s="145">
        <f t="shared" si="77"/>
        <v>0</v>
      </c>
      <c r="N466" s="176"/>
      <c r="O466" s="181" t="str">
        <f t="shared" si="76"/>
        <v xml:space="preserve"> </v>
      </c>
      <c r="P466" s="176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74"/>
        <v>0</v>
      </c>
      <c r="I467" s="176"/>
      <c r="J467" s="147" t="str">
        <f t="shared" si="75"/>
        <v xml:space="preserve"> </v>
      </c>
      <c r="K467" s="176"/>
      <c r="L467" s="176"/>
      <c r="M467" s="145">
        <f t="shared" si="77"/>
        <v>0</v>
      </c>
      <c r="N467" s="176"/>
      <c r="O467" s="181" t="str">
        <f t="shared" si="76"/>
        <v xml:space="preserve"> </v>
      </c>
      <c r="P467" s="176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74"/>
        <v>0</v>
      </c>
      <c r="I468" s="176"/>
      <c r="J468" s="147" t="str">
        <f t="shared" si="75"/>
        <v xml:space="preserve"> </v>
      </c>
      <c r="K468" s="176"/>
      <c r="L468" s="176"/>
      <c r="M468" s="145">
        <f t="shared" si="77"/>
        <v>0</v>
      </c>
      <c r="N468" s="176"/>
      <c r="O468" s="181" t="str">
        <f t="shared" si="76"/>
        <v xml:space="preserve"> </v>
      </c>
      <c r="P468" s="176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74"/>
        <v>0</v>
      </c>
      <c r="I469" s="176"/>
      <c r="J469" s="147" t="str">
        <f t="shared" si="75"/>
        <v xml:space="preserve"> </v>
      </c>
      <c r="K469" s="176"/>
      <c r="L469" s="176"/>
      <c r="M469" s="145">
        <f t="shared" si="77"/>
        <v>0</v>
      </c>
      <c r="N469" s="176"/>
      <c r="O469" s="181" t="str">
        <f t="shared" si="76"/>
        <v xml:space="preserve"> </v>
      </c>
      <c r="P469" s="176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84" si="78">SUM(F470:G470)</f>
        <v>0</v>
      </c>
      <c r="I470" s="176"/>
      <c r="J470" s="147" t="str">
        <f t="shared" si="75"/>
        <v xml:space="preserve"> </v>
      </c>
      <c r="K470" s="176"/>
      <c r="L470" s="176"/>
      <c r="M470" s="145">
        <f t="shared" si="77"/>
        <v>0</v>
      </c>
      <c r="N470" s="176"/>
      <c r="O470" s="181" t="str">
        <f t="shared" si="76"/>
        <v xml:space="preserve"> </v>
      </c>
      <c r="P470" s="176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78"/>
        <v>0</v>
      </c>
      <c r="I471" s="176"/>
      <c r="J471" s="147" t="str">
        <f t="shared" si="75"/>
        <v xml:space="preserve"> </v>
      </c>
      <c r="K471" s="176"/>
      <c r="L471" s="176"/>
      <c r="M471" s="145">
        <f t="shared" si="77"/>
        <v>0</v>
      </c>
      <c r="N471" s="176"/>
      <c r="O471" s="181" t="str">
        <f t="shared" si="76"/>
        <v xml:space="preserve"> </v>
      </c>
      <c r="P471" s="176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78"/>
        <v>0</v>
      </c>
      <c r="I472" s="176"/>
      <c r="J472" s="147" t="str">
        <f t="shared" si="75"/>
        <v xml:space="preserve"> </v>
      </c>
      <c r="K472" s="176"/>
      <c r="L472" s="176"/>
      <c r="M472" s="145">
        <f t="shared" si="77"/>
        <v>0</v>
      </c>
      <c r="N472" s="176"/>
      <c r="O472" s="181" t="str">
        <f t="shared" si="76"/>
        <v xml:space="preserve"> </v>
      </c>
      <c r="P472" s="176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78"/>
        <v>0</v>
      </c>
      <c r="I473" s="176"/>
      <c r="J473" s="147" t="str">
        <f t="shared" si="75"/>
        <v xml:space="preserve"> </v>
      </c>
      <c r="K473" s="176"/>
      <c r="L473" s="176"/>
      <c r="M473" s="145">
        <f t="shared" si="77"/>
        <v>0</v>
      </c>
      <c r="N473" s="176"/>
      <c r="O473" s="181" t="str">
        <f t="shared" si="76"/>
        <v xml:space="preserve"> </v>
      </c>
      <c r="P473" s="176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78"/>
        <v>0</v>
      </c>
      <c r="I474" s="176"/>
      <c r="J474" s="147" t="str">
        <f t="shared" si="75"/>
        <v xml:space="preserve"> </v>
      </c>
      <c r="K474" s="176"/>
      <c r="L474" s="176"/>
      <c r="M474" s="145">
        <f t="shared" si="77"/>
        <v>0</v>
      </c>
      <c r="N474" s="176"/>
      <c r="O474" s="181" t="str">
        <f t="shared" si="76"/>
        <v xml:space="preserve"> </v>
      </c>
      <c r="P474" s="176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78"/>
        <v>0</v>
      </c>
      <c r="I475" s="176"/>
      <c r="J475" s="147" t="str">
        <f t="shared" si="75"/>
        <v xml:space="preserve"> </v>
      </c>
      <c r="K475" s="176"/>
      <c r="L475" s="176"/>
      <c r="M475" s="145">
        <f t="shared" si="77"/>
        <v>0</v>
      </c>
      <c r="N475" s="176"/>
      <c r="O475" s="181" t="str">
        <f t="shared" si="76"/>
        <v xml:space="preserve"> </v>
      </c>
      <c r="P475" s="176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78"/>
        <v>0</v>
      </c>
      <c r="I476" s="176"/>
      <c r="J476" s="147" t="str">
        <f t="shared" si="75"/>
        <v xml:space="preserve"> </v>
      </c>
      <c r="K476" s="176"/>
      <c r="L476" s="176"/>
      <c r="M476" s="145">
        <f t="shared" si="77"/>
        <v>0</v>
      </c>
      <c r="N476" s="176"/>
      <c r="O476" s="181" t="str">
        <f t="shared" si="76"/>
        <v xml:space="preserve"> </v>
      </c>
      <c r="P476" s="176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78"/>
        <v>0</v>
      </c>
      <c r="I477" s="176"/>
      <c r="J477" s="147" t="str">
        <f t="shared" si="75"/>
        <v xml:space="preserve"> </v>
      </c>
      <c r="K477" s="176"/>
      <c r="L477" s="176"/>
      <c r="M477" s="145">
        <f t="shared" si="77"/>
        <v>0</v>
      </c>
      <c r="N477" s="176"/>
      <c r="O477" s="181" t="str">
        <f t="shared" si="76"/>
        <v xml:space="preserve"> </v>
      </c>
      <c r="P477" s="176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78"/>
        <v>0</v>
      </c>
      <c r="I478" s="176"/>
      <c r="J478" s="147" t="str">
        <f t="shared" si="75"/>
        <v xml:space="preserve"> </v>
      </c>
      <c r="K478" s="176"/>
      <c r="L478" s="176"/>
      <c r="M478" s="145">
        <f t="shared" si="77"/>
        <v>0</v>
      </c>
      <c r="N478" s="176"/>
      <c r="O478" s="181" t="str">
        <f t="shared" si="76"/>
        <v xml:space="preserve"> </v>
      </c>
      <c r="P478" s="176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78"/>
        <v>0</v>
      </c>
      <c r="I479" s="176"/>
      <c r="J479" s="147" t="str">
        <f t="shared" si="75"/>
        <v xml:space="preserve"> </v>
      </c>
      <c r="K479" s="176"/>
      <c r="L479" s="176"/>
      <c r="M479" s="145">
        <f t="shared" si="77"/>
        <v>0</v>
      </c>
      <c r="N479" s="176"/>
      <c r="O479" s="181" t="str">
        <f t="shared" si="76"/>
        <v xml:space="preserve"> </v>
      </c>
      <c r="P479" s="176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78"/>
        <v>0</v>
      </c>
      <c r="I480" s="176"/>
      <c r="J480" s="147" t="str">
        <f t="shared" si="75"/>
        <v xml:space="preserve"> </v>
      </c>
      <c r="K480" s="176"/>
      <c r="L480" s="176"/>
      <c r="M480" s="145">
        <f t="shared" si="77"/>
        <v>0</v>
      </c>
      <c r="N480" s="176"/>
      <c r="O480" s="181" t="str">
        <f t="shared" si="76"/>
        <v xml:space="preserve"> </v>
      </c>
      <c r="P480" s="176"/>
    </row>
    <row r="481" spans="1:16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78"/>
        <v>0</v>
      </c>
      <c r="I481" s="176"/>
      <c r="J481" s="147" t="str">
        <f t="shared" si="75"/>
        <v xml:space="preserve"> </v>
      </c>
      <c r="K481" s="176"/>
      <c r="L481" s="176"/>
      <c r="M481" s="145">
        <f t="shared" si="77"/>
        <v>0</v>
      </c>
      <c r="N481" s="176"/>
      <c r="O481" s="181" t="str">
        <f t="shared" si="76"/>
        <v xml:space="preserve"> </v>
      </c>
      <c r="P481" s="176"/>
    </row>
    <row r="482" spans="1:16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78"/>
        <v>0</v>
      </c>
      <c r="I482" s="176"/>
      <c r="J482" s="147" t="str">
        <f t="shared" si="75"/>
        <v xml:space="preserve"> </v>
      </c>
      <c r="K482" s="176"/>
      <c r="L482" s="176"/>
      <c r="M482" s="145">
        <f t="shared" si="77"/>
        <v>0</v>
      </c>
      <c r="N482" s="176"/>
      <c r="O482" s="181" t="str">
        <f t="shared" si="76"/>
        <v xml:space="preserve"> </v>
      </c>
      <c r="P482" s="176"/>
    </row>
    <row r="483" spans="1:16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78"/>
        <v>0</v>
      </c>
      <c r="I483" s="176"/>
      <c r="J483" s="147" t="str">
        <f t="shared" si="75"/>
        <v xml:space="preserve"> </v>
      </c>
      <c r="K483" s="176"/>
      <c r="L483" s="176"/>
      <c r="M483" s="145">
        <f t="shared" si="77"/>
        <v>0</v>
      </c>
      <c r="N483" s="176"/>
      <c r="O483" s="181" t="str">
        <f t="shared" si="76"/>
        <v xml:space="preserve"> </v>
      </c>
      <c r="P483" s="176"/>
    </row>
    <row r="484" spans="1:16" ht="15" customHeight="1" x14ac:dyDescent="0.2">
      <c r="A484" s="383" t="s">
        <v>402</v>
      </c>
      <c r="B484" s="383"/>
      <c r="C484" s="5" t="s">
        <v>728</v>
      </c>
      <c r="D484" s="22" t="s">
        <v>895</v>
      </c>
      <c r="E484" s="29"/>
      <c r="F484" s="142">
        <v>0</v>
      </c>
      <c r="G484" s="142"/>
      <c r="H484" s="145">
        <f t="shared" si="78"/>
        <v>0</v>
      </c>
      <c r="I484" s="176"/>
      <c r="J484" s="147" t="str">
        <f t="shared" si="75"/>
        <v xml:space="preserve"> </v>
      </c>
      <c r="K484" s="176">
        <f>1119250-831410</f>
        <v>287840</v>
      </c>
      <c r="L484" s="176"/>
      <c r="M484" s="145">
        <f t="shared" si="77"/>
        <v>287840</v>
      </c>
      <c r="N484" s="176"/>
      <c r="O484" s="181">
        <f t="shared" si="76"/>
        <v>0</v>
      </c>
      <c r="P484" s="176">
        <f>1119250-831410</f>
        <v>287840</v>
      </c>
    </row>
    <row r="485" spans="1:16" ht="25.5" customHeight="1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49">
        <f t="shared" ref="F485:I485" si="79">F421+F423+F424+F425+F436+F447+F458+F460+F471+F472+F473+F484</f>
        <v>0</v>
      </c>
      <c r="G485" s="149">
        <f t="shared" si="79"/>
        <v>0</v>
      </c>
      <c r="H485" s="149">
        <f t="shared" si="79"/>
        <v>0</v>
      </c>
      <c r="I485" s="149">
        <f t="shared" si="79"/>
        <v>0</v>
      </c>
      <c r="J485" s="149" t="e">
        <f t="shared" ref="J485:P485" si="80">J421+J423+J424+J425+J436+J447+J458+J460+J471+J472+J473+J484</f>
        <v>#VALUE!</v>
      </c>
      <c r="K485" s="149">
        <f t="shared" ref="K485" si="81">K421+K423+K424+K425+K436+K447+K458+K460+K471+K472+K473+K484</f>
        <v>287840</v>
      </c>
      <c r="L485" s="149">
        <f t="shared" si="80"/>
        <v>0</v>
      </c>
      <c r="M485" s="149">
        <f t="shared" si="80"/>
        <v>287840</v>
      </c>
      <c r="N485" s="149">
        <f t="shared" si="80"/>
        <v>0</v>
      </c>
      <c r="O485" s="181">
        <f t="shared" si="76"/>
        <v>0</v>
      </c>
      <c r="P485" s="149">
        <f t="shared" si="80"/>
        <v>287840</v>
      </c>
    </row>
    <row r="486" spans="1:16" ht="15" customHeight="1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493" si="82">SUM(F486:G486)</f>
        <v>0</v>
      </c>
      <c r="I486" s="176"/>
      <c r="J486" s="147" t="str">
        <f t="shared" si="75"/>
        <v xml:space="preserve"> </v>
      </c>
      <c r="K486" s="176"/>
      <c r="L486" s="176"/>
      <c r="M486" s="145">
        <f t="shared" si="77"/>
        <v>0</v>
      </c>
      <c r="N486" s="176"/>
      <c r="O486" s="181" t="str">
        <f t="shared" si="76"/>
        <v xml:space="preserve"> </v>
      </c>
      <c r="P486" s="176"/>
    </row>
    <row r="487" spans="1:16" ht="15" customHeight="1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82"/>
        <v>0</v>
      </c>
      <c r="I487" s="176"/>
      <c r="J487" s="147" t="str">
        <f t="shared" si="75"/>
        <v xml:space="preserve"> </v>
      </c>
      <c r="K487" s="176"/>
      <c r="L487" s="176"/>
      <c r="M487" s="145">
        <f t="shared" si="77"/>
        <v>0</v>
      </c>
      <c r="N487" s="176"/>
      <c r="O487" s="181" t="str">
        <f t="shared" si="76"/>
        <v xml:space="preserve"> </v>
      </c>
      <c r="P487" s="176"/>
    </row>
    <row r="488" spans="1:16" ht="15" customHeight="1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82"/>
        <v>0</v>
      </c>
      <c r="I488" s="176"/>
      <c r="J488" s="147" t="str">
        <f t="shared" si="75"/>
        <v xml:space="preserve"> </v>
      </c>
      <c r="K488" s="176"/>
      <c r="L488" s="176"/>
      <c r="M488" s="145">
        <f t="shared" si="77"/>
        <v>0</v>
      </c>
      <c r="N488" s="176"/>
      <c r="O488" s="181" t="str">
        <f t="shared" si="76"/>
        <v xml:space="preserve"> </v>
      </c>
      <c r="P488" s="176"/>
    </row>
    <row r="489" spans="1:16" ht="15" customHeight="1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82"/>
        <v>0</v>
      </c>
      <c r="I489" s="176"/>
      <c r="J489" s="147" t="str">
        <f t="shared" si="75"/>
        <v xml:space="preserve"> </v>
      </c>
      <c r="K489" s="176"/>
      <c r="L489" s="176"/>
      <c r="M489" s="145">
        <f t="shared" si="77"/>
        <v>0</v>
      </c>
      <c r="N489" s="176"/>
      <c r="O489" s="181" t="str">
        <f t="shared" si="76"/>
        <v xml:space="preserve"> </v>
      </c>
      <c r="P489" s="176"/>
    </row>
    <row r="490" spans="1:16" ht="15" customHeight="1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42">
        <v>164</v>
      </c>
      <c r="G490" s="142"/>
      <c r="H490" s="145">
        <f t="shared" si="82"/>
        <v>164</v>
      </c>
      <c r="I490" s="176">
        <v>0</v>
      </c>
      <c r="J490" s="147">
        <f t="shared" si="75"/>
        <v>0</v>
      </c>
      <c r="K490" s="176">
        <v>0</v>
      </c>
      <c r="L490" s="176">
        <v>0</v>
      </c>
      <c r="M490" s="145">
        <f t="shared" si="77"/>
        <v>0</v>
      </c>
      <c r="N490" s="176">
        <v>0</v>
      </c>
      <c r="O490" s="181" t="str">
        <f t="shared" si="76"/>
        <v xml:space="preserve"> </v>
      </c>
      <c r="P490" s="176">
        <v>0</v>
      </c>
    </row>
    <row r="491" spans="1:16" ht="15" customHeight="1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82"/>
        <v>0</v>
      </c>
      <c r="I491" s="176"/>
      <c r="J491" s="147" t="str">
        <f t="shared" si="75"/>
        <v xml:space="preserve"> </v>
      </c>
      <c r="K491" s="176"/>
      <c r="L491" s="176"/>
      <c r="M491" s="145">
        <f t="shared" si="77"/>
        <v>0</v>
      </c>
      <c r="N491" s="176"/>
      <c r="O491" s="181" t="str">
        <f t="shared" si="76"/>
        <v xml:space="preserve"> </v>
      </c>
      <c r="P491" s="176"/>
    </row>
    <row r="492" spans="1:16" ht="15" customHeight="1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82"/>
        <v>0</v>
      </c>
      <c r="I492" s="176"/>
      <c r="J492" s="147" t="str">
        <f t="shared" si="75"/>
        <v xml:space="preserve"> </v>
      </c>
      <c r="K492" s="176"/>
      <c r="L492" s="176"/>
      <c r="M492" s="145">
        <f t="shared" si="77"/>
        <v>0</v>
      </c>
      <c r="N492" s="176"/>
      <c r="O492" s="181" t="str">
        <f t="shared" si="76"/>
        <v xml:space="preserve"> </v>
      </c>
      <c r="P492" s="176"/>
    </row>
    <row r="493" spans="1:16" ht="15" customHeight="1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42">
        <v>44</v>
      </c>
      <c r="G493" s="142"/>
      <c r="H493" s="145">
        <f t="shared" si="82"/>
        <v>44</v>
      </c>
      <c r="I493" s="176">
        <v>0</v>
      </c>
      <c r="J493" s="147">
        <f t="shared" si="75"/>
        <v>0</v>
      </c>
      <c r="K493" s="176">
        <v>0</v>
      </c>
      <c r="L493" s="176">
        <v>0</v>
      </c>
      <c r="M493" s="145">
        <f t="shared" si="77"/>
        <v>0</v>
      </c>
      <c r="N493" s="176">
        <v>0</v>
      </c>
      <c r="O493" s="181" t="str">
        <f t="shared" si="76"/>
        <v xml:space="preserve"> </v>
      </c>
      <c r="P493" s="176">
        <v>0</v>
      </c>
    </row>
    <row r="494" spans="1:16" ht="15" customHeight="1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49">
        <v>208</v>
      </c>
      <c r="G494" s="149">
        <f t="shared" ref="G494:L494" si="83">G486+G487+G489+G490+G491+G492+G493</f>
        <v>0</v>
      </c>
      <c r="H494" s="149">
        <f t="shared" si="83"/>
        <v>208</v>
      </c>
      <c r="I494" s="149">
        <f t="shared" si="83"/>
        <v>0</v>
      </c>
      <c r="J494" s="149" t="e">
        <f t="shared" si="83"/>
        <v>#VALUE!</v>
      </c>
      <c r="K494" s="149">
        <f t="shared" si="83"/>
        <v>0</v>
      </c>
      <c r="L494" s="149">
        <f t="shared" si="83"/>
        <v>0</v>
      </c>
      <c r="M494" s="149">
        <f t="shared" ref="M494:N494" si="84">M486+M487+M489+M490+M491+M492+M493</f>
        <v>0</v>
      </c>
      <c r="N494" s="149">
        <f t="shared" si="84"/>
        <v>0</v>
      </c>
      <c r="O494" s="181" t="str">
        <f t="shared" si="76"/>
        <v xml:space="preserve"> </v>
      </c>
      <c r="P494" s="149">
        <f t="shared" ref="P494" si="85">P486+P487+P489+P490+P491+P492+P493</f>
        <v>0</v>
      </c>
    </row>
    <row r="495" spans="1:16" ht="15" hidden="1" customHeight="1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ref="H495:H558" si="86">SUM(F495:G495)</f>
        <v>0</v>
      </c>
      <c r="I495" s="176"/>
      <c r="J495" s="147" t="str">
        <f t="shared" si="75"/>
        <v xml:space="preserve"> </v>
      </c>
      <c r="K495" s="176"/>
      <c r="L495" s="176"/>
      <c r="M495" s="145">
        <f t="shared" si="77"/>
        <v>0</v>
      </c>
      <c r="N495" s="176"/>
      <c r="O495" s="181" t="str">
        <f t="shared" si="76"/>
        <v xml:space="preserve"> </v>
      </c>
      <c r="P495" s="176"/>
    </row>
    <row r="496" spans="1:16" ht="15" hidden="1" customHeight="1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86"/>
        <v>0</v>
      </c>
      <c r="I496" s="176"/>
      <c r="J496" s="147" t="str">
        <f t="shared" si="75"/>
        <v xml:space="preserve"> </v>
      </c>
      <c r="K496" s="176"/>
      <c r="L496" s="176"/>
      <c r="M496" s="145">
        <f t="shared" si="77"/>
        <v>0</v>
      </c>
      <c r="N496" s="176"/>
      <c r="O496" s="181" t="str">
        <f t="shared" si="76"/>
        <v xml:space="preserve"> </v>
      </c>
      <c r="P496" s="176"/>
    </row>
    <row r="497" spans="1:16" ht="15" hidden="1" customHeight="1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86"/>
        <v>0</v>
      </c>
      <c r="I497" s="176"/>
      <c r="J497" s="147" t="str">
        <f t="shared" si="75"/>
        <v xml:space="preserve"> </v>
      </c>
      <c r="K497" s="176"/>
      <c r="L497" s="176"/>
      <c r="M497" s="145">
        <f t="shared" si="77"/>
        <v>0</v>
      </c>
      <c r="N497" s="176"/>
      <c r="O497" s="181" t="str">
        <f t="shared" si="76"/>
        <v xml:space="preserve"> </v>
      </c>
      <c r="P497" s="176"/>
    </row>
    <row r="498" spans="1:16" ht="15" hidden="1" customHeight="1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86"/>
        <v>0</v>
      </c>
      <c r="I498" s="176"/>
      <c r="J498" s="147" t="str">
        <f t="shared" si="75"/>
        <v xml:space="preserve"> </v>
      </c>
      <c r="K498" s="176"/>
      <c r="L498" s="176"/>
      <c r="M498" s="145">
        <f t="shared" si="77"/>
        <v>0</v>
      </c>
      <c r="N498" s="176"/>
      <c r="O498" s="181" t="str">
        <f t="shared" si="76"/>
        <v xml:space="preserve"> </v>
      </c>
      <c r="P498" s="176"/>
    </row>
    <row r="499" spans="1:16" ht="15" hidden="1" customHeight="1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86"/>
        <v>0</v>
      </c>
      <c r="I499" s="176"/>
      <c r="J499" s="147" t="str">
        <f t="shared" si="75"/>
        <v xml:space="preserve"> </v>
      </c>
      <c r="K499" s="176"/>
      <c r="L499" s="176"/>
      <c r="M499" s="145">
        <f t="shared" si="77"/>
        <v>0</v>
      </c>
      <c r="N499" s="176"/>
      <c r="O499" s="181" t="str">
        <f t="shared" si="76"/>
        <v xml:space="preserve"> </v>
      </c>
      <c r="P499" s="176"/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86"/>
        <v>0</v>
      </c>
      <c r="I500" s="176"/>
      <c r="J500" s="147" t="str">
        <f t="shared" si="75"/>
        <v xml:space="preserve"> </v>
      </c>
      <c r="K500" s="176"/>
      <c r="L500" s="176"/>
      <c r="M500" s="145">
        <f t="shared" si="77"/>
        <v>0</v>
      </c>
      <c r="N500" s="176"/>
      <c r="O500" s="181" t="str">
        <f t="shared" si="76"/>
        <v xml:space="preserve"> </v>
      </c>
      <c r="P500" s="176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86"/>
        <v>0</v>
      </c>
      <c r="I501" s="176"/>
      <c r="J501" s="147" t="str">
        <f t="shared" si="75"/>
        <v xml:space="preserve"> </v>
      </c>
      <c r="K501" s="176"/>
      <c r="L501" s="176"/>
      <c r="M501" s="145">
        <f t="shared" si="77"/>
        <v>0</v>
      </c>
      <c r="N501" s="176"/>
      <c r="O501" s="181" t="str">
        <f t="shared" si="76"/>
        <v xml:space="preserve"> </v>
      </c>
      <c r="P501" s="176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86"/>
        <v>0</v>
      </c>
      <c r="I502" s="176"/>
      <c r="J502" s="147" t="str">
        <f t="shared" ref="J502:J559" si="87">IF(H502=0," ",I502/H502)</f>
        <v xml:space="preserve"> </v>
      </c>
      <c r="K502" s="176"/>
      <c r="L502" s="176"/>
      <c r="M502" s="145">
        <f t="shared" si="77"/>
        <v>0</v>
      </c>
      <c r="N502" s="176"/>
      <c r="O502" s="181" t="str">
        <f t="shared" ref="O502:O560" si="88">IF(M502=0," ",N502/M502)</f>
        <v xml:space="preserve"> </v>
      </c>
      <c r="P502" s="176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86"/>
        <v>0</v>
      </c>
      <c r="I503" s="176"/>
      <c r="J503" s="147" t="str">
        <f t="shared" si="87"/>
        <v xml:space="preserve"> </v>
      </c>
      <c r="K503" s="176"/>
      <c r="L503" s="176"/>
      <c r="M503" s="145">
        <f t="shared" ref="M503:M559" si="89">SUM(K503:L503)</f>
        <v>0</v>
      </c>
      <c r="N503" s="176"/>
      <c r="O503" s="181" t="str">
        <f t="shared" si="88"/>
        <v xml:space="preserve"> </v>
      </c>
      <c r="P503" s="176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86"/>
        <v>0</v>
      </c>
      <c r="I504" s="176"/>
      <c r="J504" s="147" t="str">
        <f t="shared" si="87"/>
        <v xml:space="preserve"> </v>
      </c>
      <c r="K504" s="176"/>
      <c r="L504" s="176"/>
      <c r="M504" s="145">
        <f t="shared" si="89"/>
        <v>0</v>
      </c>
      <c r="N504" s="176"/>
      <c r="O504" s="181" t="str">
        <f t="shared" si="88"/>
        <v xml:space="preserve"> </v>
      </c>
      <c r="P504" s="176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86"/>
        <v>0</v>
      </c>
      <c r="I505" s="176"/>
      <c r="J505" s="147" t="str">
        <f t="shared" si="87"/>
        <v xml:space="preserve"> </v>
      </c>
      <c r="K505" s="176"/>
      <c r="L505" s="176"/>
      <c r="M505" s="145">
        <f t="shared" si="89"/>
        <v>0</v>
      </c>
      <c r="N505" s="176"/>
      <c r="O505" s="181" t="str">
        <f t="shared" si="88"/>
        <v xml:space="preserve"> </v>
      </c>
      <c r="P505" s="176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86"/>
        <v>0</v>
      </c>
      <c r="I506" s="176"/>
      <c r="J506" s="147" t="str">
        <f t="shared" si="87"/>
        <v xml:space="preserve"> </v>
      </c>
      <c r="K506" s="176"/>
      <c r="L506" s="176"/>
      <c r="M506" s="145">
        <f t="shared" si="89"/>
        <v>0</v>
      </c>
      <c r="N506" s="176"/>
      <c r="O506" s="181" t="str">
        <f t="shared" si="88"/>
        <v xml:space="preserve"> </v>
      </c>
      <c r="P506" s="176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86"/>
        <v>0</v>
      </c>
      <c r="I507" s="176"/>
      <c r="J507" s="147" t="str">
        <f t="shared" si="87"/>
        <v xml:space="preserve"> </v>
      </c>
      <c r="K507" s="176"/>
      <c r="L507" s="176"/>
      <c r="M507" s="145">
        <f t="shared" si="89"/>
        <v>0</v>
      </c>
      <c r="N507" s="176"/>
      <c r="O507" s="181" t="str">
        <f t="shared" si="88"/>
        <v xml:space="preserve"> </v>
      </c>
      <c r="P507" s="176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86"/>
        <v>0</v>
      </c>
      <c r="I508" s="176"/>
      <c r="J508" s="147" t="str">
        <f t="shared" si="87"/>
        <v xml:space="preserve"> </v>
      </c>
      <c r="K508" s="176"/>
      <c r="L508" s="176"/>
      <c r="M508" s="145">
        <f t="shared" si="89"/>
        <v>0</v>
      </c>
      <c r="N508" s="176"/>
      <c r="O508" s="181" t="str">
        <f t="shared" si="88"/>
        <v xml:space="preserve"> </v>
      </c>
      <c r="P508" s="176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86"/>
        <v>0</v>
      </c>
      <c r="I509" s="176"/>
      <c r="J509" s="147" t="str">
        <f t="shared" si="87"/>
        <v xml:space="preserve"> </v>
      </c>
      <c r="K509" s="176"/>
      <c r="L509" s="176"/>
      <c r="M509" s="145">
        <f t="shared" si="89"/>
        <v>0</v>
      </c>
      <c r="N509" s="176"/>
      <c r="O509" s="181" t="str">
        <f t="shared" si="88"/>
        <v xml:space="preserve"> </v>
      </c>
      <c r="P509" s="176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86"/>
        <v>0</v>
      </c>
      <c r="I510" s="176"/>
      <c r="J510" s="147" t="str">
        <f t="shared" si="87"/>
        <v xml:space="preserve"> </v>
      </c>
      <c r="K510" s="176"/>
      <c r="L510" s="176"/>
      <c r="M510" s="145">
        <f t="shared" si="89"/>
        <v>0</v>
      </c>
      <c r="N510" s="176"/>
      <c r="O510" s="181" t="str">
        <f t="shared" si="88"/>
        <v xml:space="preserve"> </v>
      </c>
      <c r="P510" s="176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86"/>
        <v>0</v>
      </c>
      <c r="I511" s="176"/>
      <c r="J511" s="147" t="str">
        <f t="shared" si="87"/>
        <v xml:space="preserve"> </v>
      </c>
      <c r="K511" s="176"/>
      <c r="L511" s="176"/>
      <c r="M511" s="145">
        <f t="shared" si="89"/>
        <v>0</v>
      </c>
      <c r="N511" s="176"/>
      <c r="O511" s="181" t="str">
        <f t="shared" si="88"/>
        <v xml:space="preserve"> </v>
      </c>
      <c r="P511" s="176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86"/>
        <v>0</v>
      </c>
      <c r="I512" s="176"/>
      <c r="J512" s="147" t="str">
        <f t="shared" si="87"/>
        <v xml:space="preserve"> </v>
      </c>
      <c r="K512" s="176"/>
      <c r="L512" s="176"/>
      <c r="M512" s="145">
        <f t="shared" si="89"/>
        <v>0</v>
      </c>
      <c r="N512" s="176"/>
      <c r="O512" s="181" t="str">
        <f t="shared" si="88"/>
        <v xml:space="preserve"> </v>
      </c>
      <c r="P512" s="176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86"/>
        <v>0</v>
      </c>
      <c r="I513" s="176"/>
      <c r="J513" s="147" t="str">
        <f t="shared" si="87"/>
        <v xml:space="preserve"> </v>
      </c>
      <c r="K513" s="176"/>
      <c r="L513" s="176"/>
      <c r="M513" s="145">
        <f t="shared" si="89"/>
        <v>0</v>
      </c>
      <c r="N513" s="176"/>
      <c r="O513" s="181" t="str">
        <f t="shared" si="88"/>
        <v xml:space="preserve"> </v>
      </c>
      <c r="P513" s="176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86"/>
        <v>0</v>
      </c>
      <c r="I514" s="176"/>
      <c r="J514" s="147" t="str">
        <f t="shared" si="87"/>
        <v xml:space="preserve"> </v>
      </c>
      <c r="K514" s="176"/>
      <c r="L514" s="176"/>
      <c r="M514" s="145">
        <f t="shared" si="89"/>
        <v>0</v>
      </c>
      <c r="N514" s="176"/>
      <c r="O514" s="181" t="str">
        <f t="shared" si="88"/>
        <v xml:space="preserve"> </v>
      </c>
      <c r="P514" s="176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86"/>
        <v>0</v>
      </c>
      <c r="I515" s="176"/>
      <c r="J515" s="147" t="str">
        <f t="shared" si="87"/>
        <v xml:space="preserve"> </v>
      </c>
      <c r="K515" s="176"/>
      <c r="L515" s="176"/>
      <c r="M515" s="145">
        <f t="shared" si="89"/>
        <v>0</v>
      </c>
      <c r="N515" s="176"/>
      <c r="O515" s="181" t="str">
        <f t="shared" si="88"/>
        <v xml:space="preserve"> </v>
      </c>
      <c r="P515" s="176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86"/>
        <v>0</v>
      </c>
      <c r="I516" s="176"/>
      <c r="J516" s="147" t="str">
        <f t="shared" si="87"/>
        <v xml:space="preserve"> </v>
      </c>
      <c r="K516" s="176"/>
      <c r="L516" s="176"/>
      <c r="M516" s="145">
        <f t="shared" si="89"/>
        <v>0</v>
      </c>
      <c r="N516" s="176"/>
      <c r="O516" s="181" t="str">
        <f t="shared" si="88"/>
        <v xml:space="preserve"> </v>
      </c>
      <c r="P516" s="176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86"/>
        <v>0</v>
      </c>
      <c r="I517" s="176"/>
      <c r="J517" s="147" t="str">
        <f t="shared" si="87"/>
        <v xml:space="preserve"> </v>
      </c>
      <c r="K517" s="176"/>
      <c r="L517" s="176"/>
      <c r="M517" s="145">
        <f t="shared" si="89"/>
        <v>0</v>
      </c>
      <c r="N517" s="176"/>
      <c r="O517" s="181" t="str">
        <f t="shared" si="88"/>
        <v xml:space="preserve"> </v>
      </c>
      <c r="P517" s="176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86"/>
        <v>0</v>
      </c>
      <c r="I518" s="176"/>
      <c r="J518" s="147" t="str">
        <f t="shared" si="87"/>
        <v xml:space="preserve"> </v>
      </c>
      <c r="K518" s="176"/>
      <c r="L518" s="176"/>
      <c r="M518" s="145">
        <f t="shared" si="89"/>
        <v>0</v>
      </c>
      <c r="N518" s="176"/>
      <c r="O518" s="181" t="str">
        <f t="shared" si="88"/>
        <v xml:space="preserve"> </v>
      </c>
      <c r="P518" s="176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86"/>
        <v>0</v>
      </c>
      <c r="I519" s="176"/>
      <c r="J519" s="147" t="str">
        <f t="shared" si="87"/>
        <v xml:space="preserve"> </v>
      </c>
      <c r="K519" s="176"/>
      <c r="L519" s="176"/>
      <c r="M519" s="145">
        <f t="shared" si="89"/>
        <v>0</v>
      </c>
      <c r="N519" s="176"/>
      <c r="O519" s="181" t="str">
        <f t="shared" si="88"/>
        <v xml:space="preserve"> </v>
      </c>
      <c r="P519" s="176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86"/>
        <v>0</v>
      </c>
      <c r="I520" s="176"/>
      <c r="J520" s="147" t="str">
        <f t="shared" si="87"/>
        <v xml:space="preserve"> </v>
      </c>
      <c r="K520" s="176"/>
      <c r="L520" s="176"/>
      <c r="M520" s="145">
        <f t="shared" si="89"/>
        <v>0</v>
      </c>
      <c r="N520" s="176"/>
      <c r="O520" s="181" t="str">
        <f t="shared" si="88"/>
        <v xml:space="preserve"> </v>
      </c>
      <c r="P520" s="176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86"/>
        <v>0</v>
      </c>
      <c r="I521" s="176"/>
      <c r="J521" s="147" t="str">
        <f t="shared" si="87"/>
        <v xml:space="preserve"> </v>
      </c>
      <c r="K521" s="176"/>
      <c r="L521" s="176"/>
      <c r="M521" s="145">
        <f t="shared" si="89"/>
        <v>0</v>
      </c>
      <c r="N521" s="176"/>
      <c r="O521" s="181" t="str">
        <f t="shared" si="88"/>
        <v xml:space="preserve"> </v>
      </c>
      <c r="P521" s="176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86"/>
        <v>0</v>
      </c>
      <c r="I522" s="176"/>
      <c r="J522" s="147" t="str">
        <f t="shared" si="87"/>
        <v xml:space="preserve"> </v>
      </c>
      <c r="K522" s="176"/>
      <c r="L522" s="176"/>
      <c r="M522" s="145">
        <f t="shared" si="89"/>
        <v>0</v>
      </c>
      <c r="N522" s="176"/>
      <c r="O522" s="181" t="str">
        <f t="shared" si="88"/>
        <v xml:space="preserve"> </v>
      </c>
      <c r="P522" s="176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86"/>
        <v>0</v>
      </c>
      <c r="I523" s="176"/>
      <c r="J523" s="147" t="str">
        <f t="shared" si="87"/>
        <v xml:space="preserve"> </v>
      </c>
      <c r="K523" s="176"/>
      <c r="L523" s="176"/>
      <c r="M523" s="145">
        <f t="shared" si="89"/>
        <v>0</v>
      </c>
      <c r="N523" s="176"/>
      <c r="O523" s="181" t="str">
        <f t="shared" si="88"/>
        <v xml:space="preserve"> </v>
      </c>
      <c r="P523" s="176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86"/>
        <v>0</v>
      </c>
      <c r="I524" s="176"/>
      <c r="J524" s="147" t="str">
        <f t="shared" si="87"/>
        <v xml:space="preserve"> </v>
      </c>
      <c r="K524" s="176"/>
      <c r="L524" s="176"/>
      <c r="M524" s="145">
        <f t="shared" si="89"/>
        <v>0</v>
      </c>
      <c r="N524" s="176"/>
      <c r="O524" s="181" t="str">
        <f t="shared" si="88"/>
        <v xml:space="preserve"> </v>
      </c>
      <c r="P524" s="176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86"/>
        <v>0</v>
      </c>
      <c r="I525" s="176"/>
      <c r="J525" s="147" t="str">
        <f t="shared" si="87"/>
        <v xml:space="preserve"> </v>
      </c>
      <c r="K525" s="176"/>
      <c r="L525" s="176"/>
      <c r="M525" s="145">
        <f t="shared" si="89"/>
        <v>0</v>
      </c>
      <c r="N525" s="176"/>
      <c r="O525" s="181" t="str">
        <f t="shared" si="88"/>
        <v xml:space="preserve"> </v>
      </c>
      <c r="P525" s="176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86"/>
        <v>0</v>
      </c>
      <c r="I526" s="176"/>
      <c r="J526" s="147" t="str">
        <f t="shared" si="87"/>
        <v xml:space="preserve"> </v>
      </c>
      <c r="K526" s="176"/>
      <c r="L526" s="176"/>
      <c r="M526" s="145">
        <f t="shared" si="89"/>
        <v>0</v>
      </c>
      <c r="N526" s="176"/>
      <c r="O526" s="181" t="str">
        <f t="shared" si="88"/>
        <v xml:space="preserve"> </v>
      </c>
      <c r="P526" s="176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86"/>
        <v>0</v>
      </c>
      <c r="I527" s="176"/>
      <c r="J527" s="147" t="str">
        <f t="shared" si="87"/>
        <v xml:space="preserve"> </v>
      </c>
      <c r="K527" s="176"/>
      <c r="L527" s="176"/>
      <c r="M527" s="145">
        <f t="shared" si="89"/>
        <v>0</v>
      </c>
      <c r="N527" s="176"/>
      <c r="O527" s="181" t="str">
        <f t="shared" si="88"/>
        <v xml:space="preserve"> </v>
      </c>
      <c r="P527" s="176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86"/>
        <v>0</v>
      </c>
      <c r="I528" s="176"/>
      <c r="J528" s="147" t="str">
        <f t="shared" si="87"/>
        <v xml:space="preserve"> </v>
      </c>
      <c r="K528" s="176"/>
      <c r="L528" s="176"/>
      <c r="M528" s="145">
        <f t="shared" si="89"/>
        <v>0</v>
      </c>
      <c r="N528" s="176"/>
      <c r="O528" s="181" t="str">
        <f t="shared" si="88"/>
        <v xml:space="preserve"> </v>
      </c>
      <c r="P528" s="176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86"/>
        <v>0</v>
      </c>
      <c r="I529" s="176"/>
      <c r="J529" s="147" t="str">
        <f t="shared" si="87"/>
        <v xml:space="preserve"> </v>
      </c>
      <c r="K529" s="176"/>
      <c r="L529" s="176"/>
      <c r="M529" s="145">
        <f t="shared" si="89"/>
        <v>0</v>
      </c>
      <c r="N529" s="176"/>
      <c r="O529" s="181" t="str">
        <f t="shared" si="88"/>
        <v xml:space="preserve"> </v>
      </c>
      <c r="P529" s="176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86"/>
        <v>0</v>
      </c>
      <c r="I530" s="176"/>
      <c r="J530" s="147" t="str">
        <f t="shared" si="87"/>
        <v xml:space="preserve"> </v>
      </c>
      <c r="K530" s="176"/>
      <c r="L530" s="176"/>
      <c r="M530" s="145">
        <f t="shared" si="89"/>
        <v>0</v>
      </c>
      <c r="N530" s="176"/>
      <c r="O530" s="181" t="str">
        <f t="shared" si="88"/>
        <v xml:space="preserve"> </v>
      </c>
      <c r="P530" s="176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86"/>
        <v>0</v>
      </c>
      <c r="I531" s="176"/>
      <c r="J531" s="147" t="str">
        <f t="shared" si="87"/>
        <v xml:space="preserve"> </v>
      </c>
      <c r="K531" s="176"/>
      <c r="L531" s="176"/>
      <c r="M531" s="145">
        <f t="shared" si="89"/>
        <v>0</v>
      </c>
      <c r="N531" s="176"/>
      <c r="O531" s="181" t="str">
        <f t="shared" si="88"/>
        <v xml:space="preserve"> </v>
      </c>
      <c r="P531" s="176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86"/>
        <v>0</v>
      </c>
      <c r="I532" s="176"/>
      <c r="J532" s="147" t="str">
        <f t="shared" si="87"/>
        <v xml:space="preserve"> </v>
      </c>
      <c r="K532" s="176"/>
      <c r="L532" s="176"/>
      <c r="M532" s="145">
        <f t="shared" si="89"/>
        <v>0</v>
      </c>
      <c r="N532" s="176"/>
      <c r="O532" s="181" t="str">
        <f t="shared" si="88"/>
        <v xml:space="preserve"> </v>
      </c>
      <c r="P532" s="176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86"/>
        <v>0</v>
      </c>
      <c r="I533" s="176"/>
      <c r="J533" s="147" t="str">
        <f t="shared" si="87"/>
        <v xml:space="preserve"> </v>
      </c>
      <c r="K533" s="176"/>
      <c r="L533" s="176"/>
      <c r="M533" s="145">
        <f t="shared" si="89"/>
        <v>0</v>
      </c>
      <c r="N533" s="176"/>
      <c r="O533" s="181" t="str">
        <f t="shared" si="88"/>
        <v xml:space="preserve"> </v>
      </c>
      <c r="P533" s="176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86"/>
        <v>0</v>
      </c>
      <c r="I534" s="176"/>
      <c r="J534" s="147" t="str">
        <f t="shared" si="87"/>
        <v xml:space="preserve"> </v>
      </c>
      <c r="K534" s="176"/>
      <c r="L534" s="176"/>
      <c r="M534" s="145">
        <f t="shared" si="89"/>
        <v>0</v>
      </c>
      <c r="N534" s="176"/>
      <c r="O534" s="181" t="str">
        <f t="shared" si="88"/>
        <v xml:space="preserve"> </v>
      </c>
      <c r="P534" s="176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86"/>
        <v>0</v>
      </c>
      <c r="I535" s="176"/>
      <c r="J535" s="147" t="str">
        <f t="shared" si="87"/>
        <v xml:space="preserve"> </v>
      </c>
      <c r="K535" s="176"/>
      <c r="L535" s="176"/>
      <c r="M535" s="145">
        <f t="shared" si="89"/>
        <v>0</v>
      </c>
      <c r="N535" s="176"/>
      <c r="O535" s="181" t="str">
        <f t="shared" si="88"/>
        <v xml:space="preserve"> </v>
      </c>
      <c r="P535" s="176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86"/>
        <v>0</v>
      </c>
      <c r="I536" s="176"/>
      <c r="J536" s="147" t="str">
        <f t="shared" si="87"/>
        <v xml:space="preserve"> </v>
      </c>
      <c r="K536" s="176"/>
      <c r="L536" s="176"/>
      <c r="M536" s="145">
        <f t="shared" si="89"/>
        <v>0</v>
      </c>
      <c r="N536" s="176"/>
      <c r="O536" s="181" t="str">
        <f t="shared" si="88"/>
        <v xml:space="preserve"> </v>
      </c>
      <c r="P536" s="176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86"/>
        <v>0</v>
      </c>
      <c r="I537" s="176"/>
      <c r="J537" s="147" t="str">
        <f t="shared" si="87"/>
        <v xml:space="preserve"> </v>
      </c>
      <c r="K537" s="176"/>
      <c r="L537" s="176"/>
      <c r="M537" s="145">
        <f t="shared" si="89"/>
        <v>0</v>
      </c>
      <c r="N537" s="176"/>
      <c r="O537" s="181" t="str">
        <f t="shared" si="88"/>
        <v xml:space="preserve"> </v>
      </c>
      <c r="P537" s="176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86"/>
        <v>0</v>
      </c>
      <c r="I538" s="176"/>
      <c r="J538" s="147" t="str">
        <f t="shared" si="87"/>
        <v xml:space="preserve"> </v>
      </c>
      <c r="K538" s="176"/>
      <c r="L538" s="176"/>
      <c r="M538" s="145">
        <f t="shared" si="89"/>
        <v>0</v>
      </c>
      <c r="N538" s="176"/>
      <c r="O538" s="181" t="str">
        <f t="shared" si="88"/>
        <v xml:space="preserve"> </v>
      </c>
      <c r="P538" s="176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86"/>
        <v>0</v>
      </c>
      <c r="I539" s="176"/>
      <c r="J539" s="147" t="str">
        <f t="shared" si="87"/>
        <v xml:space="preserve"> </v>
      </c>
      <c r="K539" s="176"/>
      <c r="L539" s="176"/>
      <c r="M539" s="145">
        <f t="shared" si="89"/>
        <v>0</v>
      </c>
      <c r="N539" s="176"/>
      <c r="O539" s="181" t="str">
        <f t="shared" si="88"/>
        <v xml:space="preserve"> </v>
      </c>
      <c r="P539" s="176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86"/>
        <v>0</v>
      </c>
      <c r="I540" s="176"/>
      <c r="J540" s="147" t="str">
        <f t="shared" si="87"/>
        <v xml:space="preserve"> </v>
      </c>
      <c r="K540" s="176"/>
      <c r="L540" s="176"/>
      <c r="M540" s="145">
        <f t="shared" si="89"/>
        <v>0</v>
      </c>
      <c r="N540" s="176"/>
      <c r="O540" s="181" t="str">
        <f t="shared" si="88"/>
        <v xml:space="preserve"> </v>
      </c>
      <c r="P540" s="176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86"/>
        <v>0</v>
      </c>
      <c r="I541" s="176"/>
      <c r="J541" s="147" t="str">
        <f t="shared" si="87"/>
        <v xml:space="preserve"> </v>
      </c>
      <c r="K541" s="176"/>
      <c r="L541" s="176"/>
      <c r="M541" s="145">
        <f t="shared" si="89"/>
        <v>0</v>
      </c>
      <c r="N541" s="176"/>
      <c r="O541" s="181" t="str">
        <f t="shared" si="88"/>
        <v xml:space="preserve"> </v>
      </c>
      <c r="P541" s="176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86"/>
        <v>0</v>
      </c>
      <c r="I542" s="176"/>
      <c r="J542" s="147" t="str">
        <f t="shared" si="87"/>
        <v xml:space="preserve"> </v>
      </c>
      <c r="K542" s="176"/>
      <c r="L542" s="176"/>
      <c r="M542" s="145">
        <f t="shared" si="89"/>
        <v>0</v>
      </c>
      <c r="N542" s="176"/>
      <c r="O542" s="181" t="str">
        <f t="shared" si="88"/>
        <v xml:space="preserve"> </v>
      </c>
      <c r="P542" s="176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86"/>
        <v>0</v>
      </c>
      <c r="I543" s="176"/>
      <c r="J543" s="147" t="str">
        <f t="shared" si="87"/>
        <v xml:space="preserve"> </v>
      </c>
      <c r="K543" s="176"/>
      <c r="L543" s="176"/>
      <c r="M543" s="145">
        <f t="shared" si="89"/>
        <v>0</v>
      </c>
      <c r="N543" s="176"/>
      <c r="O543" s="181" t="str">
        <f t="shared" si="88"/>
        <v xml:space="preserve"> </v>
      </c>
      <c r="P543" s="176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86"/>
        <v>0</v>
      </c>
      <c r="I544" s="176"/>
      <c r="J544" s="147" t="str">
        <f t="shared" si="87"/>
        <v xml:space="preserve"> </v>
      </c>
      <c r="K544" s="176"/>
      <c r="L544" s="176"/>
      <c r="M544" s="145">
        <f t="shared" si="89"/>
        <v>0</v>
      </c>
      <c r="N544" s="176"/>
      <c r="O544" s="181" t="str">
        <f t="shared" si="88"/>
        <v xml:space="preserve"> </v>
      </c>
      <c r="P544" s="176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86"/>
        <v>0</v>
      </c>
      <c r="I545" s="176"/>
      <c r="J545" s="147" t="str">
        <f t="shared" si="87"/>
        <v xml:space="preserve"> </v>
      </c>
      <c r="K545" s="176"/>
      <c r="L545" s="176"/>
      <c r="M545" s="145">
        <f t="shared" si="89"/>
        <v>0</v>
      </c>
      <c r="N545" s="176"/>
      <c r="O545" s="181" t="str">
        <f t="shared" si="88"/>
        <v xml:space="preserve"> </v>
      </c>
      <c r="P545" s="176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86"/>
        <v>0</v>
      </c>
      <c r="I546" s="176"/>
      <c r="J546" s="147" t="str">
        <f t="shared" si="87"/>
        <v xml:space="preserve"> </v>
      </c>
      <c r="K546" s="176"/>
      <c r="L546" s="176"/>
      <c r="M546" s="145">
        <f t="shared" si="89"/>
        <v>0</v>
      </c>
      <c r="N546" s="176"/>
      <c r="O546" s="181" t="str">
        <f t="shared" si="88"/>
        <v xml:space="preserve"> </v>
      </c>
      <c r="P546" s="176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86"/>
        <v>0</v>
      </c>
      <c r="I547" s="176"/>
      <c r="J547" s="147" t="str">
        <f t="shared" si="87"/>
        <v xml:space="preserve"> </v>
      </c>
      <c r="K547" s="176"/>
      <c r="L547" s="176"/>
      <c r="M547" s="145">
        <f t="shared" si="89"/>
        <v>0</v>
      </c>
      <c r="N547" s="176"/>
      <c r="O547" s="181" t="str">
        <f t="shared" si="88"/>
        <v xml:space="preserve"> </v>
      </c>
      <c r="P547" s="176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86"/>
        <v>0</v>
      </c>
      <c r="I548" s="176"/>
      <c r="J548" s="147" t="str">
        <f t="shared" si="87"/>
        <v xml:space="preserve"> </v>
      </c>
      <c r="K548" s="176"/>
      <c r="L548" s="176"/>
      <c r="M548" s="145">
        <f t="shared" si="89"/>
        <v>0</v>
      </c>
      <c r="N548" s="176"/>
      <c r="O548" s="181" t="str">
        <f t="shared" si="88"/>
        <v xml:space="preserve"> </v>
      </c>
      <c r="P548" s="176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86"/>
        <v>0</v>
      </c>
      <c r="I549" s="176"/>
      <c r="J549" s="147" t="str">
        <f t="shared" si="87"/>
        <v xml:space="preserve"> </v>
      </c>
      <c r="K549" s="176"/>
      <c r="L549" s="176"/>
      <c r="M549" s="145">
        <f t="shared" si="89"/>
        <v>0</v>
      </c>
      <c r="N549" s="176"/>
      <c r="O549" s="181" t="str">
        <f t="shared" si="88"/>
        <v xml:space="preserve"> </v>
      </c>
      <c r="P549" s="176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si="86"/>
        <v>0</v>
      </c>
      <c r="I550" s="176"/>
      <c r="J550" s="147" t="str">
        <f t="shared" si="87"/>
        <v xml:space="preserve"> </v>
      </c>
      <c r="K550" s="176"/>
      <c r="L550" s="176"/>
      <c r="M550" s="145">
        <f t="shared" si="89"/>
        <v>0</v>
      </c>
      <c r="N550" s="176"/>
      <c r="O550" s="181" t="str">
        <f t="shared" si="88"/>
        <v xml:space="preserve"> </v>
      </c>
      <c r="P550" s="176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86"/>
        <v>0</v>
      </c>
      <c r="I551" s="176"/>
      <c r="J551" s="147" t="str">
        <f t="shared" si="87"/>
        <v xml:space="preserve"> </v>
      </c>
      <c r="K551" s="176"/>
      <c r="L551" s="176"/>
      <c r="M551" s="145">
        <f t="shared" si="89"/>
        <v>0</v>
      </c>
      <c r="N551" s="176"/>
      <c r="O551" s="181" t="str">
        <f t="shared" si="88"/>
        <v xml:space="preserve"> </v>
      </c>
      <c r="P551" s="176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86"/>
        <v>0</v>
      </c>
      <c r="I552" s="176"/>
      <c r="J552" s="147" t="str">
        <f t="shared" si="87"/>
        <v xml:space="preserve"> </v>
      </c>
      <c r="K552" s="176"/>
      <c r="L552" s="176"/>
      <c r="M552" s="145">
        <f t="shared" si="89"/>
        <v>0</v>
      </c>
      <c r="N552" s="176"/>
      <c r="O552" s="181" t="str">
        <f t="shared" si="88"/>
        <v xml:space="preserve"> </v>
      </c>
      <c r="P552" s="176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86"/>
        <v>0</v>
      </c>
      <c r="I553" s="176"/>
      <c r="J553" s="147" t="str">
        <f t="shared" si="87"/>
        <v xml:space="preserve"> </v>
      </c>
      <c r="K553" s="176"/>
      <c r="L553" s="176"/>
      <c r="M553" s="145">
        <f t="shared" si="89"/>
        <v>0</v>
      </c>
      <c r="N553" s="176"/>
      <c r="O553" s="181" t="str">
        <f t="shared" si="88"/>
        <v xml:space="preserve"> </v>
      </c>
      <c r="P553" s="176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86"/>
        <v>0</v>
      </c>
      <c r="I554" s="176"/>
      <c r="J554" s="147" t="str">
        <f t="shared" si="87"/>
        <v xml:space="preserve"> </v>
      </c>
      <c r="K554" s="176"/>
      <c r="L554" s="176"/>
      <c r="M554" s="145">
        <f t="shared" si="89"/>
        <v>0</v>
      </c>
      <c r="N554" s="176"/>
      <c r="O554" s="181" t="str">
        <f t="shared" si="88"/>
        <v xml:space="preserve"> </v>
      </c>
      <c r="P554" s="176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86"/>
        <v>0</v>
      </c>
      <c r="I555" s="176"/>
      <c r="J555" s="147" t="str">
        <f t="shared" si="87"/>
        <v xml:space="preserve"> </v>
      </c>
      <c r="K555" s="176"/>
      <c r="L555" s="176"/>
      <c r="M555" s="145">
        <f t="shared" si="89"/>
        <v>0</v>
      </c>
      <c r="N555" s="176"/>
      <c r="O555" s="181" t="str">
        <f t="shared" si="88"/>
        <v xml:space="preserve"> </v>
      </c>
      <c r="P555" s="176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86"/>
        <v>0</v>
      </c>
      <c r="I556" s="176"/>
      <c r="J556" s="147" t="str">
        <f t="shared" si="87"/>
        <v xml:space="preserve"> </v>
      </c>
      <c r="K556" s="176"/>
      <c r="L556" s="176"/>
      <c r="M556" s="145">
        <f t="shared" si="89"/>
        <v>0</v>
      </c>
      <c r="N556" s="176"/>
      <c r="O556" s="181" t="str">
        <f t="shared" si="88"/>
        <v xml:space="preserve"> </v>
      </c>
      <c r="P556" s="176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86"/>
        <v>0</v>
      </c>
      <c r="I557" s="176"/>
      <c r="J557" s="147" t="str">
        <f t="shared" si="87"/>
        <v xml:space="preserve"> </v>
      </c>
      <c r="K557" s="176"/>
      <c r="L557" s="176"/>
      <c r="M557" s="145">
        <f t="shared" si="89"/>
        <v>0</v>
      </c>
      <c r="N557" s="176"/>
      <c r="O557" s="181" t="str">
        <f t="shared" si="88"/>
        <v xml:space="preserve"> </v>
      </c>
      <c r="P557" s="176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86"/>
        <v>0</v>
      </c>
      <c r="I558" s="176"/>
      <c r="J558" s="147" t="str">
        <f t="shared" si="87"/>
        <v xml:space="preserve"> </v>
      </c>
      <c r="K558" s="176"/>
      <c r="L558" s="176"/>
      <c r="M558" s="145">
        <f t="shared" si="89"/>
        <v>0</v>
      </c>
      <c r="N558" s="176"/>
      <c r="O558" s="181" t="str">
        <f t="shared" si="88"/>
        <v xml:space="preserve"> </v>
      </c>
      <c r="P558" s="176"/>
    </row>
    <row r="559" spans="1:16" ht="25.5" hidden="1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ref="H559" si="90">SUM(F559:G559)</f>
        <v>0</v>
      </c>
      <c r="I559" s="176"/>
      <c r="J559" s="147" t="str">
        <f t="shared" si="87"/>
        <v xml:space="preserve"> </v>
      </c>
      <c r="K559" s="176"/>
      <c r="L559" s="176"/>
      <c r="M559" s="145">
        <f t="shared" si="89"/>
        <v>0</v>
      </c>
      <c r="N559" s="176"/>
      <c r="O559" s="181" t="str">
        <f t="shared" si="88"/>
        <v xml:space="preserve"> </v>
      </c>
      <c r="P559" s="176"/>
    </row>
    <row r="560" spans="1:16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49">
        <v>1024</v>
      </c>
      <c r="G560" s="149">
        <f t="shared" ref="G560:K560" si="91">G300+G301+G341+G420+G485+G494+G499+G559</f>
        <v>0</v>
      </c>
      <c r="H560" s="149">
        <f t="shared" si="91"/>
        <v>1024</v>
      </c>
      <c r="I560" s="149">
        <f t="shared" si="91"/>
        <v>210000</v>
      </c>
      <c r="J560" s="149" t="e">
        <f t="shared" si="91"/>
        <v>#VALUE!</v>
      </c>
      <c r="K560" s="149">
        <f t="shared" si="91"/>
        <v>1176840</v>
      </c>
      <c r="L560" s="149">
        <f t="shared" ref="L560:N560" si="92">L300+L301+L341+L420+L485+L494+L499+L559</f>
        <v>0</v>
      </c>
      <c r="M560" s="149">
        <f t="shared" si="92"/>
        <v>1176840</v>
      </c>
      <c r="N560" s="149">
        <f t="shared" si="92"/>
        <v>52200</v>
      </c>
      <c r="O560" s="181">
        <f t="shared" si="88"/>
        <v>4.4356072193331292E-2</v>
      </c>
      <c r="P560" s="149">
        <f t="shared" ref="P560" si="93">P300+P301+P341+P420+P485+P494+P499+P559</f>
        <v>1176840</v>
      </c>
    </row>
    <row r="561" spans="3:4" x14ac:dyDescent="0.2">
      <c r="C561"/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</sheetData>
  <mergeCells count="581">
    <mergeCell ref="P5:P6"/>
    <mergeCell ref="P278:P279"/>
    <mergeCell ref="A541:B541"/>
    <mergeCell ref="A542:B542"/>
    <mergeCell ref="A543:B543"/>
    <mergeCell ref="A544:B544"/>
    <mergeCell ref="A545:B545"/>
    <mergeCell ref="A546:B546"/>
    <mergeCell ref="A557:B557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23:B523"/>
    <mergeCell ref="A524:B524"/>
    <mergeCell ref="A525:B525"/>
    <mergeCell ref="A558:B558"/>
    <mergeCell ref="A559:B559"/>
    <mergeCell ref="A560:B56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22:B322"/>
    <mergeCell ref="A323:B323"/>
    <mergeCell ref="A324:B324"/>
    <mergeCell ref="A317:B317"/>
    <mergeCell ref="A318:B318"/>
    <mergeCell ref="A319:B319"/>
    <mergeCell ref="A320:B320"/>
    <mergeCell ref="A321:B321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29:B29"/>
    <mergeCell ref="A30:B30"/>
    <mergeCell ref="A31:B31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</mergeCells>
  <pageMargins left="0.25" right="0.25" top="0.75" bottom="0.75" header="0.3" footer="0.3"/>
  <pageSetup paperSize="9" scale="59" fitToHeight="0" orientation="portrait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30"/>
  <sheetViews>
    <sheetView view="pageBreakPreview" zoomScale="110" zoomScaleNormal="100" zoomScaleSheetLayoutView="110" workbookViewId="0">
      <selection activeCell="N273" sqref="N273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11.44140625" style="175" customWidth="1"/>
    <col min="10" max="10" width="8.88671875" style="134" hidden="1" customWidth="1"/>
    <col min="11" max="11" width="10.77734375" style="175" customWidth="1"/>
    <col min="12" max="12" width="11.44140625" style="175" customWidth="1"/>
    <col min="13" max="13" width="12.44140625" style="175" customWidth="1"/>
    <col min="14" max="14" width="11.44140625" style="175" customWidth="1"/>
    <col min="15" max="15" width="8.5546875" style="175" customWidth="1"/>
    <col min="16" max="16" width="10.77734375" style="175" hidden="1" customWidth="1"/>
    <col min="17" max="17" width="8.88671875" customWidth="1"/>
  </cols>
  <sheetData>
    <row r="1" spans="1:16" x14ac:dyDescent="0.2">
      <c r="D1" s="416" t="s">
        <v>840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ht="15" customHeight="1" x14ac:dyDescent="0.2">
      <c r="A3" s="405" t="s">
        <v>799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ht="15" customHeight="1" x14ac:dyDescent="0.2">
      <c r="A7" s="398" t="s">
        <v>3</v>
      </c>
      <c r="B7" s="399"/>
      <c r="C7" s="65" t="s">
        <v>4</v>
      </c>
      <c r="D7" s="66" t="s">
        <v>5</v>
      </c>
      <c r="E7" s="66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32" t="s">
        <v>858</v>
      </c>
      <c r="K7" s="371" t="s">
        <v>866</v>
      </c>
      <c r="L7" s="167" t="s">
        <v>858</v>
      </c>
      <c r="M7" s="167" t="s">
        <v>865</v>
      </c>
      <c r="N7" s="167" t="s">
        <v>866</v>
      </c>
      <c r="O7" s="232" t="s">
        <v>867</v>
      </c>
      <c r="P7" s="329" t="s">
        <v>866</v>
      </c>
    </row>
    <row r="8" spans="1:16" ht="15" customHeight="1" x14ac:dyDescent="0.2">
      <c r="A8" s="392" t="s">
        <v>6</v>
      </c>
      <c r="B8" s="393"/>
      <c r="C8" s="3" t="s">
        <v>7</v>
      </c>
      <c r="D8" s="14" t="s">
        <v>8</v>
      </c>
      <c r="E8" s="14"/>
      <c r="F8" s="135">
        <v>0</v>
      </c>
      <c r="G8" s="135"/>
      <c r="H8" s="135">
        <f>F8+G8</f>
        <v>0</v>
      </c>
      <c r="I8" s="339">
        <v>7530</v>
      </c>
      <c r="J8" s="133" t="str">
        <f t="shared" ref="J8:J71" si="0">IF(H8=0," ",I8/H8)</f>
        <v xml:space="preserve"> </v>
      </c>
      <c r="K8" s="339">
        <v>0</v>
      </c>
      <c r="L8" s="339"/>
      <c r="M8" s="339">
        <f>K8+L8</f>
        <v>0</v>
      </c>
      <c r="N8" s="339"/>
      <c r="O8" s="133" t="str">
        <f t="shared" ref="O8:O71" si="1">IF(M8=0," ",N8/M8)</f>
        <v xml:space="preserve"> </v>
      </c>
      <c r="P8" s="339">
        <v>0</v>
      </c>
    </row>
    <row r="9" spans="1:16" ht="25.5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F9" s="135">
        <v>0</v>
      </c>
      <c r="G9" s="135"/>
      <c r="H9" s="135">
        <f t="shared" ref="H9:H13" si="2">F9+G9</f>
        <v>0</v>
      </c>
      <c r="I9" s="178"/>
      <c r="J9" s="133" t="str">
        <f t="shared" si="0"/>
        <v xml:space="preserve"> </v>
      </c>
      <c r="K9" s="178"/>
      <c r="L9" s="178"/>
      <c r="M9" s="178">
        <f t="shared" ref="M9:M72" si="3">K9+L9</f>
        <v>0</v>
      </c>
      <c r="N9" s="178"/>
      <c r="O9" s="133" t="str">
        <f t="shared" si="1"/>
        <v xml:space="preserve"> </v>
      </c>
      <c r="P9" s="178"/>
    </row>
    <row r="10" spans="1:16" ht="25.5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F10" s="135">
        <v>0</v>
      </c>
      <c r="G10" s="135"/>
      <c r="H10" s="135">
        <f t="shared" si="2"/>
        <v>0</v>
      </c>
      <c r="I10" s="178"/>
      <c r="J10" s="133" t="str">
        <f t="shared" si="0"/>
        <v xml:space="preserve"> </v>
      </c>
      <c r="K10" s="178"/>
      <c r="L10" s="178"/>
      <c r="M10" s="178">
        <f t="shared" si="3"/>
        <v>0</v>
      </c>
      <c r="N10" s="178"/>
      <c r="O10" s="133" t="str">
        <f t="shared" si="1"/>
        <v xml:space="preserve"> </v>
      </c>
      <c r="P10" s="178"/>
    </row>
    <row r="11" spans="1:16" ht="15" customHeight="1" x14ac:dyDescent="0.2">
      <c r="A11" s="392" t="s">
        <v>15</v>
      </c>
      <c r="B11" s="393"/>
      <c r="C11" s="3" t="s">
        <v>16</v>
      </c>
      <c r="D11" s="14" t="s">
        <v>17</v>
      </c>
      <c r="E11" s="14"/>
      <c r="F11" s="135">
        <v>0</v>
      </c>
      <c r="G11" s="135"/>
      <c r="H11" s="135">
        <f t="shared" si="2"/>
        <v>0</v>
      </c>
      <c r="I11" s="178"/>
      <c r="J11" s="133" t="str">
        <f t="shared" si="0"/>
        <v xml:space="preserve"> </v>
      </c>
      <c r="K11" s="178"/>
      <c r="L11" s="178"/>
      <c r="M11" s="178">
        <f t="shared" si="3"/>
        <v>0</v>
      </c>
      <c r="N11" s="178"/>
      <c r="O11" s="133" t="str">
        <f t="shared" si="1"/>
        <v xml:space="preserve"> </v>
      </c>
      <c r="P11" s="178"/>
    </row>
    <row r="12" spans="1:16" ht="15" customHeight="1" x14ac:dyDescent="0.2">
      <c r="A12" s="392" t="s">
        <v>18</v>
      </c>
      <c r="B12" s="393"/>
      <c r="C12" s="3" t="s">
        <v>19</v>
      </c>
      <c r="D12" s="14" t="s">
        <v>20</v>
      </c>
      <c r="E12" s="14"/>
      <c r="F12" s="135">
        <v>0</v>
      </c>
      <c r="G12" s="135"/>
      <c r="H12" s="135">
        <f t="shared" si="2"/>
        <v>0</v>
      </c>
      <c r="I12" s="178"/>
      <c r="J12" s="133" t="str">
        <f t="shared" si="0"/>
        <v xml:space="preserve"> </v>
      </c>
      <c r="K12" s="178"/>
      <c r="L12" s="178"/>
      <c r="M12" s="178">
        <f t="shared" si="3"/>
        <v>0</v>
      </c>
      <c r="N12" s="178"/>
      <c r="O12" s="133" t="str">
        <f t="shared" si="1"/>
        <v xml:space="preserve"> </v>
      </c>
      <c r="P12" s="178"/>
    </row>
    <row r="13" spans="1:16" ht="15" customHeight="1" x14ac:dyDescent="0.2">
      <c r="A13" s="392" t="s">
        <v>21</v>
      </c>
      <c r="B13" s="393"/>
      <c r="C13" s="3" t="s">
        <v>22</v>
      </c>
      <c r="D13" s="14" t="s">
        <v>23</v>
      </c>
      <c r="E13" s="14"/>
      <c r="F13" s="135">
        <v>0</v>
      </c>
      <c r="G13" s="135"/>
      <c r="H13" s="135">
        <f t="shared" si="2"/>
        <v>0</v>
      </c>
      <c r="I13" s="178"/>
      <c r="J13" s="133" t="str">
        <f t="shared" si="0"/>
        <v xml:space="preserve"> </v>
      </c>
      <c r="K13" s="178"/>
      <c r="L13" s="178"/>
      <c r="M13" s="178">
        <f t="shared" si="3"/>
        <v>0</v>
      </c>
      <c r="N13" s="178"/>
      <c r="O13" s="133" t="str">
        <f t="shared" si="1"/>
        <v xml:space="preserve"> </v>
      </c>
      <c r="P13" s="178"/>
    </row>
    <row r="14" spans="1:16" ht="15" customHeight="1" x14ac:dyDescent="0.2">
      <c r="A14" s="394" t="s">
        <v>24</v>
      </c>
      <c r="B14" s="395"/>
      <c r="C14" s="4" t="s">
        <v>25</v>
      </c>
      <c r="D14" s="15" t="s">
        <v>26</v>
      </c>
      <c r="E14" s="15"/>
      <c r="F14" s="18">
        <f t="shared" ref="F14:H15" si="4">SUM(F8:F13)</f>
        <v>0</v>
      </c>
      <c r="G14" s="18">
        <f t="shared" si="4"/>
        <v>0</v>
      </c>
      <c r="H14" s="18">
        <f t="shared" si="4"/>
        <v>0</v>
      </c>
      <c r="I14" s="18">
        <f t="shared" ref="I14" si="5">SUM(I8:I13)</f>
        <v>7530</v>
      </c>
      <c r="J14" s="18">
        <f t="shared" ref="J14:N14" si="6">SUM(J8:J13)</f>
        <v>0</v>
      </c>
      <c r="K14" s="18">
        <f t="shared" si="6"/>
        <v>0</v>
      </c>
      <c r="L14" s="18">
        <f t="shared" si="6"/>
        <v>0</v>
      </c>
      <c r="M14" s="18">
        <f t="shared" si="6"/>
        <v>0</v>
      </c>
      <c r="N14" s="18">
        <f t="shared" si="6"/>
        <v>0</v>
      </c>
      <c r="O14" s="133" t="str">
        <f t="shared" si="1"/>
        <v xml:space="preserve"> </v>
      </c>
      <c r="P14" s="18">
        <f t="shared" ref="P14" si="7">SUM(P8:P13)</f>
        <v>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8">
        <f t="shared" si="4"/>
        <v>0</v>
      </c>
      <c r="G15" s="135"/>
      <c r="H15" s="135">
        <f t="shared" ref="H15:H49" si="8">F15+G15</f>
        <v>0</v>
      </c>
      <c r="I15" s="178"/>
      <c r="J15" s="133" t="str">
        <f t="shared" si="0"/>
        <v xml:space="preserve"> </v>
      </c>
      <c r="K15" s="178"/>
      <c r="L15" s="178"/>
      <c r="M15" s="178">
        <f t="shared" si="3"/>
        <v>0</v>
      </c>
      <c r="N15" s="178"/>
      <c r="O15" s="133" t="str">
        <f t="shared" si="1"/>
        <v xml:space="preserve"> </v>
      </c>
      <c r="P15" s="178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35">
        <v>0</v>
      </c>
      <c r="G16" s="135"/>
      <c r="H16" s="135">
        <f t="shared" si="8"/>
        <v>0</v>
      </c>
      <c r="I16" s="178"/>
      <c r="J16" s="133" t="str">
        <f t="shared" si="0"/>
        <v xml:space="preserve"> </v>
      </c>
      <c r="K16" s="178"/>
      <c r="L16" s="178"/>
      <c r="M16" s="178">
        <f t="shared" si="3"/>
        <v>0</v>
      </c>
      <c r="N16" s="178"/>
      <c r="O16" s="133" t="str">
        <f t="shared" si="1"/>
        <v xml:space="preserve"> </v>
      </c>
      <c r="P16" s="178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35">
        <v>0</v>
      </c>
      <c r="G17" s="135"/>
      <c r="H17" s="135">
        <f t="shared" si="8"/>
        <v>0</v>
      </c>
      <c r="I17" s="178"/>
      <c r="J17" s="133" t="str">
        <f t="shared" si="0"/>
        <v xml:space="preserve"> </v>
      </c>
      <c r="K17" s="178"/>
      <c r="L17" s="178"/>
      <c r="M17" s="178">
        <f t="shared" si="3"/>
        <v>0</v>
      </c>
      <c r="N17" s="178"/>
      <c r="O17" s="133" t="str">
        <f t="shared" si="1"/>
        <v xml:space="preserve"> </v>
      </c>
      <c r="P17" s="178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35">
        <v>0</v>
      </c>
      <c r="G18" s="135"/>
      <c r="H18" s="135">
        <f t="shared" si="8"/>
        <v>0</v>
      </c>
      <c r="I18" s="178"/>
      <c r="J18" s="133" t="str">
        <f t="shared" si="0"/>
        <v xml:space="preserve"> </v>
      </c>
      <c r="K18" s="178"/>
      <c r="L18" s="178"/>
      <c r="M18" s="178">
        <f t="shared" si="3"/>
        <v>0</v>
      </c>
      <c r="N18" s="178"/>
      <c r="O18" s="133" t="str">
        <f t="shared" si="1"/>
        <v xml:space="preserve"> </v>
      </c>
      <c r="P18" s="178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35">
        <v>0</v>
      </c>
      <c r="G19" s="135"/>
      <c r="H19" s="135">
        <f t="shared" si="8"/>
        <v>0</v>
      </c>
      <c r="I19" s="178"/>
      <c r="J19" s="133" t="str">
        <f t="shared" si="0"/>
        <v xml:space="preserve"> </v>
      </c>
      <c r="K19" s="178"/>
      <c r="L19" s="178"/>
      <c r="M19" s="178">
        <f t="shared" si="3"/>
        <v>0</v>
      </c>
      <c r="N19" s="178"/>
      <c r="O19" s="133" t="str">
        <f t="shared" si="1"/>
        <v xml:space="preserve"> </v>
      </c>
      <c r="P19" s="178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35">
        <v>0</v>
      </c>
      <c r="G20" s="135"/>
      <c r="H20" s="135">
        <f t="shared" si="8"/>
        <v>0</v>
      </c>
      <c r="I20" s="178"/>
      <c r="J20" s="133" t="str">
        <f t="shared" si="0"/>
        <v xml:space="preserve"> </v>
      </c>
      <c r="K20" s="178"/>
      <c r="L20" s="178"/>
      <c r="M20" s="178">
        <f t="shared" si="3"/>
        <v>0</v>
      </c>
      <c r="N20" s="178"/>
      <c r="O20" s="133" t="str">
        <f t="shared" si="1"/>
        <v xml:space="preserve"> </v>
      </c>
      <c r="P20" s="178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35">
        <v>0</v>
      </c>
      <c r="G21" s="135"/>
      <c r="H21" s="135">
        <f t="shared" si="8"/>
        <v>0</v>
      </c>
      <c r="I21" s="178"/>
      <c r="J21" s="133" t="str">
        <f t="shared" si="0"/>
        <v xml:space="preserve"> </v>
      </c>
      <c r="K21" s="178"/>
      <c r="L21" s="178"/>
      <c r="M21" s="178">
        <f t="shared" si="3"/>
        <v>0</v>
      </c>
      <c r="N21" s="178"/>
      <c r="O21" s="133" t="str">
        <f t="shared" si="1"/>
        <v xml:space="preserve"> </v>
      </c>
      <c r="P21" s="178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35">
        <v>0</v>
      </c>
      <c r="G22" s="135"/>
      <c r="H22" s="135">
        <f t="shared" si="8"/>
        <v>0</v>
      </c>
      <c r="I22" s="178"/>
      <c r="J22" s="133" t="str">
        <f t="shared" si="0"/>
        <v xml:space="preserve"> </v>
      </c>
      <c r="K22" s="178"/>
      <c r="L22" s="178"/>
      <c r="M22" s="178">
        <f t="shared" si="3"/>
        <v>0</v>
      </c>
      <c r="N22" s="178"/>
      <c r="O22" s="133" t="str">
        <f t="shared" si="1"/>
        <v xml:space="preserve"> </v>
      </c>
      <c r="P22" s="178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35">
        <v>0</v>
      </c>
      <c r="G23" s="135"/>
      <c r="H23" s="135">
        <f t="shared" si="8"/>
        <v>0</v>
      </c>
      <c r="I23" s="178"/>
      <c r="J23" s="133" t="str">
        <f t="shared" si="0"/>
        <v xml:space="preserve"> </v>
      </c>
      <c r="K23" s="178"/>
      <c r="L23" s="178"/>
      <c r="M23" s="178">
        <f t="shared" si="3"/>
        <v>0</v>
      </c>
      <c r="N23" s="178"/>
      <c r="O23" s="133" t="str">
        <f t="shared" si="1"/>
        <v xml:space="preserve"> </v>
      </c>
      <c r="P23" s="178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35">
        <v>0</v>
      </c>
      <c r="G24" s="135"/>
      <c r="H24" s="135">
        <f t="shared" si="8"/>
        <v>0</v>
      </c>
      <c r="I24" s="178"/>
      <c r="J24" s="133" t="str">
        <f t="shared" si="0"/>
        <v xml:space="preserve"> </v>
      </c>
      <c r="K24" s="178"/>
      <c r="L24" s="178"/>
      <c r="M24" s="178">
        <f t="shared" si="3"/>
        <v>0</v>
      </c>
      <c r="N24" s="178"/>
      <c r="O24" s="133" t="str">
        <f t="shared" si="1"/>
        <v xml:space="preserve"> </v>
      </c>
      <c r="P24" s="178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35">
        <v>0</v>
      </c>
      <c r="G25" s="135"/>
      <c r="H25" s="135">
        <f t="shared" si="8"/>
        <v>0</v>
      </c>
      <c r="I25" s="178"/>
      <c r="J25" s="133" t="str">
        <f t="shared" si="0"/>
        <v xml:space="preserve"> </v>
      </c>
      <c r="K25" s="178"/>
      <c r="L25" s="178"/>
      <c r="M25" s="178">
        <f t="shared" si="3"/>
        <v>0</v>
      </c>
      <c r="N25" s="178"/>
      <c r="O25" s="133" t="str">
        <f t="shared" si="1"/>
        <v xml:space="preserve"> </v>
      </c>
      <c r="P25" s="178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35">
        <v>0</v>
      </c>
      <c r="G26" s="135"/>
      <c r="H26" s="135">
        <f t="shared" si="8"/>
        <v>0</v>
      </c>
      <c r="I26" s="178"/>
      <c r="J26" s="133" t="str">
        <f t="shared" si="0"/>
        <v xml:space="preserve"> </v>
      </c>
      <c r="K26" s="178"/>
      <c r="L26" s="178"/>
      <c r="M26" s="178">
        <f t="shared" si="3"/>
        <v>0</v>
      </c>
      <c r="N26" s="178"/>
      <c r="O26" s="133" t="str">
        <f t="shared" si="1"/>
        <v xml:space="preserve"> </v>
      </c>
      <c r="P26" s="178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35">
        <v>0</v>
      </c>
      <c r="G27" s="135"/>
      <c r="H27" s="135">
        <f t="shared" si="8"/>
        <v>0</v>
      </c>
      <c r="I27" s="178"/>
      <c r="J27" s="133" t="str">
        <f t="shared" si="0"/>
        <v xml:space="preserve"> </v>
      </c>
      <c r="K27" s="178"/>
      <c r="L27" s="178"/>
      <c r="M27" s="178">
        <f t="shared" si="3"/>
        <v>0</v>
      </c>
      <c r="N27" s="178"/>
      <c r="O27" s="133" t="str">
        <f t="shared" si="1"/>
        <v xml:space="preserve"> </v>
      </c>
      <c r="P27" s="178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35">
        <v>0</v>
      </c>
      <c r="G28" s="135"/>
      <c r="H28" s="135">
        <f t="shared" si="8"/>
        <v>0</v>
      </c>
      <c r="I28" s="178"/>
      <c r="J28" s="133" t="str">
        <f t="shared" si="0"/>
        <v xml:space="preserve"> </v>
      </c>
      <c r="K28" s="178"/>
      <c r="L28" s="178"/>
      <c r="M28" s="178">
        <f t="shared" si="3"/>
        <v>0</v>
      </c>
      <c r="N28" s="178"/>
      <c r="O28" s="133" t="str">
        <f t="shared" si="1"/>
        <v xml:space="preserve"> </v>
      </c>
      <c r="P28" s="178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35">
        <v>0</v>
      </c>
      <c r="G29" s="135"/>
      <c r="H29" s="135">
        <f t="shared" si="8"/>
        <v>0</v>
      </c>
      <c r="I29" s="178"/>
      <c r="J29" s="133" t="str">
        <f t="shared" si="0"/>
        <v xml:space="preserve"> </v>
      </c>
      <c r="K29" s="178"/>
      <c r="L29" s="178"/>
      <c r="M29" s="178">
        <f t="shared" si="3"/>
        <v>0</v>
      </c>
      <c r="N29" s="178"/>
      <c r="O29" s="133" t="str">
        <f t="shared" si="1"/>
        <v xml:space="preserve"> </v>
      </c>
      <c r="P29" s="178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35">
        <v>0</v>
      </c>
      <c r="G30" s="135"/>
      <c r="H30" s="135">
        <f t="shared" si="8"/>
        <v>0</v>
      </c>
      <c r="I30" s="178"/>
      <c r="J30" s="133" t="str">
        <f t="shared" si="0"/>
        <v xml:space="preserve"> </v>
      </c>
      <c r="K30" s="178"/>
      <c r="L30" s="178"/>
      <c r="M30" s="178">
        <f t="shared" si="3"/>
        <v>0</v>
      </c>
      <c r="N30" s="178"/>
      <c r="O30" s="133" t="str">
        <f t="shared" si="1"/>
        <v xml:space="preserve"> </v>
      </c>
      <c r="P30" s="178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35">
        <v>0</v>
      </c>
      <c r="G31" s="135"/>
      <c r="H31" s="135">
        <f t="shared" si="8"/>
        <v>0</v>
      </c>
      <c r="I31" s="178"/>
      <c r="J31" s="133" t="str">
        <f t="shared" si="0"/>
        <v xml:space="preserve"> </v>
      </c>
      <c r="K31" s="178"/>
      <c r="L31" s="178"/>
      <c r="M31" s="178">
        <f t="shared" si="3"/>
        <v>0</v>
      </c>
      <c r="N31" s="178"/>
      <c r="O31" s="133" t="str">
        <f t="shared" si="1"/>
        <v xml:space="preserve"> </v>
      </c>
      <c r="P31" s="178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35">
        <v>0</v>
      </c>
      <c r="G32" s="135"/>
      <c r="H32" s="135">
        <f t="shared" si="8"/>
        <v>0</v>
      </c>
      <c r="I32" s="178"/>
      <c r="J32" s="133" t="str">
        <f t="shared" si="0"/>
        <v xml:space="preserve"> </v>
      </c>
      <c r="K32" s="178"/>
      <c r="L32" s="178"/>
      <c r="M32" s="178">
        <f t="shared" si="3"/>
        <v>0</v>
      </c>
      <c r="N32" s="178"/>
      <c r="O32" s="133" t="str">
        <f t="shared" si="1"/>
        <v xml:space="preserve"> </v>
      </c>
      <c r="P32" s="178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35">
        <v>0</v>
      </c>
      <c r="G33" s="135"/>
      <c r="H33" s="135">
        <f t="shared" si="8"/>
        <v>0</v>
      </c>
      <c r="I33" s="178"/>
      <c r="J33" s="133" t="str">
        <f t="shared" si="0"/>
        <v xml:space="preserve"> </v>
      </c>
      <c r="K33" s="178"/>
      <c r="L33" s="178"/>
      <c r="M33" s="178">
        <f t="shared" si="3"/>
        <v>0</v>
      </c>
      <c r="N33" s="178"/>
      <c r="O33" s="133" t="str">
        <f t="shared" si="1"/>
        <v xml:space="preserve"> </v>
      </c>
      <c r="P33" s="178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35">
        <v>0</v>
      </c>
      <c r="G34" s="135"/>
      <c r="H34" s="135">
        <f t="shared" si="8"/>
        <v>0</v>
      </c>
      <c r="I34" s="178"/>
      <c r="J34" s="133" t="str">
        <f t="shared" si="0"/>
        <v xml:space="preserve"> </v>
      </c>
      <c r="K34" s="178"/>
      <c r="L34" s="178"/>
      <c r="M34" s="178">
        <f t="shared" si="3"/>
        <v>0</v>
      </c>
      <c r="N34" s="178"/>
      <c r="O34" s="133" t="str">
        <f t="shared" si="1"/>
        <v xml:space="preserve"> </v>
      </c>
      <c r="P34" s="178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35">
        <v>0</v>
      </c>
      <c r="G35" s="135"/>
      <c r="H35" s="135">
        <f t="shared" si="8"/>
        <v>0</v>
      </c>
      <c r="I35" s="178"/>
      <c r="J35" s="133" t="str">
        <f t="shared" si="0"/>
        <v xml:space="preserve"> </v>
      </c>
      <c r="K35" s="178"/>
      <c r="L35" s="178"/>
      <c r="M35" s="178">
        <f t="shared" si="3"/>
        <v>0</v>
      </c>
      <c r="N35" s="178"/>
      <c r="O35" s="133" t="str">
        <f t="shared" si="1"/>
        <v xml:space="preserve"> </v>
      </c>
      <c r="P35" s="178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35">
        <v>0</v>
      </c>
      <c r="G36" s="135"/>
      <c r="H36" s="135">
        <f t="shared" si="8"/>
        <v>0</v>
      </c>
      <c r="I36" s="178"/>
      <c r="J36" s="133" t="str">
        <f t="shared" si="0"/>
        <v xml:space="preserve"> </v>
      </c>
      <c r="K36" s="178"/>
      <c r="L36" s="178"/>
      <c r="M36" s="178">
        <f t="shared" si="3"/>
        <v>0</v>
      </c>
      <c r="N36" s="178"/>
      <c r="O36" s="133" t="str">
        <f t="shared" si="1"/>
        <v xml:space="preserve"> </v>
      </c>
      <c r="P36" s="178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35">
        <v>0</v>
      </c>
      <c r="G37" s="135"/>
      <c r="H37" s="135">
        <f t="shared" si="8"/>
        <v>0</v>
      </c>
      <c r="I37" s="178"/>
      <c r="J37" s="133" t="str">
        <f t="shared" si="0"/>
        <v xml:space="preserve"> </v>
      </c>
      <c r="K37" s="178"/>
      <c r="L37" s="178"/>
      <c r="M37" s="178">
        <f t="shared" si="3"/>
        <v>0</v>
      </c>
      <c r="N37" s="178"/>
      <c r="O37" s="133" t="str">
        <f t="shared" si="1"/>
        <v xml:space="preserve"> </v>
      </c>
      <c r="P37" s="178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35">
        <v>0</v>
      </c>
      <c r="G38" s="135"/>
      <c r="H38" s="135">
        <f t="shared" si="8"/>
        <v>0</v>
      </c>
      <c r="I38" s="178"/>
      <c r="J38" s="133" t="str">
        <f t="shared" si="0"/>
        <v xml:space="preserve"> </v>
      </c>
      <c r="K38" s="178"/>
      <c r="L38" s="178"/>
      <c r="M38" s="178">
        <f t="shared" si="3"/>
        <v>0</v>
      </c>
      <c r="N38" s="178"/>
      <c r="O38" s="133" t="str">
        <f t="shared" si="1"/>
        <v xml:space="preserve"> </v>
      </c>
      <c r="P38" s="178"/>
    </row>
    <row r="39" spans="1:16" ht="25.5" hidden="1" customHeight="1" x14ac:dyDescent="0.2">
      <c r="A39" s="392" t="s">
        <v>69</v>
      </c>
      <c r="B39" s="393"/>
      <c r="C39" s="3" t="s">
        <v>70</v>
      </c>
      <c r="D39" s="14" t="s">
        <v>71</v>
      </c>
      <c r="E39" s="14"/>
      <c r="F39" s="135">
        <v>0</v>
      </c>
      <c r="G39" s="135"/>
      <c r="H39" s="135">
        <f t="shared" si="8"/>
        <v>0</v>
      </c>
      <c r="I39" s="178"/>
      <c r="J39" s="133" t="str">
        <f t="shared" si="0"/>
        <v xml:space="preserve"> </v>
      </c>
      <c r="K39" s="178"/>
      <c r="L39" s="178"/>
      <c r="M39" s="178">
        <f t="shared" si="3"/>
        <v>0</v>
      </c>
      <c r="N39" s="178"/>
      <c r="O39" s="133" t="str">
        <f t="shared" si="1"/>
        <v xml:space="preserve"> </v>
      </c>
      <c r="P39" s="178"/>
    </row>
    <row r="40" spans="1:16" ht="15" hidden="1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35">
        <v>0</v>
      </c>
      <c r="G40" s="135"/>
      <c r="H40" s="135">
        <f t="shared" si="8"/>
        <v>0</v>
      </c>
      <c r="I40" s="178"/>
      <c r="J40" s="133" t="str">
        <f t="shared" si="0"/>
        <v xml:space="preserve"> </v>
      </c>
      <c r="K40" s="178"/>
      <c r="L40" s="178"/>
      <c r="M40" s="178">
        <f t="shared" si="3"/>
        <v>0</v>
      </c>
      <c r="N40" s="178"/>
      <c r="O40" s="133" t="str">
        <f t="shared" si="1"/>
        <v xml:space="preserve"> </v>
      </c>
      <c r="P40" s="178"/>
    </row>
    <row r="41" spans="1:16" ht="15" hidden="1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35">
        <v>0</v>
      </c>
      <c r="G41" s="135"/>
      <c r="H41" s="135">
        <f t="shared" si="8"/>
        <v>0</v>
      </c>
      <c r="I41" s="178"/>
      <c r="J41" s="133" t="str">
        <f t="shared" si="0"/>
        <v xml:space="preserve"> </v>
      </c>
      <c r="K41" s="178"/>
      <c r="L41" s="178"/>
      <c r="M41" s="178">
        <f t="shared" si="3"/>
        <v>0</v>
      </c>
      <c r="N41" s="178"/>
      <c r="O41" s="133" t="str">
        <f t="shared" si="1"/>
        <v xml:space="preserve"> </v>
      </c>
      <c r="P41" s="178"/>
    </row>
    <row r="42" spans="1:16" ht="25.5" hidden="1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35">
        <v>0</v>
      </c>
      <c r="G42" s="135"/>
      <c r="H42" s="135">
        <f t="shared" si="8"/>
        <v>0</v>
      </c>
      <c r="I42" s="178"/>
      <c r="J42" s="133" t="str">
        <f t="shared" si="0"/>
        <v xml:space="preserve"> </v>
      </c>
      <c r="K42" s="178"/>
      <c r="L42" s="178"/>
      <c r="M42" s="178">
        <f t="shared" si="3"/>
        <v>0</v>
      </c>
      <c r="N42" s="178"/>
      <c r="O42" s="133" t="str">
        <f t="shared" si="1"/>
        <v xml:space="preserve"> </v>
      </c>
      <c r="P42" s="178"/>
    </row>
    <row r="43" spans="1:16" ht="15" hidden="1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35">
        <v>0</v>
      </c>
      <c r="G43" s="135"/>
      <c r="H43" s="135">
        <f t="shared" si="8"/>
        <v>0</v>
      </c>
      <c r="I43" s="178"/>
      <c r="J43" s="133" t="str">
        <f t="shared" si="0"/>
        <v xml:space="preserve"> </v>
      </c>
      <c r="K43" s="178"/>
      <c r="L43" s="178"/>
      <c r="M43" s="178">
        <f t="shared" si="3"/>
        <v>0</v>
      </c>
      <c r="N43" s="178"/>
      <c r="O43" s="133" t="str">
        <f t="shared" si="1"/>
        <v xml:space="preserve"> </v>
      </c>
      <c r="P43" s="178"/>
    </row>
    <row r="44" spans="1:16" ht="15" hidden="1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35">
        <v>0</v>
      </c>
      <c r="G44" s="135"/>
      <c r="H44" s="135">
        <f t="shared" si="8"/>
        <v>0</v>
      </c>
      <c r="I44" s="178"/>
      <c r="J44" s="133" t="str">
        <f t="shared" si="0"/>
        <v xml:space="preserve"> </v>
      </c>
      <c r="K44" s="178"/>
      <c r="L44" s="178"/>
      <c r="M44" s="178">
        <f t="shared" si="3"/>
        <v>0</v>
      </c>
      <c r="N44" s="178"/>
      <c r="O44" s="133" t="str">
        <f t="shared" si="1"/>
        <v xml:space="preserve"> </v>
      </c>
      <c r="P44" s="178"/>
    </row>
    <row r="45" spans="1:16" ht="15" hidden="1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35">
        <v>0</v>
      </c>
      <c r="G45" s="135"/>
      <c r="H45" s="135">
        <f t="shared" si="8"/>
        <v>0</v>
      </c>
      <c r="I45" s="178"/>
      <c r="J45" s="133" t="str">
        <f t="shared" si="0"/>
        <v xml:space="preserve"> </v>
      </c>
      <c r="K45" s="178"/>
      <c r="L45" s="178"/>
      <c r="M45" s="178">
        <f t="shared" si="3"/>
        <v>0</v>
      </c>
      <c r="N45" s="178"/>
      <c r="O45" s="133" t="str">
        <f t="shared" si="1"/>
        <v xml:space="preserve"> </v>
      </c>
      <c r="P45" s="178"/>
    </row>
    <row r="46" spans="1:16" ht="15" hidden="1" customHeight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35">
        <v>0</v>
      </c>
      <c r="G46" s="135"/>
      <c r="H46" s="135">
        <f t="shared" si="8"/>
        <v>0</v>
      </c>
      <c r="I46" s="178"/>
      <c r="J46" s="133" t="str">
        <f t="shared" si="0"/>
        <v xml:space="preserve"> </v>
      </c>
      <c r="K46" s="178"/>
      <c r="L46" s="178"/>
      <c r="M46" s="178">
        <f t="shared" si="3"/>
        <v>0</v>
      </c>
      <c r="N46" s="178"/>
      <c r="O46" s="133" t="str">
        <f t="shared" si="1"/>
        <v xml:space="preserve"> </v>
      </c>
      <c r="P46" s="178"/>
    </row>
    <row r="47" spans="1:16" ht="15" hidden="1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35">
        <v>0</v>
      </c>
      <c r="G47" s="135"/>
      <c r="H47" s="135">
        <f t="shared" si="8"/>
        <v>0</v>
      </c>
      <c r="I47" s="178"/>
      <c r="J47" s="133" t="str">
        <f t="shared" si="0"/>
        <v xml:space="preserve"> </v>
      </c>
      <c r="K47" s="178"/>
      <c r="L47" s="178"/>
      <c r="M47" s="178">
        <f t="shared" si="3"/>
        <v>0</v>
      </c>
      <c r="N47" s="178"/>
      <c r="O47" s="133" t="str">
        <f t="shared" si="1"/>
        <v xml:space="preserve"> </v>
      </c>
      <c r="P47" s="178"/>
    </row>
    <row r="48" spans="1:16" ht="15" hidden="1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35">
        <v>0</v>
      </c>
      <c r="G48" s="135"/>
      <c r="H48" s="135">
        <f t="shared" si="8"/>
        <v>0</v>
      </c>
      <c r="I48" s="178"/>
      <c r="J48" s="133" t="str">
        <f t="shared" si="0"/>
        <v xml:space="preserve"> </v>
      </c>
      <c r="K48" s="178"/>
      <c r="L48" s="178"/>
      <c r="M48" s="178">
        <f t="shared" si="3"/>
        <v>0</v>
      </c>
      <c r="N48" s="178"/>
      <c r="O48" s="133" t="str">
        <f t="shared" si="1"/>
        <v xml:space="preserve"> </v>
      </c>
      <c r="P48" s="178"/>
    </row>
    <row r="49" spans="1:16" ht="15" hidden="1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35">
        <v>0</v>
      </c>
      <c r="G49" s="135"/>
      <c r="H49" s="135">
        <f t="shared" si="8"/>
        <v>0</v>
      </c>
      <c r="I49" s="178"/>
      <c r="J49" s="133" t="str">
        <f t="shared" si="0"/>
        <v xml:space="preserve"> </v>
      </c>
      <c r="K49" s="178"/>
      <c r="L49" s="178"/>
      <c r="M49" s="178">
        <f t="shared" si="3"/>
        <v>0</v>
      </c>
      <c r="N49" s="178"/>
      <c r="O49" s="133" t="str">
        <f t="shared" si="1"/>
        <v xml:space="preserve"> </v>
      </c>
      <c r="P49" s="178"/>
    </row>
    <row r="50" spans="1:16" ht="25.5" customHeight="1" x14ac:dyDescent="0.2">
      <c r="A50" s="394" t="s">
        <v>82</v>
      </c>
      <c r="B50" s="395"/>
      <c r="C50" s="4" t="s">
        <v>83</v>
      </c>
      <c r="D50" s="15" t="s">
        <v>84</v>
      </c>
      <c r="E50" s="15"/>
      <c r="F50" s="18">
        <f t="shared" ref="F50:I50" si="9">F14+F15+F16+F17+F28+F39</f>
        <v>0</v>
      </c>
      <c r="G50" s="18">
        <f t="shared" si="9"/>
        <v>0</v>
      </c>
      <c r="H50" s="18">
        <f t="shared" si="9"/>
        <v>0</v>
      </c>
      <c r="I50" s="18">
        <f t="shared" si="9"/>
        <v>7530</v>
      </c>
      <c r="J50" s="18" t="e">
        <f t="shared" ref="J50:N50" si="10">J14+J15+J16+J17+J28+J39</f>
        <v>#VALUE!</v>
      </c>
      <c r="K50" s="18">
        <f t="shared" si="10"/>
        <v>0</v>
      </c>
      <c r="L50" s="18">
        <f t="shared" si="10"/>
        <v>0</v>
      </c>
      <c r="M50" s="18">
        <f t="shared" si="10"/>
        <v>0</v>
      </c>
      <c r="N50" s="18">
        <f t="shared" si="10"/>
        <v>0</v>
      </c>
      <c r="O50" s="133" t="str">
        <f t="shared" si="1"/>
        <v xml:space="preserve"> </v>
      </c>
      <c r="P50" s="18">
        <f t="shared" ref="P50" si="11">P14+P15+P16+P17+P28+P39</f>
        <v>0</v>
      </c>
    </row>
    <row r="51" spans="1:16" x14ac:dyDescent="0.2">
      <c r="A51" s="392" t="s">
        <v>85</v>
      </c>
      <c r="B51" s="393"/>
      <c r="C51" s="3" t="s">
        <v>86</v>
      </c>
      <c r="D51" s="14" t="s">
        <v>87</v>
      </c>
      <c r="E51" s="14"/>
      <c r="F51" s="135">
        <v>0</v>
      </c>
      <c r="G51" s="135"/>
      <c r="H51" s="135">
        <f t="shared" ref="H51:H114" si="12">F51+G51</f>
        <v>0</v>
      </c>
      <c r="I51" s="245"/>
      <c r="J51" s="102" t="str">
        <f t="shared" si="0"/>
        <v xml:space="preserve"> </v>
      </c>
      <c r="K51" s="245">
        <v>0</v>
      </c>
      <c r="L51" s="245">
        <v>0</v>
      </c>
      <c r="M51" s="245">
        <f t="shared" si="3"/>
        <v>0</v>
      </c>
      <c r="N51" s="245"/>
      <c r="O51" s="133" t="str">
        <f t="shared" si="1"/>
        <v xml:space="preserve"> </v>
      </c>
      <c r="P51" s="245">
        <v>0</v>
      </c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35">
        <v>0</v>
      </c>
      <c r="G52" s="135"/>
      <c r="H52" s="135">
        <f t="shared" si="12"/>
        <v>0</v>
      </c>
      <c r="I52" s="245"/>
      <c r="J52" s="102" t="str">
        <f t="shared" si="0"/>
        <v xml:space="preserve"> </v>
      </c>
      <c r="K52" s="245"/>
      <c r="L52" s="245"/>
      <c r="M52" s="245">
        <f t="shared" si="3"/>
        <v>0</v>
      </c>
      <c r="N52" s="245"/>
      <c r="O52" s="133" t="str">
        <f t="shared" si="1"/>
        <v xml:space="preserve"> </v>
      </c>
      <c r="P52" s="245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35">
        <v>0</v>
      </c>
      <c r="G53" s="135"/>
      <c r="H53" s="135">
        <f t="shared" si="12"/>
        <v>0</v>
      </c>
      <c r="I53" s="245"/>
      <c r="J53" s="102" t="str">
        <f t="shared" si="0"/>
        <v xml:space="preserve"> </v>
      </c>
      <c r="K53" s="245"/>
      <c r="L53" s="245"/>
      <c r="M53" s="245">
        <f t="shared" si="3"/>
        <v>0</v>
      </c>
      <c r="N53" s="245"/>
      <c r="O53" s="133" t="str">
        <f t="shared" si="1"/>
        <v xml:space="preserve"> </v>
      </c>
      <c r="P53" s="245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35">
        <v>0</v>
      </c>
      <c r="G54" s="135"/>
      <c r="H54" s="135">
        <f t="shared" si="12"/>
        <v>0</v>
      </c>
      <c r="I54" s="245"/>
      <c r="J54" s="102" t="str">
        <f t="shared" si="0"/>
        <v xml:space="preserve"> </v>
      </c>
      <c r="K54" s="245"/>
      <c r="L54" s="245"/>
      <c r="M54" s="245">
        <f t="shared" si="3"/>
        <v>0</v>
      </c>
      <c r="N54" s="245"/>
      <c r="O54" s="133" t="str">
        <f t="shared" si="1"/>
        <v xml:space="preserve"> </v>
      </c>
      <c r="P54" s="245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35">
        <v>0</v>
      </c>
      <c r="G55" s="135"/>
      <c r="H55" s="135">
        <f t="shared" si="12"/>
        <v>0</v>
      </c>
      <c r="I55" s="245"/>
      <c r="J55" s="102" t="str">
        <f t="shared" si="0"/>
        <v xml:space="preserve"> </v>
      </c>
      <c r="K55" s="245"/>
      <c r="L55" s="245"/>
      <c r="M55" s="245">
        <f t="shared" si="3"/>
        <v>0</v>
      </c>
      <c r="N55" s="245"/>
      <c r="O55" s="133" t="str">
        <f t="shared" si="1"/>
        <v xml:space="preserve"> </v>
      </c>
      <c r="P55" s="245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35">
        <v>0</v>
      </c>
      <c r="G56" s="135"/>
      <c r="H56" s="135">
        <f t="shared" si="12"/>
        <v>0</v>
      </c>
      <c r="I56" s="245"/>
      <c r="J56" s="102" t="str">
        <f t="shared" si="0"/>
        <v xml:space="preserve"> </v>
      </c>
      <c r="K56" s="245"/>
      <c r="L56" s="245"/>
      <c r="M56" s="245">
        <f t="shared" si="3"/>
        <v>0</v>
      </c>
      <c r="N56" s="245"/>
      <c r="O56" s="133" t="str">
        <f t="shared" si="1"/>
        <v xml:space="preserve"> </v>
      </c>
      <c r="P56" s="245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35">
        <v>0</v>
      </c>
      <c r="G57" s="135"/>
      <c r="H57" s="135">
        <f t="shared" si="12"/>
        <v>0</v>
      </c>
      <c r="I57" s="245"/>
      <c r="J57" s="102" t="str">
        <f t="shared" si="0"/>
        <v xml:space="preserve"> </v>
      </c>
      <c r="K57" s="245"/>
      <c r="L57" s="245"/>
      <c r="M57" s="245">
        <f t="shared" si="3"/>
        <v>0</v>
      </c>
      <c r="N57" s="245"/>
      <c r="O57" s="133" t="str">
        <f t="shared" si="1"/>
        <v xml:space="preserve"> </v>
      </c>
      <c r="P57" s="245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35">
        <v>0</v>
      </c>
      <c r="G58" s="135"/>
      <c r="H58" s="135">
        <f t="shared" si="12"/>
        <v>0</v>
      </c>
      <c r="I58" s="245"/>
      <c r="J58" s="102" t="str">
        <f t="shared" si="0"/>
        <v xml:space="preserve"> </v>
      </c>
      <c r="K58" s="245"/>
      <c r="L58" s="245"/>
      <c r="M58" s="245">
        <f t="shared" si="3"/>
        <v>0</v>
      </c>
      <c r="N58" s="245"/>
      <c r="O58" s="133" t="str">
        <f t="shared" si="1"/>
        <v xml:space="preserve"> </v>
      </c>
      <c r="P58" s="245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35">
        <v>0</v>
      </c>
      <c r="G59" s="135"/>
      <c r="H59" s="135">
        <f t="shared" si="12"/>
        <v>0</v>
      </c>
      <c r="I59" s="245"/>
      <c r="J59" s="102" t="str">
        <f t="shared" si="0"/>
        <v xml:space="preserve"> </v>
      </c>
      <c r="K59" s="245"/>
      <c r="L59" s="245"/>
      <c r="M59" s="245">
        <f t="shared" si="3"/>
        <v>0</v>
      </c>
      <c r="N59" s="245"/>
      <c r="O59" s="133" t="str">
        <f t="shared" si="1"/>
        <v xml:space="preserve"> </v>
      </c>
      <c r="P59" s="245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35">
        <v>0</v>
      </c>
      <c r="G60" s="135"/>
      <c r="H60" s="135">
        <f t="shared" si="12"/>
        <v>0</v>
      </c>
      <c r="I60" s="245"/>
      <c r="J60" s="102" t="str">
        <f t="shared" si="0"/>
        <v xml:space="preserve"> </v>
      </c>
      <c r="K60" s="245"/>
      <c r="L60" s="245"/>
      <c r="M60" s="245">
        <f t="shared" si="3"/>
        <v>0</v>
      </c>
      <c r="N60" s="245"/>
      <c r="O60" s="133" t="str">
        <f t="shared" si="1"/>
        <v xml:space="preserve"> </v>
      </c>
      <c r="P60" s="245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35">
        <v>0</v>
      </c>
      <c r="G61" s="135"/>
      <c r="H61" s="135">
        <f t="shared" si="12"/>
        <v>0</v>
      </c>
      <c r="I61" s="245"/>
      <c r="J61" s="102" t="str">
        <f t="shared" si="0"/>
        <v xml:space="preserve"> </v>
      </c>
      <c r="K61" s="245"/>
      <c r="L61" s="245"/>
      <c r="M61" s="245">
        <f t="shared" si="3"/>
        <v>0</v>
      </c>
      <c r="N61" s="245"/>
      <c r="O61" s="133" t="str">
        <f t="shared" si="1"/>
        <v xml:space="preserve"> </v>
      </c>
      <c r="P61" s="245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35">
        <v>0</v>
      </c>
      <c r="G62" s="135"/>
      <c r="H62" s="135">
        <f t="shared" si="12"/>
        <v>0</v>
      </c>
      <c r="I62" s="245"/>
      <c r="J62" s="102" t="str">
        <f t="shared" si="0"/>
        <v xml:space="preserve"> </v>
      </c>
      <c r="K62" s="245"/>
      <c r="L62" s="245"/>
      <c r="M62" s="245">
        <f t="shared" si="3"/>
        <v>0</v>
      </c>
      <c r="N62" s="245"/>
      <c r="O62" s="133" t="str">
        <f t="shared" si="1"/>
        <v xml:space="preserve"> </v>
      </c>
      <c r="P62" s="245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35">
        <v>0</v>
      </c>
      <c r="G63" s="135"/>
      <c r="H63" s="135">
        <f t="shared" si="12"/>
        <v>0</v>
      </c>
      <c r="I63" s="245"/>
      <c r="J63" s="102" t="str">
        <f t="shared" si="0"/>
        <v xml:space="preserve"> </v>
      </c>
      <c r="K63" s="245"/>
      <c r="L63" s="245"/>
      <c r="M63" s="245">
        <f t="shared" si="3"/>
        <v>0</v>
      </c>
      <c r="N63" s="245"/>
      <c r="O63" s="133" t="str">
        <f t="shared" si="1"/>
        <v xml:space="preserve"> </v>
      </c>
      <c r="P63" s="245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35">
        <v>0</v>
      </c>
      <c r="G64" s="135"/>
      <c r="H64" s="135">
        <f t="shared" si="12"/>
        <v>0</v>
      </c>
      <c r="I64" s="245"/>
      <c r="J64" s="102" t="str">
        <f t="shared" si="0"/>
        <v xml:space="preserve"> </v>
      </c>
      <c r="K64" s="245"/>
      <c r="L64" s="245"/>
      <c r="M64" s="245">
        <f t="shared" si="3"/>
        <v>0</v>
      </c>
      <c r="N64" s="245"/>
      <c r="O64" s="133" t="str">
        <f t="shared" si="1"/>
        <v xml:space="preserve"> </v>
      </c>
      <c r="P64" s="245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35">
        <v>0</v>
      </c>
      <c r="G65" s="135"/>
      <c r="H65" s="135">
        <f t="shared" si="12"/>
        <v>0</v>
      </c>
      <c r="I65" s="245"/>
      <c r="J65" s="102" t="str">
        <f t="shared" si="0"/>
        <v xml:space="preserve"> </v>
      </c>
      <c r="K65" s="245"/>
      <c r="L65" s="245"/>
      <c r="M65" s="245">
        <f t="shared" si="3"/>
        <v>0</v>
      </c>
      <c r="N65" s="245"/>
      <c r="O65" s="133" t="str">
        <f t="shared" si="1"/>
        <v xml:space="preserve"> </v>
      </c>
      <c r="P65" s="245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35">
        <v>0</v>
      </c>
      <c r="G66" s="135"/>
      <c r="H66" s="135">
        <f t="shared" si="12"/>
        <v>0</v>
      </c>
      <c r="I66" s="245"/>
      <c r="J66" s="102" t="str">
        <f t="shared" si="0"/>
        <v xml:space="preserve"> </v>
      </c>
      <c r="K66" s="245"/>
      <c r="L66" s="245"/>
      <c r="M66" s="245">
        <f t="shared" si="3"/>
        <v>0</v>
      </c>
      <c r="N66" s="245"/>
      <c r="O66" s="133" t="str">
        <f t="shared" si="1"/>
        <v xml:space="preserve"> </v>
      </c>
      <c r="P66" s="245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35">
        <v>0</v>
      </c>
      <c r="G67" s="135"/>
      <c r="H67" s="135">
        <f t="shared" si="12"/>
        <v>0</v>
      </c>
      <c r="I67" s="245"/>
      <c r="J67" s="102" t="str">
        <f t="shared" si="0"/>
        <v xml:space="preserve"> </v>
      </c>
      <c r="K67" s="245"/>
      <c r="L67" s="245"/>
      <c r="M67" s="245">
        <f t="shared" si="3"/>
        <v>0</v>
      </c>
      <c r="N67" s="245"/>
      <c r="O67" s="133" t="str">
        <f t="shared" si="1"/>
        <v xml:space="preserve"> </v>
      </c>
      <c r="P67" s="245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35">
        <v>0</v>
      </c>
      <c r="G68" s="135"/>
      <c r="H68" s="135">
        <f t="shared" si="12"/>
        <v>0</v>
      </c>
      <c r="I68" s="245"/>
      <c r="J68" s="102" t="str">
        <f t="shared" si="0"/>
        <v xml:space="preserve"> </v>
      </c>
      <c r="K68" s="245"/>
      <c r="L68" s="245"/>
      <c r="M68" s="245">
        <f t="shared" si="3"/>
        <v>0</v>
      </c>
      <c r="N68" s="245"/>
      <c r="O68" s="133" t="str">
        <f t="shared" si="1"/>
        <v xml:space="preserve"> </v>
      </c>
      <c r="P68" s="245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35">
        <v>0</v>
      </c>
      <c r="G69" s="135"/>
      <c r="H69" s="135">
        <f t="shared" si="12"/>
        <v>0</v>
      </c>
      <c r="I69" s="245"/>
      <c r="J69" s="102" t="str">
        <f t="shared" si="0"/>
        <v xml:space="preserve"> </v>
      </c>
      <c r="K69" s="245"/>
      <c r="L69" s="245"/>
      <c r="M69" s="245">
        <f t="shared" si="3"/>
        <v>0</v>
      </c>
      <c r="N69" s="245"/>
      <c r="O69" s="133" t="str">
        <f t="shared" si="1"/>
        <v xml:space="preserve"> </v>
      </c>
      <c r="P69" s="245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35">
        <v>0</v>
      </c>
      <c r="G70" s="135"/>
      <c r="H70" s="135">
        <f t="shared" si="12"/>
        <v>0</v>
      </c>
      <c r="I70" s="245"/>
      <c r="J70" s="102" t="str">
        <f t="shared" si="0"/>
        <v xml:space="preserve"> </v>
      </c>
      <c r="K70" s="245"/>
      <c r="L70" s="245"/>
      <c r="M70" s="245">
        <f t="shared" si="3"/>
        <v>0</v>
      </c>
      <c r="N70" s="245"/>
      <c r="O70" s="133" t="str">
        <f t="shared" si="1"/>
        <v xml:space="preserve"> </v>
      </c>
      <c r="P70" s="245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35">
        <v>0</v>
      </c>
      <c r="G71" s="135"/>
      <c r="H71" s="135">
        <f t="shared" si="12"/>
        <v>0</v>
      </c>
      <c r="I71" s="245"/>
      <c r="J71" s="102" t="str">
        <f t="shared" si="0"/>
        <v xml:space="preserve"> </v>
      </c>
      <c r="K71" s="245"/>
      <c r="L71" s="245"/>
      <c r="M71" s="245">
        <f t="shared" si="3"/>
        <v>0</v>
      </c>
      <c r="N71" s="245"/>
      <c r="O71" s="133" t="str">
        <f t="shared" si="1"/>
        <v xml:space="preserve"> </v>
      </c>
      <c r="P71" s="245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35">
        <v>0</v>
      </c>
      <c r="G72" s="135"/>
      <c r="H72" s="135">
        <f t="shared" si="12"/>
        <v>0</v>
      </c>
      <c r="I72" s="245"/>
      <c r="J72" s="102" t="str">
        <f t="shared" ref="J72:J135" si="13">IF(H72=0," ",I72/H72)</f>
        <v xml:space="preserve"> </v>
      </c>
      <c r="K72" s="245"/>
      <c r="L72" s="245"/>
      <c r="M72" s="245">
        <f t="shared" si="3"/>
        <v>0</v>
      </c>
      <c r="N72" s="245"/>
      <c r="O72" s="133" t="str">
        <f t="shared" ref="O72:O135" si="14">IF(M72=0," ",N72/M72)</f>
        <v xml:space="preserve"> </v>
      </c>
      <c r="P72" s="245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35">
        <v>0</v>
      </c>
      <c r="G73" s="135"/>
      <c r="H73" s="135">
        <f t="shared" si="12"/>
        <v>0</v>
      </c>
      <c r="I73" s="245"/>
      <c r="J73" s="102" t="str">
        <f t="shared" si="13"/>
        <v xml:space="preserve"> </v>
      </c>
      <c r="K73" s="245"/>
      <c r="L73" s="245"/>
      <c r="M73" s="245">
        <f t="shared" ref="M73:M136" si="15">K73+L73</f>
        <v>0</v>
      </c>
      <c r="N73" s="245"/>
      <c r="O73" s="133" t="str">
        <f t="shared" si="14"/>
        <v xml:space="preserve"> </v>
      </c>
      <c r="P73" s="245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35">
        <v>0</v>
      </c>
      <c r="G74" s="135"/>
      <c r="H74" s="135">
        <f t="shared" si="12"/>
        <v>0</v>
      </c>
      <c r="I74" s="245"/>
      <c r="J74" s="102" t="str">
        <f t="shared" si="13"/>
        <v xml:space="preserve"> </v>
      </c>
      <c r="K74" s="245"/>
      <c r="L74" s="245"/>
      <c r="M74" s="245">
        <f t="shared" si="15"/>
        <v>0</v>
      </c>
      <c r="N74" s="245"/>
      <c r="O74" s="133" t="str">
        <f t="shared" si="14"/>
        <v xml:space="preserve"> </v>
      </c>
      <c r="P74" s="245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35">
        <v>0</v>
      </c>
      <c r="G75" s="135"/>
      <c r="H75" s="135">
        <f t="shared" si="12"/>
        <v>0</v>
      </c>
      <c r="I75" s="245"/>
      <c r="J75" s="102" t="str">
        <f t="shared" si="13"/>
        <v xml:space="preserve"> </v>
      </c>
      <c r="K75" s="245"/>
      <c r="L75" s="245"/>
      <c r="M75" s="245">
        <f t="shared" si="15"/>
        <v>0</v>
      </c>
      <c r="N75" s="245"/>
      <c r="O75" s="133" t="str">
        <f t="shared" si="14"/>
        <v xml:space="preserve"> </v>
      </c>
      <c r="P75" s="245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35">
        <v>0</v>
      </c>
      <c r="G76" s="135"/>
      <c r="H76" s="135">
        <f t="shared" si="12"/>
        <v>0</v>
      </c>
      <c r="I76" s="245"/>
      <c r="J76" s="102" t="str">
        <f t="shared" si="13"/>
        <v xml:space="preserve"> </v>
      </c>
      <c r="K76" s="245"/>
      <c r="L76" s="245"/>
      <c r="M76" s="245">
        <f t="shared" si="15"/>
        <v>0</v>
      </c>
      <c r="N76" s="245"/>
      <c r="O76" s="133" t="str">
        <f t="shared" si="14"/>
        <v xml:space="preserve"> </v>
      </c>
      <c r="P76" s="245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35">
        <v>0</v>
      </c>
      <c r="G77" s="135"/>
      <c r="H77" s="135">
        <f t="shared" si="12"/>
        <v>0</v>
      </c>
      <c r="I77" s="245"/>
      <c r="J77" s="102" t="str">
        <f t="shared" si="13"/>
        <v xml:space="preserve"> </v>
      </c>
      <c r="K77" s="245"/>
      <c r="L77" s="245"/>
      <c r="M77" s="245">
        <f t="shared" si="15"/>
        <v>0</v>
      </c>
      <c r="N77" s="245"/>
      <c r="O77" s="133" t="str">
        <f t="shared" si="14"/>
        <v xml:space="preserve"> </v>
      </c>
      <c r="P77" s="245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35">
        <v>0</v>
      </c>
      <c r="G78" s="135"/>
      <c r="H78" s="135">
        <f t="shared" si="12"/>
        <v>0</v>
      </c>
      <c r="I78" s="245"/>
      <c r="J78" s="102" t="str">
        <f t="shared" si="13"/>
        <v xml:space="preserve"> </v>
      </c>
      <c r="K78" s="245"/>
      <c r="L78" s="245"/>
      <c r="M78" s="245">
        <f t="shared" si="15"/>
        <v>0</v>
      </c>
      <c r="N78" s="245"/>
      <c r="O78" s="133" t="str">
        <f t="shared" si="14"/>
        <v xml:space="preserve"> </v>
      </c>
      <c r="P78" s="245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35">
        <v>0</v>
      </c>
      <c r="G79" s="135"/>
      <c r="H79" s="135">
        <f t="shared" si="12"/>
        <v>0</v>
      </c>
      <c r="I79" s="245"/>
      <c r="J79" s="102" t="str">
        <f t="shared" si="13"/>
        <v xml:space="preserve"> </v>
      </c>
      <c r="K79" s="245"/>
      <c r="L79" s="245"/>
      <c r="M79" s="245">
        <f t="shared" si="15"/>
        <v>0</v>
      </c>
      <c r="N79" s="245"/>
      <c r="O79" s="133" t="str">
        <f t="shared" si="14"/>
        <v xml:space="preserve"> </v>
      </c>
      <c r="P79" s="245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35">
        <v>0</v>
      </c>
      <c r="G80" s="135"/>
      <c r="H80" s="135">
        <f t="shared" si="12"/>
        <v>0</v>
      </c>
      <c r="I80" s="245"/>
      <c r="J80" s="102" t="str">
        <f t="shared" si="13"/>
        <v xml:space="preserve"> </v>
      </c>
      <c r="K80" s="245"/>
      <c r="L80" s="245"/>
      <c r="M80" s="245">
        <f t="shared" si="15"/>
        <v>0</v>
      </c>
      <c r="N80" s="245"/>
      <c r="O80" s="133" t="str">
        <f t="shared" si="14"/>
        <v xml:space="preserve"> </v>
      </c>
      <c r="P80" s="245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35">
        <v>0</v>
      </c>
      <c r="G81" s="135"/>
      <c r="H81" s="135">
        <f t="shared" si="12"/>
        <v>0</v>
      </c>
      <c r="I81" s="245"/>
      <c r="J81" s="102" t="str">
        <f t="shared" si="13"/>
        <v xml:space="preserve"> </v>
      </c>
      <c r="K81" s="245"/>
      <c r="L81" s="245"/>
      <c r="M81" s="245">
        <f t="shared" si="15"/>
        <v>0</v>
      </c>
      <c r="N81" s="245"/>
      <c r="O81" s="133" t="str">
        <f t="shared" si="14"/>
        <v xml:space="preserve"> </v>
      </c>
      <c r="P81" s="245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35">
        <v>0</v>
      </c>
      <c r="G82" s="135"/>
      <c r="H82" s="135">
        <f t="shared" si="12"/>
        <v>0</v>
      </c>
      <c r="I82" s="245"/>
      <c r="J82" s="102" t="str">
        <f t="shared" si="13"/>
        <v xml:space="preserve"> </v>
      </c>
      <c r="K82" s="245"/>
      <c r="L82" s="245"/>
      <c r="M82" s="245">
        <f t="shared" si="15"/>
        <v>0</v>
      </c>
      <c r="N82" s="245"/>
      <c r="O82" s="133" t="str">
        <f t="shared" si="14"/>
        <v xml:space="preserve"> </v>
      </c>
      <c r="P82" s="245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35">
        <v>0</v>
      </c>
      <c r="G83" s="135"/>
      <c r="H83" s="135">
        <f t="shared" si="12"/>
        <v>0</v>
      </c>
      <c r="I83" s="245"/>
      <c r="J83" s="102" t="str">
        <f t="shared" si="13"/>
        <v xml:space="preserve"> </v>
      </c>
      <c r="K83" s="245"/>
      <c r="L83" s="245"/>
      <c r="M83" s="245">
        <f t="shared" si="15"/>
        <v>0</v>
      </c>
      <c r="N83" s="245"/>
      <c r="O83" s="133" t="str">
        <f t="shared" si="14"/>
        <v xml:space="preserve"> </v>
      </c>
      <c r="P83" s="245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35">
        <v>0</v>
      </c>
      <c r="G84" s="135"/>
      <c r="H84" s="135">
        <f t="shared" si="12"/>
        <v>0</v>
      </c>
      <c r="I84" s="245"/>
      <c r="J84" s="102" t="str">
        <f t="shared" si="13"/>
        <v xml:space="preserve"> </v>
      </c>
      <c r="K84" s="245"/>
      <c r="L84" s="245"/>
      <c r="M84" s="245">
        <f t="shared" si="15"/>
        <v>0</v>
      </c>
      <c r="N84" s="245"/>
      <c r="O84" s="133" t="str">
        <f t="shared" si="14"/>
        <v xml:space="preserve"> </v>
      </c>
      <c r="P84" s="245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35">
        <v>0</v>
      </c>
      <c r="G85" s="135"/>
      <c r="H85" s="135">
        <f t="shared" si="12"/>
        <v>0</v>
      </c>
      <c r="I85" s="245"/>
      <c r="J85" s="102" t="str">
        <f t="shared" si="13"/>
        <v xml:space="preserve"> </v>
      </c>
      <c r="K85" s="245"/>
      <c r="L85" s="245"/>
      <c r="M85" s="245">
        <f t="shared" si="15"/>
        <v>0</v>
      </c>
      <c r="N85" s="245"/>
      <c r="O85" s="133" t="str">
        <f t="shared" si="14"/>
        <v xml:space="preserve"> </v>
      </c>
      <c r="P85" s="245"/>
    </row>
    <row r="86" spans="1:16" ht="25.5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35">
        <v>0</v>
      </c>
      <c r="G86" s="135"/>
      <c r="H86" s="135">
        <f t="shared" si="12"/>
        <v>0</v>
      </c>
      <c r="I86" s="246">
        <f t="shared" ref="I86" si="16">I51+I52+I53+I64+I75</f>
        <v>0</v>
      </c>
      <c r="J86" s="246" t="e">
        <f t="shared" ref="J86:N86" si="17">J51+J52+J53+J64+J75</f>
        <v>#VALUE!</v>
      </c>
      <c r="K86" s="246">
        <f t="shared" si="17"/>
        <v>0</v>
      </c>
      <c r="L86" s="246">
        <f t="shared" si="17"/>
        <v>0</v>
      </c>
      <c r="M86" s="246">
        <f t="shared" si="17"/>
        <v>0</v>
      </c>
      <c r="N86" s="246">
        <f t="shared" si="17"/>
        <v>0</v>
      </c>
      <c r="O86" s="133"/>
      <c r="P86" s="246">
        <f t="shared" ref="P86" si="18">P51+P52+P53+P64+P75</f>
        <v>0</v>
      </c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35">
        <v>0</v>
      </c>
      <c r="G87" s="135"/>
      <c r="H87" s="135">
        <f t="shared" si="12"/>
        <v>0</v>
      </c>
      <c r="I87" s="245"/>
      <c r="J87" s="102" t="str">
        <f t="shared" si="13"/>
        <v xml:space="preserve"> </v>
      </c>
      <c r="K87" s="245"/>
      <c r="L87" s="245"/>
      <c r="M87" s="245">
        <f t="shared" si="15"/>
        <v>0</v>
      </c>
      <c r="N87" s="245"/>
      <c r="O87" s="133" t="str">
        <f t="shared" si="14"/>
        <v xml:space="preserve"> </v>
      </c>
      <c r="P87" s="245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35">
        <v>0</v>
      </c>
      <c r="G88" s="135"/>
      <c r="H88" s="135">
        <f t="shared" si="12"/>
        <v>0</v>
      </c>
      <c r="I88" s="245"/>
      <c r="J88" s="102" t="str">
        <f t="shared" si="13"/>
        <v xml:space="preserve"> </v>
      </c>
      <c r="K88" s="245"/>
      <c r="L88" s="245"/>
      <c r="M88" s="245">
        <f t="shared" si="15"/>
        <v>0</v>
      </c>
      <c r="N88" s="245"/>
      <c r="O88" s="133" t="str">
        <f t="shared" si="14"/>
        <v xml:space="preserve"> </v>
      </c>
      <c r="P88" s="245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35">
        <v>0</v>
      </c>
      <c r="G89" s="135"/>
      <c r="H89" s="135">
        <f t="shared" si="12"/>
        <v>0</v>
      </c>
      <c r="I89" s="245"/>
      <c r="J89" s="102" t="str">
        <f t="shared" si="13"/>
        <v xml:space="preserve"> </v>
      </c>
      <c r="K89" s="245"/>
      <c r="L89" s="245"/>
      <c r="M89" s="245">
        <f t="shared" si="15"/>
        <v>0</v>
      </c>
      <c r="N89" s="245"/>
      <c r="O89" s="133" t="str">
        <f t="shared" si="14"/>
        <v xml:space="preserve"> </v>
      </c>
      <c r="P89" s="245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35">
        <v>0</v>
      </c>
      <c r="G90" s="135"/>
      <c r="H90" s="135">
        <f t="shared" si="12"/>
        <v>0</v>
      </c>
      <c r="I90" s="245"/>
      <c r="J90" s="102" t="str">
        <f t="shared" si="13"/>
        <v xml:space="preserve"> </v>
      </c>
      <c r="K90" s="245"/>
      <c r="L90" s="245"/>
      <c r="M90" s="245">
        <f t="shared" si="15"/>
        <v>0</v>
      </c>
      <c r="N90" s="245"/>
      <c r="O90" s="133" t="str">
        <f t="shared" si="14"/>
        <v xml:space="preserve"> </v>
      </c>
      <c r="P90" s="245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35">
        <v>0</v>
      </c>
      <c r="G91" s="135"/>
      <c r="H91" s="135">
        <f t="shared" si="12"/>
        <v>0</v>
      </c>
      <c r="I91" s="245"/>
      <c r="J91" s="102" t="str">
        <f t="shared" si="13"/>
        <v xml:space="preserve"> </v>
      </c>
      <c r="K91" s="245"/>
      <c r="L91" s="245"/>
      <c r="M91" s="245">
        <f t="shared" si="15"/>
        <v>0</v>
      </c>
      <c r="N91" s="245"/>
      <c r="O91" s="133" t="str">
        <f t="shared" si="14"/>
        <v xml:space="preserve"> </v>
      </c>
      <c r="P91" s="245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35">
        <v>0</v>
      </c>
      <c r="G92" s="135"/>
      <c r="H92" s="135">
        <f t="shared" si="12"/>
        <v>0</v>
      </c>
      <c r="I92" s="245"/>
      <c r="J92" s="102" t="str">
        <f t="shared" si="13"/>
        <v xml:space="preserve"> </v>
      </c>
      <c r="K92" s="245"/>
      <c r="L92" s="245"/>
      <c r="M92" s="245">
        <f t="shared" si="15"/>
        <v>0</v>
      </c>
      <c r="N92" s="245"/>
      <c r="O92" s="133" t="str">
        <f t="shared" si="14"/>
        <v xml:space="preserve"> </v>
      </c>
      <c r="P92" s="245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35">
        <v>0</v>
      </c>
      <c r="G93" s="135"/>
      <c r="H93" s="135">
        <f t="shared" si="12"/>
        <v>0</v>
      </c>
      <c r="I93" s="245"/>
      <c r="J93" s="102" t="str">
        <f t="shared" si="13"/>
        <v xml:space="preserve"> </v>
      </c>
      <c r="K93" s="245"/>
      <c r="L93" s="245"/>
      <c r="M93" s="245">
        <f t="shared" si="15"/>
        <v>0</v>
      </c>
      <c r="N93" s="245"/>
      <c r="O93" s="133" t="str">
        <f t="shared" si="14"/>
        <v xml:space="preserve"> </v>
      </c>
      <c r="P93" s="245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35">
        <v>0</v>
      </c>
      <c r="G94" s="135"/>
      <c r="H94" s="135">
        <f t="shared" si="12"/>
        <v>0</v>
      </c>
      <c r="I94" s="245"/>
      <c r="J94" s="102" t="str">
        <f t="shared" si="13"/>
        <v xml:space="preserve"> </v>
      </c>
      <c r="K94" s="245"/>
      <c r="L94" s="245"/>
      <c r="M94" s="245">
        <f t="shared" si="15"/>
        <v>0</v>
      </c>
      <c r="N94" s="245"/>
      <c r="O94" s="133" t="str">
        <f t="shared" si="14"/>
        <v xml:space="preserve"> </v>
      </c>
      <c r="P94" s="245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35">
        <v>0</v>
      </c>
      <c r="G95" s="135"/>
      <c r="H95" s="135">
        <f t="shared" si="12"/>
        <v>0</v>
      </c>
      <c r="I95" s="245"/>
      <c r="J95" s="102" t="str">
        <f t="shared" si="13"/>
        <v xml:space="preserve"> </v>
      </c>
      <c r="K95" s="245"/>
      <c r="L95" s="245"/>
      <c r="M95" s="245">
        <f t="shared" si="15"/>
        <v>0</v>
      </c>
      <c r="N95" s="245"/>
      <c r="O95" s="133" t="str">
        <f t="shared" si="14"/>
        <v xml:space="preserve"> </v>
      </c>
      <c r="P95" s="245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35">
        <v>0</v>
      </c>
      <c r="G96" s="135"/>
      <c r="H96" s="135">
        <f t="shared" si="12"/>
        <v>0</v>
      </c>
      <c r="I96" s="245"/>
      <c r="J96" s="102" t="str">
        <f t="shared" si="13"/>
        <v xml:space="preserve"> </v>
      </c>
      <c r="K96" s="245"/>
      <c r="L96" s="245"/>
      <c r="M96" s="245">
        <f t="shared" si="15"/>
        <v>0</v>
      </c>
      <c r="N96" s="245"/>
      <c r="O96" s="133" t="str">
        <f t="shared" si="14"/>
        <v xml:space="preserve"> </v>
      </c>
      <c r="P96" s="245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35">
        <v>0</v>
      </c>
      <c r="G97" s="135"/>
      <c r="H97" s="135">
        <f t="shared" si="12"/>
        <v>0</v>
      </c>
      <c r="I97" s="245"/>
      <c r="J97" s="102" t="str">
        <f t="shared" si="13"/>
        <v xml:space="preserve"> </v>
      </c>
      <c r="K97" s="245"/>
      <c r="L97" s="245"/>
      <c r="M97" s="245">
        <f t="shared" si="15"/>
        <v>0</v>
      </c>
      <c r="N97" s="245"/>
      <c r="O97" s="133" t="str">
        <f t="shared" si="14"/>
        <v xml:space="preserve"> </v>
      </c>
      <c r="P97" s="245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35">
        <v>0</v>
      </c>
      <c r="G98" s="135"/>
      <c r="H98" s="135">
        <f t="shared" si="12"/>
        <v>0</v>
      </c>
      <c r="I98" s="245"/>
      <c r="J98" s="102" t="str">
        <f t="shared" si="13"/>
        <v xml:space="preserve"> </v>
      </c>
      <c r="K98" s="245"/>
      <c r="L98" s="245"/>
      <c r="M98" s="245">
        <f t="shared" si="15"/>
        <v>0</v>
      </c>
      <c r="N98" s="245"/>
      <c r="O98" s="133" t="str">
        <f t="shared" si="14"/>
        <v xml:space="preserve"> </v>
      </c>
      <c r="P98" s="245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35">
        <v>0</v>
      </c>
      <c r="G99" s="135"/>
      <c r="H99" s="135">
        <f t="shared" si="12"/>
        <v>0</v>
      </c>
      <c r="I99" s="245"/>
      <c r="J99" s="102" t="str">
        <f t="shared" si="13"/>
        <v xml:space="preserve"> </v>
      </c>
      <c r="K99" s="245"/>
      <c r="L99" s="245"/>
      <c r="M99" s="245">
        <f t="shared" si="15"/>
        <v>0</v>
      </c>
      <c r="N99" s="245"/>
      <c r="O99" s="133" t="str">
        <f t="shared" si="14"/>
        <v xml:space="preserve"> </v>
      </c>
      <c r="P99" s="245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35">
        <v>0</v>
      </c>
      <c r="G100" s="135"/>
      <c r="H100" s="135">
        <f t="shared" si="12"/>
        <v>0</v>
      </c>
      <c r="I100" s="245"/>
      <c r="J100" s="102" t="str">
        <f t="shared" si="13"/>
        <v xml:space="preserve"> </v>
      </c>
      <c r="K100" s="245"/>
      <c r="L100" s="245"/>
      <c r="M100" s="245">
        <f t="shared" si="15"/>
        <v>0</v>
      </c>
      <c r="N100" s="245"/>
      <c r="O100" s="133" t="str">
        <f t="shared" si="14"/>
        <v xml:space="preserve"> </v>
      </c>
      <c r="P100" s="245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35">
        <v>0</v>
      </c>
      <c r="G101" s="135"/>
      <c r="H101" s="135">
        <f t="shared" si="12"/>
        <v>0</v>
      </c>
      <c r="I101" s="245"/>
      <c r="J101" s="102" t="str">
        <f t="shared" si="13"/>
        <v xml:space="preserve"> </v>
      </c>
      <c r="K101" s="245"/>
      <c r="L101" s="245"/>
      <c r="M101" s="245">
        <f t="shared" si="15"/>
        <v>0</v>
      </c>
      <c r="N101" s="245"/>
      <c r="O101" s="133" t="str">
        <f t="shared" si="14"/>
        <v xml:space="preserve"> </v>
      </c>
      <c r="P101" s="245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35">
        <v>0</v>
      </c>
      <c r="G102" s="135"/>
      <c r="H102" s="135">
        <f t="shared" si="12"/>
        <v>0</v>
      </c>
      <c r="I102" s="245"/>
      <c r="J102" s="102" t="str">
        <f t="shared" si="13"/>
        <v xml:space="preserve"> </v>
      </c>
      <c r="K102" s="245"/>
      <c r="L102" s="245"/>
      <c r="M102" s="245">
        <f t="shared" si="15"/>
        <v>0</v>
      </c>
      <c r="N102" s="245"/>
      <c r="O102" s="133" t="str">
        <f t="shared" si="14"/>
        <v xml:space="preserve"> </v>
      </c>
      <c r="P102" s="245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35">
        <v>0</v>
      </c>
      <c r="G103" s="135"/>
      <c r="H103" s="135">
        <f t="shared" si="12"/>
        <v>0</v>
      </c>
      <c r="I103" s="245"/>
      <c r="J103" s="102" t="str">
        <f t="shared" si="13"/>
        <v xml:space="preserve"> </v>
      </c>
      <c r="K103" s="245"/>
      <c r="L103" s="245"/>
      <c r="M103" s="245">
        <f t="shared" si="15"/>
        <v>0</v>
      </c>
      <c r="N103" s="245"/>
      <c r="O103" s="133" t="str">
        <f t="shared" si="14"/>
        <v xml:space="preserve"> </v>
      </c>
      <c r="P103" s="245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35">
        <v>0</v>
      </c>
      <c r="G104" s="135"/>
      <c r="H104" s="135">
        <f t="shared" si="12"/>
        <v>0</v>
      </c>
      <c r="I104" s="245"/>
      <c r="J104" s="102" t="str">
        <f t="shared" si="13"/>
        <v xml:space="preserve"> </v>
      </c>
      <c r="K104" s="245"/>
      <c r="L104" s="245"/>
      <c r="M104" s="245">
        <f t="shared" si="15"/>
        <v>0</v>
      </c>
      <c r="N104" s="245"/>
      <c r="O104" s="133" t="str">
        <f t="shared" si="14"/>
        <v xml:space="preserve"> </v>
      </c>
      <c r="P104" s="245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35">
        <v>0</v>
      </c>
      <c r="G105" s="135"/>
      <c r="H105" s="135">
        <f t="shared" si="12"/>
        <v>0</v>
      </c>
      <c r="I105" s="245"/>
      <c r="J105" s="102" t="str">
        <f t="shared" si="13"/>
        <v xml:space="preserve"> </v>
      </c>
      <c r="K105" s="245"/>
      <c r="L105" s="245"/>
      <c r="M105" s="245">
        <f t="shared" si="15"/>
        <v>0</v>
      </c>
      <c r="N105" s="245"/>
      <c r="O105" s="133" t="str">
        <f t="shared" si="14"/>
        <v xml:space="preserve"> </v>
      </c>
      <c r="P105" s="245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35">
        <v>0</v>
      </c>
      <c r="G106" s="135"/>
      <c r="H106" s="135">
        <f t="shared" si="12"/>
        <v>0</v>
      </c>
      <c r="I106" s="245"/>
      <c r="J106" s="102" t="str">
        <f t="shared" si="13"/>
        <v xml:space="preserve"> </v>
      </c>
      <c r="K106" s="245"/>
      <c r="L106" s="245"/>
      <c r="M106" s="245">
        <f t="shared" si="15"/>
        <v>0</v>
      </c>
      <c r="N106" s="245"/>
      <c r="O106" s="133" t="str">
        <f t="shared" si="14"/>
        <v xml:space="preserve"> </v>
      </c>
      <c r="P106" s="245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35">
        <v>0</v>
      </c>
      <c r="G107" s="135"/>
      <c r="H107" s="135">
        <f t="shared" si="12"/>
        <v>0</v>
      </c>
      <c r="I107" s="245"/>
      <c r="J107" s="102" t="str">
        <f t="shared" si="13"/>
        <v xml:space="preserve"> </v>
      </c>
      <c r="K107" s="245"/>
      <c r="L107" s="245"/>
      <c r="M107" s="245">
        <f t="shared" si="15"/>
        <v>0</v>
      </c>
      <c r="N107" s="245"/>
      <c r="O107" s="133" t="str">
        <f t="shared" si="14"/>
        <v xml:space="preserve"> </v>
      </c>
      <c r="P107" s="245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35">
        <v>0</v>
      </c>
      <c r="G108" s="135"/>
      <c r="H108" s="135">
        <f t="shared" si="12"/>
        <v>0</v>
      </c>
      <c r="I108" s="245"/>
      <c r="J108" s="102" t="str">
        <f t="shared" si="13"/>
        <v xml:space="preserve"> </v>
      </c>
      <c r="K108" s="245"/>
      <c r="L108" s="245"/>
      <c r="M108" s="245">
        <f t="shared" si="15"/>
        <v>0</v>
      </c>
      <c r="N108" s="245"/>
      <c r="O108" s="133" t="str">
        <f t="shared" si="14"/>
        <v xml:space="preserve"> </v>
      </c>
      <c r="P108" s="245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35">
        <v>0</v>
      </c>
      <c r="G109" s="135"/>
      <c r="H109" s="135">
        <f t="shared" si="12"/>
        <v>0</v>
      </c>
      <c r="I109" s="245"/>
      <c r="J109" s="102" t="str">
        <f t="shared" si="13"/>
        <v xml:space="preserve"> </v>
      </c>
      <c r="K109" s="245"/>
      <c r="L109" s="245"/>
      <c r="M109" s="245">
        <f t="shared" si="15"/>
        <v>0</v>
      </c>
      <c r="N109" s="245"/>
      <c r="O109" s="133" t="str">
        <f t="shared" si="14"/>
        <v xml:space="preserve"> </v>
      </c>
      <c r="P109" s="245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35">
        <v>0</v>
      </c>
      <c r="G110" s="135"/>
      <c r="H110" s="135">
        <f t="shared" si="12"/>
        <v>0</v>
      </c>
      <c r="I110" s="245"/>
      <c r="J110" s="102" t="str">
        <f t="shared" si="13"/>
        <v xml:space="preserve"> </v>
      </c>
      <c r="K110" s="245"/>
      <c r="L110" s="245"/>
      <c r="M110" s="245">
        <f t="shared" si="15"/>
        <v>0</v>
      </c>
      <c r="N110" s="245"/>
      <c r="O110" s="133" t="str">
        <f t="shared" si="14"/>
        <v xml:space="preserve"> </v>
      </c>
      <c r="P110" s="245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35">
        <v>0</v>
      </c>
      <c r="G111" s="135"/>
      <c r="H111" s="135">
        <f t="shared" si="12"/>
        <v>0</v>
      </c>
      <c r="I111" s="245"/>
      <c r="J111" s="102" t="str">
        <f t="shared" si="13"/>
        <v xml:space="preserve"> </v>
      </c>
      <c r="K111" s="245"/>
      <c r="L111" s="245"/>
      <c r="M111" s="245">
        <f t="shared" si="15"/>
        <v>0</v>
      </c>
      <c r="N111" s="245"/>
      <c r="O111" s="133" t="str">
        <f t="shared" si="14"/>
        <v xml:space="preserve"> </v>
      </c>
      <c r="P111" s="245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35">
        <v>0</v>
      </c>
      <c r="G112" s="135"/>
      <c r="H112" s="135">
        <f t="shared" si="12"/>
        <v>0</v>
      </c>
      <c r="I112" s="245"/>
      <c r="J112" s="102" t="str">
        <f t="shared" si="13"/>
        <v xml:space="preserve"> </v>
      </c>
      <c r="K112" s="245"/>
      <c r="L112" s="245"/>
      <c r="M112" s="245">
        <f t="shared" si="15"/>
        <v>0</v>
      </c>
      <c r="N112" s="245"/>
      <c r="O112" s="133" t="str">
        <f t="shared" si="14"/>
        <v xml:space="preserve"> </v>
      </c>
      <c r="P112" s="245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35">
        <v>0</v>
      </c>
      <c r="G113" s="135"/>
      <c r="H113" s="135">
        <f t="shared" si="12"/>
        <v>0</v>
      </c>
      <c r="I113" s="245"/>
      <c r="J113" s="102" t="str">
        <f t="shared" si="13"/>
        <v xml:space="preserve"> </v>
      </c>
      <c r="K113" s="245"/>
      <c r="L113" s="245"/>
      <c r="M113" s="245">
        <f t="shared" si="15"/>
        <v>0</v>
      </c>
      <c r="N113" s="245"/>
      <c r="O113" s="133" t="str">
        <f t="shared" si="14"/>
        <v xml:space="preserve"> </v>
      </c>
      <c r="P113" s="245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35">
        <v>0</v>
      </c>
      <c r="G114" s="135"/>
      <c r="H114" s="135">
        <f t="shared" si="12"/>
        <v>0</v>
      </c>
      <c r="I114" s="245"/>
      <c r="J114" s="102" t="str">
        <f t="shared" si="13"/>
        <v xml:space="preserve"> </v>
      </c>
      <c r="K114" s="245"/>
      <c r="L114" s="245"/>
      <c r="M114" s="245">
        <f t="shared" si="15"/>
        <v>0</v>
      </c>
      <c r="N114" s="245"/>
      <c r="O114" s="133" t="str">
        <f t="shared" si="14"/>
        <v xml:space="preserve"> </v>
      </c>
      <c r="P114" s="245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35">
        <v>0</v>
      </c>
      <c r="G115" s="135"/>
      <c r="H115" s="135">
        <f t="shared" ref="H115:H178" si="19">F115+G115</f>
        <v>0</v>
      </c>
      <c r="I115" s="245"/>
      <c r="J115" s="102" t="str">
        <f t="shared" si="13"/>
        <v xml:space="preserve"> </v>
      </c>
      <c r="K115" s="245"/>
      <c r="L115" s="245"/>
      <c r="M115" s="245">
        <f t="shared" si="15"/>
        <v>0</v>
      </c>
      <c r="N115" s="245"/>
      <c r="O115" s="133" t="str">
        <f t="shared" si="14"/>
        <v xml:space="preserve"> </v>
      </c>
      <c r="P115" s="245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35">
        <v>0</v>
      </c>
      <c r="G116" s="135"/>
      <c r="H116" s="135">
        <f t="shared" si="19"/>
        <v>0</v>
      </c>
      <c r="I116" s="245"/>
      <c r="J116" s="102" t="str">
        <f t="shared" si="13"/>
        <v xml:space="preserve"> </v>
      </c>
      <c r="K116" s="245"/>
      <c r="L116" s="245"/>
      <c r="M116" s="245">
        <f t="shared" si="15"/>
        <v>0</v>
      </c>
      <c r="N116" s="245"/>
      <c r="O116" s="133" t="str">
        <f t="shared" si="14"/>
        <v xml:space="preserve"> </v>
      </c>
      <c r="P116" s="245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35">
        <v>0</v>
      </c>
      <c r="G117" s="135"/>
      <c r="H117" s="135">
        <f t="shared" si="19"/>
        <v>0</v>
      </c>
      <c r="I117" s="245"/>
      <c r="J117" s="102" t="str">
        <f t="shared" si="13"/>
        <v xml:space="preserve"> </v>
      </c>
      <c r="K117" s="245"/>
      <c r="L117" s="245"/>
      <c r="M117" s="245">
        <f t="shared" si="15"/>
        <v>0</v>
      </c>
      <c r="N117" s="245"/>
      <c r="O117" s="133" t="str">
        <f t="shared" si="14"/>
        <v xml:space="preserve"> </v>
      </c>
      <c r="P117" s="245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35">
        <v>0</v>
      </c>
      <c r="G118" s="135"/>
      <c r="H118" s="135">
        <f t="shared" si="19"/>
        <v>0</v>
      </c>
      <c r="I118" s="245"/>
      <c r="J118" s="102" t="str">
        <f t="shared" si="13"/>
        <v xml:space="preserve"> </v>
      </c>
      <c r="K118" s="245"/>
      <c r="L118" s="245"/>
      <c r="M118" s="245">
        <f t="shared" si="15"/>
        <v>0</v>
      </c>
      <c r="N118" s="245"/>
      <c r="O118" s="133" t="str">
        <f t="shared" si="14"/>
        <v xml:space="preserve"> </v>
      </c>
      <c r="P118" s="245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35">
        <v>0</v>
      </c>
      <c r="G119" s="135"/>
      <c r="H119" s="135">
        <f t="shared" si="19"/>
        <v>0</v>
      </c>
      <c r="I119" s="245"/>
      <c r="J119" s="102" t="str">
        <f t="shared" si="13"/>
        <v xml:space="preserve"> </v>
      </c>
      <c r="K119" s="245"/>
      <c r="L119" s="245"/>
      <c r="M119" s="245">
        <f t="shared" si="15"/>
        <v>0</v>
      </c>
      <c r="N119" s="245"/>
      <c r="O119" s="133" t="str">
        <f t="shared" si="14"/>
        <v xml:space="preserve"> </v>
      </c>
      <c r="P119" s="245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35">
        <v>0</v>
      </c>
      <c r="G120" s="135"/>
      <c r="H120" s="135">
        <f t="shared" si="19"/>
        <v>0</v>
      </c>
      <c r="I120" s="245"/>
      <c r="J120" s="102" t="str">
        <f t="shared" si="13"/>
        <v xml:space="preserve"> </v>
      </c>
      <c r="K120" s="245"/>
      <c r="L120" s="245"/>
      <c r="M120" s="245">
        <f t="shared" si="15"/>
        <v>0</v>
      </c>
      <c r="N120" s="245"/>
      <c r="O120" s="133" t="str">
        <f t="shared" si="14"/>
        <v xml:space="preserve"> </v>
      </c>
      <c r="P120" s="245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35">
        <v>0</v>
      </c>
      <c r="G121" s="135"/>
      <c r="H121" s="135">
        <f t="shared" si="19"/>
        <v>0</v>
      </c>
      <c r="I121" s="245"/>
      <c r="J121" s="102" t="str">
        <f t="shared" si="13"/>
        <v xml:space="preserve"> </v>
      </c>
      <c r="K121" s="245"/>
      <c r="L121" s="245"/>
      <c r="M121" s="245">
        <f t="shared" si="15"/>
        <v>0</v>
      </c>
      <c r="N121" s="245"/>
      <c r="O121" s="133" t="str">
        <f t="shared" si="14"/>
        <v xml:space="preserve"> </v>
      </c>
      <c r="P121" s="245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35">
        <v>0</v>
      </c>
      <c r="G122" s="135"/>
      <c r="H122" s="135">
        <f t="shared" si="19"/>
        <v>0</v>
      </c>
      <c r="I122" s="245"/>
      <c r="J122" s="102" t="str">
        <f t="shared" si="13"/>
        <v xml:space="preserve"> </v>
      </c>
      <c r="K122" s="245"/>
      <c r="L122" s="245"/>
      <c r="M122" s="245">
        <f t="shared" si="15"/>
        <v>0</v>
      </c>
      <c r="N122" s="245"/>
      <c r="O122" s="133" t="str">
        <f t="shared" si="14"/>
        <v xml:space="preserve"> </v>
      </c>
      <c r="P122" s="245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35">
        <v>0</v>
      </c>
      <c r="G123" s="135"/>
      <c r="H123" s="135">
        <f t="shared" si="19"/>
        <v>0</v>
      </c>
      <c r="I123" s="245"/>
      <c r="J123" s="102" t="str">
        <f t="shared" si="13"/>
        <v xml:space="preserve"> </v>
      </c>
      <c r="K123" s="245"/>
      <c r="L123" s="245"/>
      <c r="M123" s="245">
        <f t="shared" si="15"/>
        <v>0</v>
      </c>
      <c r="N123" s="245"/>
      <c r="O123" s="133" t="str">
        <f t="shared" si="14"/>
        <v xml:space="preserve"> </v>
      </c>
      <c r="P123" s="245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35">
        <v>0</v>
      </c>
      <c r="G124" s="135"/>
      <c r="H124" s="135">
        <f t="shared" si="19"/>
        <v>0</v>
      </c>
      <c r="I124" s="245"/>
      <c r="J124" s="102" t="str">
        <f t="shared" si="13"/>
        <v xml:space="preserve"> </v>
      </c>
      <c r="K124" s="245"/>
      <c r="L124" s="245"/>
      <c r="M124" s="245">
        <f t="shared" si="15"/>
        <v>0</v>
      </c>
      <c r="N124" s="245"/>
      <c r="O124" s="133" t="str">
        <f t="shared" si="14"/>
        <v xml:space="preserve"> </v>
      </c>
      <c r="P124" s="245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35">
        <v>0</v>
      </c>
      <c r="G125" s="135"/>
      <c r="H125" s="135">
        <f t="shared" si="19"/>
        <v>0</v>
      </c>
      <c r="I125" s="245"/>
      <c r="J125" s="102" t="str">
        <f t="shared" si="13"/>
        <v xml:space="preserve"> </v>
      </c>
      <c r="K125" s="245"/>
      <c r="L125" s="245"/>
      <c r="M125" s="245">
        <f t="shared" si="15"/>
        <v>0</v>
      </c>
      <c r="N125" s="245"/>
      <c r="O125" s="133" t="str">
        <f t="shared" si="14"/>
        <v xml:space="preserve"> </v>
      </c>
      <c r="P125" s="245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35">
        <v>0</v>
      </c>
      <c r="G126" s="135"/>
      <c r="H126" s="135">
        <f t="shared" si="19"/>
        <v>0</v>
      </c>
      <c r="I126" s="245"/>
      <c r="J126" s="102" t="str">
        <f t="shared" si="13"/>
        <v xml:space="preserve"> </v>
      </c>
      <c r="K126" s="245"/>
      <c r="L126" s="245"/>
      <c r="M126" s="245">
        <f t="shared" si="15"/>
        <v>0</v>
      </c>
      <c r="N126" s="245"/>
      <c r="O126" s="133" t="str">
        <f t="shared" si="14"/>
        <v xml:space="preserve"> </v>
      </c>
      <c r="P126" s="245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35">
        <v>0</v>
      </c>
      <c r="G127" s="135"/>
      <c r="H127" s="135">
        <f t="shared" si="19"/>
        <v>0</v>
      </c>
      <c r="I127" s="245"/>
      <c r="J127" s="102" t="str">
        <f t="shared" si="13"/>
        <v xml:space="preserve"> </v>
      </c>
      <c r="K127" s="245"/>
      <c r="L127" s="245"/>
      <c r="M127" s="245">
        <f t="shared" si="15"/>
        <v>0</v>
      </c>
      <c r="N127" s="245"/>
      <c r="O127" s="133" t="str">
        <f t="shared" si="14"/>
        <v xml:space="preserve"> </v>
      </c>
      <c r="P127" s="245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35">
        <v>0</v>
      </c>
      <c r="G128" s="135"/>
      <c r="H128" s="135">
        <f t="shared" si="19"/>
        <v>0</v>
      </c>
      <c r="I128" s="245"/>
      <c r="J128" s="102" t="str">
        <f t="shared" si="13"/>
        <v xml:space="preserve"> </v>
      </c>
      <c r="K128" s="245"/>
      <c r="L128" s="245"/>
      <c r="M128" s="245">
        <f t="shared" si="15"/>
        <v>0</v>
      </c>
      <c r="N128" s="245"/>
      <c r="O128" s="133" t="str">
        <f t="shared" si="14"/>
        <v xml:space="preserve"> </v>
      </c>
      <c r="P128" s="245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35">
        <v>0</v>
      </c>
      <c r="G129" s="135"/>
      <c r="H129" s="135">
        <f t="shared" si="19"/>
        <v>0</v>
      </c>
      <c r="I129" s="245"/>
      <c r="J129" s="102" t="str">
        <f t="shared" si="13"/>
        <v xml:space="preserve"> </v>
      </c>
      <c r="K129" s="245"/>
      <c r="L129" s="245"/>
      <c r="M129" s="245">
        <f t="shared" si="15"/>
        <v>0</v>
      </c>
      <c r="N129" s="245"/>
      <c r="O129" s="133" t="str">
        <f t="shared" si="14"/>
        <v xml:space="preserve"> </v>
      </c>
      <c r="P129" s="245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35">
        <v>0</v>
      </c>
      <c r="G130" s="135"/>
      <c r="H130" s="135">
        <f t="shared" si="19"/>
        <v>0</v>
      </c>
      <c r="I130" s="245"/>
      <c r="J130" s="102" t="str">
        <f t="shared" si="13"/>
        <v xml:space="preserve"> </v>
      </c>
      <c r="K130" s="245"/>
      <c r="L130" s="245"/>
      <c r="M130" s="245">
        <f t="shared" si="15"/>
        <v>0</v>
      </c>
      <c r="N130" s="245"/>
      <c r="O130" s="133" t="str">
        <f t="shared" si="14"/>
        <v xml:space="preserve"> </v>
      </c>
      <c r="P130" s="245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35">
        <v>0</v>
      </c>
      <c r="G131" s="135"/>
      <c r="H131" s="135">
        <f t="shared" si="19"/>
        <v>0</v>
      </c>
      <c r="I131" s="245"/>
      <c r="J131" s="102" t="str">
        <f t="shared" si="13"/>
        <v xml:space="preserve"> </v>
      </c>
      <c r="K131" s="245"/>
      <c r="L131" s="245"/>
      <c r="M131" s="245">
        <f t="shared" si="15"/>
        <v>0</v>
      </c>
      <c r="N131" s="245"/>
      <c r="O131" s="133" t="str">
        <f t="shared" si="14"/>
        <v xml:space="preserve"> </v>
      </c>
      <c r="P131" s="245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35">
        <v>0</v>
      </c>
      <c r="G132" s="135"/>
      <c r="H132" s="135">
        <f t="shared" si="19"/>
        <v>0</v>
      </c>
      <c r="I132" s="245"/>
      <c r="J132" s="102" t="str">
        <f t="shared" si="13"/>
        <v xml:space="preserve"> </v>
      </c>
      <c r="K132" s="245"/>
      <c r="L132" s="245"/>
      <c r="M132" s="245">
        <f t="shared" si="15"/>
        <v>0</v>
      </c>
      <c r="N132" s="245"/>
      <c r="O132" s="133" t="str">
        <f t="shared" si="14"/>
        <v xml:space="preserve"> </v>
      </c>
      <c r="P132" s="245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35">
        <v>0</v>
      </c>
      <c r="G133" s="135"/>
      <c r="H133" s="135">
        <f t="shared" si="19"/>
        <v>0</v>
      </c>
      <c r="I133" s="245"/>
      <c r="J133" s="102" t="str">
        <f t="shared" si="13"/>
        <v xml:space="preserve"> </v>
      </c>
      <c r="K133" s="245"/>
      <c r="L133" s="245"/>
      <c r="M133" s="245">
        <f t="shared" si="15"/>
        <v>0</v>
      </c>
      <c r="N133" s="245"/>
      <c r="O133" s="133" t="str">
        <f t="shared" si="14"/>
        <v xml:space="preserve"> </v>
      </c>
      <c r="P133" s="245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35">
        <v>0</v>
      </c>
      <c r="G134" s="135"/>
      <c r="H134" s="135">
        <f t="shared" si="19"/>
        <v>0</v>
      </c>
      <c r="I134" s="245"/>
      <c r="J134" s="102" t="str">
        <f t="shared" si="13"/>
        <v xml:space="preserve"> </v>
      </c>
      <c r="K134" s="245"/>
      <c r="L134" s="245"/>
      <c r="M134" s="245">
        <f t="shared" si="15"/>
        <v>0</v>
      </c>
      <c r="N134" s="245"/>
      <c r="O134" s="133" t="str">
        <f t="shared" si="14"/>
        <v xml:space="preserve"> </v>
      </c>
      <c r="P134" s="245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35">
        <v>0</v>
      </c>
      <c r="G135" s="135"/>
      <c r="H135" s="135">
        <f t="shared" si="19"/>
        <v>0</v>
      </c>
      <c r="I135" s="245"/>
      <c r="J135" s="102" t="str">
        <f t="shared" si="13"/>
        <v xml:space="preserve"> </v>
      </c>
      <c r="K135" s="245"/>
      <c r="L135" s="245"/>
      <c r="M135" s="245">
        <f t="shared" si="15"/>
        <v>0</v>
      </c>
      <c r="N135" s="245"/>
      <c r="O135" s="133" t="str">
        <f t="shared" si="14"/>
        <v xml:space="preserve"> </v>
      </c>
      <c r="P135" s="245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35">
        <v>0</v>
      </c>
      <c r="G136" s="135"/>
      <c r="H136" s="135">
        <f t="shared" si="19"/>
        <v>0</v>
      </c>
      <c r="I136" s="245"/>
      <c r="J136" s="102" t="str">
        <f t="shared" ref="J136:J199" si="20">IF(H136=0," ",I136/H136)</f>
        <v xml:space="preserve"> </v>
      </c>
      <c r="K136" s="245"/>
      <c r="L136" s="245"/>
      <c r="M136" s="245">
        <f t="shared" si="15"/>
        <v>0</v>
      </c>
      <c r="N136" s="245"/>
      <c r="O136" s="133" t="str">
        <f t="shared" ref="O136:O199" si="21">IF(M136=0," ",N136/M136)</f>
        <v xml:space="preserve"> </v>
      </c>
      <c r="P136" s="245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35">
        <v>0</v>
      </c>
      <c r="G137" s="135"/>
      <c r="H137" s="135">
        <f t="shared" si="19"/>
        <v>0</v>
      </c>
      <c r="I137" s="245"/>
      <c r="J137" s="102" t="str">
        <f t="shared" si="20"/>
        <v xml:space="preserve"> </v>
      </c>
      <c r="K137" s="245"/>
      <c r="L137" s="245"/>
      <c r="M137" s="245">
        <f t="shared" ref="M137:M200" si="22">K137+L137</f>
        <v>0</v>
      </c>
      <c r="N137" s="245"/>
      <c r="O137" s="133" t="str">
        <f t="shared" si="21"/>
        <v xml:space="preserve"> </v>
      </c>
      <c r="P137" s="245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35">
        <v>0</v>
      </c>
      <c r="G138" s="135"/>
      <c r="H138" s="135">
        <f t="shared" si="19"/>
        <v>0</v>
      </c>
      <c r="I138" s="245"/>
      <c r="J138" s="102" t="str">
        <f t="shared" si="20"/>
        <v xml:space="preserve"> </v>
      </c>
      <c r="K138" s="245"/>
      <c r="L138" s="245"/>
      <c r="M138" s="245">
        <f t="shared" si="22"/>
        <v>0</v>
      </c>
      <c r="N138" s="245"/>
      <c r="O138" s="133" t="str">
        <f t="shared" si="21"/>
        <v xml:space="preserve"> </v>
      </c>
      <c r="P138" s="245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35">
        <v>0</v>
      </c>
      <c r="G139" s="135"/>
      <c r="H139" s="135">
        <f t="shared" si="19"/>
        <v>0</v>
      </c>
      <c r="I139" s="245"/>
      <c r="J139" s="102" t="str">
        <f t="shared" si="20"/>
        <v xml:space="preserve"> </v>
      </c>
      <c r="K139" s="245"/>
      <c r="L139" s="245"/>
      <c r="M139" s="245">
        <f t="shared" si="22"/>
        <v>0</v>
      </c>
      <c r="N139" s="245"/>
      <c r="O139" s="133" t="str">
        <f t="shared" si="21"/>
        <v xml:space="preserve"> </v>
      </c>
      <c r="P139" s="245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35">
        <v>0</v>
      </c>
      <c r="G140" s="135"/>
      <c r="H140" s="135">
        <f t="shared" si="19"/>
        <v>0</v>
      </c>
      <c r="I140" s="245"/>
      <c r="J140" s="102" t="str">
        <f t="shared" si="20"/>
        <v xml:space="preserve"> </v>
      </c>
      <c r="K140" s="245"/>
      <c r="L140" s="245"/>
      <c r="M140" s="245">
        <f t="shared" si="22"/>
        <v>0</v>
      </c>
      <c r="N140" s="245"/>
      <c r="O140" s="133" t="str">
        <f t="shared" si="21"/>
        <v xml:space="preserve"> </v>
      </c>
      <c r="P140" s="245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35">
        <v>0</v>
      </c>
      <c r="G141" s="135"/>
      <c r="H141" s="135">
        <f t="shared" si="19"/>
        <v>0</v>
      </c>
      <c r="I141" s="245"/>
      <c r="J141" s="102" t="str">
        <f t="shared" si="20"/>
        <v xml:space="preserve"> </v>
      </c>
      <c r="K141" s="245"/>
      <c r="L141" s="245"/>
      <c r="M141" s="245">
        <f t="shared" si="22"/>
        <v>0</v>
      </c>
      <c r="N141" s="245"/>
      <c r="O141" s="133" t="str">
        <f t="shared" si="21"/>
        <v xml:space="preserve"> </v>
      </c>
      <c r="P141" s="245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35">
        <v>0</v>
      </c>
      <c r="G142" s="135"/>
      <c r="H142" s="135">
        <f t="shared" si="19"/>
        <v>0</v>
      </c>
      <c r="I142" s="245"/>
      <c r="J142" s="102" t="str">
        <f t="shared" si="20"/>
        <v xml:space="preserve"> </v>
      </c>
      <c r="K142" s="245"/>
      <c r="L142" s="245"/>
      <c r="M142" s="245">
        <f t="shared" si="22"/>
        <v>0</v>
      </c>
      <c r="N142" s="245"/>
      <c r="O142" s="133" t="str">
        <f t="shared" si="21"/>
        <v xml:space="preserve"> </v>
      </c>
      <c r="P142" s="245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35">
        <v>0</v>
      </c>
      <c r="G143" s="135"/>
      <c r="H143" s="135">
        <f t="shared" si="19"/>
        <v>0</v>
      </c>
      <c r="I143" s="245"/>
      <c r="J143" s="102" t="str">
        <f t="shared" si="20"/>
        <v xml:space="preserve"> </v>
      </c>
      <c r="K143" s="245"/>
      <c r="L143" s="245"/>
      <c r="M143" s="245">
        <f t="shared" si="22"/>
        <v>0</v>
      </c>
      <c r="N143" s="245"/>
      <c r="O143" s="133" t="str">
        <f t="shared" si="21"/>
        <v xml:space="preserve"> </v>
      </c>
      <c r="P143" s="245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35">
        <v>0</v>
      </c>
      <c r="G144" s="135"/>
      <c r="H144" s="135">
        <f t="shared" si="19"/>
        <v>0</v>
      </c>
      <c r="I144" s="245"/>
      <c r="J144" s="102" t="str">
        <f t="shared" si="20"/>
        <v xml:space="preserve"> </v>
      </c>
      <c r="K144" s="245"/>
      <c r="L144" s="245"/>
      <c r="M144" s="245">
        <f t="shared" si="22"/>
        <v>0</v>
      </c>
      <c r="N144" s="245"/>
      <c r="O144" s="133" t="str">
        <f t="shared" si="21"/>
        <v xml:space="preserve"> </v>
      </c>
      <c r="P144" s="245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35">
        <v>0</v>
      </c>
      <c r="G145" s="135"/>
      <c r="H145" s="135">
        <f t="shared" si="19"/>
        <v>0</v>
      </c>
      <c r="I145" s="245"/>
      <c r="J145" s="102" t="str">
        <f t="shared" si="20"/>
        <v xml:space="preserve"> </v>
      </c>
      <c r="K145" s="245"/>
      <c r="L145" s="245"/>
      <c r="M145" s="245">
        <f t="shared" si="22"/>
        <v>0</v>
      </c>
      <c r="N145" s="245"/>
      <c r="O145" s="133" t="str">
        <f t="shared" si="21"/>
        <v xml:space="preserve"> </v>
      </c>
      <c r="P145" s="245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35">
        <v>0</v>
      </c>
      <c r="G146" s="135"/>
      <c r="H146" s="135">
        <f t="shared" si="19"/>
        <v>0</v>
      </c>
      <c r="I146" s="245"/>
      <c r="J146" s="102" t="str">
        <f t="shared" si="20"/>
        <v xml:space="preserve"> </v>
      </c>
      <c r="K146" s="245"/>
      <c r="L146" s="245"/>
      <c r="M146" s="245">
        <f t="shared" si="22"/>
        <v>0</v>
      </c>
      <c r="N146" s="245"/>
      <c r="O146" s="133" t="str">
        <f t="shared" si="21"/>
        <v xml:space="preserve"> </v>
      </c>
      <c r="P146" s="245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35">
        <v>0</v>
      </c>
      <c r="G147" s="135"/>
      <c r="H147" s="135">
        <f t="shared" si="19"/>
        <v>0</v>
      </c>
      <c r="I147" s="245"/>
      <c r="J147" s="102" t="str">
        <f t="shared" si="20"/>
        <v xml:space="preserve"> </v>
      </c>
      <c r="K147" s="245"/>
      <c r="L147" s="245"/>
      <c r="M147" s="245">
        <f t="shared" si="22"/>
        <v>0</v>
      </c>
      <c r="N147" s="245"/>
      <c r="O147" s="133" t="str">
        <f t="shared" si="21"/>
        <v xml:space="preserve"> </v>
      </c>
      <c r="P147" s="245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35">
        <v>0</v>
      </c>
      <c r="G148" s="135"/>
      <c r="H148" s="135">
        <f t="shared" si="19"/>
        <v>0</v>
      </c>
      <c r="I148" s="245"/>
      <c r="J148" s="102" t="str">
        <f t="shared" si="20"/>
        <v xml:space="preserve"> </v>
      </c>
      <c r="K148" s="245"/>
      <c r="L148" s="245"/>
      <c r="M148" s="245">
        <f t="shared" si="22"/>
        <v>0</v>
      </c>
      <c r="N148" s="245"/>
      <c r="O148" s="133" t="str">
        <f t="shared" si="21"/>
        <v xml:space="preserve"> </v>
      </c>
      <c r="P148" s="245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35">
        <v>0</v>
      </c>
      <c r="G149" s="135"/>
      <c r="H149" s="135">
        <f t="shared" si="19"/>
        <v>0</v>
      </c>
      <c r="I149" s="245"/>
      <c r="J149" s="102" t="str">
        <f t="shared" si="20"/>
        <v xml:space="preserve"> </v>
      </c>
      <c r="K149" s="245"/>
      <c r="L149" s="245"/>
      <c r="M149" s="245">
        <f t="shared" si="22"/>
        <v>0</v>
      </c>
      <c r="N149" s="245"/>
      <c r="O149" s="133" t="str">
        <f t="shared" si="21"/>
        <v xml:space="preserve"> </v>
      </c>
      <c r="P149" s="245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35">
        <v>0</v>
      </c>
      <c r="G150" s="135"/>
      <c r="H150" s="135">
        <f t="shared" si="19"/>
        <v>0</v>
      </c>
      <c r="I150" s="245"/>
      <c r="J150" s="102" t="str">
        <f t="shared" si="20"/>
        <v xml:space="preserve"> </v>
      </c>
      <c r="K150" s="245"/>
      <c r="L150" s="245"/>
      <c r="M150" s="245">
        <f t="shared" si="22"/>
        <v>0</v>
      </c>
      <c r="N150" s="245"/>
      <c r="O150" s="133" t="str">
        <f t="shared" si="21"/>
        <v xml:space="preserve"> </v>
      </c>
      <c r="P150" s="245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35">
        <v>0</v>
      </c>
      <c r="G151" s="135"/>
      <c r="H151" s="135">
        <f t="shared" si="19"/>
        <v>0</v>
      </c>
      <c r="I151" s="245"/>
      <c r="J151" s="102" t="str">
        <f t="shared" si="20"/>
        <v xml:space="preserve"> </v>
      </c>
      <c r="K151" s="245"/>
      <c r="L151" s="245"/>
      <c r="M151" s="245">
        <f t="shared" si="22"/>
        <v>0</v>
      </c>
      <c r="N151" s="245"/>
      <c r="O151" s="133" t="str">
        <f t="shared" si="21"/>
        <v xml:space="preserve"> </v>
      </c>
      <c r="P151" s="245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35">
        <v>0</v>
      </c>
      <c r="G152" s="135"/>
      <c r="H152" s="135">
        <f t="shared" si="19"/>
        <v>0</v>
      </c>
      <c r="I152" s="245"/>
      <c r="J152" s="102" t="str">
        <f t="shared" si="20"/>
        <v xml:space="preserve"> </v>
      </c>
      <c r="K152" s="245"/>
      <c r="L152" s="245"/>
      <c r="M152" s="245">
        <f t="shared" si="22"/>
        <v>0</v>
      </c>
      <c r="N152" s="245"/>
      <c r="O152" s="133" t="str">
        <f t="shared" si="21"/>
        <v xml:space="preserve"> </v>
      </c>
      <c r="P152" s="245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35">
        <v>0</v>
      </c>
      <c r="G153" s="135"/>
      <c r="H153" s="135">
        <f t="shared" si="19"/>
        <v>0</v>
      </c>
      <c r="I153" s="245"/>
      <c r="J153" s="102" t="str">
        <f t="shared" si="20"/>
        <v xml:space="preserve"> </v>
      </c>
      <c r="K153" s="245"/>
      <c r="L153" s="245"/>
      <c r="M153" s="245">
        <f t="shared" si="22"/>
        <v>0</v>
      </c>
      <c r="N153" s="245"/>
      <c r="O153" s="133" t="str">
        <f t="shared" si="21"/>
        <v xml:space="preserve"> </v>
      </c>
      <c r="P153" s="245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35">
        <v>0</v>
      </c>
      <c r="G154" s="135"/>
      <c r="H154" s="135">
        <f t="shared" si="19"/>
        <v>0</v>
      </c>
      <c r="I154" s="245"/>
      <c r="J154" s="102" t="str">
        <f t="shared" si="20"/>
        <v xml:space="preserve"> </v>
      </c>
      <c r="K154" s="245"/>
      <c r="L154" s="245"/>
      <c r="M154" s="245">
        <f t="shared" si="22"/>
        <v>0</v>
      </c>
      <c r="N154" s="245"/>
      <c r="O154" s="133" t="str">
        <f t="shared" si="21"/>
        <v xml:space="preserve"> </v>
      </c>
      <c r="P154" s="245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35">
        <v>0</v>
      </c>
      <c r="G155" s="135"/>
      <c r="H155" s="135">
        <f t="shared" si="19"/>
        <v>0</v>
      </c>
      <c r="I155" s="245"/>
      <c r="J155" s="102" t="str">
        <f t="shared" si="20"/>
        <v xml:space="preserve"> </v>
      </c>
      <c r="K155" s="245"/>
      <c r="L155" s="245"/>
      <c r="M155" s="245">
        <f t="shared" si="22"/>
        <v>0</v>
      </c>
      <c r="N155" s="245"/>
      <c r="O155" s="133" t="str">
        <f t="shared" si="21"/>
        <v xml:space="preserve"> </v>
      </c>
      <c r="P155" s="245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35">
        <v>0</v>
      </c>
      <c r="G156" s="135"/>
      <c r="H156" s="135">
        <f t="shared" si="19"/>
        <v>0</v>
      </c>
      <c r="I156" s="245"/>
      <c r="J156" s="102" t="str">
        <f t="shared" si="20"/>
        <v xml:space="preserve"> </v>
      </c>
      <c r="K156" s="245"/>
      <c r="L156" s="245"/>
      <c r="M156" s="245">
        <f t="shared" si="22"/>
        <v>0</v>
      </c>
      <c r="N156" s="245"/>
      <c r="O156" s="133" t="str">
        <f t="shared" si="21"/>
        <v xml:space="preserve"> </v>
      </c>
      <c r="P156" s="245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35">
        <v>0</v>
      </c>
      <c r="G157" s="135"/>
      <c r="H157" s="135">
        <f t="shared" si="19"/>
        <v>0</v>
      </c>
      <c r="I157" s="245"/>
      <c r="J157" s="102" t="str">
        <f t="shared" si="20"/>
        <v xml:space="preserve"> </v>
      </c>
      <c r="K157" s="245"/>
      <c r="L157" s="245"/>
      <c r="M157" s="245">
        <f t="shared" si="22"/>
        <v>0</v>
      </c>
      <c r="N157" s="245"/>
      <c r="O157" s="133" t="str">
        <f t="shared" si="21"/>
        <v xml:space="preserve"> </v>
      </c>
      <c r="P157" s="245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35">
        <v>0</v>
      </c>
      <c r="G158" s="135"/>
      <c r="H158" s="135">
        <f t="shared" si="19"/>
        <v>0</v>
      </c>
      <c r="I158" s="245"/>
      <c r="J158" s="102" t="str">
        <f t="shared" si="20"/>
        <v xml:space="preserve"> </v>
      </c>
      <c r="K158" s="245"/>
      <c r="L158" s="245"/>
      <c r="M158" s="245">
        <f t="shared" si="22"/>
        <v>0</v>
      </c>
      <c r="N158" s="245"/>
      <c r="O158" s="133" t="str">
        <f t="shared" si="21"/>
        <v xml:space="preserve"> </v>
      </c>
      <c r="P158" s="245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35">
        <v>0</v>
      </c>
      <c r="G159" s="135"/>
      <c r="H159" s="135">
        <f t="shared" si="19"/>
        <v>0</v>
      </c>
      <c r="I159" s="245"/>
      <c r="J159" s="102" t="str">
        <f t="shared" si="20"/>
        <v xml:space="preserve"> </v>
      </c>
      <c r="K159" s="245"/>
      <c r="L159" s="245"/>
      <c r="M159" s="245">
        <f t="shared" si="22"/>
        <v>0</v>
      </c>
      <c r="N159" s="245"/>
      <c r="O159" s="133" t="str">
        <f t="shared" si="21"/>
        <v xml:space="preserve"> </v>
      </c>
      <c r="P159" s="245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35">
        <v>0</v>
      </c>
      <c r="G160" s="135"/>
      <c r="H160" s="135">
        <f t="shared" si="19"/>
        <v>0</v>
      </c>
      <c r="I160" s="245"/>
      <c r="J160" s="102" t="str">
        <f t="shared" si="20"/>
        <v xml:space="preserve"> </v>
      </c>
      <c r="K160" s="245"/>
      <c r="L160" s="245"/>
      <c r="M160" s="245">
        <f t="shared" si="22"/>
        <v>0</v>
      </c>
      <c r="N160" s="245"/>
      <c r="O160" s="133" t="str">
        <f t="shared" si="21"/>
        <v xml:space="preserve"> </v>
      </c>
      <c r="P160" s="245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35">
        <v>0</v>
      </c>
      <c r="G161" s="135"/>
      <c r="H161" s="135">
        <f t="shared" si="19"/>
        <v>0</v>
      </c>
      <c r="I161" s="245"/>
      <c r="J161" s="102" t="str">
        <f t="shared" si="20"/>
        <v xml:space="preserve"> </v>
      </c>
      <c r="K161" s="245"/>
      <c r="L161" s="245"/>
      <c r="M161" s="245">
        <f t="shared" si="22"/>
        <v>0</v>
      </c>
      <c r="N161" s="245"/>
      <c r="O161" s="133" t="str">
        <f t="shared" si="21"/>
        <v xml:space="preserve"> </v>
      </c>
      <c r="P161" s="245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35">
        <v>0</v>
      </c>
      <c r="G162" s="135"/>
      <c r="H162" s="135">
        <f t="shared" si="19"/>
        <v>0</v>
      </c>
      <c r="I162" s="245"/>
      <c r="J162" s="102" t="str">
        <f t="shared" si="20"/>
        <v xml:space="preserve"> </v>
      </c>
      <c r="K162" s="245"/>
      <c r="L162" s="245"/>
      <c r="M162" s="245">
        <f t="shared" si="22"/>
        <v>0</v>
      </c>
      <c r="N162" s="245"/>
      <c r="O162" s="133" t="str">
        <f t="shared" si="21"/>
        <v xml:space="preserve"> </v>
      </c>
      <c r="P162" s="245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35">
        <v>0</v>
      </c>
      <c r="G163" s="135"/>
      <c r="H163" s="135">
        <f t="shared" si="19"/>
        <v>0</v>
      </c>
      <c r="I163" s="245"/>
      <c r="J163" s="102" t="str">
        <f t="shared" si="20"/>
        <v xml:space="preserve"> </v>
      </c>
      <c r="K163" s="245"/>
      <c r="L163" s="245"/>
      <c r="M163" s="245">
        <f t="shared" si="22"/>
        <v>0</v>
      </c>
      <c r="N163" s="245"/>
      <c r="O163" s="133" t="str">
        <f t="shared" si="21"/>
        <v xml:space="preserve"> </v>
      </c>
      <c r="P163" s="245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35">
        <v>0</v>
      </c>
      <c r="G164" s="135"/>
      <c r="H164" s="135">
        <f t="shared" si="19"/>
        <v>0</v>
      </c>
      <c r="I164" s="245"/>
      <c r="J164" s="102" t="str">
        <f t="shared" si="20"/>
        <v xml:space="preserve"> </v>
      </c>
      <c r="K164" s="245"/>
      <c r="L164" s="245"/>
      <c r="M164" s="245">
        <f t="shared" si="22"/>
        <v>0</v>
      </c>
      <c r="N164" s="245"/>
      <c r="O164" s="133" t="str">
        <f t="shared" si="21"/>
        <v xml:space="preserve"> </v>
      </c>
      <c r="P164" s="245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35">
        <v>0</v>
      </c>
      <c r="G165" s="135"/>
      <c r="H165" s="135">
        <f t="shared" si="19"/>
        <v>0</v>
      </c>
      <c r="I165" s="245"/>
      <c r="J165" s="102" t="str">
        <f t="shared" si="20"/>
        <v xml:space="preserve"> </v>
      </c>
      <c r="K165" s="245"/>
      <c r="L165" s="245"/>
      <c r="M165" s="245">
        <f t="shared" si="22"/>
        <v>0</v>
      </c>
      <c r="N165" s="245"/>
      <c r="O165" s="133" t="str">
        <f t="shared" si="21"/>
        <v xml:space="preserve"> </v>
      </c>
      <c r="P165" s="245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35">
        <v>0</v>
      </c>
      <c r="G166" s="135"/>
      <c r="H166" s="135">
        <f t="shared" si="19"/>
        <v>0</v>
      </c>
      <c r="I166" s="245"/>
      <c r="J166" s="102" t="str">
        <f t="shared" si="20"/>
        <v xml:space="preserve"> </v>
      </c>
      <c r="K166" s="245"/>
      <c r="L166" s="245"/>
      <c r="M166" s="245">
        <f t="shared" si="22"/>
        <v>0</v>
      </c>
      <c r="N166" s="245"/>
      <c r="O166" s="133" t="str">
        <f t="shared" si="21"/>
        <v xml:space="preserve"> </v>
      </c>
      <c r="P166" s="245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35">
        <v>0</v>
      </c>
      <c r="G167" s="135"/>
      <c r="H167" s="135">
        <f t="shared" si="19"/>
        <v>0</v>
      </c>
      <c r="I167" s="245"/>
      <c r="J167" s="102" t="str">
        <f t="shared" si="20"/>
        <v xml:space="preserve"> </v>
      </c>
      <c r="K167" s="245"/>
      <c r="L167" s="245"/>
      <c r="M167" s="245">
        <f t="shared" si="22"/>
        <v>0</v>
      </c>
      <c r="N167" s="245"/>
      <c r="O167" s="133" t="str">
        <f t="shared" si="21"/>
        <v xml:space="preserve"> </v>
      </c>
      <c r="P167" s="245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35">
        <v>0</v>
      </c>
      <c r="G168" s="135"/>
      <c r="H168" s="135">
        <f t="shared" si="19"/>
        <v>0</v>
      </c>
      <c r="I168" s="245"/>
      <c r="J168" s="102" t="str">
        <f t="shared" si="20"/>
        <v xml:space="preserve"> </v>
      </c>
      <c r="K168" s="245"/>
      <c r="L168" s="245"/>
      <c r="M168" s="245">
        <f t="shared" si="22"/>
        <v>0</v>
      </c>
      <c r="N168" s="245"/>
      <c r="O168" s="133" t="str">
        <f t="shared" si="21"/>
        <v xml:space="preserve"> </v>
      </c>
      <c r="P168" s="245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35">
        <v>0</v>
      </c>
      <c r="G169" s="135"/>
      <c r="H169" s="135">
        <f t="shared" si="19"/>
        <v>0</v>
      </c>
      <c r="I169" s="245"/>
      <c r="J169" s="102" t="str">
        <f t="shared" si="20"/>
        <v xml:space="preserve"> </v>
      </c>
      <c r="K169" s="245"/>
      <c r="L169" s="245"/>
      <c r="M169" s="245">
        <f t="shared" si="22"/>
        <v>0</v>
      </c>
      <c r="N169" s="245"/>
      <c r="O169" s="133" t="str">
        <f t="shared" si="21"/>
        <v xml:space="preserve"> </v>
      </c>
      <c r="P169" s="245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35">
        <v>0</v>
      </c>
      <c r="G170" s="135"/>
      <c r="H170" s="135">
        <f t="shared" si="19"/>
        <v>0</v>
      </c>
      <c r="I170" s="245"/>
      <c r="J170" s="102" t="str">
        <f t="shared" si="20"/>
        <v xml:space="preserve"> </v>
      </c>
      <c r="K170" s="245"/>
      <c r="L170" s="245"/>
      <c r="M170" s="245">
        <f t="shared" si="22"/>
        <v>0</v>
      </c>
      <c r="N170" s="245"/>
      <c r="O170" s="133" t="str">
        <f t="shared" si="21"/>
        <v xml:space="preserve"> </v>
      </c>
      <c r="P170" s="245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35">
        <v>0</v>
      </c>
      <c r="G171" s="135"/>
      <c r="H171" s="135">
        <f t="shared" si="19"/>
        <v>0</v>
      </c>
      <c r="I171" s="245"/>
      <c r="J171" s="102" t="str">
        <f t="shared" si="20"/>
        <v xml:space="preserve"> </v>
      </c>
      <c r="K171" s="245"/>
      <c r="L171" s="245"/>
      <c r="M171" s="245">
        <f t="shared" si="22"/>
        <v>0</v>
      </c>
      <c r="N171" s="245"/>
      <c r="O171" s="133" t="str">
        <f t="shared" si="21"/>
        <v xml:space="preserve"> </v>
      </c>
      <c r="P171" s="245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35">
        <v>0</v>
      </c>
      <c r="G172" s="135"/>
      <c r="H172" s="135">
        <f t="shared" si="19"/>
        <v>0</v>
      </c>
      <c r="I172" s="245"/>
      <c r="J172" s="102" t="str">
        <f t="shared" si="20"/>
        <v xml:space="preserve"> </v>
      </c>
      <c r="K172" s="245"/>
      <c r="L172" s="245"/>
      <c r="M172" s="245">
        <f t="shared" si="22"/>
        <v>0</v>
      </c>
      <c r="N172" s="245"/>
      <c r="O172" s="133" t="str">
        <f t="shared" si="21"/>
        <v xml:space="preserve"> </v>
      </c>
      <c r="P172" s="245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35">
        <v>0</v>
      </c>
      <c r="G173" s="135"/>
      <c r="H173" s="135">
        <f t="shared" si="19"/>
        <v>0</v>
      </c>
      <c r="I173" s="245"/>
      <c r="J173" s="102" t="str">
        <f t="shared" si="20"/>
        <v xml:space="preserve"> </v>
      </c>
      <c r="K173" s="245"/>
      <c r="L173" s="245"/>
      <c r="M173" s="245">
        <f t="shared" si="22"/>
        <v>0</v>
      </c>
      <c r="N173" s="245"/>
      <c r="O173" s="133" t="str">
        <f t="shared" si="21"/>
        <v xml:space="preserve"> </v>
      </c>
      <c r="P173" s="245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35">
        <v>0</v>
      </c>
      <c r="G174" s="135"/>
      <c r="H174" s="135">
        <f t="shared" si="19"/>
        <v>0</v>
      </c>
      <c r="I174" s="245"/>
      <c r="J174" s="102" t="str">
        <f t="shared" si="20"/>
        <v xml:space="preserve"> </v>
      </c>
      <c r="K174" s="245"/>
      <c r="L174" s="245"/>
      <c r="M174" s="245">
        <f t="shared" si="22"/>
        <v>0</v>
      </c>
      <c r="N174" s="245"/>
      <c r="O174" s="133" t="str">
        <f t="shared" si="21"/>
        <v xml:space="preserve"> </v>
      </c>
      <c r="P174" s="245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35">
        <v>0</v>
      </c>
      <c r="G175" s="135"/>
      <c r="H175" s="135">
        <f t="shared" si="19"/>
        <v>0</v>
      </c>
      <c r="I175" s="245"/>
      <c r="J175" s="102" t="str">
        <f t="shared" si="20"/>
        <v xml:space="preserve"> </v>
      </c>
      <c r="K175" s="245"/>
      <c r="L175" s="245"/>
      <c r="M175" s="245">
        <f t="shared" si="22"/>
        <v>0</v>
      </c>
      <c r="N175" s="245"/>
      <c r="O175" s="133" t="str">
        <f t="shared" si="21"/>
        <v xml:space="preserve"> </v>
      </c>
      <c r="P175" s="245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35">
        <v>0</v>
      </c>
      <c r="G176" s="135"/>
      <c r="H176" s="135">
        <f t="shared" si="19"/>
        <v>0</v>
      </c>
      <c r="I176" s="245"/>
      <c r="J176" s="102" t="str">
        <f t="shared" si="20"/>
        <v xml:space="preserve"> </v>
      </c>
      <c r="K176" s="245"/>
      <c r="L176" s="245"/>
      <c r="M176" s="245">
        <f t="shared" si="22"/>
        <v>0</v>
      </c>
      <c r="N176" s="245"/>
      <c r="O176" s="133" t="str">
        <f t="shared" si="21"/>
        <v xml:space="preserve"> </v>
      </c>
      <c r="P176" s="245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35">
        <v>0</v>
      </c>
      <c r="G177" s="135"/>
      <c r="H177" s="135">
        <f t="shared" si="19"/>
        <v>0</v>
      </c>
      <c r="I177" s="245"/>
      <c r="J177" s="102" t="str">
        <f t="shared" si="20"/>
        <v xml:space="preserve"> </v>
      </c>
      <c r="K177" s="245"/>
      <c r="L177" s="245"/>
      <c r="M177" s="245">
        <f t="shared" si="22"/>
        <v>0</v>
      </c>
      <c r="N177" s="245"/>
      <c r="O177" s="133" t="str">
        <f t="shared" si="21"/>
        <v xml:space="preserve"> </v>
      </c>
      <c r="P177" s="245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35">
        <v>0</v>
      </c>
      <c r="G178" s="135"/>
      <c r="H178" s="135">
        <f t="shared" si="19"/>
        <v>0</v>
      </c>
      <c r="I178" s="245"/>
      <c r="J178" s="102" t="str">
        <f t="shared" si="20"/>
        <v xml:space="preserve"> </v>
      </c>
      <c r="K178" s="245"/>
      <c r="L178" s="245"/>
      <c r="M178" s="245">
        <f t="shared" si="22"/>
        <v>0</v>
      </c>
      <c r="N178" s="245"/>
      <c r="O178" s="133" t="str">
        <f t="shared" si="21"/>
        <v xml:space="preserve"> </v>
      </c>
      <c r="P178" s="245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35">
        <v>0</v>
      </c>
      <c r="G179" s="135"/>
      <c r="H179" s="135">
        <f t="shared" ref="H179:H213" si="23">F179+G179</f>
        <v>0</v>
      </c>
      <c r="I179" s="245"/>
      <c r="J179" s="102" t="str">
        <f t="shared" si="20"/>
        <v xml:space="preserve"> </v>
      </c>
      <c r="K179" s="245"/>
      <c r="L179" s="245"/>
      <c r="M179" s="245">
        <f t="shared" si="22"/>
        <v>0</v>
      </c>
      <c r="N179" s="245"/>
      <c r="O179" s="133" t="str">
        <f t="shared" si="21"/>
        <v xml:space="preserve"> </v>
      </c>
      <c r="P179" s="245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35">
        <v>0</v>
      </c>
      <c r="G180" s="135"/>
      <c r="H180" s="135">
        <f t="shared" si="23"/>
        <v>0</v>
      </c>
      <c r="I180" s="245"/>
      <c r="J180" s="102" t="str">
        <f t="shared" si="20"/>
        <v xml:space="preserve"> </v>
      </c>
      <c r="K180" s="245"/>
      <c r="L180" s="245"/>
      <c r="M180" s="245">
        <f t="shared" si="22"/>
        <v>0</v>
      </c>
      <c r="N180" s="245"/>
      <c r="O180" s="133" t="str">
        <f t="shared" si="21"/>
        <v xml:space="preserve"> </v>
      </c>
      <c r="P180" s="245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35">
        <v>0</v>
      </c>
      <c r="G181" s="135"/>
      <c r="H181" s="135">
        <f t="shared" si="23"/>
        <v>0</v>
      </c>
      <c r="I181" s="245"/>
      <c r="J181" s="102" t="str">
        <f t="shared" si="20"/>
        <v xml:space="preserve"> </v>
      </c>
      <c r="K181" s="245"/>
      <c r="L181" s="245"/>
      <c r="M181" s="245">
        <f t="shared" si="22"/>
        <v>0</v>
      </c>
      <c r="N181" s="245"/>
      <c r="O181" s="133" t="str">
        <f t="shared" si="21"/>
        <v xml:space="preserve"> </v>
      </c>
      <c r="P181" s="245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35">
        <v>0</v>
      </c>
      <c r="G182" s="135"/>
      <c r="H182" s="135">
        <f t="shared" si="23"/>
        <v>0</v>
      </c>
      <c r="I182" s="245"/>
      <c r="J182" s="102" t="str">
        <f t="shared" si="20"/>
        <v xml:space="preserve"> </v>
      </c>
      <c r="K182" s="245"/>
      <c r="L182" s="245"/>
      <c r="M182" s="245">
        <f t="shared" si="22"/>
        <v>0</v>
      </c>
      <c r="N182" s="245"/>
      <c r="O182" s="133" t="str">
        <f t="shared" si="21"/>
        <v xml:space="preserve"> </v>
      </c>
      <c r="P182" s="245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35">
        <v>0</v>
      </c>
      <c r="G183" s="135"/>
      <c r="H183" s="135">
        <f t="shared" si="23"/>
        <v>0</v>
      </c>
      <c r="I183" s="245"/>
      <c r="J183" s="102" t="str">
        <f t="shared" si="20"/>
        <v xml:space="preserve"> </v>
      </c>
      <c r="K183" s="245"/>
      <c r="L183" s="245"/>
      <c r="M183" s="245">
        <f t="shared" si="22"/>
        <v>0</v>
      </c>
      <c r="N183" s="245"/>
      <c r="O183" s="133" t="str">
        <f t="shared" si="21"/>
        <v xml:space="preserve"> </v>
      </c>
      <c r="P183" s="245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35">
        <v>0</v>
      </c>
      <c r="G184" s="135"/>
      <c r="H184" s="135">
        <f t="shared" si="23"/>
        <v>0</v>
      </c>
      <c r="I184" s="245"/>
      <c r="J184" s="102" t="str">
        <f t="shared" si="20"/>
        <v xml:space="preserve"> </v>
      </c>
      <c r="K184" s="245"/>
      <c r="L184" s="245"/>
      <c r="M184" s="245">
        <f t="shared" si="22"/>
        <v>0</v>
      </c>
      <c r="N184" s="245"/>
      <c r="O184" s="133" t="str">
        <f t="shared" si="21"/>
        <v xml:space="preserve"> </v>
      </c>
      <c r="P184" s="245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35">
        <v>0</v>
      </c>
      <c r="G185" s="135"/>
      <c r="H185" s="135">
        <f t="shared" si="23"/>
        <v>0</v>
      </c>
      <c r="I185" s="245"/>
      <c r="J185" s="102" t="str">
        <f t="shared" si="20"/>
        <v xml:space="preserve"> </v>
      </c>
      <c r="K185" s="245"/>
      <c r="L185" s="245"/>
      <c r="M185" s="245">
        <f t="shared" si="22"/>
        <v>0</v>
      </c>
      <c r="N185" s="245"/>
      <c r="O185" s="133" t="str">
        <f t="shared" si="21"/>
        <v xml:space="preserve"> </v>
      </c>
      <c r="P185" s="245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35">
        <v>0</v>
      </c>
      <c r="G186" s="135"/>
      <c r="H186" s="135">
        <f t="shared" si="23"/>
        <v>0</v>
      </c>
      <c r="I186" s="245"/>
      <c r="J186" s="102" t="str">
        <f t="shared" si="20"/>
        <v xml:space="preserve"> </v>
      </c>
      <c r="K186" s="245"/>
      <c r="L186" s="245"/>
      <c r="M186" s="245">
        <f t="shared" si="22"/>
        <v>0</v>
      </c>
      <c r="N186" s="245"/>
      <c r="O186" s="133" t="str">
        <f t="shared" si="21"/>
        <v xml:space="preserve"> </v>
      </c>
      <c r="P186" s="245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35">
        <v>0</v>
      </c>
      <c r="G187" s="135"/>
      <c r="H187" s="135">
        <f t="shared" si="23"/>
        <v>0</v>
      </c>
      <c r="I187" s="245"/>
      <c r="J187" s="102" t="str">
        <f t="shared" si="20"/>
        <v xml:space="preserve"> </v>
      </c>
      <c r="K187" s="245"/>
      <c r="L187" s="245"/>
      <c r="M187" s="245">
        <f t="shared" si="22"/>
        <v>0</v>
      </c>
      <c r="N187" s="245"/>
      <c r="O187" s="133" t="str">
        <f t="shared" si="21"/>
        <v xml:space="preserve"> </v>
      </c>
      <c r="P187" s="245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35">
        <v>0</v>
      </c>
      <c r="G188" s="135"/>
      <c r="H188" s="135">
        <f t="shared" si="23"/>
        <v>0</v>
      </c>
      <c r="I188" s="245"/>
      <c r="J188" s="102" t="str">
        <f t="shared" si="20"/>
        <v xml:space="preserve"> </v>
      </c>
      <c r="K188" s="245"/>
      <c r="L188" s="245"/>
      <c r="M188" s="245">
        <f t="shared" si="22"/>
        <v>0</v>
      </c>
      <c r="N188" s="245"/>
      <c r="O188" s="133" t="str">
        <f t="shared" si="21"/>
        <v xml:space="preserve"> </v>
      </c>
      <c r="P188" s="245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35">
        <v>0</v>
      </c>
      <c r="G189" s="135"/>
      <c r="H189" s="135">
        <f t="shared" si="23"/>
        <v>0</v>
      </c>
      <c r="I189" s="245"/>
      <c r="J189" s="102" t="str">
        <f t="shared" si="20"/>
        <v xml:space="preserve"> </v>
      </c>
      <c r="K189" s="245"/>
      <c r="L189" s="245"/>
      <c r="M189" s="245">
        <f t="shared" si="22"/>
        <v>0</v>
      </c>
      <c r="N189" s="245"/>
      <c r="O189" s="133" t="str">
        <f t="shared" si="21"/>
        <v xml:space="preserve"> </v>
      </c>
      <c r="P189" s="245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35">
        <v>0</v>
      </c>
      <c r="G190" s="135"/>
      <c r="H190" s="135">
        <f t="shared" si="23"/>
        <v>0</v>
      </c>
      <c r="I190" s="245"/>
      <c r="J190" s="102" t="str">
        <f t="shared" si="20"/>
        <v xml:space="preserve"> </v>
      </c>
      <c r="K190" s="245"/>
      <c r="L190" s="245"/>
      <c r="M190" s="245">
        <f t="shared" si="22"/>
        <v>0</v>
      </c>
      <c r="N190" s="245"/>
      <c r="O190" s="133" t="str">
        <f t="shared" si="21"/>
        <v xml:space="preserve"> </v>
      </c>
      <c r="P190" s="245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35">
        <v>0</v>
      </c>
      <c r="G191" s="135"/>
      <c r="H191" s="135">
        <f t="shared" si="23"/>
        <v>0</v>
      </c>
      <c r="I191" s="245"/>
      <c r="J191" s="102" t="str">
        <f t="shared" si="20"/>
        <v xml:space="preserve"> </v>
      </c>
      <c r="K191" s="245"/>
      <c r="L191" s="245"/>
      <c r="M191" s="245">
        <f t="shared" si="22"/>
        <v>0</v>
      </c>
      <c r="N191" s="245"/>
      <c r="O191" s="133" t="str">
        <f t="shared" si="21"/>
        <v xml:space="preserve"> </v>
      </c>
      <c r="P191" s="245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35">
        <v>0</v>
      </c>
      <c r="G192" s="135"/>
      <c r="H192" s="135">
        <f t="shared" si="23"/>
        <v>0</v>
      </c>
      <c r="I192" s="245"/>
      <c r="J192" s="102" t="str">
        <f t="shared" si="20"/>
        <v xml:space="preserve"> </v>
      </c>
      <c r="K192" s="245"/>
      <c r="L192" s="245"/>
      <c r="M192" s="245">
        <f t="shared" si="22"/>
        <v>0</v>
      </c>
      <c r="N192" s="245"/>
      <c r="O192" s="133" t="str">
        <f t="shared" si="21"/>
        <v xml:space="preserve"> </v>
      </c>
      <c r="P192" s="245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35">
        <v>0</v>
      </c>
      <c r="G193" s="135"/>
      <c r="H193" s="135">
        <f t="shared" si="23"/>
        <v>0</v>
      </c>
      <c r="I193" s="245"/>
      <c r="J193" s="102" t="str">
        <f t="shared" si="20"/>
        <v xml:space="preserve"> </v>
      </c>
      <c r="K193" s="245"/>
      <c r="L193" s="245"/>
      <c r="M193" s="245">
        <f t="shared" si="22"/>
        <v>0</v>
      </c>
      <c r="N193" s="245"/>
      <c r="O193" s="133" t="str">
        <f t="shared" si="21"/>
        <v xml:space="preserve"> </v>
      </c>
      <c r="P193" s="245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35">
        <v>0</v>
      </c>
      <c r="G194" s="135"/>
      <c r="H194" s="135">
        <f t="shared" si="23"/>
        <v>0</v>
      </c>
      <c r="I194" s="245"/>
      <c r="J194" s="102" t="str">
        <f t="shared" si="20"/>
        <v xml:space="preserve"> </v>
      </c>
      <c r="K194" s="245"/>
      <c r="L194" s="245"/>
      <c r="M194" s="245">
        <f t="shared" si="22"/>
        <v>0</v>
      </c>
      <c r="N194" s="245"/>
      <c r="O194" s="133" t="str">
        <f t="shared" si="21"/>
        <v xml:space="preserve"> </v>
      </c>
      <c r="P194" s="245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35">
        <v>0</v>
      </c>
      <c r="G195" s="135"/>
      <c r="H195" s="135">
        <f t="shared" si="23"/>
        <v>0</v>
      </c>
      <c r="I195" s="245"/>
      <c r="J195" s="102" t="str">
        <f t="shared" si="20"/>
        <v xml:space="preserve"> </v>
      </c>
      <c r="K195" s="245"/>
      <c r="L195" s="245"/>
      <c r="M195" s="245">
        <f t="shared" si="22"/>
        <v>0</v>
      </c>
      <c r="N195" s="245"/>
      <c r="O195" s="133" t="str">
        <f t="shared" si="21"/>
        <v xml:space="preserve"> </v>
      </c>
      <c r="P195" s="245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35">
        <v>0</v>
      </c>
      <c r="G196" s="135"/>
      <c r="H196" s="135">
        <f t="shared" si="23"/>
        <v>0</v>
      </c>
      <c r="I196" s="245"/>
      <c r="J196" s="102" t="str">
        <f t="shared" si="20"/>
        <v xml:space="preserve"> </v>
      </c>
      <c r="K196" s="245"/>
      <c r="L196" s="245"/>
      <c r="M196" s="245">
        <f t="shared" si="22"/>
        <v>0</v>
      </c>
      <c r="N196" s="245"/>
      <c r="O196" s="133" t="str">
        <f t="shared" si="21"/>
        <v xml:space="preserve"> </v>
      </c>
      <c r="P196" s="245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35">
        <v>0</v>
      </c>
      <c r="G197" s="135"/>
      <c r="H197" s="135">
        <f t="shared" si="23"/>
        <v>0</v>
      </c>
      <c r="I197" s="245"/>
      <c r="J197" s="102" t="str">
        <f t="shared" si="20"/>
        <v xml:space="preserve"> </v>
      </c>
      <c r="K197" s="245"/>
      <c r="L197" s="245"/>
      <c r="M197" s="245">
        <f t="shared" si="22"/>
        <v>0</v>
      </c>
      <c r="N197" s="245"/>
      <c r="O197" s="133" t="str">
        <f t="shared" si="21"/>
        <v xml:space="preserve"> </v>
      </c>
      <c r="P197" s="245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35">
        <v>0</v>
      </c>
      <c r="G198" s="135"/>
      <c r="H198" s="135">
        <f t="shared" si="23"/>
        <v>0</v>
      </c>
      <c r="I198" s="245"/>
      <c r="J198" s="102" t="str">
        <f t="shared" si="20"/>
        <v xml:space="preserve"> </v>
      </c>
      <c r="K198" s="245"/>
      <c r="L198" s="245"/>
      <c r="M198" s="245">
        <f t="shared" si="22"/>
        <v>0</v>
      </c>
      <c r="N198" s="245"/>
      <c r="O198" s="133" t="str">
        <f t="shared" si="21"/>
        <v xml:space="preserve"> </v>
      </c>
      <c r="P198" s="245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35">
        <v>0</v>
      </c>
      <c r="G199" s="135"/>
      <c r="H199" s="135">
        <f t="shared" si="23"/>
        <v>0</v>
      </c>
      <c r="I199" s="245"/>
      <c r="J199" s="102" t="str">
        <f t="shared" si="20"/>
        <v xml:space="preserve"> </v>
      </c>
      <c r="K199" s="245"/>
      <c r="L199" s="245"/>
      <c r="M199" s="245">
        <f t="shared" si="22"/>
        <v>0</v>
      </c>
      <c r="N199" s="245"/>
      <c r="O199" s="133" t="str">
        <f t="shared" si="21"/>
        <v xml:space="preserve"> </v>
      </c>
      <c r="P199" s="245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35">
        <v>0</v>
      </c>
      <c r="G200" s="135"/>
      <c r="H200" s="135">
        <f t="shared" si="23"/>
        <v>0</v>
      </c>
      <c r="I200" s="245"/>
      <c r="J200" s="102" t="str">
        <f t="shared" ref="J200:J263" si="24">IF(H200=0," ",I200/H200)</f>
        <v xml:space="preserve"> </v>
      </c>
      <c r="K200" s="245"/>
      <c r="L200" s="245"/>
      <c r="M200" s="245">
        <f t="shared" si="22"/>
        <v>0</v>
      </c>
      <c r="N200" s="245"/>
      <c r="O200" s="133" t="str">
        <f t="shared" ref="O200:O263" si="25">IF(M200=0," ",N200/M200)</f>
        <v xml:space="preserve"> </v>
      </c>
      <c r="P200" s="245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35">
        <v>0</v>
      </c>
      <c r="G201" s="135"/>
      <c r="H201" s="135">
        <f t="shared" si="23"/>
        <v>0</v>
      </c>
      <c r="I201" s="245"/>
      <c r="J201" s="102" t="str">
        <f t="shared" si="24"/>
        <v xml:space="preserve"> </v>
      </c>
      <c r="K201" s="245"/>
      <c r="L201" s="245"/>
      <c r="M201" s="245">
        <f t="shared" ref="M201:M264" si="26">K201+L201</f>
        <v>0</v>
      </c>
      <c r="N201" s="245"/>
      <c r="O201" s="133" t="str">
        <f t="shared" si="25"/>
        <v xml:space="preserve"> </v>
      </c>
      <c r="P201" s="245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35">
        <v>0</v>
      </c>
      <c r="G202" s="135"/>
      <c r="H202" s="135">
        <f t="shared" si="23"/>
        <v>0</v>
      </c>
      <c r="I202" s="245"/>
      <c r="J202" s="102" t="str">
        <f t="shared" si="24"/>
        <v xml:space="preserve"> </v>
      </c>
      <c r="K202" s="245"/>
      <c r="L202" s="245"/>
      <c r="M202" s="245">
        <f t="shared" si="26"/>
        <v>0</v>
      </c>
      <c r="N202" s="245"/>
      <c r="O202" s="133" t="str">
        <f t="shared" si="25"/>
        <v xml:space="preserve"> </v>
      </c>
      <c r="P202" s="245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35">
        <v>0</v>
      </c>
      <c r="G203" s="135"/>
      <c r="H203" s="135">
        <f t="shared" si="23"/>
        <v>0</v>
      </c>
      <c r="I203" s="245"/>
      <c r="J203" s="102" t="str">
        <f t="shared" si="24"/>
        <v xml:space="preserve"> </v>
      </c>
      <c r="K203" s="245"/>
      <c r="L203" s="245"/>
      <c r="M203" s="245">
        <f t="shared" si="26"/>
        <v>0</v>
      </c>
      <c r="N203" s="245"/>
      <c r="O203" s="133" t="str">
        <f t="shared" si="25"/>
        <v xml:space="preserve"> </v>
      </c>
      <c r="P203" s="245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35">
        <v>0</v>
      </c>
      <c r="G204" s="135"/>
      <c r="H204" s="135">
        <f t="shared" si="23"/>
        <v>0</v>
      </c>
      <c r="I204" s="245"/>
      <c r="J204" s="102" t="str">
        <f t="shared" si="24"/>
        <v xml:space="preserve"> </v>
      </c>
      <c r="K204" s="245"/>
      <c r="L204" s="245"/>
      <c r="M204" s="245">
        <f t="shared" si="26"/>
        <v>0</v>
      </c>
      <c r="N204" s="245"/>
      <c r="O204" s="133" t="str">
        <f t="shared" si="25"/>
        <v xml:space="preserve"> </v>
      </c>
      <c r="P204" s="245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35">
        <v>0</v>
      </c>
      <c r="G205" s="135"/>
      <c r="H205" s="135">
        <f t="shared" si="23"/>
        <v>0</v>
      </c>
      <c r="I205" s="245"/>
      <c r="J205" s="102" t="str">
        <f t="shared" si="24"/>
        <v xml:space="preserve"> </v>
      </c>
      <c r="K205" s="245"/>
      <c r="L205" s="245"/>
      <c r="M205" s="245">
        <f t="shared" si="26"/>
        <v>0</v>
      </c>
      <c r="N205" s="245"/>
      <c r="O205" s="133" t="str">
        <f t="shared" si="25"/>
        <v xml:space="preserve"> </v>
      </c>
      <c r="P205" s="245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35">
        <v>0</v>
      </c>
      <c r="G206" s="135"/>
      <c r="H206" s="135">
        <f t="shared" si="23"/>
        <v>0</v>
      </c>
      <c r="I206" s="245"/>
      <c r="J206" s="102" t="str">
        <f t="shared" si="24"/>
        <v xml:space="preserve"> </v>
      </c>
      <c r="K206" s="245"/>
      <c r="L206" s="245"/>
      <c r="M206" s="245">
        <f t="shared" si="26"/>
        <v>0</v>
      </c>
      <c r="N206" s="245"/>
      <c r="O206" s="133" t="str">
        <f t="shared" si="25"/>
        <v xml:space="preserve"> </v>
      </c>
      <c r="P206" s="245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35">
        <v>0</v>
      </c>
      <c r="G207" s="135"/>
      <c r="H207" s="135">
        <f t="shared" si="23"/>
        <v>0</v>
      </c>
      <c r="I207" s="245"/>
      <c r="J207" s="102" t="str">
        <f t="shared" si="24"/>
        <v xml:space="preserve"> </v>
      </c>
      <c r="K207" s="245"/>
      <c r="L207" s="245"/>
      <c r="M207" s="245">
        <f t="shared" si="26"/>
        <v>0</v>
      </c>
      <c r="N207" s="245"/>
      <c r="O207" s="133" t="str">
        <f t="shared" si="25"/>
        <v xml:space="preserve"> </v>
      </c>
      <c r="P207" s="245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35">
        <v>0</v>
      </c>
      <c r="G208" s="135"/>
      <c r="H208" s="135">
        <f t="shared" si="23"/>
        <v>0</v>
      </c>
      <c r="I208" s="245"/>
      <c r="J208" s="102" t="str">
        <f t="shared" si="24"/>
        <v xml:space="preserve"> </v>
      </c>
      <c r="K208" s="245"/>
      <c r="L208" s="245"/>
      <c r="M208" s="245">
        <f t="shared" si="26"/>
        <v>0</v>
      </c>
      <c r="N208" s="245"/>
      <c r="O208" s="133" t="str">
        <f t="shared" si="25"/>
        <v xml:space="preserve"> </v>
      </c>
      <c r="P208" s="245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35">
        <v>0</v>
      </c>
      <c r="G209" s="135"/>
      <c r="H209" s="135">
        <f t="shared" si="23"/>
        <v>0</v>
      </c>
      <c r="I209" s="245"/>
      <c r="J209" s="102" t="str">
        <f t="shared" si="24"/>
        <v xml:space="preserve"> </v>
      </c>
      <c r="K209" s="245"/>
      <c r="L209" s="245"/>
      <c r="M209" s="245">
        <f t="shared" si="26"/>
        <v>0</v>
      </c>
      <c r="N209" s="245"/>
      <c r="O209" s="133" t="str">
        <f t="shared" si="25"/>
        <v xml:space="preserve"> </v>
      </c>
      <c r="P209" s="245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35">
        <v>0</v>
      </c>
      <c r="G210" s="135"/>
      <c r="H210" s="135">
        <f t="shared" si="23"/>
        <v>0</v>
      </c>
      <c r="I210" s="245"/>
      <c r="J210" s="102" t="str">
        <f t="shared" si="24"/>
        <v xml:space="preserve"> </v>
      </c>
      <c r="K210" s="245"/>
      <c r="L210" s="245"/>
      <c r="M210" s="245">
        <f t="shared" si="26"/>
        <v>0</v>
      </c>
      <c r="N210" s="245"/>
      <c r="O210" s="133" t="str">
        <f t="shared" si="25"/>
        <v xml:space="preserve"> </v>
      </c>
      <c r="P210" s="245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35">
        <v>0</v>
      </c>
      <c r="G211" s="135"/>
      <c r="H211" s="135">
        <f t="shared" si="23"/>
        <v>0</v>
      </c>
      <c r="I211" s="245"/>
      <c r="J211" s="102" t="str">
        <f t="shared" si="24"/>
        <v xml:space="preserve"> </v>
      </c>
      <c r="K211" s="245"/>
      <c r="L211" s="245"/>
      <c r="M211" s="245">
        <f t="shared" si="26"/>
        <v>0</v>
      </c>
      <c r="N211" s="245"/>
      <c r="O211" s="133" t="str">
        <f t="shared" si="25"/>
        <v xml:space="preserve"> </v>
      </c>
      <c r="P211" s="245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35">
        <v>0</v>
      </c>
      <c r="G212" s="135"/>
      <c r="H212" s="135">
        <f t="shared" si="23"/>
        <v>0</v>
      </c>
      <c r="I212" s="245"/>
      <c r="J212" s="102" t="str">
        <f t="shared" si="24"/>
        <v xml:space="preserve"> </v>
      </c>
      <c r="K212" s="245"/>
      <c r="L212" s="245"/>
      <c r="M212" s="245">
        <f t="shared" si="26"/>
        <v>0</v>
      </c>
      <c r="N212" s="245"/>
      <c r="O212" s="133" t="str">
        <f t="shared" si="25"/>
        <v xml:space="preserve"> </v>
      </c>
      <c r="P212" s="245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35">
        <v>0</v>
      </c>
      <c r="G213" s="135"/>
      <c r="H213" s="135">
        <f t="shared" si="23"/>
        <v>0</v>
      </c>
      <c r="I213" s="245"/>
      <c r="J213" s="102" t="str">
        <f t="shared" si="24"/>
        <v xml:space="preserve"> </v>
      </c>
      <c r="K213" s="245"/>
      <c r="L213" s="245"/>
      <c r="M213" s="245">
        <f t="shared" si="26"/>
        <v>0</v>
      </c>
      <c r="N213" s="245"/>
      <c r="O213" s="133" t="str">
        <f t="shared" si="25"/>
        <v xml:space="preserve"> </v>
      </c>
      <c r="P213" s="245"/>
    </row>
    <row r="214" spans="1:16" ht="25.5" hidden="1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8">
        <f t="shared" ref="F214:H214" si="27">F185+F186+F189+F191+F198+F199+F200+F201+F205+F210</f>
        <v>0</v>
      </c>
      <c r="G214" s="18">
        <f t="shared" si="27"/>
        <v>0</v>
      </c>
      <c r="H214" s="18">
        <f t="shared" si="27"/>
        <v>0</v>
      </c>
      <c r="I214" s="245"/>
      <c r="J214" s="72" t="e">
        <f t="shared" ref="J214:M214" si="28">J185+J186+J189+J191+J198+J199+J200+J201+J205+J210</f>
        <v>#VALUE!</v>
      </c>
      <c r="K214" s="245"/>
      <c r="L214" s="72">
        <f t="shared" si="28"/>
        <v>0</v>
      </c>
      <c r="M214" s="72">
        <f t="shared" si="28"/>
        <v>0</v>
      </c>
      <c r="N214" s="245"/>
      <c r="O214" s="133" t="str">
        <f t="shared" si="25"/>
        <v xml:space="preserve"> </v>
      </c>
      <c r="P214" s="245"/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35">
        <v>0</v>
      </c>
      <c r="G215" s="135"/>
      <c r="H215" s="135">
        <f t="shared" ref="H215:H224" si="29">F215+G215</f>
        <v>0</v>
      </c>
      <c r="I215" s="245"/>
      <c r="J215" s="102" t="str">
        <f t="shared" si="24"/>
        <v xml:space="preserve"> </v>
      </c>
      <c r="K215" s="245"/>
      <c r="L215" s="245"/>
      <c r="M215" s="245">
        <f t="shared" si="26"/>
        <v>0</v>
      </c>
      <c r="N215" s="245"/>
      <c r="O215" s="133" t="str">
        <f t="shared" si="25"/>
        <v xml:space="preserve"> </v>
      </c>
      <c r="P215" s="245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35">
        <v>0</v>
      </c>
      <c r="G216" s="135"/>
      <c r="H216" s="135">
        <f t="shared" si="29"/>
        <v>0</v>
      </c>
      <c r="I216" s="245"/>
      <c r="J216" s="102" t="str">
        <f t="shared" si="24"/>
        <v xml:space="preserve"> </v>
      </c>
      <c r="K216" s="245"/>
      <c r="L216" s="245"/>
      <c r="M216" s="245">
        <f t="shared" si="26"/>
        <v>0</v>
      </c>
      <c r="N216" s="245"/>
      <c r="O216" s="133" t="str">
        <f t="shared" si="25"/>
        <v xml:space="preserve"> </v>
      </c>
      <c r="P216" s="245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35">
        <v>0</v>
      </c>
      <c r="G217" s="135"/>
      <c r="H217" s="135">
        <f t="shared" si="29"/>
        <v>0</v>
      </c>
      <c r="I217" s="245"/>
      <c r="J217" s="102" t="str">
        <f t="shared" si="24"/>
        <v xml:space="preserve"> </v>
      </c>
      <c r="K217" s="245"/>
      <c r="L217" s="245"/>
      <c r="M217" s="245">
        <f t="shared" si="26"/>
        <v>0</v>
      </c>
      <c r="N217" s="245"/>
      <c r="O217" s="133" t="str">
        <f t="shared" si="25"/>
        <v xml:space="preserve"> </v>
      </c>
      <c r="P217" s="245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35">
        <v>0</v>
      </c>
      <c r="G218" s="135"/>
      <c r="H218" s="135">
        <f t="shared" si="29"/>
        <v>0</v>
      </c>
      <c r="I218" s="245"/>
      <c r="J218" s="102" t="str">
        <f t="shared" si="24"/>
        <v xml:space="preserve"> </v>
      </c>
      <c r="K218" s="245"/>
      <c r="L218" s="245"/>
      <c r="M218" s="245">
        <f t="shared" si="26"/>
        <v>0</v>
      </c>
      <c r="N218" s="245"/>
      <c r="O218" s="133" t="str">
        <f t="shared" si="25"/>
        <v xml:space="preserve"> </v>
      </c>
      <c r="P218" s="245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35">
        <v>0</v>
      </c>
      <c r="G219" s="135"/>
      <c r="H219" s="135">
        <f t="shared" si="29"/>
        <v>0</v>
      </c>
      <c r="I219" s="245"/>
      <c r="J219" s="102" t="str">
        <f t="shared" si="24"/>
        <v xml:space="preserve"> </v>
      </c>
      <c r="K219" s="245"/>
      <c r="L219" s="245"/>
      <c r="M219" s="245">
        <f t="shared" si="26"/>
        <v>0</v>
      </c>
      <c r="N219" s="245"/>
      <c r="O219" s="133" t="str">
        <f t="shared" si="25"/>
        <v xml:space="preserve"> </v>
      </c>
      <c r="P219" s="245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35">
        <v>0</v>
      </c>
      <c r="G220" s="135"/>
      <c r="H220" s="135">
        <f t="shared" si="29"/>
        <v>0</v>
      </c>
      <c r="I220" s="245"/>
      <c r="J220" s="102" t="str">
        <f t="shared" si="24"/>
        <v xml:space="preserve"> </v>
      </c>
      <c r="K220" s="245"/>
      <c r="L220" s="245"/>
      <c r="M220" s="245">
        <f t="shared" si="26"/>
        <v>0</v>
      </c>
      <c r="N220" s="245"/>
      <c r="O220" s="133" t="str">
        <f t="shared" si="25"/>
        <v xml:space="preserve"> </v>
      </c>
      <c r="P220" s="245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35">
        <v>0</v>
      </c>
      <c r="G221" s="135"/>
      <c r="H221" s="135">
        <f t="shared" si="29"/>
        <v>0</v>
      </c>
      <c r="I221" s="245"/>
      <c r="J221" s="102" t="str">
        <f t="shared" si="24"/>
        <v xml:space="preserve"> </v>
      </c>
      <c r="K221" s="245"/>
      <c r="L221" s="245"/>
      <c r="M221" s="245">
        <f t="shared" si="26"/>
        <v>0</v>
      </c>
      <c r="N221" s="245"/>
      <c r="O221" s="133" t="str">
        <f t="shared" si="25"/>
        <v xml:space="preserve"> </v>
      </c>
      <c r="P221" s="245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35">
        <v>0</v>
      </c>
      <c r="G222" s="135"/>
      <c r="H222" s="135">
        <f t="shared" si="29"/>
        <v>0</v>
      </c>
      <c r="I222" s="245"/>
      <c r="J222" s="102" t="str">
        <f t="shared" si="24"/>
        <v xml:space="preserve"> </v>
      </c>
      <c r="K222" s="245"/>
      <c r="L222" s="245"/>
      <c r="M222" s="245">
        <f t="shared" si="26"/>
        <v>0</v>
      </c>
      <c r="N222" s="245"/>
      <c r="O222" s="133" t="str">
        <f t="shared" si="25"/>
        <v xml:space="preserve"> </v>
      </c>
      <c r="P222" s="245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8">
        <f t="shared" ref="F223:G223" si="30">F215+F217+F219+F220+F222</f>
        <v>0</v>
      </c>
      <c r="G223" s="18">
        <f t="shared" si="30"/>
        <v>0</v>
      </c>
      <c r="H223" s="135">
        <f t="shared" si="29"/>
        <v>0</v>
      </c>
      <c r="I223" s="245"/>
      <c r="J223" s="72" t="e">
        <f t="shared" ref="J223:L223" si="31">J215+J217+J219+J220+J222</f>
        <v>#VALUE!</v>
      </c>
      <c r="K223" s="245"/>
      <c r="L223" s="72">
        <f t="shared" si="31"/>
        <v>0</v>
      </c>
      <c r="M223" s="245">
        <f t="shared" si="26"/>
        <v>0</v>
      </c>
      <c r="N223" s="245"/>
      <c r="O223" s="133" t="str">
        <f t="shared" si="25"/>
        <v xml:space="preserve"> </v>
      </c>
      <c r="P223" s="245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35">
        <v>0</v>
      </c>
      <c r="G224" s="135"/>
      <c r="H224" s="135">
        <f t="shared" si="29"/>
        <v>0</v>
      </c>
      <c r="I224" s="245"/>
      <c r="J224" s="102" t="str">
        <f t="shared" si="24"/>
        <v xml:space="preserve"> </v>
      </c>
      <c r="K224" s="245"/>
      <c r="L224" s="245"/>
      <c r="M224" s="245">
        <f t="shared" si="26"/>
        <v>0</v>
      </c>
      <c r="N224" s="245"/>
      <c r="O224" s="133" t="str">
        <f t="shared" si="25"/>
        <v xml:space="preserve"> </v>
      </c>
      <c r="P224" s="245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7">
        <f t="shared" ref="F225:H225" si="32">SUM(F226:F235)</f>
        <v>0</v>
      </c>
      <c r="G225" s="17">
        <f t="shared" si="32"/>
        <v>0</v>
      </c>
      <c r="H225" s="17">
        <f t="shared" si="32"/>
        <v>0</v>
      </c>
      <c r="I225" s="245"/>
      <c r="J225" s="71">
        <f t="shared" ref="J225:M225" si="33">SUM(J226:J235)</f>
        <v>0</v>
      </c>
      <c r="K225" s="245"/>
      <c r="L225" s="71">
        <f t="shared" si="33"/>
        <v>0</v>
      </c>
      <c r="M225" s="71">
        <f t="shared" si="33"/>
        <v>0</v>
      </c>
      <c r="N225" s="245"/>
      <c r="O225" s="133" t="str">
        <f t="shared" si="25"/>
        <v xml:space="preserve"> </v>
      </c>
      <c r="P225" s="245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35">
        <v>0</v>
      </c>
      <c r="G226" s="135"/>
      <c r="H226" s="135">
        <f t="shared" ref="H226:H272" si="34">F226+G226</f>
        <v>0</v>
      </c>
      <c r="I226" s="245"/>
      <c r="J226" s="102" t="str">
        <f t="shared" si="24"/>
        <v xml:space="preserve"> </v>
      </c>
      <c r="K226" s="245"/>
      <c r="L226" s="245"/>
      <c r="M226" s="245">
        <f t="shared" si="26"/>
        <v>0</v>
      </c>
      <c r="N226" s="245"/>
      <c r="O226" s="133" t="str">
        <f t="shared" si="25"/>
        <v xml:space="preserve"> </v>
      </c>
      <c r="P226" s="245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35">
        <v>0</v>
      </c>
      <c r="G227" s="135"/>
      <c r="H227" s="135">
        <f t="shared" si="34"/>
        <v>0</v>
      </c>
      <c r="I227" s="245"/>
      <c r="J227" s="102" t="str">
        <f t="shared" si="24"/>
        <v xml:space="preserve"> </v>
      </c>
      <c r="K227" s="245"/>
      <c r="L227" s="245"/>
      <c r="M227" s="245">
        <f t="shared" si="26"/>
        <v>0</v>
      </c>
      <c r="N227" s="245"/>
      <c r="O227" s="133" t="str">
        <f t="shared" si="25"/>
        <v xml:space="preserve"> </v>
      </c>
      <c r="P227" s="245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35">
        <v>0</v>
      </c>
      <c r="G228" s="135"/>
      <c r="H228" s="135">
        <f t="shared" si="34"/>
        <v>0</v>
      </c>
      <c r="I228" s="245"/>
      <c r="J228" s="102" t="str">
        <f t="shared" si="24"/>
        <v xml:space="preserve"> </v>
      </c>
      <c r="K228" s="245"/>
      <c r="L228" s="245"/>
      <c r="M228" s="245">
        <f t="shared" si="26"/>
        <v>0</v>
      </c>
      <c r="N228" s="245"/>
      <c r="O228" s="133" t="str">
        <f t="shared" si="25"/>
        <v xml:space="preserve"> </v>
      </c>
      <c r="P228" s="245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35">
        <v>0</v>
      </c>
      <c r="G229" s="135"/>
      <c r="H229" s="135">
        <f t="shared" si="34"/>
        <v>0</v>
      </c>
      <c r="I229" s="245"/>
      <c r="J229" s="102" t="str">
        <f t="shared" si="24"/>
        <v xml:space="preserve"> </v>
      </c>
      <c r="K229" s="245"/>
      <c r="L229" s="245"/>
      <c r="M229" s="245">
        <f t="shared" si="26"/>
        <v>0</v>
      </c>
      <c r="N229" s="245"/>
      <c r="O229" s="133" t="str">
        <f t="shared" si="25"/>
        <v xml:space="preserve"> </v>
      </c>
      <c r="P229" s="245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35">
        <v>0</v>
      </c>
      <c r="G230" s="135"/>
      <c r="H230" s="135">
        <f t="shared" si="34"/>
        <v>0</v>
      </c>
      <c r="I230" s="245"/>
      <c r="J230" s="102" t="str">
        <f t="shared" si="24"/>
        <v xml:space="preserve"> </v>
      </c>
      <c r="K230" s="245"/>
      <c r="L230" s="245"/>
      <c r="M230" s="245">
        <f t="shared" si="26"/>
        <v>0</v>
      </c>
      <c r="N230" s="245"/>
      <c r="O230" s="133" t="str">
        <f t="shared" si="25"/>
        <v xml:space="preserve"> </v>
      </c>
      <c r="P230" s="245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35">
        <v>0</v>
      </c>
      <c r="G231" s="135"/>
      <c r="H231" s="135">
        <f t="shared" si="34"/>
        <v>0</v>
      </c>
      <c r="I231" s="245"/>
      <c r="J231" s="102" t="str">
        <f t="shared" si="24"/>
        <v xml:space="preserve"> </v>
      </c>
      <c r="K231" s="245"/>
      <c r="L231" s="245"/>
      <c r="M231" s="245">
        <f t="shared" si="26"/>
        <v>0</v>
      </c>
      <c r="N231" s="245"/>
      <c r="O231" s="133" t="str">
        <f t="shared" si="25"/>
        <v xml:space="preserve"> </v>
      </c>
      <c r="P231" s="245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35">
        <v>0</v>
      </c>
      <c r="G232" s="135"/>
      <c r="H232" s="135">
        <f t="shared" si="34"/>
        <v>0</v>
      </c>
      <c r="I232" s="245"/>
      <c r="J232" s="102" t="str">
        <f t="shared" si="24"/>
        <v xml:space="preserve"> </v>
      </c>
      <c r="K232" s="245"/>
      <c r="L232" s="245"/>
      <c r="M232" s="245">
        <f t="shared" si="26"/>
        <v>0</v>
      </c>
      <c r="N232" s="245"/>
      <c r="O232" s="133" t="str">
        <f t="shared" si="25"/>
        <v xml:space="preserve"> </v>
      </c>
      <c r="P232" s="245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35">
        <v>0</v>
      </c>
      <c r="G233" s="135"/>
      <c r="H233" s="135">
        <f t="shared" si="34"/>
        <v>0</v>
      </c>
      <c r="I233" s="245"/>
      <c r="J233" s="102" t="str">
        <f t="shared" si="24"/>
        <v xml:space="preserve"> </v>
      </c>
      <c r="K233" s="245"/>
      <c r="L233" s="245"/>
      <c r="M233" s="245">
        <f t="shared" si="26"/>
        <v>0</v>
      </c>
      <c r="N233" s="245"/>
      <c r="O233" s="133" t="str">
        <f t="shared" si="25"/>
        <v xml:space="preserve"> </v>
      </c>
      <c r="P233" s="245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35">
        <v>0</v>
      </c>
      <c r="G234" s="135"/>
      <c r="H234" s="135">
        <f t="shared" si="34"/>
        <v>0</v>
      </c>
      <c r="I234" s="245"/>
      <c r="J234" s="102" t="str">
        <f t="shared" si="24"/>
        <v xml:space="preserve"> </v>
      </c>
      <c r="K234" s="245"/>
      <c r="L234" s="245"/>
      <c r="M234" s="245">
        <f t="shared" si="26"/>
        <v>0</v>
      </c>
      <c r="N234" s="245"/>
      <c r="O234" s="133" t="str">
        <f t="shared" si="25"/>
        <v xml:space="preserve"> </v>
      </c>
      <c r="P234" s="245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35">
        <v>0</v>
      </c>
      <c r="G235" s="135"/>
      <c r="H235" s="135">
        <f t="shared" si="34"/>
        <v>0</v>
      </c>
      <c r="I235" s="245"/>
      <c r="J235" s="102" t="str">
        <f t="shared" si="24"/>
        <v xml:space="preserve"> </v>
      </c>
      <c r="K235" s="245"/>
      <c r="L235" s="245"/>
      <c r="M235" s="245">
        <f t="shared" si="26"/>
        <v>0</v>
      </c>
      <c r="N235" s="245"/>
      <c r="O235" s="133" t="str">
        <f t="shared" si="25"/>
        <v xml:space="preserve"> </v>
      </c>
      <c r="P235" s="245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35">
        <v>0</v>
      </c>
      <c r="G236" s="135"/>
      <c r="H236" s="135">
        <f t="shared" si="34"/>
        <v>0</v>
      </c>
      <c r="I236" s="245"/>
      <c r="J236" s="102" t="str">
        <f t="shared" si="24"/>
        <v xml:space="preserve"> </v>
      </c>
      <c r="K236" s="245"/>
      <c r="L236" s="245"/>
      <c r="M236" s="245">
        <f t="shared" si="26"/>
        <v>0</v>
      </c>
      <c r="N236" s="245"/>
      <c r="O236" s="133" t="str">
        <f t="shared" si="25"/>
        <v xml:space="preserve"> </v>
      </c>
      <c r="P236" s="245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35">
        <v>0</v>
      </c>
      <c r="G237" s="135"/>
      <c r="H237" s="135">
        <f t="shared" si="34"/>
        <v>0</v>
      </c>
      <c r="I237" s="245"/>
      <c r="J237" s="102" t="str">
        <f t="shared" si="24"/>
        <v xml:space="preserve"> </v>
      </c>
      <c r="K237" s="245"/>
      <c r="L237" s="245"/>
      <c r="M237" s="245">
        <f t="shared" si="26"/>
        <v>0</v>
      </c>
      <c r="N237" s="245"/>
      <c r="O237" s="133" t="str">
        <f t="shared" si="25"/>
        <v xml:space="preserve"> </v>
      </c>
      <c r="P237" s="245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35">
        <v>0</v>
      </c>
      <c r="G238" s="135"/>
      <c r="H238" s="135">
        <f t="shared" si="34"/>
        <v>0</v>
      </c>
      <c r="I238" s="245"/>
      <c r="J238" s="102" t="str">
        <f t="shared" si="24"/>
        <v xml:space="preserve"> </v>
      </c>
      <c r="K238" s="245"/>
      <c r="L238" s="245"/>
      <c r="M238" s="245">
        <f t="shared" si="26"/>
        <v>0</v>
      </c>
      <c r="N238" s="245"/>
      <c r="O238" s="133" t="str">
        <f t="shared" si="25"/>
        <v xml:space="preserve"> </v>
      </c>
      <c r="P238" s="245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35">
        <v>0</v>
      </c>
      <c r="G239" s="135"/>
      <c r="H239" s="135">
        <f t="shared" si="34"/>
        <v>0</v>
      </c>
      <c r="I239" s="245"/>
      <c r="J239" s="102" t="str">
        <f t="shared" si="24"/>
        <v xml:space="preserve"> </v>
      </c>
      <c r="K239" s="245"/>
      <c r="L239" s="245"/>
      <c r="M239" s="245">
        <f t="shared" si="26"/>
        <v>0</v>
      </c>
      <c r="N239" s="245"/>
      <c r="O239" s="133" t="str">
        <f t="shared" si="25"/>
        <v xml:space="preserve"> </v>
      </c>
      <c r="P239" s="245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35">
        <v>0</v>
      </c>
      <c r="G240" s="135"/>
      <c r="H240" s="135">
        <f t="shared" si="34"/>
        <v>0</v>
      </c>
      <c r="I240" s="245"/>
      <c r="J240" s="102" t="str">
        <f t="shared" si="24"/>
        <v xml:space="preserve"> </v>
      </c>
      <c r="K240" s="245"/>
      <c r="L240" s="245"/>
      <c r="M240" s="245">
        <f t="shared" si="26"/>
        <v>0</v>
      </c>
      <c r="N240" s="245"/>
      <c r="O240" s="133" t="str">
        <f t="shared" si="25"/>
        <v xml:space="preserve"> </v>
      </c>
      <c r="P240" s="245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35">
        <v>0</v>
      </c>
      <c r="G241" s="135"/>
      <c r="H241" s="135">
        <f t="shared" si="34"/>
        <v>0</v>
      </c>
      <c r="I241" s="245"/>
      <c r="J241" s="102" t="str">
        <f t="shared" si="24"/>
        <v xml:space="preserve"> </v>
      </c>
      <c r="K241" s="245"/>
      <c r="L241" s="245"/>
      <c r="M241" s="245">
        <f t="shared" si="26"/>
        <v>0</v>
      </c>
      <c r="N241" s="245"/>
      <c r="O241" s="133" t="str">
        <f t="shared" si="25"/>
        <v xml:space="preserve"> </v>
      </c>
      <c r="P241" s="245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35">
        <v>0</v>
      </c>
      <c r="G242" s="135"/>
      <c r="H242" s="135">
        <f t="shared" si="34"/>
        <v>0</v>
      </c>
      <c r="I242" s="245"/>
      <c r="J242" s="102" t="str">
        <f t="shared" si="24"/>
        <v xml:space="preserve"> </v>
      </c>
      <c r="K242" s="245"/>
      <c r="L242" s="245"/>
      <c r="M242" s="245">
        <f t="shared" si="26"/>
        <v>0</v>
      </c>
      <c r="N242" s="245"/>
      <c r="O242" s="133" t="str">
        <f t="shared" si="25"/>
        <v xml:space="preserve"> </v>
      </c>
      <c r="P242" s="245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35">
        <v>0</v>
      </c>
      <c r="G243" s="135"/>
      <c r="H243" s="135">
        <f t="shared" si="34"/>
        <v>0</v>
      </c>
      <c r="I243" s="245"/>
      <c r="J243" s="102" t="str">
        <f t="shared" si="24"/>
        <v xml:space="preserve"> </v>
      </c>
      <c r="K243" s="245"/>
      <c r="L243" s="245"/>
      <c r="M243" s="245">
        <f t="shared" si="26"/>
        <v>0</v>
      </c>
      <c r="N243" s="245"/>
      <c r="O243" s="133" t="str">
        <f t="shared" si="25"/>
        <v xml:space="preserve"> </v>
      </c>
      <c r="P243" s="245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35">
        <v>0</v>
      </c>
      <c r="G244" s="135"/>
      <c r="H244" s="135">
        <f t="shared" si="34"/>
        <v>0</v>
      </c>
      <c r="I244" s="245"/>
      <c r="J244" s="102" t="str">
        <f t="shared" si="24"/>
        <v xml:space="preserve"> </v>
      </c>
      <c r="K244" s="245"/>
      <c r="L244" s="245"/>
      <c r="M244" s="245">
        <f t="shared" si="26"/>
        <v>0</v>
      </c>
      <c r="N244" s="245"/>
      <c r="O244" s="133" t="str">
        <f t="shared" si="25"/>
        <v xml:space="preserve"> </v>
      </c>
      <c r="P244" s="245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35">
        <v>0</v>
      </c>
      <c r="G245" s="135"/>
      <c r="H245" s="135">
        <f t="shared" si="34"/>
        <v>0</v>
      </c>
      <c r="I245" s="245"/>
      <c r="J245" s="102" t="str">
        <f t="shared" si="24"/>
        <v xml:space="preserve"> </v>
      </c>
      <c r="K245" s="245"/>
      <c r="L245" s="245"/>
      <c r="M245" s="245">
        <f t="shared" si="26"/>
        <v>0</v>
      </c>
      <c r="N245" s="245"/>
      <c r="O245" s="133" t="str">
        <f t="shared" si="25"/>
        <v xml:space="preserve"> </v>
      </c>
      <c r="P245" s="245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35">
        <v>0</v>
      </c>
      <c r="G246" s="135"/>
      <c r="H246" s="135">
        <f t="shared" si="34"/>
        <v>0</v>
      </c>
      <c r="I246" s="245"/>
      <c r="J246" s="102" t="str">
        <f t="shared" si="24"/>
        <v xml:space="preserve"> </v>
      </c>
      <c r="K246" s="245"/>
      <c r="L246" s="245"/>
      <c r="M246" s="245">
        <f t="shared" si="26"/>
        <v>0</v>
      </c>
      <c r="N246" s="245"/>
      <c r="O246" s="133" t="str">
        <f t="shared" si="25"/>
        <v xml:space="preserve"> </v>
      </c>
      <c r="P246" s="245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35">
        <v>0</v>
      </c>
      <c r="G247" s="135"/>
      <c r="H247" s="135">
        <f t="shared" si="34"/>
        <v>0</v>
      </c>
      <c r="I247" s="245"/>
      <c r="J247" s="102" t="str">
        <f t="shared" si="24"/>
        <v xml:space="preserve"> </v>
      </c>
      <c r="K247" s="245"/>
      <c r="L247" s="245"/>
      <c r="M247" s="245">
        <f t="shared" si="26"/>
        <v>0</v>
      </c>
      <c r="N247" s="245"/>
      <c r="O247" s="133" t="str">
        <f t="shared" si="25"/>
        <v xml:space="preserve"> </v>
      </c>
      <c r="P247" s="245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35">
        <v>0</v>
      </c>
      <c r="G248" s="135"/>
      <c r="H248" s="135">
        <f t="shared" si="34"/>
        <v>0</v>
      </c>
      <c r="I248" s="245"/>
      <c r="J248" s="102" t="str">
        <f t="shared" si="24"/>
        <v xml:space="preserve"> </v>
      </c>
      <c r="K248" s="245"/>
      <c r="L248" s="245"/>
      <c r="M248" s="245">
        <f t="shared" si="26"/>
        <v>0</v>
      </c>
      <c r="N248" s="245"/>
      <c r="O248" s="133" t="str">
        <f t="shared" si="25"/>
        <v xml:space="preserve"> </v>
      </c>
      <c r="P248" s="245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35">
        <v>0</v>
      </c>
      <c r="G249" s="135"/>
      <c r="H249" s="135">
        <f t="shared" si="34"/>
        <v>0</v>
      </c>
      <c r="I249" s="245"/>
      <c r="J249" s="102" t="str">
        <f t="shared" si="24"/>
        <v xml:space="preserve"> </v>
      </c>
      <c r="K249" s="245"/>
      <c r="L249" s="245"/>
      <c r="M249" s="245">
        <f t="shared" si="26"/>
        <v>0</v>
      </c>
      <c r="N249" s="245"/>
      <c r="O249" s="133" t="str">
        <f t="shared" si="25"/>
        <v xml:space="preserve"> </v>
      </c>
      <c r="P249" s="245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35">
        <v>0</v>
      </c>
      <c r="G250" s="135"/>
      <c r="H250" s="135">
        <f t="shared" si="34"/>
        <v>0</v>
      </c>
      <c r="I250" s="245"/>
      <c r="J250" s="102" t="str">
        <f t="shared" si="24"/>
        <v xml:space="preserve"> </v>
      </c>
      <c r="K250" s="245"/>
      <c r="L250" s="245"/>
      <c r="M250" s="245">
        <f t="shared" si="26"/>
        <v>0</v>
      </c>
      <c r="N250" s="245"/>
      <c r="O250" s="133" t="str">
        <f t="shared" si="25"/>
        <v xml:space="preserve"> </v>
      </c>
      <c r="P250" s="245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35">
        <v>0</v>
      </c>
      <c r="G251" s="135"/>
      <c r="H251" s="135">
        <f t="shared" si="34"/>
        <v>0</v>
      </c>
      <c r="I251" s="245"/>
      <c r="J251" s="102" t="str">
        <f t="shared" si="24"/>
        <v xml:space="preserve"> </v>
      </c>
      <c r="K251" s="245"/>
      <c r="L251" s="245"/>
      <c r="M251" s="245">
        <f t="shared" si="26"/>
        <v>0</v>
      </c>
      <c r="N251" s="245"/>
      <c r="O251" s="133" t="str">
        <f t="shared" si="25"/>
        <v xml:space="preserve"> </v>
      </c>
      <c r="P251" s="245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35">
        <v>0</v>
      </c>
      <c r="G252" s="135"/>
      <c r="H252" s="135">
        <f t="shared" si="34"/>
        <v>0</v>
      </c>
      <c r="I252" s="245"/>
      <c r="J252" s="102" t="str">
        <f t="shared" si="24"/>
        <v xml:space="preserve"> </v>
      </c>
      <c r="K252" s="245"/>
      <c r="L252" s="245"/>
      <c r="M252" s="245">
        <f t="shared" si="26"/>
        <v>0</v>
      </c>
      <c r="N252" s="245"/>
      <c r="O252" s="133" t="str">
        <f t="shared" si="25"/>
        <v xml:space="preserve"> </v>
      </c>
      <c r="P252" s="245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35">
        <v>0</v>
      </c>
      <c r="G253" s="135"/>
      <c r="H253" s="135">
        <f t="shared" si="34"/>
        <v>0</v>
      </c>
      <c r="I253" s="245"/>
      <c r="J253" s="102" t="str">
        <f t="shared" si="24"/>
        <v xml:space="preserve"> </v>
      </c>
      <c r="K253" s="245"/>
      <c r="L253" s="245"/>
      <c r="M253" s="245">
        <f t="shared" si="26"/>
        <v>0</v>
      </c>
      <c r="N253" s="245"/>
      <c r="O253" s="133" t="str">
        <f t="shared" si="25"/>
        <v xml:space="preserve"> </v>
      </c>
      <c r="P253" s="245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35">
        <v>0</v>
      </c>
      <c r="G254" s="135"/>
      <c r="H254" s="135">
        <f t="shared" si="34"/>
        <v>0</v>
      </c>
      <c r="I254" s="245"/>
      <c r="J254" s="102" t="str">
        <f t="shared" si="24"/>
        <v xml:space="preserve"> </v>
      </c>
      <c r="K254" s="245"/>
      <c r="L254" s="245"/>
      <c r="M254" s="245">
        <f t="shared" si="26"/>
        <v>0</v>
      </c>
      <c r="N254" s="245"/>
      <c r="O254" s="133" t="str">
        <f t="shared" si="25"/>
        <v xml:space="preserve"> </v>
      </c>
      <c r="P254" s="245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35">
        <v>0</v>
      </c>
      <c r="G255" s="135"/>
      <c r="H255" s="135">
        <f t="shared" si="34"/>
        <v>0</v>
      </c>
      <c r="I255" s="245"/>
      <c r="J255" s="102" t="str">
        <f t="shared" si="24"/>
        <v xml:space="preserve"> </v>
      </c>
      <c r="K255" s="245"/>
      <c r="L255" s="245"/>
      <c r="M255" s="245">
        <f t="shared" si="26"/>
        <v>0</v>
      </c>
      <c r="N255" s="245"/>
      <c r="O255" s="133" t="str">
        <f t="shared" si="25"/>
        <v xml:space="preserve"> </v>
      </c>
      <c r="P255" s="245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35">
        <v>0</v>
      </c>
      <c r="G256" s="135"/>
      <c r="H256" s="135">
        <f t="shared" si="34"/>
        <v>0</v>
      </c>
      <c r="I256" s="245"/>
      <c r="J256" s="102" t="str">
        <f t="shared" si="24"/>
        <v xml:space="preserve"> </v>
      </c>
      <c r="K256" s="245"/>
      <c r="L256" s="245"/>
      <c r="M256" s="245">
        <f t="shared" si="26"/>
        <v>0</v>
      </c>
      <c r="N256" s="245"/>
      <c r="O256" s="133" t="str">
        <f t="shared" si="25"/>
        <v xml:space="preserve"> </v>
      </c>
      <c r="P256" s="245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35">
        <v>0</v>
      </c>
      <c r="G257" s="135"/>
      <c r="H257" s="135">
        <f t="shared" si="34"/>
        <v>0</v>
      </c>
      <c r="I257" s="245"/>
      <c r="J257" s="102" t="str">
        <f t="shared" si="24"/>
        <v xml:space="preserve"> </v>
      </c>
      <c r="K257" s="245"/>
      <c r="L257" s="245"/>
      <c r="M257" s="245">
        <f t="shared" si="26"/>
        <v>0</v>
      </c>
      <c r="N257" s="245"/>
      <c r="O257" s="133" t="str">
        <f t="shared" si="25"/>
        <v xml:space="preserve"> </v>
      </c>
      <c r="P257" s="245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35">
        <v>0</v>
      </c>
      <c r="G258" s="135"/>
      <c r="H258" s="135">
        <f t="shared" si="34"/>
        <v>0</v>
      </c>
      <c r="I258" s="245"/>
      <c r="J258" s="102" t="str">
        <f t="shared" si="24"/>
        <v xml:space="preserve"> </v>
      </c>
      <c r="K258" s="245"/>
      <c r="L258" s="245"/>
      <c r="M258" s="245">
        <f t="shared" si="26"/>
        <v>0</v>
      </c>
      <c r="N258" s="245"/>
      <c r="O258" s="133" t="str">
        <f t="shared" si="25"/>
        <v xml:space="preserve"> </v>
      </c>
      <c r="P258" s="245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35">
        <v>0</v>
      </c>
      <c r="G259" s="135"/>
      <c r="H259" s="135">
        <f t="shared" si="34"/>
        <v>0</v>
      </c>
      <c r="I259" s="245"/>
      <c r="J259" s="102" t="str">
        <f t="shared" si="24"/>
        <v xml:space="preserve"> </v>
      </c>
      <c r="K259" s="245"/>
      <c r="L259" s="245"/>
      <c r="M259" s="245">
        <f t="shared" si="26"/>
        <v>0</v>
      </c>
      <c r="N259" s="245"/>
      <c r="O259" s="133" t="str">
        <f t="shared" si="25"/>
        <v xml:space="preserve"> </v>
      </c>
      <c r="P259" s="245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35">
        <v>0</v>
      </c>
      <c r="G260" s="135"/>
      <c r="H260" s="135">
        <f t="shared" si="34"/>
        <v>0</v>
      </c>
      <c r="I260" s="245"/>
      <c r="J260" s="102" t="str">
        <f t="shared" si="24"/>
        <v xml:space="preserve"> </v>
      </c>
      <c r="K260" s="245"/>
      <c r="L260" s="245"/>
      <c r="M260" s="245">
        <f t="shared" si="26"/>
        <v>0</v>
      </c>
      <c r="N260" s="245"/>
      <c r="O260" s="133" t="str">
        <f t="shared" si="25"/>
        <v xml:space="preserve"> </v>
      </c>
      <c r="P260" s="245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35">
        <v>0</v>
      </c>
      <c r="G261" s="135"/>
      <c r="H261" s="135">
        <f t="shared" si="34"/>
        <v>0</v>
      </c>
      <c r="I261" s="245"/>
      <c r="J261" s="102" t="str">
        <f t="shared" si="24"/>
        <v xml:space="preserve"> </v>
      </c>
      <c r="K261" s="245"/>
      <c r="L261" s="245"/>
      <c r="M261" s="245">
        <f t="shared" si="26"/>
        <v>0</v>
      </c>
      <c r="N261" s="245"/>
      <c r="O261" s="133" t="str">
        <f t="shared" si="25"/>
        <v xml:space="preserve"> </v>
      </c>
      <c r="P261" s="245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35">
        <v>0</v>
      </c>
      <c r="G262" s="135"/>
      <c r="H262" s="135">
        <f t="shared" si="34"/>
        <v>0</v>
      </c>
      <c r="I262" s="245"/>
      <c r="J262" s="102" t="str">
        <f t="shared" si="24"/>
        <v xml:space="preserve"> </v>
      </c>
      <c r="K262" s="245"/>
      <c r="L262" s="245"/>
      <c r="M262" s="245">
        <f t="shared" si="26"/>
        <v>0</v>
      </c>
      <c r="N262" s="245"/>
      <c r="O262" s="133" t="str">
        <f t="shared" si="25"/>
        <v xml:space="preserve"> </v>
      </c>
      <c r="P262" s="245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35">
        <v>0</v>
      </c>
      <c r="G263" s="135"/>
      <c r="H263" s="135">
        <f t="shared" si="34"/>
        <v>0</v>
      </c>
      <c r="I263" s="245"/>
      <c r="J263" s="102" t="str">
        <f t="shared" si="24"/>
        <v xml:space="preserve"> </v>
      </c>
      <c r="K263" s="245"/>
      <c r="L263" s="245"/>
      <c r="M263" s="245">
        <f t="shared" si="26"/>
        <v>0</v>
      </c>
      <c r="N263" s="245"/>
      <c r="O263" s="133" t="str">
        <f t="shared" si="25"/>
        <v xml:space="preserve"> </v>
      </c>
      <c r="P263" s="245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35">
        <v>0</v>
      </c>
      <c r="G264" s="135"/>
      <c r="H264" s="135">
        <f t="shared" si="34"/>
        <v>0</v>
      </c>
      <c r="I264" s="245"/>
      <c r="J264" s="102" t="str">
        <f t="shared" ref="J264:J271" si="35">IF(H264=0," ",I264/H264)</f>
        <v xml:space="preserve"> </v>
      </c>
      <c r="K264" s="245"/>
      <c r="L264" s="245"/>
      <c r="M264" s="245">
        <f t="shared" si="26"/>
        <v>0</v>
      </c>
      <c r="N264" s="245"/>
      <c r="O264" s="133" t="str">
        <f t="shared" ref="O264:O275" si="36">IF(M264=0," ",N264/M264)</f>
        <v xml:space="preserve"> </v>
      </c>
      <c r="P264" s="245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35">
        <v>0</v>
      </c>
      <c r="G265" s="135"/>
      <c r="H265" s="135">
        <f t="shared" si="34"/>
        <v>0</v>
      </c>
      <c r="I265" s="245"/>
      <c r="J265" s="102" t="str">
        <f t="shared" si="35"/>
        <v xml:space="preserve"> </v>
      </c>
      <c r="K265" s="245"/>
      <c r="L265" s="245"/>
      <c r="M265" s="245">
        <f t="shared" ref="M265:M271" si="37">K265+L265</f>
        <v>0</v>
      </c>
      <c r="N265" s="245"/>
      <c r="O265" s="133" t="str">
        <f t="shared" si="36"/>
        <v xml:space="preserve"> </v>
      </c>
      <c r="P265" s="245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35">
        <v>0</v>
      </c>
      <c r="G266" s="135"/>
      <c r="H266" s="135">
        <f t="shared" si="34"/>
        <v>0</v>
      </c>
      <c r="I266" s="245"/>
      <c r="J266" s="102" t="str">
        <f t="shared" si="35"/>
        <v xml:space="preserve"> </v>
      </c>
      <c r="K266" s="245"/>
      <c r="L266" s="245"/>
      <c r="M266" s="245">
        <f t="shared" si="37"/>
        <v>0</v>
      </c>
      <c r="N266" s="245"/>
      <c r="O266" s="133" t="str">
        <f t="shared" si="36"/>
        <v xml:space="preserve"> </v>
      </c>
      <c r="P266" s="245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35">
        <v>0</v>
      </c>
      <c r="G267" s="135"/>
      <c r="H267" s="135">
        <f t="shared" si="34"/>
        <v>0</v>
      </c>
      <c r="I267" s="245"/>
      <c r="J267" s="102" t="str">
        <f t="shared" si="35"/>
        <v xml:space="preserve"> </v>
      </c>
      <c r="K267" s="245"/>
      <c r="L267" s="245"/>
      <c r="M267" s="245">
        <f t="shared" si="37"/>
        <v>0</v>
      </c>
      <c r="N267" s="245"/>
      <c r="O267" s="133" t="str">
        <f t="shared" si="36"/>
        <v xml:space="preserve"> </v>
      </c>
      <c r="P267" s="245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35">
        <v>0</v>
      </c>
      <c r="G268" s="135"/>
      <c r="H268" s="135">
        <f t="shared" si="34"/>
        <v>0</v>
      </c>
      <c r="I268" s="245"/>
      <c r="J268" s="102" t="str">
        <f t="shared" si="35"/>
        <v xml:space="preserve"> </v>
      </c>
      <c r="K268" s="245"/>
      <c r="L268" s="245"/>
      <c r="M268" s="245">
        <f t="shared" si="37"/>
        <v>0</v>
      </c>
      <c r="N268" s="245"/>
      <c r="O268" s="133" t="str">
        <f t="shared" si="36"/>
        <v xml:space="preserve"> </v>
      </c>
      <c r="P268" s="245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35">
        <v>0</v>
      </c>
      <c r="G269" s="135"/>
      <c r="H269" s="135">
        <f t="shared" si="34"/>
        <v>0</v>
      </c>
      <c r="I269" s="245"/>
      <c r="J269" s="102" t="str">
        <f t="shared" si="35"/>
        <v xml:space="preserve"> </v>
      </c>
      <c r="K269" s="245"/>
      <c r="L269" s="245"/>
      <c r="M269" s="245">
        <f t="shared" si="37"/>
        <v>0</v>
      </c>
      <c r="N269" s="245"/>
      <c r="O269" s="133" t="str">
        <f t="shared" si="36"/>
        <v xml:space="preserve"> </v>
      </c>
      <c r="P269" s="245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35">
        <v>0</v>
      </c>
      <c r="G270" s="135"/>
      <c r="H270" s="135">
        <f t="shared" si="34"/>
        <v>0</v>
      </c>
      <c r="I270" s="245"/>
      <c r="J270" s="102" t="str">
        <f t="shared" si="35"/>
        <v xml:space="preserve"> </v>
      </c>
      <c r="K270" s="245"/>
      <c r="L270" s="245"/>
      <c r="M270" s="245">
        <f t="shared" si="37"/>
        <v>0</v>
      </c>
      <c r="N270" s="245"/>
      <c r="O270" s="133" t="str">
        <f t="shared" si="36"/>
        <v xml:space="preserve"> </v>
      </c>
      <c r="P270" s="245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35">
        <v>0</v>
      </c>
      <c r="G271" s="135"/>
      <c r="H271" s="135">
        <f t="shared" si="34"/>
        <v>0</v>
      </c>
      <c r="I271" s="245"/>
      <c r="J271" s="102" t="str">
        <f t="shared" si="35"/>
        <v xml:space="preserve"> </v>
      </c>
      <c r="K271" s="245"/>
      <c r="L271" s="245"/>
      <c r="M271" s="245">
        <f t="shared" si="37"/>
        <v>0</v>
      </c>
      <c r="N271" s="245"/>
      <c r="O271" s="133" t="str">
        <f t="shared" si="36"/>
        <v xml:space="preserve"> </v>
      </c>
      <c r="P271" s="245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35">
        <v>0</v>
      </c>
      <c r="G272" s="135"/>
      <c r="H272" s="135">
        <f t="shared" si="34"/>
        <v>0</v>
      </c>
      <c r="I272" s="245">
        <f t="shared" ref="I272" si="38">I50+I86+I184+I214+I223+I247+I271</f>
        <v>7530</v>
      </c>
      <c r="J272" s="245" t="e">
        <f t="shared" ref="J272:N272" si="39">J50+J86+J184+J214+J223+J247+J271</f>
        <v>#VALUE!</v>
      </c>
      <c r="K272" s="245">
        <f t="shared" si="39"/>
        <v>0</v>
      </c>
      <c r="L272" s="245">
        <f t="shared" si="39"/>
        <v>0</v>
      </c>
      <c r="M272" s="245">
        <f t="shared" si="39"/>
        <v>0</v>
      </c>
      <c r="N272" s="245">
        <f t="shared" si="39"/>
        <v>0</v>
      </c>
      <c r="O272" s="133" t="str">
        <f t="shared" si="36"/>
        <v xml:space="preserve"> </v>
      </c>
      <c r="P272" s="245">
        <f t="shared" ref="P272" si="40">P50+P86+P184+P214+P223+P247+P271</f>
        <v>0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11"/>
      <c r="G273" s="211"/>
      <c r="H273" s="211"/>
      <c r="I273" s="245">
        <v>299451</v>
      </c>
      <c r="J273" s="246"/>
      <c r="K273" s="245">
        <f>258041+3790000-250000</f>
        <v>3798041</v>
      </c>
      <c r="L273" s="245">
        <f>-161061-2668041</f>
        <v>-2829102</v>
      </c>
      <c r="M273" s="245">
        <f>SUM(K273:L273)</f>
        <v>968939</v>
      </c>
      <c r="N273" s="245">
        <v>968939</v>
      </c>
      <c r="O273" s="133">
        <f t="shared" si="36"/>
        <v>1</v>
      </c>
      <c r="P273" s="245">
        <f>258041+3790000-250000</f>
        <v>3798041</v>
      </c>
    </row>
    <row r="274" spans="1:16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11"/>
      <c r="G274" s="211"/>
      <c r="H274" s="211"/>
      <c r="I274" s="246">
        <f t="shared" ref="I274" si="41">SUM(I273)</f>
        <v>299451</v>
      </c>
      <c r="J274" s="246">
        <f t="shared" ref="J274:N274" si="42">SUM(J273)</f>
        <v>0</v>
      </c>
      <c r="K274" s="246">
        <f t="shared" si="42"/>
        <v>3798041</v>
      </c>
      <c r="L274" s="246">
        <f t="shared" si="42"/>
        <v>-2829102</v>
      </c>
      <c r="M274" s="246">
        <f t="shared" si="42"/>
        <v>968939</v>
      </c>
      <c r="N274" s="246">
        <f t="shared" si="42"/>
        <v>968939</v>
      </c>
      <c r="O274" s="133">
        <f t="shared" si="36"/>
        <v>1</v>
      </c>
      <c r="P274" s="246">
        <f t="shared" ref="P274" si="43">SUM(P273)</f>
        <v>3798041</v>
      </c>
    </row>
    <row r="275" spans="1:16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11"/>
      <c r="G275" s="211"/>
      <c r="H275" s="211"/>
      <c r="I275" s="320">
        <f t="shared" ref="I275" si="44">I272+I274</f>
        <v>306981</v>
      </c>
      <c r="J275" s="320" t="e">
        <f t="shared" ref="J275:N275" si="45">J272+J274</f>
        <v>#VALUE!</v>
      </c>
      <c r="K275" s="320">
        <f t="shared" si="45"/>
        <v>3798041</v>
      </c>
      <c r="L275" s="320">
        <f t="shared" si="45"/>
        <v>-2829102</v>
      </c>
      <c r="M275" s="320">
        <f t="shared" si="45"/>
        <v>968939</v>
      </c>
      <c r="N275" s="320">
        <f t="shared" si="45"/>
        <v>968939</v>
      </c>
      <c r="O275" s="133">
        <f t="shared" si="36"/>
        <v>1</v>
      </c>
      <c r="P275" s="320">
        <f t="shared" ref="P275" si="46">P272+P274</f>
        <v>3798041</v>
      </c>
    </row>
    <row r="276" spans="1:16" x14ac:dyDescent="0.2">
      <c r="A276" s="202"/>
      <c r="B276" s="202"/>
      <c r="C276" s="52"/>
      <c r="D276" s="203"/>
      <c r="E276" s="211"/>
      <c r="F276" s="211"/>
      <c r="G276" s="211"/>
      <c r="H276" s="201"/>
      <c r="I276" s="206"/>
      <c r="J276" s="211"/>
      <c r="K276" s="206"/>
      <c r="L276" s="201"/>
      <c r="M276" s="201"/>
      <c r="N276" s="206"/>
      <c r="O276"/>
      <c r="P276" s="206"/>
    </row>
    <row r="277" spans="1:16" x14ac:dyDescent="0.2">
      <c r="D277"/>
      <c r="H277" s="175"/>
      <c r="J277"/>
      <c r="O277"/>
    </row>
    <row r="278" spans="1:16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6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6" x14ac:dyDescent="0.2">
      <c r="A280" s="386" t="s">
        <v>3</v>
      </c>
      <c r="B280" s="386"/>
      <c r="C280" s="65" t="s">
        <v>4</v>
      </c>
      <c r="D280" s="65" t="s">
        <v>5</v>
      </c>
      <c r="E280" s="53"/>
      <c r="F280" s="163" t="s">
        <v>857</v>
      </c>
      <c r="G280" s="163" t="s">
        <v>858</v>
      </c>
      <c r="H280" s="163" t="s">
        <v>865</v>
      </c>
      <c r="I280" s="145" t="s">
        <v>866</v>
      </c>
      <c r="J280" s="145" t="s">
        <v>858</v>
      </c>
      <c r="K280" s="145" t="s">
        <v>866</v>
      </c>
      <c r="L280" s="145" t="s">
        <v>858</v>
      </c>
      <c r="M280" s="145" t="s">
        <v>865</v>
      </c>
      <c r="N280" s="145" t="s">
        <v>866</v>
      </c>
      <c r="O280" s="232" t="s">
        <v>867</v>
      </c>
      <c r="P280" s="145" t="s">
        <v>866</v>
      </c>
    </row>
    <row r="281" spans="1:16" ht="15" hidden="1" customHeight="1" x14ac:dyDescent="0.2">
      <c r="A281" s="383" t="s">
        <v>6</v>
      </c>
      <c r="B281" s="383"/>
      <c r="C281" s="3" t="s">
        <v>516</v>
      </c>
      <c r="D281" s="22" t="s">
        <v>517</v>
      </c>
      <c r="E281" s="23"/>
      <c r="F281" s="135">
        <v>0</v>
      </c>
      <c r="G281" s="135"/>
      <c r="H281" s="135">
        <f>F281+G281</f>
        <v>0</v>
      </c>
      <c r="I281" s="245"/>
      <c r="J281" s="102" t="str">
        <f t="shared" ref="J281:J344" si="47">IF(H281=0," ",I281/H281)</f>
        <v xml:space="preserve"> </v>
      </c>
      <c r="K281" s="245"/>
      <c r="L281" s="245"/>
      <c r="M281" s="245">
        <f>K281+L281</f>
        <v>0</v>
      </c>
      <c r="N281" s="245"/>
      <c r="O281" s="133" t="str">
        <f t="shared" ref="O281:O344" si="48">IF(M281=0," ",N281/M281)</f>
        <v xml:space="preserve"> </v>
      </c>
      <c r="P281" s="245"/>
    </row>
    <row r="282" spans="1:16" ht="15" hidden="1" customHeight="1" x14ac:dyDescent="0.2">
      <c r="A282" s="383" t="s">
        <v>9</v>
      </c>
      <c r="B282" s="383"/>
      <c r="C282" s="3" t="s">
        <v>518</v>
      </c>
      <c r="D282" s="22" t="s">
        <v>519</v>
      </c>
      <c r="E282" s="23"/>
      <c r="F282" s="135">
        <v>0</v>
      </c>
      <c r="G282" s="135"/>
      <c r="H282" s="135">
        <f t="shared" ref="H282:H294" si="49">F282+G282</f>
        <v>0</v>
      </c>
      <c r="I282" s="245"/>
      <c r="J282" s="102" t="str">
        <f t="shared" si="47"/>
        <v xml:space="preserve"> </v>
      </c>
      <c r="K282" s="245"/>
      <c r="L282" s="245"/>
      <c r="M282" s="245">
        <f t="shared" ref="M282:M345" si="50">K282+L282</f>
        <v>0</v>
      </c>
      <c r="N282" s="245"/>
      <c r="O282" s="133" t="str">
        <f t="shared" si="48"/>
        <v xml:space="preserve"> </v>
      </c>
      <c r="P282" s="245"/>
    </row>
    <row r="283" spans="1:16" ht="15" hidden="1" customHeight="1" x14ac:dyDescent="0.2">
      <c r="A283" s="383" t="s">
        <v>12</v>
      </c>
      <c r="B283" s="383"/>
      <c r="C283" s="3" t="s">
        <v>520</v>
      </c>
      <c r="D283" s="22" t="s">
        <v>521</v>
      </c>
      <c r="E283" s="23"/>
      <c r="F283" s="135">
        <v>0</v>
      </c>
      <c r="G283" s="135"/>
      <c r="H283" s="135">
        <f t="shared" si="49"/>
        <v>0</v>
      </c>
      <c r="I283" s="245"/>
      <c r="J283" s="102" t="str">
        <f t="shared" si="47"/>
        <v xml:space="preserve"> </v>
      </c>
      <c r="K283" s="245"/>
      <c r="L283" s="245"/>
      <c r="M283" s="245">
        <f t="shared" si="50"/>
        <v>0</v>
      </c>
      <c r="N283" s="245"/>
      <c r="O283" s="133" t="str">
        <f t="shared" si="48"/>
        <v xml:space="preserve"> </v>
      </c>
      <c r="P283" s="245"/>
    </row>
    <row r="284" spans="1:16" ht="15" hidden="1" customHeight="1" x14ac:dyDescent="0.2">
      <c r="A284" s="383" t="s">
        <v>15</v>
      </c>
      <c r="B284" s="383"/>
      <c r="C284" s="3" t="s">
        <v>522</v>
      </c>
      <c r="D284" s="22" t="s">
        <v>523</v>
      </c>
      <c r="E284" s="23"/>
      <c r="F284" s="135">
        <v>0</v>
      </c>
      <c r="G284" s="135"/>
      <c r="H284" s="135">
        <f t="shared" si="49"/>
        <v>0</v>
      </c>
      <c r="I284" s="245"/>
      <c r="J284" s="102" t="str">
        <f t="shared" si="47"/>
        <v xml:space="preserve"> </v>
      </c>
      <c r="K284" s="245"/>
      <c r="L284" s="245"/>
      <c r="M284" s="245">
        <f t="shared" si="50"/>
        <v>0</v>
      </c>
      <c r="N284" s="245"/>
      <c r="O284" s="133" t="str">
        <f t="shared" si="48"/>
        <v xml:space="preserve"> </v>
      </c>
      <c r="P284" s="245"/>
    </row>
    <row r="285" spans="1:16" ht="15" hidden="1" customHeight="1" x14ac:dyDescent="0.2">
      <c r="A285" s="383" t="s">
        <v>18</v>
      </c>
      <c r="B285" s="383"/>
      <c r="C285" s="3" t="s">
        <v>524</v>
      </c>
      <c r="D285" s="22" t="s">
        <v>525</v>
      </c>
      <c r="E285" s="23"/>
      <c r="F285" s="135">
        <v>0</v>
      </c>
      <c r="G285" s="135"/>
      <c r="H285" s="135">
        <f t="shared" si="49"/>
        <v>0</v>
      </c>
      <c r="I285" s="245"/>
      <c r="J285" s="102" t="str">
        <f t="shared" si="47"/>
        <v xml:space="preserve"> </v>
      </c>
      <c r="K285" s="245"/>
      <c r="L285" s="245"/>
      <c r="M285" s="245">
        <f t="shared" si="50"/>
        <v>0</v>
      </c>
      <c r="N285" s="245"/>
      <c r="O285" s="133" t="str">
        <f t="shared" si="48"/>
        <v xml:space="preserve"> </v>
      </c>
      <c r="P285" s="245"/>
    </row>
    <row r="286" spans="1:16" ht="15" hidden="1" customHeight="1" x14ac:dyDescent="0.2">
      <c r="A286" s="383" t="s">
        <v>21</v>
      </c>
      <c r="B286" s="383"/>
      <c r="C286" s="3" t="s">
        <v>526</v>
      </c>
      <c r="D286" s="22" t="s">
        <v>527</v>
      </c>
      <c r="E286" s="23"/>
      <c r="F286" s="135">
        <v>0</v>
      </c>
      <c r="G286" s="135"/>
      <c r="H286" s="135">
        <f t="shared" si="49"/>
        <v>0</v>
      </c>
      <c r="I286" s="245"/>
      <c r="J286" s="102" t="str">
        <f t="shared" si="47"/>
        <v xml:space="preserve"> </v>
      </c>
      <c r="K286" s="245"/>
      <c r="L286" s="245"/>
      <c r="M286" s="245">
        <f t="shared" si="50"/>
        <v>0</v>
      </c>
      <c r="N286" s="245"/>
      <c r="O286" s="133" t="str">
        <f t="shared" si="48"/>
        <v xml:space="preserve"> </v>
      </c>
      <c r="P286" s="245"/>
    </row>
    <row r="287" spans="1:16" ht="15" hidden="1" customHeight="1" x14ac:dyDescent="0.2">
      <c r="A287" s="383" t="s">
        <v>24</v>
      </c>
      <c r="B287" s="383"/>
      <c r="C287" s="3" t="s">
        <v>528</v>
      </c>
      <c r="D287" s="22" t="s">
        <v>529</v>
      </c>
      <c r="E287" s="23"/>
      <c r="F287" s="135">
        <v>0</v>
      </c>
      <c r="G287" s="135"/>
      <c r="H287" s="135">
        <f t="shared" si="49"/>
        <v>0</v>
      </c>
      <c r="I287" s="245"/>
      <c r="J287" s="102" t="str">
        <f t="shared" si="47"/>
        <v xml:space="preserve"> </v>
      </c>
      <c r="K287" s="245"/>
      <c r="L287" s="245"/>
      <c r="M287" s="245">
        <f t="shared" si="50"/>
        <v>0</v>
      </c>
      <c r="N287" s="245"/>
      <c r="O287" s="133" t="str">
        <f t="shared" si="48"/>
        <v xml:space="preserve"> </v>
      </c>
      <c r="P287" s="245"/>
    </row>
    <row r="288" spans="1:16" ht="15" hidden="1" customHeight="1" x14ac:dyDescent="0.2">
      <c r="A288" s="383" t="s">
        <v>27</v>
      </c>
      <c r="B288" s="383"/>
      <c r="C288" s="3" t="s">
        <v>530</v>
      </c>
      <c r="D288" s="22" t="s">
        <v>531</v>
      </c>
      <c r="E288" s="23"/>
      <c r="F288" s="135">
        <v>0</v>
      </c>
      <c r="G288" s="135"/>
      <c r="H288" s="135">
        <f t="shared" si="49"/>
        <v>0</v>
      </c>
      <c r="I288" s="245"/>
      <c r="J288" s="102" t="str">
        <f t="shared" si="47"/>
        <v xml:space="preserve"> </v>
      </c>
      <c r="K288" s="245"/>
      <c r="L288" s="245"/>
      <c r="M288" s="245">
        <f t="shared" si="50"/>
        <v>0</v>
      </c>
      <c r="N288" s="245"/>
      <c r="O288" s="133" t="str">
        <f t="shared" si="48"/>
        <v xml:space="preserve"> </v>
      </c>
      <c r="P288" s="245"/>
    </row>
    <row r="289" spans="1:16" ht="15" hidden="1" customHeight="1" x14ac:dyDescent="0.2">
      <c r="A289" s="383" t="s">
        <v>30</v>
      </c>
      <c r="B289" s="383"/>
      <c r="C289" s="3" t="s">
        <v>532</v>
      </c>
      <c r="D289" s="22" t="s">
        <v>533</v>
      </c>
      <c r="E289" s="23"/>
      <c r="F289" s="135">
        <v>0</v>
      </c>
      <c r="G289" s="135"/>
      <c r="H289" s="135">
        <f t="shared" si="49"/>
        <v>0</v>
      </c>
      <c r="I289" s="245"/>
      <c r="J289" s="102" t="str">
        <f t="shared" si="47"/>
        <v xml:space="preserve"> </v>
      </c>
      <c r="K289" s="245"/>
      <c r="L289" s="245"/>
      <c r="M289" s="245">
        <f t="shared" si="50"/>
        <v>0</v>
      </c>
      <c r="N289" s="245"/>
      <c r="O289" s="133" t="str">
        <f t="shared" si="48"/>
        <v xml:space="preserve"> </v>
      </c>
      <c r="P289" s="245"/>
    </row>
    <row r="290" spans="1:16" ht="15" hidden="1" customHeight="1" x14ac:dyDescent="0.2">
      <c r="A290" s="383" t="s">
        <v>33</v>
      </c>
      <c r="B290" s="383"/>
      <c r="C290" s="3" t="s">
        <v>534</v>
      </c>
      <c r="D290" s="22" t="s">
        <v>535</v>
      </c>
      <c r="E290" s="23"/>
      <c r="F290" s="135">
        <v>0</v>
      </c>
      <c r="G290" s="135"/>
      <c r="H290" s="135">
        <f t="shared" si="49"/>
        <v>0</v>
      </c>
      <c r="I290" s="245"/>
      <c r="J290" s="102" t="str">
        <f t="shared" si="47"/>
        <v xml:space="preserve"> </v>
      </c>
      <c r="K290" s="245"/>
      <c r="L290" s="245"/>
      <c r="M290" s="245">
        <f t="shared" si="50"/>
        <v>0</v>
      </c>
      <c r="N290" s="245"/>
      <c r="O290" s="133" t="str">
        <f t="shared" si="48"/>
        <v xml:space="preserve"> </v>
      </c>
      <c r="P290" s="245"/>
    </row>
    <row r="291" spans="1:16" ht="15" hidden="1" customHeight="1" x14ac:dyDescent="0.2">
      <c r="A291" s="383" t="s">
        <v>36</v>
      </c>
      <c r="B291" s="383"/>
      <c r="C291" s="3" t="s">
        <v>536</v>
      </c>
      <c r="D291" s="22" t="s">
        <v>537</v>
      </c>
      <c r="E291" s="23"/>
      <c r="F291" s="135">
        <v>0</v>
      </c>
      <c r="G291" s="135"/>
      <c r="H291" s="135">
        <f t="shared" si="49"/>
        <v>0</v>
      </c>
      <c r="I291" s="245"/>
      <c r="J291" s="102" t="str">
        <f t="shared" si="47"/>
        <v xml:space="preserve"> </v>
      </c>
      <c r="K291" s="245"/>
      <c r="L291" s="245"/>
      <c r="M291" s="245">
        <f t="shared" si="50"/>
        <v>0</v>
      </c>
      <c r="N291" s="245"/>
      <c r="O291" s="133" t="str">
        <f t="shared" si="48"/>
        <v xml:space="preserve"> </v>
      </c>
      <c r="P291" s="245"/>
    </row>
    <row r="292" spans="1:16" ht="15" hidden="1" customHeight="1" x14ac:dyDescent="0.2">
      <c r="A292" s="383" t="s">
        <v>38</v>
      </c>
      <c r="B292" s="383"/>
      <c r="C292" s="3" t="s">
        <v>538</v>
      </c>
      <c r="D292" s="22" t="s">
        <v>539</v>
      </c>
      <c r="E292" s="23"/>
      <c r="F292" s="135">
        <v>0</v>
      </c>
      <c r="G292" s="135"/>
      <c r="H292" s="135">
        <f t="shared" si="49"/>
        <v>0</v>
      </c>
      <c r="I292" s="245"/>
      <c r="J292" s="102" t="str">
        <f t="shared" si="47"/>
        <v xml:space="preserve"> </v>
      </c>
      <c r="K292" s="245"/>
      <c r="L292" s="245"/>
      <c r="M292" s="245">
        <f t="shared" si="50"/>
        <v>0</v>
      </c>
      <c r="N292" s="245"/>
      <c r="O292" s="133" t="str">
        <f t="shared" si="48"/>
        <v xml:space="preserve"> </v>
      </c>
      <c r="P292" s="245"/>
    </row>
    <row r="293" spans="1:16" ht="15" hidden="1" customHeight="1" x14ac:dyDescent="0.2">
      <c r="A293" s="383" t="s">
        <v>40</v>
      </c>
      <c r="B293" s="383"/>
      <c r="C293" s="3" t="s">
        <v>540</v>
      </c>
      <c r="D293" s="22" t="s">
        <v>541</v>
      </c>
      <c r="E293" s="23"/>
      <c r="F293" s="135">
        <v>0</v>
      </c>
      <c r="G293" s="135"/>
      <c r="H293" s="135">
        <f t="shared" si="49"/>
        <v>0</v>
      </c>
      <c r="I293" s="245"/>
      <c r="J293" s="102" t="str">
        <f t="shared" si="47"/>
        <v xml:space="preserve"> </v>
      </c>
      <c r="K293" s="245"/>
      <c r="L293" s="245"/>
      <c r="M293" s="245">
        <f t="shared" si="50"/>
        <v>0</v>
      </c>
      <c r="N293" s="245"/>
      <c r="O293" s="133" t="str">
        <f t="shared" si="48"/>
        <v xml:space="preserve"> </v>
      </c>
      <c r="P293" s="245"/>
    </row>
    <row r="294" spans="1:16" ht="15" hidden="1" customHeight="1" x14ac:dyDescent="0.2">
      <c r="A294" s="383" t="s">
        <v>42</v>
      </c>
      <c r="B294" s="383"/>
      <c r="C294" s="24" t="s">
        <v>542</v>
      </c>
      <c r="D294" s="22" t="s">
        <v>541</v>
      </c>
      <c r="E294" s="25"/>
      <c r="F294" s="135">
        <v>0</v>
      </c>
      <c r="G294" s="135"/>
      <c r="H294" s="135">
        <f t="shared" si="49"/>
        <v>0</v>
      </c>
      <c r="I294" s="245"/>
      <c r="J294" s="102" t="str">
        <f t="shared" si="47"/>
        <v xml:space="preserve"> </v>
      </c>
      <c r="K294" s="245"/>
      <c r="L294" s="245"/>
      <c r="M294" s="245">
        <f t="shared" si="50"/>
        <v>0</v>
      </c>
      <c r="N294" s="245"/>
      <c r="O294" s="133" t="str">
        <f t="shared" si="48"/>
        <v xml:space="preserve"> </v>
      </c>
      <c r="P294" s="245"/>
    </row>
    <row r="295" spans="1:16" ht="15" hidden="1" customHeight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F295" s="37">
        <f t="shared" ref="F295:H295" si="51">SUM(F281:F293)</f>
        <v>0</v>
      </c>
      <c r="G295" s="37">
        <f t="shared" si="51"/>
        <v>0</v>
      </c>
      <c r="H295" s="37">
        <f t="shared" si="51"/>
        <v>0</v>
      </c>
      <c r="I295" s="57">
        <f t="shared" ref="I295" si="52">SUM(I281:I293)</f>
        <v>0</v>
      </c>
      <c r="J295" s="57">
        <f t="shared" ref="J295:N295" si="53">SUM(J281:J293)</f>
        <v>0</v>
      </c>
      <c r="K295" s="57">
        <f t="shared" si="53"/>
        <v>0</v>
      </c>
      <c r="L295" s="57">
        <f t="shared" si="53"/>
        <v>0</v>
      </c>
      <c r="M295" s="57">
        <f t="shared" si="53"/>
        <v>0</v>
      </c>
      <c r="N295" s="57">
        <f t="shared" si="53"/>
        <v>0</v>
      </c>
      <c r="O295" s="133" t="str">
        <f t="shared" si="48"/>
        <v xml:space="preserve"> </v>
      </c>
      <c r="P295" s="57">
        <f t="shared" ref="P295" si="54">SUM(P281:P293)</f>
        <v>0</v>
      </c>
    </row>
    <row r="296" spans="1:16" ht="15" hidden="1" customHeight="1" x14ac:dyDescent="0.2">
      <c r="A296" s="383" t="s">
        <v>46</v>
      </c>
      <c r="B296" s="383"/>
      <c r="C296" s="3" t="s">
        <v>545</v>
      </c>
      <c r="D296" s="22" t="s">
        <v>546</v>
      </c>
      <c r="E296" s="23"/>
      <c r="F296" s="135">
        <v>0</v>
      </c>
      <c r="G296" s="135"/>
      <c r="H296" s="135">
        <f t="shared" ref="H296:H298" si="55">F296+G296</f>
        <v>0</v>
      </c>
      <c r="I296" s="245"/>
      <c r="J296" s="102" t="str">
        <f t="shared" si="47"/>
        <v xml:space="preserve"> </v>
      </c>
      <c r="K296" s="245"/>
      <c r="L296" s="245"/>
      <c r="M296" s="245">
        <f t="shared" si="50"/>
        <v>0</v>
      </c>
      <c r="N296" s="245"/>
      <c r="O296" s="133" t="str">
        <f t="shared" si="48"/>
        <v xml:space="preserve"> </v>
      </c>
      <c r="P296" s="245"/>
    </row>
    <row r="297" spans="1:16" ht="25.5" customHeight="1" x14ac:dyDescent="0.2">
      <c r="A297" s="383" t="s">
        <v>48</v>
      </c>
      <c r="B297" s="383"/>
      <c r="C297" s="3" t="s">
        <v>547</v>
      </c>
      <c r="D297" s="22" t="s">
        <v>548</v>
      </c>
      <c r="E297" s="23"/>
      <c r="F297" s="135">
        <v>0</v>
      </c>
      <c r="G297" s="135"/>
      <c r="H297" s="135">
        <f t="shared" si="55"/>
        <v>0</v>
      </c>
      <c r="I297" s="245">
        <v>0</v>
      </c>
      <c r="J297" s="102" t="str">
        <f t="shared" si="47"/>
        <v xml:space="preserve"> </v>
      </c>
      <c r="K297" s="245">
        <v>0</v>
      </c>
      <c r="L297" s="245">
        <v>0</v>
      </c>
      <c r="M297" s="245">
        <f t="shared" si="50"/>
        <v>0</v>
      </c>
      <c r="N297" s="245">
        <v>0</v>
      </c>
      <c r="O297" s="133" t="str">
        <f t="shared" si="48"/>
        <v xml:space="preserve"> </v>
      </c>
      <c r="P297" s="245">
        <v>0</v>
      </c>
    </row>
    <row r="298" spans="1:16" ht="15" customHeight="1" x14ac:dyDescent="0.2">
      <c r="A298" s="383" t="s">
        <v>50</v>
      </c>
      <c r="B298" s="383"/>
      <c r="C298" s="3" t="s">
        <v>549</v>
      </c>
      <c r="D298" s="22" t="s">
        <v>550</v>
      </c>
      <c r="E298" s="23"/>
      <c r="F298" s="135">
        <v>0</v>
      </c>
      <c r="G298" s="135"/>
      <c r="H298" s="135">
        <f t="shared" si="55"/>
        <v>0</v>
      </c>
      <c r="I298" s="245"/>
      <c r="J298" s="102" t="str">
        <f t="shared" si="47"/>
        <v xml:space="preserve"> </v>
      </c>
      <c r="K298" s="245"/>
      <c r="L298" s="245"/>
      <c r="M298" s="245">
        <f t="shared" si="50"/>
        <v>0</v>
      </c>
      <c r="N298" s="245"/>
      <c r="O298" s="133" t="str">
        <f t="shared" si="48"/>
        <v xml:space="preserve"> </v>
      </c>
      <c r="P298" s="245"/>
    </row>
    <row r="299" spans="1:16" ht="15" customHeight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F299" s="37">
        <f t="shared" ref="F299:I299" si="56">SUM(F296:F298)</f>
        <v>0</v>
      </c>
      <c r="G299" s="37">
        <f t="shared" si="56"/>
        <v>0</v>
      </c>
      <c r="H299" s="37">
        <f t="shared" si="56"/>
        <v>0</v>
      </c>
      <c r="I299" s="57">
        <f t="shared" si="56"/>
        <v>0</v>
      </c>
      <c r="J299" s="57">
        <f t="shared" ref="J299:N299" si="57">SUM(J296:J298)</f>
        <v>0</v>
      </c>
      <c r="K299" s="57">
        <f t="shared" si="57"/>
        <v>0</v>
      </c>
      <c r="L299" s="57">
        <f t="shared" si="57"/>
        <v>0</v>
      </c>
      <c r="M299" s="57">
        <f t="shared" si="57"/>
        <v>0</v>
      </c>
      <c r="N299" s="57">
        <f t="shared" si="57"/>
        <v>0</v>
      </c>
      <c r="O299" s="133" t="str">
        <f t="shared" si="48"/>
        <v xml:space="preserve"> </v>
      </c>
      <c r="P299" s="57">
        <f t="shared" ref="P299" si="58">SUM(P296:P298)</f>
        <v>0</v>
      </c>
    </row>
    <row r="300" spans="1:16" ht="15" customHeight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F300" s="37">
        <f t="shared" ref="F300:I300" si="59">F295+F299</f>
        <v>0</v>
      </c>
      <c r="G300" s="37">
        <f t="shared" si="59"/>
        <v>0</v>
      </c>
      <c r="H300" s="37">
        <f t="shared" si="59"/>
        <v>0</v>
      </c>
      <c r="I300" s="57">
        <f t="shared" si="59"/>
        <v>0</v>
      </c>
      <c r="J300" s="57">
        <f t="shared" ref="J300:N300" si="60">J295+J299</f>
        <v>0</v>
      </c>
      <c r="K300" s="57">
        <f t="shared" si="60"/>
        <v>0</v>
      </c>
      <c r="L300" s="57">
        <f t="shared" si="60"/>
        <v>0</v>
      </c>
      <c r="M300" s="57">
        <f t="shared" si="60"/>
        <v>0</v>
      </c>
      <c r="N300" s="57">
        <f t="shared" si="60"/>
        <v>0</v>
      </c>
      <c r="O300" s="133" t="str">
        <f t="shared" si="48"/>
        <v xml:space="preserve"> </v>
      </c>
      <c r="P300" s="57">
        <f t="shared" ref="P300" si="61">P295+P299</f>
        <v>0</v>
      </c>
    </row>
    <row r="301" spans="1:16" ht="25.5" customHeight="1" x14ac:dyDescent="0.2">
      <c r="A301" s="384">
        <v>21</v>
      </c>
      <c r="B301" s="384"/>
      <c r="C301" s="4" t="s">
        <v>555</v>
      </c>
      <c r="D301" s="19" t="s">
        <v>556</v>
      </c>
      <c r="E301" s="26"/>
      <c r="F301" s="54">
        <f t="shared" ref="F301:I301" si="62">SUM(F302:F308)</f>
        <v>0</v>
      </c>
      <c r="G301" s="54">
        <f t="shared" si="62"/>
        <v>0</v>
      </c>
      <c r="H301" s="54">
        <f t="shared" si="62"/>
        <v>0</v>
      </c>
      <c r="I301" s="57">
        <f t="shared" si="62"/>
        <v>0</v>
      </c>
      <c r="J301" s="57">
        <f t="shared" ref="J301:N301" si="63">SUM(J302:J308)</f>
        <v>0</v>
      </c>
      <c r="K301" s="57">
        <f t="shared" si="63"/>
        <v>0</v>
      </c>
      <c r="L301" s="57">
        <f t="shared" si="63"/>
        <v>0</v>
      </c>
      <c r="M301" s="57">
        <f t="shared" si="63"/>
        <v>0</v>
      </c>
      <c r="N301" s="57">
        <f t="shared" si="63"/>
        <v>0</v>
      </c>
      <c r="O301" s="133" t="str">
        <f t="shared" si="48"/>
        <v xml:space="preserve"> </v>
      </c>
      <c r="P301" s="57">
        <f t="shared" ref="P301" si="64">SUM(P302:P308)</f>
        <v>0</v>
      </c>
    </row>
    <row r="302" spans="1:16" ht="15" customHeight="1" x14ac:dyDescent="0.2">
      <c r="A302" s="383">
        <v>22</v>
      </c>
      <c r="B302" s="383"/>
      <c r="C302" s="24" t="s">
        <v>168</v>
      </c>
      <c r="D302" s="22" t="s">
        <v>556</v>
      </c>
      <c r="E302" s="25"/>
      <c r="F302" s="135">
        <v>0</v>
      </c>
      <c r="G302" s="135"/>
      <c r="H302" s="135">
        <f t="shared" ref="H302:H311" si="65">F302+G302</f>
        <v>0</v>
      </c>
      <c r="I302" s="245">
        <v>0</v>
      </c>
      <c r="J302" s="102" t="str">
        <f t="shared" si="47"/>
        <v xml:space="preserve"> </v>
      </c>
      <c r="K302" s="245">
        <v>0</v>
      </c>
      <c r="L302" s="245">
        <v>0</v>
      </c>
      <c r="M302" s="245">
        <f t="shared" si="50"/>
        <v>0</v>
      </c>
      <c r="N302" s="245">
        <v>0</v>
      </c>
      <c r="O302" s="133" t="str">
        <f t="shared" si="48"/>
        <v xml:space="preserve"> </v>
      </c>
      <c r="P302" s="245">
        <v>0</v>
      </c>
    </row>
    <row r="303" spans="1:16" ht="15" customHeight="1" x14ac:dyDescent="0.2">
      <c r="A303" s="383">
        <v>23</v>
      </c>
      <c r="B303" s="383"/>
      <c r="C303" s="24" t="s">
        <v>185</v>
      </c>
      <c r="D303" s="22" t="s">
        <v>556</v>
      </c>
      <c r="E303" s="25"/>
      <c r="F303" s="135">
        <v>0</v>
      </c>
      <c r="G303" s="135"/>
      <c r="H303" s="135">
        <f t="shared" si="65"/>
        <v>0</v>
      </c>
      <c r="I303" s="245"/>
      <c r="J303" s="102" t="str">
        <f t="shared" si="47"/>
        <v xml:space="preserve"> </v>
      </c>
      <c r="K303" s="245"/>
      <c r="L303" s="245"/>
      <c r="M303" s="245">
        <f t="shared" si="50"/>
        <v>0</v>
      </c>
      <c r="N303" s="245"/>
      <c r="O303" s="133" t="str">
        <f t="shared" si="48"/>
        <v xml:space="preserve"> </v>
      </c>
      <c r="P303" s="245"/>
    </row>
    <row r="304" spans="1:16" ht="15" customHeight="1" x14ac:dyDescent="0.2">
      <c r="A304" s="383">
        <v>24</v>
      </c>
      <c r="B304" s="383"/>
      <c r="C304" s="24" t="s">
        <v>172</v>
      </c>
      <c r="D304" s="22" t="s">
        <v>556</v>
      </c>
      <c r="E304" s="25"/>
      <c r="F304" s="135">
        <v>0</v>
      </c>
      <c r="G304" s="135"/>
      <c r="H304" s="135">
        <f t="shared" si="65"/>
        <v>0</v>
      </c>
      <c r="I304" s="245"/>
      <c r="J304" s="102" t="str">
        <f t="shared" si="47"/>
        <v xml:space="preserve"> </v>
      </c>
      <c r="K304" s="245"/>
      <c r="L304" s="245"/>
      <c r="M304" s="245">
        <f t="shared" si="50"/>
        <v>0</v>
      </c>
      <c r="N304" s="245"/>
      <c r="O304" s="133" t="str">
        <f t="shared" si="48"/>
        <v xml:space="preserve"> </v>
      </c>
      <c r="P304" s="245"/>
    </row>
    <row r="305" spans="1:16" ht="15" customHeight="1" x14ac:dyDescent="0.2">
      <c r="A305" s="383">
        <v>25</v>
      </c>
      <c r="B305" s="383"/>
      <c r="C305" s="24" t="s">
        <v>189</v>
      </c>
      <c r="D305" s="22" t="s">
        <v>556</v>
      </c>
      <c r="E305" s="25"/>
      <c r="F305" s="135">
        <v>0</v>
      </c>
      <c r="G305" s="135"/>
      <c r="H305" s="135">
        <f t="shared" si="65"/>
        <v>0</v>
      </c>
      <c r="I305" s="245"/>
      <c r="J305" s="102" t="str">
        <f t="shared" si="47"/>
        <v xml:space="preserve"> </v>
      </c>
      <c r="K305" s="245"/>
      <c r="L305" s="245"/>
      <c r="M305" s="245">
        <f t="shared" si="50"/>
        <v>0</v>
      </c>
      <c r="N305" s="245"/>
      <c r="O305" s="133" t="str">
        <f t="shared" si="48"/>
        <v xml:space="preserve"> </v>
      </c>
      <c r="P305" s="245"/>
    </row>
    <row r="306" spans="1:16" ht="15" customHeight="1" x14ac:dyDescent="0.2">
      <c r="A306" s="383">
        <v>26</v>
      </c>
      <c r="B306" s="383"/>
      <c r="C306" s="24" t="s">
        <v>557</v>
      </c>
      <c r="D306" s="22" t="s">
        <v>556</v>
      </c>
      <c r="E306" s="25"/>
      <c r="F306" s="135">
        <v>0</v>
      </c>
      <c r="G306" s="135"/>
      <c r="H306" s="135">
        <f t="shared" si="65"/>
        <v>0</v>
      </c>
      <c r="I306" s="245"/>
      <c r="J306" s="102" t="str">
        <f t="shared" si="47"/>
        <v xml:space="preserve"> </v>
      </c>
      <c r="K306" s="245"/>
      <c r="L306" s="245"/>
      <c r="M306" s="245">
        <f t="shared" si="50"/>
        <v>0</v>
      </c>
      <c r="N306" s="245"/>
      <c r="O306" s="133" t="str">
        <f t="shared" si="48"/>
        <v xml:space="preserve"> </v>
      </c>
      <c r="P306" s="245"/>
    </row>
    <row r="307" spans="1:16" ht="38.25" customHeight="1" x14ac:dyDescent="0.2">
      <c r="A307" s="383">
        <v>27</v>
      </c>
      <c r="B307" s="383"/>
      <c r="C307" s="24" t="s">
        <v>558</v>
      </c>
      <c r="D307" s="22" t="s">
        <v>556</v>
      </c>
      <c r="E307" s="25"/>
      <c r="F307" s="135">
        <v>0</v>
      </c>
      <c r="G307" s="135"/>
      <c r="H307" s="135">
        <f t="shared" si="65"/>
        <v>0</v>
      </c>
      <c r="I307" s="245"/>
      <c r="J307" s="102" t="str">
        <f t="shared" si="47"/>
        <v xml:space="preserve"> </v>
      </c>
      <c r="K307" s="245"/>
      <c r="L307" s="245"/>
      <c r="M307" s="245">
        <f t="shared" si="50"/>
        <v>0</v>
      </c>
      <c r="N307" s="245"/>
      <c r="O307" s="133" t="str">
        <f t="shared" si="48"/>
        <v xml:space="preserve"> </v>
      </c>
      <c r="P307" s="245"/>
    </row>
    <row r="308" spans="1:16" ht="15" customHeight="1" x14ac:dyDescent="0.2">
      <c r="A308" s="383">
        <v>28</v>
      </c>
      <c r="B308" s="383"/>
      <c r="C308" s="24" t="s">
        <v>559</v>
      </c>
      <c r="D308" s="22" t="s">
        <v>556</v>
      </c>
      <c r="E308" s="25"/>
      <c r="F308" s="135">
        <v>0</v>
      </c>
      <c r="G308" s="135"/>
      <c r="H308" s="135">
        <f t="shared" si="65"/>
        <v>0</v>
      </c>
      <c r="I308" s="245"/>
      <c r="J308" s="102" t="str">
        <f t="shared" si="47"/>
        <v xml:space="preserve"> </v>
      </c>
      <c r="K308" s="245"/>
      <c r="L308" s="245"/>
      <c r="M308" s="245">
        <f t="shared" si="50"/>
        <v>0</v>
      </c>
      <c r="N308" s="245"/>
      <c r="O308" s="133" t="str">
        <f t="shared" si="48"/>
        <v xml:space="preserve"> </v>
      </c>
      <c r="P308" s="245"/>
    </row>
    <row r="309" spans="1:16" ht="15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F309" s="135">
        <v>0</v>
      </c>
      <c r="G309" s="135"/>
      <c r="H309" s="135">
        <f t="shared" si="65"/>
        <v>0</v>
      </c>
      <c r="I309" s="245">
        <v>0</v>
      </c>
      <c r="J309" s="102" t="str">
        <f t="shared" si="47"/>
        <v xml:space="preserve"> </v>
      </c>
      <c r="K309" s="245">
        <v>210000</v>
      </c>
      <c r="L309" s="245">
        <v>-71061</v>
      </c>
      <c r="M309" s="245">
        <f t="shared" si="50"/>
        <v>138939</v>
      </c>
      <c r="N309" s="245">
        <v>0</v>
      </c>
      <c r="O309" s="133">
        <f t="shared" si="48"/>
        <v>0</v>
      </c>
      <c r="P309" s="245">
        <v>210000</v>
      </c>
    </row>
    <row r="310" spans="1:16" ht="15" customHeight="1" x14ac:dyDescent="0.2">
      <c r="A310" s="383" t="s">
        <v>67</v>
      </c>
      <c r="B310" s="383"/>
      <c r="C310" s="3" t="s">
        <v>562</v>
      </c>
      <c r="D310" s="22" t="s">
        <v>563</v>
      </c>
      <c r="E310" s="23"/>
      <c r="F310" s="135">
        <v>0</v>
      </c>
      <c r="G310" s="135"/>
      <c r="H310" s="135">
        <f t="shared" si="65"/>
        <v>0</v>
      </c>
      <c r="I310" s="245">
        <v>5929</v>
      </c>
      <c r="J310" s="102" t="str">
        <f t="shared" si="47"/>
        <v xml:space="preserve"> </v>
      </c>
      <c r="K310" s="245">
        <v>300000</v>
      </c>
      <c r="L310" s="245"/>
      <c r="M310" s="245">
        <f t="shared" si="50"/>
        <v>300000</v>
      </c>
      <c r="N310" s="245">
        <v>253723</v>
      </c>
      <c r="O310" s="133">
        <f t="shared" si="48"/>
        <v>0.84574333333333329</v>
      </c>
      <c r="P310" s="245">
        <v>300000</v>
      </c>
    </row>
    <row r="311" spans="1:16" ht="15" customHeight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F311" s="135">
        <v>0</v>
      </c>
      <c r="G311" s="135"/>
      <c r="H311" s="135">
        <f t="shared" si="65"/>
        <v>0</v>
      </c>
      <c r="I311" s="245"/>
      <c r="J311" s="102" t="str">
        <f t="shared" si="47"/>
        <v xml:space="preserve"> </v>
      </c>
      <c r="K311" s="245"/>
      <c r="L311" s="245"/>
      <c r="M311" s="245">
        <f t="shared" si="50"/>
        <v>0</v>
      </c>
      <c r="N311" s="245"/>
      <c r="O311" s="133" t="str">
        <f t="shared" si="48"/>
        <v xml:space="preserve"> </v>
      </c>
      <c r="P311" s="245"/>
    </row>
    <row r="312" spans="1:16" ht="15" customHeight="1" x14ac:dyDescent="0.2">
      <c r="A312" s="384" t="s">
        <v>69</v>
      </c>
      <c r="B312" s="384"/>
      <c r="C312" s="4" t="s">
        <v>566</v>
      </c>
      <c r="D312" s="19" t="s">
        <v>567</v>
      </c>
      <c r="E312" s="26"/>
      <c r="F312" s="37">
        <f t="shared" ref="F312:I312" si="66">SUM(F309:F311)</f>
        <v>0</v>
      </c>
      <c r="G312" s="37">
        <f t="shared" si="66"/>
        <v>0</v>
      </c>
      <c r="H312" s="37">
        <f t="shared" si="66"/>
        <v>0</v>
      </c>
      <c r="I312" s="57">
        <f t="shared" si="66"/>
        <v>5929</v>
      </c>
      <c r="J312" s="57">
        <f t="shared" ref="J312:N312" si="67">SUM(J309:J311)</f>
        <v>0</v>
      </c>
      <c r="K312" s="57">
        <f t="shared" si="67"/>
        <v>510000</v>
      </c>
      <c r="L312" s="57">
        <f t="shared" si="67"/>
        <v>-71061</v>
      </c>
      <c r="M312" s="57">
        <f t="shared" si="67"/>
        <v>438939</v>
      </c>
      <c r="N312" s="57">
        <f t="shared" si="67"/>
        <v>253723</v>
      </c>
      <c r="O312" s="133">
        <f t="shared" si="48"/>
        <v>0.57803703931525796</v>
      </c>
      <c r="P312" s="57">
        <f t="shared" ref="P312" si="68">SUM(P309:P311)</f>
        <v>510000</v>
      </c>
    </row>
    <row r="313" spans="1:16" ht="15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F313" s="135">
        <v>0</v>
      </c>
      <c r="G313" s="135"/>
      <c r="H313" s="135">
        <f t="shared" ref="H313:H314" si="69">F313+G313</f>
        <v>0</v>
      </c>
      <c r="I313" s="245"/>
      <c r="J313" s="102" t="str">
        <f t="shared" si="47"/>
        <v xml:space="preserve"> </v>
      </c>
      <c r="K313" s="245"/>
      <c r="L313" s="245"/>
      <c r="M313" s="245">
        <f t="shared" si="50"/>
        <v>0</v>
      </c>
      <c r="N313" s="245"/>
      <c r="O313" s="133" t="str">
        <f t="shared" si="48"/>
        <v xml:space="preserve"> </v>
      </c>
      <c r="P313" s="245"/>
    </row>
    <row r="314" spans="1:16" ht="15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F314" s="135">
        <v>0</v>
      </c>
      <c r="G314" s="135"/>
      <c r="H314" s="135">
        <f t="shared" si="69"/>
        <v>0</v>
      </c>
      <c r="I314" s="245"/>
      <c r="J314" s="102" t="str">
        <f t="shared" si="47"/>
        <v xml:space="preserve"> </v>
      </c>
      <c r="K314" s="245"/>
      <c r="L314" s="245"/>
      <c r="M314" s="245">
        <f t="shared" si="50"/>
        <v>0</v>
      </c>
      <c r="N314" s="245"/>
      <c r="O314" s="133" t="str">
        <f t="shared" si="48"/>
        <v xml:space="preserve"> </v>
      </c>
      <c r="P314" s="245"/>
    </row>
    <row r="315" spans="1:16" ht="15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F315" s="37">
        <f t="shared" ref="F315:I315" si="70">SUM(F313:F314)</f>
        <v>0</v>
      </c>
      <c r="G315" s="37">
        <f t="shared" si="70"/>
        <v>0</v>
      </c>
      <c r="H315" s="37">
        <f t="shared" si="70"/>
        <v>0</v>
      </c>
      <c r="I315" s="57">
        <f t="shared" si="70"/>
        <v>0</v>
      </c>
      <c r="J315" s="57">
        <f t="shared" ref="J315:N315" si="71">SUM(J313:J314)</f>
        <v>0</v>
      </c>
      <c r="K315" s="57">
        <f t="shared" si="71"/>
        <v>0</v>
      </c>
      <c r="L315" s="57">
        <f t="shared" si="71"/>
        <v>0</v>
      </c>
      <c r="M315" s="57">
        <f t="shared" si="71"/>
        <v>0</v>
      </c>
      <c r="N315" s="57">
        <f t="shared" si="71"/>
        <v>0</v>
      </c>
      <c r="O315" s="133" t="str">
        <f t="shared" si="48"/>
        <v xml:space="preserve"> </v>
      </c>
      <c r="P315" s="57">
        <f t="shared" ref="P315" si="72">SUM(P313:P314)</f>
        <v>0</v>
      </c>
    </row>
    <row r="316" spans="1:16" ht="15" customHeight="1" x14ac:dyDescent="0.2">
      <c r="A316" s="383" t="s">
        <v>75</v>
      </c>
      <c r="B316" s="383"/>
      <c r="C316" s="3" t="s">
        <v>574</v>
      </c>
      <c r="D316" s="22" t="s">
        <v>575</v>
      </c>
      <c r="E316" s="23"/>
      <c r="F316" s="135">
        <v>0</v>
      </c>
      <c r="G316" s="135"/>
      <c r="H316" s="135">
        <f t="shared" ref="H316:H325" si="73">F316+G316</f>
        <v>0</v>
      </c>
      <c r="I316" s="245"/>
      <c r="J316" s="102" t="str">
        <f t="shared" si="47"/>
        <v xml:space="preserve"> </v>
      </c>
      <c r="K316" s="245"/>
      <c r="L316" s="245"/>
      <c r="M316" s="245">
        <f t="shared" si="50"/>
        <v>0</v>
      </c>
      <c r="N316" s="245"/>
      <c r="O316" s="133" t="str">
        <f t="shared" si="48"/>
        <v xml:space="preserve"> </v>
      </c>
      <c r="P316" s="245"/>
    </row>
    <row r="317" spans="1:16" ht="15" customHeight="1" x14ac:dyDescent="0.2">
      <c r="A317" s="383" t="s">
        <v>76</v>
      </c>
      <c r="B317" s="383"/>
      <c r="C317" s="3" t="s">
        <v>576</v>
      </c>
      <c r="D317" s="22" t="s">
        <v>577</v>
      </c>
      <c r="E317" s="23"/>
      <c r="F317" s="135">
        <v>0</v>
      </c>
      <c r="G317" s="135"/>
      <c r="H317" s="135">
        <f t="shared" si="73"/>
        <v>0</v>
      </c>
      <c r="I317" s="245"/>
      <c r="J317" s="102" t="str">
        <f t="shared" si="47"/>
        <v xml:space="preserve"> </v>
      </c>
      <c r="K317" s="245"/>
      <c r="L317" s="245"/>
      <c r="M317" s="245">
        <f t="shared" si="50"/>
        <v>0</v>
      </c>
      <c r="N317" s="245"/>
      <c r="O317" s="133" t="str">
        <f t="shared" si="48"/>
        <v xml:space="preserve"> </v>
      </c>
      <c r="P317" s="245"/>
    </row>
    <row r="318" spans="1:16" ht="15" customHeight="1" x14ac:dyDescent="0.2">
      <c r="A318" s="383" t="s">
        <v>77</v>
      </c>
      <c r="B318" s="383"/>
      <c r="C318" s="3" t="s">
        <v>578</v>
      </c>
      <c r="D318" s="22" t="s">
        <v>579</v>
      </c>
      <c r="E318" s="23"/>
      <c r="F318" s="135">
        <v>0</v>
      </c>
      <c r="G318" s="135"/>
      <c r="H318" s="135">
        <f t="shared" si="73"/>
        <v>0</v>
      </c>
      <c r="I318" s="245"/>
      <c r="J318" s="102" t="str">
        <f t="shared" si="47"/>
        <v xml:space="preserve"> </v>
      </c>
      <c r="K318" s="245"/>
      <c r="L318" s="245"/>
      <c r="M318" s="245">
        <f t="shared" si="50"/>
        <v>0</v>
      </c>
      <c r="N318" s="245"/>
      <c r="O318" s="133" t="str">
        <f t="shared" si="48"/>
        <v xml:space="preserve"> </v>
      </c>
      <c r="P318" s="245"/>
    </row>
    <row r="319" spans="1:16" ht="25.5" customHeight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F319" s="135">
        <v>0</v>
      </c>
      <c r="G319" s="135"/>
      <c r="H319" s="135">
        <f t="shared" si="73"/>
        <v>0</v>
      </c>
      <c r="I319" s="245"/>
      <c r="J319" s="102" t="str">
        <f t="shared" si="47"/>
        <v xml:space="preserve"> </v>
      </c>
      <c r="K319" s="245"/>
      <c r="L319" s="245"/>
      <c r="M319" s="245">
        <f t="shared" si="50"/>
        <v>0</v>
      </c>
      <c r="N319" s="245"/>
      <c r="O319" s="133" t="str">
        <f t="shared" si="48"/>
        <v xml:space="preserve"> </v>
      </c>
      <c r="P319" s="245"/>
    </row>
    <row r="320" spans="1:16" x14ac:dyDescent="0.2">
      <c r="A320" s="383" t="s">
        <v>79</v>
      </c>
      <c r="B320" s="383"/>
      <c r="C320" s="3" t="s">
        <v>581</v>
      </c>
      <c r="D320" s="22" t="s">
        <v>582</v>
      </c>
      <c r="E320" s="23"/>
      <c r="F320" s="135">
        <v>0</v>
      </c>
      <c r="G320" s="135"/>
      <c r="H320" s="135">
        <f t="shared" si="73"/>
        <v>0</v>
      </c>
      <c r="I320" s="245"/>
      <c r="J320" s="102" t="str">
        <f t="shared" si="47"/>
        <v xml:space="preserve"> </v>
      </c>
      <c r="K320" s="245">
        <v>150000</v>
      </c>
      <c r="L320" s="245"/>
      <c r="M320" s="245">
        <f t="shared" si="50"/>
        <v>150000</v>
      </c>
      <c r="N320" s="245"/>
      <c r="O320" s="133">
        <f t="shared" si="48"/>
        <v>0</v>
      </c>
      <c r="P320" s="245">
        <v>150000</v>
      </c>
    </row>
    <row r="321" spans="1:16" x14ac:dyDescent="0.2">
      <c r="A321" s="383" t="s">
        <v>80</v>
      </c>
      <c r="B321" s="383"/>
      <c r="C321" s="27" t="s">
        <v>583</v>
      </c>
      <c r="D321" s="22" t="s">
        <v>584</v>
      </c>
      <c r="E321" s="28"/>
      <c r="F321" s="135">
        <v>0</v>
      </c>
      <c r="G321" s="135">
        <v>53</v>
      </c>
      <c r="H321" s="135">
        <f t="shared" si="73"/>
        <v>53</v>
      </c>
      <c r="I321" s="245">
        <v>0</v>
      </c>
      <c r="J321" s="102">
        <f t="shared" si="47"/>
        <v>0</v>
      </c>
      <c r="K321" s="245">
        <v>0</v>
      </c>
      <c r="L321" s="245">
        <v>0</v>
      </c>
      <c r="M321" s="245">
        <f t="shared" si="50"/>
        <v>0</v>
      </c>
      <c r="N321" s="245">
        <v>0</v>
      </c>
      <c r="O321" s="133" t="str">
        <f t="shared" si="48"/>
        <v xml:space="preserve"> </v>
      </c>
      <c r="P321" s="245">
        <v>0</v>
      </c>
    </row>
    <row r="322" spans="1:16" ht="15" hidden="1" customHeight="1" x14ac:dyDescent="0.2">
      <c r="A322" s="383" t="s">
        <v>81</v>
      </c>
      <c r="B322" s="383"/>
      <c r="C322" s="24" t="s">
        <v>355</v>
      </c>
      <c r="D322" s="22" t="s">
        <v>584</v>
      </c>
      <c r="E322" s="25"/>
      <c r="F322" s="135">
        <v>0</v>
      </c>
      <c r="G322" s="135"/>
      <c r="H322" s="135">
        <f t="shared" si="73"/>
        <v>0</v>
      </c>
      <c r="I322" s="245"/>
      <c r="J322" s="102" t="str">
        <f t="shared" si="47"/>
        <v xml:space="preserve"> </v>
      </c>
      <c r="K322" s="245"/>
      <c r="L322" s="245"/>
      <c r="M322" s="245">
        <f t="shared" si="50"/>
        <v>0</v>
      </c>
      <c r="N322" s="245"/>
      <c r="O322" s="133" t="str">
        <f t="shared" si="48"/>
        <v xml:space="preserve"> </v>
      </c>
      <c r="P322" s="245"/>
    </row>
    <row r="323" spans="1:16" ht="15" hidden="1" customHeight="1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35">
        <v>0</v>
      </c>
      <c r="G323" s="135"/>
      <c r="H323" s="135">
        <f t="shared" si="73"/>
        <v>0</v>
      </c>
      <c r="I323" s="245"/>
      <c r="J323" s="102" t="str">
        <f t="shared" si="47"/>
        <v xml:space="preserve"> </v>
      </c>
      <c r="K323" s="245"/>
      <c r="L323" s="245"/>
      <c r="M323" s="245">
        <f t="shared" si="50"/>
        <v>0</v>
      </c>
      <c r="N323" s="245"/>
      <c r="O323" s="133" t="str">
        <f t="shared" si="48"/>
        <v xml:space="preserve"> </v>
      </c>
      <c r="P323" s="245"/>
    </row>
    <row r="324" spans="1:16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35">
        <v>0</v>
      </c>
      <c r="G324" s="135"/>
      <c r="H324" s="135">
        <f t="shared" si="73"/>
        <v>0</v>
      </c>
      <c r="I324" s="245">
        <v>0</v>
      </c>
      <c r="J324" s="102" t="str">
        <f t="shared" si="47"/>
        <v xml:space="preserve"> </v>
      </c>
      <c r="K324" s="245">
        <v>180000</v>
      </c>
      <c r="L324" s="245"/>
      <c r="M324" s="245">
        <f t="shared" si="50"/>
        <v>180000</v>
      </c>
      <c r="N324" s="245">
        <v>0</v>
      </c>
      <c r="O324" s="133">
        <f t="shared" si="48"/>
        <v>0</v>
      </c>
      <c r="P324" s="245">
        <v>180000</v>
      </c>
    </row>
    <row r="325" spans="1:16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35">
        <v>0</v>
      </c>
      <c r="G325" s="135"/>
      <c r="H325" s="135">
        <f t="shared" si="73"/>
        <v>0</v>
      </c>
      <c r="I325" s="245"/>
      <c r="J325" s="102" t="str">
        <f t="shared" si="47"/>
        <v xml:space="preserve"> </v>
      </c>
      <c r="K325" s="245"/>
      <c r="L325" s="245"/>
      <c r="M325" s="245">
        <f t="shared" si="50"/>
        <v>0</v>
      </c>
      <c r="N325" s="245"/>
      <c r="O325" s="133" t="str">
        <f t="shared" si="48"/>
        <v xml:space="preserve"> </v>
      </c>
      <c r="P325" s="245"/>
    </row>
    <row r="326" spans="1:16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37">
        <f t="shared" ref="F326:I326" si="74">SUM(F316:F324)</f>
        <v>0</v>
      </c>
      <c r="G326" s="37">
        <f t="shared" si="74"/>
        <v>53</v>
      </c>
      <c r="H326" s="37">
        <f t="shared" si="74"/>
        <v>53</v>
      </c>
      <c r="I326" s="57">
        <f t="shared" si="74"/>
        <v>0</v>
      </c>
      <c r="J326" s="57">
        <f t="shared" ref="J326:N326" si="75">SUM(J316:J324)</f>
        <v>0</v>
      </c>
      <c r="K326" s="57">
        <f t="shared" si="75"/>
        <v>330000</v>
      </c>
      <c r="L326" s="57">
        <f t="shared" si="75"/>
        <v>0</v>
      </c>
      <c r="M326" s="57">
        <f t="shared" si="75"/>
        <v>330000</v>
      </c>
      <c r="N326" s="57">
        <f t="shared" si="75"/>
        <v>0</v>
      </c>
      <c r="O326" s="133">
        <f t="shared" si="48"/>
        <v>0</v>
      </c>
      <c r="P326" s="57">
        <f t="shared" ref="P326" si="76">SUM(P316:P324)</f>
        <v>330000</v>
      </c>
    </row>
    <row r="327" spans="1:16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35">
        <v>0</v>
      </c>
      <c r="G327" s="135"/>
      <c r="H327" s="135">
        <f t="shared" ref="H327:H328" si="77">F327+G327</f>
        <v>0</v>
      </c>
      <c r="I327" s="245"/>
      <c r="J327" s="102" t="str">
        <f t="shared" si="47"/>
        <v xml:space="preserve"> </v>
      </c>
      <c r="K327" s="245"/>
      <c r="L327" s="245"/>
      <c r="M327" s="245">
        <f t="shared" si="50"/>
        <v>0</v>
      </c>
      <c r="N327" s="245"/>
      <c r="O327" s="133" t="str">
        <f t="shared" si="48"/>
        <v xml:space="preserve"> </v>
      </c>
      <c r="P327" s="245"/>
    </row>
    <row r="328" spans="1:16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35">
        <v>0</v>
      </c>
      <c r="G328" s="135"/>
      <c r="H328" s="135">
        <f t="shared" si="77"/>
        <v>0</v>
      </c>
      <c r="I328" s="245"/>
      <c r="J328" s="102" t="str">
        <f t="shared" si="47"/>
        <v xml:space="preserve"> </v>
      </c>
      <c r="K328" s="245"/>
      <c r="L328" s="245"/>
      <c r="M328" s="245">
        <f t="shared" si="50"/>
        <v>0</v>
      </c>
      <c r="N328" s="245"/>
      <c r="O328" s="133" t="str">
        <f t="shared" si="48"/>
        <v xml:space="preserve"> </v>
      </c>
      <c r="P328" s="245"/>
    </row>
    <row r="329" spans="1:16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37">
        <f t="shared" ref="F329:H329" si="78">SUM(F327:F328)</f>
        <v>0</v>
      </c>
      <c r="G329" s="37">
        <f t="shared" si="78"/>
        <v>0</v>
      </c>
      <c r="H329" s="37">
        <f t="shared" si="78"/>
        <v>0</v>
      </c>
      <c r="I329" s="245"/>
      <c r="J329" s="57">
        <f t="shared" ref="J329:M329" si="79">SUM(J327:J328)</f>
        <v>0</v>
      </c>
      <c r="K329" s="245"/>
      <c r="L329" s="57">
        <f t="shared" si="79"/>
        <v>0</v>
      </c>
      <c r="M329" s="57">
        <f t="shared" si="79"/>
        <v>0</v>
      </c>
      <c r="N329" s="245"/>
      <c r="O329" s="133" t="str">
        <f t="shared" si="48"/>
        <v xml:space="preserve"> </v>
      </c>
      <c r="P329" s="245"/>
    </row>
    <row r="330" spans="1:16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35">
        <v>0</v>
      </c>
      <c r="G330" s="135"/>
      <c r="H330" s="135">
        <f t="shared" ref="H330:H339" si="80">F330+G330</f>
        <v>0</v>
      </c>
      <c r="I330" s="245">
        <v>1601</v>
      </c>
      <c r="J330" s="102" t="str">
        <f t="shared" si="47"/>
        <v xml:space="preserve"> </v>
      </c>
      <c r="K330" s="245">
        <v>200000</v>
      </c>
      <c r="L330" s="245"/>
      <c r="M330" s="245">
        <f t="shared" si="50"/>
        <v>200000</v>
      </c>
      <c r="N330" s="245">
        <v>65049</v>
      </c>
      <c r="O330" s="133">
        <f t="shared" si="48"/>
        <v>0.32524500000000001</v>
      </c>
      <c r="P330" s="245">
        <v>200000</v>
      </c>
    </row>
    <row r="331" spans="1:16" ht="13.5" hidden="1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35">
        <v>0</v>
      </c>
      <c r="G331" s="135"/>
      <c r="H331" s="135">
        <f t="shared" si="80"/>
        <v>0</v>
      </c>
      <c r="I331" s="245"/>
      <c r="J331" s="102" t="str">
        <f t="shared" si="47"/>
        <v xml:space="preserve"> </v>
      </c>
      <c r="K331" s="245"/>
      <c r="L331" s="245"/>
      <c r="M331" s="245">
        <f t="shared" si="50"/>
        <v>0</v>
      </c>
      <c r="N331" s="245"/>
      <c r="O331" s="133" t="str">
        <f t="shared" si="48"/>
        <v xml:space="preserve"> </v>
      </c>
      <c r="P331" s="245"/>
    </row>
    <row r="332" spans="1:16" ht="15" hidden="1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35">
        <v>0</v>
      </c>
      <c r="G332" s="135"/>
      <c r="H332" s="135">
        <f t="shared" si="80"/>
        <v>0</v>
      </c>
      <c r="I332" s="245"/>
      <c r="J332" s="102" t="str">
        <f t="shared" si="47"/>
        <v xml:space="preserve"> </v>
      </c>
      <c r="K332" s="245"/>
      <c r="L332" s="245"/>
      <c r="M332" s="245">
        <f t="shared" si="50"/>
        <v>0</v>
      </c>
      <c r="N332" s="245"/>
      <c r="O332" s="133" t="str">
        <f t="shared" si="48"/>
        <v xml:space="preserve"> </v>
      </c>
      <c r="P332" s="245"/>
    </row>
    <row r="333" spans="1:16" ht="15" hidden="1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35">
        <v>0</v>
      </c>
      <c r="G333" s="135"/>
      <c r="H333" s="135">
        <f t="shared" si="80"/>
        <v>0</v>
      </c>
      <c r="I333" s="245"/>
      <c r="J333" s="102" t="str">
        <f t="shared" si="47"/>
        <v xml:space="preserve"> </v>
      </c>
      <c r="K333" s="245"/>
      <c r="L333" s="245"/>
      <c r="M333" s="245">
        <f t="shared" si="50"/>
        <v>0</v>
      </c>
      <c r="N333" s="245"/>
      <c r="O333" s="133" t="str">
        <f t="shared" si="48"/>
        <v xml:space="preserve"> </v>
      </c>
      <c r="P333" s="245"/>
    </row>
    <row r="334" spans="1:16" ht="15" hidden="1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35">
        <v>0</v>
      </c>
      <c r="G334" s="135"/>
      <c r="H334" s="135">
        <f t="shared" si="80"/>
        <v>0</v>
      </c>
      <c r="I334" s="245"/>
      <c r="J334" s="102" t="str">
        <f t="shared" si="47"/>
        <v xml:space="preserve"> </v>
      </c>
      <c r="K334" s="245"/>
      <c r="L334" s="245"/>
      <c r="M334" s="245">
        <f t="shared" si="50"/>
        <v>0</v>
      </c>
      <c r="N334" s="245"/>
      <c r="O334" s="133" t="str">
        <f t="shared" si="48"/>
        <v xml:space="preserve"> </v>
      </c>
      <c r="P334" s="245"/>
    </row>
    <row r="335" spans="1:16" ht="15" hidden="1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35">
        <v>0</v>
      </c>
      <c r="G335" s="135"/>
      <c r="H335" s="135">
        <f t="shared" si="80"/>
        <v>0</v>
      </c>
      <c r="I335" s="245"/>
      <c r="J335" s="102" t="str">
        <f t="shared" si="47"/>
        <v xml:space="preserve"> </v>
      </c>
      <c r="K335" s="245"/>
      <c r="L335" s="245"/>
      <c r="M335" s="245">
        <f t="shared" si="50"/>
        <v>0</v>
      </c>
      <c r="N335" s="245"/>
      <c r="O335" s="133" t="str">
        <f t="shared" si="48"/>
        <v xml:space="preserve"> </v>
      </c>
      <c r="P335" s="245"/>
    </row>
    <row r="336" spans="1:16" ht="15" hidden="1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35">
        <v>0</v>
      </c>
      <c r="G336" s="135"/>
      <c r="H336" s="135">
        <f t="shared" si="80"/>
        <v>0</v>
      </c>
      <c r="I336" s="245"/>
      <c r="J336" s="102" t="str">
        <f t="shared" si="47"/>
        <v xml:space="preserve"> </v>
      </c>
      <c r="K336" s="245"/>
      <c r="L336" s="245"/>
      <c r="M336" s="245">
        <f t="shared" si="50"/>
        <v>0</v>
      </c>
      <c r="N336" s="245"/>
      <c r="O336" s="133" t="str">
        <f t="shared" si="48"/>
        <v xml:space="preserve"> </v>
      </c>
      <c r="P336" s="245"/>
    </row>
    <row r="337" spans="1:16" ht="25.5" hidden="1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35">
        <v>0</v>
      </c>
      <c r="G337" s="135"/>
      <c r="H337" s="135">
        <f t="shared" si="80"/>
        <v>0</v>
      </c>
      <c r="I337" s="245"/>
      <c r="J337" s="102" t="str">
        <f t="shared" si="47"/>
        <v xml:space="preserve"> </v>
      </c>
      <c r="K337" s="245"/>
      <c r="L337" s="245"/>
      <c r="M337" s="245">
        <f t="shared" si="50"/>
        <v>0</v>
      </c>
      <c r="N337" s="245"/>
      <c r="O337" s="133" t="str">
        <f t="shared" si="48"/>
        <v xml:space="preserve"> </v>
      </c>
      <c r="P337" s="245"/>
    </row>
    <row r="338" spans="1:16" ht="15" hidden="1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35">
        <v>0</v>
      </c>
      <c r="G338" s="135"/>
      <c r="H338" s="135">
        <f t="shared" si="80"/>
        <v>0</v>
      </c>
      <c r="I338" s="245"/>
      <c r="J338" s="102" t="str">
        <f t="shared" si="47"/>
        <v xml:space="preserve"> </v>
      </c>
      <c r="K338" s="245"/>
      <c r="L338" s="245"/>
      <c r="M338" s="245">
        <f t="shared" si="50"/>
        <v>0</v>
      </c>
      <c r="N338" s="245"/>
      <c r="O338" s="133" t="str">
        <f t="shared" si="48"/>
        <v xml:space="preserve"> </v>
      </c>
      <c r="P338" s="245"/>
    </row>
    <row r="339" spans="1:16" ht="15" hidden="1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35">
        <v>0</v>
      </c>
      <c r="G339" s="135"/>
      <c r="H339" s="135">
        <f t="shared" si="80"/>
        <v>0</v>
      </c>
      <c r="I339" s="245"/>
      <c r="J339" s="102" t="str">
        <f t="shared" si="47"/>
        <v xml:space="preserve"> </v>
      </c>
      <c r="K339" s="245"/>
      <c r="L339" s="245"/>
      <c r="M339" s="245">
        <f t="shared" si="50"/>
        <v>0</v>
      </c>
      <c r="N339" s="245"/>
      <c r="O339" s="133" t="str">
        <f t="shared" si="48"/>
        <v xml:space="preserve"> </v>
      </c>
      <c r="P339" s="245"/>
    </row>
    <row r="340" spans="1:16" ht="25.5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37">
        <f t="shared" ref="F340:I340" si="81">F330+F331+F332+F335+F339</f>
        <v>0</v>
      </c>
      <c r="G340" s="37">
        <f t="shared" si="81"/>
        <v>0</v>
      </c>
      <c r="H340" s="37">
        <f t="shared" si="81"/>
        <v>0</v>
      </c>
      <c r="I340" s="57">
        <f t="shared" si="81"/>
        <v>1601</v>
      </c>
      <c r="J340" s="57" t="e">
        <f t="shared" ref="J340:N340" si="82">J330+J331+J332+J335+J339</f>
        <v>#VALUE!</v>
      </c>
      <c r="K340" s="57">
        <f t="shared" si="82"/>
        <v>200000</v>
      </c>
      <c r="L340" s="57">
        <f t="shared" si="82"/>
        <v>0</v>
      </c>
      <c r="M340" s="57">
        <f t="shared" si="82"/>
        <v>200000</v>
      </c>
      <c r="N340" s="57">
        <f t="shared" si="82"/>
        <v>65049</v>
      </c>
      <c r="O340" s="133">
        <f t="shared" si="48"/>
        <v>0.32524500000000001</v>
      </c>
      <c r="P340" s="57">
        <f t="shared" ref="P340" si="83">P330+P331+P332+P335+P339</f>
        <v>200000</v>
      </c>
    </row>
    <row r="341" spans="1:16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37">
        <f t="shared" ref="F341:I341" si="84">F312+F315+F326+F329+F340</f>
        <v>0</v>
      </c>
      <c r="G341" s="37">
        <f t="shared" si="84"/>
        <v>53</v>
      </c>
      <c r="H341" s="37">
        <f t="shared" si="84"/>
        <v>53</v>
      </c>
      <c r="I341" s="57">
        <f t="shared" si="84"/>
        <v>7530</v>
      </c>
      <c r="J341" s="57" t="e">
        <f t="shared" ref="J341:N341" si="85">J312+J315+J326+J329+J340</f>
        <v>#VALUE!</v>
      </c>
      <c r="K341" s="57">
        <f t="shared" si="85"/>
        <v>1040000</v>
      </c>
      <c r="L341" s="57">
        <f t="shared" si="85"/>
        <v>-71061</v>
      </c>
      <c r="M341" s="57">
        <f t="shared" si="85"/>
        <v>968939</v>
      </c>
      <c r="N341" s="57">
        <f t="shared" si="85"/>
        <v>318772</v>
      </c>
      <c r="O341" s="133">
        <f t="shared" si="48"/>
        <v>0.32899078270149101</v>
      </c>
      <c r="P341" s="57">
        <f t="shared" ref="P341" si="86">P312+P315+P326+P329+P340</f>
        <v>1040000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35">
        <v>0</v>
      </c>
      <c r="G342" s="135"/>
      <c r="H342" s="135">
        <f t="shared" ref="H342:H405" si="87">F342+G342</f>
        <v>0</v>
      </c>
      <c r="I342" s="245"/>
      <c r="J342" s="102" t="str">
        <f t="shared" si="47"/>
        <v xml:space="preserve"> </v>
      </c>
      <c r="K342" s="245"/>
      <c r="L342" s="245"/>
      <c r="M342" s="245">
        <f t="shared" si="50"/>
        <v>0</v>
      </c>
      <c r="N342" s="245"/>
      <c r="O342" s="133" t="str">
        <f t="shared" si="48"/>
        <v xml:space="preserve"> </v>
      </c>
      <c r="P342" s="245"/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35">
        <v>0</v>
      </c>
      <c r="G343" s="135"/>
      <c r="H343" s="135">
        <f t="shared" si="87"/>
        <v>0</v>
      </c>
      <c r="I343" s="245"/>
      <c r="J343" s="102" t="str">
        <f t="shared" si="47"/>
        <v xml:space="preserve"> </v>
      </c>
      <c r="K343" s="245"/>
      <c r="L343" s="245"/>
      <c r="M343" s="245">
        <f t="shared" si="50"/>
        <v>0</v>
      </c>
      <c r="N343" s="245"/>
      <c r="O343" s="133" t="str">
        <f t="shared" si="48"/>
        <v xml:space="preserve"> </v>
      </c>
      <c r="P343" s="245"/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35">
        <v>0</v>
      </c>
      <c r="G344" s="135"/>
      <c r="H344" s="135">
        <f t="shared" si="87"/>
        <v>0</v>
      </c>
      <c r="I344" s="245"/>
      <c r="J344" s="102" t="str">
        <f t="shared" si="47"/>
        <v xml:space="preserve"> </v>
      </c>
      <c r="K344" s="245"/>
      <c r="L344" s="245"/>
      <c r="M344" s="245">
        <f t="shared" si="50"/>
        <v>0</v>
      </c>
      <c r="N344" s="245"/>
      <c r="O344" s="133" t="str">
        <f t="shared" si="48"/>
        <v xml:space="preserve"> </v>
      </c>
      <c r="P344" s="245"/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35">
        <v>0</v>
      </c>
      <c r="G345" s="135"/>
      <c r="H345" s="135">
        <f t="shared" si="87"/>
        <v>0</v>
      </c>
      <c r="I345" s="245"/>
      <c r="J345" s="102" t="str">
        <f t="shared" ref="J345:J408" si="88">IF(H345=0," ",I345/H345)</f>
        <v xml:space="preserve"> </v>
      </c>
      <c r="K345" s="245"/>
      <c r="L345" s="245"/>
      <c r="M345" s="245">
        <f t="shared" si="50"/>
        <v>0</v>
      </c>
      <c r="N345" s="245"/>
      <c r="O345" s="133" t="str">
        <f t="shared" ref="O345:O408" si="89">IF(M345=0," ",N345/M345)</f>
        <v xml:space="preserve"> </v>
      </c>
      <c r="P345" s="245"/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35">
        <v>0</v>
      </c>
      <c r="G346" s="135"/>
      <c r="H346" s="135">
        <f t="shared" si="87"/>
        <v>0</v>
      </c>
      <c r="I346" s="245"/>
      <c r="J346" s="102" t="str">
        <f t="shared" si="88"/>
        <v xml:space="preserve"> </v>
      </c>
      <c r="K346" s="245"/>
      <c r="L346" s="245"/>
      <c r="M346" s="245">
        <f t="shared" ref="M346:M409" si="90">K346+L346</f>
        <v>0</v>
      </c>
      <c r="N346" s="245"/>
      <c r="O346" s="133" t="str">
        <f t="shared" si="89"/>
        <v xml:space="preserve"> </v>
      </c>
      <c r="P346" s="245"/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35">
        <v>0</v>
      </c>
      <c r="G347" s="135"/>
      <c r="H347" s="135">
        <f t="shared" si="87"/>
        <v>0</v>
      </c>
      <c r="I347" s="245"/>
      <c r="J347" s="102" t="str">
        <f t="shared" si="88"/>
        <v xml:space="preserve"> </v>
      </c>
      <c r="K347" s="245"/>
      <c r="L347" s="245"/>
      <c r="M347" s="245">
        <f t="shared" si="90"/>
        <v>0</v>
      </c>
      <c r="N347" s="245"/>
      <c r="O347" s="133" t="str">
        <f t="shared" si="89"/>
        <v xml:space="preserve"> </v>
      </c>
      <c r="P347" s="245"/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35">
        <v>0</v>
      </c>
      <c r="G348" s="135"/>
      <c r="H348" s="135">
        <f t="shared" si="87"/>
        <v>0</v>
      </c>
      <c r="I348" s="245"/>
      <c r="J348" s="102" t="str">
        <f t="shared" si="88"/>
        <v xml:space="preserve"> </v>
      </c>
      <c r="K348" s="245"/>
      <c r="L348" s="245"/>
      <c r="M348" s="245">
        <f t="shared" si="90"/>
        <v>0</v>
      </c>
      <c r="N348" s="245"/>
      <c r="O348" s="133" t="str">
        <f t="shared" si="89"/>
        <v xml:space="preserve"> </v>
      </c>
      <c r="P348" s="245"/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35">
        <v>0</v>
      </c>
      <c r="G349" s="135"/>
      <c r="H349" s="135">
        <f t="shared" si="87"/>
        <v>0</v>
      </c>
      <c r="I349" s="245"/>
      <c r="J349" s="102" t="str">
        <f t="shared" si="88"/>
        <v xml:space="preserve"> </v>
      </c>
      <c r="K349" s="245"/>
      <c r="L349" s="245"/>
      <c r="M349" s="245">
        <f t="shared" si="90"/>
        <v>0</v>
      </c>
      <c r="N349" s="245"/>
      <c r="O349" s="133" t="str">
        <f t="shared" si="89"/>
        <v xml:space="preserve"> </v>
      </c>
      <c r="P349" s="245"/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35">
        <v>0</v>
      </c>
      <c r="G350" s="135"/>
      <c r="H350" s="135">
        <f t="shared" si="87"/>
        <v>0</v>
      </c>
      <c r="I350" s="245"/>
      <c r="J350" s="102" t="str">
        <f t="shared" si="88"/>
        <v xml:space="preserve"> </v>
      </c>
      <c r="K350" s="245"/>
      <c r="L350" s="245"/>
      <c r="M350" s="245">
        <f t="shared" si="90"/>
        <v>0</v>
      </c>
      <c r="N350" s="245"/>
      <c r="O350" s="133" t="str">
        <f t="shared" si="89"/>
        <v xml:space="preserve"> </v>
      </c>
      <c r="P350" s="245"/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35">
        <v>0</v>
      </c>
      <c r="G351" s="135"/>
      <c r="H351" s="135">
        <f t="shared" si="87"/>
        <v>0</v>
      </c>
      <c r="I351" s="245"/>
      <c r="J351" s="102" t="str">
        <f t="shared" si="88"/>
        <v xml:space="preserve"> </v>
      </c>
      <c r="K351" s="245"/>
      <c r="L351" s="245"/>
      <c r="M351" s="245">
        <f t="shared" si="90"/>
        <v>0</v>
      </c>
      <c r="N351" s="245"/>
      <c r="O351" s="133" t="str">
        <f t="shared" si="89"/>
        <v xml:space="preserve"> </v>
      </c>
      <c r="P351" s="245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35">
        <v>0</v>
      </c>
      <c r="G352" s="135"/>
      <c r="H352" s="135">
        <f t="shared" si="87"/>
        <v>0</v>
      </c>
      <c r="I352" s="245"/>
      <c r="J352" s="102" t="str">
        <f t="shared" si="88"/>
        <v xml:space="preserve"> </v>
      </c>
      <c r="K352" s="245"/>
      <c r="L352" s="245"/>
      <c r="M352" s="245">
        <f t="shared" si="90"/>
        <v>0</v>
      </c>
      <c r="N352" s="245"/>
      <c r="O352" s="133" t="str">
        <f t="shared" si="89"/>
        <v xml:space="preserve"> </v>
      </c>
      <c r="P352" s="245"/>
    </row>
    <row r="353" spans="1:16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35">
        <v>0</v>
      </c>
      <c r="G353" s="135"/>
      <c r="H353" s="135">
        <f t="shared" si="87"/>
        <v>0</v>
      </c>
      <c r="I353" s="245"/>
      <c r="J353" s="102" t="str">
        <f t="shared" si="88"/>
        <v xml:space="preserve"> </v>
      </c>
      <c r="K353" s="245"/>
      <c r="L353" s="245"/>
      <c r="M353" s="245">
        <f t="shared" si="90"/>
        <v>0</v>
      </c>
      <c r="N353" s="245"/>
      <c r="O353" s="133" t="str">
        <f t="shared" si="89"/>
        <v xml:space="preserve"> </v>
      </c>
      <c r="P353" s="245"/>
    </row>
    <row r="354" spans="1:16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35">
        <v>0</v>
      </c>
      <c r="G354" s="135"/>
      <c r="H354" s="135">
        <f t="shared" si="87"/>
        <v>0</v>
      </c>
      <c r="I354" s="245"/>
      <c r="J354" s="102" t="str">
        <f t="shared" si="88"/>
        <v xml:space="preserve"> </v>
      </c>
      <c r="K354" s="245"/>
      <c r="L354" s="245"/>
      <c r="M354" s="245">
        <f t="shared" si="90"/>
        <v>0</v>
      </c>
      <c r="N354" s="245"/>
      <c r="O354" s="133" t="str">
        <f t="shared" si="89"/>
        <v xml:space="preserve"> </v>
      </c>
      <c r="P354" s="245"/>
    </row>
    <row r="355" spans="1:16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35">
        <v>0</v>
      </c>
      <c r="G355" s="135"/>
      <c r="H355" s="135">
        <f t="shared" si="87"/>
        <v>0</v>
      </c>
      <c r="I355" s="245"/>
      <c r="J355" s="102" t="str">
        <f t="shared" si="88"/>
        <v xml:space="preserve"> </v>
      </c>
      <c r="K355" s="245"/>
      <c r="L355" s="245"/>
      <c r="M355" s="245">
        <f t="shared" si="90"/>
        <v>0</v>
      </c>
      <c r="N355" s="245"/>
      <c r="O355" s="133" t="str">
        <f t="shared" si="89"/>
        <v xml:space="preserve"> </v>
      </c>
      <c r="P355" s="245"/>
    </row>
    <row r="356" spans="1:16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35">
        <v>0</v>
      </c>
      <c r="G356" s="135"/>
      <c r="H356" s="135">
        <f t="shared" si="87"/>
        <v>0</v>
      </c>
      <c r="I356" s="245"/>
      <c r="J356" s="102" t="str">
        <f t="shared" si="88"/>
        <v xml:space="preserve"> </v>
      </c>
      <c r="K356" s="245"/>
      <c r="L356" s="245"/>
      <c r="M356" s="245">
        <f t="shared" si="90"/>
        <v>0</v>
      </c>
      <c r="N356" s="245"/>
      <c r="O356" s="133" t="str">
        <f t="shared" si="89"/>
        <v xml:space="preserve"> </v>
      </c>
      <c r="P356" s="245"/>
    </row>
    <row r="357" spans="1:16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35">
        <v>0</v>
      </c>
      <c r="G357" s="135"/>
      <c r="H357" s="135">
        <f t="shared" si="87"/>
        <v>0</v>
      </c>
      <c r="I357" s="245"/>
      <c r="J357" s="102" t="str">
        <f t="shared" si="88"/>
        <v xml:space="preserve"> </v>
      </c>
      <c r="K357" s="245"/>
      <c r="L357" s="245"/>
      <c r="M357" s="245">
        <f t="shared" si="90"/>
        <v>0</v>
      </c>
      <c r="N357" s="245"/>
      <c r="O357" s="133" t="str">
        <f t="shared" si="89"/>
        <v xml:space="preserve"> </v>
      </c>
      <c r="P357" s="245"/>
    </row>
    <row r="358" spans="1:16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35">
        <v>0</v>
      </c>
      <c r="G358" s="135"/>
      <c r="H358" s="135">
        <f t="shared" si="87"/>
        <v>0</v>
      </c>
      <c r="I358" s="245"/>
      <c r="J358" s="102" t="str">
        <f t="shared" si="88"/>
        <v xml:space="preserve"> </v>
      </c>
      <c r="K358" s="245"/>
      <c r="L358" s="245"/>
      <c r="M358" s="245">
        <f t="shared" si="90"/>
        <v>0</v>
      </c>
      <c r="N358" s="245"/>
      <c r="O358" s="133" t="str">
        <f t="shared" si="89"/>
        <v xml:space="preserve"> </v>
      </c>
      <c r="P358" s="245"/>
    </row>
    <row r="359" spans="1:16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35">
        <v>0</v>
      </c>
      <c r="G359" s="135"/>
      <c r="H359" s="135">
        <f t="shared" si="87"/>
        <v>0</v>
      </c>
      <c r="I359" s="245"/>
      <c r="J359" s="102" t="str">
        <f t="shared" si="88"/>
        <v xml:space="preserve"> </v>
      </c>
      <c r="K359" s="245"/>
      <c r="L359" s="245"/>
      <c r="M359" s="245">
        <f t="shared" si="90"/>
        <v>0</v>
      </c>
      <c r="N359" s="245"/>
      <c r="O359" s="133" t="str">
        <f t="shared" si="89"/>
        <v xml:space="preserve"> </v>
      </c>
      <c r="P359" s="245"/>
    </row>
    <row r="360" spans="1:16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F360" s="135">
        <v>0</v>
      </c>
      <c r="G360" s="135"/>
      <c r="H360" s="135">
        <f t="shared" si="87"/>
        <v>0</v>
      </c>
      <c r="I360" s="245"/>
      <c r="J360" s="102" t="str">
        <f t="shared" si="88"/>
        <v xml:space="preserve"> </v>
      </c>
      <c r="K360" s="245"/>
      <c r="L360" s="245"/>
      <c r="M360" s="245">
        <f t="shared" si="90"/>
        <v>0</v>
      </c>
      <c r="N360" s="245"/>
      <c r="O360" s="133" t="str">
        <f t="shared" si="89"/>
        <v xml:space="preserve"> </v>
      </c>
      <c r="P360" s="245"/>
    </row>
    <row r="361" spans="1:16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35">
        <v>0</v>
      </c>
      <c r="G361" s="135"/>
      <c r="H361" s="135">
        <f t="shared" si="87"/>
        <v>0</v>
      </c>
      <c r="I361" s="245"/>
      <c r="J361" s="102" t="str">
        <f t="shared" si="88"/>
        <v xml:space="preserve"> </v>
      </c>
      <c r="K361" s="245"/>
      <c r="L361" s="245"/>
      <c r="M361" s="245">
        <f t="shared" si="90"/>
        <v>0</v>
      </c>
      <c r="N361" s="245"/>
      <c r="O361" s="133" t="str">
        <f t="shared" si="89"/>
        <v xml:space="preserve"> </v>
      </c>
      <c r="P361" s="245"/>
    </row>
    <row r="362" spans="1:16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35">
        <v>0</v>
      </c>
      <c r="G362" s="135"/>
      <c r="H362" s="135">
        <f t="shared" si="87"/>
        <v>0</v>
      </c>
      <c r="I362" s="245"/>
      <c r="J362" s="102" t="str">
        <f t="shared" si="88"/>
        <v xml:space="preserve"> </v>
      </c>
      <c r="K362" s="245"/>
      <c r="L362" s="245"/>
      <c r="M362" s="245">
        <f t="shared" si="90"/>
        <v>0</v>
      </c>
      <c r="N362" s="245"/>
      <c r="O362" s="133" t="str">
        <f t="shared" si="89"/>
        <v xml:space="preserve"> </v>
      </c>
      <c r="P362" s="245"/>
    </row>
    <row r="363" spans="1:16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35">
        <v>0</v>
      </c>
      <c r="G363" s="135"/>
      <c r="H363" s="135">
        <f t="shared" si="87"/>
        <v>0</v>
      </c>
      <c r="I363" s="245"/>
      <c r="J363" s="102" t="str">
        <f t="shared" si="88"/>
        <v xml:space="preserve"> </v>
      </c>
      <c r="K363" s="245"/>
      <c r="L363" s="245"/>
      <c r="M363" s="245">
        <f t="shared" si="90"/>
        <v>0</v>
      </c>
      <c r="N363" s="245"/>
      <c r="O363" s="133" t="str">
        <f t="shared" si="89"/>
        <v xml:space="preserve"> </v>
      </c>
      <c r="P363" s="245"/>
    </row>
    <row r="364" spans="1:16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35">
        <v>0</v>
      </c>
      <c r="G364" s="135"/>
      <c r="H364" s="135">
        <f t="shared" si="87"/>
        <v>0</v>
      </c>
      <c r="I364" s="245"/>
      <c r="J364" s="102" t="str">
        <f t="shared" si="88"/>
        <v xml:space="preserve"> </v>
      </c>
      <c r="K364" s="245"/>
      <c r="L364" s="245"/>
      <c r="M364" s="245">
        <f t="shared" si="90"/>
        <v>0</v>
      </c>
      <c r="N364" s="245"/>
      <c r="O364" s="133" t="str">
        <f t="shared" si="89"/>
        <v xml:space="preserve"> </v>
      </c>
      <c r="P364" s="245"/>
    </row>
    <row r="365" spans="1:16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35">
        <v>0</v>
      </c>
      <c r="G365" s="135"/>
      <c r="H365" s="135">
        <f t="shared" si="87"/>
        <v>0</v>
      </c>
      <c r="I365" s="245"/>
      <c r="J365" s="102" t="str">
        <f t="shared" si="88"/>
        <v xml:space="preserve"> </v>
      </c>
      <c r="K365" s="245"/>
      <c r="L365" s="245"/>
      <c r="M365" s="245">
        <f t="shared" si="90"/>
        <v>0</v>
      </c>
      <c r="N365" s="245"/>
      <c r="O365" s="133" t="str">
        <f t="shared" si="89"/>
        <v xml:space="preserve"> </v>
      </c>
      <c r="P365" s="245"/>
    </row>
    <row r="366" spans="1:16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35">
        <v>0</v>
      </c>
      <c r="G366" s="135"/>
      <c r="H366" s="135">
        <f t="shared" si="87"/>
        <v>0</v>
      </c>
      <c r="I366" s="245"/>
      <c r="J366" s="102" t="str">
        <f t="shared" si="88"/>
        <v xml:space="preserve"> </v>
      </c>
      <c r="K366" s="245"/>
      <c r="L366" s="245"/>
      <c r="M366" s="245">
        <f t="shared" si="90"/>
        <v>0</v>
      </c>
      <c r="N366" s="245"/>
      <c r="O366" s="133" t="str">
        <f t="shared" si="89"/>
        <v xml:space="preserve"> </v>
      </c>
      <c r="P366" s="245"/>
    </row>
    <row r="367" spans="1:16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35">
        <v>0</v>
      </c>
      <c r="G367" s="135"/>
      <c r="H367" s="135">
        <f t="shared" si="87"/>
        <v>0</v>
      </c>
      <c r="I367" s="245"/>
      <c r="J367" s="102" t="str">
        <f t="shared" si="88"/>
        <v xml:space="preserve"> </v>
      </c>
      <c r="K367" s="245"/>
      <c r="L367" s="245"/>
      <c r="M367" s="245">
        <f t="shared" si="90"/>
        <v>0</v>
      </c>
      <c r="N367" s="245"/>
      <c r="O367" s="133" t="str">
        <f t="shared" si="89"/>
        <v xml:space="preserve"> </v>
      </c>
      <c r="P367" s="245"/>
    </row>
    <row r="368" spans="1:16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35">
        <v>0</v>
      </c>
      <c r="G368" s="135"/>
      <c r="H368" s="135">
        <f t="shared" si="87"/>
        <v>0</v>
      </c>
      <c r="I368" s="245"/>
      <c r="J368" s="102" t="str">
        <f t="shared" si="88"/>
        <v xml:space="preserve"> </v>
      </c>
      <c r="K368" s="245"/>
      <c r="L368" s="245"/>
      <c r="M368" s="245">
        <f t="shared" si="90"/>
        <v>0</v>
      </c>
      <c r="N368" s="245"/>
      <c r="O368" s="133" t="str">
        <f t="shared" si="89"/>
        <v xml:space="preserve"> </v>
      </c>
      <c r="P368" s="245"/>
    </row>
    <row r="369" spans="1:16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35">
        <v>0</v>
      </c>
      <c r="G369" s="135"/>
      <c r="H369" s="135">
        <f t="shared" si="87"/>
        <v>0</v>
      </c>
      <c r="I369" s="245"/>
      <c r="J369" s="102" t="str">
        <f t="shared" si="88"/>
        <v xml:space="preserve"> </v>
      </c>
      <c r="K369" s="245"/>
      <c r="L369" s="245"/>
      <c r="M369" s="245">
        <f t="shared" si="90"/>
        <v>0</v>
      </c>
      <c r="N369" s="245"/>
      <c r="O369" s="133" t="str">
        <f t="shared" si="89"/>
        <v xml:space="preserve"> </v>
      </c>
      <c r="P369" s="245"/>
    </row>
    <row r="370" spans="1:16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35">
        <v>0</v>
      </c>
      <c r="G370" s="135"/>
      <c r="H370" s="135">
        <f t="shared" si="87"/>
        <v>0</v>
      </c>
      <c r="I370" s="245"/>
      <c r="J370" s="102" t="str">
        <f t="shared" si="88"/>
        <v xml:space="preserve"> </v>
      </c>
      <c r="K370" s="245"/>
      <c r="L370" s="245"/>
      <c r="M370" s="245">
        <f t="shared" si="90"/>
        <v>0</v>
      </c>
      <c r="N370" s="245"/>
      <c r="O370" s="133" t="str">
        <f t="shared" si="89"/>
        <v xml:space="preserve"> </v>
      </c>
      <c r="P370" s="245"/>
    </row>
    <row r="371" spans="1:16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35">
        <v>0</v>
      </c>
      <c r="G371" s="135"/>
      <c r="H371" s="135">
        <f t="shared" si="87"/>
        <v>0</v>
      </c>
      <c r="I371" s="245"/>
      <c r="J371" s="102" t="str">
        <f t="shared" si="88"/>
        <v xml:space="preserve"> </v>
      </c>
      <c r="K371" s="245"/>
      <c r="L371" s="245"/>
      <c r="M371" s="245">
        <f t="shared" si="90"/>
        <v>0</v>
      </c>
      <c r="N371" s="245"/>
      <c r="O371" s="133" t="str">
        <f t="shared" si="89"/>
        <v xml:space="preserve"> </v>
      </c>
      <c r="P371" s="245"/>
    </row>
    <row r="372" spans="1:16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35">
        <v>0</v>
      </c>
      <c r="G372" s="135"/>
      <c r="H372" s="135">
        <f t="shared" si="87"/>
        <v>0</v>
      </c>
      <c r="I372" s="245"/>
      <c r="J372" s="102" t="str">
        <f t="shared" si="88"/>
        <v xml:space="preserve"> </v>
      </c>
      <c r="K372" s="245"/>
      <c r="L372" s="245"/>
      <c r="M372" s="245">
        <f t="shared" si="90"/>
        <v>0</v>
      </c>
      <c r="N372" s="245"/>
      <c r="O372" s="133" t="str">
        <f t="shared" si="89"/>
        <v xml:space="preserve"> </v>
      </c>
      <c r="P372" s="245"/>
    </row>
    <row r="373" spans="1:16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35">
        <v>0</v>
      </c>
      <c r="G373" s="135"/>
      <c r="H373" s="135">
        <f t="shared" si="87"/>
        <v>0</v>
      </c>
      <c r="I373" s="245"/>
      <c r="J373" s="102" t="str">
        <f t="shared" si="88"/>
        <v xml:space="preserve"> </v>
      </c>
      <c r="K373" s="245"/>
      <c r="L373" s="245"/>
      <c r="M373" s="245">
        <f t="shared" si="90"/>
        <v>0</v>
      </c>
      <c r="N373" s="245"/>
      <c r="O373" s="133" t="str">
        <f t="shared" si="89"/>
        <v xml:space="preserve"> </v>
      </c>
      <c r="P373" s="245"/>
    </row>
    <row r="374" spans="1:16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F374" s="135">
        <v>0</v>
      </c>
      <c r="G374" s="135"/>
      <c r="H374" s="135">
        <f t="shared" si="87"/>
        <v>0</v>
      </c>
      <c r="I374" s="245"/>
      <c r="J374" s="102" t="str">
        <f t="shared" si="88"/>
        <v xml:space="preserve"> </v>
      </c>
      <c r="K374" s="245"/>
      <c r="L374" s="245"/>
      <c r="M374" s="245">
        <f t="shared" si="90"/>
        <v>0</v>
      </c>
      <c r="N374" s="245"/>
      <c r="O374" s="133" t="str">
        <f t="shared" si="89"/>
        <v xml:space="preserve"> </v>
      </c>
      <c r="P374" s="245"/>
    </row>
    <row r="375" spans="1:16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35">
        <v>0</v>
      </c>
      <c r="G375" s="135"/>
      <c r="H375" s="135">
        <f t="shared" si="87"/>
        <v>0</v>
      </c>
      <c r="I375" s="245"/>
      <c r="J375" s="102" t="str">
        <f t="shared" si="88"/>
        <v xml:space="preserve"> </v>
      </c>
      <c r="K375" s="245"/>
      <c r="L375" s="245"/>
      <c r="M375" s="245">
        <f t="shared" si="90"/>
        <v>0</v>
      </c>
      <c r="N375" s="245"/>
      <c r="O375" s="133" t="str">
        <f t="shared" si="89"/>
        <v xml:space="preserve"> </v>
      </c>
      <c r="P375" s="245"/>
    </row>
    <row r="376" spans="1:16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35">
        <v>0</v>
      </c>
      <c r="G376" s="135"/>
      <c r="H376" s="135">
        <f t="shared" si="87"/>
        <v>0</v>
      </c>
      <c r="I376" s="245"/>
      <c r="J376" s="102" t="str">
        <f t="shared" si="88"/>
        <v xml:space="preserve"> </v>
      </c>
      <c r="K376" s="245"/>
      <c r="L376" s="245"/>
      <c r="M376" s="245">
        <f t="shared" si="90"/>
        <v>0</v>
      </c>
      <c r="N376" s="245"/>
      <c r="O376" s="133" t="str">
        <f t="shared" si="89"/>
        <v xml:space="preserve"> </v>
      </c>
      <c r="P376" s="245"/>
    </row>
    <row r="377" spans="1:16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35">
        <v>0</v>
      </c>
      <c r="G377" s="135"/>
      <c r="H377" s="135">
        <f t="shared" si="87"/>
        <v>0</v>
      </c>
      <c r="I377" s="245"/>
      <c r="J377" s="102" t="str">
        <f t="shared" si="88"/>
        <v xml:space="preserve"> </v>
      </c>
      <c r="K377" s="245"/>
      <c r="L377" s="245"/>
      <c r="M377" s="245">
        <f t="shared" si="90"/>
        <v>0</v>
      </c>
      <c r="N377" s="245"/>
      <c r="O377" s="133" t="str">
        <f t="shared" si="89"/>
        <v xml:space="preserve"> </v>
      </c>
      <c r="P377" s="245"/>
    </row>
    <row r="378" spans="1:16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35">
        <v>0</v>
      </c>
      <c r="G378" s="135"/>
      <c r="H378" s="135">
        <f t="shared" si="87"/>
        <v>0</v>
      </c>
      <c r="I378" s="245"/>
      <c r="J378" s="102" t="str">
        <f t="shared" si="88"/>
        <v xml:space="preserve"> </v>
      </c>
      <c r="K378" s="245"/>
      <c r="L378" s="245"/>
      <c r="M378" s="245">
        <f t="shared" si="90"/>
        <v>0</v>
      </c>
      <c r="N378" s="245"/>
      <c r="O378" s="133" t="str">
        <f t="shared" si="89"/>
        <v xml:space="preserve"> </v>
      </c>
      <c r="P378" s="245"/>
    </row>
    <row r="379" spans="1:16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35">
        <v>0</v>
      </c>
      <c r="G379" s="135"/>
      <c r="H379" s="135">
        <f t="shared" si="87"/>
        <v>0</v>
      </c>
      <c r="I379" s="245"/>
      <c r="J379" s="102" t="str">
        <f t="shared" si="88"/>
        <v xml:space="preserve"> </v>
      </c>
      <c r="K379" s="245"/>
      <c r="L379" s="245"/>
      <c r="M379" s="245">
        <f t="shared" si="90"/>
        <v>0</v>
      </c>
      <c r="N379" s="245"/>
      <c r="O379" s="133" t="str">
        <f t="shared" si="89"/>
        <v xml:space="preserve"> </v>
      </c>
      <c r="P379" s="245"/>
    </row>
    <row r="380" spans="1:16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35">
        <v>0</v>
      </c>
      <c r="G380" s="135"/>
      <c r="H380" s="135">
        <f t="shared" si="87"/>
        <v>0</v>
      </c>
      <c r="I380" s="245"/>
      <c r="J380" s="102" t="str">
        <f t="shared" si="88"/>
        <v xml:space="preserve"> </v>
      </c>
      <c r="K380" s="245"/>
      <c r="L380" s="245"/>
      <c r="M380" s="245">
        <f t="shared" si="90"/>
        <v>0</v>
      </c>
      <c r="N380" s="245"/>
      <c r="O380" s="133" t="str">
        <f t="shared" si="89"/>
        <v xml:space="preserve"> </v>
      </c>
      <c r="P380" s="245"/>
    </row>
    <row r="381" spans="1:16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35">
        <v>0</v>
      </c>
      <c r="G381" s="135"/>
      <c r="H381" s="135">
        <f t="shared" si="87"/>
        <v>0</v>
      </c>
      <c r="I381" s="245"/>
      <c r="J381" s="102" t="str">
        <f t="shared" si="88"/>
        <v xml:space="preserve"> </v>
      </c>
      <c r="K381" s="245"/>
      <c r="L381" s="245"/>
      <c r="M381" s="245">
        <f t="shared" si="90"/>
        <v>0</v>
      </c>
      <c r="N381" s="245"/>
      <c r="O381" s="133" t="str">
        <f t="shared" si="89"/>
        <v xml:space="preserve"> </v>
      </c>
      <c r="P381" s="245"/>
    </row>
    <row r="382" spans="1:16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35">
        <v>0</v>
      </c>
      <c r="G382" s="135"/>
      <c r="H382" s="135">
        <f t="shared" si="87"/>
        <v>0</v>
      </c>
      <c r="I382" s="245"/>
      <c r="J382" s="102" t="str">
        <f t="shared" si="88"/>
        <v xml:space="preserve"> </v>
      </c>
      <c r="K382" s="245"/>
      <c r="L382" s="245"/>
      <c r="M382" s="245">
        <f t="shared" si="90"/>
        <v>0</v>
      </c>
      <c r="N382" s="245"/>
      <c r="O382" s="133" t="str">
        <f t="shared" si="89"/>
        <v xml:space="preserve"> </v>
      </c>
      <c r="P382" s="245"/>
    </row>
    <row r="383" spans="1:16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35">
        <v>0</v>
      </c>
      <c r="G383" s="135"/>
      <c r="H383" s="135">
        <f t="shared" si="87"/>
        <v>0</v>
      </c>
      <c r="I383" s="245"/>
      <c r="J383" s="102" t="str">
        <f t="shared" si="88"/>
        <v xml:space="preserve"> </v>
      </c>
      <c r="K383" s="245"/>
      <c r="L383" s="245"/>
      <c r="M383" s="245">
        <f t="shared" si="90"/>
        <v>0</v>
      </c>
      <c r="N383" s="245"/>
      <c r="O383" s="133" t="str">
        <f t="shared" si="89"/>
        <v xml:space="preserve"> </v>
      </c>
      <c r="P383" s="245"/>
    </row>
    <row r="384" spans="1:16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35">
        <v>0</v>
      </c>
      <c r="G384" s="135"/>
      <c r="H384" s="135">
        <f t="shared" si="87"/>
        <v>0</v>
      </c>
      <c r="I384" s="245"/>
      <c r="J384" s="102" t="str">
        <f t="shared" si="88"/>
        <v xml:space="preserve"> </v>
      </c>
      <c r="K384" s="245"/>
      <c r="L384" s="245"/>
      <c r="M384" s="245">
        <f t="shared" si="90"/>
        <v>0</v>
      </c>
      <c r="N384" s="245"/>
      <c r="O384" s="133" t="str">
        <f t="shared" si="89"/>
        <v xml:space="preserve"> </v>
      </c>
      <c r="P384" s="245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35">
        <v>0</v>
      </c>
      <c r="G385" s="135"/>
      <c r="H385" s="135">
        <f t="shared" si="87"/>
        <v>0</v>
      </c>
      <c r="I385" s="245"/>
      <c r="J385" s="102" t="str">
        <f t="shared" si="88"/>
        <v xml:space="preserve"> </v>
      </c>
      <c r="K385" s="245"/>
      <c r="L385" s="245"/>
      <c r="M385" s="245">
        <f t="shared" si="90"/>
        <v>0</v>
      </c>
      <c r="N385" s="245"/>
      <c r="O385" s="133" t="str">
        <f t="shared" si="89"/>
        <v xml:space="preserve"> </v>
      </c>
      <c r="P385" s="245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35">
        <v>0</v>
      </c>
      <c r="G386" s="135"/>
      <c r="H386" s="135">
        <f t="shared" si="87"/>
        <v>0</v>
      </c>
      <c r="I386" s="245"/>
      <c r="J386" s="102" t="str">
        <f t="shared" si="88"/>
        <v xml:space="preserve"> </v>
      </c>
      <c r="K386" s="245"/>
      <c r="L386" s="245"/>
      <c r="M386" s="245">
        <f t="shared" si="90"/>
        <v>0</v>
      </c>
      <c r="N386" s="245"/>
      <c r="O386" s="133" t="str">
        <f t="shared" si="89"/>
        <v xml:space="preserve"> </v>
      </c>
      <c r="P386" s="245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35">
        <v>0</v>
      </c>
      <c r="G387" s="135"/>
      <c r="H387" s="135">
        <f t="shared" si="87"/>
        <v>0</v>
      </c>
      <c r="I387" s="245"/>
      <c r="J387" s="102" t="str">
        <f t="shared" si="88"/>
        <v xml:space="preserve"> </v>
      </c>
      <c r="K387" s="245"/>
      <c r="L387" s="245"/>
      <c r="M387" s="245">
        <f t="shared" si="90"/>
        <v>0</v>
      </c>
      <c r="N387" s="245"/>
      <c r="O387" s="133" t="str">
        <f t="shared" si="89"/>
        <v xml:space="preserve"> </v>
      </c>
      <c r="P387" s="245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35">
        <v>0</v>
      </c>
      <c r="G388" s="135"/>
      <c r="H388" s="135">
        <f t="shared" si="87"/>
        <v>0</v>
      </c>
      <c r="I388" s="245"/>
      <c r="J388" s="102" t="str">
        <f t="shared" si="88"/>
        <v xml:space="preserve"> </v>
      </c>
      <c r="K388" s="245"/>
      <c r="L388" s="245"/>
      <c r="M388" s="245">
        <f t="shared" si="90"/>
        <v>0</v>
      </c>
      <c r="N388" s="245"/>
      <c r="O388" s="133" t="str">
        <f t="shared" si="89"/>
        <v xml:space="preserve"> </v>
      </c>
      <c r="P388" s="245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35">
        <v>0</v>
      </c>
      <c r="G389" s="135"/>
      <c r="H389" s="135">
        <f t="shared" si="87"/>
        <v>0</v>
      </c>
      <c r="I389" s="245"/>
      <c r="J389" s="102" t="str">
        <f t="shared" si="88"/>
        <v xml:space="preserve"> </v>
      </c>
      <c r="K389" s="245"/>
      <c r="L389" s="245"/>
      <c r="M389" s="245">
        <f t="shared" si="90"/>
        <v>0</v>
      </c>
      <c r="N389" s="245"/>
      <c r="O389" s="133" t="str">
        <f t="shared" si="89"/>
        <v xml:space="preserve"> </v>
      </c>
      <c r="P389" s="245"/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F390" s="135">
        <v>0</v>
      </c>
      <c r="G390" s="135"/>
      <c r="H390" s="135">
        <f t="shared" si="87"/>
        <v>0</v>
      </c>
      <c r="I390" s="245"/>
      <c r="J390" s="102" t="str">
        <f t="shared" si="88"/>
        <v xml:space="preserve"> </v>
      </c>
      <c r="K390" s="245"/>
      <c r="L390" s="245"/>
      <c r="M390" s="245">
        <f t="shared" si="90"/>
        <v>0</v>
      </c>
      <c r="N390" s="245"/>
      <c r="O390" s="133" t="str">
        <f t="shared" si="89"/>
        <v xml:space="preserve"> </v>
      </c>
      <c r="P390" s="245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35">
        <v>0</v>
      </c>
      <c r="G391" s="135"/>
      <c r="H391" s="135">
        <f t="shared" si="87"/>
        <v>0</v>
      </c>
      <c r="I391" s="245"/>
      <c r="J391" s="102" t="str">
        <f t="shared" si="88"/>
        <v xml:space="preserve"> </v>
      </c>
      <c r="K391" s="245"/>
      <c r="L391" s="245"/>
      <c r="M391" s="245">
        <f t="shared" si="90"/>
        <v>0</v>
      </c>
      <c r="N391" s="245"/>
      <c r="O391" s="133" t="str">
        <f t="shared" si="89"/>
        <v xml:space="preserve"> </v>
      </c>
      <c r="P391" s="245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35">
        <v>0</v>
      </c>
      <c r="G392" s="135"/>
      <c r="H392" s="135">
        <f t="shared" si="87"/>
        <v>0</v>
      </c>
      <c r="I392" s="245"/>
      <c r="J392" s="102" t="str">
        <f t="shared" si="88"/>
        <v xml:space="preserve"> </v>
      </c>
      <c r="K392" s="245"/>
      <c r="L392" s="245"/>
      <c r="M392" s="245">
        <f t="shared" si="90"/>
        <v>0</v>
      </c>
      <c r="N392" s="245"/>
      <c r="O392" s="133" t="str">
        <f t="shared" si="89"/>
        <v xml:space="preserve"> </v>
      </c>
      <c r="P392" s="245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35">
        <v>0</v>
      </c>
      <c r="G393" s="135"/>
      <c r="H393" s="135">
        <f t="shared" si="87"/>
        <v>0</v>
      </c>
      <c r="I393" s="245"/>
      <c r="J393" s="102" t="str">
        <f t="shared" si="88"/>
        <v xml:space="preserve"> </v>
      </c>
      <c r="K393" s="245"/>
      <c r="L393" s="245"/>
      <c r="M393" s="245">
        <f t="shared" si="90"/>
        <v>0</v>
      </c>
      <c r="N393" s="245"/>
      <c r="O393" s="133" t="str">
        <f t="shared" si="89"/>
        <v xml:space="preserve"> </v>
      </c>
      <c r="P393" s="245"/>
    </row>
    <row r="394" spans="1:16" ht="15" hidden="1" customHeight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35">
        <v>0</v>
      </c>
      <c r="G394" s="135"/>
      <c r="H394" s="135">
        <f t="shared" si="87"/>
        <v>0</v>
      </c>
      <c r="I394" s="245"/>
      <c r="J394" s="102" t="str">
        <f t="shared" si="88"/>
        <v xml:space="preserve"> </v>
      </c>
      <c r="K394" s="245"/>
      <c r="L394" s="245"/>
      <c r="M394" s="245">
        <f t="shared" si="90"/>
        <v>0</v>
      </c>
      <c r="N394" s="245"/>
      <c r="O394" s="133" t="str">
        <f t="shared" si="89"/>
        <v xml:space="preserve"> </v>
      </c>
      <c r="P394" s="245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35">
        <v>0</v>
      </c>
      <c r="G395" s="135"/>
      <c r="H395" s="135">
        <f t="shared" si="87"/>
        <v>0</v>
      </c>
      <c r="I395" s="245"/>
      <c r="J395" s="102" t="str">
        <f t="shared" si="88"/>
        <v xml:space="preserve"> </v>
      </c>
      <c r="K395" s="245"/>
      <c r="L395" s="245"/>
      <c r="M395" s="245">
        <f t="shared" si="90"/>
        <v>0</v>
      </c>
      <c r="N395" s="245"/>
      <c r="O395" s="133" t="str">
        <f t="shared" si="89"/>
        <v xml:space="preserve"> </v>
      </c>
      <c r="P395" s="245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35">
        <v>0</v>
      </c>
      <c r="G396" s="135"/>
      <c r="H396" s="135">
        <f t="shared" si="87"/>
        <v>0</v>
      </c>
      <c r="I396" s="245"/>
      <c r="J396" s="102" t="str">
        <f t="shared" si="88"/>
        <v xml:space="preserve"> </v>
      </c>
      <c r="K396" s="245"/>
      <c r="L396" s="245"/>
      <c r="M396" s="245">
        <f t="shared" si="90"/>
        <v>0</v>
      </c>
      <c r="N396" s="245"/>
      <c r="O396" s="133" t="str">
        <f t="shared" si="89"/>
        <v xml:space="preserve"> </v>
      </c>
      <c r="P396" s="245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35">
        <v>0</v>
      </c>
      <c r="G397" s="135"/>
      <c r="H397" s="135">
        <f t="shared" si="87"/>
        <v>0</v>
      </c>
      <c r="I397" s="245"/>
      <c r="J397" s="102" t="str">
        <f t="shared" si="88"/>
        <v xml:space="preserve"> </v>
      </c>
      <c r="K397" s="245"/>
      <c r="L397" s="245"/>
      <c r="M397" s="245">
        <f t="shared" si="90"/>
        <v>0</v>
      </c>
      <c r="N397" s="245"/>
      <c r="O397" s="133" t="str">
        <f t="shared" si="89"/>
        <v xml:space="preserve"> </v>
      </c>
      <c r="P397" s="245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35">
        <v>0</v>
      </c>
      <c r="G398" s="135"/>
      <c r="H398" s="135">
        <f t="shared" si="87"/>
        <v>0</v>
      </c>
      <c r="I398" s="245"/>
      <c r="J398" s="102" t="str">
        <f t="shared" si="88"/>
        <v xml:space="preserve"> </v>
      </c>
      <c r="K398" s="245"/>
      <c r="L398" s="245"/>
      <c r="M398" s="245">
        <f t="shared" si="90"/>
        <v>0</v>
      </c>
      <c r="N398" s="245"/>
      <c r="O398" s="133" t="str">
        <f t="shared" si="89"/>
        <v xml:space="preserve"> </v>
      </c>
      <c r="P398" s="245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35">
        <v>0</v>
      </c>
      <c r="G399" s="135"/>
      <c r="H399" s="135">
        <f t="shared" si="87"/>
        <v>0</v>
      </c>
      <c r="I399" s="245"/>
      <c r="J399" s="102" t="str">
        <f t="shared" si="88"/>
        <v xml:space="preserve"> </v>
      </c>
      <c r="K399" s="245"/>
      <c r="L399" s="245"/>
      <c r="M399" s="245">
        <f t="shared" si="90"/>
        <v>0</v>
      </c>
      <c r="N399" s="245"/>
      <c r="O399" s="133" t="str">
        <f t="shared" si="89"/>
        <v xml:space="preserve"> </v>
      </c>
      <c r="P399" s="245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35">
        <v>0</v>
      </c>
      <c r="G400" s="135"/>
      <c r="H400" s="135">
        <f t="shared" si="87"/>
        <v>0</v>
      </c>
      <c r="I400" s="245"/>
      <c r="J400" s="102" t="str">
        <f t="shared" si="88"/>
        <v xml:space="preserve"> </v>
      </c>
      <c r="K400" s="245"/>
      <c r="L400" s="245"/>
      <c r="M400" s="245">
        <f t="shared" si="90"/>
        <v>0</v>
      </c>
      <c r="N400" s="245"/>
      <c r="O400" s="133" t="str">
        <f t="shared" si="89"/>
        <v xml:space="preserve"> </v>
      </c>
      <c r="P400" s="245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35">
        <v>0</v>
      </c>
      <c r="G401" s="135"/>
      <c r="H401" s="135">
        <f t="shared" si="87"/>
        <v>0</v>
      </c>
      <c r="I401" s="245"/>
      <c r="J401" s="102" t="str">
        <f t="shared" si="88"/>
        <v xml:space="preserve"> </v>
      </c>
      <c r="K401" s="245"/>
      <c r="L401" s="245"/>
      <c r="M401" s="245">
        <f t="shared" si="90"/>
        <v>0</v>
      </c>
      <c r="N401" s="245"/>
      <c r="O401" s="133" t="str">
        <f t="shared" si="89"/>
        <v xml:space="preserve"> </v>
      </c>
      <c r="P401" s="245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35">
        <v>0</v>
      </c>
      <c r="G402" s="135"/>
      <c r="H402" s="135">
        <f t="shared" si="87"/>
        <v>0</v>
      </c>
      <c r="I402" s="245"/>
      <c r="J402" s="102" t="str">
        <f t="shared" si="88"/>
        <v xml:space="preserve"> </v>
      </c>
      <c r="K402" s="245"/>
      <c r="L402" s="245"/>
      <c r="M402" s="245">
        <f t="shared" si="90"/>
        <v>0</v>
      </c>
      <c r="N402" s="245"/>
      <c r="O402" s="133" t="str">
        <f t="shared" si="89"/>
        <v xml:space="preserve"> </v>
      </c>
      <c r="P402" s="245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35">
        <v>0</v>
      </c>
      <c r="G403" s="135"/>
      <c r="H403" s="135">
        <f t="shared" si="87"/>
        <v>0</v>
      </c>
      <c r="I403" s="245"/>
      <c r="J403" s="102" t="str">
        <f t="shared" si="88"/>
        <v xml:space="preserve"> </v>
      </c>
      <c r="K403" s="245"/>
      <c r="L403" s="245"/>
      <c r="M403" s="245">
        <f t="shared" si="90"/>
        <v>0</v>
      </c>
      <c r="N403" s="245"/>
      <c r="O403" s="133" t="str">
        <f t="shared" si="89"/>
        <v xml:space="preserve"> </v>
      </c>
      <c r="P403" s="245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35">
        <v>0</v>
      </c>
      <c r="G404" s="135"/>
      <c r="H404" s="135">
        <f t="shared" si="87"/>
        <v>0</v>
      </c>
      <c r="I404" s="245"/>
      <c r="J404" s="102" t="str">
        <f t="shared" si="88"/>
        <v xml:space="preserve"> </v>
      </c>
      <c r="K404" s="245"/>
      <c r="L404" s="245"/>
      <c r="M404" s="245">
        <f t="shared" si="90"/>
        <v>0</v>
      </c>
      <c r="N404" s="245"/>
      <c r="O404" s="133" t="str">
        <f t="shared" si="89"/>
        <v xml:space="preserve"> </v>
      </c>
      <c r="P404" s="245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35">
        <v>0</v>
      </c>
      <c r="G405" s="135"/>
      <c r="H405" s="135">
        <f t="shared" si="87"/>
        <v>0</v>
      </c>
      <c r="I405" s="245"/>
      <c r="J405" s="102" t="str">
        <f t="shared" si="88"/>
        <v xml:space="preserve"> </v>
      </c>
      <c r="K405" s="245"/>
      <c r="L405" s="245"/>
      <c r="M405" s="245">
        <f t="shared" si="90"/>
        <v>0</v>
      </c>
      <c r="N405" s="245"/>
      <c r="O405" s="133" t="str">
        <f t="shared" si="89"/>
        <v xml:space="preserve"> </v>
      </c>
      <c r="P405" s="245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35">
        <v>0</v>
      </c>
      <c r="G406" s="135"/>
      <c r="H406" s="135">
        <f t="shared" ref="H406:H469" si="91">F406+G406</f>
        <v>0</v>
      </c>
      <c r="I406" s="245"/>
      <c r="J406" s="102" t="str">
        <f t="shared" si="88"/>
        <v xml:space="preserve"> </v>
      </c>
      <c r="K406" s="245"/>
      <c r="L406" s="245"/>
      <c r="M406" s="245">
        <f t="shared" si="90"/>
        <v>0</v>
      </c>
      <c r="N406" s="245"/>
      <c r="O406" s="133" t="str">
        <f t="shared" si="89"/>
        <v xml:space="preserve"> </v>
      </c>
      <c r="P406" s="245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35">
        <v>0</v>
      </c>
      <c r="G407" s="135"/>
      <c r="H407" s="135">
        <f t="shared" si="91"/>
        <v>0</v>
      </c>
      <c r="I407" s="245"/>
      <c r="J407" s="102" t="str">
        <f t="shared" si="88"/>
        <v xml:space="preserve"> </v>
      </c>
      <c r="K407" s="245"/>
      <c r="L407" s="245"/>
      <c r="M407" s="245">
        <f t="shared" si="90"/>
        <v>0</v>
      </c>
      <c r="N407" s="245"/>
      <c r="O407" s="133" t="str">
        <f t="shared" si="89"/>
        <v xml:space="preserve"> </v>
      </c>
      <c r="P407" s="245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35">
        <v>0</v>
      </c>
      <c r="G408" s="135"/>
      <c r="H408" s="135">
        <f t="shared" si="91"/>
        <v>0</v>
      </c>
      <c r="I408" s="245"/>
      <c r="J408" s="102" t="str">
        <f t="shared" si="88"/>
        <v xml:space="preserve"> </v>
      </c>
      <c r="K408" s="245"/>
      <c r="L408" s="245"/>
      <c r="M408" s="245">
        <f t="shared" si="90"/>
        <v>0</v>
      </c>
      <c r="N408" s="245"/>
      <c r="O408" s="133" t="str">
        <f t="shared" si="89"/>
        <v xml:space="preserve"> </v>
      </c>
      <c r="P408" s="245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35">
        <v>0</v>
      </c>
      <c r="G409" s="135"/>
      <c r="H409" s="135">
        <f t="shared" si="91"/>
        <v>0</v>
      </c>
      <c r="I409" s="245"/>
      <c r="J409" s="102" t="str">
        <f t="shared" ref="J409:J472" si="92">IF(H409=0," ",I409/H409)</f>
        <v xml:space="preserve"> </v>
      </c>
      <c r="K409" s="245"/>
      <c r="L409" s="245"/>
      <c r="M409" s="245">
        <f t="shared" si="90"/>
        <v>0</v>
      </c>
      <c r="N409" s="245"/>
      <c r="O409" s="133" t="str">
        <f t="shared" ref="O409:O448" si="93">IF(M409=0," ",N409/M409)</f>
        <v xml:space="preserve"> </v>
      </c>
      <c r="P409" s="245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35">
        <v>0</v>
      </c>
      <c r="G410" s="135"/>
      <c r="H410" s="135">
        <f t="shared" si="91"/>
        <v>0</v>
      </c>
      <c r="I410" s="245"/>
      <c r="J410" s="102" t="str">
        <f t="shared" si="92"/>
        <v xml:space="preserve"> </v>
      </c>
      <c r="K410" s="245"/>
      <c r="L410" s="245"/>
      <c r="M410" s="245">
        <f t="shared" ref="M410:M473" si="94">K410+L410</f>
        <v>0</v>
      </c>
      <c r="N410" s="245"/>
      <c r="O410" s="133" t="str">
        <f t="shared" si="93"/>
        <v xml:space="preserve"> </v>
      </c>
      <c r="P410" s="245"/>
    </row>
    <row r="411" spans="1:16" ht="15" hidden="1" customHeight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35">
        <v>0</v>
      </c>
      <c r="G411" s="135"/>
      <c r="H411" s="135">
        <f t="shared" si="91"/>
        <v>0</v>
      </c>
      <c r="I411" s="245"/>
      <c r="J411" s="102" t="str">
        <f t="shared" si="92"/>
        <v xml:space="preserve"> </v>
      </c>
      <c r="K411" s="245"/>
      <c r="L411" s="245"/>
      <c r="M411" s="245">
        <f t="shared" si="94"/>
        <v>0</v>
      </c>
      <c r="N411" s="245"/>
      <c r="O411" s="133" t="str">
        <f t="shared" si="93"/>
        <v xml:space="preserve"> </v>
      </c>
      <c r="P411" s="245"/>
    </row>
    <row r="412" spans="1:16" ht="25.5" hidden="1" customHeight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35">
        <v>0</v>
      </c>
      <c r="G412" s="135"/>
      <c r="H412" s="135">
        <f t="shared" si="91"/>
        <v>0</v>
      </c>
      <c r="I412" s="245"/>
      <c r="J412" s="102" t="str">
        <f t="shared" si="92"/>
        <v xml:space="preserve"> </v>
      </c>
      <c r="K412" s="245"/>
      <c r="L412" s="245"/>
      <c r="M412" s="245">
        <f t="shared" si="94"/>
        <v>0</v>
      </c>
      <c r="N412" s="245"/>
      <c r="O412" s="133" t="str">
        <f t="shared" si="93"/>
        <v xml:space="preserve"> </v>
      </c>
      <c r="P412" s="245"/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35">
        <v>0</v>
      </c>
      <c r="G413" s="135"/>
      <c r="H413" s="135">
        <f t="shared" si="91"/>
        <v>0</v>
      </c>
      <c r="I413" s="245"/>
      <c r="J413" s="102" t="str">
        <f t="shared" si="92"/>
        <v xml:space="preserve"> </v>
      </c>
      <c r="K413" s="245"/>
      <c r="L413" s="245"/>
      <c r="M413" s="245">
        <f t="shared" si="94"/>
        <v>0</v>
      </c>
      <c r="N413" s="245"/>
      <c r="O413" s="133" t="str">
        <f t="shared" si="93"/>
        <v xml:space="preserve"> </v>
      </c>
      <c r="P413" s="245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35">
        <v>0</v>
      </c>
      <c r="G414" s="135"/>
      <c r="H414" s="135">
        <f t="shared" si="91"/>
        <v>0</v>
      </c>
      <c r="I414" s="245"/>
      <c r="J414" s="102" t="str">
        <f t="shared" si="92"/>
        <v xml:space="preserve"> </v>
      </c>
      <c r="K414" s="245"/>
      <c r="L414" s="245"/>
      <c r="M414" s="245">
        <f t="shared" si="94"/>
        <v>0</v>
      </c>
      <c r="N414" s="245"/>
      <c r="O414" s="133" t="str">
        <f t="shared" si="93"/>
        <v xml:space="preserve"> </v>
      </c>
      <c r="P414" s="245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35">
        <v>0</v>
      </c>
      <c r="G415" s="135"/>
      <c r="H415" s="135">
        <f t="shared" si="91"/>
        <v>0</v>
      </c>
      <c r="I415" s="245"/>
      <c r="J415" s="102" t="str">
        <f t="shared" si="92"/>
        <v xml:space="preserve"> </v>
      </c>
      <c r="K415" s="245"/>
      <c r="L415" s="245"/>
      <c r="M415" s="245">
        <f t="shared" si="94"/>
        <v>0</v>
      </c>
      <c r="N415" s="245"/>
      <c r="O415" s="133" t="str">
        <f t="shared" si="93"/>
        <v xml:space="preserve"> </v>
      </c>
      <c r="P415" s="245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35">
        <v>0</v>
      </c>
      <c r="G416" s="135"/>
      <c r="H416" s="135">
        <f t="shared" si="91"/>
        <v>0</v>
      </c>
      <c r="I416" s="245"/>
      <c r="J416" s="102" t="str">
        <f t="shared" si="92"/>
        <v xml:space="preserve"> </v>
      </c>
      <c r="K416" s="245"/>
      <c r="L416" s="245"/>
      <c r="M416" s="245">
        <f t="shared" si="94"/>
        <v>0</v>
      </c>
      <c r="N416" s="245"/>
      <c r="O416" s="133" t="str">
        <f t="shared" si="93"/>
        <v xml:space="preserve"> </v>
      </c>
      <c r="P416" s="245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35">
        <v>0</v>
      </c>
      <c r="G417" s="135"/>
      <c r="H417" s="135">
        <f t="shared" si="91"/>
        <v>0</v>
      </c>
      <c r="I417" s="245"/>
      <c r="J417" s="102" t="str">
        <f t="shared" si="92"/>
        <v xml:space="preserve"> </v>
      </c>
      <c r="K417" s="245"/>
      <c r="L417" s="245"/>
      <c r="M417" s="245">
        <f t="shared" si="94"/>
        <v>0</v>
      </c>
      <c r="N417" s="245"/>
      <c r="O417" s="133" t="str">
        <f t="shared" si="93"/>
        <v xml:space="preserve"> </v>
      </c>
      <c r="P417" s="245"/>
    </row>
    <row r="418" spans="1:16" ht="25.5" hidden="1" customHeight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35">
        <v>0</v>
      </c>
      <c r="G418" s="135"/>
      <c r="H418" s="135">
        <f t="shared" si="91"/>
        <v>0</v>
      </c>
      <c r="I418" s="245"/>
      <c r="J418" s="102" t="str">
        <f t="shared" si="92"/>
        <v xml:space="preserve"> </v>
      </c>
      <c r="K418" s="245"/>
      <c r="L418" s="245"/>
      <c r="M418" s="245">
        <f t="shared" si="94"/>
        <v>0</v>
      </c>
      <c r="N418" s="245"/>
      <c r="O418" s="133" t="str">
        <f t="shared" si="93"/>
        <v xml:space="preserve"> </v>
      </c>
      <c r="P418" s="245"/>
    </row>
    <row r="419" spans="1:16" ht="25.5" hidden="1" customHeight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35">
        <v>0</v>
      </c>
      <c r="G419" s="135"/>
      <c r="H419" s="135">
        <f t="shared" si="91"/>
        <v>0</v>
      </c>
      <c r="I419" s="245"/>
      <c r="J419" s="102" t="str">
        <f t="shared" si="92"/>
        <v xml:space="preserve"> </v>
      </c>
      <c r="K419" s="245"/>
      <c r="L419" s="245"/>
      <c r="M419" s="245">
        <f t="shared" si="94"/>
        <v>0</v>
      </c>
      <c r="N419" s="245"/>
      <c r="O419" s="133" t="str">
        <f t="shared" si="93"/>
        <v xml:space="preserve"> </v>
      </c>
      <c r="P419" s="245"/>
    </row>
    <row r="420" spans="1:16" ht="25.5" hidden="1" customHeight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35">
        <v>0</v>
      </c>
      <c r="G420" s="135"/>
      <c r="H420" s="135">
        <f t="shared" si="91"/>
        <v>0</v>
      </c>
      <c r="I420" s="245"/>
      <c r="J420" s="102" t="str">
        <f t="shared" si="92"/>
        <v xml:space="preserve"> </v>
      </c>
      <c r="K420" s="245"/>
      <c r="L420" s="245"/>
      <c r="M420" s="245">
        <f t="shared" si="94"/>
        <v>0</v>
      </c>
      <c r="N420" s="245"/>
      <c r="O420" s="133" t="str">
        <f t="shared" si="93"/>
        <v xml:space="preserve"> </v>
      </c>
      <c r="P420" s="245"/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35">
        <v>0</v>
      </c>
      <c r="G421" s="135"/>
      <c r="H421" s="135">
        <f t="shared" si="91"/>
        <v>0</v>
      </c>
      <c r="I421" s="245"/>
      <c r="J421" s="102" t="str">
        <f t="shared" si="92"/>
        <v xml:space="preserve"> </v>
      </c>
      <c r="K421" s="245"/>
      <c r="L421" s="245"/>
      <c r="M421" s="245">
        <f t="shared" si="94"/>
        <v>0</v>
      </c>
      <c r="N421" s="245"/>
      <c r="O421" s="133" t="str">
        <f t="shared" si="93"/>
        <v xml:space="preserve"> </v>
      </c>
      <c r="P421" s="245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35">
        <v>0</v>
      </c>
      <c r="G422" s="135"/>
      <c r="H422" s="135">
        <f t="shared" si="91"/>
        <v>0</v>
      </c>
      <c r="I422" s="245"/>
      <c r="J422" s="102" t="str">
        <f t="shared" si="92"/>
        <v xml:space="preserve"> </v>
      </c>
      <c r="K422" s="245"/>
      <c r="L422" s="245"/>
      <c r="M422" s="245">
        <f t="shared" si="94"/>
        <v>0</v>
      </c>
      <c r="N422" s="245"/>
      <c r="O422" s="133" t="str">
        <f t="shared" si="93"/>
        <v xml:space="preserve"> </v>
      </c>
      <c r="P422" s="245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35">
        <v>0</v>
      </c>
      <c r="G423" s="135"/>
      <c r="H423" s="135">
        <f t="shared" si="91"/>
        <v>0</v>
      </c>
      <c r="I423" s="245"/>
      <c r="J423" s="102" t="str">
        <f t="shared" si="92"/>
        <v xml:space="preserve"> </v>
      </c>
      <c r="K423" s="245"/>
      <c r="L423" s="245"/>
      <c r="M423" s="245">
        <f t="shared" si="94"/>
        <v>0</v>
      </c>
      <c r="N423" s="245"/>
      <c r="O423" s="133" t="str">
        <f t="shared" si="93"/>
        <v xml:space="preserve"> </v>
      </c>
      <c r="P423" s="245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35">
        <v>0</v>
      </c>
      <c r="G424" s="135"/>
      <c r="H424" s="135">
        <f t="shared" si="91"/>
        <v>0</v>
      </c>
      <c r="I424" s="245"/>
      <c r="J424" s="102" t="str">
        <f t="shared" si="92"/>
        <v xml:space="preserve"> </v>
      </c>
      <c r="K424" s="245"/>
      <c r="L424" s="245"/>
      <c r="M424" s="245">
        <f t="shared" si="94"/>
        <v>0</v>
      </c>
      <c r="N424" s="245"/>
      <c r="O424" s="133" t="str">
        <f t="shared" si="93"/>
        <v xml:space="preserve"> </v>
      </c>
      <c r="P424" s="245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35">
        <v>0</v>
      </c>
      <c r="G425" s="135"/>
      <c r="H425" s="135">
        <f t="shared" si="91"/>
        <v>0</v>
      </c>
      <c r="I425" s="245"/>
      <c r="J425" s="102" t="str">
        <f t="shared" si="92"/>
        <v xml:space="preserve"> </v>
      </c>
      <c r="K425" s="245"/>
      <c r="L425" s="245"/>
      <c r="M425" s="245">
        <f t="shared" si="94"/>
        <v>0</v>
      </c>
      <c r="N425" s="245"/>
      <c r="O425" s="133" t="str">
        <f t="shared" si="93"/>
        <v xml:space="preserve"> </v>
      </c>
      <c r="P425" s="245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35">
        <v>0</v>
      </c>
      <c r="G426" s="135"/>
      <c r="H426" s="135">
        <f t="shared" si="91"/>
        <v>0</v>
      </c>
      <c r="I426" s="245"/>
      <c r="J426" s="102" t="str">
        <f t="shared" si="92"/>
        <v xml:space="preserve"> </v>
      </c>
      <c r="K426" s="245"/>
      <c r="L426" s="245"/>
      <c r="M426" s="245">
        <f t="shared" si="94"/>
        <v>0</v>
      </c>
      <c r="N426" s="245"/>
      <c r="O426" s="133" t="str">
        <f t="shared" si="93"/>
        <v xml:space="preserve"> </v>
      </c>
      <c r="P426" s="245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35">
        <v>0</v>
      </c>
      <c r="G427" s="135"/>
      <c r="H427" s="135">
        <f t="shared" si="91"/>
        <v>0</v>
      </c>
      <c r="I427" s="245"/>
      <c r="J427" s="102" t="str">
        <f t="shared" si="92"/>
        <v xml:space="preserve"> </v>
      </c>
      <c r="K427" s="245"/>
      <c r="L427" s="245"/>
      <c r="M427" s="245">
        <f t="shared" si="94"/>
        <v>0</v>
      </c>
      <c r="N427" s="245"/>
      <c r="O427" s="133" t="str">
        <f t="shared" si="93"/>
        <v xml:space="preserve"> </v>
      </c>
      <c r="P427" s="245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35">
        <v>0</v>
      </c>
      <c r="G428" s="135"/>
      <c r="H428" s="135">
        <f t="shared" si="91"/>
        <v>0</v>
      </c>
      <c r="I428" s="245"/>
      <c r="J428" s="102" t="str">
        <f t="shared" si="92"/>
        <v xml:space="preserve"> </v>
      </c>
      <c r="K428" s="245"/>
      <c r="L428" s="245"/>
      <c r="M428" s="245">
        <f t="shared" si="94"/>
        <v>0</v>
      </c>
      <c r="N428" s="245"/>
      <c r="O428" s="133" t="str">
        <f t="shared" si="93"/>
        <v xml:space="preserve"> </v>
      </c>
      <c r="P428" s="245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35">
        <v>0</v>
      </c>
      <c r="G429" s="135"/>
      <c r="H429" s="135">
        <f t="shared" si="91"/>
        <v>0</v>
      </c>
      <c r="I429" s="245"/>
      <c r="J429" s="102" t="str">
        <f t="shared" si="92"/>
        <v xml:space="preserve"> </v>
      </c>
      <c r="K429" s="245"/>
      <c r="L429" s="245"/>
      <c r="M429" s="245">
        <f t="shared" si="94"/>
        <v>0</v>
      </c>
      <c r="N429" s="245"/>
      <c r="O429" s="133" t="str">
        <f t="shared" si="93"/>
        <v xml:space="preserve"> </v>
      </c>
      <c r="P429" s="245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35">
        <v>0</v>
      </c>
      <c r="G430" s="135"/>
      <c r="H430" s="135">
        <f t="shared" si="91"/>
        <v>0</v>
      </c>
      <c r="I430" s="245"/>
      <c r="J430" s="102" t="str">
        <f t="shared" si="92"/>
        <v xml:space="preserve"> </v>
      </c>
      <c r="K430" s="245"/>
      <c r="L430" s="245"/>
      <c r="M430" s="245">
        <f t="shared" si="94"/>
        <v>0</v>
      </c>
      <c r="N430" s="245"/>
      <c r="O430" s="133" t="str">
        <f t="shared" si="93"/>
        <v xml:space="preserve"> </v>
      </c>
      <c r="P430" s="245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35">
        <v>0</v>
      </c>
      <c r="G431" s="135"/>
      <c r="H431" s="135">
        <f t="shared" si="91"/>
        <v>0</v>
      </c>
      <c r="I431" s="245"/>
      <c r="J431" s="102" t="str">
        <f t="shared" si="92"/>
        <v xml:space="preserve"> </v>
      </c>
      <c r="K431" s="245"/>
      <c r="L431" s="245"/>
      <c r="M431" s="245">
        <f t="shared" si="94"/>
        <v>0</v>
      </c>
      <c r="N431" s="245"/>
      <c r="O431" s="133" t="str">
        <f t="shared" si="93"/>
        <v xml:space="preserve"> </v>
      </c>
      <c r="P431" s="245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35">
        <v>0</v>
      </c>
      <c r="G432" s="135"/>
      <c r="H432" s="135">
        <f t="shared" si="91"/>
        <v>0</v>
      </c>
      <c r="I432" s="245"/>
      <c r="J432" s="102" t="str">
        <f t="shared" si="92"/>
        <v xml:space="preserve"> </v>
      </c>
      <c r="K432" s="245"/>
      <c r="L432" s="245"/>
      <c r="M432" s="245">
        <f t="shared" si="94"/>
        <v>0</v>
      </c>
      <c r="N432" s="245"/>
      <c r="O432" s="133" t="str">
        <f t="shared" si="93"/>
        <v xml:space="preserve"> </v>
      </c>
      <c r="P432" s="245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35">
        <v>0</v>
      </c>
      <c r="G433" s="135"/>
      <c r="H433" s="135">
        <f t="shared" si="91"/>
        <v>0</v>
      </c>
      <c r="I433" s="245"/>
      <c r="J433" s="102" t="str">
        <f t="shared" si="92"/>
        <v xml:space="preserve"> </v>
      </c>
      <c r="K433" s="245"/>
      <c r="L433" s="245"/>
      <c r="M433" s="245">
        <f t="shared" si="94"/>
        <v>0</v>
      </c>
      <c r="N433" s="245"/>
      <c r="O433" s="133" t="str">
        <f t="shared" si="93"/>
        <v xml:space="preserve"> </v>
      </c>
      <c r="P433" s="245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35">
        <v>0</v>
      </c>
      <c r="G434" s="135"/>
      <c r="H434" s="135">
        <f t="shared" si="91"/>
        <v>0</v>
      </c>
      <c r="I434" s="245"/>
      <c r="J434" s="102" t="str">
        <f t="shared" si="92"/>
        <v xml:space="preserve"> </v>
      </c>
      <c r="K434" s="245"/>
      <c r="L434" s="245"/>
      <c r="M434" s="245">
        <f t="shared" si="94"/>
        <v>0</v>
      </c>
      <c r="N434" s="245"/>
      <c r="O434" s="133" t="str">
        <f t="shared" si="93"/>
        <v xml:space="preserve"> </v>
      </c>
      <c r="P434" s="245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35">
        <v>0</v>
      </c>
      <c r="G435" s="135"/>
      <c r="H435" s="135">
        <f t="shared" si="91"/>
        <v>0</v>
      </c>
      <c r="I435" s="245"/>
      <c r="J435" s="102" t="str">
        <f t="shared" si="92"/>
        <v xml:space="preserve"> </v>
      </c>
      <c r="K435" s="245"/>
      <c r="L435" s="245"/>
      <c r="M435" s="245">
        <f t="shared" si="94"/>
        <v>0</v>
      </c>
      <c r="N435" s="245"/>
      <c r="O435" s="133" t="str">
        <f t="shared" si="93"/>
        <v xml:space="preserve"> </v>
      </c>
      <c r="P435" s="245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35">
        <v>0</v>
      </c>
      <c r="G436" s="135"/>
      <c r="H436" s="135">
        <f t="shared" si="91"/>
        <v>0</v>
      </c>
      <c r="I436" s="245"/>
      <c r="J436" s="102" t="str">
        <f t="shared" si="92"/>
        <v xml:space="preserve"> </v>
      </c>
      <c r="K436" s="245"/>
      <c r="L436" s="245"/>
      <c r="M436" s="245">
        <f t="shared" si="94"/>
        <v>0</v>
      </c>
      <c r="N436" s="245"/>
      <c r="O436" s="133" t="str">
        <f t="shared" si="93"/>
        <v xml:space="preserve"> </v>
      </c>
      <c r="P436" s="245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35">
        <v>0</v>
      </c>
      <c r="G437" s="135"/>
      <c r="H437" s="135">
        <f t="shared" si="91"/>
        <v>0</v>
      </c>
      <c r="I437" s="245"/>
      <c r="J437" s="102" t="str">
        <f t="shared" si="92"/>
        <v xml:space="preserve"> </v>
      </c>
      <c r="K437" s="245"/>
      <c r="L437" s="245"/>
      <c r="M437" s="245">
        <f t="shared" si="94"/>
        <v>0</v>
      </c>
      <c r="N437" s="245"/>
      <c r="O437" s="133" t="str">
        <f t="shared" si="93"/>
        <v xml:space="preserve"> </v>
      </c>
      <c r="P437" s="245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35">
        <v>0</v>
      </c>
      <c r="G438" s="135"/>
      <c r="H438" s="135">
        <f t="shared" si="91"/>
        <v>0</v>
      </c>
      <c r="I438" s="245"/>
      <c r="J438" s="102" t="str">
        <f t="shared" si="92"/>
        <v xml:space="preserve"> </v>
      </c>
      <c r="K438" s="245"/>
      <c r="L438" s="245"/>
      <c r="M438" s="245">
        <f t="shared" si="94"/>
        <v>0</v>
      </c>
      <c r="N438" s="245"/>
      <c r="O438" s="133" t="str">
        <f t="shared" si="93"/>
        <v xml:space="preserve"> </v>
      </c>
      <c r="P438" s="245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35">
        <v>0</v>
      </c>
      <c r="G439" s="135"/>
      <c r="H439" s="135">
        <f t="shared" si="91"/>
        <v>0</v>
      </c>
      <c r="I439" s="245"/>
      <c r="J439" s="102" t="str">
        <f t="shared" si="92"/>
        <v xml:space="preserve"> </v>
      </c>
      <c r="K439" s="245"/>
      <c r="L439" s="245"/>
      <c r="M439" s="245">
        <f t="shared" si="94"/>
        <v>0</v>
      </c>
      <c r="N439" s="245"/>
      <c r="O439" s="133" t="str">
        <f t="shared" si="93"/>
        <v xml:space="preserve"> </v>
      </c>
      <c r="P439" s="245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35">
        <v>0</v>
      </c>
      <c r="G440" s="135"/>
      <c r="H440" s="135">
        <f t="shared" si="91"/>
        <v>0</v>
      </c>
      <c r="I440" s="245"/>
      <c r="J440" s="102" t="str">
        <f t="shared" si="92"/>
        <v xml:space="preserve"> </v>
      </c>
      <c r="K440" s="245"/>
      <c r="L440" s="245"/>
      <c r="M440" s="245">
        <f t="shared" si="94"/>
        <v>0</v>
      </c>
      <c r="N440" s="245"/>
      <c r="O440" s="133" t="str">
        <f t="shared" si="93"/>
        <v xml:space="preserve"> </v>
      </c>
      <c r="P440" s="245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35">
        <v>0</v>
      </c>
      <c r="G441" s="135"/>
      <c r="H441" s="135">
        <f t="shared" si="91"/>
        <v>0</v>
      </c>
      <c r="I441" s="245"/>
      <c r="J441" s="102" t="str">
        <f t="shared" si="92"/>
        <v xml:space="preserve"> </v>
      </c>
      <c r="K441" s="245"/>
      <c r="L441" s="245"/>
      <c r="M441" s="245">
        <f t="shared" si="94"/>
        <v>0</v>
      </c>
      <c r="N441" s="245"/>
      <c r="O441" s="133" t="str">
        <f t="shared" si="93"/>
        <v xml:space="preserve"> </v>
      </c>
      <c r="P441" s="245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35">
        <v>0</v>
      </c>
      <c r="G442" s="135"/>
      <c r="H442" s="135">
        <f t="shared" si="91"/>
        <v>0</v>
      </c>
      <c r="I442" s="245"/>
      <c r="J442" s="102" t="str">
        <f t="shared" si="92"/>
        <v xml:space="preserve"> </v>
      </c>
      <c r="K442" s="245"/>
      <c r="L442" s="245"/>
      <c r="M442" s="245">
        <f t="shared" si="94"/>
        <v>0</v>
      </c>
      <c r="N442" s="245"/>
      <c r="O442" s="133" t="str">
        <f t="shared" si="93"/>
        <v xml:space="preserve"> </v>
      </c>
      <c r="P442" s="245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35">
        <v>0</v>
      </c>
      <c r="G443" s="135"/>
      <c r="H443" s="135">
        <f t="shared" si="91"/>
        <v>0</v>
      </c>
      <c r="I443" s="245"/>
      <c r="J443" s="102" t="str">
        <f t="shared" si="92"/>
        <v xml:space="preserve"> </v>
      </c>
      <c r="K443" s="245"/>
      <c r="L443" s="245"/>
      <c r="M443" s="245">
        <f t="shared" si="94"/>
        <v>0</v>
      </c>
      <c r="N443" s="245"/>
      <c r="O443" s="133" t="str">
        <f t="shared" si="93"/>
        <v xml:space="preserve"> </v>
      </c>
      <c r="P443" s="245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35">
        <v>0</v>
      </c>
      <c r="G444" s="135"/>
      <c r="H444" s="135">
        <f t="shared" si="91"/>
        <v>0</v>
      </c>
      <c r="I444" s="245"/>
      <c r="J444" s="102" t="str">
        <f t="shared" si="92"/>
        <v xml:space="preserve"> </v>
      </c>
      <c r="K444" s="245"/>
      <c r="L444" s="245"/>
      <c r="M444" s="245">
        <f t="shared" si="94"/>
        <v>0</v>
      </c>
      <c r="N444" s="245"/>
      <c r="O444" s="133" t="str">
        <f t="shared" si="93"/>
        <v xml:space="preserve"> </v>
      </c>
      <c r="P444" s="245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35">
        <v>0</v>
      </c>
      <c r="G445" s="135"/>
      <c r="H445" s="135">
        <f t="shared" si="91"/>
        <v>0</v>
      </c>
      <c r="I445" s="245"/>
      <c r="J445" s="102" t="str">
        <f t="shared" si="92"/>
        <v xml:space="preserve"> </v>
      </c>
      <c r="K445" s="245"/>
      <c r="L445" s="245"/>
      <c r="M445" s="245">
        <f t="shared" si="94"/>
        <v>0</v>
      </c>
      <c r="N445" s="245"/>
      <c r="O445" s="133" t="str">
        <f t="shared" si="93"/>
        <v xml:space="preserve"> </v>
      </c>
      <c r="P445" s="245"/>
    </row>
    <row r="446" spans="1:16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35">
        <v>0</v>
      </c>
      <c r="G446" s="135"/>
      <c r="H446" s="135">
        <f t="shared" si="91"/>
        <v>0</v>
      </c>
      <c r="I446" s="245"/>
      <c r="J446" s="102" t="str">
        <f t="shared" si="92"/>
        <v xml:space="preserve"> </v>
      </c>
      <c r="K446" s="245"/>
      <c r="L446" s="245"/>
      <c r="M446" s="245">
        <f t="shared" si="94"/>
        <v>0</v>
      </c>
      <c r="N446" s="245"/>
      <c r="O446" s="133" t="str">
        <f t="shared" si="93"/>
        <v xml:space="preserve"> </v>
      </c>
      <c r="P446" s="245"/>
    </row>
    <row r="447" spans="1:16" ht="25.5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35">
        <v>0</v>
      </c>
      <c r="G447" s="135"/>
      <c r="H447" s="135">
        <f t="shared" si="91"/>
        <v>0</v>
      </c>
      <c r="I447" s="246">
        <f t="shared" ref="I447" si="95">SUM(I448:I457)</f>
        <v>0</v>
      </c>
      <c r="J447" s="102" t="str">
        <f t="shared" si="92"/>
        <v xml:space="preserve"> </v>
      </c>
      <c r="K447" s="246">
        <f t="shared" ref="K447" si="96">SUM(K448:K457)</f>
        <v>0</v>
      </c>
      <c r="L447" s="246">
        <f t="shared" ref="L447:N447" si="97">SUM(L448:L457)</f>
        <v>0</v>
      </c>
      <c r="M447" s="246">
        <f t="shared" si="97"/>
        <v>0</v>
      </c>
      <c r="N447" s="246">
        <f t="shared" si="97"/>
        <v>0</v>
      </c>
      <c r="O447" s="133" t="str">
        <f t="shared" si="93"/>
        <v xml:space="preserve"> </v>
      </c>
      <c r="P447" s="246">
        <f t="shared" ref="P447" si="98">SUM(P448:P457)</f>
        <v>0</v>
      </c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35">
        <v>0</v>
      </c>
      <c r="G448" s="135"/>
      <c r="H448" s="135">
        <f t="shared" si="91"/>
        <v>0</v>
      </c>
      <c r="I448" s="245"/>
      <c r="J448" s="102" t="str">
        <f t="shared" si="92"/>
        <v xml:space="preserve"> </v>
      </c>
      <c r="K448" s="245"/>
      <c r="L448" s="245"/>
      <c r="M448" s="245">
        <f t="shared" si="94"/>
        <v>0</v>
      </c>
      <c r="N448" s="245"/>
      <c r="O448" s="133" t="str">
        <f t="shared" si="93"/>
        <v xml:space="preserve"> </v>
      </c>
      <c r="P448" s="245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35">
        <v>0</v>
      </c>
      <c r="G449" s="135"/>
      <c r="H449" s="135">
        <f t="shared" si="91"/>
        <v>0</v>
      </c>
      <c r="I449" s="245"/>
      <c r="J449" s="102" t="str">
        <f t="shared" si="92"/>
        <v xml:space="preserve"> </v>
      </c>
      <c r="K449" s="245"/>
      <c r="L449" s="245"/>
      <c r="M449" s="245">
        <f t="shared" si="94"/>
        <v>0</v>
      </c>
      <c r="N449" s="245"/>
      <c r="O449" s="133" t="str">
        <f t="shared" ref="O449:O472" si="99">IF(M449=0," ",N449/M449)</f>
        <v xml:space="preserve"> </v>
      </c>
      <c r="P449" s="245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35">
        <v>0</v>
      </c>
      <c r="G450" s="135"/>
      <c r="H450" s="135">
        <f t="shared" si="91"/>
        <v>0</v>
      </c>
      <c r="I450" s="245"/>
      <c r="J450" s="102" t="str">
        <f t="shared" si="92"/>
        <v xml:space="preserve"> </v>
      </c>
      <c r="K450" s="245"/>
      <c r="L450" s="245"/>
      <c r="M450" s="245">
        <f t="shared" si="94"/>
        <v>0</v>
      </c>
      <c r="N450" s="245"/>
      <c r="O450" s="133" t="str">
        <f t="shared" si="99"/>
        <v xml:space="preserve"> </v>
      </c>
      <c r="P450" s="245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35">
        <v>0</v>
      </c>
      <c r="G451" s="135"/>
      <c r="H451" s="135">
        <f t="shared" si="91"/>
        <v>0</v>
      </c>
      <c r="I451" s="245"/>
      <c r="J451" s="102" t="str">
        <f t="shared" si="92"/>
        <v xml:space="preserve"> </v>
      </c>
      <c r="K451" s="245"/>
      <c r="L451" s="245"/>
      <c r="M451" s="245">
        <f t="shared" si="94"/>
        <v>0</v>
      </c>
      <c r="N451" s="245"/>
      <c r="O451" s="133" t="str">
        <f t="shared" si="99"/>
        <v xml:space="preserve"> </v>
      </c>
      <c r="P451" s="245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35">
        <v>0</v>
      </c>
      <c r="G452" s="135"/>
      <c r="H452" s="135">
        <f t="shared" si="91"/>
        <v>0</v>
      </c>
      <c r="I452" s="245"/>
      <c r="J452" s="102" t="str">
        <f t="shared" si="92"/>
        <v xml:space="preserve"> </v>
      </c>
      <c r="K452" s="245"/>
      <c r="L452" s="245"/>
      <c r="M452" s="245">
        <f t="shared" si="94"/>
        <v>0</v>
      </c>
      <c r="N452" s="245"/>
      <c r="O452" s="133" t="str">
        <f t="shared" si="99"/>
        <v xml:space="preserve"> </v>
      </c>
      <c r="P452" s="245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35">
        <v>0</v>
      </c>
      <c r="G453" s="135"/>
      <c r="H453" s="135">
        <f t="shared" si="91"/>
        <v>0</v>
      </c>
      <c r="I453" s="245"/>
      <c r="J453" s="102" t="str">
        <f t="shared" si="92"/>
        <v xml:space="preserve"> </v>
      </c>
      <c r="K453" s="245"/>
      <c r="L453" s="245"/>
      <c r="M453" s="245">
        <f t="shared" si="94"/>
        <v>0</v>
      </c>
      <c r="N453" s="245"/>
      <c r="O453" s="133" t="str">
        <f t="shared" si="99"/>
        <v xml:space="preserve"> </v>
      </c>
      <c r="P453" s="245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35">
        <v>0</v>
      </c>
      <c r="G454" s="135"/>
      <c r="H454" s="135">
        <f t="shared" si="91"/>
        <v>0</v>
      </c>
      <c r="I454" s="245"/>
      <c r="J454" s="102" t="str">
        <f t="shared" si="92"/>
        <v xml:space="preserve"> </v>
      </c>
      <c r="K454" s="245"/>
      <c r="L454" s="245"/>
      <c r="M454" s="245">
        <f t="shared" si="94"/>
        <v>0</v>
      </c>
      <c r="N454" s="245"/>
      <c r="O454" s="133" t="str">
        <f t="shared" si="99"/>
        <v xml:space="preserve"> </v>
      </c>
      <c r="P454" s="245"/>
    </row>
    <row r="455" spans="1:16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35">
        <v>0</v>
      </c>
      <c r="G455" s="135"/>
      <c r="H455" s="135">
        <f t="shared" si="91"/>
        <v>0</v>
      </c>
      <c r="I455" s="245">
        <v>0</v>
      </c>
      <c r="J455" s="102" t="str">
        <f t="shared" si="92"/>
        <v xml:space="preserve"> </v>
      </c>
      <c r="K455" s="245">
        <v>0</v>
      </c>
      <c r="L455" s="245">
        <v>0</v>
      </c>
      <c r="M455" s="245">
        <f t="shared" si="94"/>
        <v>0</v>
      </c>
      <c r="N455" s="245">
        <v>0</v>
      </c>
      <c r="O455" s="133" t="str">
        <f t="shared" si="99"/>
        <v xml:space="preserve"> </v>
      </c>
      <c r="P455" s="245">
        <v>0</v>
      </c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35">
        <v>0</v>
      </c>
      <c r="G456" s="135"/>
      <c r="H456" s="135">
        <f t="shared" si="91"/>
        <v>0</v>
      </c>
      <c r="I456" s="245"/>
      <c r="J456" s="102" t="str">
        <f t="shared" si="92"/>
        <v xml:space="preserve"> </v>
      </c>
      <c r="K456" s="245"/>
      <c r="L456" s="245"/>
      <c r="M456" s="245">
        <f t="shared" si="94"/>
        <v>0</v>
      </c>
      <c r="N456" s="245"/>
      <c r="O456" s="133" t="str">
        <f t="shared" si="99"/>
        <v xml:space="preserve"> </v>
      </c>
      <c r="P456" s="245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35">
        <v>0</v>
      </c>
      <c r="G457" s="135"/>
      <c r="H457" s="135">
        <f t="shared" si="91"/>
        <v>0</v>
      </c>
      <c r="I457" s="245"/>
      <c r="J457" s="102" t="str">
        <f t="shared" si="92"/>
        <v xml:space="preserve"> </v>
      </c>
      <c r="K457" s="245"/>
      <c r="L457" s="245"/>
      <c r="M457" s="245">
        <f t="shared" si="94"/>
        <v>0</v>
      </c>
      <c r="N457" s="245"/>
      <c r="O457" s="133" t="str">
        <f t="shared" si="99"/>
        <v xml:space="preserve"> </v>
      </c>
      <c r="P457" s="245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35">
        <v>0</v>
      </c>
      <c r="G458" s="135"/>
      <c r="H458" s="135">
        <f t="shared" si="91"/>
        <v>0</v>
      </c>
      <c r="I458" s="245"/>
      <c r="J458" s="102" t="str">
        <f t="shared" si="92"/>
        <v xml:space="preserve"> </v>
      </c>
      <c r="K458" s="245"/>
      <c r="L458" s="245"/>
      <c r="M458" s="245">
        <f t="shared" si="94"/>
        <v>0</v>
      </c>
      <c r="N458" s="245"/>
      <c r="O458" s="133" t="str">
        <f t="shared" si="99"/>
        <v xml:space="preserve"> </v>
      </c>
      <c r="P458" s="245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35">
        <v>0</v>
      </c>
      <c r="G459" s="135"/>
      <c r="H459" s="135">
        <f t="shared" si="91"/>
        <v>0</v>
      </c>
      <c r="I459" s="245"/>
      <c r="J459" s="102" t="str">
        <f t="shared" si="92"/>
        <v xml:space="preserve"> </v>
      </c>
      <c r="K459" s="245"/>
      <c r="L459" s="245"/>
      <c r="M459" s="245">
        <f t="shared" si="94"/>
        <v>0</v>
      </c>
      <c r="N459" s="245"/>
      <c r="O459" s="133" t="str">
        <f t="shared" si="99"/>
        <v xml:space="preserve"> </v>
      </c>
      <c r="P459" s="245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35">
        <v>0</v>
      </c>
      <c r="G460" s="135"/>
      <c r="H460" s="135">
        <f t="shared" si="91"/>
        <v>0</v>
      </c>
      <c r="I460" s="245"/>
      <c r="J460" s="102" t="str">
        <f t="shared" si="92"/>
        <v xml:space="preserve"> </v>
      </c>
      <c r="K460" s="245"/>
      <c r="L460" s="245"/>
      <c r="M460" s="245">
        <f t="shared" si="94"/>
        <v>0</v>
      </c>
      <c r="N460" s="245"/>
      <c r="O460" s="133" t="str">
        <f t="shared" si="99"/>
        <v xml:space="preserve"> </v>
      </c>
      <c r="P460" s="245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35">
        <v>0</v>
      </c>
      <c r="G461" s="135"/>
      <c r="H461" s="135">
        <f t="shared" si="91"/>
        <v>0</v>
      </c>
      <c r="I461" s="245"/>
      <c r="J461" s="102" t="str">
        <f t="shared" si="92"/>
        <v xml:space="preserve"> </v>
      </c>
      <c r="K461" s="245"/>
      <c r="L461" s="245"/>
      <c r="M461" s="245">
        <f t="shared" si="94"/>
        <v>0</v>
      </c>
      <c r="N461" s="245"/>
      <c r="O461" s="133" t="str">
        <f t="shared" si="99"/>
        <v xml:space="preserve"> </v>
      </c>
      <c r="P461" s="245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35">
        <v>0</v>
      </c>
      <c r="G462" s="135"/>
      <c r="H462" s="135">
        <f t="shared" si="91"/>
        <v>0</v>
      </c>
      <c r="I462" s="245"/>
      <c r="J462" s="102" t="str">
        <f t="shared" si="92"/>
        <v xml:space="preserve"> </v>
      </c>
      <c r="K462" s="245"/>
      <c r="L462" s="245"/>
      <c r="M462" s="245">
        <f t="shared" si="94"/>
        <v>0</v>
      </c>
      <c r="N462" s="245"/>
      <c r="O462" s="133" t="str">
        <f t="shared" si="99"/>
        <v xml:space="preserve"> </v>
      </c>
      <c r="P462" s="245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35">
        <v>0</v>
      </c>
      <c r="G463" s="135"/>
      <c r="H463" s="135">
        <f t="shared" si="91"/>
        <v>0</v>
      </c>
      <c r="I463" s="245"/>
      <c r="J463" s="102" t="str">
        <f t="shared" si="92"/>
        <v xml:space="preserve"> </v>
      </c>
      <c r="K463" s="245"/>
      <c r="L463" s="245"/>
      <c r="M463" s="245">
        <f t="shared" si="94"/>
        <v>0</v>
      </c>
      <c r="N463" s="245"/>
      <c r="O463" s="133" t="str">
        <f t="shared" si="99"/>
        <v xml:space="preserve"> </v>
      </c>
      <c r="P463" s="245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35">
        <v>0</v>
      </c>
      <c r="G464" s="135"/>
      <c r="H464" s="135">
        <f t="shared" si="91"/>
        <v>0</v>
      </c>
      <c r="I464" s="245"/>
      <c r="J464" s="102" t="str">
        <f t="shared" si="92"/>
        <v xml:space="preserve"> </v>
      </c>
      <c r="K464" s="245"/>
      <c r="L464" s="245"/>
      <c r="M464" s="245">
        <f t="shared" si="94"/>
        <v>0</v>
      </c>
      <c r="N464" s="245"/>
      <c r="O464" s="133" t="str">
        <f t="shared" si="99"/>
        <v xml:space="preserve"> </v>
      </c>
      <c r="P464" s="245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35">
        <v>0</v>
      </c>
      <c r="G465" s="135"/>
      <c r="H465" s="135">
        <f t="shared" si="91"/>
        <v>0</v>
      </c>
      <c r="I465" s="245"/>
      <c r="J465" s="102" t="str">
        <f t="shared" si="92"/>
        <v xml:space="preserve"> </v>
      </c>
      <c r="K465" s="245"/>
      <c r="L465" s="245"/>
      <c r="M465" s="245">
        <f t="shared" si="94"/>
        <v>0</v>
      </c>
      <c r="N465" s="245"/>
      <c r="O465" s="133" t="str">
        <f t="shared" si="99"/>
        <v xml:space="preserve"> </v>
      </c>
      <c r="P465" s="245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35">
        <v>0</v>
      </c>
      <c r="G466" s="135"/>
      <c r="H466" s="135">
        <f t="shared" si="91"/>
        <v>0</v>
      </c>
      <c r="I466" s="245"/>
      <c r="J466" s="102" t="str">
        <f t="shared" si="92"/>
        <v xml:space="preserve"> </v>
      </c>
      <c r="K466" s="245"/>
      <c r="L466" s="245"/>
      <c r="M466" s="245">
        <f t="shared" si="94"/>
        <v>0</v>
      </c>
      <c r="N466" s="245"/>
      <c r="O466" s="133" t="str">
        <f t="shared" si="99"/>
        <v xml:space="preserve"> </v>
      </c>
      <c r="P466" s="245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35">
        <v>0</v>
      </c>
      <c r="G467" s="135"/>
      <c r="H467" s="135">
        <f t="shared" si="91"/>
        <v>0</v>
      </c>
      <c r="I467" s="245"/>
      <c r="J467" s="102" t="str">
        <f t="shared" si="92"/>
        <v xml:space="preserve"> </v>
      </c>
      <c r="K467" s="245"/>
      <c r="L467" s="245"/>
      <c r="M467" s="245">
        <f t="shared" si="94"/>
        <v>0</v>
      </c>
      <c r="N467" s="245"/>
      <c r="O467" s="133" t="str">
        <f t="shared" si="99"/>
        <v xml:space="preserve"> </v>
      </c>
      <c r="P467" s="245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35">
        <v>0</v>
      </c>
      <c r="G468" s="135"/>
      <c r="H468" s="135">
        <f t="shared" si="91"/>
        <v>0</v>
      </c>
      <c r="I468" s="245"/>
      <c r="J468" s="102" t="str">
        <f t="shared" si="92"/>
        <v xml:space="preserve"> </v>
      </c>
      <c r="K468" s="245"/>
      <c r="L468" s="245"/>
      <c r="M468" s="245">
        <f t="shared" si="94"/>
        <v>0</v>
      </c>
      <c r="N468" s="245"/>
      <c r="O468" s="133" t="str">
        <f t="shared" si="99"/>
        <v xml:space="preserve"> </v>
      </c>
      <c r="P468" s="245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35">
        <v>0</v>
      </c>
      <c r="G469" s="135"/>
      <c r="H469" s="135">
        <f t="shared" si="91"/>
        <v>0</v>
      </c>
      <c r="I469" s="245"/>
      <c r="J469" s="102" t="str">
        <f t="shared" si="92"/>
        <v xml:space="preserve"> </v>
      </c>
      <c r="K469" s="245"/>
      <c r="L469" s="245"/>
      <c r="M469" s="245">
        <f t="shared" si="94"/>
        <v>0</v>
      </c>
      <c r="N469" s="245"/>
      <c r="O469" s="133" t="str">
        <f t="shared" si="99"/>
        <v xml:space="preserve"> </v>
      </c>
      <c r="P469" s="245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35">
        <v>0</v>
      </c>
      <c r="G470" s="135"/>
      <c r="H470" s="135">
        <f t="shared" ref="H470:H484" si="100">F470+G470</f>
        <v>0</v>
      </c>
      <c r="I470" s="245"/>
      <c r="J470" s="102" t="str">
        <f t="shared" si="92"/>
        <v xml:space="preserve"> </v>
      </c>
      <c r="K470" s="245"/>
      <c r="L470" s="245"/>
      <c r="M470" s="245">
        <f t="shared" si="94"/>
        <v>0</v>
      </c>
      <c r="N470" s="245"/>
      <c r="O470" s="133" t="str">
        <f t="shared" si="99"/>
        <v xml:space="preserve"> </v>
      </c>
      <c r="P470" s="245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35">
        <v>0</v>
      </c>
      <c r="G471" s="135"/>
      <c r="H471" s="135">
        <f t="shared" si="100"/>
        <v>0</v>
      </c>
      <c r="I471" s="245"/>
      <c r="J471" s="102" t="str">
        <f t="shared" si="92"/>
        <v xml:space="preserve"> </v>
      </c>
      <c r="K471" s="245"/>
      <c r="L471" s="245"/>
      <c r="M471" s="245">
        <f t="shared" si="94"/>
        <v>0</v>
      </c>
      <c r="N471" s="245"/>
      <c r="O471" s="133" t="str">
        <f t="shared" si="99"/>
        <v xml:space="preserve"> </v>
      </c>
      <c r="P471" s="245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35">
        <v>0</v>
      </c>
      <c r="G472" s="135"/>
      <c r="H472" s="135">
        <f t="shared" si="100"/>
        <v>0</v>
      </c>
      <c r="I472" s="245"/>
      <c r="J472" s="102" t="str">
        <f t="shared" si="92"/>
        <v xml:space="preserve"> </v>
      </c>
      <c r="K472" s="245"/>
      <c r="L472" s="245"/>
      <c r="M472" s="245">
        <f t="shared" si="94"/>
        <v>0</v>
      </c>
      <c r="N472" s="245"/>
      <c r="O472" s="133" t="str">
        <f t="shared" si="99"/>
        <v xml:space="preserve"> </v>
      </c>
      <c r="P472" s="245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35">
        <v>0</v>
      </c>
      <c r="G473" s="135"/>
      <c r="H473" s="135">
        <f t="shared" si="100"/>
        <v>0</v>
      </c>
      <c r="I473" s="245"/>
      <c r="J473" s="102" t="str">
        <f t="shared" ref="J473:J536" si="101">IF(H473=0," ",I473/H473)</f>
        <v xml:space="preserve"> </v>
      </c>
      <c r="K473" s="245"/>
      <c r="L473" s="245"/>
      <c r="M473" s="245">
        <f t="shared" si="94"/>
        <v>0</v>
      </c>
      <c r="N473" s="245"/>
      <c r="O473" s="133" t="str">
        <f t="shared" ref="O473:O536" si="102">IF(M473=0," ",N473/M473)</f>
        <v xml:space="preserve"> </v>
      </c>
      <c r="P473" s="245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35">
        <v>0</v>
      </c>
      <c r="G474" s="135"/>
      <c r="H474" s="135">
        <f t="shared" si="100"/>
        <v>0</v>
      </c>
      <c r="I474" s="245"/>
      <c r="J474" s="102" t="str">
        <f t="shared" si="101"/>
        <v xml:space="preserve"> </v>
      </c>
      <c r="K474" s="245"/>
      <c r="L474" s="245"/>
      <c r="M474" s="245">
        <f t="shared" ref="M474:M537" si="103">K474+L474</f>
        <v>0</v>
      </c>
      <c r="N474" s="245"/>
      <c r="O474" s="133" t="str">
        <f t="shared" si="102"/>
        <v xml:space="preserve"> </v>
      </c>
      <c r="P474" s="245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35">
        <v>0</v>
      </c>
      <c r="G475" s="135"/>
      <c r="H475" s="135">
        <f t="shared" si="100"/>
        <v>0</v>
      </c>
      <c r="I475" s="245"/>
      <c r="J475" s="102" t="str">
        <f t="shared" si="101"/>
        <v xml:space="preserve"> </v>
      </c>
      <c r="K475" s="245"/>
      <c r="L475" s="245"/>
      <c r="M475" s="245">
        <f t="shared" si="103"/>
        <v>0</v>
      </c>
      <c r="N475" s="245"/>
      <c r="O475" s="133" t="str">
        <f t="shared" si="102"/>
        <v xml:space="preserve"> </v>
      </c>
      <c r="P475" s="245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35">
        <v>0</v>
      </c>
      <c r="G476" s="135"/>
      <c r="H476" s="135">
        <f t="shared" si="100"/>
        <v>0</v>
      </c>
      <c r="I476" s="245"/>
      <c r="J476" s="102" t="str">
        <f t="shared" si="101"/>
        <v xml:space="preserve"> </v>
      </c>
      <c r="K476" s="245"/>
      <c r="L476" s="245"/>
      <c r="M476" s="245">
        <f t="shared" si="103"/>
        <v>0</v>
      </c>
      <c r="N476" s="245"/>
      <c r="O476" s="133" t="str">
        <f t="shared" si="102"/>
        <v xml:space="preserve"> </v>
      </c>
      <c r="P476" s="245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35">
        <v>0</v>
      </c>
      <c r="G477" s="135"/>
      <c r="H477" s="135">
        <f t="shared" si="100"/>
        <v>0</v>
      </c>
      <c r="I477" s="245"/>
      <c r="J477" s="102" t="str">
        <f t="shared" si="101"/>
        <v xml:space="preserve"> </v>
      </c>
      <c r="K477" s="245"/>
      <c r="L477" s="245"/>
      <c r="M477" s="245">
        <f t="shared" si="103"/>
        <v>0</v>
      </c>
      <c r="N477" s="245"/>
      <c r="O477" s="133" t="str">
        <f t="shared" si="102"/>
        <v xml:space="preserve"> </v>
      </c>
      <c r="P477" s="245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35">
        <v>0</v>
      </c>
      <c r="G478" s="135"/>
      <c r="H478" s="135">
        <f t="shared" si="100"/>
        <v>0</v>
      </c>
      <c r="I478" s="245"/>
      <c r="J478" s="102" t="str">
        <f t="shared" si="101"/>
        <v xml:space="preserve"> </v>
      </c>
      <c r="K478" s="245"/>
      <c r="L478" s="245"/>
      <c r="M478" s="245">
        <f t="shared" si="103"/>
        <v>0</v>
      </c>
      <c r="N478" s="245"/>
      <c r="O478" s="133" t="str">
        <f t="shared" si="102"/>
        <v xml:space="preserve"> </v>
      </c>
      <c r="P478" s="245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35">
        <v>0</v>
      </c>
      <c r="G479" s="135"/>
      <c r="H479" s="135">
        <f t="shared" si="100"/>
        <v>0</v>
      </c>
      <c r="I479" s="245"/>
      <c r="J479" s="102" t="str">
        <f t="shared" si="101"/>
        <v xml:space="preserve"> </v>
      </c>
      <c r="K479" s="245"/>
      <c r="L479" s="245"/>
      <c r="M479" s="245">
        <f t="shared" si="103"/>
        <v>0</v>
      </c>
      <c r="N479" s="245"/>
      <c r="O479" s="133" t="str">
        <f t="shared" si="102"/>
        <v xml:space="preserve"> </v>
      </c>
      <c r="P479" s="245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35">
        <v>0</v>
      </c>
      <c r="G480" s="135"/>
      <c r="H480" s="135">
        <f t="shared" si="100"/>
        <v>0</v>
      </c>
      <c r="I480" s="245"/>
      <c r="J480" s="102" t="str">
        <f t="shared" si="101"/>
        <v xml:space="preserve"> </v>
      </c>
      <c r="K480" s="245"/>
      <c r="L480" s="245"/>
      <c r="M480" s="245">
        <f t="shared" si="103"/>
        <v>0</v>
      </c>
      <c r="N480" s="245"/>
      <c r="O480" s="133" t="str">
        <f t="shared" si="102"/>
        <v xml:space="preserve"> </v>
      </c>
      <c r="P480" s="245"/>
    </row>
    <row r="481" spans="1:17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35">
        <v>0</v>
      </c>
      <c r="G481" s="135"/>
      <c r="H481" s="135">
        <f t="shared" si="100"/>
        <v>0</v>
      </c>
      <c r="I481" s="245"/>
      <c r="J481" s="102" t="str">
        <f t="shared" si="101"/>
        <v xml:space="preserve"> </v>
      </c>
      <c r="K481" s="245"/>
      <c r="L481" s="245"/>
      <c r="M481" s="245">
        <f t="shared" si="103"/>
        <v>0</v>
      </c>
      <c r="N481" s="245"/>
      <c r="O481" s="133" t="str">
        <f t="shared" si="102"/>
        <v xml:space="preserve"> </v>
      </c>
      <c r="P481" s="245"/>
    </row>
    <row r="482" spans="1:17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35">
        <v>0</v>
      </c>
      <c r="G482" s="135"/>
      <c r="H482" s="135">
        <f t="shared" si="100"/>
        <v>0</v>
      </c>
      <c r="I482" s="245"/>
      <c r="J482" s="102" t="str">
        <f t="shared" si="101"/>
        <v xml:space="preserve"> </v>
      </c>
      <c r="K482" s="245"/>
      <c r="L482" s="245"/>
      <c r="M482" s="245">
        <f t="shared" si="103"/>
        <v>0</v>
      </c>
      <c r="N482" s="245"/>
      <c r="O482" s="133" t="str">
        <f t="shared" si="102"/>
        <v xml:space="preserve"> </v>
      </c>
      <c r="P482" s="245"/>
    </row>
    <row r="483" spans="1:17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35">
        <v>0</v>
      </c>
      <c r="G483" s="135"/>
      <c r="H483" s="135">
        <f t="shared" si="100"/>
        <v>0</v>
      </c>
      <c r="I483" s="245"/>
      <c r="J483" s="102" t="str">
        <f t="shared" si="101"/>
        <v xml:space="preserve"> </v>
      </c>
      <c r="K483" s="245"/>
      <c r="L483" s="245"/>
      <c r="M483" s="245">
        <f t="shared" si="103"/>
        <v>0</v>
      </c>
      <c r="N483" s="245"/>
      <c r="O483" s="133" t="str">
        <f t="shared" si="102"/>
        <v xml:space="preserve"> </v>
      </c>
      <c r="P483" s="245"/>
    </row>
    <row r="484" spans="1:17" x14ac:dyDescent="0.2">
      <c r="A484" s="383" t="s">
        <v>402</v>
      </c>
      <c r="B484" s="383"/>
      <c r="C484" s="5" t="s">
        <v>728</v>
      </c>
      <c r="D484" s="22" t="s">
        <v>895</v>
      </c>
      <c r="E484" s="29"/>
      <c r="F484" s="135">
        <v>0</v>
      </c>
      <c r="G484" s="135"/>
      <c r="H484" s="135">
        <f t="shared" si="100"/>
        <v>0</v>
      </c>
      <c r="I484" s="245"/>
      <c r="J484" s="102" t="str">
        <f t="shared" si="101"/>
        <v xml:space="preserve"> </v>
      </c>
      <c r="K484" s="245"/>
      <c r="L484" s="245"/>
      <c r="M484" s="245">
        <f t="shared" si="103"/>
        <v>0</v>
      </c>
      <c r="N484" s="245"/>
      <c r="O484" s="133" t="str">
        <f t="shared" si="102"/>
        <v xml:space="preserve"> </v>
      </c>
      <c r="P484" s="245"/>
    </row>
    <row r="485" spans="1:17" ht="25.5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42">
        <f t="shared" ref="F485:I485" si="104">F421+F423+F424+F425+F436+F447+F458+F460+F471+F472+F473+F484</f>
        <v>0</v>
      </c>
      <c r="G485" s="42">
        <f t="shared" si="104"/>
        <v>0</v>
      </c>
      <c r="H485" s="42">
        <f t="shared" si="104"/>
        <v>0</v>
      </c>
      <c r="I485" s="62">
        <f t="shared" si="104"/>
        <v>0</v>
      </c>
      <c r="J485" s="62" t="e">
        <f t="shared" ref="J485:N485" si="105">J421+J423+J424+J425+J436+J447+J458+J460+J471+J472+J473+J484</f>
        <v>#VALUE!</v>
      </c>
      <c r="K485" s="62">
        <f t="shared" si="105"/>
        <v>0</v>
      </c>
      <c r="L485" s="62">
        <f t="shared" si="105"/>
        <v>0</v>
      </c>
      <c r="M485" s="62">
        <f t="shared" si="105"/>
        <v>0</v>
      </c>
      <c r="N485" s="62">
        <f t="shared" si="105"/>
        <v>0</v>
      </c>
      <c r="O485" s="133" t="str">
        <f t="shared" si="102"/>
        <v xml:space="preserve"> </v>
      </c>
      <c r="P485" s="62">
        <f t="shared" ref="P485" si="106">P421+P423+P424+P425+P436+P447+P458+P460+P471+P472+P473+P484</f>
        <v>0</v>
      </c>
    </row>
    <row r="486" spans="1:17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35">
        <v>0</v>
      </c>
      <c r="G486" s="135"/>
      <c r="H486" s="135">
        <f t="shared" ref="H486:H493" si="107">F486+G486</f>
        <v>0</v>
      </c>
      <c r="I486" s="245"/>
      <c r="J486" s="102" t="str">
        <f t="shared" si="101"/>
        <v xml:space="preserve"> </v>
      </c>
      <c r="K486" s="245"/>
      <c r="L486" s="245"/>
      <c r="M486" s="245">
        <f t="shared" si="103"/>
        <v>0</v>
      </c>
      <c r="N486" s="245"/>
      <c r="O486" s="133" t="str">
        <f t="shared" si="102"/>
        <v xml:space="preserve"> </v>
      </c>
      <c r="P486" s="245"/>
    </row>
    <row r="487" spans="1:17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35">
        <v>0</v>
      </c>
      <c r="G487" s="135"/>
      <c r="H487" s="135">
        <f t="shared" si="107"/>
        <v>0</v>
      </c>
      <c r="I487" s="245">
        <v>41410</v>
      </c>
      <c r="J487" s="102" t="str">
        <f t="shared" si="101"/>
        <v xml:space="preserve"> </v>
      </c>
      <c r="K487" s="245">
        <f>258041+1574803</f>
        <v>1832844</v>
      </c>
      <c r="L487" s="245">
        <v>-1832844</v>
      </c>
      <c r="M487" s="245">
        <f t="shared" si="103"/>
        <v>0</v>
      </c>
      <c r="N487" s="245"/>
      <c r="O487" s="133" t="str">
        <f t="shared" si="102"/>
        <v xml:space="preserve"> </v>
      </c>
      <c r="P487" s="245">
        <f>258041+1574803</f>
        <v>1832844</v>
      </c>
      <c r="Q487" t="s">
        <v>1031</v>
      </c>
    </row>
    <row r="488" spans="1:17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35">
        <v>0</v>
      </c>
      <c r="G488" s="135"/>
      <c r="H488" s="135">
        <f t="shared" si="107"/>
        <v>0</v>
      </c>
      <c r="I488" s="245"/>
      <c r="J488" s="102" t="str">
        <f t="shared" si="101"/>
        <v xml:space="preserve"> </v>
      </c>
      <c r="K488" s="245"/>
      <c r="L488" s="245"/>
      <c r="M488" s="245">
        <f t="shared" si="103"/>
        <v>0</v>
      </c>
      <c r="N488" s="245"/>
      <c r="O488" s="133" t="str">
        <f t="shared" si="102"/>
        <v xml:space="preserve"> </v>
      </c>
      <c r="P488" s="245"/>
    </row>
    <row r="489" spans="1:17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35">
        <v>0</v>
      </c>
      <c r="G489" s="135"/>
      <c r="H489" s="135">
        <f t="shared" si="107"/>
        <v>0</v>
      </c>
      <c r="I489" s="245"/>
      <c r="J489" s="102" t="str">
        <f t="shared" si="101"/>
        <v xml:space="preserve"> </v>
      </c>
      <c r="K489" s="245"/>
      <c r="L489" s="245"/>
      <c r="M489" s="245">
        <f t="shared" si="103"/>
        <v>0</v>
      </c>
      <c r="N489" s="245"/>
      <c r="O489" s="133" t="str">
        <f t="shared" si="102"/>
        <v xml:space="preserve"> </v>
      </c>
      <c r="P489" s="245"/>
    </row>
    <row r="490" spans="1:17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35">
        <v>0</v>
      </c>
      <c r="G490" s="135">
        <v>1097</v>
      </c>
      <c r="H490" s="135">
        <f t="shared" si="107"/>
        <v>1097</v>
      </c>
      <c r="I490" s="245">
        <v>0</v>
      </c>
      <c r="J490" s="102">
        <f t="shared" si="101"/>
        <v>0</v>
      </c>
      <c r="K490" s="245">
        <v>393701</v>
      </c>
      <c r="L490" s="245">
        <v>-393701</v>
      </c>
      <c r="M490" s="245">
        <f t="shared" si="103"/>
        <v>0</v>
      </c>
      <c r="N490" s="245">
        <v>0</v>
      </c>
      <c r="O490" s="133" t="str">
        <f t="shared" si="102"/>
        <v xml:space="preserve"> </v>
      </c>
      <c r="P490" s="245">
        <v>393701</v>
      </c>
      <c r="Q490" t="s">
        <v>1030</v>
      </c>
    </row>
    <row r="491" spans="1:17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35">
        <v>0</v>
      </c>
      <c r="G491" s="158"/>
      <c r="H491" s="135">
        <f t="shared" si="107"/>
        <v>0</v>
      </c>
      <c r="I491" s="245"/>
      <c r="J491" s="102" t="str">
        <f t="shared" si="101"/>
        <v xml:space="preserve"> </v>
      </c>
      <c r="K491" s="245"/>
      <c r="L491" s="245"/>
      <c r="M491" s="245">
        <f t="shared" si="103"/>
        <v>0</v>
      </c>
      <c r="N491" s="245"/>
      <c r="O491" s="133" t="str">
        <f t="shared" si="102"/>
        <v xml:space="preserve"> </v>
      </c>
      <c r="P491" s="245"/>
    </row>
    <row r="492" spans="1:17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35">
        <v>0</v>
      </c>
      <c r="G492" s="135"/>
      <c r="H492" s="135">
        <f t="shared" si="107"/>
        <v>0</v>
      </c>
      <c r="I492" s="245"/>
      <c r="J492" s="102" t="str">
        <f t="shared" si="101"/>
        <v xml:space="preserve"> </v>
      </c>
      <c r="K492" s="245"/>
      <c r="L492" s="245"/>
      <c r="M492" s="245">
        <f t="shared" si="103"/>
        <v>0</v>
      </c>
      <c r="N492" s="245"/>
      <c r="O492" s="133" t="str">
        <f t="shared" si="102"/>
        <v xml:space="preserve"> </v>
      </c>
      <c r="P492" s="245"/>
    </row>
    <row r="493" spans="1:17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35">
        <v>0</v>
      </c>
      <c r="G493" s="135">
        <v>296</v>
      </c>
      <c r="H493" s="135">
        <f t="shared" si="107"/>
        <v>296</v>
      </c>
      <c r="I493" s="245">
        <v>0</v>
      </c>
      <c r="J493" s="102">
        <f t="shared" si="101"/>
        <v>0</v>
      </c>
      <c r="K493" s="245">
        <v>531496</v>
      </c>
      <c r="L493" s="245">
        <v>-531496</v>
      </c>
      <c r="M493" s="245">
        <f t="shared" si="103"/>
        <v>0</v>
      </c>
      <c r="N493" s="245">
        <v>0</v>
      </c>
      <c r="O493" s="133" t="str">
        <f t="shared" si="102"/>
        <v xml:space="preserve"> </v>
      </c>
      <c r="P493" s="245">
        <v>531496</v>
      </c>
    </row>
    <row r="494" spans="1:17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42">
        <f t="shared" ref="F494:I494" si="108">F486+F487+F489+F490+F491+F492+F493</f>
        <v>0</v>
      </c>
      <c r="G494" s="42">
        <f t="shared" si="108"/>
        <v>1393</v>
      </c>
      <c r="H494" s="42">
        <f t="shared" si="108"/>
        <v>1393</v>
      </c>
      <c r="I494" s="62">
        <f t="shared" si="108"/>
        <v>41410</v>
      </c>
      <c r="J494" s="62" t="e">
        <f t="shared" ref="J494:N494" si="109">J486+J487+J489+J490+J491+J492+J493</f>
        <v>#VALUE!</v>
      </c>
      <c r="K494" s="62">
        <f t="shared" si="109"/>
        <v>2758041</v>
      </c>
      <c r="L494" s="62">
        <f t="shared" si="109"/>
        <v>-2758041</v>
      </c>
      <c r="M494" s="62">
        <f t="shared" si="109"/>
        <v>0</v>
      </c>
      <c r="N494" s="62">
        <f t="shared" si="109"/>
        <v>0</v>
      </c>
      <c r="O494" s="133" t="str">
        <f t="shared" si="102"/>
        <v xml:space="preserve"> </v>
      </c>
      <c r="P494" s="62">
        <f t="shared" ref="P494" si="110">P486+P487+P489+P490+P491+P492+P493</f>
        <v>2758041</v>
      </c>
    </row>
    <row r="495" spans="1:17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35">
        <v>0</v>
      </c>
      <c r="G495" s="135"/>
      <c r="H495" s="135">
        <f t="shared" ref="H495:H558" si="111">F495+G495</f>
        <v>0</v>
      </c>
      <c r="I495" s="245">
        <v>0</v>
      </c>
      <c r="J495" s="102" t="str">
        <f t="shared" si="101"/>
        <v xml:space="preserve"> </v>
      </c>
      <c r="K495" s="245"/>
      <c r="L495" s="245"/>
      <c r="M495" s="245">
        <f t="shared" si="103"/>
        <v>0</v>
      </c>
      <c r="N495" s="245">
        <v>0</v>
      </c>
      <c r="O495" s="133" t="str">
        <f t="shared" si="102"/>
        <v xml:space="preserve"> </v>
      </c>
      <c r="P495" s="245"/>
    </row>
    <row r="496" spans="1:17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35">
        <v>0</v>
      </c>
      <c r="G496" s="135"/>
      <c r="H496" s="135">
        <f t="shared" si="111"/>
        <v>0</v>
      </c>
      <c r="I496" s="245"/>
      <c r="J496" s="102" t="str">
        <f t="shared" si="101"/>
        <v xml:space="preserve"> </v>
      </c>
      <c r="K496" s="245"/>
      <c r="L496" s="245"/>
      <c r="M496" s="245">
        <f t="shared" si="103"/>
        <v>0</v>
      </c>
      <c r="N496" s="245"/>
      <c r="O496" s="133" t="str">
        <f t="shared" si="102"/>
        <v xml:space="preserve"> </v>
      </c>
      <c r="P496" s="245"/>
    </row>
    <row r="497" spans="1:16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35">
        <v>0</v>
      </c>
      <c r="G497" s="135"/>
      <c r="H497" s="135">
        <f t="shared" si="111"/>
        <v>0</v>
      </c>
      <c r="I497" s="245"/>
      <c r="J497" s="102" t="str">
        <f t="shared" si="101"/>
        <v xml:space="preserve"> </v>
      </c>
      <c r="K497" s="245"/>
      <c r="L497" s="245"/>
      <c r="M497" s="245">
        <f t="shared" si="103"/>
        <v>0</v>
      </c>
      <c r="N497" s="245"/>
      <c r="O497" s="133" t="str">
        <f t="shared" si="102"/>
        <v xml:space="preserve"> </v>
      </c>
      <c r="P497" s="245"/>
    </row>
    <row r="498" spans="1:16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35">
        <v>0</v>
      </c>
      <c r="G498" s="135"/>
      <c r="H498" s="135">
        <f t="shared" si="111"/>
        <v>0</v>
      </c>
      <c r="I498" s="245">
        <v>0</v>
      </c>
      <c r="J498" s="102" t="str">
        <f t="shared" si="101"/>
        <v xml:space="preserve"> </v>
      </c>
      <c r="K498" s="245"/>
      <c r="L498" s="245"/>
      <c r="M498" s="245">
        <f t="shared" si="103"/>
        <v>0</v>
      </c>
      <c r="N498" s="245">
        <v>0</v>
      </c>
      <c r="O498" s="133" t="str">
        <f t="shared" si="102"/>
        <v xml:space="preserve"> </v>
      </c>
      <c r="P498" s="245"/>
    </row>
    <row r="499" spans="1:16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35">
        <v>0</v>
      </c>
      <c r="G499" s="135"/>
      <c r="H499" s="135">
        <f t="shared" si="111"/>
        <v>0</v>
      </c>
      <c r="I499" s="245">
        <f>SUM(I495:I498)</f>
        <v>0</v>
      </c>
      <c r="J499" s="102" t="str">
        <f t="shared" si="101"/>
        <v xml:space="preserve"> </v>
      </c>
      <c r="K499" s="245">
        <f>SUM(K495:K498)</f>
        <v>0</v>
      </c>
      <c r="L499" s="246">
        <f>SUM(L495:L498)</f>
        <v>0</v>
      </c>
      <c r="M499" s="245">
        <f t="shared" si="103"/>
        <v>0</v>
      </c>
      <c r="N499" s="245">
        <f>SUM(N495:N498)</f>
        <v>0</v>
      </c>
      <c r="O499" s="133" t="str">
        <f t="shared" si="102"/>
        <v xml:space="preserve"> </v>
      </c>
      <c r="P499" s="245">
        <f>SUM(P495:P498)</f>
        <v>0</v>
      </c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35">
        <v>0</v>
      </c>
      <c r="G500" s="135"/>
      <c r="H500" s="135">
        <f t="shared" si="111"/>
        <v>0</v>
      </c>
      <c r="I500" s="245"/>
      <c r="J500" s="102" t="str">
        <f t="shared" si="101"/>
        <v xml:space="preserve"> </v>
      </c>
      <c r="K500" s="245"/>
      <c r="L500" s="245"/>
      <c r="M500" s="245">
        <f t="shared" si="103"/>
        <v>0</v>
      </c>
      <c r="N500" s="245"/>
      <c r="O500" s="133" t="str">
        <f t="shared" si="102"/>
        <v xml:space="preserve"> </v>
      </c>
      <c r="P500" s="245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35">
        <v>0</v>
      </c>
      <c r="G501" s="135"/>
      <c r="H501" s="135">
        <f t="shared" si="111"/>
        <v>0</v>
      </c>
      <c r="I501" s="245"/>
      <c r="J501" s="102" t="str">
        <f t="shared" si="101"/>
        <v xml:space="preserve"> </v>
      </c>
      <c r="K501" s="245"/>
      <c r="L501" s="245"/>
      <c r="M501" s="245">
        <f t="shared" si="103"/>
        <v>0</v>
      </c>
      <c r="N501" s="245"/>
      <c r="O501" s="133" t="str">
        <f t="shared" si="102"/>
        <v xml:space="preserve"> </v>
      </c>
      <c r="P501" s="245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35">
        <v>0</v>
      </c>
      <c r="G502" s="135"/>
      <c r="H502" s="135">
        <f t="shared" si="111"/>
        <v>0</v>
      </c>
      <c r="I502" s="245"/>
      <c r="J502" s="102" t="str">
        <f t="shared" si="101"/>
        <v xml:space="preserve"> </v>
      </c>
      <c r="K502" s="245"/>
      <c r="L502" s="245"/>
      <c r="M502" s="245">
        <f t="shared" si="103"/>
        <v>0</v>
      </c>
      <c r="N502" s="245"/>
      <c r="O502" s="133" t="str">
        <f t="shared" si="102"/>
        <v xml:space="preserve"> </v>
      </c>
      <c r="P502" s="245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35">
        <v>0</v>
      </c>
      <c r="G503" s="135"/>
      <c r="H503" s="135">
        <f t="shared" si="111"/>
        <v>0</v>
      </c>
      <c r="I503" s="245"/>
      <c r="J503" s="102" t="str">
        <f t="shared" si="101"/>
        <v xml:space="preserve"> </v>
      </c>
      <c r="K503" s="245"/>
      <c r="L503" s="245"/>
      <c r="M503" s="245">
        <f t="shared" si="103"/>
        <v>0</v>
      </c>
      <c r="N503" s="245"/>
      <c r="O503" s="133" t="str">
        <f t="shared" si="102"/>
        <v xml:space="preserve"> </v>
      </c>
      <c r="P503" s="245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35">
        <v>0</v>
      </c>
      <c r="G504" s="135"/>
      <c r="H504" s="135">
        <f t="shared" si="111"/>
        <v>0</v>
      </c>
      <c r="I504" s="245"/>
      <c r="J504" s="102" t="str">
        <f t="shared" si="101"/>
        <v xml:space="preserve"> </v>
      </c>
      <c r="K504" s="245"/>
      <c r="L504" s="245"/>
      <c r="M504" s="245">
        <f t="shared" si="103"/>
        <v>0</v>
      </c>
      <c r="N504" s="245"/>
      <c r="O504" s="133" t="str">
        <f t="shared" si="102"/>
        <v xml:space="preserve"> </v>
      </c>
      <c r="P504" s="245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35">
        <v>0</v>
      </c>
      <c r="G505" s="135"/>
      <c r="H505" s="135">
        <f t="shared" si="111"/>
        <v>0</v>
      </c>
      <c r="I505" s="245"/>
      <c r="J505" s="102" t="str">
        <f t="shared" si="101"/>
        <v xml:space="preserve"> </v>
      </c>
      <c r="K505" s="245"/>
      <c r="L505" s="245"/>
      <c r="M505" s="245">
        <f t="shared" si="103"/>
        <v>0</v>
      </c>
      <c r="N505" s="245"/>
      <c r="O505" s="133" t="str">
        <f t="shared" si="102"/>
        <v xml:space="preserve"> </v>
      </c>
      <c r="P505" s="245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35">
        <v>0</v>
      </c>
      <c r="G506" s="135"/>
      <c r="H506" s="135">
        <f t="shared" si="111"/>
        <v>0</v>
      </c>
      <c r="I506" s="245"/>
      <c r="J506" s="102" t="str">
        <f t="shared" si="101"/>
        <v xml:space="preserve"> </v>
      </c>
      <c r="K506" s="245"/>
      <c r="L506" s="245"/>
      <c r="M506" s="245">
        <f t="shared" si="103"/>
        <v>0</v>
      </c>
      <c r="N506" s="245"/>
      <c r="O506" s="133" t="str">
        <f t="shared" si="102"/>
        <v xml:space="preserve"> </v>
      </c>
      <c r="P506" s="245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35">
        <v>0</v>
      </c>
      <c r="G507" s="135"/>
      <c r="H507" s="135">
        <f t="shared" si="111"/>
        <v>0</v>
      </c>
      <c r="I507" s="245"/>
      <c r="J507" s="102" t="str">
        <f t="shared" si="101"/>
        <v xml:space="preserve"> </v>
      </c>
      <c r="K507" s="245"/>
      <c r="L507" s="245"/>
      <c r="M507" s="245">
        <f t="shared" si="103"/>
        <v>0</v>
      </c>
      <c r="N507" s="245"/>
      <c r="O507" s="133" t="str">
        <f t="shared" si="102"/>
        <v xml:space="preserve"> </v>
      </c>
      <c r="P507" s="245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35">
        <v>0</v>
      </c>
      <c r="G508" s="135"/>
      <c r="H508" s="135">
        <f t="shared" si="111"/>
        <v>0</v>
      </c>
      <c r="I508" s="245"/>
      <c r="J508" s="102" t="str">
        <f t="shared" si="101"/>
        <v xml:space="preserve"> </v>
      </c>
      <c r="K508" s="245"/>
      <c r="L508" s="245"/>
      <c r="M508" s="245">
        <f t="shared" si="103"/>
        <v>0</v>
      </c>
      <c r="N508" s="245"/>
      <c r="O508" s="133" t="str">
        <f t="shared" si="102"/>
        <v xml:space="preserve"> </v>
      </c>
      <c r="P508" s="245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35">
        <v>0</v>
      </c>
      <c r="G509" s="135"/>
      <c r="H509" s="135">
        <f t="shared" si="111"/>
        <v>0</v>
      </c>
      <c r="I509" s="245"/>
      <c r="J509" s="102" t="str">
        <f t="shared" si="101"/>
        <v xml:space="preserve"> </v>
      </c>
      <c r="K509" s="245"/>
      <c r="L509" s="245"/>
      <c r="M509" s="245">
        <f t="shared" si="103"/>
        <v>0</v>
      </c>
      <c r="N509" s="245"/>
      <c r="O509" s="133" t="str">
        <f t="shared" si="102"/>
        <v xml:space="preserve"> </v>
      </c>
      <c r="P509" s="245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35">
        <v>0</v>
      </c>
      <c r="G510" s="135"/>
      <c r="H510" s="135">
        <f t="shared" si="111"/>
        <v>0</v>
      </c>
      <c r="I510" s="245"/>
      <c r="J510" s="102" t="str">
        <f t="shared" si="101"/>
        <v xml:space="preserve"> </v>
      </c>
      <c r="K510" s="245"/>
      <c r="L510" s="245"/>
      <c r="M510" s="245">
        <f t="shared" si="103"/>
        <v>0</v>
      </c>
      <c r="N510" s="245"/>
      <c r="O510" s="133" t="str">
        <f t="shared" si="102"/>
        <v xml:space="preserve"> </v>
      </c>
      <c r="P510" s="245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35">
        <v>0</v>
      </c>
      <c r="G511" s="135"/>
      <c r="H511" s="135">
        <f t="shared" si="111"/>
        <v>0</v>
      </c>
      <c r="I511" s="245"/>
      <c r="J511" s="102" t="str">
        <f t="shared" si="101"/>
        <v xml:space="preserve"> </v>
      </c>
      <c r="K511" s="245"/>
      <c r="L511" s="245"/>
      <c r="M511" s="245">
        <f t="shared" si="103"/>
        <v>0</v>
      </c>
      <c r="N511" s="245"/>
      <c r="O511" s="133" t="str">
        <f t="shared" si="102"/>
        <v xml:space="preserve"> </v>
      </c>
      <c r="P511" s="245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35">
        <v>0</v>
      </c>
      <c r="G512" s="135"/>
      <c r="H512" s="135">
        <f t="shared" si="111"/>
        <v>0</v>
      </c>
      <c r="I512" s="245"/>
      <c r="J512" s="102" t="str">
        <f t="shared" si="101"/>
        <v xml:space="preserve"> </v>
      </c>
      <c r="K512" s="245"/>
      <c r="L512" s="245"/>
      <c r="M512" s="245">
        <f t="shared" si="103"/>
        <v>0</v>
      </c>
      <c r="N512" s="245"/>
      <c r="O512" s="133" t="str">
        <f t="shared" si="102"/>
        <v xml:space="preserve"> </v>
      </c>
      <c r="P512" s="245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35">
        <v>0</v>
      </c>
      <c r="G513" s="135"/>
      <c r="H513" s="135">
        <f t="shared" si="111"/>
        <v>0</v>
      </c>
      <c r="I513" s="245"/>
      <c r="J513" s="102" t="str">
        <f t="shared" si="101"/>
        <v xml:space="preserve"> </v>
      </c>
      <c r="K513" s="245"/>
      <c r="L513" s="245"/>
      <c r="M513" s="245">
        <f t="shared" si="103"/>
        <v>0</v>
      </c>
      <c r="N513" s="245"/>
      <c r="O513" s="133" t="str">
        <f t="shared" si="102"/>
        <v xml:space="preserve"> </v>
      </c>
      <c r="P513" s="245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35">
        <v>0</v>
      </c>
      <c r="G514" s="135"/>
      <c r="H514" s="135">
        <f t="shared" si="111"/>
        <v>0</v>
      </c>
      <c r="I514" s="245"/>
      <c r="J514" s="102" t="str">
        <f t="shared" si="101"/>
        <v xml:space="preserve"> </v>
      </c>
      <c r="K514" s="245"/>
      <c r="L514" s="245"/>
      <c r="M514" s="245">
        <f t="shared" si="103"/>
        <v>0</v>
      </c>
      <c r="N514" s="245"/>
      <c r="O514" s="133" t="str">
        <f t="shared" si="102"/>
        <v xml:space="preserve"> </v>
      </c>
      <c r="P514" s="245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35">
        <v>0</v>
      </c>
      <c r="G515" s="135"/>
      <c r="H515" s="135">
        <f t="shared" si="111"/>
        <v>0</v>
      </c>
      <c r="I515" s="245"/>
      <c r="J515" s="102" t="str">
        <f t="shared" si="101"/>
        <v xml:space="preserve"> </v>
      </c>
      <c r="K515" s="245"/>
      <c r="L515" s="245"/>
      <c r="M515" s="245">
        <f t="shared" si="103"/>
        <v>0</v>
      </c>
      <c r="N515" s="245"/>
      <c r="O515" s="133" t="str">
        <f t="shared" si="102"/>
        <v xml:space="preserve"> </v>
      </c>
      <c r="P515" s="245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35">
        <v>0</v>
      </c>
      <c r="G516" s="135"/>
      <c r="H516" s="135">
        <f t="shared" si="111"/>
        <v>0</v>
      </c>
      <c r="I516" s="245"/>
      <c r="J516" s="102" t="str">
        <f t="shared" si="101"/>
        <v xml:space="preserve"> </v>
      </c>
      <c r="K516" s="245"/>
      <c r="L516" s="245"/>
      <c r="M516" s="245">
        <f t="shared" si="103"/>
        <v>0</v>
      </c>
      <c r="N516" s="245"/>
      <c r="O516" s="133" t="str">
        <f t="shared" si="102"/>
        <v xml:space="preserve"> </v>
      </c>
      <c r="P516" s="245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35">
        <v>0</v>
      </c>
      <c r="G517" s="135"/>
      <c r="H517" s="135">
        <f t="shared" si="111"/>
        <v>0</v>
      </c>
      <c r="I517" s="245"/>
      <c r="J517" s="102" t="str">
        <f t="shared" si="101"/>
        <v xml:space="preserve"> </v>
      </c>
      <c r="K517" s="245"/>
      <c r="L517" s="245"/>
      <c r="M517" s="245">
        <f t="shared" si="103"/>
        <v>0</v>
      </c>
      <c r="N517" s="245"/>
      <c r="O517" s="133" t="str">
        <f t="shared" si="102"/>
        <v xml:space="preserve"> </v>
      </c>
      <c r="P517" s="245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35">
        <v>0</v>
      </c>
      <c r="G518" s="135"/>
      <c r="H518" s="135">
        <f t="shared" si="111"/>
        <v>0</v>
      </c>
      <c r="I518" s="245"/>
      <c r="J518" s="102" t="str">
        <f t="shared" si="101"/>
        <v xml:space="preserve"> </v>
      </c>
      <c r="K518" s="245"/>
      <c r="L518" s="245"/>
      <c r="M518" s="245">
        <f t="shared" si="103"/>
        <v>0</v>
      </c>
      <c r="N518" s="245"/>
      <c r="O518" s="133" t="str">
        <f t="shared" si="102"/>
        <v xml:space="preserve"> </v>
      </c>
      <c r="P518" s="245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35">
        <v>0</v>
      </c>
      <c r="G519" s="135"/>
      <c r="H519" s="135">
        <f t="shared" si="111"/>
        <v>0</v>
      </c>
      <c r="I519" s="245"/>
      <c r="J519" s="102" t="str">
        <f t="shared" si="101"/>
        <v xml:space="preserve"> </v>
      </c>
      <c r="K519" s="245"/>
      <c r="L519" s="245"/>
      <c r="M519" s="245">
        <f t="shared" si="103"/>
        <v>0</v>
      </c>
      <c r="N519" s="245"/>
      <c r="O519" s="133" t="str">
        <f t="shared" si="102"/>
        <v xml:space="preserve"> </v>
      </c>
      <c r="P519" s="245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35">
        <v>0</v>
      </c>
      <c r="G520" s="135"/>
      <c r="H520" s="135">
        <f t="shared" si="111"/>
        <v>0</v>
      </c>
      <c r="I520" s="245"/>
      <c r="J520" s="102" t="str">
        <f t="shared" si="101"/>
        <v xml:space="preserve"> </v>
      </c>
      <c r="K520" s="245"/>
      <c r="L520" s="245"/>
      <c r="M520" s="245">
        <f t="shared" si="103"/>
        <v>0</v>
      </c>
      <c r="N520" s="245"/>
      <c r="O520" s="133" t="str">
        <f t="shared" si="102"/>
        <v xml:space="preserve"> </v>
      </c>
      <c r="P520" s="245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35">
        <v>0</v>
      </c>
      <c r="G521" s="135"/>
      <c r="H521" s="135">
        <f t="shared" si="111"/>
        <v>0</v>
      </c>
      <c r="I521" s="245"/>
      <c r="J521" s="102" t="str">
        <f t="shared" si="101"/>
        <v xml:space="preserve"> </v>
      </c>
      <c r="K521" s="245"/>
      <c r="L521" s="245"/>
      <c r="M521" s="245">
        <f t="shared" si="103"/>
        <v>0</v>
      </c>
      <c r="N521" s="245"/>
      <c r="O521" s="133" t="str">
        <f t="shared" si="102"/>
        <v xml:space="preserve"> </v>
      </c>
      <c r="P521" s="245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35">
        <v>0</v>
      </c>
      <c r="G522" s="135"/>
      <c r="H522" s="135">
        <f t="shared" si="111"/>
        <v>0</v>
      </c>
      <c r="I522" s="245"/>
      <c r="J522" s="102" t="str">
        <f t="shared" si="101"/>
        <v xml:space="preserve"> </v>
      </c>
      <c r="K522" s="245"/>
      <c r="L522" s="245"/>
      <c r="M522" s="245">
        <f t="shared" si="103"/>
        <v>0</v>
      </c>
      <c r="N522" s="245"/>
      <c r="O522" s="133" t="str">
        <f t="shared" si="102"/>
        <v xml:space="preserve"> </v>
      </c>
      <c r="P522" s="245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35">
        <v>0</v>
      </c>
      <c r="G523" s="135"/>
      <c r="H523" s="135">
        <f t="shared" si="111"/>
        <v>0</v>
      </c>
      <c r="I523" s="245"/>
      <c r="J523" s="102" t="str">
        <f t="shared" si="101"/>
        <v xml:space="preserve"> </v>
      </c>
      <c r="K523" s="245"/>
      <c r="L523" s="245"/>
      <c r="M523" s="245">
        <f t="shared" si="103"/>
        <v>0</v>
      </c>
      <c r="N523" s="245"/>
      <c r="O523" s="133" t="str">
        <f t="shared" si="102"/>
        <v xml:space="preserve"> </v>
      </c>
      <c r="P523" s="245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35">
        <v>0</v>
      </c>
      <c r="G524" s="135"/>
      <c r="H524" s="135">
        <f t="shared" si="111"/>
        <v>0</v>
      </c>
      <c r="I524" s="245"/>
      <c r="J524" s="102" t="str">
        <f t="shared" si="101"/>
        <v xml:space="preserve"> </v>
      </c>
      <c r="K524" s="245"/>
      <c r="L524" s="245"/>
      <c r="M524" s="245">
        <f t="shared" si="103"/>
        <v>0</v>
      </c>
      <c r="N524" s="245"/>
      <c r="O524" s="133" t="str">
        <f t="shared" si="102"/>
        <v xml:space="preserve"> </v>
      </c>
      <c r="P524" s="245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35">
        <v>0</v>
      </c>
      <c r="G525" s="135"/>
      <c r="H525" s="135">
        <f t="shared" si="111"/>
        <v>0</v>
      </c>
      <c r="I525" s="245"/>
      <c r="J525" s="102" t="str">
        <f t="shared" si="101"/>
        <v xml:space="preserve"> </v>
      </c>
      <c r="K525" s="245"/>
      <c r="L525" s="245"/>
      <c r="M525" s="245">
        <f t="shared" si="103"/>
        <v>0</v>
      </c>
      <c r="N525" s="245"/>
      <c r="O525" s="133" t="str">
        <f t="shared" si="102"/>
        <v xml:space="preserve"> </v>
      </c>
      <c r="P525" s="245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35">
        <v>0</v>
      </c>
      <c r="G526" s="135"/>
      <c r="H526" s="135">
        <f t="shared" si="111"/>
        <v>0</v>
      </c>
      <c r="I526" s="245"/>
      <c r="J526" s="102" t="str">
        <f t="shared" si="101"/>
        <v xml:space="preserve"> </v>
      </c>
      <c r="K526" s="245"/>
      <c r="L526" s="245"/>
      <c r="M526" s="245">
        <f t="shared" si="103"/>
        <v>0</v>
      </c>
      <c r="N526" s="245"/>
      <c r="O526" s="133" t="str">
        <f t="shared" si="102"/>
        <v xml:space="preserve"> </v>
      </c>
      <c r="P526" s="245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35">
        <v>0</v>
      </c>
      <c r="G527" s="135"/>
      <c r="H527" s="135">
        <f t="shared" si="111"/>
        <v>0</v>
      </c>
      <c r="I527" s="245"/>
      <c r="J527" s="102" t="str">
        <f t="shared" si="101"/>
        <v xml:space="preserve"> </v>
      </c>
      <c r="K527" s="245"/>
      <c r="L527" s="245"/>
      <c r="M527" s="245">
        <f t="shared" si="103"/>
        <v>0</v>
      </c>
      <c r="N527" s="245"/>
      <c r="O527" s="133" t="str">
        <f t="shared" si="102"/>
        <v xml:space="preserve"> </v>
      </c>
      <c r="P527" s="245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35">
        <v>0</v>
      </c>
      <c r="G528" s="135"/>
      <c r="H528" s="135">
        <f t="shared" si="111"/>
        <v>0</v>
      </c>
      <c r="I528" s="245"/>
      <c r="J528" s="102" t="str">
        <f t="shared" si="101"/>
        <v xml:space="preserve"> </v>
      </c>
      <c r="K528" s="245"/>
      <c r="L528" s="245"/>
      <c r="M528" s="245">
        <f t="shared" si="103"/>
        <v>0</v>
      </c>
      <c r="N528" s="245"/>
      <c r="O528" s="133" t="str">
        <f t="shared" si="102"/>
        <v xml:space="preserve"> </v>
      </c>
      <c r="P528" s="245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35">
        <v>0</v>
      </c>
      <c r="G529" s="135"/>
      <c r="H529" s="135">
        <f t="shared" si="111"/>
        <v>0</v>
      </c>
      <c r="I529" s="245"/>
      <c r="J529" s="102" t="str">
        <f t="shared" si="101"/>
        <v xml:space="preserve"> </v>
      </c>
      <c r="K529" s="245"/>
      <c r="L529" s="245"/>
      <c r="M529" s="245">
        <f t="shared" si="103"/>
        <v>0</v>
      </c>
      <c r="N529" s="245"/>
      <c r="O529" s="133" t="str">
        <f t="shared" si="102"/>
        <v xml:space="preserve"> </v>
      </c>
      <c r="P529" s="245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35">
        <v>0</v>
      </c>
      <c r="G530" s="135"/>
      <c r="H530" s="135">
        <f t="shared" si="111"/>
        <v>0</v>
      </c>
      <c r="I530" s="245"/>
      <c r="J530" s="102" t="str">
        <f t="shared" si="101"/>
        <v xml:space="preserve"> </v>
      </c>
      <c r="K530" s="245"/>
      <c r="L530" s="245"/>
      <c r="M530" s="245">
        <f t="shared" si="103"/>
        <v>0</v>
      </c>
      <c r="N530" s="245"/>
      <c r="O530" s="133" t="str">
        <f t="shared" si="102"/>
        <v xml:space="preserve"> </v>
      </c>
      <c r="P530" s="245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35">
        <v>0</v>
      </c>
      <c r="G531" s="135"/>
      <c r="H531" s="135">
        <f t="shared" si="111"/>
        <v>0</v>
      </c>
      <c r="I531" s="245"/>
      <c r="J531" s="102" t="str">
        <f t="shared" si="101"/>
        <v xml:space="preserve"> </v>
      </c>
      <c r="K531" s="245"/>
      <c r="L531" s="245"/>
      <c r="M531" s="245">
        <f t="shared" si="103"/>
        <v>0</v>
      </c>
      <c r="N531" s="245"/>
      <c r="O531" s="133" t="str">
        <f t="shared" si="102"/>
        <v xml:space="preserve"> </v>
      </c>
      <c r="P531" s="245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35">
        <v>0</v>
      </c>
      <c r="G532" s="135"/>
      <c r="H532" s="135">
        <f t="shared" si="111"/>
        <v>0</v>
      </c>
      <c r="I532" s="245"/>
      <c r="J532" s="102" t="str">
        <f t="shared" si="101"/>
        <v xml:space="preserve"> </v>
      </c>
      <c r="K532" s="245"/>
      <c r="L532" s="245"/>
      <c r="M532" s="245">
        <f t="shared" si="103"/>
        <v>0</v>
      </c>
      <c r="N532" s="245"/>
      <c r="O532" s="133" t="str">
        <f t="shared" si="102"/>
        <v xml:space="preserve"> </v>
      </c>
      <c r="P532" s="245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35">
        <v>0</v>
      </c>
      <c r="G533" s="135"/>
      <c r="H533" s="135">
        <f t="shared" si="111"/>
        <v>0</v>
      </c>
      <c r="I533" s="245"/>
      <c r="J533" s="102" t="str">
        <f t="shared" si="101"/>
        <v xml:space="preserve"> </v>
      </c>
      <c r="K533" s="245"/>
      <c r="L533" s="245"/>
      <c r="M533" s="245">
        <f t="shared" si="103"/>
        <v>0</v>
      </c>
      <c r="N533" s="245"/>
      <c r="O533" s="133" t="str">
        <f t="shared" si="102"/>
        <v xml:space="preserve"> </v>
      </c>
      <c r="P533" s="245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35">
        <v>0</v>
      </c>
      <c r="G534" s="135"/>
      <c r="H534" s="135">
        <f t="shared" si="111"/>
        <v>0</v>
      </c>
      <c r="I534" s="245"/>
      <c r="J534" s="102" t="str">
        <f t="shared" si="101"/>
        <v xml:space="preserve"> </v>
      </c>
      <c r="K534" s="245"/>
      <c r="L534" s="245"/>
      <c r="M534" s="245">
        <f t="shared" si="103"/>
        <v>0</v>
      </c>
      <c r="N534" s="245"/>
      <c r="O534" s="133" t="str">
        <f t="shared" si="102"/>
        <v xml:space="preserve"> </v>
      </c>
      <c r="P534" s="245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35">
        <v>0</v>
      </c>
      <c r="G535" s="135"/>
      <c r="H535" s="135">
        <f t="shared" si="111"/>
        <v>0</v>
      </c>
      <c r="I535" s="245"/>
      <c r="J535" s="102" t="str">
        <f t="shared" si="101"/>
        <v xml:space="preserve"> </v>
      </c>
      <c r="K535" s="245"/>
      <c r="L535" s="245"/>
      <c r="M535" s="245">
        <f t="shared" si="103"/>
        <v>0</v>
      </c>
      <c r="N535" s="245"/>
      <c r="O535" s="133" t="str">
        <f t="shared" si="102"/>
        <v xml:space="preserve"> </v>
      </c>
      <c r="P535" s="245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35">
        <v>0</v>
      </c>
      <c r="G536" s="135"/>
      <c r="H536" s="135">
        <f t="shared" si="111"/>
        <v>0</v>
      </c>
      <c r="I536" s="245"/>
      <c r="J536" s="102" t="str">
        <f t="shared" si="101"/>
        <v xml:space="preserve"> </v>
      </c>
      <c r="K536" s="245"/>
      <c r="L536" s="245"/>
      <c r="M536" s="245">
        <f t="shared" si="103"/>
        <v>0</v>
      </c>
      <c r="N536" s="245"/>
      <c r="O536" s="133" t="str">
        <f t="shared" si="102"/>
        <v xml:space="preserve"> </v>
      </c>
      <c r="P536" s="245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35">
        <v>0</v>
      </c>
      <c r="G537" s="135"/>
      <c r="H537" s="135">
        <f t="shared" si="111"/>
        <v>0</v>
      </c>
      <c r="I537" s="245"/>
      <c r="J537" s="102" t="str">
        <f t="shared" ref="J537:J559" si="112">IF(H537=0," ",I537/H537)</f>
        <v xml:space="preserve"> </v>
      </c>
      <c r="K537" s="245"/>
      <c r="L537" s="245"/>
      <c r="M537" s="245">
        <f t="shared" si="103"/>
        <v>0</v>
      </c>
      <c r="N537" s="245"/>
      <c r="O537" s="133" t="str">
        <f t="shared" ref="O537:O560" si="113">IF(M537=0," ",N537/M537)</f>
        <v xml:space="preserve"> </v>
      </c>
      <c r="P537" s="245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35">
        <v>0</v>
      </c>
      <c r="G538" s="135"/>
      <c r="H538" s="135">
        <f t="shared" si="111"/>
        <v>0</v>
      </c>
      <c r="I538" s="245"/>
      <c r="J538" s="102" t="str">
        <f t="shared" si="112"/>
        <v xml:space="preserve"> </v>
      </c>
      <c r="K538" s="245"/>
      <c r="L538" s="245"/>
      <c r="M538" s="245">
        <f t="shared" ref="M538:M559" si="114">K538+L538</f>
        <v>0</v>
      </c>
      <c r="N538" s="245"/>
      <c r="O538" s="133" t="str">
        <f t="shared" si="113"/>
        <v xml:space="preserve"> </v>
      </c>
      <c r="P538" s="245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35">
        <v>0</v>
      </c>
      <c r="G539" s="135"/>
      <c r="H539" s="135">
        <f t="shared" si="111"/>
        <v>0</v>
      </c>
      <c r="I539" s="245"/>
      <c r="J539" s="102" t="str">
        <f t="shared" si="112"/>
        <v xml:space="preserve"> </v>
      </c>
      <c r="K539" s="245"/>
      <c r="L539" s="245"/>
      <c r="M539" s="245">
        <f t="shared" si="114"/>
        <v>0</v>
      </c>
      <c r="N539" s="245"/>
      <c r="O539" s="133" t="str">
        <f t="shared" si="113"/>
        <v xml:space="preserve"> </v>
      </c>
      <c r="P539" s="245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35">
        <v>0</v>
      </c>
      <c r="G540" s="135"/>
      <c r="H540" s="135">
        <f t="shared" si="111"/>
        <v>0</v>
      </c>
      <c r="I540" s="245"/>
      <c r="J540" s="102" t="str">
        <f t="shared" si="112"/>
        <v xml:space="preserve"> </v>
      </c>
      <c r="K540" s="245"/>
      <c r="L540" s="245"/>
      <c r="M540" s="245">
        <f t="shared" si="114"/>
        <v>0</v>
      </c>
      <c r="N540" s="245"/>
      <c r="O540" s="133" t="str">
        <f t="shared" si="113"/>
        <v xml:space="preserve"> </v>
      </c>
      <c r="P540" s="245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35">
        <v>0</v>
      </c>
      <c r="G541" s="135"/>
      <c r="H541" s="135">
        <f t="shared" si="111"/>
        <v>0</v>
      </c>
      <c r="I541" s="245"/>
      <c r="J541" s="102" t="str">
        <f t="shared" si="112"/>
        <v xml:space="preserve"> </v>
      </c>
      <c r="K541" s="245"/>
      <c r="L541" s="245"/>
      <c r="M541" s="245">
        <f t="shared" si="114"/>
        <v>0</v>
      </c>
      <c r="N541" s="245"/>
      <c r="O541" s="133" t="str">
        <f t="shared" si="113"/>
        <v xml:space="preserve"> </v>
      </c>
      <c r="P541" s="245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35">
        <v>0</v>
      </c>
      <c r="G542" s="135"/>
      <c r="H542" s="135">
        <f t="shared" si="111"/>
        <v>0</v>
      </c>
      <c r="I542" s="245"/>
      <c r="J542" s="102" t="str">
        <f t="shared" si="112"/>
        <v xml:space="preserve"> </v>
      </c>
      <c r="K542" s="245"/>
      <c r="L542" s="245"/>
      <c r="M542" s="245">
        <f t="shared" si="114"/>
        <v>0</v>
      </c>
      <c r="N542" s="245"/>
      <c r="O542" s="133" t="str">
        <f t="shared" si="113"/>
        <v xml:space="preserve"> </v>
      </c>
      <c r="P542" s="245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35">
        <v>0</v>
      </c>
      <c r="G543" s="135"/>
      <c r="H543" s="135">
        <f t="shared" si="111"/>
        <v>0</v>
      </c>
      <c r="I543" s="245"/>
      <c r="J543" s="102" t="str">
        <f t="shared" si="112"/>
        <v xml:space="preserve"> </v>
      </c>
      <c r="K543" s="245"/>
      <c r="L543" s="245"/>
      <c r="M543" s="245">
        <f t="shared" si="114"/>
        <v>0</v>
      </c>
      <c r="N543" s="245"/>
      <c r="O543" s="133" t="str">
        <f t="shared" si="113"/>
        <v xml:space="preserve"> </v>
      </c>
      <c r="P543" s="245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35">
        <v>0</v>
      </c>
      <c r="G544" s="135"/>
      <c r="H544" s="135">
        <f t="shared" si="111"/>
        <v>0</v>
      </c>
      <c r="I544" s="245"/>
      <c r="J544" s="102" t="str">
        <f t="shared" si="112"/>
        <v xml:space="preserve"> </v>
      </c>
      <c r="K544" s="245"/>
      <c r="L544" s="245"/>
      <c r="M544" s="245">
        <f t="shared" si="114"/>
        <v>0</v>
      </c>
      <c r="N544" s="245"/>
      <c r="O544" s="133" t="str">
        <f t="shared" si="113"/>
        <v xml:space="preserve"> </v>
      </c>
      <c r="P544" s="245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35">
        <v>0</v>
      </c>
      <c r="G545" s="135"/>
      <c r="H545" s="135">
        <f t="shared" si="111"/>
        <v>0</v>
      </c>
      <c r="I545" s="245"/>
      <c r="J545" s="102" t="str">
        <f t="shared" si="112"/>
        <v xml:space="preserve"> </v>
      </c>
      <c r="K545" s="245"/>
      <c r="L545" s="245"/>
      <c r="M545" s="245">
        <f t="shared" si="114"/>
        <v>0</v>
      </c>
      <c r="N545" s="245"/>
      <c r="O545" s="133" t="str">
        <f t="shared" si="113"/>
        <v xml:space="preserve"> </v>
      </c>
      <c r="P545" s="245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35">
        <v>0</v>
      </c>
      <c r="G546" s="135"/>
      <c r="H546" s="135">
        <f t="shared" si="111"/>
        <v>0</v>
      </c>
      <c r="I546" s="245"/>
      <c r="J546" s="102" t="str">
        <f t="shared" si="112"/>
        <v xml:space="preserve"> </v>
      </c>
      <c r="K546" s="245"/>
      <c r="L546" s="245"/>
      <c r="M546" s="245">
        <f t="shared" si="114"/>
        <v>0</v>
      </c>
      <c r="N546" s="245"/>
      <c r="O546" s="133" t="str">
        <f t="shared" si="113"/>
        <v xml:space="preserve"> </v>
      </c>
      <c r="P546" s="245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35">
        <v>0</v>
      </c>
      <c r="G547" s="135"/>
      <c r="H547" s="135">
        <f t="shared" si="111"/>
        <v>0</v>
      </c>
      <c r="I547" s="245"/>
      <c r="J547" s="102" t="str">
        <f t="shared" si="112"/>
        <v xml:space="preserve"> </v>
      </c>
      <c r="K547" s="245"/>
      <c r="L547" s="245"/>
      <c r="M547" s="245">
        <f t="shared" si="114"/>
        <v>0</v>
      </c>
      <c r="N547" s="245"/>
      <c r="O547" s="133" t="str">
        <f t="shared" si="113"/>
        <v xml:space="preserve"> </v>
      </c>
      <c r="P547" s="245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35">
        <v>0</v>
      </c>
      <c r="G548" s="135"/>
      <c r="H548" s="135">
        <f t="shared" si="111"/>
        <v>0</v>
      </c>
      <c r="I548" s="245"/>
      <c r="J548" s="102" t="str">
        <f t="shared" si="112"/>
        <v xml:space="preserve"> </v>
      </c>
      <c r="K548" s="245"/>
      <c r="L548" s="245"/>
      <c r="M548" s="245">
        <f t="shared" si="114"/>
        <v>0</v>
      </c>
      <c r="N548" s="245"/>
      <c r="O548" s="133" t="str">
        <f t="shared" si="113"/>
        <v xml:space="preserve"> </v>
      </c>
      <c r="P548" s="245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35">
        <v>0</v>
      </c>
      <c r="G549" s="135"/>
      <c r="H549" s="135">
        <f t="shared" si="111"/>
        <v>0</v>
      </c>
      <c r="I549" s="245"/>
      <c r="J549" s="102" t="str">
        <f t="shared" si="112"/>
        <v xml:space="preserve"> </v>
      </c>
      <c r="K549" s="245"/>
      <c r="L549" s="245"/>
      <c r="M549" s="245">
        <f t="shared" si="114"/>
        <v>0</v>
      </c>
      <c r="N549" s="245"/>
      <c r="O549" s="133" t="str">
        <f t="shared" si="113"/>
        <v xml:space="preserve"> </v>
      </c>
      <c r="P549" s="245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35">
        <v>0</v>
      </c>
      <c r="G550" s="135"/>
      <c r="H550" s="135">
        <f t="shared" si="111"/>
        <v>0</v>
      </c>
      <c r="I550" s="245"/>
      <c r="J550" s="102" t="str">
        <f t="shared" si="112"/>
        <v xml:space="preserve"> </v>
      </c>
      <c r="K550" s="245"/>
      <c r="L550" s="245"/>
      <c r="M550" s="245">
        <f t="shared" si="114"/>
        <v>0</v>
      </c>
      <c r="N550" s="245"/>
      <c r="O550" s="133" t="str">
        <f t="shared" si="113"/>
        <v xml:space="preserve"> </v>
      </c>
      <c r="P550" s="245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35">
        <v>0</v>
      </c>
      <c r="G551" s="135"/>
      <c r="H551" s="135">
        <f t="shared" si="111"/>
        <v>0</v>
      </c>
      <c r="I551" s="245"/>
      <c r="J551" s="102" t="str">
        <f t="shared" si="112"/>
        <v xml:space="preserve"> </v>
      </c>
      <c r="K551" s="245"/>
      <c r="L551" s="245"/>
      <c r="M551" s="245">
        <f t="shared" si="114"/>
        <v>0</v>
      </c>
      <c r="N551" s="245"/>
      <c r="O551" s="133" t="str">
        <f t="shared" si="113"/>
        <v xml:space="preserve"> </v>
      </c>
      <c r="P551" s="245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35">
        <v>0</v>
      </c>
      <c r="G552" s="135"/>
      <c r="H552" s="135">
        <f t="shared" si="111"/>
        <v>0</v>
      </c>
      <c r="I552" s="245"/>
      <c r="J552" s="102" t="str">
        <f t="shared" si="112"/>
        <v xml:space="preserve"> </v>
      </c>
      <c r="K552" s="245"/>
      <c r="L552" s="245"/>
      <c r="M552" s="245">
        <f t="shared" si="114"/>
        <v>0</v>
      </c>
      <c r="N552" s="245"/>
      <c r="O552" s="133" t="str">
        <f t="shared" si="113"/>
        <v xml:space="preserve"> </v>
      </c>
      <c r="P552" s="245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35">
        <v>0</v>
      </c>
      <c r="G553" s="135"/>
      <c r="H553" s="135">
        <f t="shared" si="111"/>
        <v>0</v>
      </c>
      <c r="I553" s="245"/>
      <c r="J553" s="102" t="str">
        <f t="shared" si="112"/>
        <v xml:space="preserve"> </v>
      </c>
      <c r="K553" s="245"/>
      <c r="L553" s="245"/>
      <c r="M553" s="245">
        <f t="shared" si="114"/>
        <v>0</v>
      </c>
      <c r="N553" s="245"/>
      <c r="O553" s="133" t="str">
        <f t="shared" si="113"/>
        <v xml:space="preserve"> </v>
      </c>
      <c r="P553" s="245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35">
        <v>0</v>
      </c>
      <c r="G554" s="135"/>
      <c r="H554" s="135">
        <f t="shared" si="111"/>
        <v>0</v>
      </c>
      <c r="I554" s="245"/>
      <c r="J554" s="102" t="str">
        <f t="shared" si="112"/>
        <v xml:space="preserve"> </v>
      </c>
      <c r="K554" s="245"/>
      <c r="L554" s="245"/>
      <c r="M554" s="245">
        <f t="shared" si="114"/>
        <v>0</v>
      </c>
      <c r="N554" s="245"/>
      <c r="O554" s="133" t="str">
        <f t="shared" si="113"/>
        <v xml:space="preserve"> </v>
      </c>
      <c r="P554" s="245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35">
        <v>0</v>
      </c>
      <c r="G555" s="135"/>
      <c r="H555" s="135">
        <f t="shared" si="111"/>
        <v>0</v>
      </c>
      <c r="I555" s="245"/>
      <c r="J555" s="102" t="str">
        <f t="shared" si="112"/>
        <v xml:space="preserve"> </v>
      </c>
      <c r="K555" s="245"/>
      <c r="L555" s="245"/>
      <c r="M555" s="245">
        <f t="shared" si="114"/>
        <v>0</v>
      </c>
      <c r="N555" s="245"/>
      <c r="O555" s="133" t="str">
        <f t="shared" si="113"/>
        <v xml:space="preserve"> </v>
      </c>
      <c r="P555" s="245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35">
        <v>0</v>
      </c>
      <c r="G556" s="135"/>
      <c r="H556" s="135">
        <f t="shared" si="111"/>
        <v>0</v>
      </c>
      <c r="I556" s="245"/>
      <c r="J556" s="102" t="str">
        <f t="shared" si="112"/>
        <v xml:space="preserve"> </v>
      </c>
      <c r="K556" s="245"/>
      <c r="L556" s="245"/>
      <c r="M556" s="245">
        <f t="shared" si="114"/>
        <v>0</v>
      </c>
      <c r="N556" s="245"/>
      <c r="O556" s="133" t="str">
        <f t="shared" si="113"/>
        <v xml:space="preserve"> </v>
      </c>
      <c r="P556" s="245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35">
        <v>0</v>
      </c>
      <c r="G557" s="135"/>
      <c r="H557" s="135">
        <f t="shared" si="111"/>
        <v>0</v>
      </c>
      <c r="I557" s="245"/>
      <c r="J557" s="102" t="str">
        <f t="shared" si="112"/>
        <v xml:space="preserve"> </v>
      </c>
      <c r="K557" s="245"/>
      <c r="L557" s="245"/>
      <c r="M557" s="245">
        <f t="shared" si="114"/>
        <v>0</v>
      </c>
      <c r="N557" s="245"/>
      <c r="O557" s="133" t="str">
        <f t="shared" si="113"/>
        <v xml:space="preserve"> </v>
      </c>
      <c r="P557" s="245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35">
        <v>0</v>
      </c>
      <c r="G558" s="135"/>
      <c r="H558" s="135">
        <f t="shared" si="111"/>
        <v>0</v>
      </c>
      <c r="I558" s="245"/>
      <c r="J558" s="102" t="str">
        <f t="shared" si="112"/>
        <v xml:space="preserve"> </v>
      </c>
      <c r="K558" s="245"/>
      <c r="L558" s="245"/>
      <c r="M558" s="245">
        <f t="shared" si="114"/>
        <v>0</v>
      </c>
      <c r="N558" s="245"/>
      <c r="O558" s="133" t="str">
        <f t="shared" si="113"/>
        <v xml:space="preserve"> </v>
      </c>
      <c r="P558" s="245"/>
    </row>
    <row r="559" spans="1:16" ht="25.5" hidden="1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35">
        <v>0</v>
      </c>
      <c r="G559" s="135"/>
      <c r="H559" s="135">
        <f t="shared" ref="H559" si="115">F559+G559</f>
        <v>0</v>
      </c>
      <c r="I559" s="245"/>
      <c r="J559" s="102" t="str">
        <f t="shared" si="112"/>
        <v xml:space="preserve"> </v>
      </c>
      <c r="K559" s="245"/>
      <c r="L559" s="245"/>
      <c r="M559" s="245">
        <f t="shared" si="114"/>
        <v>0</v>
      </c>
      <c r="N559" s="245"/>
      <c r="O559" s="133" t="str">
        <f t="shared" si="113"/>
        <v xml:space="preserve"> </v>
      </c>
      <c r="P559" s="245"/>
    </row>
    <row r="560" spans="1:16" ht="21.7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55">
        <f t="shared" ref="F560:M560" si="116">F300+F301+F341+F420+F485+F494+F499+F559</f>
        <v>0</v>
      </c>
      <c r="G560" s="55">
        <f t="shared" si="116"/>
        <v>1446</v>
      </c>
      <c r="H560" s="55">
        <f t="shared" si="116"/>
        <v>1446</v>
      </c>
      <c r="I560" s="62">
        <f t="shared" si="116"/>
        <v>48940</v>
      </c>
      <c r="J560" s="62" t="e">
        <f t="shared" si="116"/>
        <v>#VALUE!</v>
      </c>
      <c r="K560" s="62">
        <f t="shared" si="116"/>
        <v>3798041</v>
      </c>
      <c r="L560" s="62">
        <f t="shared" si="116"/>
        <v>-2829102</v>
      </c>
      <c r="M560" s="62">
        <f t="shared" si="116"/>
        <v>968939</v>
      </c>
      <c r="N560" s="62">
        <f t="shared" ref="N560" si="117">N300+N301+N341+N420+N485+N494+N499+N559</f>
        <v>318772</v>
      </c>
      <c r="O560" s="133">
        <f t="shared" si="113"/>
        <v>0.32899078270149101</v>
      </c>
      <c r="P560" s="62">
        <f t="shared" ref="P560" si="118">P300+P301+P341+P420+P485+P494+P499+P559</f>
        <v>3798041</v>
      </c>
    </row>
    <row r="561" spans="1:7" x14ac:dyDescent="0.2">
      <c r="D561" s="11"/>
    </row>
    <row r="562" spans="1:7" x14ac:dyDescent="0.2">
      <c r="A562" s="406"/>
      <c r="B562" s="406"/>
      <c r="C562" s="406"/>
      <c r="D562" s="406"/>
      <c r="E562" s="406"/>
      <c r="F562" s="406"/>
      <c r="G562" s="406"/>
    </row>
    <row r="563" spans="1:7" x14ac:dyDescent="0.2"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</sheetData>
  <mergeCells count="582">
    <mergeCell ref="P5:P6"/>
    <mergeCell ref="P278:P279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73:B273"/>
    <mergeCell ref="A274:B274"/>
    <mergeCell ref="A275:B275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A32:B32"/>
    <mergeCell ref="A31:B31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K278:K279"/>
    <mergeCell ref="L278:L279"/>
    <mergeCell ref="M278:M279"/>
    <mergeCell ref="N278:N279"/>
    <mergeCell ref="O278:O279"/>
    <mergeCell ref="G5:G6"/>
    <mergeCell ref="H5:H6"/>
    <mergeCell ref="G278:G279"/>
    <mergeCell ref="H278:H279"/>
    <mergeCell ref="J278:J279"/>
    <mergeCell ref="I278:I279"/>
    <mergeCell ref="J5:J6"/>
    <mergeCell ref="I5:I6"/>
    <mergeCell ref="M5:M6"/>
    <mergeCell ref="A2:O2"/>
    <mergeCell ref="A3:O3"/>
    <mergeCell ref="D1:K1"/>
    <mergeCell ref="A10:B10"/>
    <mergeCell ref="A11:B11"/>
    <mergeCell ref="A12:B12"/>
    <mergeCell ref="A13:B13"/>
    <mergeCell ref="N5:N6"/>
    <mergeCell ref="O5:O6"/>
  </mergeCells>
  <pageMargins left="0.25" right="0.25" top="0.75" bottom="0.75" header="0.3" footer="0.3"/>
  <pageSetup paperSize="9" scale="61" fitToHeight="0" orientation="portrait" r:id="rId1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29"/>
  <sheetViews>
    <sheetView view="pageBreakPreview" zoomScaleNormal="100" zoomScaleSheetLayoutView="100" workbookViewId="0">
      <selection activeCell="S276" sqref="S276"/>
    </sheetView>
  </sheetViews>
  <sheetFormatPr defaultRowHeight="15" x14ac:dyDescent="0.2"/>
  <cols>
    <col min="1" max="1" width="5.21875" customWidth="1"/>
    <col min="2" max="2" width="0.66406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13.6640625" style="175" customWidth="1"/>
    <col min="10" max="10" width="8.88671875" style="138" hidden="1" customWidth="1"/>
    <col min="11" max="11" width="10.21875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10.21875" style="175" hidden="1" customWidth="1"/>
    <col min="17" max="17" width="8.88671875" customWidth="1"/>
  </cols>
  <sheetData>
    <row r="1" spans="1:16" x14ac:dyDescent="0.2">
      <c r="D1" s="416" t="s">
        <v>893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802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65" t="s">
        <v>4</v>
      </c>
      <c r="D7" s="66" t="s">
        <v>5</v>
      </c>
      <c r="E7" s="66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3" t="s">
        <v>866</v>
      </c>
      <c r="J7" s="132" t="s">
        <v>858</v>
      </c>
      <c r="K7" s="373" t="s">
        <v>866</v>
      </c>
      <c r="L7" s="163" t="s">
        <v>858</v>
      </c>
      <c r="M7" s="163" t="s">
        <v>865</v>
      </c>
      <c r="N7" s="233" t="s">
        <v>866</v>
      </c>
      <c r="O7" s="232" t="s">
        <v>867</v>
      </c>
      <c r="P7" s="328" t="s">
        <v>866</v>
      </c>
    </row>
    <row r="8" spans="1:16" ht="15" customHeight="1" x14ac:dyDescent="0.2">
      <c r="A8" s="392" t="s">
        <v>6</v>
      </c>
      <c r="B8" s="393"/>
      <c r="C8" s="3" t="s">
        <v>7</v>
      </c>
      <c r="D8" s="14" t="s">
        <v>8</v>
      </c>
      <c r="E8" s="14"/>
      <c r="I8" s="145">
        <v>81562</v>
      </c>
      <c r="J8" s="137"/>
      <c r="K8" s="237">
        <v>490770</v>
      </c>
      <c r="L8" s="177"/>
      <c r="M8" s="145">
        <f>SUM(K8:L8)</f>
        <v>490770</v>
      </c>
      <c r="N8" s="145">
        <v>372985</v>
      </c>
      <c r="O8" s="133">
        <f t="shared" ref="O8" si="0">IF(M8=0," ",N8/M8)</f>
        <v>0.75999959247712778</v>
      </c>
      <c r="P8" s="237">
        <v>490770</v>
      </c>
    </row>
    <row r="9" spans="1:16" ht="25.5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I9" s="177"/>
      <c r="J9" s="137"/>
      <c r="K9" s="177"/>
      <c r="L9" s="177"/>
      <c r="M9" s="177"/>
      <c r="N9" s="177"/>
      <c r="O9" s="177"/>
      <c r="P9" s="177"/>
    </row>
    <row r="10" spans="1:16" ht="25.5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I10" s="177"/>
      <c r="J10" s="137"/>
      <c r="K10" s="177"/>
      <c r="L10" s="177"/>
      <c r="M10" s="177"/>
      <c r="N10" s="177"/>
      <c r="O10" s="177"/>
      <c r="P10" s="177"/>
    </row>
    <row r="11" spans="1:16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2">
        <v>300</v>
      </c>
      <c r="G11" s="142"/>
      <c r="H11" s="145">
        <f>SUM(F11:G11)</f>
        <v>300</v>
      </c>
      <c r="I11" s="237">
        <v>450000</v>
      </c>
      <c r="J11" s="147">
        <f t="shared" ref="J11:J74" si="1">IF(H11=0," ",I11/H11)</f>
        <v>1500</v>
      </c>
      <c r="K11" s="237">
        <v>450000</v>
      </c>
      <c r="L11" s="176"/>
      <c r="M11" s="145">
        <f>SUM(K11:L11)</f>
        <v>450000</v>
      </c>
      <c r="N11" s="237">
        <v>381780</v>
      </c>
      <c r="O11" s="133">
        <f t="shared" ref="O11:O74" si="2">IF(M11=0," ",N11/M11)</f>
        <v>0.84840000000000004</v>
      </c>
      <c r="P11" s="237">
        <v>450000</v>
      </c>
    </row>
    <row r="12" spans="1:16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2">
        <v>0</v>
      </c>
      <c r="G12" s="142"/>
      <c r="H12" s="145">
        <f t="shared" ref="H12:H13" si="3">SUM(F12:G12)</f>
        <v>0</v>
      </c>
      <c r="I12" s="237"/>
      <c r="J12" s="147" t="str">
        <f t="shared" si="1"/>
        <v xml:space="preserve"> </v>
      </c>
      <c r="K12" s="237"/>
      <c r="L12" s="176"/>
      <c r="M12" s="145">
        <f t="shared" ref="M12:M13" si="4">SUM(K12:L12)</f>
        <v>0</v>
      </c>
      <c r="N12" s="237"/>
      <c r="O12" s="133" t="str">
        <f t="shared" si="2"/>
        <v xml:space="preserve"> </v>
      </c>
      <c r="P12" s="237"/>
    </row>
    <row r="13" spans="1:16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3"/>
        <v>0</v>
      </c>
      <c r="I13" s="237"/>
      <c r="J13" s="147" t="str">
        <f t="shared" si="1"/>
        <v xml:space="preserve"> </v>
      </c>
      <c r="K13" s="237"/>
      <c r="L13" s="176"/>
      <c r="M13" s="145">
        <f t="shared" si="4"/>
        <v>0</v>
      </c>
      <c r="N13" s="237"/>
      <c r="O13" s="133" t="str">
        <f t="shared" si="2"/>
        <v xml:space="preserve"> </v>
      </c>
      <c r="P13" s="237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I15" si="5">SUM(F8:F13)</f>
        <v>300</v>
      </c>
      <c r="G14" s="146">
        <f t="shared" si="5"/>
        <v>0</v>
      </c>
      <c r="H14" s="146">
        <f t="shared" si="5"/>
        <v>300</v>
      </c>
      <c r="I14" s="182">
        <f t="shared" si="5"/>
        <v>531562</v>
      </c>
      <c r="J14" s="146">
        <f t="shared" ref="J14:N14" si="6">SUM(J8:J13)</f>
        <v>1500</v>
      </c>
      <c r="K14" s="182">
        <f t="shared" si="6"/>
        <v>940770</v>
      </c>
      <c r="L14" s="146">
        <f t="shared" si="6"/>
        <v>0</v>
      </c>
      <c r="M14" s="146">
        <f t="shared" si="6"/>
        <v>940770</v>
      </c>
      <c r="N14" s="182">
        <f t="shared" si="6"/>
        <v>754765</v>
      </c>
      <c r="O14" s="133">
        <f t="shared" si="2"/>
        <v>0.80228429903164433</v>
      </c>
      <c r="P14" s="182">
        <f t="shared" ref="P14" si="7">SUM(P8:P13)</f>
        <v>940770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46">
        <f t="shared" si="5"/>
        <v>600</v>
      </c>
      <c r="J15" s="133" t="str">
        <f t="shared" si="1"/>
        <v xml:space="preserve"> </v>
      </c>
      <c r="O15" s="133" t="str">
        <f t="shared" si="2"/>
        <v xml:space="preserve"> </v>
      </c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J16" s="133" t="str">
        <f t="shared" si="1"/>
        <v xml:space="preserve"> </v>
      </c>
      <c r="O16" s="133" t="str">
        <f t="shared" si="2"/>
        <v xml:space="preserve"> </v>
      </c>
    </row>
    <row r="17" spans="1:15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J17" s="133" t="str">
        <f t="shared" si="1"/>
        <v xml:space="preserve"> </v>
      </c>
      <c r="O17" s="133" t="str">
        <f t="shared" si="2"/>
        <v xml:space="preserve"> </v>
      </c>
    </row>
    <row r="18" spans="1:15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J18" s="133" t="str">
        <f t="shared" si="1"/>
        <v xml:space="preserve"> </v>
      </c>
      <c r="O18" s="133" t="str">
        <f t="shared" si="2"/>
        <v xml:space="preserve"> </v>
      </c>
    </row>
    <row r="19" spans="1:15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J19" s="133" t="str">
        <f t="shared" si="1"/>
        <v xml:space="preserve"> </v>
      </c>
      <c r="O19" s="133" t="str">
        <f t="shared" si="2"/>
        <v xml:space="preserve"> </v>
      </c>
    </row>
    <row r="20" spans="1:15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J20" s="133" t="str">
        <f t="shared" si="1"/>
        <v xml:space="preserve"> </v>
      </c>
      <c r="O20" s="133" t="str">
        <f t="shared" si="2"/>
        <v xml:space="preserve"> </v>
      </c>
    </row>
    <row r="21" spans="1:15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J21" s="133" t="str">
        <f t="shared" si="1"/>
        <v xml:space="preserve"> </v>
      </c>
      <c r="O21" s="133" t="str">
        <f t="shared" si="2"/>
        <v xml:space="preserve"> </v>
      </c>
    </row>
    <row r="22" spans="1:15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J22" s="133" t="str">
        <f t="shared" si="1"/>
        <v xml:space="preserve"> </v>
      </c>
      <c r="O22" s="133" t="str">
        <f t="shared" si="2"/>
        <v xml:space="preserve"> </v>
      </c>
    </row>
    <row r="23" spans="1:15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J23" s="133" t="str">
        <f t="shared" si="1"/>
        <v xml:space="preserve"> </v>
      </c>
      <c r="O23" s="133" t="str">
        <f t="shared" si="2"/>
        <v xml:space="preserve"> </v>
      </c>
    </row>
    <row r="24" spans="1:15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J24" s="133" t="str">
        <f t="shared" si="1"/>
        <v xml:space="preserve"> </v>
      </c>
      <c r="O24" s="133" t="str">
        <f t="shared" si="2"/>
        <v xml:space="preserve"> </v>
      </c>
    </row>
    <row r="25" spans="1:15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J25" s="133" t="str">
        <f t="shared" si="1"/>
        <v xml:space="preserve"> </v>
      </c>
      <c r="O25" s="133" t="str">
        <f t="shared" si="2"/>
        <v xml:space="preserve"> </v>
      </c>
    </row>
    <row r="26" spans="1:15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J26" s="133" t="str">
        <f t="shared" si="1"/>
        <v xml:space="preserve"> </v>
      </c>
      <c r="O26" s="133" t="str">
        <f t="shared" si="2"/>
        <v xml:space="preserve"> </v>
      </c>
    </row>
    <row r="27" spans="1:15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J27" s="133" t="str">
        <f t="shared" si="1"/>
        <v xml:space="preserve"> </v>
      </c>
      <c r="O27" s="133" t="str">
        <f t="shared" si="2"/>
        <v xml:space="preserve"> </v>
      </c>
    </row>
    <row r="28" spans="1:15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J28" s="133" t="str">
        <f t="shared" si="1"/>
        <v xml:space="preserve"> </v>
      </c>
      <c r="O28" s="133" t="str">
        <f t="shared" si="2"/>
        <v xml:space="preserve"> </v>
      </c>
    </row>
    <row r="29" spans="1:15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J29" s="133" t="str">
        <f t="shared" si="1"/>
        <v xml:space="preserve"> </v>
      </c>
      <c r="O29" s="133" t="str">
        <f t="shared" si="2"/>
        <v xml:space="preserve"> </v>
      </c>
    </row>
    <row r="30" spans="1:15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J30" s="133" t="str">
        <f t="shared" si="1"/>
        <v xml:space="preserve"> </v>
      </c>
      <c r="O30" s="133" t="str">
        <f t="shared" si="2"/>
        <v xml:space="preserve"> </v>
      </c>
    </row>
    <row r="31" spans="1:15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J31" s="133" t="str">
        <f t="shared" si="1"/>
        <v xml:space="preserve"> </v>
      </c>
      <c r="O31" s="133" t="str">
        <f t="shared" si="2"/>
        <v xml:space="preserve"> </v>
      </c>
    </row>
    <row r="32" spans="1:15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J32" s="133" t="str">
        <f t="shared" si="1"/>
        <v xml:space="preserve"> </v>
      </c>
      <c r="O32" s="133" t="str">
        <f t="shared" si="2"/>
        <v xml:space="preserve"> </v>
      </c>
    </row>
    <row r="33" spans="1:15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J33" s="133" t="str">
        <f t="shared" si="1"/>
        <v xml:space="preserve"> </v>
      </c>
      <c r="O33" s="133" t="str">
        <f t="shared" si="2"/>
        <v xml:space="preserve"> </v>
      </c>
    </row>
    <row r="34" spans="1:15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J34" s="133" t="str">
        <f t="shared" si="1"/>
        <v xml:space="preserve"> </v>
      </c>
      <c r="O34" s="133" t="str">
        <f t="shared" si="2"/>
        <v xml:space="preserve"> </v>
      </c>
    </row>
    <row r="35" spans="1:15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J35" s="133" t="str">
        <f t="shared" si="1"/>
        <v xml:space="preserve"> </v>
      </c>
      <c r="O35" s="133" t="str">
        <f t="shared" si="2"/>
        <v xml:space="preserve"> </v>
      </c>
    </row>
    <row r="36" spans="1:15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J36" s="133" t="str">
        <f t="shared" si="1"/>
        <v xml:space="preserve"> </v>
      </c>
      <c r="O36" s="133" t="str">
        <f t="shared" si="2"/>
        <v xml:space="preserve"> </v>
      </c>
    </row>
    <row r="37" spans="1:15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J37" s="133" t="str">
        <f t="shared" si="1"/>
        <v xml:space="preserve"> </v>
      </c>
      <c r="O37" s="133" t="str">
        <f t="shared" si="2"/>
        <v xml:space="preserve"> </v>
      </c>
    </row>
    <row r="38" spans="1:15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J38" s="133" t="str">
        <f t="shared" si="1"/>
        <v xml:space="preserve"> </v>
      </c>
      <c r="O38" s="133" t="str">
        <f t="shared" si="2"/>
        <v xml:space="preserve"> </v>
      </c>
    </row>
    <row r="39" spans="1:15" ht="25.5" hidden="1" customHeight="1" x14ac:dyDescent="0.2">
      <c r="A39" s="392" t="s">
        <v>69</v>
      </c>
      <c r="B39" s="393"/>
      <c r="C39" s="3" t="s">
        <v>70</v>
      </c>
      <c r="D39" s="14" t="s">
        <v>71</v>
      </c>
      <c r="E39" s="14"/>
      <c r="J39" s="133" t="str">
        <f t="shared" si="1"/>
        <v xml:space="preserve"> </v>
      </c>
      <c r="O39" s="133" t="str">
        <f t="shared" si="2"/>
        <v xml:space="preserve"> </v>
      </c>
    </row>
    <row r="40" spans="1:15" ht="15" hidden="1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J40" s="133" t="str">
        <f t="shared" si="1"/>
        <v xml:space="preserve"> </v>
      </c>
      <c r="O40" s="133" t="str">
        <f t="shared" si="2"/>
        <v xml:space="preserve"> </v>
      </c>
    </row>
    <row r="41" spans="1:15" ht="15" hidden="1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J41" s="133" t="str">
        <f t="shared" si="1"/>
        <v xml:space="preserve"> </v>
      </c>
      <c r="O41" s="133" t="str">
        <f t="shared" si="2"/>
        <v xml:space="preserve"> </v>
      </c>
    </row>
    <row r="42" spans="1:15" ht="25.5" hidden="1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J42" s="133" t="str">
        <f t="shared" si="1"/>
        <v xml:space="preserve"> </v>
      </c>
      <c r="O42" s="133" t="str">
        <f t="shared" si="2"/>
        <v xml:space="preserve"> </v>
      </c>
    </row>
    <row r="43" spans="1:15" ht="15" hidden="1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J43" s="133" t="str">
        <f t="shared" si="1"/>
        <v xml:space="preserve"> </v>
      </c>
      <c r="O43" s="133" t="str">
        <f t="shared" si="2"/>
        <v xml:space="preserve"> </v>
      </c>
    </row>
    <row r="44" spans="1:15" ht="15" hidden="1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J44" s="133" t="str">
        <f t="shared" si="1"/>
        <v xml:space="preserve"> </v>
      </c>
      <c r="O44" s="133" t="str">
        <f t="shared" si="2"/>
        <v xml:space="preserve"> </v>
      </c>
    </row>
    <row r="45" spans="1:15" ht="15" hidden="1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J45" s="133" t="str">
        <f t="shared" si="1"/>
        <v xml:space="preserve"> </v>
      </c>
      <c r="O45" s="133" t="str">
        <f t="shared" si="2"/>
        <v xml:space="preserve"> </v>
      </c>
    </row>
    <row r="46" spans="1:15" ht="15" hidden="1" customHeight="1" x14ac:dyDescent="0.2">
      <c r="A46" s="392" t="s">
        <v>78</v>
      </c>
      <c r="B46" s="393"/>
      <c r="C46" s="5" t="s">
        <v>49</v>
      </c>
      <c r="D46" s="14" t="s">
        <v>71</v>
      </c>
      <c r="E46" s="14"/>
      <c r="J46" s="133" t="str">
        <f t="shared" si="1"/>
        <v xml:space="preserve"> </v>
      </c>
      <c r="O46" s="133" t="str">
        <f t="shared" si="2"/>
        <v xml:space="preserve"> </v>
      </c>
    </row>
    <row r="47" spans="1:15" ht="15" hidden="1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J47" s="133" t="str">
        <f t="shared" si="1"/>
        <v xml:space="preserve"> </v>
      </c>
      <c r="O47" s="133" t="str">
        <f t="shared" si="2"/>
        <v xml:space="preserve"> </v>
      </c>
    </row>
    <row r="48" spans="1:15" ht="15" hidden="1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J48" s="133" t="str">
        <f t="shared" si="1"/>
        <v xml:space="preserve"> </v>
      </c>
      <c r="O48" s="133" t="str">
        <f t="shared" si="2"/>
        <v xml:space="preserve"> </v>
      </c>
    </row>
    <row r="49" spans="1:16" ht="15" hidden="1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J49" s="215" t="str">
        <f t="shared" si="1"/>
        <v xml:space="preserve"> </v>
      </c>
      <c r="O49" s="133" t="str">
        <f t="shared" si="2"/>
        <v xml:space="preserve"> </v>
      </c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73">
        <f>F14+F15+F16+F17+F28+F39</f>
        <v>900</v>
      </c>
      <c r="G50" s="173">
        <f t="shared" ref="G50:N50" si="8">G14+G15+G16+G17+G28+G39</f>
        <v>0</v>
      </c>
      <c r="H50" s="173">
        <f t="shared" si="8"/>
        <v>300</v>
      </c>
      <c r="I50" s="238">
        <f t="shared" ref="I50" si="9">I14+I15+I16+I17+I28+I39</f>
        <v>531562</v>
      </c>
      <c r="J50" s="159" t="e">
        <f t="shared" si="8"/>
        <v>#VALUE!</v>
      </c>
      <c r="K50" s="238">
        <f t="shared" si="8"/>
        <v>940770</v>
      </c>
      <c r="L50" s="159">
        <f t="shared" si="8"/>
        <v>0</v>
      </c>
      <c r="M50" s="159">
        <f t="shared" si="8"/>
        <v>940770</v>
      </c>
      <c r="N50" s="238">
        <f t="shared" si="8"/>
        <v>754765</v>
      </c>
      <c r="O50" s="133">
        <f t="shared" si="2"/>
        <v>0.80228429903164433</v>
      </c>
      <c r="P50" s="238">
        <f t="shared" ref="P50" si="10">P14+P15+P16+P17+P28+P39</f>
        <v>940770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I51" s="238"/>
      <c r="J51" s="159" t="str">
        <f t="shared" si="1"/>
        <v xml:space="preserve"> </v>
      </c>
      <c r="K51" s="238"/>
      <c r="L51" s="159"/>
      <c r="M51" s="159"/>
      <c r="N51" s="238"/>
      <c r="O51" s="133" t="str">
        <f t="shared" si="2"/>
        <v xml:space="preserve"> </v>
      </c>
      <c r="P51" s="238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I52" s="238"/>
      <c r="J52" s="159" t="str">
        <f t="shared" si="1"/>
        <v xml:space="preserve"> </v>
      </c>
      <c r="K52" s="238"/>
      <c r="L52" s="159"/>
      <c r="M52" s="159"/>
      <c r="N52" s="238"/>
      <c r="O52" s="133" t="str">
        <f t="shared" si="2"/>
        <v xml:space="preserve"> </v>
      </c>
      <c r="P52" s="238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I53" s="238"/>
      <c r="J53" s="159" t="str">
        <f t="shared" si="1"/>
        <v xml:space="preserve"> </v>
      </c>
      <c r="K53" s="238"/>
      <c r="L53" s="159"/>
      <c r="M53" s="159"/>
      <c r="N53" s="238"/>
      <c r="O53" s="133" t="str">
        <f t="shared" si="2"/>
        <v xml:space="preserve"> </v>
      </c>
      <c r="P53" s="238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I54" s="238"/>
      <c r="J54" s="159" t="str">
        <f t="shared" si="1"/>
        <v xml:space="preserve"> </v>
      </c>
      <c r="K54" s="238"/>
      <c r="L54" s="159"/>
      <c r="M54" s="159"/>
      <c r="N54" s="238"/>
      <c r="O54" s="133" t="str">
        <f t="shared" si="2"/>
        <v xml:space="preserve"> </v>
      </c>
      <c r="P54" s="238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I55" s="238"/>
      <c r="J55" s="159" t="str">
        <f t="shared" si="1"/>
        <v xml:space="preserve"> </v>
      </c>
      <c r="K55" s="238"/>
      <c r="L55" s="159"/>
      <c r="M55" s="159"/>
      <c r="N55" s="238"/>
      <c r="O55" s="133" t="str">
        <f t="shared" si="2"/>
        <v xml:space="preserve"> </v>
      </c>
      <c r="P55" s="238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I56" s="238"/>
      <c r="J56" s="159" t="str">
        <f t="shared" si="1"/>
        <v xml:space="preserve"> </v>
      </c>
      <c r="K56" s="238"/>
      <c r="L56" s="159"/>
      <c r="M56" s="159"/>
      <c r="N56" s="238"/>
      <c r="O56" s="133" t="str">
        <f t="shared" si="2"/>
        <v xml:space="preserve"> </v>
      </c>
      <c r="P56" s="238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I57" s="238"/>
      <c r="J57" s="159" t="str">
        <f t="shared" si="1"/>
        <v xml:space="preserve"> </v>
      </c>
      <c r="K57" s="238"/>
      <c r="L57" s="159"/>
      <c r="M57" s="159"/>
      <c r="N57" s="238"/>
      <c r="O57" s="133" t="str">
        <f t="shared" si="2"/>
        <v xml:space="preserve"> </v>
      </c>
      <c r="P57" s="238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I58" s="238"/>
      <c r="J58" s="159" t="str">
        <f t="shared" si="1"/>
        <v xml:space="preserve"> </v>
      </c>
      <c r="K58" s="238"/>
      <c r="L58" s="159"/>
      <c r="M58" s="159"/>
      <c r="N58" s="238"/>
      <c r="O58" s="133" t="str">
        <f t="shared" si="2"/>
        <v xml:space="preserve"> </v>
      </c>
      <c r="P58" s="238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I59" s="238"/>
      <c r="J59" s="159" t="str">
        <f t="shared" si="1"/>
        <v xml:space="preserve"> </v>
      </c>
      <c r="K59" s="238"/>
      <c r="L59" s="159"/>
      <c r="M59" s="159"/>
      <c r="N59" s="238"/>
      <c r="O59" s="133" t="str">
        <f t="shared" si="2"/>
        <v xml:space="preserve"> </v>
      </c>
      <c r="P59" s="238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I60" s="238"/>
      <c r="J60" s="159" t="str">
        <f t="shared" si="1"/>
        <v xml:space="preserve"> </v>
      </c>
      <c r="K60" s="238"/>
      <c r="L60" s="159"/>
      <c r="M60" s="159"/>
      <c r="N60" s="238"/>
      <c r="O60" s="133" t="str">
        <f t="shared" si="2"/>
        <v xml:space="preserve"> </v>
      </c>
      <c r="P60" s="238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I61" s="238"/>
      <c r="J61" s="159" t="str">
        <f t="shared" si="1"/>
        <v xml:space="preserve"> </v>
      </c>
      <c r="K61" s="238"/>
      <c r="L61" s="159"/>
      <c r="M61" s="159"/>
      <c r="N61" s="238"/>
      <c r="O61" s="133" t="str">
        <f t="shared" si="2"/>
        <v xml:space="preserve"> </v>
      </c>
      <c r="P61" s="238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I62" s="238"/>
      <c r="J62" s="159" t="str">
        <f t="shared" si="1"/>
        <v xml:space="preserve"> </v>
      </c>
      <c r="K62" s="238"/>
      <c r="L62" s="159"/>
      <c r="M62" s="159"/>
      <c r="N62" s="238"/>
      <c r="O62" s="133" t="str">
        <f t="shared" si="2"/>
        <v xml:space="preserve"> </v>
      </c>
      <c r="P62" s="238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I63" s="238"/>
      <c r="J63" s="159" t="str">
        <f t="shared" si="1"/>
        <v xml:space="preserve"> </v>
      </c>
      <c r="K63" s="238"/>
      <c r="L63" s="159"/>
      <c r="M63" s="159"/>
      <c r="N63" s="238"/>
      <c r="O63" s="133" t="str">
        <f t="shared" si="2"/>
        <v xml:space="preserve"> </v>
      </c>
      <c r="P63" s="238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I64" s="238"/>
      <c r="J64" s="159" t="str">
        <f t="shared" si="1"/>
        <v xml:space="preserve"> </v>
      </c>
      <c r="K64" s="238"/>
      <c r="L64" s="159"/>
      <c r="M64" s="159"/>
      <c r="N64" s="238"/>
      <c r="O64" s="133" t="str">
        <f t="shared" si="2"/>
        <v xml:space="preserve"> </v>
      </c>
      <c r="P64" s="238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I65" s="238"/>
      <c r="J65" s="159" t="str">
        <f t="shared" si="1"/>
        <v xml:space="preserve"> </v>
      </c>
      <c r="K65" s="238"/>
      <c r="L65" s="159"/>
      <c r="M65" s="159"/>
      <c r="N65" s="238"/>
      <c r="O65" s="133" t="str">
        <f t="shared" si="2"/>
        <v xml:space="preserve"> </v>
      </c>
      <c r="P65" s="238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I66" s="238"/>
      <c r="J66" s="159" t="str">
        <f t="shared" si="1"/>
        <v xml:space="preserve"> </v>
      </c>
      <c r="K66" s="238"/>
      <c r="L66" s="159"/>
      <c r="M66" s="159"/>
      <c r="N66" s="238"/>
      <c r="O66" s="133" t="str">
        <f t="shared" si="2"/>
        <v xml:space="preserve"> </v>
      </c>
      <c r="P66" s="238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I67" s="238"/>
      <c r="J67" s="159" t="str">
        <f t="shared" si="1"/>
        <v xml:space="preserve"> </v>
      </c>
      <c r="K67" s="238"/>
      <c r="L67" s="159"/>
      <c r="M67" s="159"/>
      <c r="N67" s="238"/>
      <c r="O67" s="133" t="str">
        <f t="shared" si="2"/>
        <v xml:space="preserve"> </v>
      </c>
      <c r="P67" s="238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I68" s="238"/>
      <c r="J68" s="159" t="str">
        <f t="shared" si="1"/>
        <v xml:space="preserve"> </v>
      </c>
      <c r="K68" s="238"/>
      <c r="L68" s="159"/>
      <c r="M68" s="159"/>
      <c r="N68" s="238"/>
      <c r="O68" s="133" t="str">
        <f t="shared" si="2"/>
        <v xml:space="preserve"> </v>
      </c>
      <c r="P68" s="238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I69" s="238"/>
      <c r="J69" s="159" t="str">
        <f t="shared" si="1"/>
        <v xml:space="preserve"> </v>
      </c>
      <c r="K69" s="238"/>
      <c r="L69" s="159"/>
      <c r="M69" s="159"/>
      <c r="N69" s="238"/>
      <c r="O69" s="133" t="str">
        <f t="shared" si="2"/>
        <v xml:space="preserve"> </v>
      </c>
      <c r="P69" s="238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I70" s="238"/>
      <c r="J70" s="159" t="str">
        <f t="shared" si="1"/>
        <v xml:space="preserve"> </v>
      </c>
      <c r="K70" s="238"/>
      <c r="L70" s="159"/>
      <c r="M70" s="159"/>
      <c r="N70" s="238"/>
      <c r="O70" s="133" t="str">
        <f t="shared" si="2"/>
        <v xml:space="preserve"> </v>
      </c>
      <c r="P70" s="238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I71" s="238"/>
      <c r="J71" s="159" t="str">
        <f t="shared" si="1"/>
        <v xml:space="preserve"> </v>
      </c>
      <c r="K71" s="238"/>
      <c r="L71" s="159"/>
      <c r="M71" s="159"/>
      <c r="N71" s="238"/>
      <c r="O71" s="133" t="str">
        <f t="shared" si="2"/>
        <v xml:space="preserve"> </v>
      </c>
      <c r="P71" s="238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I72" s="238"/>
      <c r="J72" s="159" t="str">
        <f t="shared" si="1"/>
        <v xml:space="preserve"> </v>
      </c>
      <c r="K72" s="238"/>
      <c r="L72" s="159"/>
      <c r="M72" s="159"/>
      <c r="N72" s="238"/>
      <c r="O72" s="133" t="str">
        <f t="shared" si="2"/>
        <v xml:space="preserve"> </v>
      </c>
      <c r="P72" s="238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I73" s="238"/>
      <c r="J73" s="159" t="str">
        <f t="shared" si="1"/>
        <v xml:space="preserve"> </v>
      </c>
      <c r="K73" s="238"/>
      <c r="L73" s="159"/>
      <c r="M73" s="159"/>
      <c r="N73" s="238"/>
      <c r="O73" s="133" t="str">
        <f t="shared" si="2"/>
        <v xml:space="preserve"> </v>
      </c>
      <c r="P73" s="238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I74" s="238"/>
      <c r="J74" s="159" t="str">
        <f t="shared" si="1"/>
        <v xml:space="preserve"> </v>
      </c>
      <c r="K74" s="238"/>
      <c r="L74" s="159"/>
      <c r="M74" s="159"/>
      <c r="N74" s="238"/>
      <c r="O74" s="133" t="str">
        <f t="shared" si="2"/>
        <v xml:space="preserve"> </v>
      </c>
      <c r="P74" s="238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I75" s="238"/>
      <c r="J75" s="159" t="str">
        <f t="shared" ref="J75:J138" si="11">IF(H75=0," ",I75/H75)</f>
        <v xml:space="preserve"> </v>
      </c>
      <c r="K75" s="238"/>
      <c r="L75" s="159"/>
      <c r="M75" s="159"/>
      <c r="N75" s="238"/>
      <c r="O75" s="133" t="str">
        <f t="shared" ref="O75:O138" si="12">IF(M75=0," ",N75/M75)</f>
        <v xml:space="preserve"> </v>
      </c>
      <c r="P75" s="238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I76" s="238"/>
      <c r="J76" s="159" t="str">
        <f t="shared" si="11"/>
        <v xml:space="preserve"> </v>
      </c>
      <c r="K76" s="238"/>
      <c r="L76" s="159"/>
      <c r="M76" s="159"/>
      <c r="N76" s="238"/>
      <c r="O76" s="133" t="str">
        <f t="shared" si="12"/>
        <v xml:space="preserve"> </v>
      </c>
      <c r="P76" s="238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I77" s="238"/>
      <c r="J77" s="159" t="str">
        <f t="shared" si="11"/>
        <v xml:space="preserve"> </v>
      </c>
      <c r="K77" s="238"/>
      <c r="L77" s="159"/>
      <c r="M77" s="159"/>
      <c r="N77" s="238"/>
      <c r="O77" s="133" t="str">
        <f t="shared" si="12"/>
        <v xml:space="preserve"> </v>
      </c>
      <c r="P77" s="238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I78" s="238"/>
      <c r="J78" s="159" t="str">
        <f t="shared" si="11"/>
        <v xml:space="preserve"> </v>
      </c>
      <c r="K78" s="238"/>
      <c r="L78" s="159"/>
      <c r="M78" s="159"/>
      <c r="N78" s="238"/>
      <c r="O78" s="133" t="str">
        <f t="shared" si="12"/>
        <v xml:space="preserve"> </v>
      </c>
      <c r="P78" s="238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I79" s="238"/>
      <c r="J79" s="159" t="str">
        <f t="shared" si="11"/>
        <v xml:space="preserve"> </v>
      </c>
      <c r="K79" s="238"/>
      <c r="L79" s="159"/>
      <c r="M79" s="159"/>
      <c r="N79" s="238"/>
      <c r="O79" s="133" t="str">
        <f t="shared" si="12"/>
        <v xml:space="preserve"> </v>
      </c>
      <c r="P79" s="238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I80" s="238"/>
      <c r="J80" s="159" t="str">
        <f t="shared" si="11"/>
        <v xml:space="preserve"> </v>
      </c>
      <c r="K80" s="238"/>
      <c r="L80" s="159"/>
      <c r="M80" s="159"/>
      <c r="N80" s="238"/>
      <c r="O80" s="133" t="str">
        <f t="shared" si="12"/>
        <v xml:space="preserve"> </v>
      </c>
      <c r="P80" s="238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I81" s="238"/>
      <c r="J81" s="159" t="str">
        <f t="shared" si="11"/>
        <v xml:space="preserve"> </v>
      </c>
      <c r="K81" s="238"/>
      <c r="L81" s="159"/>
      <c r="M81" s="159"/>
      <c r="N81" s="238"/>
      <c r="O81" s="133" t="str">
        <f t="shared" si="12"/>
        <v xml:space="preserve"> </v>
      </c>
      <c r="P81" s="238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I82" s="238"/>
      <c r="J82" s="159" t="str">
        <f t="shared" si="11"/>
        <v xml:space="preserve"> </v>
      </c>
      <c r="K82" s="238"/>
      <c r="L82" s="159"/>
      <c r="M82" s="159"/>
      <c r="N82" s="238"/>
      <c r="O82" s="133" t="str">
        <f t="shared" si="12"/>
        <v xml:space="preserve"> </v>
      </c>
      <c r="P82" s="238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I83" s="238"/>
      <c r="J83" s="159" t="str">
        <f t="shared" si="11"/>
        <v xml:space="preserve"> </v>
      </c>
      <c r="K83" s="238"/>
      <c r="L83" s="159"/>
      <c r="M83" s="159"/>
      <c r="N83" s="238"/>
      <c r="O83" s="133" t="str">
        <f t="shared" si="12"/>
        <v xml:space="preserve"> </v>
      </c>
      <c r="P83" s="238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I84" s="238"/>
      <c r="J84" s="159" t="str">
        <f t="shared" si="11"/>
        <v xml:space="preserve"> </v>
      </c>
      <c r="K84" s="238"/>
      <c r="L84" s="159"/>
      <c r="M84" s="159"/>
      <c r="N84" s="238"/>
      <c r="O84" s="133" t="str">
        <f t="shared" si="12"/>
        <v xml:space="preserve"> </v>
      </c>
      <c r="P84" s="238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I85" s="238"/>
      <c r="J85" s="159" t="str">
        <f t="shared" si="11"/>
        <v xml:space="preserve"> </v>
      </c>
      <c r="K85" s="238"/>
      <c r="L85" s="159"/>
      <c r="M85" s="159"/>
      <c r="N85" s="238"/>
      <c r="O85" s="133" t="str">
        <f t="shared" si="12"/>
        <v xml:space="preserve"> </v>
      </c>
      <c r="P85" s="238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I86" s="238"/>
      <c r="J86" s="159" t="str">
        <f t="shared" si="11"/>
        <v xml:space="preserve"> </v>
      </c>
      <c r="K86" s="238"/>
      <c r="L86" s="159"/>
      <c r="M86" s="159"/>
      <c r="N86" s="238"/>
      <c r="O86" s="133" t="str">
        <f t="shared" si="12"/>
        <v xml:space="preserve"> </v>
      </c>
      <c r="P86" s="238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I87" s="238"/>
      <c r="J87" s="159" t="str">
        <f t="shared" si="11"/>
        <v xml:space="preserve"> </v>
      </c>
      <c r="K87" s="238"/>
      <c r="L87" s="159"/>
      <c r="M87" s="159"/>
      <c r="N87" s="238"/>
      <c r="O87" s="133" t="str">
        <f t="shared" si="12"/>
        <v xml:space="preserve"> </v>
      </c>
      <c r="P87" s="238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I88" s="238"/>
      <c r="J88" s="159" t="str">
        <f t="shared" si="11"/>
        <v xml:space="preserve"> </v>
      </c>
      <c r="K88" s="238"/>
      <c r="L88" s="159"/>
      <c r="M88" s="159"/>
      <c r="N88" s="238"/>
      <c r="O88" s="133" t="str">
        <f t="shared" si="12"/>
        <v xml:space="preserve"> </v>
      </c>
      <c r="P88" s="238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I89" s="238"/>
      <c r="J89" s="159" t="str">
        <f t="shared" si="11"/>
        <v xml:space="preserve"> </v>
      </c>
      <c r="K89" s="238"/>
      <c r="L89" s="159"/>
      <c r="M89" s="159"/>
      <c r="N89" s="238"/>
      <c r="O89" s="133" t="str">
        <f t="shared" si="12"/>
        <v xml:space="preserve"> </v>
      </c>
      <c r="P89" s="238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I90" s="238"/>
      <c r="J90" s="159" t="str">
        <f t="shared" si="11"/>
        <v xml:space="preserve"> </v>
      </c>
      <c r="K90" s="238"/>
      <c r="L90" s="159"/>
      <c r="M90" s="159"/>
      <c r="N90" s="238"/>
      <c r="O90" s="133" t="str">
        <f t="shared" si="12"/>
        <v xml:space="preserve"> </v>
      </c>
      <c r="P90" s="238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I91" s="238"/>
      <c r="J91" s="159" t="str">
        <f t="shared" si="11"/>
        <v xml:space="preserve"> </v>
      </c>
      <c r="K91" s="238"/>
      <c r="L91" s="159"/>
      <c r="M91" s="159"/>
      <c r="N91" s="238"/>
      <c r="O91" s="133" t="str">
        <f t="shared" si="12"/>
        <v xml:space="preserve"> </v>
      </c>
      <c r="P91" s="238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I92" s="238"/>
      <c r="J92" s="159" t="str">
        <f t="shared" si="11"/>
        <v xml:space="preserve"> </v>
      </c>
      <c r="K92" s="238"/>
      <c r="L92" s="159"/>
      <c r="M92" s="159"/>
      <c r="N92" s="238"/>
      <c r="O92" s="133" t="str">
        <f t="shared" si="12"/>
        <v xml:space="preserve"> </v>
      </c>
      <c r="P92" s="238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I93" s="238"/>
      <c r="J93" s="159" t="str">
        <f t="shared" si="11"/>
        <v xml:space="preserve"> </v>
      </c>
      <c r="K93" s="238"/>
      <c r="L93" s="159"/>
      <c r="M93" s="159"/>
      <c r="N93" s="238"/>
      <c r="O93" s="133" t="str">
        <f t="shared" si="12"/>
        <v xml:space="preserve"> </v>
      </c>
      <c r="P93" s="238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I94" s="238"/>
      <c r="J94" s="159" t="str">
        <f t="shared" si="11"/>
        <v xml:space="preserve"> </v>
      </c>
      <c r="K94" s="238"/>
      <c r="L94" s="159"/>
      <c r="M94" s="159"/>
      <c r="N94" s="238"/>
      <c r="O94" s="133" t="str">
        <f t="shared" si="12"/>
        <v xml:space="preserve"> </v>
      </c>
      <c r="P94" s="238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I95" s="238"/>
      <c r="J95" s="159" t="str">
        <f t="shared" si="11"/>
        <v xml:space="preserve"> </v>
      </c>
      <c r="K95" s="238"/>
      <c r="L95" s="159"/>
      <c r="M95" s="159"/>
      <c r="N95" s="238"/>
      <c r="O95" s="133" t="str">
        <f t="shared" si="12"/>
        <v xml:space="preserve"> </v>
      </c>
      <c r="P95" s="238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I96" s="238"/>
      <c r="J96" s="159" t="str">
        <f t="shared" si="11"/>
        <v xml:space="preserve"> </v>
      </c>
      <c r="K96" s="238"/>
      <c r="L96" s="159"/>
      <c r="M96" s="159"/>
      <c r="N96" s="238"/>
      <c r="O96" s="133" t="str">
        <f t="shared" si="12"/>
        <v xml:space="preserve"> </v>
      </c>
      <c r="P96" s="238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I97" s="238"/>
      <c r="J97" s="159" t="str">
        <f t="shared" si="11"/>
        <v xml:space="preserve"> </v>
      </c>
      <c r="K97" s="238"/>
      <c r="L97" s="159"/>
      <c r="M97" s="159"/>
      <c r="N97" s="238"/>
      <c r="O97" s="133" t="str">
        <f t="shared" si="12"/>
        <v xml:space="preserve"> </v>
      </c>
      <c r="P97" s="238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I98" s="238"/>
      <c r="J98" s="159" t="str">
        <f t="shared" si="11"/>
        <v xml:space="preserve"> </v>
      </c>
      <c r="K98" s="238"/>
      <c r="L98" s="159"/>
      <c r="M98" s="159"/>
      <c r="N98" s="238"/>
      <c r="O98" s="133" t="str">
        <f t="shared" si="12"/>
        <v xml:space="preserve"> </v>
      </c>
      <c r="P98" s="238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I99" s="238"/>
      <c r="J99" s="159" t="str">
        <f t="shared" si="11"/>
        <v xml:space="preserve"> </v>
      </c>
      <c r="K99" s="238"/>
      <c r="L99" s="159"/>
      <c r="M99" s="159"/>
      <c r="N99" s="238"/>
      <c r="O99" s="133" t="str">
        <f t="shared" si="12"/>
        <v xml:space="preserve"> </v>
      </c>
      <c r="P99" s="238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I100" s="238"/>
      <c r="J100" s="159" t="str">
        <f t="shared" si="11"/>
        <v xml:space="preserve"> </v>
      </c>
      <c r="K100" s="238"/>
      <c r="L100" s="159"/>
      <c r="M100" s="159"/>
      <c r="N100" s="238"/>
      <c r="O100" s="133" t="str">
        <f t="shared" si="12"/>
        <v xml:space="preserve"> </v>
      </c>
      <c r="P100" s="238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I101" s="238"/>
      <c r="J101" s="159" t="str">
        <f t="shared" si="11"/>
        <v xml:space="preserve"> </v>
      </c>
      <c r="K101" s="238"/>
      <c r="L101" s="159"/>
      <c r="M101" s="159"/>
      <c r="N101" s="238"/>
      <c r="O101" s="133" t="str">
        <f t="shared" si="12"/>
        <v xml:space="preserve"> </v>
      </c>
      <c r="P101" s="238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I102" s="238"/>
      <c r="J102" s="159" t="str">
        <f t="shared" si="11"/>
        <v xml:space="preserve"> </v>
      </c>
      <c r="K102" s="238"/>
      <c r="L102" s="159"/>
      <c r="M102" s="159"/>
      <c r="N102" s="238"/>
      <c r="O102" s="133" t="str">
        <f t="shared" si="12"/>
        <v xml:space="preserve"> </v>
      </c>
      <c r="P102" s="238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I103" s="238"/>
      <c r="J103" s="159" t="str">
        <f t="shared" si="11"/>
        <v xml:space="preserve"> </v>
      </c>
      <c r="K103" s="238"/>
      <c r="L103" s="159"/>
      <c r="M103" s="159"/>
      <c r="N103" s="238"/>
      <c r="O103" s="133" t="str">
        <f t="shared" si="12"/>
        <v xml:space="preserve"> </v>
      </c>
      <c r="P103" s="238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I104" s="238"/>
      <c r="J104" s="159" t="str">
        <f t="shared" si="11"/>
        <v xml:space="preserve"> </v>
      </c>
      <c r="K104" s="238"/>
      <c r="L104" s="159"/>
      <c r="M104" s="159"/>
      <c r="N104" s="238"/>
      <c r="O104" s="133" t="str">
        <f t="shared" si="12"/>
        <v xml:space="preserve"> </v>
      </c>
      <c r="P104" s="238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I105" s="238"/>
      <c r="J105" s="159" t="str">
        <f t="shared" si="11"/>
        <v xml:space="preserve"> </v>
      </c>
      <c r="K105" s="238"/>
      <c r="L105" s="159"/>
      <c r="M105" s="159"/>
      <c r="N105" s="238"/>
      <c r="O105" s="133" t="str">
        <f t="shared" si="12"/>
        <v xml:space="preserve"> </v>
      </c>
      <c r="P105" s="238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I106" s="238"/>
      <c r="J106" s="159" t="str">
        <f t="shared" si="11"/>
        <v xml:space="preserve"> </v>
      </c>
      <c r="K106" s="238"/>
      <c r="L106" s="159"/>
      <c r="M106" s="159"/>
      <c r="N106" s="238"/>
      <c r="O106" s="133" t="str">
        <f t="shared" si="12"/>
        <v xml:space="preserve"> </v>
      </c>
      <c r="P106" s="238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I107" s="238"/>
      <c r="J107" s="159" t="str">
        <f t="shared" si="11"/>
        <v xml:space="preserve"> </v>
      </c>
      <c r="K107" s="238"/>
      <c r="L107" s="159"/>
      <c r="M107" s="159"/>
      <c r="N107" s="238"/>
      <c r="O107" s="133" t="str">
        <f t="shared" si="12"/>
        <v xml:space="preserve"> </v>
      </c>
      <c r="P107" s="238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I108" s="238"/>
      <c r="J108" s="159" t="str">
        <f t="shared" si="11"/>
        <v xml:space="preserve"> </v>
      </c>
      <c r="K108" s="238"/>
      <c r="L108" s="159"/>
      <c r="M108" s="159"/>
      <c r="N108" s="238"/>
      <c r="O108" s="133" t="str">
        <f t="shared" si="12"/>
        <v xml:space="preserve"> </v>
      </c>
      <c r="P108" s="238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I109" s="238"/>
      <c r="J109" s="159" t="str">
        <f t="shared" si="11"/>
        <v xml:space="preserve"> </v>
      </c>
      <c r="K109" s="238"/>
      <c r="L109" s="159"/>
      <c r="M109" s="159"/>
      <c r="N109" s="238"/>
      <c r="O109" s="133" t="str">
        <f t="shared" si="12"/>
        <v xml:space="preserve"> </v>
      </c>
      <c r="P109" s="238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I110" s="238"/>
      <c r="J110" s="159" t="str">
        <f t="shared" si="11"/>
        <v xml:space="preserve"> </v>
      </c>
      <c r="K110" s="238"/>
      <c r="L110" s="159"/>
      <c r="M110" s="159"/>
      <c r="N110" s="238"/>
      <c r="O110" s="133" t="str">
        <f t="shared" si="12"/>
        <v xml:space="preserve"> </v>
      </c>
      <c r="P110" s="238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I111" s="238"/>
      <c r="J111" s="159" t="str">
        <f t="shared" si="11"/>
        <v xml:space="preserve"> </v>
      </c>
      <c r="K111" s="238"/>
      <c r="L111" s="159"/>
      <c r="M111" s="159"/>
      <c r="N111" s="238"/>
      <c r="O111" s="133" t="str">
        <f t="shared" si="12"/>
        <v xml:space="preserve"> </v>
      </c>
      <c r="P111" s="238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I112" s="238"/>
      <c r="J112" s="159" t="str">
        <f t="shared" si="11"/>
        <v xml:space="preserve"> </v>
      </c>
      <c r="K112" s="238"/>
      <c r="L112" s="159"/>
      <c r="M112" s="159"/>
      <c r="N112" s="238"/>
      <c r="O112" s="133" t="str">
        <f t="shared" si="12"/>
        <v xml:space="preserve"> </v>
      </c>
      <c r="P112" s="238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I113" s="238"/>
      <c r="J113" s="159" t="str">
        <f t="shared" si="11"/>
        <v xml:space="preserve"> </v>
      </c>
      <c r="K113" s="238"/>
      <c r="L113" s="159"/>
      <c r="M113" s="159"/>
      <c r="N113" s="238"/>
      <c r="O113" s="133" t="str">
        <f t="shared" si="12"/>
        <v xml:space="preserve"> </v>
      </c>
      <c r="P113" s="238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I114" s="238"/>
      <c r="J114" s="159" t="str">
        <f t="shared" si="11"/>
        <v xml:space="preserve"> </v>
      </c>
      <c r="K114" s="238"/>
      <c r="L114" s="159"/>
      <c r="M114" s="159"/>
      <c r="N114" s="238"/>
      <c r="O114" s="133" t="str">
        <f t="shared" si="12"/>
        <v xml:space="preserve"> </v>
      </c>
      <c r="P114" s="238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I115" s="238"/>
      <c r="J115" s="159" t="str">
        <f t="shared" si="11"/>
        <v xml:space="preserve"> </v>
      </c>
      <c r="K115" s="238"/>
      <c r="L115" s="159"/>
      <c r="M115" s="159"/>
      <c r="N115" s="238"/>
      <c r="O115" s="133" t="str">
        <f t="shared" si="12"/>
        <v xml:space="preserve"> </v>
      </c>
      <c r="P115" s="238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I116" s="238"/>
      <c r="J116" s="159" t="str">
        <f t="shared" si="11"/>
        <v xml:space="preserve"> </v>
      </c>
      <c r="K116" s="238"/>
      <c r="L116" s="159"/>
      <c r="M116" s="159"/>
      <c r="N116" s="238"/>
      <c r="O116" s="133" t="str">
        <f t="shared" si="12"/>
        <v xml:space="preserve"> </v>
      </c>
      <c r="P116" s="238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I117" s="238"/>
      <c r="J117" s="159" t="str">
        <f t="shared" si="11"/>
        <v xml:space="preserve"> </v>
      </c>
      <c r="K117" s="238"/>
      <c r="L117" s="159"/>
      <c r="M117" s="159"/>
      <c r="N117" s="238"/>
      <c r="O117" s="133" t="str">
        <f t="shared" si="12"/>
        <v xml:space="preserve"> </v>
      </c>
      <c r="P117" s="238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I118" s="238"/>
      <c r="J118" s="159" t="str">
        <f t="shared" si="11"/>
        <v xml:space="preserve"> </v>
      </c>
      <c r="K118" s="238"/>
      <c r="L118" s="159"/>
      <c r="M118" s="159"/>
      <c r="N118" s="238"/>
      <c r="O118" s="133" t="str">
        <f t="shared" si="12"/>
        <v xml:space="preserve"> </v>
      </c>
      <c r="P118" s="238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I119" s="238"/>
      <c r="J119" s="159" t="str">
        <f t="shared" si="11"/>
        <v xml:space="preserve"> </v>
      </c>
      <c r="K119" s="238"/>
      <c r="L119" s="159"/>
      <c r="M119" s="159"/>
      <c r="N119" s="238"/>
      <c r="O119" s="133" t="str">
        <f t="shared" si="12"/>
        <v xml:space="preserve"> </v>
      </c>
      <c r="P119" s="238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I120" s="238"/>
      <c r="J120" s="159" t="str">
        <f t="shared" si="11"/>
        <v xml:space="preserve"> </v>
      </c>
      <c r="K120" s="238"/>
      <c r="L120" s="159"/>
      <c r="M120" s="159"/>
      <c r="N120" s="238"/>
      <c r="O120" s="133" t="str">
        <f t="shared" si="12"/>
        <v xml:space="preserve"> </v>
      </c>
      <c r="P120" s="238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I121" s="238"/>
      <c r="J121" s="159" t="str">
        <f t="shared" si="11"/>
        <v xml:space="preserve"> </v>
      </c>
      <c r="K121" s="238"/>
      <c r="L121" s="159"/>
      <c r="M121" s="159"/>
      <c r="N121" s="238"/>
      <c r="O121" s="133" t="str">
        <f t="shared" si="12"/>
        <v xml:space="preserve"> </v>
      </c>
      <c r="P121" s="238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I122" s="238"/>
      <c r="J122" s="159" t="str">
        <f t="shared" si="11"/>
        <v xml:space="preserve"> </v>
      </c>
      <c r="K122" s="238"/>
      <c r="L122" s="159"/>
      <c r="M122" s="159"/>
      <c r="N122" s="238"/>
      <c r="O122" s="133" t="str">
        <f t="shared" si="12"/>
        <v xml:space="preserve"> </v>
      </c>
      <c r="P122" s="238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I123" s="238"/>
      <c r="J123" s="159" t="str">
        <f t="shared" si="11"/>
        <v xml:space="preserve"> </v>
      </c>
      <c r="K123" s="238"/>
      <c r="L123" s="159"/>
      <c r="M123" s="159"/>
      <c r="N123" s="238"/>
      <c r="O123" s="133" t="str">
        <f t="shared" si="12"/>
        <v xml:space="preserve"> </v>
      </c>
      <c r="P123" s="238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I124" s="238"/>
      <c r="J124" s="159" t="str">
        <f t="shared" si="11"/>
        <v xml:space="preserve"> </v>
      </c>
      <c r="K124" s="238"/>
      <c r="L124" s="159"/>
      <c r="M124" s="159"/>
      <c r="N124" s="238"/>
      <c r="O124" s="133" t="str">
        <f t="shared" si="12"/>
        <v xml:space="preserve"> </v>
      </c>
      <c r="P124" s="238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I125" s="238"/>
      <c r="J125" s="159" t="str">
        <f t="shared" si="11"/>
        <v xml:space="preserve"> </v>
      </c>
      <c r="K125" s="238"/>
      <c r="L125" s="159"/>
      <c r="M125" s="159"/>
      <c r="N125" s="238"/>
      <c r="O125" s="133" t="str">
        <f t="shared" si="12"/>
        <v xml:space="preserve"> </v>
      </c>
      <c r="P125" s="238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I126" s="238"/>
      <c r="J126" s="159" t="str">
        <f t="shared" si="11"/>
        <v xml:space="preserve"> </v>
      </c>
      <c r="K126" s="238"/>
      <c r="L126" s="159"/>
      <c r="M126" s="159"/>
      <c r="N126" s="238"/>
      <c r="O126" s="133" t="str">
        <f t="shared" si="12"/>
        <v xml:space="preserve"> </v>
      </c>
      <c r="P126" s="238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I127" s="238"/>
      <c r="J127" s="159" t="str">
        <f t="shared" si="11"/>
        <v xml:space="preserve"> </v>
      </c>
      <c r="K127" s="238"/>
      <c r="L127" s="159"/>
      <c r="M127" s="159"/>
      <c r="N127" s="238"/>
      <c r="O127" s="133" t="str">
        <f t="shared" si="12"/>
        <v xml:space="preserve"> </v>
      </c>
      <c r="P127" s="238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I128" s="238"/>
      <c r="J128" s="159" t="str">
        <f t="shared" si="11"/>
        <v xml:space="preserve"> </v>
      </c>
      <c r="K128" s="238"/>
      <c r="L128" s="159"/>
      <c r="M128" s="159"/>
      <c r="N128" s="238"/>
      <c r="O128" s="133" t="str">
        <f t="shared" si="12"/>
        <v xml:space="preserve"> </v>
      </c>
      <c r="P128" s="238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I129" s="238"/>
      <c r="J129" s="159" t="str">
        <f t="shared" si="11"/>
        <v xml:space="preserve"> </v>
      </c>
      <c r="K129" s="238"/>
      <c r="L129" s="159"/>
      <c r="M129" s="159"/>
      <c r="N129" s="238"/>
      <c r="O129" s="133" t="str">
        <f t="shared" si="12"/>
        <v xml:space="preserve"> </v>
      </c>
      <c r="P129" s="238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I130" s="238"/>
      <c r="J130" s="159" t="str">
        <f t="shared" si="11"/>
        <v xml:space="preserve"> </v>
      </c>
      <c r="K130" s="238"/>
      <c r="L130" s="159"/>
      <c r="M130" s="159"/>
      <c r="N130" s="238"/>
      <c r="O130" s="133" t="str">
        <f t="shared" si="12"/>
        <v xml:space="preserve"> </v>
      </c>
      <c r="P130" s="238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I131" s="238"/>
      <c r="J131" s="159" t="str">
        <f t="shared" si="11"/>
        <v xml:space="preserve"> </v>
      </c>
      <c r="K131" s="238"/>
      <c r="L131" s="159"/>
      <c r="M131" s="159"/>
      <c r="N131" s="238"/>
      <c r="O131" s="133" t="str">
        <f t="shared" si="12"/>
        <v xml:space="preserve"> </v>
      </c>
      <c r="P131" s="238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I132" s="238"/>
      <c r="J132" s="159" t="str">
        <f t="shared" si="11"/>
        <v xml:space="preserve"> </v>
      </c>
      <c r="K132" s="238"/>
      <c r="L132" s="159"/>
      <c r="M132" s="159"/>
      <c r="N132" s="238"/>
      <c r="O132" s="133" t="str">
        <f t="shared" si="12"/>
        <v xml:space="preserve"> </v>
      </c>
      <c r="P132" s="238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I133" s="238"/>
      <c r="J133" s="159" t="str">
        <f t="shared" si="11"/>
        <v xml:space="preserve"> </v>
      </c>
      <c r="K133" s="238"/>
      <c r="L133" s="159"/>
      <c r="M133" s="159"/>
      <c r="N133" s="238"/>
      <c r="O133" s="133" t="str">
        <f t="shared" si="12"/>
        <v xml:space="preserve"> </v>
      </c>
      <c r="P133" s="238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I134" s="238"/>
      <c r="J134" s="159" t="str">
        <f t="shared" si="11"/>
        <v xml:space="preserve"> </v>
      </c>
      <c r="K134" s="238"/>
      <c r="L134" s="159"/>
      <c r="M134" s="159"/>
      <c r="N134" s="238"/>
      <c r="O134" s="133" t="str">
        <f t="shared" si="12"/>
        <v xml:space="preserve"> </v>
      </c>
      <c r="P134" s="238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I135" s="238"/>
      <c r="J135" s="159" t="str">
        <f t="shared" si="11"/>
        <v xml:space="preserve"> </v>
      </c>
      <c r="K135" s="238"/>
      <c r="L135" s="159"/>
      <c r="M135" s="159"/>
      <c r="N135" s="238"/>
      <c r="O135" s="133" t="str">
        <f t="shared" si="12"/>
        <v xml:space="preserve"> </v>
      </c>
      <c r="P135" s="238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I136" s="238"/>
      <c r="J136" s="159" t="str">
        <f t="shared" si="11"/>
        <v xml:space="preserve"> </v>
      </c>
      <c r="K136" s="238"/>
      <c r="L136" s="159"/>
      <c r="M136" s="159"/>
      <c r="N136" s="238"/>
      <c r="O136" s="133" t="str">
        <f t="shared" si="12"/>
        <v xml:space="preserve"> </v>
      </c>
      <c r="P136" s="238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I137" s="238"/>
      <c r="J137" s="159" t="str">
        <f t="shared" si="11"/>
        <v xml:space="preserve"> </v>
      </c>
      <c r="K137" s="238"/>
      <c r="L137" s="159"/>
      <c r="M137" s="159"/>
      <c r="N137" s="238"/>
      <c r="O137" s="133" t="str">
        <f t="shared" si="12"/>
        <v xml:space="preserve"> </v>
      </c>
      <c r="P137" s="238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I138" s="238"/>
      <c r="J138" s="159" t="str">
        <f t="shared" si="11"/>
        <v xml:space="preserve"> </v>
      </c>
      <c r="K138" s="238"/>
      <c r="L138" s="159"/>
      <c r="M138" s="159"/>
      <c r="N138" s="238"/>
      <c r="O138" s="133" t="str">
        <f t="shared" si="12"/>
        <v xml:space="preserve"> </v>
      </c>
      <c r="P138" s="238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I139" s="238"/>
      <c r="J139" s="159" t="str">
        <f t="shared" ref="J139:J202" si="13">IF(H139=0," ",I139/H139)</f>
        <v xml:space="preserve"> </v>
      </c>
      <c r="K139" s="238"/>
      <c r="L139" s="159"/>
      <c r="M139" s="159"/>
      <c r="N139" s="238"/>
      <c r="O139" s="133" t="str">
        <f t="shared" ref="O139:O202" si="14">IF(M139=0," ",N139/M139)</f>
        <v xml:space="preserve"> </v>
      </c>
      <c r="P139" s="238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I140" s="238"/>
      <c r="J140" s="159" t="str">
        <f t="shared" si="13"/>
        <v xml:space="preserve"> </v>
      </c>
      <c r="K140" s="238"/>
      <c r="L140" s="159"/>
      <c r="M140" s="159"/>
      <c r="N140" s="238"/>
      <c r="O140" s="133" t="str">
        <f t="shared" si="14"/>
        <v xml:space="preserve"> </v>
      </c>
      <c r="P140" s="238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I141" s="238"/>
      <c r="J141" s="159" t="str">
        <f t="shared" si="13"/>
        <v xml:space="preserve"> </v>
      </c>
      <c r="K141" s="238"/>
      <c r="L141" s="159"/>
      <c r="M141" s="159"/>
      <c r="N141" s="238"/>
      <c r="O141" s="133" t="str">
        <f t="shared" si="14"/>
        <v xml:space="preserve"> </v>
      </c>
      <c r="P141" s="238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I142" s="238"/>
      <c r="J142" s="159" t="str">
        <f t="shared" si="13"/>
        <v xml:space="preserve"> </v>
      </c>
      <c r="K142" s="238"/>
      <c r="L142" s="159"/>
      <c r="M142" s="159"/>
      <c r="N142" s="238"/>
      <c r="O142" s="133" t="str">
        <f t="shared" si="14"/>
        <v xml:space="preserve"> </v>
      </c>
      <c r="P142" s="238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I143" s="238"/>
      <c r="J143" s="159" t="str">
        <f t="shared" si="13"/>
        <v xml:space="preserve"> </v>
      </c>
      <c r="K143" s="238"/>
      <c r="L143" s="159"/>
      <c r="M143" s="159"/>
      <c r="N143" s="238"/>
      <c r="O143" s="133" t="str">
        <f t="shared" si="14"/>
        <v xml:space="preserve"> </v>
      </c>
      <c r="P143" s="238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I144" s="238"/>
      <c r="J144" s="159" t="str">
        <f t="shared" si="13"/>
        <v xml:space="preserve"> </v>
      </c>
      <c r="K144" s="238"/>
      <c r="L144" s="159"/>
      <c r="M144" s="159"/>
      <c r="N144" s="238"/>
      <c r="O144" s="133" t="str">
        <f t="shared" si="14"/>
        <v xml:space="preserve"> </v>
      </c>
      <c r="P144" s="238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I145" s="238"/>
      <c r="J145" s="159" t="str">
        <f t="shared" si="13"/>
        <v xml:space="preserve"> </v>
      </c>
      <c r="K145" s="238"/>
      <c r="L145" s="159"/>
      <c r="M145" s="159"/>
      <c r="N145" s="238"/>
      <c r="O145" s="133" t="str">
        <f t="shared" si="14"/>
        <v xml:space="preserve"> </v>
      </c>
      <c r="P145" s="238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I146" s="238"/>
      <c r="J146" s="159" t="str">
        <f t="shared" si="13"/>
        <v xml:space="preserve"> </v>
      </c>
      <c r="K146" s="238"/>
      <c r="L146" s="159"/>
      <c r="M146" s="159"/>
      <c r="N146" s="238"/>
      <c r="O146" s="133" t="str">
        <f t="shared" si="14"/>
        <v xml:space="preserve"> </v>
      </c>
      <c r="P146" s="238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I147" s="238"/>
      <c r="J147" s="159" t="str">
        <f t="shared" si="13"/>
        <v xml:space="preserve"> </v>
      </c>
      <c r="K147" s="238"/>
      <c r="L147" s="159"/>
      <c r="M147" s="159"/>
      <c r="N147" s="238"/>
      <c r="O147" s="133" t="str">
        <f t="shared" si="14"/>
        <v xml:space="preserve"> </v>
      </c>
      <c r="P147" s="238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I148" s="238"/>
      <c r="J148" s="159" t="str">
        <f t="shared" si="13"/>
        <v xml:space="preserve"> </v>
      </c>
      <c r="K148" s="238"/>
      <c r="L148" s="159"/>
      <c r="M148" s="159"/>
      <c r="N148" s="238"/>
      <c r="O148" s="133" t="str">
        <f t="shared" si="14"/>
        <v xml:space="preserve"> </v>
      </c>
      <c r="P148" s="238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I149" s="238"/>
      <c r="J149" s="159" t="str">
        <f t="shared" si="13"/>
        <v xml:space="preserve"> </v>
      </c>
      <c r="K149" s="238"/>
      <c r="L149" s="159"/>
      <c r="M149" s="159"/>
      <c r="N149" s="238"/>
      <c r="O149" s="133" t="str">
        <f t="shared" si="14"/>
        <v xml:space="preserve"> </v>
      </c>
      <c r="P149" s="238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I150" s="238"/>
      <c r="J150" s="159" t="str">
        <f t="shared" si="13"/>
        <v xml:space="preserve"> </v>
      </c>
      <c r="K150" s="238"/>
      <c r="L150" s="159"/>
      <c r="M150" s="159"/>
      <c r="N150" s="238"/>
      <c r="O150" s="133" t="str">
        <f t="shared" si="14"/>
        <v xml:space="preserve"> </v>
      </c>
      <c r="P150" s="238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I151" s="238"/>
      <c r="J151" s="159" t="str">
        <f t="shared" si="13"/>
        <v xml:space="preserve"> </v>
      </c>
      <c r="K151" s="238"/>
      <c r="L151" s="159"/>
      <c r="M151" s="159"/>
      <c r="N151" s="238"/>
      <c r="O151" s="133" t="str">
        <f t="shared" si="14"/>
        <v xml:space="preserve"> </v>
      </c>
      <c r="P151" s="238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I152" s="238"/>
      <c r="J152" s="159" t="str">
        <f t="shared" si="13"/>
        <v xml:space="preserve"> </v>
      </c>
      <c r="K152" s="238"/>
      <c r="L152" s="159"/>
      <c r="M152" s="159"/>
      <c r="N152" s="238"/>
      <c r="O152" s="133" t="str">
        <f t="shared" si="14"/>
        <v xml:space="preserve"> </v>
      </c>
      <c r="P152" s="238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I153" s="238"/>
      <c r="J153" s="159" t="str">
        <f t="shared" si="13"/>
        <v xml:space="preserve"> </v>
      </c>
      <c r="K153" s="238"/>
      <c r="L153" s="159"/>
      <c r="M153" s="159"/>
      <c r="N153" s="238"/>
      <c r="O153" s="133" t="str">
        <f t="shared" si="14"/>
        <v xml:space="preserve"> </v>
      </c>
      <c r="P153" s="238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I154" s="238"/>
      <c r="J154" s="159" t="str">
        <f t="shared" si="13"/>
        <v xml:space="preserve"> </v>
      </c>
      <c r="K154" s="238"/>
      <c r="L154" s="159"/>
      <c r="M154" s="159"/>
      <c r="N154" s="238"/>
      <c r="O154" s="133" t="str">
        <f t="shared" si="14"/>
        <v xml:space="preserve"> </v>
      </c>
      <c r="P154" s="238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I155" s="238"/>
      <c r="J155" s="159" t="str">
        <f t="shared" si="13"/>
        <v xml:space="preserve"> </v>
      </c>
      <c r="K155" s="238"/>
      <c r="L155" s="159"/>
      <c r="M155" s="159"/>
      <c r="N155" s="238"/>
      <c r="O155" s="133" t="str">
        <f t="shared" si="14"/>
        <v xml:space="preserve"> </v>
      </c>
      <c r="P155" s="238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I156" s="238"/>
      <c r="J156" s="159" t="str">
        <f t="shared" si="13"/>
        <v xml:space="preserve"> </v>
      </c>
      <c r="K156" s="238"/>
      <c r="L156" s="159"/>
      <c r="M156" s="159"/>
      <c r="N156" s="238"/>
      <c r="O156" s="133" t="str">
        <f t="shared" si="14"/>
        <v xml:space="preserve"> </v>
      </c>
      <c r="P156" s="238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I157" s="238"/>
      <c r="J157" s="159" t="str">
        <f t="shared" si="13"/>
        <v xml:space="preserve"> </v>
      </c>
      <c r="K157" s="238"/>
      <c r="L157" s="159"/>
      <c r="M157" s="159"/>
      <c r="N157" s="238"/>
      <c r="O157" s="133" t="str">
        <f t="shared" si="14"/>
        <v xml:space="preserve"> </v>
      </c>
      <c r="P157" s="238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I158" s="238"/>
      <c r="J158" s="159" t="str">
        <f t="shared" si="13"/>
        <v xml:space="preserve"> </v>
      </c>
      <c r="K158" s="238"/>
      <c r="L158" s="159"/>
      <c r="M158" s="159"/>
      <c r="N158" s="238"/>
      <c r="O158" s="133" t="str">
        <f t="shared" si="14"/>
        <v xml:space="preserve"> </v>
      </c>
      <c r="P158" s="238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I159" s="238"/>
      <c r="J159" s="159" t="str">
        <f t="shared" si="13"/>
        <v xml:space="preserve"> </v>
      </c>
      <c r="K159" s="238"/>
      <c r="L159" s="159"/>
      <c r="M159" s="159"/>
      <c r="N159" s="238"/>
      <c r="O159" s="133" t="str">
        <f t="shared" si="14"/>
        <v xml:space="preserve"> </v>
      </c>
      <c r="P159" s="238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I160" s="238"/>
      <c r="J160" s="159" t="str">
        <f t="shared" si="13"/>
        <v xml:space="preserve"> </v>
      </c>
      <c r="K160" s="238"/>
      <c r="L160" s="159"/>
      <c r="M160" s="159"/>
      <c r="N160" s="238"/>
      <c r="O160" s="133" t="str">
        <f t="shared" si="14"/>
        <v xml:space="preserve"> </v>
      </c>
      <c r="P160" s="238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I161" s="238"/>
      <c r="J161" s="159" t="str">
        <f t="shared" si="13"/>
        <v xml:space="preserve"> </v>
      </c>
      <c r="K161" s="238"/>
      <c r="L161" s="159"/>
      <c r="M161" s="159"/>
      <c r="N161" s="238"/>
      <c r="O161" s="133" t="str">
        <f t="shared" si="14"/>
        <v xml:space="preserve"> </v>
      </c>
      <c r="P161" s="238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I162" s="238"/>
      <c r="J162" s="159" t="str">
        <f t="shared" si="13"/>
        <v xml:space="preserve"> </v>
      </c>
      <c r="K162" s="238"/>
      <c r="L162" s="159"/>
      <c r="M162" s="159"/>
      <c r="N162" s="238"/>
      <c r="O162" s="133" t="str">
        <f t="shared" si="14"/>
        <v xml:space="preserve"> </v>
      </c>
      <c r="P162" s="238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I163" s="238"/>
      <c r="J163" s="159" t="str">
        <f t="shared" si="13"/>
        <v xml:space="preserve"> </v>
      </c>
      <c r="K163" s="238"/>
      <c r="L163" s="159"/>
      <c r="M163" s="159"/>
      <c r="N163" s="238"/>
      <c r="O163" s="133" t="str">
        <f t="shared" si="14"/>
        <v xml:space="preserve"> </v>
      </c>
      <c r="P163" s="238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I164" s="238"/>
      <c r="J164" s="159" t="str">
        <f t="shared" si="13"/>
        <v xml:space="preserve"> </v>
      </c>
      <c r="K164" s="238"/>
      <c r="L164" s="159"/>
      <c r="M164" s="159"/>
      <c r="N164" s="238"/>
      <c r="O164" s="133" t="str">
        <f t="shared" si="14"/>
        <v xml:space="preserve"> </v>
      </c>
      <c r="P164" s="238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I165" s="238"/>
      <c r="J165" s="159" t="str">
        <f t="shared" si="13"/>
        <v xml:space="preserve"> </v>
      </c>
      <c r="K165" s="238"/>
      <c r="L165" s="159"/>
      <c r="M165" s="159"/>
      <c r="N165" s="238"/>
      <c r="O165" s="133" t="str">
        <f t="shared" si="14"/>
        <v xml:space="preserve"> </v>
      </c>
      <c r="P165" s="238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I166" s="238"/>
      <c r="J166" s="159" t="str">
        <f t="shared" si="13"/>
        <v xml:space="preserve"> </v>
      </c>
      <c r="K166" s="238"/>
      <c r="L166" s="159"/>
      <c r="M166" s="159"/>
      <c r="N166" s="238"/>
      <c r="O166" s="133" t="str">
        <f t="shared" si="14"/>
        <v xml:space="preserve"> </v>
      </c>
      <c r="P166" s="238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I167" s="238"/>
      <c r="J167" s="159" t="str">
        <f t="shared" si="13"/>
        <v xml:space="preserve"> </v>
      </c>
      <c r="K167" s="238"/>
      <c r="L167" s="159"/>
      <c r="M167" s="159"/>
      <c r="N167" s="238"/>
      <c r="O167" s="133" t="str">
        <f t="shared" si="14"/>
        <v xml:space="preserve"> </v>
      </c>
      <c r="P167" s="238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I168" s="238"/>
      <c r="J168" s="159" t="str">
        <f t="shared" si="13"/>
        <v xml:space="preserve"> </v>
      </c>
      <c r="K168" s="238"/>
      <c r="L168" s="159"/>
      <c r="M168" s="159"/>
      <c r="N168" s="238"/>
      <c r="O168" s="133" t="str">
        <f t="shared" si="14"/>
        <v xml:space="preserve"> </v>
      </c>
      <c r="P168" s="238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I169" s="238"/>
      <c r="J169" s="159" t="str">
        <f t="shared" si="13"/>
        <v xml:space="preserve"> </v>
      </c>
      <c r="K169" s="238"/>
      <c r="L169" s="159"/>
      <c r="M169" s="159"/>
      <c r="N169" s="238"/>
      <c r="O169" s="133" t="str">
        <f t="shared" si="14"/>
        <v xml:space="preserve"> </v>
      </c>
      <c r="P169" s="238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I170" s="238"/>
      <c r="J170" s="159" t="str">
        <f t="shared" si="13"/>
        <v xml:space="preserve"> </v>
      </c>
      <c r="K170" s="238"/>
      <c r="L170" s="159"/>
      <c r="M170" s="159"/>
      <c r="N170" s="238"/>
      <c r="O170" s="133" t="str">
        <f t="shared" si="14"/>
        <v xml:space="preserve"> </v>
      </c>
      <c r="P170" s="238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I171" s="238"/>
      <c r="J171" s="159" t="str">
        <f t="shared" si="13"/>
        <v xml:space="preserve"> </v>
      </c>
      <c r="K171" s="238"/>
      <c r="L171" s="159"/>
      <c r="M171" s="159"/>
      <c r="N171" s="238"/>
      <c r="O171" s="133" t="str">
        <f t="shared" si="14"/>
        <v xml:space="preserve"> </v>
      </c>
      <c r="P171" s="238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I172" s="238"/>
      <c r="J172" s="159" t="str">
        <f t="shared" si="13"/>
        <v xml:space="preserve"> </v>
      </c>
      <c r="K172" s="238"/>
      <c r="L172" s="159"/>
      <c r="M172" s="159"/>
      <c r="N172" s="238"/>
      <c r="O172" s="133" t="str">
        <f t="shared" si="14"/>
        <v xml:space="preserve"> </v>
      </c>
      <c r="P172" s="238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I173" s="238"/>
      <c r="J173" s="159" t="str">
        <f t="shared" si="13"/>
        <v xml:space="preserve"> </v>
      </c>
      <c r="K173" s="238"/>
      <c r="L173" s="159"/>
      <c r="M173" s="159"/>
      <c r="N173" s="238"/>
      <c r="O173" s="133" t="str">
        <f t="shared" si="14"/>
        <v xml:space="preserve"> </v>
      </c>
      <c r="P173" s="238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I174" s="238"/>
      <c r="J174" s="159" t="str">
        <f t="shared" si="13"/>
        <v xml:space="preserve"> </v>
      </c>
      <c r="K174" s="238"/>
      <c r="L174" s="159"/>
      <c r="M174" s="159"/>
      <c r="N174" s="238"/>
      <c r="O174" s="133" t="str">
        <f t="shared" si="14"/>
        <v xml:space="preserve"> </v>
      </c>
      <c r="P174" s="238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I175" s="238"/>
      <c r="J175" s="159" t="str">
        <f t="shared" si="13"/>
        <v xml:space="preserve"> </v>
      </c>
      <c r="K175" s="238"/>
      <c r="L175" s="159"/>
      <c r="M175" s="159"/>
      <c r="N175" s="238"/>
      <c r="O175" s="133" t="str">
        <f t="shared" si="14"/>
        <v xml:space="preserve"> </v>
      </c>
      <c r="P175" s="238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I176" s="238"/>
      <c r="J176" s="159" t="str">
        <f t="shared" si="13"/>
        <v xml:space="preserve"> </v>
      </c>
      <c r="K176" s="238"/>
      <c r="L176" s="159"/>
      <c r="M176" s="159"/>
      <c r="N176" s="238"/>
      <c r="O176" s="133" t="str">
        <f t="shared" si="14"/>
        <v xml:space="preserve"> </v>
      </c>
      <c r="P176" s="238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I177" s="238"/>
      <c r="J177" s="159" t="str">
        <f t="shared" si="13"/>
        <v xml:space="preserve"> </v>
      </c>
      <c r="K177" s="238"/>
      <c r="L177" s="159"/>
      <c r="M177" s="159"/>
      <c r="N177" s="238"/>
      <c r="O177" s="133" t="str">
        <f t="shared" si="14"/>
        <v xml:space="preserve"> </v>
      </c>
      <c r="P177" s="238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I178" s="238"/>
      <c r="J178" s="159" t="str">
        <f t="shared" si="13"/>
        <v xml:space="preserve"> </v>
      </c>
      <c r="K178" s="238"/>
      <c r="L178" s="159"/>
      <c r="M178" s="159"/>
      <c r="N178" s="238"/>
      <c r="O178" s="133" t="str">
        <f t="shared" si="14"/>
        <v xml:space="preserve"> </v>
      </c>
      <c r="P178" s="238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I179" s="238"/>
      <c r="J179" s="159" t="str">
        <f t="shared" si="13"/>
        <v xml:space="preserve"> </v>
      </c>
      <c r="K179" s="238"/>
      <c r="L179" s="159"/>
      <c r="M179" s="159"/>
      <c r="N179" s="238"/>
      <c r="O179" s="133" t="str">
        <f t="shared" si="14"/>
        <v xml:space="preserve"> </v>
      </c>
      <c r="P179" s="238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I180" s="238"/>
      <c r="J180" s="159" t="str">
        <f t="shared" si="13"/>
        <v xml:space="preserve"> </v>
      </c>
      <c r="K180" s="238"/>
      <c r="L180" s="159"/>
      <c r="M180" s="159"/>
      <c r="N180" s="238"/>
      <c r="O180" s="133" t="str">
        <f t="shared" si="14"/>
        <v xml:space="preserve"> </v>
      </c>
      <c r="P180" s="238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I181" s="238"/>
      <c r="J181" s="159" t="str">
        <f t="shared" si="13"/>
        <v xml:space="preserve"> </v>
      </c>
      <c r="K181" s="238"/>
      <c r="L181" s="159"/>
      <c r="M181" s="159"/>
      <c r="N181" s="238"/>
      <c r="O181" s="133" t="str">
        <f t="shared" si="14"/>
        <v xml:space="preserve"> </v>
      </c>
      <c r="P181" s="238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I182" s="238"/>
      <c r="J182" s="159" t="str">
        <f t="shared" si="13"/>
        <v xml:space="preserve"> </v>
      </c>
      <c r="K182" s="238"/>
      <c r="L182" s="159"/>
      <c r="M182" s="159"/>
      <c r="N182" s="238"/>
      <c r="O182" s="133" t="str">
        <f t="shared" si="14"/>
        <v xml:space="preserve"> </v>
      </c>
      <c r="P182" s="238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I183" s="238"/>
      <c r="J183" s="159" t="str">
        <f t="shared" si="13"/>
        <v xml:space="preserve"> </v>
      </c>
      <c r="K183" s="238"/>
      <c r="L183" s="159"/>
      <c r="M183" s="159"/>
      <c r="N183" s="238"/>
      <c r="O183" s="133" t="str">
        <f t="shared" si="14"/>
        <v xml:space="preserve"> </v>
      </c>
      <c r="P183" s="238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I184" s="238"/>
      <c r="J184" s="159" t="str">
        <f t="shared" si="13"/>
        <v xml:space="preserve"> </v>
      </c>
      <c r="K184" s="238"/>
      <c r="L184" s="159"/>
      <c r="M184" s="159"/>
      <c r="N184" s="238"/>
      <c r="O184" s="133" t="str">
        <f t="shared" si="14"/>
        <v xml:space="preserve"> </v>
      </c>
      <c r="P184" s="238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I185" s="238"/>
      <c r="J185" s="159" t="str">
        <f t="shared" si="13"/>
        <v xml:space="preserve"> </v>
      </c>
      <c r="K185" s="238"/>
      <c r="L185" s="159"/>
      <c r="M185" s="159"/>
      <c r="N185" s="238"/>
      <c r="O185" s="133" t="str">
        <f t="shared" si="14"/>
        <v xml:space="preserve"> </v>
      </c>
      <c r="P185" s="238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I186" s="238"/>
      <c r="J186" s="159" t="str">
        <f t="shared" si="13"/>
        <v xml:space="preserve"> </v>
      </c>
      <c r="K186" s="238"/>
      <c r="L186" s="159"/>
      <c r="M186" s="159"/>
      <c r="N186" s="238"/>
      <c r="O186" s="133" t="str">
        <f t="shared" si="14"/>
        <v xml:space="preserve"> </v>
      </c>
      <c r="P186" s="238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I187" s="238"/>
      <c r="J187" s="159" t="str">
        <f t="shared" si="13"/>
        <v xml:space="preserve"> </v>
      </c>
      <c r="K187" s="238"/>
      <c r="L187" s="159"/>
      <c r="M187" s="159"/>
      <c r="N187" s="238"/>
      <c r="O187" s="133" t="str">
        <f t="shared" si="14"/>
        <v xml:space="preserve"> </v>
      </c>
      <c r="P187" s="238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I188" s="238"/>
      <c r="J188" s="159" t="str">
        <f t="shared" si="13"/>
        <v xml:space="preserve"> </v>
      </c>
      <c r="K188" s="238"/>
      <c r="L188" s="159"/>
      <c r="M188" s="159"/>
      <c r="N188" s="238"/>
      <c r="O188" s="133" t="str">
        <f t="shared" si="14"/>
        <v xml:space="preserve"> </v>
      </c>
      <c r="P188" s="238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I189" s="238"/>
      <c r="J189" s="159" t="str">
        <f t="shared" si="13"/>
        <v xml:space="preserve"> </v>
      </c>
      <c r="K189" s="238"/>
      <c r="L189" s="159"/>
      <c r="M189" s="159"/>
      <c r="N189" s="238"/>
      <c r="O189" s="133" t="str">
        <f t="shared" si="14"/>
        <v xml:space="preserve"> </v>
      </c>
      <c r="P189" s="238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I190" s="238"/>
      <c r="J190" s="159" t="str">
        <f t="shared" si="13"/>
        <v xml:space="preserve"> </v>
      </c>
      <c r="K190" s="238"/>
      <c r="L190" s="159"/>
      <c r="M190" s="159"/>
      <c r="N190" s="238"/>
      <c r="O190" s="133" t="str">
        <f t="shared" si="14"/>
        <v xml:space="preserve"> </v>
      </c>
      <c r="P190" s="238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I191" s="238"/>
      <c r="J191" s="159" t="str">
        <f t="shared" si="13"/>
        <v xml:space="preserve"> </v>
      </c>
      <c r="K191" s="238"/>
      <c r="L191" s="159"/>
      <c r="M191" s="159"/>
      <c r="N191" s="238"/>
      <c r="O191" s="133" t="str">
        <f t="shared" si="14"/>
        <v xml:space="preserve"> </v>
      </c>
      <c r="P191" s="238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I192" s="238"/>
      <c r="J192" s="159" t="str">
        <f t="shared" si="13"/>
        <v xml:space="preserve"> </v>
      </c>
      <c r="K192" s="238"/>
      <c r="L192" s="159"/>
      <c r="M192" s="159"/>
      <c r="N192" s="238"/>
      <c r="O192" s="133" t="str">
        <f t="shared" si="14"/>
        <v xml:space="preserve"> </v>
      </c>
      <c r="P192" s="238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I193" s="238"/>
      <c r="J193" s="159" t="str">
        <f t="shared" si="13"/>
        <v xml:space="preserve"> </v>
      </c>
      <c r="K193" s="238"/>
      <c r="L193" s="159"/>
      <c r="M193" s="159"/>
      <c r="N193" s="238"/>
      <c r="O193" s="133" t="str">
        <f t="shared" si="14"/>
        <v xml:space="preserve"> </v>
      </c>
      <c r="P193" s="238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I194" s="238"/>
      <c r="J194" s="159" t="str">
        <f t="shared" si="13"/>
        <v xml:space="preserve"> </v>
      </c>
      <c r="K194" s="238"/>
      <c r="L194" s="159"/>
      <c r="M194" s="159"/>
      <c r="N194" s="238"/>
      <c r="O194" s="133" t="str">
        <f t="shared" si="14"/>
        <v xml:space="preserve"> </v>
      </c>
      <c r="P194" s="238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I195" s="238"/>
      <c r="J195" s="159" t="str">
        <f t="shared" si="13"/>
        <v xml:space="preserve"> </v>
      </c>
      <c r="K195" s="238"/>
      <c r="L195" s="159"/>
      <c r="M195" s="159"/>
      <c r="N195" s="238"/>
      <c r="O195" s="133" t="str">
        <f t="shared" si="14"/>
        <v xml:space="preserve"> </v>
      </c>
      <c r="P195" s="238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I196" s="238"/>
      <c r="J196" s="159" t="str">
        <f t="shared" si="13"/>
        <v xml:space="preserve"> </v>
      </c>
      <c r="K196" s="238"/>
      <c r="L196" s="159"/>
      <c r="M196" s="159"/>
      <c r="N196" s="238"/>
      <c r="O196" s="133" t="str">
        <f t="shared" si="14"/>
        <v xml:space="preserve"> </v>
      </c>
      <c r="P196" s="238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I197" s="238"/>
      <c r="J197" s="159" t="str">
        <f t="shared" si="13"/>
        <v xml:space="preserve"> </v>
      </c>
      <c r="K197" s="238"/>
      <c r="L197" s="159"/>
      <c r="M197" s="159"/>
      <c r="N197" s="238"/>
      <c r="O197" s="133" t="str">
        <f t="shared" si="14"/>
        <v xml:space="preserve"> </v>
      </c>
      <c r="P197" s="238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I198" s="238"/>
      <c r="J198" s="159" t="str">
        <f t="shared" si="13"/>
        <v xml:space="preserve"> </v>
      </c>
      <c r="K198" s="238"/>
      <c r="L198" s="159"/>
      <c r="M198" s="159"/>
      <c r="N198" s="238"/>
      <c r="O198" s="133" t="str">
        <f t="shared" si="14"/>
        <v xml:space="preserve"> </v>
      </c>
      <c r="P198" s="238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I199" s="238"/>
      <c r="J199" s="159" t="str">
        <f t="shared" si="13"/>
        <v xml:space="preserve"> </v>
      </c>
      <c r="K199" s="238"/>
      <c r="L199" s="159"/>
      <c r="M199" s="159"/>
      <c r="N199" s="238"/>
      <c r="O199" s="133" t="str">
        <f t="shared" si="14"/>
        <v xml:space="preserve"> </v>
      </c>
      <c r="P199" s="238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I200" s="238"/>
      <c r="J200" s="159" t="str">
        <f t="shared" si="13"/>
        <v xml:space="preserve"> </v>
      </c>
      <c r="K200" s="238"/>
      <c r="L200" s="159"/>
      <c r="M200" s="159"/>
      <c r="N200" s="238"/>
      <c r="O200" s="133" t="str">
        <f t="shared" si="14"/>
        <v xml:space="preserve"> </v>
      </c>
      <c r="P200" s="238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I201" s="238"/>
      <c r="J201" s="159" t="str">
        <f t="shared" si="13"/>
        <v xml:space="preserve"> </v>
      </c>
      <c r="K201" s="238"/>
      <c r="L201" s="159"/>
      <c r="M201" s="159"/>
      <c r="N201" s="238"/>
      <c r="O201" s="133" t="str">
        <f t="shared" si="14"/>
        <v xml:space="preserve"> </v>
      </c>
      <c r="P201" s="238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I202" s="238"/>
      <c r="J202" s="159" t="str">
        <f t="shared" si="13"/>
        <v xml:space="preserve"> </v>
      </c>
      <c r="K202" s="238"/>
      <c r="L202" s="159"/>
      <c r="M202" s="159"/>
      <c r="N202" s="238"/>
      <c r="O202" s="133" t="str">
        <f t="shared" si="14"/>
        <v xml:space="preserve"> </v>
      </c>
      <c r="P202" s="238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I203" s="238"/>
      <c r="J203" s="159" t="str">
        <f t="shared" ref="J203:J266" si="15">IF(H203=0," ",I203/H203)</f>
        <v xml:space="preserve"> </v>
      </c>
      <c r="K203" s="238"/>
      <c r="L203" s="159"/>
      <c r="M203" s="159"/>
      <c r="N203" s="238"/>
      <c r="O203" s="133" t="str">
        <f t="shared" ref="O203:O266" si="16">IF(M203=0," ",N203/M203)</f>
        <v xml:space="preserve"> </v>
      </c>
      <c r="P203" s="238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I204" s="238"/>
      <c r="J204" s="159" t="str">
        <f t="shared" si="15"/>
        <v xml:space="preserve"> </v>
      </c>
      <c r="K204" s="238"/>
      <c r="L204" s="159"/>
      <c r="M204" s="159"/>
      <c r="N204" s="238"/>
      <c r="O204" s="133" t="str">
        <f t="shared" si="16"/>
        <v xml:space="preserve"> </v>
      </c>
      <c r="P204" s="238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I205" s="238"/>
      <c r="J205" s="159" t="str">
        <f t="shared" si="15"/>
        <v xml:space="preserve"> </v>
      </c>
      <c r="K205" s="238"/>
      <c r="L205" s="159"/>
      <c r="M205" s="159"/>
      <c r="N205" s="238"/>
      <c r="O205" s="133" t="str">
        <f t="shared" si="16"/>
        <v xml:space="preserve"> </v>
      </c>
      <c r="P205" s="238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I206" s="238"/>
      <c r="J206" s="159" t="str">
        <f t="shared" si="15"/>
        <v xml:space="preserve"> </v>
      </c>
      <c r="K206" s="238"/>
      <c r="L206" s="159"/>
      <c r="M206" s="159"/>
      <c r="N206" s="238"/>
      <c r="O206" s="133" t="str">
        <f t="shared" si="16"/>
        <v xml:space="preserve"> </v>
      </c>
      <c r="P206" s="238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I207" s="238"/>
      <c r="J207" s="159" t="str">
        <f t="shared" si="15"/>
        <v xml:space="preserve"> </v>
      </c>
      <c r="K207" s="238"/>
      <c r="L207" s="159"/>
      <c r="M207" s="159"/>
      <c r="N207" s="238"/>
      <c r="O207" s="133" t="str">
        <f t="shared" si="16"/>
        <v xml:space="preserve"> </v>
      </c>
      <c r="P207" s="238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I208" s="238"/>
      <c r="J208" s="159" t="str">
        <f t="shared" si="15"/>
        <v xml:space="preserve"> </v>
      </c>
      <c r="K208" s="238"/>
      <c r="L208" s="159"/>
      <c r="M208" s="159"/>
      <c r="N208" s="238"/>
      <c r="O208" s="133" t="str">
        <f t="shared" si="16"/>
        <v xml:space="preserve"> </v>
      </c>
      <c r="P208" s="238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I209" s="238"/>
      <c r="J209" s="159" t="str">
        <f t="shared" si="15"/>
        <v xml:space="preserve"> </v>
      </c>
      <c r="K209" s="238"/>
      <c r="L209" s="159"/>
      <c r="M209" s="159"/>
      <c r="N209" s="238"/>
      <c r="O209" s="133" t="str">
        <f t="shared" si="16"/>
        <v xml:space="preserve"> </v>
      </c>
      <c r="P209" s="238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I210" s="238"/>
      <c r="J210" s="159" t="str">
        <f t="shared" si="15"/>
        <v xml:space="preserve"> </v>
      </c>
      <c r="K210" s="238"/>
      <c r="L210" s="159"/>
      <c r="M210" s="159"/>
      <c r="N210" s="238"/>
      <c r="O210" s="133" t="str">
        <f t="shared" si="16"/>
        <v xml:space="preserve"> </v>
      </c>
      <c r="P210" s="238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I211" s="238"/>
      <c r="J211" s="159" t="str">
        <f t="shared" si="15"/>
        <v xml:space="preserve"> </v>
      </c>
      <c r="K211" s="238"/>
      <c r="L211" s="159"/>
      <c r="M211" s="159"/>
      <c r="N211" s="238"/>
      <c r="O211" s="133" t="str">
        <f t="shared" si="16"/>
        <v xml:space="preserve"> </v>
      </c>
      <c r="P211" s="238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I212" s="238"/>
      <c r="J212" s="159" t="str">
        <f t="shared" si="15"/>
        <v xml:space="preserve"> </v>
      </c>
      <c r="K212" s="238"/>
      <c r="L212" s="159"/>
      <c r="M212" s="159"/>
      <c r="N212" s="238"/>
      <c r="O212" s="133" t="str">
        <f t="shared" si="16"/>
        <v xml:space="preserve"> </v>
      </c>
      <c r="P212" s="238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I213" s="238"/>
      <c r="J213" s="159" t="str">
        <f t="shared" si="15"/>
        <v xml:space="preserve"> </v>
      </c>
      <c r="K213" s="238"/>
      <c r="L213" s="159"/>
      <c r="M213" s="159"/>
      <c r="N213" s="238"/>
      <c r="O213" s="133" t="str">
        <f t="shared" si="16"/>
        <v xml:space="preserve"> </v>
      </c>
      <c r="P213" s="238"/>
    </row>
    <row r="214" spans="1:16" ht="25.5" hidden="1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I214" s="238"/>
      <c r="J214" s="159"/>
      <c r="K214" s="238"/>
      <c r="L214" s="159"/>
      <c r="M214" s="159"/>
      <c r="N214" s="238"/>
      <c r="O214" s="133" t="str">
        <f t="shared" si="16"/>
        <v xml:space="preserve"> </v>
      </c>
      <c r="P214" s="238"/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I215" s="238"/>
      <c r="J215" s="159" t="str">
        <f t="shared" si="15"/>
        <v xml:space="preserve"> </v>
      </c>
      <c r="K215" s="238"/>
      <c r="L215" s="159"/>
      <c r="M215" s="159"/>
      <c r="N215" s="238"/>
      <c r="O215" s="133" t="str">
        <f t="shared" si="16"/>
        <v xml:space="preserve"> </v>
      </c>
      <c r="P215" s="238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I216" s="238"/>
      <c r="J216" s="159" t="str">
        <f t="shared" si="15"/>
        <v xml:space="preserve"> </v>
      </c>
      <c r="K216" s="238"/>
      <c r="L216" s="159"/>
      <c r="M216" s="159"/>
      <c r="N216" s="238"/>
      <c r="O216" s="133" t="str">
        <f t="shared" si="16"/>
        <v xml:space="preserve"> </v>
      </c>
      <c r="P216" s="238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I217" s="238"/>
      <c r="J217" s="159" t="str">
        <f t="shared" si="15"/>
        <v xml:space="preserve"> </v>
      </c>
      <c r="K217" s="238"/>
      <c r="L217" s="159"/>
      <c r="M217" s="159"/>
      <c r="N217" s="238"/>
      <c r="O217" s="133" t="str">
        <f t="shared" si="16"/>
        <v xml:space="preserve"> </v>
      </c>
      <c r="P217" s="238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I218" s="238"/>
      <c r="J218" s="159" t="str">
        <f t="shared" si="15"/>
        <v xml:space="preserve"> </v>
      </c>
      <c r="K218" s="238"/>
      <c r="L218" s="159"/>
      <c r="M218" s="159"/>
      <c r="N218" s="238"/>
      <c r="O218" s="133" t="str">
        <f t="shared" si="16"/>
        <v xml:space="preserve"> </v>
      </c>
      <c r="P218" s="238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I219" s="238"/>
      <c r="J219" s="159" t="str">
        <f t="shared" si="15"/>
        <v xml:space="preserve"> </v>
      </c>
      <c r="K219" s="238"/>
      <c r="L219" s="159"/>
      <c r="M219" s="159"/>
      <c r="N219" s="238"/>
      <c r="O219" s="133" t="str">
        <f t="shared" si="16"/>
        <v xml:space="preserve"> </v>
      </c>
      <c r="P219" s="238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I220" s="238"/>
      <c r="J220" s="159" t="str">
        <f t="shared" si="15"/>
        <v xml:space="preserve"> </v>
      </c>
      <c r="K220" s="238"/>
      <c r="L220" s="159"/>
      <c r="M220" s="159"/>
      <c r="N220" s="238"/>
      <c r="O220" s="133" t="str">
        <f t="shared" si="16"/>
        <v xml:space="preserve"> </v>
      </c>
      <c r="P220" s="238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I221" s="238"/>
      <c r="J221" s="159" t="str">
        <f t="shared" si="15"/>
        <v xml:space="preserve"> </v>
      </c>
      <c r="K221" s="238"/>
      <c r="L221" s="159"/>
      <c r="M221" s="159"/>
      <c r="N221" s="238"/>
      <c r="O221" s="133" t="str">
        <f t="shared" si="16"/>
        <v xml:space="preserve"> </v>
      </c>
      <c r="P221" s="238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I222" s="238"/>
      <c r="J222" s="159" t="str">
        <f t="shared" si="15"/>
        <v xml:space="preserve"> </v>
      </c>
      <c r="K222" s="238"/>
      <c r="L222" s="159"/>
      <c r="M222" s="159"/>
      <c r="N222" s="238"/>
      <c r="O222" s="133" t="str">
        <f t="shared" si="16"/>
        <v xml:space="preserve"> </v>
      </c>
      <c r="P222" s="238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I223" s="238"/>
      <c r="J223" s="159"/>
      <c r="K223" s="238"/>
      <c r="L223" s="159"/>
      <c r="M223" s="159"/>
      <c r="N223" s="238"/>
      <c r="O223" s="133" t="str">
        <f t="shared" si="16"/>
        <v xml:space="preserve"> </v>
      </c>
      <c r="P223" s="238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I224" s="238"/>
      <c r="J224" s="159" t="str">
        <f t="shared" si="15"/>
        <v xml:space="preserve"> </v>
      </c>
      <c r="K224" s="238"/>
      <c r="L224" s="159"/>
      <c r="M224" s="159"/>
      <c r="N224" s="238"/>
      <c r="O224" s="133" t="str">
        <f t="shared" si="16"/>
        <v xml:space="preserve"> </v>
      </c>
      <c r="P224" s="238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I225" s="238"/>
      <c r="J225" s="159"/>
      <c r="K225" s="238"/>
      <c r="L225" s="159"/>
      <c r="M225" s="159"/>
      <c r="N225" s="238"/>
      <c r="O225" s="133" t="str">
        <f t="shared" si="16"/>
        <v xml:space="preserve"> </v>
      </c>
      <c r="P225" s="238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I226" s="238"/>
      <c r="J226" s="159" t="str">
        <f t="shared" si="15"/>
        <v xml:space="preserve"> </v>
      </c>
      <c r="K226" s="238"/>
      <c r="L226" s="159"/>
      <c r="M226" s="159"/>
      <c r="N226" s="238"/>
      <c r="O226" s="133" t="str">
        <f t="shared" si="16"/>
        <v xml:space="preserve"> </v>
      </c>
      <c r="P226" s="238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I227" s="238"/>
      <c r="J227" s="159" t="str">
        <f t="shared" si="15"/>
        <v xml:space="preserve"> </v>
      </c>
      <c r="K227" s="238"/>
      <c r="L227" s="159"/>
      <c r="M227" s="159"/>
      <c r="N227" s="238"/>
      <c r="O227" s="133" t="str">
        <f t="shared" si="16"/>
        <v xml:space="preserve"> </v>
      </c>
      <c r="P227" s="238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I228" s="238"/>
      <c r="J228" s="159" t="str">
        <f t="shared" si="15"/>
        <v xml:space="preserve"> </v>
      </c>
      <c r="K228" s="238"/>
      <c r="L228" s="159"/>
      <c r="M228" s="159"/>
      <c r="N228" s="238"/>
      <c r="O228" s="133" t="str">
        <f t="shared" si="16"/>
        <v xml:space="preserve"> </v>
      </c>
      <c r="P228" s="238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I229" s="238"/>
      <c r="J229" s="159" t="str">
        <f t="shared" si="15"/>
        <v xml:space="preserve"> </v>
      </c>
      <c r="K229" s="238"/>
      <c r="L229" s="159"/>
      <c r="M229" s="159"/>
      <c r="N229" s="238"/>
      <c r="O229" s="133" t="str">
        <f t="shared" si="16"/>
        <v xml:space="preserve"> </v>
      </c>
      <c r="P229" s="238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I230" s="238"/>
      <c r="J230" s="159" t="str">
        <f t="shared" si="15"/>
        <v xml:space="preserve"> </v>
      </c>
      <c r="K230" s="238"/>
      <c r="L230" s="159"/>
      <c r="M230" s="159"/>
      <c r="N230" s="238"/>
      <c r="O230" s="133" t="str">
        <f t="shared" si="16"/>
        <v xml:space="preserve"> </v>
      </c>
      <c r="P230" s="238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I231" s="238"/>
      <c r="J231" s="159" t="str">
        <f t="shared" si="15"/>
        <v xml:space="preserve"> </v>
      </c>
      <c r="K231" s="238"/>
      <c r="L231" s="159"/>
      <c r="M231" s="159"/>
      <c r="N231" s="238"/>
      <c r="O231" s="133" t="str">
        <f t="shared" si="16"/>
        <v xml:space="preserve"> </v>
      </c>
      <c r="P231" s="238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I232" s="238"/>
      <c r="J232" s="159" t="str">
        <f t="shared" si="15"/>
        <v xml:space="preserve"> </v>
      </c>
      <c r="K232" s="238"/>
      <c r="L232" s="159"/>
      <c r="M232" s="159"/>
      <c r="N232" s="238"/>
      <c r="O232" s="133" t="str">
        <f t="shared" si="16"/>
        <v xml:space="preserve"> </v>
      </c>
      <c r="P232" s="238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I233" s="238"/>
      <c r="J233" s="159" t="str">
        <f t="shared" si="15"/>
        <v xml:space="preserve"> </v>
      </c>
      <c r="K233" s="238"/>
      <c r="L233" s="159"/>
      <c r="M233" s="159"/>
      <c r="N233" s="238"/>
      <c r="O233" s="133" t="str">
        <f t="shared" si="16"/>
        <v xml:space="preserve"> </v>
      </c>
      <c r="P233" s="238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I234" s="238"/>
      <c r="J234" s="159" t="str">
        <f t="shared" si="15"/>
        <v xml:space="preserve"> </v>
      </c>
      <c r="K234" s="238"/>
      <c r="L234" s="159"/>
      <c r="M234" s="159"/>
      <c r="N234" s="238"/>
      <c r="O234" s="133" t="str">
        <f t="shared" si="16"/>
        <v xml:space="preserve"> </v>
      </c>
      <c r="P234" s="238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I235" s="238"/>
      <c r="J235" s="159" t="str">
        <f t="shared" si="15"/>
        <v xml:space="preserve"> </v>
      </c>
      <c r="K235" s="238"/>
      <c r="L235" s="159"/>
      <c r="M235" s="159"/>
      <c r="N235" s="238"/>
      <c r="O235" s="133" t="str">
        <f t="shared" si="16"/>
        <v xml:space="preserve"> </v>
      </c>
      <c r="P235" s="238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I236" s="238"/>
      <c r="J236" s="159" t="str">
        <f t="shared" si="15"/>
        <v xml:space="preserve"> </v>
      </c>
      <c r="K236" s="238"/>
      <c r="L236" s="159"/>
      <c r="M236" s="159"/>
      <c r="N236" s="238"/>
      <c r="O236" s="133" t="str">
        <f t="shared" si="16"/>
        <v xml:space="preserve"> </v>
      </c>
      <c r="P236" s="238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I237" s="238"/>
      <c r="J237" s="159" t="str">
        <f t="shared" si="15"/>
        <v xml:space="preserve"> </v>
      </c>
      <c r="K237" s="238"/>
      <c r="L237" s="159"/>
      <c r="M237" s="159"/>
      <c r="N237" s="238"/>
      <c r="O237" s="133" t="str">
        <f t="shared" si="16"/>
        <v xml:space="preserve"> </v>
      </c>
      <c r="P237" s="238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I238" s="238"/>
      <c r="J238" s="159" t="str">
        <f t="shared" si="15"/>
        <v xml:space="preserve"> </v>
      </c>
      <c r="K238" s="238"/>
      <c r="L238" s="159"/>
      <c r="M238" s="159"/>
      <c r="N238" s="238"/>
      <c r="O238" s="133" t="str">
        <f t="shared" si="16"/>
        <v xml:space="preserve"> </v>
      </c>
      <c r="P238" s="238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I239" s="238"/>
      <c r="J239" s="159" t="str">
        <f t="shared" si="15"/>
        <v xml:space="preserve"> </v>
      </c>
      <c r="K239" s="238"/>
      <c r="L239" s="159"/>
      <c r="M239" s="159"/>
      <c r="N239" s="238"/>
      <c r="O239" s="133" t="str">
        <f t="shared" si="16"/>
        <v xml:space="preserve"> </v>
      </c>
      <c r="P239" s="238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I240" s="238"/>
      <c r="J240" s="159" t="str">
        <f t="shared" si="15"/>
        <v xml:space="preserve"> </v>
      </c>
      <c r="K240" s="238"/>
      <c r="L240" s="159"/>
      <c r="M240" s="159"/>
      <c r="N240" s="238"/>
      <c r="O240" s="133" t="str">
        <f t="shared" si="16"/>
        <v xml:space="preserve"> </v>
      </c>
      <c r="P240" s="238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I241" s="238"/>
      <c r="J241" s="159" t="str">
        <f t="shared" si="15"/>
        <v xml:space="preserve"> </v>
      </c>
      <c r="K241" s="238"/>
      <c r="L241" s="159"/>
      <c r="M241" s="159"/>
      <c r="N241" s="238"/>
      <c r="O241" s="133" t="str">
        <f t="shared" si="16"/>
        <v xml:space="preserve"> </v>
      </c>
      <c r="P241" s="238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I242" s="238"/>
      <c r="J242" s="159" t="str">
        <f t="shared" si="15"/>
        <v xml:space="preserve"> </v>
      </c>
      <c r="K242" s="238"/>
      <c r="L242" s="159"/>
      <c r="M242" s="159"/>
      <c r="N242" s="238"/>
      <c r="O242" s="133" t="str">
        <f t="shared" si="16"/>
        <v xml:space="preserve"> </v>
      </c>
      <c r="P242" s="238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I243" s="238"/>
      <c r="J243" s="159" t="str">
        <f t="shared" si="15"/>
        <v xml:space="preserve"> </v>
      </c>
      <c r="K243" s="238"/>
      <c r="L243" s="159"/>
      <c r="M243" s="159"/>
      <c r="N243" s="238"/>
      <c r="O243" s="133" t="str">
        <f t="shared" si="16"/>
        <v xml:space="preserve"> </v>
      </c>
      <c r="P243" s="238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I244" s="238"/>
      <c r="J244" s="159" t="str">
        <f t="shared" si="15"/>
        <v xml:space="preserve"> </v>
      </c>
      <c r="K244" s="238"/>
      <c r="L244" s="159"/>
      <c r="M244" s="159"/>
      <c r="N244" s="238"/>
      <c r="O244" s="133" t="str">
        <f t="shared" si="16"/>
        <v xml:space="preserve"> </v>
      </c>
      <c r="P244" s="238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I245" s="238"/>
      <c r="J245" s="159" t="str">
        <f t="shared" si="15"/>
        <v xml:space="preserve"> </v>
      </c>
      <c r="K245" s="238"/>
      <c r="L245" s="159"/>
      <c r="M245" s="159"/>
      <c r="N245" s="238"/>
      <c r="O245" s="133" t="str">
        <f t="shared" si="16"/>
        <v xml:space="preserve"> </v>
      </c>
      <c r="P245" s="238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I246" s="238"/>
      <c r="J246" s="159" t="str">
        <f t="shared" si="15"/>
        <v xml:space="preserve"> </v>
      </c>
      <c r="K246" s="238"/>
      <c r="L246" s="159"/>
      <c r="M246" s="159"/>
      <c r="N246" s="238"/>
      <c r="O246" s="133" t="str">
        <f t="shared" si="16"/>
        <v xml:space="preserve"> </v>
      </c>
      <c r="P246" s="238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I247" s="238"/>
      <c r="J247" s="159" t="str">
        <f t="shared" si="15"/>
        <v xml:space="preserve"> </v>
      </c>
      <c r="K247" s="238"/>
      <c r="L247" s="159"/>
      <c r="M247" s="159"/>
      <c r="N247" s="238"/>
      <c r="O247" s="133" t="str">
        <f t="shared" si="16"/>
        <v xml:space="preserve"> </v>
      </c>
      <c r="P247" s="238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I248" s="238"/>
      <c r="J248" s="159" t="str">
        <f t="shared" si="15"/>
        <v xml:space="preserve"> </v>
      </c>
      <c r="K248" s="238"/>
      <c r="L248" s="159"/>
      <c r="M248" s="159"/>
      <c r="N248" s="238"/>
      <c r="O248" s="133" t="str">
        <f t="shared" si="16"/>
        <v xml:space="preserve"> </v>
      </c>
      <c r="P248" s="238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I249" s="238"/>
      <c r="J249" s="159" t="str">
        <f t="shared" si="15"/>
        <v xml:space="preserve"> </v>
      </c>
      <c r="K249" s="238"/>
      <c r="L249" s="159"/>
      <c r="M249" s="159"/>
      <c r="N249" s="238"/>
      <c r="O249" s="133" t="str">
        <f t="shared" si="16"/>
        <v xml:space="preserve"> </v>
      </c>
      <c r="P249" s="238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I250" s="238"/>
      <c r="J250" s="159" t="str">
        <f t="shared" si="15"/>
        <v xml:space="preserve"> </v>
      </c>
      <c r="K250" s="238"/>
      <c r="L250" s="159"/>
      <c r="M250" s="159"/>
      <c r="N250" s="238"/>
      <c r="O250" s="133" t="str">
        <f t="shared" si="16"/>
        <v xml:space="preserve"> </v>
      </c>
      <c r="P250" s="238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I251" s="238"/>
      <c r="J251" s="159" t="str">
        <f t="shared" si="15"/>
        <v xml:space="preserve"> </v>
      </c>
      <c r="K251" s="238"/>
      <c r="L251" s="159"/>
      <c r="M251" s="159"/>
      <c r="N251" s="238"/>
      <c r="O251" s="133" t="str">
        <f t="shared" si="16"/>
        <v xml:space="preserve"> </v>
      </c>
      <c r="P251" s="238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I252" s="238"/>
      <c r="J252" s="159" t="str">
        <f t="shared" si="15"/>
        <v xml:space="preserve"> </v>
      </c>
      <c r="K252" s="238"/>
      <c r="L252" s="159"/>
      <c r="M252" s="159"/>
      <c r="N252" s="238"/>
      <c r="O252" s="133" t="str">
        <f t="shared" si="16"/>
        <v xml:space="preserve"> </v>
      </c>
      <c r="P252" s="238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I253" s="238"/>
      <c r="J253" s="159" t="str">
        <f t="shared" si="15"/>
        <v xml:space="preserve"> </v>
      </c>
      <c r="K253" s="238"/>
      <c r="L253" s="159"/>
      <c r="M253" s="159"/>
      <c r="N253" s="238"/>
      <c r="O253" s="133" t="str">
        <f t="shared" si="16"/>
        <v xml:space="preserve"> </v>
      </c>
      <c r="P253" s="238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I254" s="238"/>
      <c r="J254" s="159" t="str">
        <f t="shared" si="15"/>
        <v xml:space="preserve"> </v>
      </c>
      <c r="K254" s="238"/>
      <c r="L254" s="159"/>
      <c r="M254" s="159"/>
      <c r="N254" s="238"/>
      <c r="O254" s="133" t="str">
        <f t="shared" si="16"/>
        <v xml:space="preserve"> </v>
      </c>
      <c r="P254" s="238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I255" s="238"/>
      <c r="J255" s="159" t="str">
        <f t="shared" si="15"/>
        <v xml:space="preserve"> </v>
      </c>
      <c r="K255" s="238"/>
      <c r="L255" s="159"/>
      <c r="M255" s="159"/>
      <c r="N255" s="238"/>
      <c r="O255" s="133" t="str">
        <f t="shared" si="16"/>
        <v xml:space="preserve"> </v>
      </c>
      <c r="P255" s="238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I256" s="238"/>
      <c r="J256" s="159" t="str">
        <f t="shared" si="15"/>
        <v xml:space="preserve"> </v>
      </c>
      <c r="K256" s="238"/>
      <c r="L256" s="159"/>
      <c r="M256" s="159"/>
      <c r="N256" s="238"/>
      <c r="O256" s="133" t="str">
        <f t="shared" si="16"/>
        <v xml:space="preserve"> </v>
      </c>
      <c r="P256" s="238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I257" s="238"/>
      <c r="J257" s="159" t="str">
        <f t="shared" si="15"/>
        <v xml:space="preserve"> </v>
      </c>
      <c r="K257" s="238"/>
      <c r="L257" s="159"/>
      <c r="M257" s="159"/>
      <c r="N257" s="238"/>
      <c r="O257" s="133" t="str">
        <f t="shared" si="16"/>
        <v xml:space="preserve"> </v>
      </c>
      <c r="P257" s="238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I258" s="238"/>
      <c r="J258" s="159" t="str">
        <f t="shared" si="15"/>
        <v xml:space="preserve"> </v>
      </c>
      <c r="K258" s="238"/>
      <c r="L258" s="159"/>
      <c r="M258" s="159"/>
      <c r="N258" s="238"/>
      <c r="O258" s="133" t="str">
        <f t="shared" si="16"/>
        <v xml:space="preserve"> </v>
      </c>
      <c r="P258" s="238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I259" s="238"/>
      <c r="J259" s="159" t="str">
        <f t="shared" si="15"/>
        <v xml:space="preserve"> </v>
      </c>
      <c r="K259" s="238"/>
      <c r="L259" s="159"/>
      <c r="M259" s="159"/>
      <c r="N259" s="238"/>
      <c r="O259" s="133" t="str">
        <f t="shared" si="16"/>
        <v xml:space="preserve"> </v>
      </c>
      <c r="P259" s="238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I260" s="238"/>
      <c r="J260" s="159" t="str">
        <f t="shared" si="15"/>
        <v xml:space="preserve"> </v>
      </c>
      <c r="K260" s="238"/>
      <c r="L260" s="159"/>
      <c r="M260" s="159"/>
      <c r="N260" s="238"/>
      <c r="O260" s="133" t="str">
        <f t="shared" si="16"/>
        <v xml:space="preserve"> </v>
      </c>
      <c r="P260" s="238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I261" s="238"/>
      <c r="J261" s="159" t="str">
        <f t="shared" si="15"/>
        <v xml:space="preserve"> </v>
      </c>
      <c r="K261" s="238"/>
      <c r="L261" s="159"/>
      <c r="M261" s="159"/>
      <c r="N261" s="238"/>
      <c r="O261" s="133" t="str">
        <f t="shared" si="16"/>
        <v xml:space="preserve"> </v>
      </c>
      <c r="P261" s="238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I262" s="238"/>
      <c r="J262" s="159" t="str">
        <f t="shared" si="15"/>
        <v xml:space="preserve"> </v>
      </c>
      <c r="K262" s="238"/>
      <c r="L262" s="159"/>
      <c r="M262" s="159"/>
      <c r="N262" s="238"/>
      <c r="O262" s="133" t="str">
        <f t="shared" si="16"/>
        <v xml:space="preserve"> </v>
      </c>
      <c r="P262" s="238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I263" s="238"/>
      <c r="J263" s="159" t="str">
        <f t="shared" si="15"/>
        <v xml:space="preserve"> </v>
      </c>
      <c r="K263" s="238"/>
      <c r="L263" s="159"/>
      <c r="M263" s="159"/>
      <c r="N263" s="238"/>
      <c r="O263" s="133" t="str">
        <f t="shared" si="16"/>
        <v xml:space="preserve"> </v>
      </c>
      <c r="P263" s="238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I264" s="238"/>
      <c r="J264" s="159" t="str">
        <f t="shared" si="15"/>
        <v xml:space="preserve"> </v>
      </c>
      <c r="K264" s="238"/>
      <c r="L264" s="159"/>
      <c r="M264" s="159"/>
      <c r="N264" s="238"/>
      <c r="O264" s="133" t="str">
        <f t="shared" si="16"/>
        <v xml:space="preserve"> </v>
      </c>
      <c r="P264" s="238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I265" s="238"/>
      <c r="J265" s="159" t="str">
        <f t="shared" si="15"/>
        <v xml:space="preserve"> </v>
      </c>
      <c r="K265" s="238"/>
      <c r="L265" s="159"/>
      <c r="M265" s="159"/>
      <c r="N265" s="238"/>
      <c r="O265" s="133" t="str">
        <f t="shared" si="16"/>
        <v xml:space="preserve"> </v>
      </c>
      <c r="P265" s="238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I266" s="238"/>
      <c r="J266" s="159" t="str">
        <f t="shared" si="15"/>
        <v xml:space="preserve"> </v>
      </c>
      <c r="K266" s="238"/>
      <c r="L266" s="159"/>
      <c r="M266" s="159"/>
      <c r="N266" s="238"/>
      <c r="O266" s="133" t="str">
        <f t="shared" si="16"/>
        <v xml:space="preserve"> </v>
      </c>
      <c r="P266" s="238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I267" s="238"/>
      <c r="J267" s="159" t="str">
        <f t="shared" ref="J267:J271" si="17">IF(H267=0," ",I267/H267)</f>
        <v xml:space="preserve"> </v>
      </c>
      <c r="K267" s="238"/>
      <c r="L267" s="159"/>
      <c r="M267" s="159"/>
      <c r="N267" s="238"/>
      <c r="O267" s="133" t="str">
        <f t="shared" ref="O267:O272" si="18">IF(M267=0," ",N267/M267)</f>
        <v xml:space="preserve"> </v>
      </c>
      <c r="P267" s="238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I268" s="238"/>
      <c r="J268" s="159" t="str">
        <f t="shared" si="17"/>
        <v xml:space="preserve"> </v>
      </c>
      <c r="K268" s="238"/>
      <c r="L268" s="159"/>
      <c r="M268" s="159"/>
      <c r="N268" s="238"/>
      <c r="O268" s="133" t="str">
        <f t="shared" si="18"/>
        <v xml:space="preserve"> </v>
      </c>
      <c r="P268" s="238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I269" s="238"/>
      <c r="J269" s="159" t="str">
        <f t="shared" si="17"/>
        <v xml:space="preserve"> </v>
      </c>
      <c r="K269" s="238"/>
      <c r="L269" s="159"/>
      <c r="M269" s="159"/>
      <c r="N269" s="238"/>
      <c r="O269" s="133" t="str">
        <f t="shared" si="18"/>
        <v xml:space="preserve"> </v>
      </c>
      <c r="P269" s="238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I270" s="238"/>
      <c r="J270" s="159" t="str">
        <f t="shared" si="17"/>
        <v xml:space="preserve"> </v>
      </c>
      <c r="K270" s="238"/>
      <c r="L270" s="159"/>
      <c r="M270" s="159"/>
      <c r="N270" s="238"/>
      <c r="O270" s="133" t="str">
        <f t="shared" si="18"/>
        <v xml:space="preserve"> </v>
      </c>
      <c r="P270" s="238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I271" s="238"/>
      <c r="J271" s="159" t="str">
        <f t="shared" si="17"/>
        <v xml:space="preserve"> </v>
      </c>
      <c r="K271" s="238"/>
      <c r="L271" s="159"/>
      <c r="M271" s="159"/>
      <c r="N271" s="238"/>
      <c r="O271" s="133" t="str">
        <f t="shared" si="18"/>
        <v xml:space="preserve"> </v>
      </c>
      <c r="P271" s="238"/>
    </row>
    <row r="272" spans="1:16" s="80" customFormat="1" ht="15.75" x14ac:dyDescent="0.25">
      <c r="A272" s="402" t="s">
        <v>509</v>
      </c>
      <c r="B272" s="403"/>
      <c r="C272" s="7" t="s">
        <v>510</v>
      </c>
      <c r="D272" s="15" t="s">
        <v>511</v>
      </c>
      <c r="E272" s="15"/>
      <c r="F272" s="80">
        <f>F50+F86+F184+F214+F223+F247+F271</f>
        <v>900</v>
      </c>
      <c r="G272" s="80">
        <f t="shared" ref="G272:N272" si="19">G50+G86+G184+G214+G223+G247+G271</f>
        <v>0</v>
      </c>
      <c r="H272" s="80">
        <f t="shared" si="19"/>
        <v>300</v>
      </c>
      <c r="I272" s="239">
        <f t="shared" ref="I272" si="20">I50+I86+I184+I214+I223+I247+I271</f>
        <v>531562</v>
      </c>
      <c r="J272" s="217" t="e">
        <f t="shared" si="19"/>
        <v>#VALUE!</v>
      </c>
      <c r="K272" s="239">
        <f t="shared" si="19"/>
        <v>940770</v>
      </c>
      <c r="L272" s="217">
        <f t="shared" si="19"/>
        <v>0</v>
      </c>
      <c r="M272" s="217">
        <f t="shared" si="19"/>
        <v>940770</v>
      </c>
      <c r="N272" s="239">
        <f t="shared" si="19"/>
        <v>754765</v>
      </c>
      <c r="O272" s="143">
        <f t="shared" si="18"/>
        <v>0.80228429903164433</v>
      </c>
      <c r="P272" s="239">
        <f t="shared" ref="P272" si="21">P50+P86+P184+P214+P223+P247+P271</f>
        <v>940770</v>
      </c>
    </row>
    <row r="273" spans="1:17" x14ac:dyDescent="0.2">
      <c r="A273" s="384">
        <v>266</v>
      </c>
      <c r="B273" s="384"/>
      <c r="C273" s="42" t="s">
        <v>881</v>
      </c>
      <c r="D273" s="15" t="s">
        <v>882</v>
      </c>
      <c r="E273" s="203"/>
      <c r="I273" s="238">
        <v>318645</v>
      </c>
      <c r="J273" s="159"/>
      <c r="K273" s="238"/>
      <c r="L273" s="159"/>
      <c r="M273" s="159">
        <f>SUM(K273:L273)</f>
        <v>0</v>
      </c>
      <c r="N273" s="238"/>
      <c r="O273" s="143">
        <f t="shared" ref="J273:O274" si="22">SUM(O272)</f>
        <v>0.80228429903164433</v>
      </c>
      <c r="P273" s="238"/>
    </row>
    <row r="274" spans="1:17" s="80" customFormat="1" ht="15.75" x14ac:dyDescent="0.25">
      <c r="A274" s="384">
        <v>267</v>
      </c>
      <c r="B274" s="384"/>
      <c r="C274" s="42" t="s">
        <v>883</v>
      </c>
      <c r="D274" s="15" t="s">
        <v>884</v>
      </c>
      <c r="E274" s="203"/>
      <c r="I274" s="239">
        <f t="shared" ref="I274" si="23">SUM(I273)</f>
        <v>318645</v>
      </c>
      <c r="J274" s="217">
        <f t="shared" si="22"/>
        <v>0</v>
      </c>
      <c r="K274" s="239">
        <f t="shared" ref="K274" si="24">SUM(K273)</f>
        <v>0</v>
      </c>
      <c r="L274" s="217">
        <f t="shared" si="22"/>
        <v>0</v>
      </c>
      <c r="M274" s="217">
        <f t="shared" si="22"/>
        <v>0</v>
      </c>
      <c r="N274" s="239">
        <f t="shared" si="22"/>
        <v>0</v>
      </c>
      <c r="O274" s="143">
        <f t="shared" si="22"/>
        <v>0.80228429903164433</v>
      </c>
      <c r="P274" s="239">
        <f t="shared" ref="P274" si="25">SUM(P273)</f>
        <v>0</v>
      </c>
    </row>
    <row r="275" spans="1:17" s="80" customFormat="1" ht="15.75" x14ac:dyDescent="0.25">
      <c r="A275" s="384">
        <v>268</v>
      </c>
      <c r="B275" s="384"/>
      <c r="C275" s="42" t="s">
        <v>885</v>
      </c>
      <c r="D275" s="15" t="s">
        <v>886</v>
      </c>
      <c r="E275" s="203"/>
      <c r="I275" s="239">
        <f t="shared" ref="I275" si="26">I272+I274</f>
        <v>850207</v>
      </c>
      <c r="J275" s="217" t="e">
        <f t="shared" ref="J275:N275" si="27">J272+J274</f>
        <v>#VALUE!</v>
      </c>
      <c r="K275" s="239">
        <f t="shared" si="27"/>
        <v>940770</v>
      </c>
      <c r="L275" s="217">
        <f t="shared" si="27"/>
        <v>0</v>
      </c>
      <c r="M275" s="217">
        <f t="shared" si="27"/>
        <v>940770</v>
      </c>
      <c r="N275" s="239">
        <f t="shared" si="27"/>
        <v>754765</v>
      </c>
      <c r="O275" s="143">
        <f>N275/M275</f>
        <v>0.80228429903164433</v>
      </c>
      <c r="P275" s="239">
        <f t="shared" ref="P275" si="28">P272+P274</f>
        <v>940770</v>
      </c>
    </row>
    <row r="276" spans="1:17" x14ac:dyDescent="0.2">
      <c r="A276" s="202"/>
      <c r="B276" s="202"/>
      <c r="C276" s="52"/>
      <c r="D276" s="207"/>
      <c r="E276" s="203"/>
      <c r="J276"/>
      <c r="O276" s="206"/>
    </row>
    <row r="278" spans="1:17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7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7" x14ac:dyDescent="0.2">
      <c r="A280" s="386" t="s">
        <v>3</v>
      </c>
      <c r="B280" s="386"/>
      <c r="C280" s="65" t="s">
        <v>4</v>
      </c>
      <c r="D280" s="65" t="s">
        <v>5</v>
      </c>
      <c r="E280" s="53"/>
      <c r="F280" s="163" t="s">
        <v>857</v>
      </c>
      <c r="G280" s="163" t="s">
        <v>858</v>
      </c>
      <c r="H280" s="163" t="s">
        <v>865</v>
      </c>
      <c r="I280" s="371" t="s">
        <v>866</v>
      </c>
      <c r="J280" s="132" t="s">
        <v>858</v>
      </c>
      <c r="K280" s="371" t="s">
        <v>866</v>
      </c>
      <c r="L280" s="163" t="s">
        <v>858</v>
      </c>
      <c r="M280" s="163" t="s">
        <v>865</v>
      </c>
      <c r="N280" s="191" t="s">
        <v>866</v>
      </c>
      <c r="O280" s="191" t="s">
        <v>867</v>
      </c>
      <c r="P280" s="329" t="s">
        <v>866</v>
      </c>
    </row>
    <row r="281" spans="1:17" x14ac:dyDescent="0.2">
      <c r="A281" s="383" t="s">
        <v>6</v>
      </c>
      <c r="B281" s="383"/>
      <c r="C281" s="3" t="s">
        <v>516</v>
      </c>
      <c r="D281" s="22" t="s">
        <v>517</v>
      </c>
      <c r="E281" s="23"/>
      <c r="F281" s="142">
        <v>450</v>
      </c>
      <c r="G281" s="142"/>
      <c r="H281" s="145">
        <f>SUM(F281:G281)</f>
        <v>450</v>
      </c>
      <c r="I281" s="176">
        <v>716432</v>
      </c>
      <c r="J281" s="147">
        <f t="shared" ref="J281:J344" si="29">IF(H281=0," ",I281/H281)</f>
        <v>1592.0711111111111</v>
      </c>
      <c r="K281" s="176">
        <v>800655</v>
      </c>
      <c r="L281" s="176"/>
      <c r="M281" s="145">
        <f>SUM(K281:L281)</f>
        <v>800655</v>
      </c>
      <c r="N281" s="176">
        <v>565840</v>
      </c>
      <c r="O281" s="133">
        <f t="shared" ref="O281:O344" si="30">IF(M281=0," ",N281/M281)</f>
        <v>0.70672137187677586</v>
      </c>
      <c r="P281" s="176">
        <v>800655</v>
      </c>
      <c r="Q281" t="s">
        <v>1029</v>
      </c>
    </row>
    <row r="282" spans="1:17" x14ac:dyDescent="0.2">
      <c r="A282" s="383" t="s">
        <v>9</v>
      </c>
      <c r="B282" s="383"/>
      <c r="C282" s="3" t="s">
        <v>518</v>
      </c>
      <c r="D282" s="22" t="s">
        <v>519</v>
      </c>
      <c r="E282" s="23"/>
      <c r="F282" s="142">
        <v>0</v>
      </c>
      <c r="G282" s="142"/>
      <c r="H282" s="145">
        <f t="shared" ref="H282:H294" si="31">SUM(F282:G282)</f>
        <v>0</v>
      </c>
      <c r="I282" s="176"/>
      <c r="J282" s="147" t="str">
        <f t="shared" si="29"/>
        <v xml:space="preserve"> </v>
      </c>
      <c r="K282" s="176"/>
      <c r="L282" s="176"/>
      <c r="M282" s="145">
        <f t="shared" ref="M282:M345" si="32">SUM(K282:L282)</f>
        <v>0</v>
      </c>
      <c r="N282" s="176"/>
      <c r="O282" s="133" t="str">
        <f t="shared" si="30"/>
        <v xml:space="preserve"> </v>
      </c>
      <c r="P282" s="176"/>
    </row>
    <row r="283" spans="1:17" x14ac:dyDescent="0.2">
      <c r="A283" s="383" t="s">
        <v>12</v>
      </c>
      <c r="B283" s="383"/>
      <c r="C283" s="3" t="s">
        <v>520</v>
      </c>
      <c r="D283" s="22" t="s">
        <v>521</v>
      </c>
      <c r="E283" s="23"/>
      <c r="F283" s="142">
        <v>0</v>
      </c>
      <c r="G283" s="142"/>
      <c r="H283" s="145">
        <f t="shared" si="31"/>
        <v>0</v>
      </c>
      <c r="I283" s="176"/>
      <c r="J283" s="147" t="str">
        <f t="shared" si="29"/>
        <v xml:space="preserve"> </v>
      </c>
      <c r="K283" s="176"/>
      <c r="L283" s="176"/>
      <c r="M283" s="145">
        <f t="shared" si="32"/>
        <v>0</v>
      </c>
      <c r="N283" s="176"/>
      <c r="O283" s="133" t="str">
        <f t="shared" si="30"/>
        <v xml:space="preserve"> </v>
      </c>
      <c r="P283" s="176"/>
    </row>
    <row r="284" spans="1:17" x14ac:dyDescent="0.2">
      <c r="A284" s="383" t="s">
        <v>15</v>
      </c>
      <c r="B284" s="383"/>
      <c r="C284" s="3" t="s">
        <v>522</v>
      </c>
      <c r="D284" s="22" t="s">
        <v>523</v>
      </c>
      <c r="E284" s="23"/>
      <c r="F284" s="142">
        <v>0</v>
      </c>
      <c r="G284" s="142"/>
      <c r="H284" s="145">
        <f t="shared" si="31"/>
        <v>0</v>
      </c>
      <c r="I284" s="176"/>
      <c r="J284" s="147" t="str">
        <f t="shared" si="29"/>
        <v xml:space="preserve"> </v>
      </c>
      <c r="K284" s="176"/>
      <c r="L284" s="176"/>
      <c r="M284" s="145">
        <f t="shared" si="32"/>
        <v>0</v>
      </c>
      <c r="N284" s="176"/>
      <c r="O284" s="133" t="str">
        <f t="shared" si="30"/>
        <v xml:space="preserve"> </v>
      </c>
      <c r="P284" s="176"/>
    </row>
    <row r="285" spans="1:17" x14ac:dyDescent="0.2">
      <c r="A285" s="383" t="s">
        <v>18</v>
      </c>
      <c r="B285" s="383"/>
      <c r="C285" s="3" t="s">
        <v>524</v>
      </c>
      <c r="D285" s="22" t="s">
        <v>525</v>
      </c>
      <c r="E285" s="23"/>
      <c r="F285" s="142">
        <v>0</v>
      </c>
      <c r="G285" s="142"/>
      <c r="H285" s="145">
        <f t="shared" si="31"/>
        <v>0</v>
      </c>
      <c r="I285" s="176"/>
      <c r="J285" s="147" t="str">
        <f t="shared" si="29"/>
        <v xml:space="preserve"> </v>
      </c>
      <c r="K285" s="176"/>
      <c r="L285" s="176"/>
      <c r="M285" s="145">
        <f t="shared" si="32"/>
        <v>0</v>
      </c>
      <c r="N285" s="176"/>
      <c r="O285" s="133" t="str">
        <f t="shared" si="30"/>
        <v xml:space="preserve"> </v>
      </c>
      <c r="P285" s="176"/>
    </row>
    <row r="286" spans="1:17" x14ac:dyDescent="0.2">
      <c r="A286" s="383" t="s">
        <v>21</v>
      </c>
      <c r="B286" s="383"/>
      <c r="C286" s="3" t="s">
        <v>526</v>
      </c>
      <c r="D286" s="22" t="s">
        <v>527</v>
      </c>
      <c r="E286" s="23"/>
      <c r="F286" s="142">
        <v>0</v>
      </c>
      <c r="G286" s="142"/>
      <c r="H286" s="145">
        <f t="shared" si="31"/>
        <v>0</v>
      </c>
      <c r="I286" s="176"/>
      <c r="J286" s="147" t="str">
        <f t="shared" si="29"/>
        <v xml:space="preserve"> </v>
      </c>
      <c r="K286" s="176"/>
      <c r="L286" s="176"/>
      <c r="M286" s="145">
        <f t="shared" si="32"/>
        <v>0</v>
      </c>
      <c r="N286" s="176"/>
      <c r="O286" s="133" t="str">
        <f t="shared" si="30"/>
        <v xml:space="preserve"> </v>
      </c>
      <c r="P286" s="176"/>
    </row>
    <row r="287" spans="1:17" x14ac:dyDescent="0.2">
      <c r="A287" s="383" t="s">
        <v>24</v>
      </c>
      <c r="B287" s="383"/>
      <c r="C287" s="3" t="s">
        <v>528</v>
      </c>
      <c r="D287" s="22" t="s">
        <v>529</v>
      </c>
      <c r="E287" s="23"/>
      <c r="F287" s="142">
        <v>0</v>
      </c>
      <c r="G287" s="142"/>
      <c r="H287" s="145">
        <f t="shared" si="31"/>
        <v>0</v>
      </c>
      <c r="I287" s="176"/>
      <c r="J287" s="147" t="str">
        <f t="shared" si="29"/>
        <v xml:space="preserve"> </v>
      </c>
      <c r="K287" s="176">
        <v>0</v>
      </c>
      <c r="L287" s="176">
        <v>0</v>
      </c>
      <c r="M287" s="145">
        <f t="shared" si="32"/>
        <v>0</v>
      </c>
      <c r="N287" s="176"/>
      <c r="O287" s="133" t="str">
        <f t="shared" si="30"/>
        <v xml:space="preserve"> </v>
      </c>
      <c r="P287" s="176">
        <v>0</v>
      </c>
    </row>
    <row r="288" spans="1:17" x14ac:dyDescent="0.2">
      <c r="A288" s="383" t="s">
        <v>27</v>
      </c>
      <c r="B288" s="383"/>
      <c r="C288" s="3" t="s">
        <v>530</v>
      </c>
      <c r="D288" s="22" t="s">
        <v>531</v>
      </c>
      <c r="E288" s="23"/>
      <c r="F288" s="142">
        <v>0</v>
      </c>
      <c r="G288" s="142"/>
      <c r="H288" s="145">
        <f t="shared" si="31"/>
        <v>0</v>
      </c>
      <c r="I288" s="176"/>
      <c r="J288" s="147" t="str">
        <f t="shared" si="29"/>
        <v xml:space="preserve"> </v>
      </c>
      <c r="K288" s="176"/>
      <c r="L288" s="176"/>
      <c r="M288" s="145">
        <f t="shared" si="32"/>
        <v>0</v>
      </c>
      <c r="N288" s="176"/>
      <c r="O288" s="133" t="str">
        <f t="shared" si="30"/>
        <v xml:space="preserve"> </v>
      </c>
      <c r="P288" s="176"/>
    </row>
    <row r="289" spans="1:16" x14ac:dyDescent="0.2">
      <c r="A289" s="383" t="s">
        <v>30</v>
      </c>
      <c r="B289" s="383"/>
      <c r="C289" s="3" t="s">
        <v>532</v>
      </c>
      <c r="D289" s="22" t="s">
        <v>533</v>
      </c>
      <c r="E289" s="23"/>
      <c r="F289" s="142">
        <v>0</v>
      </c>
      <c r="G289" s="142"/>
      <c r="H289" s="145">
        <f t="shared" si="31"/>
        <v>0</v>
      </c>
      <c r="I289" s="176"/>
      <c r="J289" s="147" t="str">
        <f t="shared" si="29"/>
        <v xml:space="preserve"> </v>
      </c>
      <c r="K289" s="176">
        <v>0</v>
      </c>
      <c r="L289" s="176">
        <v>0</v>
      </c>
      <c r="M289" s="145">
        <f t="shared" si="32"/>
        <v>0</v>
      </c>
      <c r="N289" s="176"/>
      <c r="O289" s="133" t="str">
        <f t="shared" si="30"/>
        <v xml:space="preserve"> </v>
      </c>
      <c r="P289" s="176">
        <v>0</v>
      </c>
    </row>
    <row r="290" spans="1:16" x14ac:dyDescent="0.2">
      <c r="A290" s="383" t="s">
        <v>33</v>
      </c>
      <c r="B290" s="383"/>
      <c r="C290" s="3" t="s">
        <v>534</v>
      </c>
      <c r="D290" s="22" t="s">
        <v>535</v>
      </c>
      <c r="E290" s="23"/>
      <c r="F290" s="142">
        <v>0</v>
      </c>
      <c r="G290" s="142"/>
      <c r="H290" s="145">
        <f t="shared" si="31"/>
        <v>0</v>
      </c>
      <c r="I290" s="176"/>
      <c r="J290" s="147" t="str">
        <f t="shared" si="29"/>
        <v xml:space="preserve"> </v>
      </c>
      <c r="K290" s="176"/>
      <c r="L290" s="176"/>
      <c r="M290" s="145">
        <f t="shared" si="32"/>
        <v>0</v>
      </c>
      <c r="N290" s="176"/>
      <c r="O290" s="133" t="str">
        <f t="shared" si="30"/>
        <v xml:space="preserve"> </v>
      </c>
      <c r="P290" s="176"/>
    </row>
    <row r="291" spans="1:16" x14ac:dyDescent="0.2">
      <c r="A291" s="383" t="s">
        <v>36</v>
      </c>
      <c r="B291" s="383"/>
      <c r="C291" s="3" t="s">
        <v>536</v>
      </c>
      <c r="D291" s="22" t="s">
        <v>537</v>
      </c>
      <c r="E291" s="23"/>
      <c r="F291" s="142">
        <v>0</v>
      </c>
      <c r="G291" s="142"/>
      <c r="H291" s="145">
        <f t="shared" si="31"/>
        <v>0</v>
      </c>
      <c r="I291" s="176"/>
      <c r="J291" s="147" t="str">
        <f t="shared" si="29"/>
        <v xml:space="preserve"> </v>
      </c>
      <c r="K291" s="176"/>
      <c r="L291" s="176"/>
      <c r="M291" s="145">
        <f t="shared" si="32"/>
        <v>0</v>
      </c>
      <c r="N291" s="176"/>
      <c r="O291" s="133" t="str">
        <f t="shared" si="30"/>
        <v xml:space="preserve"> </v>
      </c>
      <c r="P291" s="176"/>
    </row>
    <row r="292" spans="1:16" x14ac:dyDescent="0.2">
      <c r="A292" s="383" t="s">
        <v>38</v>
      </c>
      <c r="B292" s="383"/>
      <c r="C292" s="3" t="s">
        <v>538</v>
      </c>
      <c r="D292" s="22" t="s">
        <v>539</v>
      </c>
      <c r="E292" s="23"/>
      <c r="F292" s="142">
        <v>0</v>
      </c>
      <c r="G292" s="142"/>
      <c r="H292" s="145">
        <f t="shared" si="31"/>
        <v>0</v>
      </c>
      <c r="I292" s="176"/>
      <c r="J292" s="147" t="str">
        <f t="shared" si="29"/>
        <v xml:space="preserve"> </v>
      </c>
      <c r="K292" s="176"/>
      <c r="L292" s="176"/>
      <c r="M292" s="145">
        <f t="shared" si="32"/>
        <v>0</v>
      </c>
      <c r="N292" s="176"/>
      <c r="O292" s="133" t="str">
        <f t="shared" si="30"/>
        <v xml:space="preserve"> </v>
      </c>
      <c r="P292" s="176"/>
    </row>
    <row r="293" spans="1:16" x14ac:dyDescent="0.2">
      <c r="A293" s="383" t="s">
        <v>40</v>
      </c>
      <c r="B293" s="383"/>
      <c r="C293" s="3" t="s">
        <v>540</v>
      </c>
      <c r="D293" s="22" t="s">
        <v>541</v>
      </c>
      <c r="E293" s="23"/>
      <c r="F293" s="142">
        <v>0</v>
      </c>
      <c r="G293" s="142">
        <v>5</v>
      </c>
      <c r="H293" s="145">
        <f t="shared" si="31"/>
        <v>5</v>
      </c>
      <c r="I293" s="176">
        <v>0</v>
      </c>
      <c r="J293" s="147">
        <f t="shared" si="29"/>
        <v>0</v>
      </c>
      <c r="K293" s="176">
        <v>0</v>
      </c>
      <c r="L293" s="176">
        <v>0</v>
      </c>
      <c r="M293" s="145">
        <f t="shared" si="32"/>
        <v>0</v>
      </c>
      <c r="N293" s="176">
        <v>0</v>
      </c>
      <c r="O293" s="133" t="str">
        <f t="shared" si="30"/>
        <v xml:space="preserve"> </v>
      </c>
      <c r="P293" s="176">
        <v>0</v>
      </c>
    </row>
    <row r="294" spans="1:16" x14ac:dyDescent="0.2">
      <c r="A294" s="383" t="s">
        <v>42</v>
      </c>
      <c r="B294" s="383"/>
      <c r="C294" s="24" t="s">
        <v>542</v>
      </c>
      <c r="D294" s="22" t="s">
        <v>541</v>
      </c>
      <c r="E294" s="25"/>
      <c r="F294" s="142">
        <v>0</v>
      </c>
      <c r="G294" s="142"/>
      <c r="H294" s="145">
        <f t="shared" si="31"/>
        <v>0</v>
      </c>
      <c r="I294" s="176"/>
      <c r="J294" s="147" t="str">
        <f t="shared" si="29"/>
        <v xml:space="preserve"> </v>
      </c>
      <c r="K294" s="176"/>
      <c r="L294" s="176"/>
      <c r="M294" s="145">
        <f t="shared" si="32"/>
        <v>0</v>
      </c>
      <c r="N294" s="176"/>
      <c r="O294" s="133" t="str">
        <f t="shared" si="30"/>
        <v xml:space="preserve"> </v>
      </c>
      <c r="P294" s="176"/>
    </row>
    <row r="295" spans="1:16" x14ac:dyDescent="0.2">
      <c r="A295" s="384" t="s">
        <v>44</v>
      </c>
      <c r="B295" s="384"/>
      <c r="C295" s="4" t="s">
        <v>543</v>
      </c>
      <c r="D295" s="19" t="s">
        <v>544</v>
      </c>
      <c r="E295" s="26"/>
      <c r="F295" s="146">
        <f t="shared" ref="F295:I295" si="33">SUM(F281:F293)</f>
        <v>450</v>
      </c>
      <c r="G295" s="146">
        <f t="shared" si="33"/>
        <v>5</v>
      </c>
      <c r="H295" s="146">
        <f t="shared" si="33"/>
        <v>455</v>
      </c>
      <c r="I295" s="146">
        <f t="shared" si="33"/>
        <v>716432</v>
      </c>
      <c r="J295" s="146">
        <f t="shared" ref="J295:N295" si="34">SUM(J281:J293)</f>
        <v>1592.0711111111111</v>
      </c>
      <c r="K295" s="146">
        <f t="shared" si="34"/>
        <v>800655</v>
      </c>
      <c r="L295" s="146">
        <f t="shared" si="34"/>
        <v>0</v>
      </c>
      <c r="M295" s="146">
        <f t="shared" si="34"/>
        <v>800655</v>
      </c>
      <c r="N295" s="146">
        <f t="shared" si="34"/>
        <v>565840</v>
      </c>
      <c r="O295" s="133">
        <f t="shared" si="30"/>
        <v>0.70672137187677586</v>
      </c>
      <c r="P295" s="146">
        <f t="shared" ref="P295" si="35">SUM(P281:P293)</f>
        <v>800655</v>
      </c>
    </row>
    <row r="296" spans="1:16" x14ac:dyDescent="0.2">
      <c r="A296" s="383" t="s">
        <v>46</v>
      </c>
      <c r="B296" s="383"/>
      <c r="C296" s="3" t="s">
        <v>545</v>
      </c>
      <c r="D296" s="22" t="s">
        <v>546</v>
      </c>
      <c r="E296" s="23"/>
      <c r="F296" s="142">
        <v>0</v>
      </c>
      <c r="G296" s="142"/>
      <c r="H296" s="145">
        <f t="shared" ref="H296:H298" si="36">SUM(F296:G296)</f>
        <v>0</v>
      </c>
      <c r="I296" s="176"/>
      <c r="J296" s="147" t="str">
        <f t="shared" si="29"/>
        <v xml:space="preserve"> </v>
      </c>
      <c r="K296" s="176"/>
      <c r="L296" s="176"/>
      <c r="M296" s="145">
        <f t="shared" si="32"/>
        <v>0</v>
      </c>
      <c r="N296" s="176"/>
      <c r="O296" s="133" t="str">
        <f t="shared" si="30"/>
        <v xml:space="preserve"> </v>
      </c>
      <c r="P296" s="176"/>
    </row>
    <row r="297" spans="1:16" ht="25.5" x14ac:dyDescent="0.2">
      <c r="A297" s="383" t="s">
        <v>48</v>
      </c>
      <c r="B297" s="383"/>
      <c r="C297" s="3" t="s">
        <v>547</v>
      </c>
      <c r="D297" s="22" t="s">
        <v>548</v>
      </c>
      <c r="E297" s="23"/>
      <c r="F297" s="142">
        <v>0</v>
      </c>
      <c r="G297" s="142"/>
      <c r="H297" s="145">
        <f t="shared" si="36"/>
        <v>0</v>
      </c>
      <c r="I297" s="176"/>
      <c r="J297" s="147" t="str">
        <f t="shared" si="29"/>
        <v xml:space="preserve"> </v>
      </c>
      <c r="K297" s="176"/>
      <c r="L297" s="176"/>
      <c r="M297" s="145">
        <f t="shared" si="32"/>
        <v>0</v>
      </c>
      <c r="N297" s="176"/>
      <c r="O297" s="133" t="str">
        <f t="shared" si="30"/>
        <v xml:space="preserve"> </v>
      </c>
      <c r="P297" s="176"/>
    </row>
    <row r="298" spans="1:16" x14ac:dyDescent="0.2">
      <c r="A298" s="383" t="s">
        <v>50</v>
      </c>
      <c r="B298" s="383"/>
      <c r="C298" s="3" t="s">
        <v>549</v>
      </c>
      <c r="D298" s="22" t="s">
        <v>550</v>
      </c>
      <c r="E298" s="23"/>
      <c r="F298" s="142">
        <v>0</v>
      </c>
      <c r="G298" s="142"/>
      <c r="H298" s="145">
        <f t="shared" si="36"/>
        <v>0</v>
      </c>
      <c r="I298" s="176"/>
      <c r="J298" s="147" t="str">
        <f t="shared" si="29"/>
        <v xml:space="preserve"> </v>
      </c>
      <c r="K298" s="176"/>
      <c r="L298" s="176"/>
      <c r="M298" s="145">
        <f t="shared" si="32"/>
        <v>0</v>
      </c>
      <c r="N298" s="176"/>
      <c r="O298" s="133" t="str">
        <f t="shared" si="30"/>
        <v xml:space="preserve"> </v>
      </c>
      <c r="P298" s="176"/>
    </row>
    <row r="299" spans="1:16" x14ac:dyDescent="0.2">
      <c r="A299" s="384" t="s">
        <v>52</v>
      </c>
      <c r="B299" s="384"/>
      <c r="C299" s="4" t="s">
        <v>551</v>
      </c>
      <c r="D299" s="19" t="s">
        <v>552</v>
      </c>
      <c r="E299" s="26"/>
      <c r="F299" s="146">
        <f t="shared" ref="F299:I299" si="37">SUM(F296:F298)</f>
        <v>0</v>
      </c>
      <c r="G299" s="146">
        <f t="shared" si="37"/>
        <v>0</v>
      </c>
      <c r="H299" s="146">
        <f t="shared" si="37"/>
        <v>0</v>
      </c>
      <c r="I299" s="146">
        <f t="shared" si="37"/>
        <v>0</v>
      </c>
      <c r="J299" s="146">
        <f t="shared" ref="J299:N299" si="38">SUM(J296:J298)</f>
        <v>0</v>
      </c>
      <c r="K299" s="146">
        <f t="shared" si="38"/>
        <v>0</v>
      </c>
      <c r="L299" s="146">
        <f t="shared" si="38"/>
        <v>0</v>
      </c>
      <c r="M299" s="146">
        <f t="shared" si="38"/>
        <v>0</v>
      </c>
      <c r="N299" s="146">
        <f t="shared" si="38"/>
        <v>0</v>
      </c>
      <c r="O299" s="133" t="str">
        <f t="shared" si="30"/>
        <v xml:space="preserve"> </v>
      </c>
      <c r="P299" s="146">
        <f t="shared" ref="P299" si="39">SUM(P296:P298)</f>
        <v>0</v>
      </c>
    </row>
    <row r="300" spans="1:16" x14ac:dyDescent="0.2">
      <c r="A300" s="384" t="s">
        <v>54</v>
      </c>
      <c r="B300" s="384"/>
      <c r="C300" s="4" t="s">
        <v>553</v>
      </c>
      <c r="D300" s="19" t="s">
        <v>554</v>
      </c>
      <c r="E300" s="26"/>
      <c r="F300" s="146">
        <f t="shared" ref="F300:I300" si="40">F295+F299</f>
        <v>450</v>
      </c>
      <c r="G300" s="146">
        <f t="shared" si="40"/>
        <v>5</v>
      </c>
      <c r="H300" s="146">
        <f t="shared" si="40"/>
        <v>455</v>
      </c>
      <c r="I300" s="146">
        <f t="shared" si="40"/>
        <v>716432</v>
      </c>
      <c r="J300" s="146">
        <f t="shared" ref="J300:N300" si="41">J295+J299</f>
        <v>1592.0711111111111</v>
      </c>
      <c r="K300" s="146">
        <f t="shared" si="41"/>
        <v>800655</v>
      </c>
      <c r="L300" s="146">
        <f t="shared" si="41"/>
        <v>0</v>
      </c>
      <c r="M300" s="146">
        <f t="shared" si="41"/>
        <v>800655</v>
      </c>
      <c r="N300" s="146">
        <f t="shared" si="41"/>
        <v>565840</v>
      </c>
      <c r="O300" s="133">
        <f t="shared" si="30"/>
        <v>0.70672137187677586</v>
      </c>
      <c r="P300" s="146">
        <f t="shared" ref="P300" si="42">P295+P299</f>
        <v>800655</v>
      </c>
    </row>
    <row r="301" spans="1:16" ht="25.5" x14ac:dyDescent="0.2">
      <c r="A301" s="384">
        <v>21</v>
      </c>
      <c r="B301" s="384"/>
      <c r="C301" s="4" t="s">
        <v>555</v>
      </c>
      <c r="D301" s="19" t="s">
        <v>556</v>
      </c>
      <c r="E301" s="26"/>
      <c r="F301" s="146">
        <f t="shared" ref="F301:I301" si="43">SUM(F302:F308)</f>
        <v>122</v>
      </c>
      <c r="G301" s="146">
        <f t="shared" si="43"/>
        <v>0</v>
      </c>
      <c r="H301" s="146">
        <f t="shared" si="43"/>
        <v>122</v>
      </c>
      <c r="I301" s="146">
        <f t="shared" si="43"/>
        <v>133775</v>
      </c>
      <c r="J301" s="146">
        <f t="shared" ref="J301:N301" si="44">SUM(J302:J308)</f>
        <v>1165.3666666666666</v>
      </c>
      <c r="K301" s="146">
        <f t="shared" si="44"/>
        <v>140114.625</v>
      </c>
      <c r="L301" s="146">
        <f t="shared" si="44"/>
        <v>0</v>
      </c>
      <c r="M301" s="146">
        <f t="shared" si="44"/>
        <v>140114.625</v>
      </c>
      <c r="N301" s="146">
        <f t="shared" si="44"/>
        <v>98174</v>
      </c>
      <c r="O301" s="133">
        <f t="shared" si="30"/>
        <v>0.70066918424825386</v>
      </c>
      <c r="P301" s="146">
        <f t="shared" ref="P301" si="45">SUM(P302:P308)</f>
        <v>140114.625</v>
      </c>
    </row>
    <row r="302" spans="1:16" x14ac:dyDescent="0.2">
      <c r="A302" s="383">
        <v>22</v>
      </c>
      <c r="B302" s="383"/>
      <c r="C302" s="24" t="s">
        <v>168</v>
      </c>
      <c r="D302" s="22" t="s">
        <v>556</v>
      </c>
      <c r="E302" s="25"/>
      <c r="F302" s="142">
        <v>120</v>
      </c>
      <c r="G302" s="142"/>
      <c r="H302" s="145">
        <f t="shared" ref="H302:H311" si="46">SUM(F302:G302)</f>
        <v>120</v>
      </c>
      <c r="I302" s="176">
        <v>133724</v>
      </c>
      <c r="J302" s="147">
        <f t="shared" si="29"/>
        <v>1114.3666666666666</v>
      </c>
      <c r="K302" s="176">
        <f>K281*0.175</f>
        <v>140114.625</v>
      </c>
      <c r="L302" s="176">
        <v>-789</v>
      </c>
      <c r="M302" s="145">
        <f t="shared" si="32"/>
        <v>139325.625</v>
      </c>
      <c r="N302" s="176">
        <v>97385</v>
      </c>
      <c r="O302" s="133">
        <f t="shared" si="30"/>
        <v>0.69897407601796147</v>
      </c>
      <c r="P302" s="176">
        <f>P281*0.175</f>
        <v>140114.625</v>
      </c>
    </row>
    <row r="303" spans="1:16" x14ac:dyDescent="0.2">
      <c r="A303" s="383">
        <v>23</v>
      </c>
      <c r="B303" s="383"/>
      <c r="C303" s="24" t="s">
        <v>185</v>
      </c>
      <c r="D303" s="22" t="s">
        <v>556</v>
      </c>
      <c r="E303" s="25"/>
      <c r="F303" s="142">
        <v>0</v>
      </c>
      <c r="G303" s="142"/>
      <c r="H303" s="145">
        <f t="shared" si="46"/>
        <v>0</v>
      </c>
      <c r="I303" s="176"/>
      <c r="J303" s="147" t="str">
        <f t="shared" si="29"/>
        <v xml:space="preserve"> </v>
      </c>
      <c r="K303" s="176"/>
      <c r="L303" s="176"/>
      <c r="M303" s="145">
        <f t="shared" si="32"/>
        <v>0</v>
      </c>
      <c r="N303" s="176"/>
      <c r="O303" s="133" t="str">
        <f t="shared" si="30"/>
        <v xml:space="preserve"> </v>
      </c>
      <c r="P303" s="176"/>
    </row>
    <row r="304" spans="1:16" x14ac:dyDescent="0.2">
      <c r="A304" s="383">
        <v>24</v>
      </c>
      <c r="B304" s="383"/>
      <c r="C304" s="24" t="s">
        <v>172</v>
      </c>
      <c r="D304" s="22" t="s">
        <v>556</v>
      </c>
      <c r="E304" s="25"/>
      <c r="F304" s="142">
        <v>0</v>
      </c>
      <c r="G304" s="142"/>
      <c r="H304" s="145">
        <f t="shared" si="46"/>
        <v>0</v>
      </c>
      <c r="I304" s="176"/>
      <c r="J304" s="147" t="str">
        <f t="shared" si="29"/>
        <v xml:space="preserve"> </v>
      </c>
      <c r="K304" s="176"/>
      <c r="L304" s="176"/>
      <c r="M304" s="145">
        <f t="shared" si="32"/>
        <v>0</v>
      </c>
      <c r="N304" s="176"/>
      <c r="O304" s="133" t="str">
        <f t="shared" si="30"/>
        <v xml:space="preserve"> </v>
      </c>
      <c r="P304" s="176"/>
    </row>
    <row r="305" spans="1:16" x14ac:dyDescent="0.2">
      <c r="A305" s="383">
        <v>25</v>
      </c>
      <c r="B305" s="383"/>
      <c r="C305" s="24" t="s">
        <v>189</v>
      </c>
      <c r="D305" s="22" t="s">
        <v>556</v>
      </c>
      <c r="E305" s="25"/>
      <c r="F305" s="142">
        <v>1</v>
      </c>
      <c r="G305" s="142"/>
      <c r="H305" s="145">
        <f t="shared" si="46"/>
        <v>1</v>
      </c>
      <c r="I305" s="176"/>
      <c r="J305" s="147">
        <f t="shared" si="29"/>
        <v>0</v>
      </c>
      <c r="K305" s="176">
        <f>K287*1.18*0.145+K293*1.18*0.27</f>
        <v>0</v>
      </c>
      <c r="L305" s="176">
        <v>0</v>
      </c>
      <c r="M305" s="145">
        <f t="shared" si="32"/>
        <v>0</v>
      </c>
      <c r="N305" s="176"/>
      <c r="O305" s="133" t="str">
        <f t="shared" si="30"/>
        <v xml:space="preserve"> </v>
      </c>
      <c r="P305" s="176">
        <f>P287*1.18*0.145+P293*1.18*0.27</f>
        <v>0</v>
      </c>
    </row>
    <row r="306" spans="1:16" x14ac:dyDescent="0.2">
      <c r="A306" s="383">
        <v>26</v>
      </c>
      <c r="B306" s="383"/>
      <c r="C306" s="24" t="s">
        <v>557</v>
      </c>
      <c r="D306" s="22" t="s">
        <v>556</v>
      </c>
      <c r="E306" s="25"/>
      <c r="F306" s="142">
        <v>0</v>
      </c>
      <c r="G306" s="142"/>
      <c r="H306" s="145">
        <f t="shared" si="46"/>
        <v>0</v>
      </c>
      <c r="I306" s="176"/>
      <c r="J306" s="147" t="str">
        <f t="shared" si="29"/>
        <v xml:space="preserve"> </v>
      </c>
      <c r="K306" s="176"/>
      <c r="L306" s="176"/>
      <c r="M306" s="145">
        <f t="shared" si="32"/>
        <v>0</v>
      </c>
      <c r="N306" s="176"/>
      <c r="O306" s="133" t="str">
        <f t="shared" si="30"/>
        <v xml:space="preserve"> </v>
      </c>
      <c r="P306" s="176"/>
    </row>
    <row r="307" spans="1:16" ht="38.25" x14ac:dyDescent="0.2">
      <c r="A307" s="383">
        <v>27</v>
      </c>
      <c r="B307" s="383"/>
      <c r="C307" s="24" t="s">
        <v>558</v>
      </c>
      <c r="D307" s="22" t="s">
        <v>556</v>
      </c>
      <c r="E307" s="25"/>
      <c r="F307" s="142">
        <v>0</v>
      </c>
      <c r="G307" s="142"/>
      <c r="H307" s="145">
        <f t="shared" si="46"/>
        <v>0</v>
      </c>
      <c r="I307" s="176"/>
      <c r="J307" s="147" t="str">
        <f t="shared" si="29"/>
        <v xml:space="preserve"> </v>
      </c>
      <c r="K307" s="176"/>
      <c r="L307" s="176"/>
      <c r="M307" s="145">
        <f t="shared" si="32"/>
        <v>0</v>
      </c>
      <c r="N307" s="176"/>
      <c r="O307" s="133" t="str">
        <f t="shared" si="30"/>
        <v xml:space="preserve"> </v>
      </c>
      <c r="P307" s="176"/>
    </row>
    <row r="308" spans="1:16" x14ac:dyDescent="0.2">
      <c r="A308" s="383">
        <v>28</v>
      </c>
      <c r="B308" s="383"/>
      <c r="C308" s="24" t="s">
        <v>559</v>
      </c>
      <c r="D308" s="22" t="s">
        <v>556</v>
      </c>
      <c r="E308" s="25"/>
      <c r="F308" s="142">
        <v>1</v>
      </c>
      <c r="G308" s="142"/>
      <c r="H308" s="145">
        <f t="shared" si="46"/>
        <v>1</v>
      </c>
      <c r="I308" s="176">
        <v>51</v>
      </c>
      <c r="J308" s="147">
        <f t="shared" si="29"/>
        <v>51</v>
      </c>
      <c r="K308" s="176">
        <f>(K287+K293)*1.18*0.15</f>
        <v>0</v>
      </c>
      <c r="L308" s="176">
        <v>789</v>
      </c>
      <c r="M308" s="145">
        <f t="shared" si="32"/>
        <v>789</v>
      </c>
      <c r="N308" s="176">
        <v>789</v>
      </c>
      <c r="O308" s="133">
        <f t="shared" si="30"/>
        <v>1</v>
      </c>
      <c r="P308" s="176">
        <f>(P287+P293)*1.18*0.15</f>
        <v>0</v>
      </c>
    </row>
    <row r="309" spans="1:16" ht="15" hidden="1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F309" s="142">
        <v>0</v>
      </c>
      <c r="G309" s="142"/>
      <c r="H309" s="145">
        <f t="shared" si="46"/>
        <v>0</v>
      </c>
      <c r="I309" s="176"/>
      <c r="J309" s="147" t="str">
        <f t="shared" si="29"/>
        <v xml:space="preserve"> </v>
      </c>
      <c r="K309" s="176"/>
      <c r="L309" s="176"/>
      <c r="M309" s="145">
        <f t="shared" si="32"/>
        <v>0</v>
      </c>
      <c r="N309" s="176"/>
      <c r="O309" s="133" t="str">
        <f t="shared" si="30"/>
        <v xml:space="preserve"> </v>
      </c>
      <c r="P309" s="176"/>
    </row>
    <row r="310" spans="1:16" ht="15" hidden="1" customHeight="1" x14ac:dyDescent="0.2">
      <c r="A310" s="383" t="s">
        <v>67</v>
      </c>
      <c r="B310" s="383"/>
      <c r="C310" s="3" t="s">
        <v>562</v>
      </c>
      <c r="D310" s="22" t="s">
        <v>563</v>
      </c>
      <c r="E310" s="23"/>
      <c r="F310" s="142">
        <v>0</v>
      </c>
      <c r="G310" s="142"/>
      <c r="H310" s="145">
        <f t="shared" si="46"/>
        <v>0</v>
      </c>
      <c r="I310" s="176"/>
      <c r="J310" s="147" t="str">
        <f t="shared" si="29"/>
        <v xml:space="preserve"> </v>
      </c>
      <c r="K310" s="176"/>
      <c r="L310" s="176"/>
      <c r="M310" s="145">
        <f t="shared" si="32"/>
        <v>0</v>
      </c>
      <c r="N310" s="176"/>
      <c r="O310" s="133" t="str">
        <f t="shared" si="30"/>
        <v xml:space="preserve"> </v>
      </c>
      <c r="P310" s="176"/>
    </row>
    <row r="311" spans="1:16" ht="15" hidden="1" customHeight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F311" s="142">
        <v>0</v>
      </c>
      <c r="G311" s="142"/>
      <c r="H311" s="145">
        <f t="shared" si="46"/>
        <v>0</v>
      </c>
      <c r="I311" s="176"/>
      <c r="J311" s="147" t="str">
        <f t="shared" si="29"/>
        <v xml:space="preserve"> </v>
      </c>
      <c r="K311" s="176"/>
      <c r="L311" s="176"/>
      <c r="M311" s="145">
        <f t="shared" si="32"/>
        <v>0</v>
      </c>
      <c r="N311" s="176"/>
      <c r="O311" s="133" t="str">
        <f t="shared" si="30"/>
        <v xml:space="preserve"> </v>
      </c>
      <c r="P311" s="176"/>
    </row>
    <row r="312" spans="1:16" ht="15" hidden="1" customHeight="1" x14ac:dyDescent="0.2">
      <c r="A312" s="384" t="s">
        <v>69</v>
      </c>
      <c r="B312" s="384"/>
      <c r="C312" s="4" t="s">
        <v>566</v>
      </c>
      <c r="D312" s="19" t="s">
        <v>567</v>
      </c>
      <c r="E312" s="26"/>
      <c r="F312" s="146">
        <f t="shared" ref="F312:H312" si="47">SUM(F309:F311)</f>
        <v>0</v>
      </c>
      <c r="G312" s="146">
        <f t="shared" si="47"/>
        <v>0</v>
      </c>
      <c r="H312" s="146">
        <f t="shared" si="47"/>
        <v>0</v>
      </c>
      <c r="I312" s="176"/>
      <c r="J312" s="146">
        <f t="shared" ref="J312:M312" si="48">SUM(J309:J311)</f>
        <v>0</v>
      </c>
      <c r="K312" s="176"/>
      <c r="L312" s="146">
        <f t="shared" si="48"/>
        <v>0</v>
      </c>
      <c r="M312" s="146">
        <f t="shared" si="48"/>
        <v>0</v>
      </c>
      <c r="N312" s="176"/>
      <c r="O312" s="133" t="str">
        <f t="shared" si="30"/>
        <v xml:space="preserve"> </v>
      </c>
      <c r="P312" s="176"/>
    </row>
    <row r="313" spans="1:16" ht="15" hidden="1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F313" s="142">
        <v>0</v>
      </c>
      <c r="G313" s="142"/>
      <c r="H313" s="145">
        <f t="shared" ref="H313:H314" si="49">SUM(F313:G313)</f>
        <v>0</v>
      </c>
      <c r="I313" s="176"/>
      <c r="J313" s="147" t="str">
        <f t="shared" si="29"/>
        <v xml:space="preserve"> </v>
      </c>
      <c r="K313" s="176"/>
      <c r="L313" s="176"/>
      <c r="M313" s="145">
        <f t="shared" si="32"/>
        <v>0</v>
      </c>
      <c r="N313" s="176"/>
      <c r="O313" s="133" t="str">
        <f t="shared" si="30"/>
        <v xml:space="preserve"> </v>
      </c>
      <c r="P313" s="176"/>
    </row>
    <row r="314" spans="1:16" ht="15" hidden="1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F314" s="142">
        <v>0</v>
      </c>
      <c r="G314" s="142"/>
      <c r="H314" s="145">
        <f t="shared" si="49"/>
        <v>0</v>
      </c>
      <c r="I314" s="176"/>
      <c r="J314" s="147" t="str">
        <f t="shared" si="29"/>
        <v xml:space="preserve"> </v>
      </c>
      <c r="K314" s="176"/>
      <c r="L314" s="176"/>
      <c r="M314" s="145">
        <f t="shared" si="32"/>
        <v>0</v>
      </c>
      <c r="N314" s="176"/>
      <c r="O314" s="133" t="str">
        <f t="shared" si="30"/>
        <v xml:space="preserve"> </v>
      </c>
      <c r="P314" s="176"/>
    </row>
    <row r="315" spans="1:16" ht="15" hidden="1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F315" s="146">
        <f t="shared" ref="F315:H315" si="50">SUM(F313:F314)</f>
        <v>0</v>
      </c>
      <c r="G315" s="146">
        <f t="shared" si="50"/>
        <v>0</v>
      </c>
      <c r="H315" s="146">
        <f t="shared" si="50"/>
        <v>0</v>
      </c>
      <c r="I315" s="176"/>
      <c r="J315" s="146">
        <f t="shared" ref="J315:M315" si="51">SUM(J313:J314)</f>
        <v>0</v>
      </c>
      <c r="K315" s="176"/>
      <c r="L315" s="146">
        <f t="shared" si="51"/>
        <v>0</v>
      </c>
      <c r="M315" s="146">
        <f t="shared" si="51"/>
        <v>0</v>
      </c>
      <c r="N315" s="176"/>
      <c r="O315" s="133" t="str">
        <f t="shared" si="30"/>
        <v xml:space="preserve"> </v>
      </c>
      <c r="P315" s="176"/>
    </row>
    <row r="316" spans="1:16" ht="15" hidden="1" customHeight="1" x14ac:dyDescent="0.2">
      <c r="A316" s="383" t="s">
        <v>75</v>
      </c>
      <c r="B316" s="383"/>
      <c r="C316" s="3" t="s">
        <v>574</v>
      </c>
      <c r="D316" s="22" t="s">
        <v>575</v>
      </c>
      <c r="E316" s="23"/>
      <c r="F316" s="142">
        <v>0</v>
      </c>
      <c r="G316" s="142"/>
      <c r="H316" s="145">
        <f t="shared" ref="H316:H325" si="52">SUM(F316:G316)</f>
        <v>0</v>
      </c>
      <c r="I316" s="176"/>
      <c r="J316" s="147" t="str">
        <f t="shared" si="29"/>
        <v xml:space="preserve"> </v>
      </c>
      <c r="K316" s="176"/>
      <c r="L316" s="176"/>
      <c r="M316" s="145">
        <f t="shared" si="32"/>
        <v>0</v>
      </c>
      <c r="N316" s="176"/>
      <c r="O316" s="133" t="str">
        <f t="shared" si="30"/>
        <v xml:space="preserve"> </v>
      </c>
      <c r="P316" s="176"/>
    </row>
    <row r="317" spans="1:16" ht="15" hidden="1" customHeight="1" x14ac:dyDescent="0.2">
      <c r="A317" s="383" t="s">
        <v>76</v>
      </c>
      <c r="B317" s="383"/>
      <c r="C317" s="3" t="s">
        <v>576</v>
      </c>
      <c r="D317" s="22" t="s">
        <v>577</v>
      </c>
      <c r="E317" s="23"/>
      <c r="F317" s="142">
        <v>0</v>
      </c>
      <c r="G317" s="142"/>
      <c r="H317" s="145">
        <f t="shared" si="52"/>
        <v>0</v>
      </c>
      <c r="I317" s="176"/>
      <c r="J317" s="147" t="str">
        <f t="shared" si="29"/>
        <v xml:space="preserve"> </v>
      </c>
      <c r="K317" s="176"/>
      <c r="L317" s="176"/>
      <c r="M317" s="145">
        <f t="shared" si="32"/>
        <v>0</v>
      </c>
      <c r="N317" s="176"/>
      <c r="O317" s="133" t="str">
        <f t="shared" si="30"/>
        <v xml:space="preserve"> </v>
      </c>
      <c r="P317" s="176"/>
    </row>
    <row r="318" spans="1:16" ht="15" hidden="1" customHeight="1" x14ac:dyDescent="0.2">
      <c r="A318" s="383" t="s">
        <v>77</v>
      </c>
      <c r="B318" s="383"/>
      <c r="C318" s="3" t="s">
        <v>578</v>
      </c>
      <c r="D318" s="22" t="s">
        <v>579</v>
      </c>
      <c r="E318" s="23"/>
      <c r="F318" s="142">
        <v>0</v>
      </c>
      <c r="G318" s="142"/>
      <c r="H318" s="145">
        <f t="shared" si="52"/>
        <v>0</v>
      </c>
      <c r="I318" s="176"/>
      <c r="J318" s="147" t="str">
        <f t="shared" si="29"/>
        <v xml:space="preserve"> </v>
      </c>
      <c r="K318" s="176"/>
      <c r="L318" s="176"/>
      <c r="M318" s="145">
        <f t="shared" si="32"/>
        <v>0</v>
      </c>
      <c r="N318" s="176"/>
      <c r="O318" s="133" t="str">
        <f t="shared" si="30"/>
        <v xml:space="preserve"> </v>
      </c>
      <c r="P318" s="176"/>
    </row>
    <row r="319" spans="1:16" ht="25.5" hidden="1" customHeight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F319" s="142">
        <v>0</v>
      </c>
      <c r="G319" s="142"/>
      <c r="H319" s="145">
        <f t="shared" si="52"/>
        <v>0</v>
      </c>
      <c r="I319" s="176"/>
      <c r="J319" s="147" t="str">
        <f t="shared" si="29"/>
        <v xml:space="preserve"> </v>
      </c>
      <c r="K319" s="176"/>
      <c r="L319" s="176"/>
      <c r="M319" s="145">
        <f t="shared" si="32"/>
        <v>0</v>
      </c>
      <c r="N319" s="176"/>
      <c r="O319" s="133" t="str">
        <f t="shared" si="30"/>
        <v xml:space="preserve"> </v>
      </c>
      <c r="P319" s="176"/>
    </row>
    <row r="320" spans="1:16" ht="15" hidden="1" customHeight="1" x14ac:dyDescent="0.2">
      <c r="A320" s="383" t="s">
        <v>79</v>
      </c>
      <c r="B320" s="383"/>
      <c r="C320" s="3" t="s">
        <v>581</v>
      </c>
      <c r="D320" s="22" t="s">
        <v>582</v>
      </c>
      <c r="E320" s="23"/>
      <c r="F320" s="142">
        <v>0</v>
      </c>
      <c r="G320" s="142"/>
      <c r="H320" s="145">
        <f t="shared" si="52"/>
        <v>0</v>
      </c>
      <c r="I320" s="176"/>
      <c r="J320" s="147" t="str">
        <f t="shared" si="29"/>
        <v xml:space="preserve"> </v>
      </c>
      <c r="K320" s="176"/>
      <c r="L320" s="176"/>
      <c r="M320" s="145">
        <f t="shared" si="32"/>
        <v>0</v>
      </c>
      <c r="N320" s="176"/>
      <c r="O320" s="133" t="str">
        <f t="shared" si="30"/>
        <v xml:space="preserve"> </v>
      </c>
      <c r="P320" s="176"/>
    </row>
    <row r="321" spans="1:16" ht="15" hidden="1" customHeight="1" x14ac:dyDescent="0.2">
      <c r="A321" s="383" t="s">
        <v>80</v>
      </c>
      <c r="B321" s="383"/>
      <c r="C321" s="27" t="s">
        <v>583</v>
      </c>
      <c r="D321" s="22" t="s">
        <v>584</v>
      </c>
      <c r="E321" s="28"/>
      <c r="F321" s="142">
        <v>0</v>
      </c>
      <c r="G321" s="142"/>
      <c r="H321" s="145">
        <f t="shared" si="52"/>
        <v>0</v>
      </c>
      <c r="I321" s="176"/>
      <c r="J321" s="147" t="str">
        <f t="shared" si="29"/>
        <v xml:space="preserve"> </v>
      </c>
      <c r="K321" s="176"/>
      <c r="L321" s="176"/>
      <c r="M321" s="145">
        <f t="shared" si="32"/>
        <v>0</v>
      </c>
      <c r="N321" s="176"/>
      <c r="O321" s="133" t="str">
        <f t="shared" si="30"/>
        <v xml:space="preserve"> </v>
      </c>
      <c r="P321" s="176"/>
    </row>
    <row r="322" spans="1:16" ht="15" hidden="1" customHeight="1" x14ac:dyDescent="0.2">
      <c r="A322" s="383" t="s">
        <v>81</v>
      </c>
      <c r="B322" s="383"/>
      <c r="C322" s="24" t="s">
        <v>355</v>
      </c>
      <c r="D322" s="22" t="s">
        <v>584</v>
      </c>
      <c r="E322" s="25"/>
      <c r="F322" s="142">
        <v>0</v>
      </c>
      <c r="G322" s="142"/>
      <c r="H322" s="145">
        <f t="shared" si="52"/>
        <v>0</v>
      </c>
      <c r="I322" s="176"/>
      <c r="J322" s="147" t="str">
        <f t="shared" si="29"/>
        <v xml:space="preserve"> </v>
      </c>
      <c r="K322" s="176"/>
      <c r="L322" s="176"/>
      <c r="M322" s="145">
        <f t="shared" si="32"/>
        <v>0</v>
      </c>
      <c r="N322" s="176"/>
      <c r="O322" s="133" t="str">
        <f t="shared" si="30"/>
        <v xml:space="preserve"> </v>
      </c>
      <c r="P322" s="176"/>
    </row>
    <row r="323" spans="1:16" ht="15" hidden="1" customHeight="1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42">
        <v>0</v>
      </c>
      <c r="G323" s="142"/>
      <c r="H323" s="145">
        <f t="shared" si="52"/>
        <v>0</v>
      </c>
      <c r="I323" s="176"/>
      <c r="J323" s="147" t="str">
        <f t="shared" si="29"/>
        <v xml:space="preserve"> </v>
      </c>
      <c r="K323" s="176"/>
      <c r="L323" s="176"/>
      <c r="M323" s="145">
        <f t="shared" si="32"/>
        <v>0</v>
      </c>
      <c r="N323" s="176"/>
      <c r="O323" s="133" t="str">
        <f t="shared" si="30"/>
        <v xml:space="preserve"> </v>
      </c>
      <c r="P323" s="176"/>
    </row>
    <row r="324" spans="1:16" ht="15" hidden="1" customHeight="1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42">
        <v>0</v>
      </c>
      <c r="G324" s="142"/>
      <c r="H324" s="145">
        <f t="shared" si="52"/>
        <v>0</v>
      </c>
      <c r="I324" s="176"/>
      <c r="J324" s="147" t="str">
        <f t="shared" si="29"/>
        <v xml:space="preserve"> </v>
      </c>
      <c r="K324" s="176"/>
      <c r="L324" s="176"/>
      <c r="M324" s="145">
        <f t="shared" si="32"/>
        <v>0</v>
      </c>
      <c r="N324" s="176"/>
      <c r="O324" s="133" t="str">
        <f t="shared" si="30"/>
        <v xml:space="preserve"> </v>
      </c>
      <c r="P324" s="176"/>
    </row>
    <row r="325" spans="1:16" ht="15" hidden="1" customHeight="1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52"/>
        <v>0</v>
      </c>
      <c r="I325" s="176"/>
      <c r="J325" s="147" t="str">
        <f t="shared" si="29"/>
        <v xml:space="preserve"> </v>
      </c>
      <c r="K325" s="176"/>
      <c r="L325" s="176"/>
      <c r="M325" s="145">
        <f t="shared" si="32"/>
        <v>0</v>
      </c>
      <c r="N325" s="176"/>
      <c r="O325" s="133" t="str">
        <f t="shared" si="30"/>
        <v xml:space="preserve"> </v>
      </c>
      <c r="P325" s="176"/>
    </row>
    <row r="326" spans="1:16" ht="15" hidden="1" customHeight="1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146">
        <f t="shared" ref="F326:H326" si="53">SUM(F316:F324)</f>
        <v>0</v>
      </c>
      <c r="G326" s="146">
        <f t="shared" si="53"/>
        <v>0</v>
      </c>
      <c r="H326" s="146">
        <f t="shared" si="53"/>
        <v>0</v>
      </c>
      <c r="I326" s="176"/>
      <c r="J326" s="146">
        <f t="shared" ref="J326:M326" si="54">SUM(J316:J324)</f>
        <v>0</v>
      </c>
      <c r="K326" s="176"/>
      <c r="L326" s="146">
        <f t="shared" si="54"/>
        <v>0</v>
      </c>
      <c r="M326" s="146">
        <f t="shared" si="54"/>
        <v>0</v>
      </c>
      <c r="N326" s="176"/>
      <c r="O326" s="133" t="str">
        <f t="shared" si="30"/>
        <v xml:space="preserve"> </v>
      </c>
      <c r="P326" s="176"/>
    </row>
    <row r="327" spans="1:16" ht="15" hidden="1" customHeight="1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55">SUM(F327:G327)</f>
        <v>0</v>
      </c>
      <c r="I327" s="176"/>
      <c r="J327" s="147" t="str">
        <f t="shared" si="29"/>
        <v xml:space="preserve"> </v>
      </c>
      <c r="K327" s="176"/>
      <c r="L327" s="176"/>
      <c r="M327" s="145">
        <f t="shared" si="32"/>
        <v>0</v>
      </c>
      <c r="N327" s="176"/>
      <c r="O327" s="133" t="str">
        <f t="shared" si="30"/>
        <v xml:space="preserve"> </v>
      </c>
      <c r="P327" s="176"/>
    </row>
    <row r="328" spans="1:16" ht="15" hidden="1" customHeight="1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55"/>
        <v>0</v>
      </c>
      <c r="I328" s="176"/>
      <c r="J328" s="147" t="str">
        <f t="shared" si="29"/>
        <v xml:space="preserve"> </v>
      </c>
      <c r="K328" s="176"/>
      <c r="L328" s="176"/>
      <c r="M328" s="145">
        <f t="shared" si="32"/>
        <v>0</v>
      </c>
      <c r="N328" s="176"/>
      <c r="O328" s="133" t="str">
        <f t="shared" si="30"/>
        <v xml:space="preserve"> </v>
      </c>
      <c r="P328" s="176"/>
    </row>
    <row r="329" spans="1:16" ht="15" hidden="1" customHeight="1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146">
        <f t="shared" ref="F329:H329" si="56">SUM(F327:F328)</f>
        <v>0</v>
      </c>
      <c r="G329" s="146">
        <f t="shared" si="56"/>
        <v>0</v>
      </c>
      <c r="H329" s="146">
        <f t="shared" si="56"/>
        <v>0</v>
      </c>
      <c r="I329" s="176"/>
      <c r="J329" s="146">
        <f t="shared" ref="J329:M329" si="57">SUM(J327:J328)</f>
        <v>0</v>
      </c>
      <c r="K329" s="176"/>
      <c r="L329" s="146">
        <f t="shared" si="57"/>
        <v>0</v>
      </c>
      <c r="M329" s="146">
        <f t="shared" si="57"/>
        <v>0</v>
      </c>
      <c r="N329" s="176"/>
      <c r="O329" s="133" t="str">
        <f t="shared" si="30"/>
        <v xml:space="preserve"> </v>
      </c>
      <c r="P329" s="176"/>
    </row>
    <row r="330" spans="1:16" ht="15" hidden="1" customHeight="1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42">
        <v>0</v>
      </c>
      <c r="G330" s="142"/>
      <c r="H330" s="145">
        <f t="shared" ref="H330:H339" si="58">SUM(F330:G330)</f>
        <v>0</v>
      </c>
      <c r="I330" s="176"/>
      <c r="J330" s="147" t="str">
        <f t="shared" si="29"/>
        <v xml:space="preserve"> </v>
      </c>
      <c r="K330" s="176"/>
      <c r="L330" s="176"/>
      <c r="M330" s="145">
        <f t="shared" si="32"/>
        <v>0</v>
      </c>
      <c r="N330" s="176"/>
      <c r="O330" s="133" t="str">
        <f t="shared" si="30"/>
        <v xml:space="preserve"> </v>
      </c>
      <c r="P330" s="176"/>
    </row>
    <row r="331" spans="1:16" ht="15" hidden="1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58"/>
        <v>0</v>
      </c>
      <c r="I331" s="176"/>
      <c r="J331" s="147" t="str">
        <f t="shared" si="29"/>
        <v xml:space="preserve"> </v>
      </c>
      <c r="K331" s="176"/>
      <c r="L331" s="176"/>
      <c r="M331" s="145">
        <f t="shared" si="32"/>
        <v>0</v>
      </c>
      <c r="N331" s="176"/>
      <c r="O331" s="133" t="str">
        <f t="shared" si="30"/>
        <v xml:space="preserve"> </v>
      </c>
      <c r="P331" s="176"/>
    </row>
    <row r="332" spans="1:16" ht="15" hidden="1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58"/>
        <v>0</v>
      </c>
      <c r="I332" s="176"/>
      <c r="J332" s="147" t="str">
        <f t="shared" si="29"/>
        <v xml:space="preserve"> </v>
      </c>
      <c r="K332" s="176"/>
      <c r="L332" s="176"/>
      <c r="M332" s="145">
        <f t="shared" si="32"/>
        <v>0</v>
      </c>
      <c r="N332" s="176"/>
      <c r="O332" s="133" t="str">
        <f t="shared" si="30"/>
        <v xml:space="preserve"> </v>
      </c>
      <c r="P332" s="176"/>
    </row>
    <row r="333" spans="1:16" ht="15" hidden="1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58"/>
        <v>0</v>
      </c>
      <c r="I333" s="176"/>
      <c r="J333" s="147" t="str">
        <f t="shared" si="29"/>
        <v xml:space="preserve"> </v>
      </c>
      <c r="K333" s="176"/>
      <c r="L333" s="176"/>
      <c r="M333" s="145">
        <f t="shared" si="32"/>
        <v>0</v>
      </c>
      <c r="N333" s="176"/>
      <c r="O333" s="133" t="str">
        <f t="shared" si="30"/>
        <v xml:space="preserve"> </v>
      </c>
      <c r="P333" s="176"/>
    </row>
    <row r="334" spans="1:16" ht="15" hidden="1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58"/>
        <v>0</v>
      </c>
      <c r="I334" s="176"/>
      <c r="J334" s="147" t="str">
        <f t="shared" si="29"/>
        <v xml:space="preserve"> </v>
      </c>
      <c r="K334" s="176"/>
      <c r="L334" s="176"/>
      <c r="M334" s="145">
        <f t="shared" si="32"/>
        <v>0</v>
      </c>
      <c r="N334" s="176"/>
      <c r="O334" s="133" t="str">
        <f t="shared" si="30"/>
        <v xml:space="preserve"> </v>
      </c>
      <c r="P334" s="176"/>
    </row>
    <row r="335" spans="1:16" ht="15" hidden="1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58"/>
        <v>0</v>
      </c>
      <c r="I335" s="176"/>
      <c r="J335" s="147" t="str">
        <f t="shared" si="29"/>
        <v xml:space="preserve"> </v>
      </c>
      <c r="K335" s="176"/>
      <c r="L335" s="176"/>
      <c r="M335" s="145">
        <f t="shared" si="32"/>
        <v>0</v>
      </c>
      <c r="N335" s="176"/>
      <c r="O335" s="133" t="str">
        <f t="shared" si="30"/>
        <v xml:space="preserve"> </v>
      </c>
      <c r="P335" s="176"/>
    </row>
    <row r="336" spans="1:16" ht="15" hidden="1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58"/>
        <v>0</v>
      </c>
      <c r="I336" s="176"/>
      <c r="J336" s="147" t="str">
        <f t="shared" si="29"/>
        <v xml:space="preserve"> </v>
      </c>
      <c r="K336" s="176"/>
      <c r="L336" s="176"/>
      <c r="M336" s="145">
        <f t="shared" si="32"/>
        <v>0</v>
      </c>
      <c r="N336" s="176"/>
      <c r="O336" s="133" t="str">
        <f t="shared" si="30"/>
        <v xml:space="preserve"> </v>
      </c>
      <c r="P336" s="176"/>
    </row>
    <row r="337" spans="1:16" ht="25.5" hidden="1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58"/>
        <v>0</v>
      </c>
      <c r="I337" s="176"/>
      <c r="J337" s="147" t="str">
        <f t="shared" si="29"/>
        <v xml:space="preserve"> </v>
      </c>
      <c r="K337" s="176"/>
      <c r="L337" s="176"/>
      <c r="M337" s="145">
        <f t="shared" si="32"/>
        <v>0</v>
      </c>
      <c r="N337" s="176"/>
      <c r="O337" s="133" t="str">
        <f t="shared" si="30"/>
        <v xml:space="preserve"> </v>
      </c>
      <c r="P337" s="176"/>
    </row>
    <row r="338" spans="1:16" ht="15" hidden="1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58"/>
        <v>0</v>
      </c>
      <c r="I338" s="176"/>
      <c r="J338" s="147" t="str">
        <f t="shared" si="29"/>
        <v xml:space="preserve"> </v>
      </c>
      <c r="K338" s="176"/>
      <c r="L338" s="176"/>
      <c r="M338" s="145">
        <f t="shared" si="32"/>
        <v>0</v>
      </c>
      <c r="N338" s="176"/>
      <c r="O338" s="133" t="str">
        <f t="shared" si="30"/>
        <v xml:space="preserve"> </v>
      </c>
      <c r="P338" s="176"/>
    </row>
    <row r="339" spans="1:16" ht="15" hidden="1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58"/>
        <v>0</v>
      </c>
      <c r="I339" s="176"/>
      <c r="J339" s="147" t="str">
        <f t="shared" si="29"/>
        <v xml:space="preserve"> </v>
      </c>
      <c r="K339" s="176"/>
      <c r="L339" s="176"/>
      <c r="M339" s="145">
        <f t="shared" si="32"/>
        <v>0</v>
      </c>
      <c r="N339" s="176"/>
      <c r="O339" s="133" t="str">
        <f t="shared" si="30"/>
        <v xml:space="preserve"> </v>
      </c>
      <c r="P339" s="176"/>
    </row>
    <row r="340" spans="1:16" ht="25.5" hidden="1" customHeight="1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146">
        <f t="shared" ref="F340:I340" si="59">F330+F331+F332+F335+F339</f>
        <v>0</v>
      </c>
      <c r="G340" s="146">
        <f t="shared" si="59"/>
        <v>0</v>
      </c>
      <c r="H340" s="146">
        <f t="shared" si="59"/>
        <v>0</v>
      </c>
      <c r="I340" s="146">
        <f t="shared" si="59"/>
        <v>0</v>
      </c>
      <c r="J340" s="146" t="e">
        <f t="shared" ref="J340:M340" si="60">J330+J331+J332+J335+J339</f>
        <v>#VALUE!</v>
      </c>
      <c r="K340" s="146">
        <f t="shared" si="60"/>
        <v>0</v>
      </c>
      <c r="L340" s="146">
        <f t="shared" si="60"/>
        <v>0</v>
      </c>
      <c r="M340" s="146">
        <f t="shared" si="60"/>
        <v>0</v>
      </c>
      <c r="N340" s="146">
        <f t="shared" ref="N340" si="61">N330+N331+N332+N335+N339</f>
        <v>0</v>
      </c>
      <c r="O340" s="133" t="str">
        <f t="shared" si="30"/>
        <v xml:space="preserve"> </v>
      </c>
      <c r="P340" s="146">
        <f t="shared" ref="P340" si="62">P330+P331+P332+P335+P339</f>
        <v>0</v>
      </c>
    </row>
    <row r="341" spans="1:16" ht="15" hidden="1" customHeight="1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146">
        <f t="shared" ref="F341:I341" si="63">F312+F315+F326+F329+F340</f>
        <v>0</v>
      </c>
      <c r="G341" s="146">
        <f t="shared" si="63"/>
        <v>0</v>
      </c>
      <c r="H341" s="146">
        <f t="shared" si="63"/>
        <v>0</v>
      </c>
      <c r="I341" s="146">
        <f t="shared" si="63"/>
        <v>0</v>
      </c>
      <c r="J341" s="146" t="e">
        <f t="shared" ref="J341:M341" si="64">J312+J315+J326+J329+J340</f>
        <v>#VALUE!</v>
      </c>
      <c r="K341" s="146">
        <f t="shared" si="64"/>
        <v>0</v>
      </c>
      <c r="L341" s="146">
        <f t="shared" si="64"/>
        <v>0</v>
      </c>
      <c r="M341" s="146">
        <f t="shared" si="64"/>
        <v>0</v>
      </c>
      <c r="N341" s="146">
        <f t="shared" ref="N341" si="65">N312+N315+N326+N329+N340</f>
        <v>0</v>
      </c>
      <c r="O341" s="133" t="str">
        <f t="shared" si="30"/>
        <v xml:space="preserve"> </v>
      </c>
      <c r="P341" s="146">
        <f t="shared" ref="P341" si="66">P312+P315+P326+P329+P340</f>
        <v>0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67">SUM(F342:G342)</f>
        <v>0</v>
      </c>
      <c r="I342" s="176"/>
      <c r="J342" s="147" t="str">
        <f t="shared" si="29"/>
        <v xml:space="preserve"> </v>
      </c>
      <c r="K342" s="176"/>
      <c r="L342" s="176"/>
      <c r="M342" s="145">
        <f t="shared" si="32"/>
        <v>0</v>
      </c>
      <c r="N342" s="176"/>
      <c r="O342" s="133" t="str">
        <f t="shared" si="30"/>
        <v xml:space="preserve"> </v>
      </c>
      <c r="P342" s="176"/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67"/>
        <v>0</v>
      </c>
      <c r="I343" s="176"/>
      <c r="J343" s="147" t="str">
        <f t="shared" si="29"/>
        <v xml:space="preserve"> </v>
      </c>
      <c r="K343" s="176"/>
      <c r="L343" s="176"/>
      <c r="M343" s="145">
        <f t="shared" si="32"/>
        <v>0</v>
      </c>
      <c r="N343" s="176"/>
      <c r="O343" s="133" t="str">
        <f t="shared" si="30"/>
        <v xml:space="preserve"> </v>
      </c>
      <c r="P343" s="176"/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67"/>
        <v>0</v>
      </c>
      <c r="I344" s="176"/>
      <c r="J344" s="147" t="str">
        <f t="shared" si="29"/>
        <v xml:space="preserve"> </v>
      </c>
      <c r="K344" s="176"/>
      <c r="L344" s="176"/>
      <c r="M344" s="145">
        <f t="shared" si="32"/>
        <v>0</v>
      </c>
      <c r="N344" s="176"/>
      <c r="O344" s="133" t="str">
        <f t="shared" si="30"/>
        <v xml:space="preserve"> </v>
      </c>
      <c r="P344" s="176"/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67"/>
        <v>0</v>
      </c>
      <c r="I345" s="176"/>
      <c r="J345" s="147" t="str">
        <f t="shared" ref="J345:J408" si="68">IF(H345=0," ",I345/H345)</f>
        <v xml:space="preserve"> </v>
      </c>
      <c r="K345" s="176"/>
      <c r="L345" s="176"/>
      <c r="M345" s="145">
        <f t="shared" si="32"/>
        <v>0</v>
      </c>
      <c r="N345" s="176"/>
      <c r="O345" s="133" t="str">
        <f t="shared" ref="O345:O408" si="69">IF(M345=0," ",N345/M345)</f>
        <v xml:space="preserve"> </v>
      </c>
      <c r="P345" s="176"/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67"/>
        <v>0</v>
      </c>
      <c r="I346" s="176"/>
      <c r="J346" s="147" t="str">
        <f t="shared" si="68"/>
        <v xml:space="preserve"> </v>
      </c>
      <c r="K346" s="176"/>
      <c r="L346" s="176"/>
      <c r="M346" s="145">
        <f t="shared" ref="M346:M409" si="70">SUM(K346:L346)</f>
        <v>0</v>
      </c>
      <c r="N346" s="176"/>
      <c r="O346" s="133" t="str">
        <f t="shared" si="69"/>
        <v xml:space="preserve"> </v>
      </c>
      <c r="P346" s="176"/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67"/>
        <v>0</v>
      </c>
      <c r="I347" s="176"/>
      <c r="J347" s="147" t="str">
        <f t="shared" si="68"/>
        <v xml:space="preserve"> </v>
      </c>
      <c r="K347" s="176"/>
      <c r="L347" s="176"/>
      <c r="M347" s="145">
        <f t="shared" si="70"/>
        <v>0</v>
      </c>
      <c r="N347" s="176"/>
      <c r="O347" s="133" t="str">
        <f t="shared" si="69"/>
        <v xml:space="preserve"> </v>
      </c>
      <c r="P347" s="176"/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67"/>
        <v>0</v>
      </c>
      <c r="I348" s="176"/>
      <c r="J348" s="147" t="str">
        <f t="shared" si="68"/>
        <v xml:space="preserve"> </v>
      </c>
      <c r="K348" s="176"/>
      <c r="L348" s="176"/>
      <c r="M348" s="145">
        <f t="shared" si="70"/>
        <v>0</v>
      </c>
      <c r="N348" s="176"/>
      <c r="O348" s="133" t="str">
        <f t="shared" si="69"/>
        <v xml:space="preserve"> </v>
      </c>
      <c r="P348" s="176"/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67"/>
        <v>0</v>
      </c>
      <c r="I349" s="176"/>
      <c r="J349" s="147" t="str">
        <f t="shared" si="68"/>
        <v xml:space="preserve"> </v>
      </c>
      <c r="K349" s="176"/>
      <c r="L349" s="176"/>
      <c r="M349" s="145">
        <f t="shared" si="70"/>
        <v>0</v>
      </c>
      <c r="N349" s="176"/>
      <c r="O349" s="133" t="str">
        <f t="shared" si="69"/>
        <v xml:space="preserve"> </v>
      </c>
      <c r="P349" s="176"/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67"/>
        <v>0</v>
      </c>
      <c r="I350" s="176"/>
      <c r="J350" s="147" t="str">
        <f t="shared" si="68"/>
        <v xml:space="preserve"> </v>
      </c>
      <c r="K350" s="176"/>
      <c r="L350" s="176"/>
      <c r="M350" s="145">
        <f t="shared" si="70"/>
        <v>0</v>
      </c>
      <c r="N350" s="176"/>
      <c r="O350" s="133" t="str">
        <f t="shared" si="69"/>
        <v xml:space="preserve"> </v>
      </c>
      <c r="P350" s="176"/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67"/>
        <v>0</v>
      </c>
      <c r="I351" s="176"/>
      <c r="J351" s="147" t="str">
        <f t="shared" si="68"/>
        <v xml:space="preserve"> </v>
      </c>
      <c r="K351" s="176"/>
      <c r="L351" s="176"/>
      <c r="M351" s="145">
        <f t="shared" si="70"/>
        <v>0</v>
      </c>
      <c r="N351" s="176"/>
      <c r="O351" s="133" t="str">
        <f t="shared" si="69"/>
        <v xml:space="preserve"> </v>
      </c>
      <c r="P351" s="176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67"/>
        <v>0</v>
      </c>
      <c r="I352" s="176"/>
      <c r="J352" s="147" t="str">
        <f t="shared" si="68"/>
        <v xml:space="preserve"> </v>
      </c>
      <c r="K352" s="176"/>
      <c r="L352" s="176"/>
      <c r="M352" s="145">
        <f t="shared" si="70"/>
        <v>0</v>
      </c>
      <c r="N352" s="176"/>
      <c r="O352" s="133" t="str">
        <f t="shared" si="69"/>
        <v xml:space="preserve"> </v>
      </c>
      <c r="P352" s="176"/>
    </row>
    <row r="353" spans="1:16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67"/>
        <v>0</v>
      </c>
      <c r="I353" s="176"/>
      <c r="J353" s="147" t="str">
        <f t="shared" si="68"/>
        <v xml:space="preserve"> </v>
      </c>
      <c r="K353" s="176"/>
      <c r="L353" s="176"/>
      <c r="M353" s="145">
        <f t="shared" si="70"/>
        <v>0</v>
      </c>
      <c r="N353" s="176"/>
      <c r="O353" s="133" t="str">
        <f t="shared" si="69"/>
        <v xml:space="preserve"> </v>
      </c>
      <c r="P353" s="176"/>
    </row>
    <row r="354" spans="1:16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67"/>
        <v>0</v>
      </c>
      <c r="I354" s="176"/>
      <c r="J354" s="147" t="str">
        <f t="shared" si="68"/>
        <v xml:space="preserve"> </v>
      </c>
      <c r="K354" s="176"/>
      <c r="L354" s="176"/>
      <c r="M354" s="145">
        <f t="shared" si="70"/>
        <v>0</v>
      </c>
      <c r="N354" s="176"/>
      <c r="O354" s="133" t="str">
        <f t="shared" si="69"/>
        <v xml:space="preserve"> </v>
      </c>
      <c r="P354" s="176"/>
    </row>
    <row r="355" spans="1:16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67"/>
        <v>0</v>
      </c>
      <c r="I355" s="176"/>
      <c r="J355" s="147" t="str">
        <f t="shared" si="68"/>
        <v xml:space="preserve"> </v>
      </c>
      <c r="K355" s="176"/>
      <c r="L355" s="176"/>
      <c r="M355" s="145">
        <f t="shared" si="70"/>
        <v>0</v>
      </c>
      <c r="N355" s="176"/>
      <c r="O355" s="133" t="str">
        <f t="shared" si="69"/>
        <v xml:space="preserve"> </v>
      </c>
      <c r="P355" s="176"/>
    </row>
    <row r="356" spans="1:16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67"/>
        <v>0</v>
      </c>
      <c r="I356" s="176"/>
      <c r="J356" s="147" t="str">
        <f t="shared" si="68"/>
        <v xml:space="preserve"> </v>
      </c>
      <c r="K356" s="176"/>
      <c r="L356" s="176"/>
      <c r="M356" s="145">
        <f t="shared" si="70"/>
        <v>0</v>
      </c>
      <c r="N356" s="176"/>
      <c r="O356" s="133" t="str">
        <f t="shared" si="69"/>
        <v xml:space="preserve"> </v>
      </c>
      <c r="P356" s="176"/>
    </row>
    <row r="357" spans="1:16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67"/>
        <v>0</v>
      </c>
      <c r="I357" s="176"/>
      <c r="J357" s="147" t="str">
        <f t="shared" si="68"/>
        <v xml:space="preserve"> </v>
      </c>
      <c r="K357" s="176"/>
      <c r="L357" s="176"/>
      <c r="M357" s="145">
        <f t="shared" si="70"/>
        <v>0</v>
      </c>
      <c r="N357" s="176"/>
      <c r="O357" s="133" t="str">
        <f t="shared" si="69"/>
        <v xml:space="preserve"> </v>
      </c>
      <c r="P357" s="176"/>
    </row>
    <row r="358" spans="1:16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67"/>
        <v>0</v>
      </c>
      <c r="I358" s="176"/>
      <c r="J358" s="147" t="str">
        <f t="shared" si="68"/>
        <v xml:space="preserve"> </v>
      </c>
      <c r="K358" s="176"/>
      <c r="L358" s="176"/>
      <c r="M358" s="145">
        <f t="shared" si="70"/>
        <v>0</v>
      </c>
      <c r="N358" s="176"/>
      <c r="O358" s="133" t="str">
        <f t="shared" si="69"/>
        <v xml:space="preserve"> </v>
      </c>
      <c r="P358" s="176"/>
    </row>
    <row r="359" spans="1:16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67"/>
        <v>0</v>
      </c>
      <c r="I359" s="176"/>
      <c r="J359" s="147" t="str">
        <f t="shared" si="68"/>
        <v xml:space="preserve"> </v>
      </c>
      <c r="K359" s="176"/>
      <c r="L359" s="176"/>
      <c r="M359" s="145">
        <f t="shared" si="70"/>
        <v>0</v>
      </c>
      <c r="N359" s="176"/>
      <c r="O359" s="133" t="str">
        <f t="shared" si="69"/>
        <v xml:space="preserve"> </v>
      </c>
      <c r="P359" s="176"/>
    </row>
    <row r="360" spans="1:16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67"/>
        <v>0</v>
      </c>
      <c r="I360" s="176"/>
      <c r="J360" s="147" t="str">
        <f t="shared" si="68"/>
        <v xml:space="preserve"> </v>
      </c>
      <c r="K360" s="176"/>
      <c r="L360" s="176"/>
      <c r="M360" s="145">
        <f t="shared" si="70"/>
        <v>0</v>
      </c>
      <c r="N360" s="176"/>
      <c r="O360" s="133" t="str">
        <f t="shared" si="69"/>
        <v xml:space="preserve"> </v>
      </c>
      <c r="P360" s="176"/>
    </row>
    <row r="361" spans="1:16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67"/>
        <v>0</v>
      </c>
      <c r="I361" s="176"/>
      <c r="J361" s="147" t="str">
        <f t="shared" si="68"/>
        <v xml:space="preserve"> </v>
      </c>
      <c r="K361" s="176"/>
      <c r="L361" s="176"/>
      <c r="M361" s="145">
        <f t="shared" si="70"/>
        <v>0</v>
      </c>
      <c r="N361" s="176"/>
      <c r="O361" s="133" t="str">
        <f t="shared" si="69"/>
        <v xml:space="preserve"> </v>
      </c>
      <c r="P361" s="176"/>
    </row>
    <row r="362" spans="1:16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67"/>
        <v>0</v>
      </c>
      <c r="I362" s="176"/>
      <c r="J362" s="147" t="str">
        <f t="shared" si="68"/>
        <v xml:space="preserve"> </v>
      </c>
      <c r="K362" s="176"/>
      <c r="L362" s="176"/>
      <c r="M362" s="145">
        <f t="shared" si="70"/>
        <v>0</v>
      </c>
      <c r="N362" s="176"/>
      <c r="O362" s="133" t="str">
        <f t="shared" si="69"/>
        <v xml:space="preserve"> </v>
      </c>
      <c r="P362" s="176"/>
    </row>
    <row r="363" spans="1:16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67"/>
        <v>0</v>
      </c>
      <c r="I363" s="176"/>
      <c r="J363" s="147" t="str">
        <f t="shared" si="68"/>
        <v xml:space="preserve"> </v>
      </c>
      <c r="K363" s="176"/>
      <c r="L363" s="176"/>
      <c r="M363" s="145">
        <f t="shared" si="70"/>
        <v>0</v>
      </c>
      <c r="N363" s="176"/>
      <c r="O363" s="133" t="str">
        <f t="shared" si="69"/>
        <v xml:space="preserve"> </v>
      </c>
      <c r="P363" s="176"/>
    </row>
    <row r="364" spans="1:16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67"/>
        <v>0</v>
      </c>
      <c r="I364" s="176"/>
      <c r="J364" s="147" t="str">
        <f t="shared" si="68"/>
        <v xml:space="preserve"> </v>
      </c>
      <c r="K364" s="176"/>
      <c r="L364" s="176"/>
      <c r="M364" s="145">
        <f t="shared" si="70"/>
        <v>0</v>
      </c>
      <c r="N364" s="176"/>
      <c r="O364" s="133" t="str">
        <f t="shared" si="69"/>
        <v xml:space="preserve"> </v>
      </c>
      <c r="P364" s="176"/>
    </row>
    <row r="365" spans="1:16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67"/>
        <v>0</v>
      </c>
      <c r="I365" s="176"/>
      <c r="J365" s="147" t="str">
        <f t="shared" si="68"/>
        <v xml:space="preserve"> </v>
      </c>
      <c r="K365" s="176"/>
      <c r="L365" s="176"/>
      <c r="M365" s="145">
        <f t="shared" si="70"/>
        <v>0</v>
      </c>
      <c r="N365" s="176"/>
      <c r="O365" s="133" t="str">
        <f t="shared" si="69"/>
        <v xml:space="preserve"> </v>
      </c>
      <c r="P365" s="176"/>
    </row>
    <row r="366" spans="1:16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67"/>
        <v>0</v>
      </c>
      <c r="I366" s="176"/>
      <c r="J366" s="147" t="str">
        <f t="shared" si="68"/>
        <v xml:space="preserve"> </v>
      </c>
      <c r="K366" s="176"/>
      <c r="L366" s="176"/>
      <c r="M366" s="145">
        <f t="shared" si="70"/>
        <v>0</v>
      </c>
      <c r="N366" s="176"/>
      <c r="O366" s="133" t="str">
        <f t="shared" si="69"/>
        <v xml:space="preserve"> </v>
      </c>
      <c r="P366" s="176"/>
    </row>
    <row r="367" spans="1:16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67"/>
        <v>0</v>
      </c>
      <c r="I367" s="176"/>
      <c r="J367" s="147" t="str">
        <f t="shared" si="68"/>
        <v xml:space="preserve"> </v>
      </c>
      <c r="K367" s="176"/>
      <c r="L367" s="176"/>
      <c r="M367" s="145">
        <f t="shared" si="70"/>
        <v>0</v>
      </c>
      <c r="N367" s="176"/>
      <c r="O367" s="133" t="str">
        <f t="shared" si="69"/>
        <v xml:space="preserve"> </v>
      </c>
      <c r="P367" s="176"/>
    </row>
    <row r="368" spans="1:16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67"/>
        <v>0</v>
      </c>
      <c r="I368" s="176"/>
      <c r="J368" s="147" t="str">
        <f t="shared" si="68"/>
        <v xml:space="preserve"> </v>
      </c>
      <c r="K368" s="176"/>
      <c r="L368" s="176"/>
      <c r="M368" s="145">
        <f t="shared" si="70"/>
        <v>0</v>
      </c>
      <c r="N368" s="176"/>
      <c r="O368" s="133" t="str">
        <f t="shared" si="69"/>
        <v xml:space="preserve"> </v>
      </c>
      <c r="P368" s="176"/>
    </row>
    <row r="369" spans="1:16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67"/>
        <v>0</v>
      </c>
      <c r="I369" s="176"/>
      <c r="J369" s="147" t="str">
        <f t="shared" si="68"/>
        <v xml:space="preserve"> </v>
      </c>
      <c r="K369" s="176"/>
      <c r="L369" s="176"/>
      <c r="M369" s="145">
        <f t="shared" si="70"/>
        <v>0</v>
      </c>
      <c r="N369" s="176"/>
      <c r="O369" s="133" t="str">
        <f t="shared" si="69"/>
        <v xml:space="preserve"> </v>
      </c>
      <c r="P369" s="176"/>
    </row>
    <row r="370" spans="1:16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67"/>
        <v>0</v>
      </c>
      <c r="I370" s="176"/>
      <c r="J370" s="147" t="str">
        <f t="shared" si="68"/>
        <v xml:space="preserve"> </v>
      </c>
      <c r="K370" s="176"/>
      <c r="L370" s="176"/>
      <c r="M370" s="145">
        <f t="shared" si="70"/>
        <v>0</v>
      </c>
      <c r="N370" s="176"/>
      <c r="O370" s="133" t="str">
        <f t="shared" si="69"/>
        <v xml:space="preserve"> </v>
      </c>
      <c r="P370" s="176"/>
    </row>
    <row r="371" spans="1:16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67"/>
        <v>0</v>
      </c>
      <c r="I371" s="176"/>
      <c r="J371" s="147" t="str">
        <f t="shared" si="68"/>
        <v xml:space="preserve"> </v>
      </c>
      <c r="K371" s="176"/>
      <c r="L371" s="176"/>
      <c r="M371" s="145">
        <f t="shared" si="70"/>
        <v>0</v>
      </c>
      <c r="N371" s="176"/>
      <c r="O371" s="133" t="str">
        <f t="shared" si="69"/>
        <v xml:space="preserve"> </v>
      </c>
      <c r="P371" s="176"/>
    </row>
    <row r="372" spans="1:16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67"/>
        <v>0</v>
      </c>
      <c r="I372" s="176"/>
      <c r="J372" s="147" t="str">
        <f t="shared" si="68"/>
        <v xml:space="preserve"> </v>
      </c>
      <c r="K372" s="176"/>
      <c r="L372" s="176"/>
      <c r="M372" s="145">
        <f t="shared" si="70"/>
        <v>0</v>
      </c>
      <c r="N372" s="176"/>
      <c r="O372" s="133" t="str">
        <f t="shared" si="69"/>
        <v xml:space="preserve"> </v>
      </c>
      <c r="P372" s="176"/>
    </row>
    <row r="373" spans="1:16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67"/>
        <v>0</v>
      </c>
      <c r="I373" s="176"/>
      <c r="J373" s="147" t="str">
        <f t="shared" si="68"/>
        <v xml:space="preserve"> </v>
      </c>
      <c r="K373" s="176"/>
      <c r="L373" s="176"/>
      <c r="M373" s="145">
        <f t="shared" si="70"/>
        <v>0</v>
      </c>
      <c r="N373" s="176"/>
      <c r="O373" s="133" t="str">
        <f t="shared" si="69"/>
        <v xml:space="preserve"> </v>
      </c>
      <c r="P373" s="176"/>
    </row>
    <row r="374" spans="1:16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67"/>
        <v>0</v>
      </c>
      <c r="I374" s="176"/>
      <c r="J374" s="147" t="str">
        <f t="shared" si="68"/>
        <v xml:space="preserve"> </v>
      </c>
      <c r="K374" s="176"/>
      <c r="L374" s="176"/>
      <c r="M374" s="145">
        <f t="shared" si="70"/>
        <v>0</v>
      </c>
      <c r="N374" s="176"/>
      <c r="O374" s="133" t="str">
        <f t="shared" si="69"/>
        <v xml:space="preserve"> </v>
      </c>
      <c r="P374" s="176"/>
    </row>
    <row r="375" spans="1:16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67"/>
        <v>0</v>
      </c>
      <c r="I375" s="176"/>
      <c r="J375" s="147" t="str">
        <f t="shared" si="68"/>
        <v xml:space="preserve"> </v>
      </c>
      <c r="K375" s="176"/>
      <c r="L375" s="176"/>
      <c r="M375" s="145">
        <f t="shared" si="70"/>
        <v>0</v>
      </c>
      <c r="N375" s="176"/>
      <c r="O375" s="133" t="str">
        <f t="shared" si="69"/>
        <v xml:space="preserve"> </v>
      </c>
      <c r="P375" s="176"/>
    </row>
    <row r="376" spans="1:16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67"/>
        <v>0</v>
      </c>
      <c r="I376" s="176"/>
      <c r="J376" s="147" t="str">
        <f t="shared" si="68"/>
        <v xml:space="preserve"> </v>
      </c>
      <c r="K376" s="176"/>
      <c r="L376" s="176"/>
      <c r="M376" s="145">
        <f t="shared" si="70"/>
        <v>0</v>
      </c>
      <c r="N376" s="176"/>
      <c r="O376" s="133" t="str">
        <f t="shared" si="69"/>
        <v xml:space="preserve"> </v>
      </c>
      <c r="P376" s="176"/>
    </row>
    <row r="377" spans="1:16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67"/>
        <v>0</v>
      </c>
      <c r="I377" s="176"/>
      <c r="J377" s="147" t="str">
        <f t="shared" si="68"/>
        <v xml:space="preserve"> </v>
      </c>
      <c r="K377" s="176"/>
      <c r="L377" s="176"/>
      <c r="M377" s="145">
        <f t="shared" si="70"/>
        <v>0</v>
      </c>
      <c r="N377" s="176"/>
      <c r="O377" s="133" t="str">
        <f t="shared" si="69"/>
        <v xml:space="preserve"> </v>
      </c>
      <c r="P377" s="176"/>
    </row>
    <row r="378" spans="1:16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67"/>
        <v>0</v>
      </c>
      <c r="I378" s="176"/>
      <c r="J378" s="147" t="str">
        <f t="shared" si="68"/>
        <v xml:space="preserve"> </v>
      </c>
      <c r="K378" s="176"/>
      <c r="L378" s="176"/>
      <c r="M378" s="145">
        <f t="shared" si="70"/>
        <v>0</v>
      </c>
      <c r="N378" s="176"/>
      <c r="O378" s="133" t="str">
        <f t="shared" si="69"/>
        <v xml:space="preserve"> </v>
      </c>
      <c r="P378" s="176"/>
    </row>
    <row r="379" spans="1:16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67"/>
        <v>0</v>
      </c>
      <c r="I379" s="176"/>
      <c r="J379" s="147" t="str">
        <f t="shared" si="68"/>
        <v xml:space="preserve"> </v>
      </c>
      <c r="K379" s="176"/>
      <c r="L379" s="176"/>
      <c r="M379" s="145">
        <f t="shared" si="70"/>
        <v>0</v>
      </c>
      <c r="N379" s="176"/>
      <c r="O379" s="133" t="str">
        <f t="shared" si="69"/>
        <v xml:space="preserve"> </v>
      </c>
      <c r="P379" s="176"/>
    </row>
    <row r="380" spans="1:16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67"/>
        <v>0</v>
      </c>
      <c r="I380" s="176"/>
      <c r="J380" s="147" t="str">
        <f t="shared" si="68"/>
        <v xml:space="preserve"> </v>
      </c>
      <c r="K380" s="176"/>
      <c r="L380" s="176"/>
      <c r="M380" s="145">
        <f t="shared" si="70"/>
        <v>0</v>
      </c>
      <c r="N380" s="176"/>
      <c r="O380" s="133" t="str">
        <f t="shared" si="69"/>
        <v xml:space="preserve"> </v>
      </c>
      <c r="P380" s="176"/>
    </row>
    <row r="381" spans="1:16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67"/>
        <v>0</v>
      </c>
      <c r="I381" s="176"/>
      <c r="J381" s="147" t="str">
        <f t="shared" si="68"/>
        <v xml:space="preserve"> </v>
      </c>
      <c r="K381" s="176"/>
      <c r="L381" s="176"/>
      <c r="M381" s="145">
        <f t="shared" si="70"/>
        <v>0</v>
      </c>
      <c r="N381" s="176"/>
      <c r="O381" s="133" t="str">
        <f t="shared" si="69"/>
        <v xml:space="preserve"> </v>
      </c>
      <c r="P381" s="176"/>
    </row>
    <row r="382" spans="1:16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67"/>
        <v>0</v>
      </c>
      <c r="I382" s="176"/>
      <c r="J382" s="147" t="str">
        <f t="shared" si="68"/>
        <v xml:space="preserve"> </v>
      </c>
      <c r="K382" s="176"/>
      <c r="L382" s="176"/>
      <c r="M382" s="145">
        <f t="shared" si="70"/>
        <v>0</v>
      </c>
      <c r="N382" s="176"/>
      <c r="O382" s="133" t="str">
        <f t="shared" si="69"/>
        <v xml:space="preserve"> </v>
      </c>
      <c r="P382" s="176"/>
    </row>
    <row r="383" spans="1:16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67"/>
        <v>0</v>
      </c>
      <c r="I383" s="176"/>
      <c r="J383" s="147" t="str">
        <f t="shared" si="68"/>
        <v xml:space="preserve"> </v>
      </c>
      <c r="K383" s="176"/>
      <c r="L383" s="176"/>
      <c r="M383" s="145">
        <f t="shared" si="70"/>
        <v>0</v>
      </c>
      <c r="N383" s="176"/>
      <c r="O383" s="133" t="str">
        <f t="shared" si="69"/>
        <v xml:space="preserve"> </v>
      </c>
      <c r="P383" s="176"/>
    </row>
    <row r="384" spans="1:16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67"/>
        <v>0</v>
      </c>
      <c r="I384" s="176"/>
      <c r="J384" s="147" t="str">
        <f t="shared" si="68"/>
        <v xml:space="preserve"> </v>
      </c>
      <c r="K384" s="176"/>
      <c r="L384" s="176"/>
      <c r="M384" s="145">
        <f t="shared" si="70"/>
        <v>0</v>
      </c>
      <c r="N384" s="176"/>
      <c r="O384" s="133" t="str">
        <f t="shared" si="69"/>
        <v xml:space="preserve"> </v>
      </c>
      <c r="P384" s="176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67"/>
        <v>0</v>
      </c>
      <c r="I385" s="176"/>
      <c r="J385" s="147" t="str">
        <f t="shared" si="68"/>
        <v xml:space="preserve"> </v>
      </c>
      <c r="K385" s="176"/>
      <c r="L385" s="176"/>
      <c r="M385" s="145">
        <f t="shared" si="70"/>
        <v>0</v>
      </c>
      <c r="N385" s="176"/>
      <c r="O385" s="133" t="str">
        <f t="shared" si="69"/>
        <v xml:space="preserve"> </v>
      </c>
      <c r="P385" s="176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67"/>
        <v>0</v>
      </c>
      <c r="I386" s="176"/>
      <c r="J386" s="147" t="str">
        <f t="shared" si="68"/>
        <v xml:space="preserve"> </v>
      </c>
      <c r="K386" s="176"/>
      <c r="L386" s="176"/>
      <c r="M386" s="145">
        <f t="shared" si="70"/>
        <v>0</v>
      </c>
      <c r="N386" s="176"/>
      <c r="O386" s="133" t="str">
        <f t="shared" si="69"/>
        <v xml:space="preserve"> </v>
      </c>
      <c r="P386" s="176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67"/>
        <v>0</v>
      </c>
      <c r="I387" s="176"/>
      <c r="J387" s="147" t="str">
        <f t="shared" si="68"/>
        <v xml:space="preserve"> </v>
      </c>
      <c r="K387" s="176"/>
      <c r="L387" s="176"/>
      <c r="M387" s="145">
        <f t="shared" si="70"/>
        <v>0</v>
      </c>
      <c r="N387" s="176"/>
      <c r="O387" s="133" t="str">
        <f t="shared" si="69"/>
        <v xml:space="preserve"> </v>
      </c>
      <c r="P387" s="176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67"/>
        <v>0</v>
      </c>
      <c r="I388" s="176"/>
      <c r="J388" s="147" t="str">
        <f t="shared" si="68"/>
        <v xml:space="preserve"> </v>
      </c>
      <c r="K388" s="176"/>
      <c r="L388" s="176"/>
      <c r="M388" s="145">
        <f t="shared" si="70"/>
        <v>0</v>
      </c>
      <c r="N388" s="176"/>
      <c r="O388" s="133" t="str">
        <f t="shared" si="69"/>
        <v xml:space="preserve"> </v>
      </c>
      <c r="P388" s="176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67"/>
        <v>0</v>
      </c>
      <c r="I389" s="176"/>
      <c r="J389" s="147" t="str">
        <f t="shared" si="68"/>
        <v xml:space="preserve"> </v>
      </c>
      <c r="K389" s="176"/>
      <c r="L389" s="176"/>
      <c r="M389" s="145">
        <f t="shared" si="70"/>
        <v>0</v>
      </c>
      <c r="N389" s="176"/>
      <c r="O389" s="133" t="str">
        <f t="shared" si="69"/>
        <v xml:space="preserve"> </v>
      </c>
      <c r="P389" s="176"/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67"/>
        <v>0</v>
      </c>
      <c r="I390" s="176"/>
      <c r="J390" s="147" t="str">
        <f t="shared" si="68"/>
        <v xml:space="preserve"> </v>
      </c>
      <c r="K390" s="176"/>
      <c r="L390" s="176"/>
      <c r="M390" s="145">
        <f t="shared" si="70"/>
        <v>0</v>
      </c>
      <c r="N390" s="176"/>
      <c r="O390" s="133" t="str">
        <f t="shared" si="69"/>
        <v xml:space="preserve"> </v>
      </c>
      <c r="P390" s="176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67"/>
        <v>0</v>
      </c>
      <c r="I391" s="176"/>
      <c r="J391" s="147" t="str">
        <f t="shared" si="68"/>
        <v xml:space="preserve"> </v>
      </c>
      <c r="K391" s="176"/>
      <c r="L391" s="176"/>
      <c r="M391" s="145">
        <f t="shared" si="70"/>
        <v>0</v>
      </c>
      <c r="N391" s="176"/>
      <c r="O391" s="133" t="str">
        <f t="shared" si="69"/>
        <v xml:space="preserve"> </v>
      </c>
      <c r="P391" s="176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67"/>
        <v>0</v>
      </c>
      <c r="I392" s="176"/>
      <c r="J392" s="147" t="str">
        <f t="shared" si="68"/>
        <v xml:space="preserve"> </v>
      </c>
      <c r="K392" s="176"/>
      <c r="L392" s="176"/>
      <c r="M392" s="145">
        <f t="shared" si="70"/>
        <v>0</v>
      </c>
      <c r="N392" s="176"/>
      <c r="O392" s="133" t="str">
        <f t="shared" si="69"/>
        <v xml:space="preserve"> </v>
      </c>
      <c r="P392" s="176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67"/>
        <v>0</v>
      </c>
      <c r="I393" s="176"/>
      <c r="J393" s="147" t="str">
        <f t="shared" si="68"/>
        <v xml:space="preserve"> </v>
      </c>
      <c r="K393" s="176"/>
      <c r="L393" s="176"/>
      <c r="M393" s="145">
        <f t="shared" si="70"/>
        <v>0</v>
      </c>
      <c r="N393" s="176"/>
      <c r="O393" s="133" t="str">
        <f t="shared" si="69"/>
        <v xml:space="preserve"> </v>
      </c>
      <c r="P393" s="176"/>
    </row>
    <row r="394" spans="1:16" ht="15" hidden="1" customHeight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67"/>
        <v>0</v>
      </c>
      <c r="I394" s="176"/>
      <c r="J394" s="147" t="str">
        <f t="shared" si="68"/>
        <v xml:space="preserve"> </v>
      </c>
      <c r="K394" s="176"/>
      <c r="L394" s="176"/>
      <c r="M394" s="145">
        <f t="shared" si="70"/>
        <v>0</v>
      </c>
      <c r="N394" s="176"/>
      <c r="O394" s="133" t="str">
        <f t="shared" si="69"/>
        <v xml:space="preserve"> </v>
      </c>
      <c r="P394" s="176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67"/>
        <v>0</v>
      </c>
      <c r="I395" s="176"/>
      <c r="J395" s="147" t="str">
        <f t="shared" si="68"/>
        <v xml:space="preserve"> </v>
      </c>
      <c r="K395" s="176"/>
      <c r="L395" s="176"/>
      <c r="M395" s="145">
        <f t="shared" si="70"/>
        <v>0</v>
      </c>
      <c r="N395" s="176"/>
      <c r="O395" s="133" t="str">
        <f t="shared" si="69"/>
        <v xml:space="preserve"> </v>
      </c>
      <c r="P395" s="176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67"/>
        <v>0</v>
      </c>
      <c r="I396" s="176"/>
      <c r="J396" s="147" t="str">
        <f t="shared" si="68"/>
        <v xml:space="preserve"> </v>
      </c>
      <c r="K396" s="176"/>
      <c r="L396" s="176"/>
      <c r="M396" s="145">
        <f t="shared" si="70"/>
        <v>0</v>
      </c>
      <c r="N396" s="176"/>
      <c r="O396" s="133" t="str">
        <f t="shared" si="69"/>
        <v xml:space="preserve"> </v>
      </c>
      <c r="P396" s="176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67"/>
        <v>0</v>
      </c>
      <c r="I397" s="176"/>
      <c r="J397" s="147" t="str">
        <f t="shared" si="68"/>
        <v xml:space="preserve"> </v>
      </c>
      <c r="K397" s="176"/>
      <c r="L397" s="176"/>
      <c r="M397" s="145">
        <f t="shared" si="70"/>
        <v>0</v>
      </c>
      <c r="N397" s="176"/>
      <c r="O397" s="133" t="str">
        <f t="shared" si="69"/>
        <v xml:space="preserve"> </v>
      </c>
      <c r="P397" s="176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67"/>
        <v>0</v>
      </c>
      <c r="I398" s="176"/>
      <c r="J398" s="147" t="str">
        <f t="shared" si="68"/>
        <v xml:space="preserve"> </v>
      </c>
      <c r="K398" s="176"/>
      <c r="L398" s="176"/>
      <c r="M398" s="145">
        <f t="shared" si="70"/>
        <v>0</v>
      </c>
      <c r="N398" s="176"/>
      <c r="O398" s="133" t="str">
        <f t="shared" si="69"/>
        <v xml:space="preserve"> </v>
      </c>
      <c r="P398" s="176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67"/>
        <v>0</v>
      </c>
      <c r="I399" s="176"/>
      <c r="J399" s="147" t="str">
        <f t="shared" si="68"/>
        <v xml:space="preserve"> </v>
      </c>
      <c r="K399" s="176"/>
      <c r="L399" s="176"/>
      <c r="M399" s="145">
        <f t="shared" si="70"/>
        <v>0</v>
      </c>
      <c r="N399" s="176"/>
      <c r="O399" s="133" t="str">
        <f t="shared" si="69"/>
        <v xml:space="preserve"> </v>
      </c>
      <c r="P399" s="176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67"/>
        <v>0</v>
      </c>
      <c r="I400" s="176"/>
      <c r="J400" s="147" t="str">
        <f t="shared" si="68"/>
        <v xml:space="preserve"> </v>
      </c>
      <c r="K400" s="176"/>
      <c r="L400" s="176"/>
      <c r="M400" s="145">
        <f t="shared" si="70"/>
        <v>0</v>
      </c>
      <c r="N400" s="176"/>
      <c r="O400" s="133" t="str">
        <f t="shared" si="69"/>
        <v xml:space="preserve"> </v>
      </c>
      <c r="P400" s="176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67"/>
        <v>0</v>
      </c>
      <c r="I401" s="176"/>
      <c r="J401" s="147" t="str">
        <f t="shared" si="68"/>
        <v xml:space="preserve"> </v>
      </c>
      <c r="K401" s="176"/>
      <c r="L401" s="176"/>
      <c r="M401" s="145">
        <f t="shared" si="70"/>
        <v>0</v>
      </c>
      <c r="N401" s="176"/>
      <c r="O401" s="133" t="str">
        <f t="shared" si="69"/>
        <v xml:space="preserve"> </v>
      </c>
      <c r="P401" s="176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67"/>
        <v>0</v>
      </c>
      <c r="I402" s="176"/>
      <c r="J402" s="147" t="str">
        <f t="shared" si="68"/>
        <v xml:space="preserve"> </v>
      </c>
      <c r="K402" s="176"/>
      <c r="L402" s="176"/>
      <c r="M402" s="145">
        <f t="shared" si="70"/>
        <v>0</v>
      </c>
      <c r="N402" s="176"/>
      <c r="O402" s="133" t="str">
        <f t="shared" si="69"/>
        <v xml:space="preserve"> </v>
      </c>
      <c r="P402" s="176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67"/>
        <v>0</v>
      </c>
      <c r="I403" s="176"/>
      <c r="J403" s="147" t="str">
        <f t="shared" si="68"/>
        <v xml:space="preserve"> </v>
      </c>
      <c r="K403" s="176"/>
      <c r="L403" s="176"/>
      <c r="M403" s="145">
        <f t="shared" si="70"/>
        <v>0</v>
      </c>
      <c r="N403" s="176"/>
      <c r="O403" s="133" t="str">
        <f t="shared" si="69"/>
        <v xml:space="preserve"> </v>
      </c>
      <c r="P403" s="176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67"/>
        <v>0</v>
      </c>
      <c r="I404" s="176"/>
      <c r="J404" s="147" t="str">
        <f t="shared" si="68"/>
        <v xml:space="preserve"> </v>
      </c>
      <c r="K404" s="176"/>
      <c r="L404" s="176"/>
      <c r="M404" s="145">
        <f t="shared" si="70"/>
        <v>0</v>
      </c>
      <c r="N404" s="176"/>
      <c r="O404" s="133" t="str">
        <f t="shared" si="69"/>
        <v xml:space="preserve"> </v>
      </c>
      <c r="P404" s="176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67"/>
        <v>0</v>
      </c>
      <c r="I405" s="176"/>
      <c r="J405" s="147" t="str">
        <f t="shared" si="68"/>
        <v xml:space="preserve"> </v>
      </c>
      <c r="K405" s="176"/>
      <c r="L405" s="176"/>
      <c r="M405" s="145">
        <f t="shared" si="70"/>
        <v>0</v>
      </c>
      <c r="N405" s="176"/>
      <c r="O405" s="133" t="str">
        <f t="shared" si="69"/>
        <v xml:space="preserve"> </v>
      </c>
      <c r="P405" s="176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71">SUM(F406:G406)</f>
        <v>0</v>
      </c>
      <c r="I406" s="176"/>
      <c r="J406" s="147" t="str">
        <f t="shared" si="68"/>
        <v xml:space="preserve"> </v>
      </c>
      <c r="K406" s="176"/>
      <c r="L406" s="176"/>
      <c r="M406" s="145">
        <f t="shared" si="70"/>
        <v>0</v>
      </c>
      <c r="N406" s="176"/>
      <c r="O406" s="133" t="str">
        <f t="shared" si="69"/>
        <v xml:space="preserve"> </v>
      </c>
      <c r="P406" s="176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71"/>
        <v>0</v>
      </c>
      <c r="I407" s="176"/>
      <c r="J407" s="147" t="str">
        <f t="shared" si="68"/>
        <v xml:space="preserve"> </v>
      </c>
      <c r="K407" s="176"/>
      <c r="L407" s="176"/>
      <c r="M407" s="145">
        <f t="shared" si="70"/>
        <v>0</v>
      </c>
      <c r="N407" s="176"/>
      <c r="O407" s="133" t="str">
        <f t="shared" si="69"/>
        <v xml:space="preserve"> </v>
      </c>
      <c r="P407" s="176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71"/>
        <v>0</v>
      </c>
      <c r="I408" s="176"/>
      <c r="J408" s="147" t="str">
        <f t="shared" si="68"/>
        <v xml:space="preserve"> </v>
      </c>
      <c r="K408" s="176"/>
      <c r="L408" s="176"/>
      <c r="M408" s="145">
        <f t="shared" si="70"/>
        <v>0</v>
      </c>
      <c r="N408" s="176"/>
      <c r="O408" s="133" t="str">
        <f t="shared" si="69"/>
        <v xml:space="preserve"> </v>
      </c>
      <c r="P408" s="176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71"/>
        <v>0</v>
      </c>
      <c r="I409" s="176"/>
      <c r="J409" s="147" t="str">
        <f t="shared" ref="J409:J472" si="72">IF(H409=0," ",I409/H409)</f>
        <v xml:space="preserve"> </v>
      </c>
      <c r="K409" s="176"/>
      <c r="L409" s="176"/>
      <c r="M409" s="145">
        <f t="shared" si="70"/>
        <v>0</v>
      </c>
      <c r="N409" s="176"/>
      <c r="O409" s="133" t="str">
        <f t="shared" ref="O409:O472" si="73">IF(M409=0," ",N409/M409)</f>
        <v xml:space="preserve"> </v>
      </c>
      <c r="P409" s="176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71"/>
        <v>0</v>
      </c>
      <c r="I410" s="176"/>
      <c r="J410" s="147" t="str">
        <f t="shared" si="72"/>
        <v xml:space="preserve"> </v>
      </c>
      <c r="K410" s="176"/>
      <c r="L410" s="176"/>
      <c r="M410" s="145">
        <f t="shared" ref="M410:M473" si="74">SUM(K410:L410)</f>
        <v>0</v>
      </c>
      <c r="N410" s="176"/>
      <c r="O410" s="133" t="str">
        <f t="shared" si="73"/>
        <v xml:space="preserve"> </v>
      </c>
      <c r="P410" s="176"/>
    </row>
    <row r="411" spans="1:16" ht="15" hidden="1" customHeight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71"/>
        <v>0</v>
      </c>
      <c r="I411" s="176"/>
      <c r="J411" s="147" t="str">
        <f t="shared" si="72"/>
        <v xml:space="preserve"> </v>
      </c>
      <c r="K411" s="176"/>
      <c r="L411" s="176"/>
      <c r="M411" s="145">
        <f t="shared" si="74"/>
        <v>0</v>
      </c>
      <c r="N411" s="176"/>
      <c r="O411" s="133" t="str">
        <f t="shared" si="73"/>
        <v xml:space="preserve"> </v>
      </c>
      <c r="P411" s="176"/>
    </row>
    <row r="412" spans="1:16" ht="25.5" hidden="1" customHeight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71"/>
        <v>0</v>
      </c>
      <c r="I412" s="176"/>
      <c r="J412" s="147" t="str">
        <f t="shared" si="72"/>
        <v xml:space="preserve"> </v>
      </c>
      <c r="K412" s="176"/>
      <c r="L412" s="176"/>
      <c r="M412" s="145">
        <f t="shared" si="74"/>
        <v>0</v>
      </c>
      <c r="N412" s="176"/>
      <c r="O412" s="133" t="str">
        <f t="shared" si="73"/>
        <v xml:space="preserve"> </v>
      </c>
      <c r="P412" s="176"/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71"/>
        <v>0</v>
      </c>
      <c r="I413" s="176"/>
      <c r="J413" s="147" t="str">
        <f t="shared" si="72"/>
        <v xml:space="preserve"> </v>
      </c>
      <c r="K413" s="176"/>
      <c r="L413" s="176"/>
      <c r="M413" s="145">
        <f t="shared" si="74"/>
        <v>0</v>
      </c>
      <c r="N413" s="176"/>
      <c r="O413" s="133" t="str">
        <f t="shared" si="73"/>
        <v xml:space="preserve"> </v>
      </c>
      <c r="P413" s="176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71"/>
        <v>0</v>
      </c>
      <c r="I414" s="176"/>
      <c r="J414" s="147" t="str">
        <f t="shared" si="72"/>
        <v xml:space="preserve"> </v>
      </c>
      <c r="K414" s="176"/>
      <c r="L414" s="176"/>
      <c r="M414" s="145">
        <f t="shared" si="74"/>
        <v>0</v>
      </c>
      <c r="N414" s="176"/>
      <c r="O414" s="133" t="str">
        <f t="shared" si="73"/>
        <v xml:space="preserve"> </v>
      </c>
      <c r="P414" s="176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71"/>
        <v>0</v>
      </c>
      <c r="I415" s="176"/>
      <c r="J415" s="147" t="str">
        <f t="shared" si="72"/>
        <v xml:space="preserve"> </v>
      </c>
      <c r="K415" s="176"/>
      <c r="L415" s="176"/>
      <c r="M415" s="145">
        <f t="shared" si="74"/>
        <v>0</v>
      </c>
      <c r="N415" s="176"/>
      <c r="O415" s="133" t="str">
        <f t="shared" si="73"/>
        <v xml:space="preserve"> </v>
      </c>
      <c r="P415" s="176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71"/>
        <v>0</v>
      </c>
      <c r="I416" s="176"/>
      <c r="J416" s="147" t="str">
        <f t="shared" si="72"/>
        <v xml:space="preserve"> </v>
      </c>
      <c r="K416" s="176"/>
      <c r="L416" s="176"/>
      <c r="M416" s="145">
        <f t="shared" si="74"/>
        <v>0</v>
      </c>
      <c r="N416" s="176"/>
      <c r="O416" s="133" t="str">
        <f t="shared" si="73"/>
        <v xml:space="preserve"> </v>
      </c>
      <c r="P416" s="176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71"/>
        <v>0</v>
      </c>
      <c r="I417" s="176"/>
      <c r="J417" s="147" t="str">
        <f t="shared" si="72"/>
        <v xml:space="preserve"> </v>
      </c>
      <c r="K417" s="176"/>
      <c r="L417" s="176"/>
      <c r="M417" s="145">
        <f t="shared" si="74"/>
        <v>0</v>
      </c>
      <c r="N417" s="176"/>
      <c r="O417" s="133" t="str">
        <f t="shared" si="73"/>
        <v xml:space="preserve"> </v>
      </c>
      <c r="P417" s="176"/>
    </row>
    <row r="418" spans="1:16" ht="25.5" hidden="1" customHeight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71"/>
        <v>0</v>
      </c>
      <c r="I418" s="176"/>
      <c r="J418" s="147" t="str">
        <f t="shared" si="72"/>
        <v xml:space="preserve"> </v>
      </c>
      <c r="K418" s="176"/>
      <c r="L418" s="176"/>
      <c r="M418" s="145">
        <f t="shared" si="74"/>
        <v>0</v>
      </c>
      <c r="N418" s="176"/>
      <c r="O418" s="133" t="str">
        <f t="shared" si="73"/>
        <v xml:space="preserve"> </v>
      </c>
      <c r="P418" s="176"/>
    </row>
    <row r="419" spans="1:16" ht="25.5" hidden="1" customHeight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71"/>
        <v>0</v>
      </c>
      <c r="I419" s="176"/>
      <c r="J419" s="147" t="str">
        <f t="shared" si="72"/>
        <v xml:space="preserve"> </v>
      </c>
      <c r="K419" s="176"/>
      <c r="L419" s="176"/>
      <c r="M419" s="145">
        <f t="shared" si="74"/>
        <v>0</v>
      </c>
      <c r="N419" s="176"/>
      <c r="O419" s="133" t="str">
        <f t="shared" si="73"/>
        <v xml:space="preserve"> </v>
      </c>
      <c r="P419" s="176"/>
    </row>
    <row r="420" spans="1:16" ht="25.5" hidden="1" customHeight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71"/>
        <v>0</v>
      </c>
      <c r="I420" s="176"/>
      <c r="J420" s="147" t="str">
        <f t="shared" si="72"/>
        <v xml:space="preserve"> </v>
      </c>
      <c r="K420" s="176"/>
      <c r="L420" s="176"/>
      <c r="M420" s="145">
        <f t="shared" si="74"/>
        <v>0</v>
      </c>
      <c r="N420" s="176"/>
      <c r="O420" s="133" t="str">
        <f t="shared" si="73"/>
        <v xml:space="preserve"> </v>
      </c>
      <c r="P420" s="176"/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71"/>
        <v>0</v>
      </c>
      <c r="I421" s="176"/>
      <c r="J421" s="147" t="str">
        <f t="shared" si="72"/>
        <v xml:space="preserve"> </v>
      </c>
      <c r="K421" s="176"/>
      <c r="L421" s="176"/>
      <c r="M421" s="145">
        <f t="shared" si="74"/>
        <v>0</v>
      </c>
      <c r="N421" s="176"/>
      <c r="O421" s="133" t="str">
        <f t="shared" si="73"/>
        <v xml:space="preserve"> </v>
      </c>
      <c r="P421" s="176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71"/>
        <v>0</v>
      </c>
      <c r="I422" s="176"/>
      <c r="J422" s="147" t="str">
        <f t="shared" si="72"/>
        <v xml:space="preserve"> </v>
      </c>
      <c r="K422" s="176"/>
      <c r="L422" s="176"/>
      <c r="M422" s="145">
        <f t="shared" si="74"/>
        <v>0</v>
      </c>
      <c r="N422" s="176"/>
      <c r="O422" s="133" t="str">
        <f t="shared" si="73"/>
        <v xml:space="preserve"> </v>
      </c>
      <c r="P422" s="176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71"/>
        <v>0</v>
      </c>
      <c r="I423" s="176"/>
      <c r="J423" s="147" t="str">
        <f t="shared" si="72"/>
        <v xml:space="preserve"> </v>
      </c>
      <c r="K423" s="176"/>
      <c r="L423" s="176"/>
      <c r="M423" s="145">
        <f t="shared" si="74"/>
        <v>0</v>
      </c>
      <c r="N423" s="176"/>
      <c r="O423" s="133" t="str">
        <f t="shared" si="73"/>
        <v xml:space="preserve"> </v>
      </c>
      <c r="P423" s="176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71"/>
        <v>0</v>
      </c>
      <c r="I424" s="176"/>
      <c r="J424" s="147" t="str">
        <f t="shared" si="72"/>
        <v xml:space="preserve"> </v>
      </c>
      <c r="K424" s="176"/>
      <c r="L424" s="176"/>
      <c r="M424" s="145">
        <f t="shared" si="74"/>
        <v>0</v>
      </c>
      <c r="N424" s="176"/>
      <c r="O424" s="133" t="str">
        <f t="shared" si="73"/>
        <v xml:space="preserve"> </v>
      </c>
      <c r="P424" s="176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71"/>
        <v>0</v>
      </c>
      <c r="I425" s="176"/>
      <c r="J425" s="147" t="str">
        <f t="shared" si="72"/>
        <v xml:space="preserve"> </v>
      </c>
      <c r="K425" s="176"/>
      <c r="L425" s="176"/>
      <c r="M425" s="145">
        <f t="shared" si="74"/>
        <v>0</v>
      </c>
      <c r="N425" s="176"/>
      <c r="O425" s="133" t="str">
        <f t="shared" si="73"/>
        <v xml:space="preserve"> </v>
      </c>
      <c r="P425" s="176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71"/>
        <v>0</v>
      </c>
      <c r="I426" s="176"/>
      <c r="J426" s="147" t="str">
        <f t="shared" si="72"/>
        <v xml:space="preserve"> </v>
      </c>
      <c r="K426" s="176"/>
      <c r="L426" s="176"/>
      <c r="M426" s="145">
        <f t="shared" si="74"/>
        <v>0</v>
      </c>
      <c r="N426" s="176"/>
      <c r="O426" s="133" t="str">
        <f t="shared" si="73"/>
        <v xml:space="preserve"> </v>
      </c>
      <c r="P426" s="176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71"/>
        <v>0</v>
      </c>
      <c r="I427" s="176"/>
      <c r="J427" s="147" t="str">
        <f t="shared" si="72"/>
        <v xml:space="preserve"> </v>
      </c>
      <c r="K427" s="176"/>
      <c r="L427" s="176"/>
      <c r="M427" s="145">
        <f t="shared" si="74"/>
        <v>0</v>
      </c>
      <c r="N427" s="176"/>
      <c r="O427" s="133" t="str">
        <f t="shared" si="73"/>
        <v xml:space="preserve"> </v>
      </c>
      <c r="P427" s="176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71"/>
        <v>0</v>
      </c>
      <c r="I428" s="176"/>
      <c r="J428" s="147" t="str">
        <f t="shared" si="72"/>
        <v xml:space="preserve"> </v>
      </c>
      <c r="K428" s="176"/>
      <c r="L428" s="176"/>
      <c r="M428" s="145">
        <f t="shared" si="74"/>
        <v>0</v>
      </c>
      <c r="N428" s="176"/>
      <c r="O428" s="133" t="str">
        <f t="shared" si="73"/>
        <v xml:space="preserve"> </v>
      </c>
      <c r="P428" s="176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71"/>
        <v>0</v>
      </c>
      <c r="I429" s="176"/>
      <c r="J429" s="147" t="str">
        <f t="shared" si="72"/>
        <v xml:space="preserve"> </v>
      </c>
      <c r="K429" s="176"/>
      <c r="L429" s="176"/>
      <c r="M429" s="145">
        <f t="shared" si="74"/>
        <v>0</v>
      </c>
      <c r="N429" s="176"/>
      <c r="O429" s="133" t="str">
        <f t="shared" si="73"/>
        <v xml:space="preserve"> </v>
      </c>
      <c r="P429" s="176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71"/>
        <v>0</v>
      </c>
      <c r="I430" s="176"/>
      <c r="J430" s="147" t="str">
        <f t="shared" si="72"/>
        <v xml:space="preserve"> </v>
      </c>
      <c r="K430" s="176"/>
      <c r="L430" s="176"/>
      <c r="M430" s="145">
        <f t="shared" si="74"/>
        <v>0</v>
      </c>
      <c r="N430" s="176"/>
      <c r="O430" s="133" t="str">
        <f t="shared" si="73"/>
        <v xml:space="preserve"> </v>
      </c>
      <c r="P430" s="176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71"/>
        <v>0</v>
      </c>
      <c r="I431" s="176"/>
      <c r="J431" s="147" t="str">
        <f t="shared" si="72"/>
        <v xml:space="preserve"> </v>
      </c>
      <c r="K431" s="176"/>
      <c r="L431" s="176"/>
      <c r="M431" s="145">
        <f t="shared" si="74"/>
        <v>0</v>
      </c>
      <c r="N431" s="176"/>
      <c r="O431" s="133" t="str">
        <f t="shared" si="73"/>
        <v xml:space="preserve"> </v>
      </c>
      <c r="P431" s="176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71"/>
        <v>0</v>
      </c>
      <c r="I432" s="176"/>
      <c r="J432" s="147" t="str">
        <f t="shared" si="72"/>
        <v xml:space="preserve"> </v>
      </c>
      <c r="K432" s="176"/>
      <c r="L432" s="176"/>
      <c r="M432" s="145">
        <f t="shared" si="74"/>
        <v>0</v>
      </c>
      <c r="N432" s="176"/>
      <c r="O432" s="133" t="str">
        <f t="shared" si="73"/>
        <v xml:space="preserve"> </v>
      </c>
      <c r="P432" s="176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71"/>
        <v>0</v>
      </c>
      <c r="I433" s="176"/>
      <c r="J433" s="147" t="str">
        <f t="shared" si="72"/>
        <v xml:space="preserve"> </v>
      </c>
      <c r="K433" s="176"/>
      <c r="L433" s="176"/>
      <c r="M433" s="145">
        <f t="shared" si="74"/>
        <v>0</v>
      </c>
      <c r="N433" s="176"/>
      <c r="O433" s="133" t="str">
        <f t="shared" si="73"/>
        <v xml:space="preserve"> </v>
      </c>
      <c r="P433" s="176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71"/>
        <v>0</v>
      </c>
      <c r="I434" s="176"/>
      <c r="J434" s="147" t="str">
        <f t="shared" si="72"/>
        <v xml:space="preserve"> </v>
      </c>
      <c r="K434" s="176"/>
      <c r="L434" s="176"/>
      <c r="M434" s="145">
        <f t="shared" si="74"/>
        <v>0</v>
      </c>
      <c r="N434" s="176"/>
      <c r="O434" s="133" t="str">
        <f t="shared" si="73"/>
        <v xml:space="preserve"> </v>
      </c>
      <c r="P434" s="176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71"/>
        <v>0</v>
      </c>
      <c r="I435" s="176"/>
      <c r="J435" s="147" t="str">
        <f t="shared" si="72"/>
        <v xml:space="preserve"> </v>
      </c>
      <c r="K435" s="176"/>
      <c r="L435" s="176"/>
      <c r="M435" s="145">
        <f t="shared" si="74"/>
        <v>0</v>
      </c>
      <c r="N435" s="176"/>
      <c r="O435" s="133" t="str">
        <f t="shared" si="73"/>
        <v xml:space="preserve"> </v>
      </c>
      <c r="P435" s="176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71"/>
        <v>0</v>
      </c>
      <c r="I436" s="176"/>
      <c r="J436" s="147" t="str">
        <f t="shared" si="72"/>
        <v xml:space="preserve"> </v>
      </c>
      <c r="K436" s="176"/>
      <c r="L436" s="176"/>
      <c r="M436" s="145">
        <f t="shared" si="74"/>
        <v>0</v>
      </c>
      <c r="N436" s="176"/>
      <c r="O436" s="133" t="str">
        <f t="shared" si="73"/>
        <v xml:space="preserve"> </v>
      </c>
      <c r="P436" s="176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71"/>
        <v>0</v>
      </c>
      <c r="I437" s="176"/>
      <c r="J437" s="147" t="str">
        <f t="shared" si="72"/>
        <v xml:space="preserve"> </v>
      </c>
      <c r="K437" s="176"/>
      <c r="L437" s="176"/>
      <c r="M437" s="145">
        <f t="shared" si="74"/>
        <v>0</v>
      </c>
      <c r="N437" s="176"/>
      <c r="O437" s="133" t="str">
        <f t="shared" si="73"/>
        <v xml:space="preserve"> </v>
      </c>
      <c r="P437" s="176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71"/>
        <v>0</v>
      </c>
      <c r="I438" s="176"/>
      <c r="J438" s="147" t="str">
        <f t="shared" si="72"/>
        <v xml:space="preserve"> </v>
      </c>
      <c r="K438" s="176"/>
      <c r="L438" s="176"/>
      <c r="M438" s="145">
        <f t="shared" si="74"/>
        <v>0</v>
      </c>
      <c r="N438" s="176"/>
      <c r="O438" s="133" t="str">
        <f t="shared" si="73"/>
        <v xml:space="preserve"> </v>
      </c>
      <c r="P438" s="176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71"/>
        <v>0</v>
      </c>
      <c r="I439" s="176"/>
      <c r="J439" s="147" t="str">
        <f t="shared" si="72"/>
        <v xml:space="preserve"> </v>
      </c>
      <c r="K439" s="176"/>
      <c r="L439" s="176"/>
      <c r="M439" s="145">
        <f t="shared" si="74"/>
        <v>0</v>
      </c>
      <c r="N439" s="176"/>
      <c r="O439" s="133" t="str">
        <f t="shared" si="73"/>
        <v xml:space="preserve"> </v>
      </c>
      <c r="P439" s="176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71"/>
        <v>0</v>
      </c>
      <c r="I440" s="176"/>
      <c r="J440" s="147" t="str">
        <f t="shared" si="72"/>
        <v xml:space="preserve"> </v>
      </c>
      <c r="K440" s="176"/>
      <c r="L440" s="176"/>
      <c r="M440" s="145">
        <f t="shared" si="74"/>
        <v>0</v>
      </c>
      <c r="N440" s="176"/>
      <c r="O440" s="133" t="str">
        <f t="shared" si="73"/>
        <v xml:space="preserve"> </v>
      </c>
      <c r="P440" s="176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71"/>
        <v>0</v>
      </c>
      <c r="I441" s="176"/>
      <c r="J441" s="147" t="str">
        <f t="shared" si="72"/>
        <v xml:space="preserve"> </v>
      </c>
      <c r="K441" s="176"/>
      <c r="L441" s="176"/>
      <c r="M441" s="145">
        <f t="shared" si="74"/>
        <v>0</v>
      </c>
      <c r="N441" s="176"/>
      <c r="O441" s="133" t="str">
        <f t="shared" si="73"/>
        <v xml:space="preserve"> </v>
      </c>
      <c r="P441" s="176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71"/>
        <v>0</v>
      </c>
      <c r="I442" s="176"/>
      <c r="J442" s="147" t="str">
        <f t="shared" si="72"/>
        <v xml:space="preserve"> </v>
      </c>
      <c r="K442" s="176"/>
      <c r="L442" s="176"/>
      <c r="M442" s="145">
        <f t="shared" si="74"/>
        <v>0</v>
      </c>
      <c r="N442" s="176"/>
      <c r="O442" s="133" t="str">
        <f t="shared" si="73"/>
        <v xml:space="preserve"> </v>
      </c>
      <c r="P442" s="176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71"/>
        <v>0</v>
      </c>
      <c r="I443" s="176"/>
      <c r="J443" s="147" t="str">
        <f t="shared" si="72"/>
        <v xml:space="preserve"> </v>
      </c>
      <c r="K443" s="176"/>
      <c r="L443" s="176"/>
      <c r="M443" s="145">
        <f t="shared" si="74"/>
        <v>0</v>
      </c>
      <c r="N443" s="176"/>
      <c r="O443" s="133" t="str">
        <f t="shared" si="73"/>
        <v xml:space="preserve"> </v>
      </c>
      <c r="P443" s="176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71"/>
        <v>0</v>
      </c>
      <c r="I444" s="176"/>
      <c r="J444" s="147" t="str">
        <f t="shared" si="72"/>
        <v xml:space="preserve"> </v>
      </c>
      <c r="K444" s="176"/>
      <c r="L444" s="176"/>
      <c r="M444" s="145">
        <f t="shared" si="74"/>
        <v>0</v>
      </c>
      <c r="N444" s="176"/>
      <c r="O444" s="133" t="str">
        <f t="shared" si="73"/>
        <v xml:space="preserve"> </v>
      </c>
      <c r="P444" s="176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71"/>
        <v>0</v>
      </c>
      <c r="I445" s="176"/>
      <c r="J445" s="147" t="str">
        <f t="shared" si="72"/>
        <v xml:space="preserve"> </v>
      </c>
      <c r="K445" s="176"/>
      <c r="L445" s="176"/>
      <c r="M445" s="145">
        <f t="shared" si="74"/>
        <v>0</v>
      </c>
      <c r="N445" s="176"/>
      <c r="O445" s="133" t="str">
        <f t="shared" si="73"/>
        <v xml:space="preserve"> </v>
      </c>
      <c r="P445" s="176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71"/>
        <v>0</v>
      </c>
      <c r="I446" s="176"/>
      <c r="J446" s="147" t="str">
        <f t="shared" si="72"/>
        <v xml:space="preserve"> </v>
      </c>
      <c r="K446" s="176"/>
      <c r="L446" s="176"/>
      <c r="M446" s="145">
        <f t="shared" si="74"/>
        <v>0</v>
      </c>
      <c r="N446" s="176"/>
      <c r="O446" s="133" t="str">
        <f t="shared" si="73"/>
        <v xml:space="preserve"> </v>
      </c>
      <c r="P446" s="176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71"/>
        <v>0</v>
      </c>
      <c r="I447" s="176"/>
      <c r="J447" s="147" t="str">
        <f t="shared" si="72"/>
        <v xml:space="preserve"> </v>
      </c>
      <c r="K447" s="176"/>
      <c r="L447" s="176"/>
      <c r="M447" s="145">
        <f t="shared" si="74"/>
        <v>0</v>
      </c>
      <c r="N447" s="176"/>
      <c r="O447" s="133" t="str">
        <f t="shared" si="73"/>
        <v xml:space="preserve"> </v>
      </c>
      <c r="P447" s="176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71"/>
        <v>0</v>
      </c>
      <c r="I448" s="176"/>
      <c r="J448" s="147" t="str">
        <f t="shared" si="72"/>
        <v xml:space="preserve"> </v>
      </c>
      <c r="K448" s="176"/>
      <c r="L448" s="176"/>
      <c r="M448" s="145">
        <f t="shared" si="74"/>
        <v>0</v>
      </c>
      <c r="N448" s="176"/>
      <c r="O448" s="133" t="str">
        <f t="shared" si="73"/>
        <v xml:space="preserve"> </v>
      </c>
      <c r="P448" s="176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71"/>
        <v>0</v>
      </c>
      <c r="I449" s="176"/>
      <c r="J449" s="147" t="str">
        <f t="shared" si="72"/>
        <v xml:space="preserve"> </v>
      </c>
      <c r="K449" s="176"/>
      <c r="L449" s="176"/>
      <c r="M449" s="145">
        <f t="shared" si="74"/>
        <v>0</v>
      </c>
      <c r="N449" s="176"/>
      <c r="O449" s="133" t="str">
        <f t="shared" si="73"/>
        <v xml:space="preserve"> </v>
      </c>
      <c r="P449" s="176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71"/>
        <v>0</v>
      </c>
      <c r="I450" s="176"/>
      <c r="J450" s="147" t="str">
        <f t="shared" si="72"/>
        <v xml:space="preserve"> </v>
      </c>
      <c r="K450" s="176"/>
      <c r="L450" s="176"/>
      <c r="M450" s="145">
        <f t="shared" si="74"/>
        <v>0</v>
      </c>
      <c r="N450" s="176"/>
      <c r="O450" s="133" t="str">
        <f t="shared" si="73"/>
        <v xml:space="preserve"> </v>
      </c>
      <c r="P450" s="176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71"/>
        <v>0</v>
      </c>
      <c r="I451" s="176"/>
      <c r="J451" s="147" t="str">
        <f t="shared" si="72"/>
        <v xml:space="preserve"> </v>
      </c>
      <c r="K451" s="176"/>
      <c r="L451" s="176"/>
      <c r="M451" s="145">
        <f t="shared" si="74"/>
        <v>0</v>
      </c>
      <c r="N451" s="176"/>
      <c r="O451" s="133" t="str">
        <f t="shared" si="73"/>
        <v xml:space="preserve"> </v>
      </c>
      <c r="P451" s="176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71"/>
        <v>0</v>
      </c>
      <c r="I452" s="176"/>
      <c r="J452" s="147" t="str">
        <f t="shared" si="72"/>
        <v xml:space="preserve"> </v>
      </c>
      <c r="K452" s="176"/>
      <c r="L452" s="176"/>
      <c r="M452" s="145">
        <f t="shared" si="74"/>
        <v>0</v>
      </c>
      <c r="N452" s="176"/>
      <c r="O452" s="133" t="str">
        <f t="shared" si="73"/>
        <v xml:space="preserve"> </v>
      </c>
      <c r="P452" s="176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71"/>
        <v>0</v>
      </c>
      <c r="I453" s="176"/>
      <c r="J453" s="147" t="str">
        <f t="shared" si="72"/>
        <v xml:space="preserve"> </v>
      </c>
      <c r="K453" s="176"/>
      <c r="L453" s="176"/>
      <c r="M453" s="145">
        <f t="shared" si="74"/>
        <v>0</v>
      </c>
      <c r="N453" s="176"/>
      <c r="O453" s="133" t="str">
        <f t="shared" si="73"/>
        <v xml:space="preserve"> </v>
      </c>
      <c r="P453" s="176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71"/>
        <v>0</v>
      </c>
      <c r="I454" s="176"/>
      <c r="J454" s="147" t="str">
        <f t="shared" si="72"/>
        <v xml:space="preserve"> </v>
      </c>
      <c r="K454" s="176"/>
      <c r="L454" s="176"/>
      <c r="M454" s="145">
        <f t="shared" si="74"/>
        <v>0</v>
      </c>
      <c r="N454" s="176"/>
      <c r="O454" s="133" t="str">
        <f t="shared" si="73"/>
        <v xml:space="preserve"> </v>
      </c>
      <c r="P454" s="176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71"/>
        <v>0</v>
      </c>
      <c r="I455" s="176"/>
      <c r="J455" s="147" t="str">
        <f t="shared" si="72"/>
        <v xml:space="preserve"> </v>
      </c>
      <c r="K455" s="176"/>
      <c r="L455" s="176"/>
      <c r="M455" s="145">
        <f t="shared" si="74"/>
        <v>0</v>
      </c>
      <c r="N455" s="176"/>
      <c r="O455" s="133" t="str">
        <f t="shared" si="73"/>
        <v xml:space="preserve"> </v>
      </c>
      <c r="P455" s="176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71"/>
        <v>0</v>
      </c>
      <c r="I456" s="176"/>
      <c r="J456" s="147" t="str">
        <f t="shared" si="72"/>
        <v xml:space="preserve"> </v>
      </c>
      <c r="K456" s="176"/>
      <c r="L456" s="176"/>
      <c r="M456" s="145">
        <f t="shared" si="74"/>
        <v>0</v>
      </c>
      <c r="N456" s="176"/>
      <c r="O456" s="133" t="str">
        <f t="shared" si="73"/>
        <v xml:space="preserve"> </v>
      </c>
      <c r="P456" s="176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71"/>
        <v>0</v>
      </c>
      <c r="I457" s="176"/>
      <c r="J457" s="147" t="str">
        <f t="shared" si="72"/>
        <v xml:space="preserve"> </v>
      </c>
      <c r="K457" s="176"/>
      <c r="L457" s="176"/>
      <c r="M457" s="145">
        <f t="shared" si="74"/>
        <v>0</v>
      </c>
      <c r="N457" s="176"/>
      <c r="O457" s="133" t="str">
        <f t="shared" si="73"/>
        <v xml:space="preserve"> </v>
      </c>
      <c r="P457" s="176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71"/>
        <v>0</v>
      </c>
      <c r="I458" s="176"/>
      <c r="J458" s="147" t="str">
        <f t="shared" si="72"/>
        <v xml:space="preserve"> </v>
      </c>
      <c r="K458" s="176"/>
      <c r="L458" s="176"/>
      <c r="M458" s="145">
        <f t="shared" si="74"/>
        <v>0</v>
      </c>
      <c r="N458" s="176"/>
      <c r="O458" s="133" t="str">
        <f t="shared" si="73"/>
        <v xml:space="preserve"> </v>
      </c>
      <c r="P458" s="176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71"/>
        <v>0</v>
      </c>
      <c r="I459" s="176"/>
      <c r="J459" s="147" t="str">
        <f t="shared" si="72"/>
        <v xml:space="preserve"> </v>
      </c>
      <c r="K459" s="176"/>
      <c r="L459" s="176"/>
      <c r="M459" s="145">
        <f t="shared" si="74"/>
        <v>0</v>
      </c>
      <c r="N459" s="176"/>
      <c r="O459" s="133" t="str">
        <f t="shared" si="73"/>
        <v xml:space="preserve"> </v>
      </c>
      <c r="P459" s="176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71"/>
        <v>0</v>
      </c>
      <c r="I460" s="176"/>
      <c r="J460" s="147" t="str">
        <f t="shared" si="72"/>
        <v xml:space="preserve"> </v>
      </c>
      <c r="K460" s="176"/>
      <c r="L460" s="176"/>
      <c r="M460" s="145">
        <f t="shared" si="74"/>
        <v>0</v>
      </c>
      <c r="N460" s="176"/>
      <c r="O460" s="133" t="str">
        <f t="shared" si="73"/>
        <v xml:space="preserve"> </v>
      </c>
      <c r="P460" s="176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71"/>
        <v>0</v>
      </c>
      <c r="I461" s="176"/>
      <c r="J461" s="147" t="str">
        <f t="shared" si="72"/>
        <v xml:space="preserve"> </v>
      </c>
      <c r="K461" s="176"/>
      <c r="L461" s="176"/>
      <c r="M461" s="145">
        <f t="shared" si="74"/>
        <v>0</v>
      </c>
      <c r="N461" s="176"/>
      <c r="O461" s="133" t="str">
        <f t="shared" si="73"/>
        <v xml:space="preserve"> </v>
      </c>
      <c r="P461" s="176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71"/>
        <v>0</v>
      </c>
      <c r="I462" s="176"/>
      <c r="J462" s="147" t="str">
        <f t="shared" si="72"/>
        <v xml:space="preserve"> </v>
      </c>
      <c r="K462" s="176"/>
      <c r="L462" s="176"/>
      <c r="M462" s="145">
        <f t="shared" si="74"/>
        <v>0</v>
      </c>
      <c r="N462" s="176"/>
      <c r="O462" s="133" t="str">
        <f t="shared" si="73"/>
        <v xml:space="preserve"> </v>
      </c>
      <c r="P462" s="176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71"/>
        <v>0</v>
      </c>
      <c r="I463" s="176"/>
      <c r="J463" s="147" t="str">
        <f t="shared" si="72"/>
        <v xml:space="preserve"> </v>
      </c>
      <c r="K463" s="176"/>
      <c r="L463" s="176"/>
      <c r="M463" s="145">
        <f t="shared" si="74"/>
        <v>0</v>
      </c>
      <c r="N463" s="176"/>
      <c r="O463" s="133" t="str">
        <f t="shared" si="73"/>
        <v xml:space="preserve"> </v>
      </c>
      <c r="P463" s="176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71"/>
        <v>0</v>
      </c>
      <c r="I464" s="176"/>
      <c r="J464" s="147" t="str">
        <f t="shared" si="72"/>
        <v xml:space="preserve"> </v>
      </c>
      <c r="K464" s="176"/>
      <c r="L464" s="176"/>
      <c r="M464" s="145">
        <f t="shared" si="74"/>
        <v>0</v>
      </c>
      <c r="N464" s="176"/>
      <c r="O464" s="133" t="str">
        <f t="shared" si="73"/>
        <v xml:space="preserve"> </v>
      </c>
      <c r="P464" s="176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71"/>
        <v>0</v>
      </c>
      <c r="I465" s="176"/>
      <c r="J465" s="147" t="str">
        <f t="shared" si="72"/>
        <v xml:space="preserve"> </v>
      </c>
      <c r="K465" s="176"/>
      <c r="L465" s="176"/>
      <c r="M465" s="145">
        <f t="shared" si="74"/>
        <v>0</v>
      </c>
      <c r="N465" s="176"/>
      <c r="O465" s="133" t="str">
        <f t="shared" si="73"/>
        <v xml:space="preserve"> </v>
      </c>
      <c r="P465" s="176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71"/>
        <v>0</v>
      </c>
      <c r="I466" s="176"/>
      <c r="J466" s="147" t="str">
        <f t="shared" si="72"/>
        <v xml:space="preserve"> </v>
      </c>
      <c r="K466" s="176"/>
      <c r="L466" s="176"/>
      <c r="M466" s="145">
        <f t="shared" si="74"/>
        <v>0</v>
      </c>
      <c r="N466" s="176"/>
      <c r="O466" s="133" t="str">
        <f t="shared" si="73"/>
        <v xml:space="preserve"> </v>
      </c>
      <c r="P466" s="176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71"/>
        <v>0</v>
      </c>
      <c r="I467" s="176"/>
      <c r="J467" s="147" t="str">
        <f t="shared" si="72"/>
        <v xml:space="preserve"> </v>
      </c>
      <c r="K467" s="176"/>
      <c r="L467" s="176"/>
      <c r="M467" s="145">
        <f t="shared" si="74"/>
        <v>0</v>
      </c>
      <c r="N467" s="176"/>
      <c r="O467" s="133" t="str">
        <f t="shared" si="73"/>
        <v xml:space="preserve"> </v>
      </c>
      <c r="P467" s="176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71"/>
        <v>0</v>
      </c>
      <c r="I468" s="176"/>
      <c r="J468" s="147" t="str">
        <f t="shared" si="72"/>
        <v xml:space="preserve"> </v>
      </c>
      <c r="K468" s="176"/>
      <c r="L468" s="176"/>
      <c r="M468" s="145">
        <f t="shared" si="74"/>
        <v>0</v>
      </c>
      <c r="N468" s="176"/>
      <c r="O468" s="133" t="str">
        <f t="shared" si="73"/>
        <v xml:space="preserve"> </v>
      </c>
      <c r="P468" s="176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71"/>
        <v>0</v>
      </c>
      <c r="I469" s="176"/>
      <c r="J469" s="147" t="str">
        <f t="shared" si="72"/>
        <v xml:space="preserve"> </v>
      </c>
      <c r="K469" s="176"/>
      <c r="L469" s="176"/>
      <c r="M469" s="145">
        <f t="shared" si="74"/>
        <v>0</v>
      </c>
      <c r="N469" s="176"/>
      <c r="O469" s="133" t="str">
        <f t="shared" si="73"/>
        <v xml:space="preserve"> </v>
      </c>
      <c r="P469" s="176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73" si="75">SUM(F470:G470)</f>
        <v>0</v>
      </c>
      <c r="I470" s="176"/>
      <c r="J470" s="147" t="str">
        <f t="shared" si="72"/>
        <v xml:space="preserve"> </v>
      </c>
      <c r="K470" s="176"/>
      <c r="L470" s="176"/>
      <c r="M470" s="145">
        <f t="shared" si="74"/>
        <v>0</v>
      </c>
      <c r="N470" s="176"/>
      <c r="O470" s="133" t="str">
        <f t="shared" si="73"/>
        <v xml:space="preserve"> </v>
      </c>
      <c r="P470" s="176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75"/>
        <v>0</v>
      </c>
      <c r="I471" s="176"/>
      <c r="J471" s="147" t="str">
        <f t="shared" si="72"/>
        <v xml:space="preserve"> </v>
      </c>
      <c r="K471" s="176"/>
      <c r="L471" s="176"/>
      <c r="M471" s="145">
        <f t="shared" si="74"/>
        <v>0</v>
      </c>
      <c r="N471" s="176"/>
      <c r="O471" s="133" t="str">
        <f t="shared" si="73"/>
        <v xml:space="preserve"> </v>
      </c>
      <c r="P471" s="176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75"/>
        <v>0</v>
      </c>
      <c r="I472" s="176"/>
      <c r="J472" s="147" t="str">
        <f t="shared" si="72"/>
        <v xml:space="preserve"> </v>
      </c>
      <c r="K472" s="176"/>
      <c r="L472" s="176"/>
      <c r="M472" s="145">
        <f t="shared" si="74"/>
        <v>0</v>
      </c>
      <c r="N472" s="176"/>
      <c r="O472" s="133" t="str">
        <f t="shared" si="73"/>
        <v xml:space="preserve"> </v>
      </c>
      <c r="P472" s="176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75"/>
        <v>0</v>
      </c>
      <c r="I473" s="176"/>
      <c r="J473" s="147" t="str">
        <f t="shared" ref="J473:J536" si="76">IF(H473=0," ",I473/H473)</f>
        <v xml:space="preserve"> </v>
      </c>
      <c r="K473" s="176"/>
      <c r="L473" s="176"/>
      <c r="M473" s="145">
        <f t="shared" si="74"/>
        <v>0</v>
      </c>
      <c r="N473" s="176"/>
      <c r="O473" s="133" t="str">
        <f t="shared" ref="O473:O536" si="77">IF(M473=0," ",N473/M473)</f>
        <v xml:space="preserve"> </v>
      </c>
      <c r="P473" s="176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ref="H474:H484" si="78">SUM(F474:G474)</f>
        <v>0</v>
      </c>
      <c r="I474" s="176"/>
      <c r="J474" s="147" t="str">
        <f t="shared" si="76"/>
        <v xml:space="preserve"> </v>
      </c>
      <c r="K474" s="176"/>
      <c r="L474" s="176"/>
      <c r="M474" s="145">
        <f t="shared" ref="M474:M537" si="79">SUM(K474:L474)</f>
        <v>0</v>
      </c>
      <c r="N474" s="176"/>
      <c r="O474" s="133" t="str">
        <f t="shared" si="77"/>
        <v xml:space="preserve"> </v>
      </c>
      <c r="P474" s="176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78"/>
        <v>0</v>
      </c>
      <c r="I475" s="176"/>
      <c r="J475" s="147" t="str">
        <f t="shared" si="76"/>
        <v xml:space="preserve"> </v>
      </c>
      <c r="K475" s="176"/>
      <c r="L475" s="176"/>
      <c r="M475" s="145">
        <f t="shared" si="79"/>
        <v>0</v>
      </c>
      <c r="N475" s="176"/>
      <c r="O475" s="133" t="str">
        <f t="shared" si="77"/>
        <v xml:space="preserve"> </v>
      </c>
      <c r="P475" s="176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78"/>
        <v>0</v>
      </c>
      <c r="I476" s="176"/>
      <c r="J476" s="147" t="str">
        <f t="shared" si="76"/>
        <v xml:space="preserve"> </v>
      </c>
      <c r="K476" s="176"/>
      <c r="L476" s="176"/>
      <c r="M476" s="145">
        <f t="shared" si="79"/>
        <v>0</v>
      </c>
      <c r="N476" s="176"/>
      <c r="O476" s="133" t="str">
        <f t="shared" si="77"/>
        <v xml:space="preserve"> </v>
      </c>
      <c r="P476" s="176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78"/>
        <v>0</v>
      </c>
      <c r="I477" s="176"/>
      <c r="J477" s="147" t="str">
        <f t="shared" si="76"/>
        <v xml:space="preserve"> </v>
      </c>
      <c r="K477" s="176"/>
      <c r="L477" s="176"/>
      <c r="M477" s="145">
        <f t="shared" si="79"/>
        <v>0</v>
      </c>
      <c r="N477" s="176"/>
      <c r="O477" s="133" t="str">
        <f t="shared" si="77"/>
        <v xml:space="preserve"> </v>
      </c>
      <c r="P477" s="176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78"/>
        <v>0</v>
      </c>
      <c r="I478" s="176"/>
      <c r="J478" s="147" t="str">
        <f t="shared" si="76"/>
        <v xml:space="preserve"> </v>
      </c>
      <c r="K478" s="176"/>
      <c r="L478" s="176"/>
      <c r="M478" s="145">
        <f t="shared" si="79"/>
        <v>0</v>
      </c>
      <c r="N478" s="176"/>
      <c r="O478" s="133" t="str">
        <f t="shared" si="77"/>
        <v xml:space="preserve"> </v>
      </c>
      <c r="P478" s="176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78"/>
        <v>0</v>
      </c>
      <c r="I479" s="176"/>
      <c r="J479" s="147" t="str">
        <f t="shared" si="76"/>
        <v xml:space="preserve"> </v>
      </c>
      <c r="K479" s="176"/>
      <c r="L479" s="176"/>
      <c r="M479" s="145">
        <f t="shared" si="79"/>
        <v>0</v>
      </c>
      <c r="N479" s="176"/>
      <c r="O479" s="133" t="str">
        <f t="shared" si="77"/>
        <v xml:space="preserve"> </v>
      </c>
      <c r="P479" s="176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78"/>
        <v>0</v>
      </c>
      <c r="I480" s="176"/>
      <c r="J480" s="147" t="str">
        <f t="shared" si="76"/>
        <v xml:space="preserve"> </v>
      </c>
      <c r="K480" s="176"/>
      <c r="L480" s="176"/>
      <c r="M480" s="145">
        <f t="shared" si="79"/>
        <v>0</v>
      </c>
      <c r="N480" s="176"/>
      <c r="O480" s="133" t="str">
        <f t="shared" si="77"/>
        <v xml:space="preserve"> </v>
      </c>
      <c r="P480" s="176"/>
    </row>
    <row r="481" spans="1:16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78"/>
        <v>0</v>
      </c>
      <c r="I481" s="176"/>
      <c r="J481" s="147" t="str">
        <f t="shared" si="76"/>
        <v xml:space="preserve"> </v>
      </c>
      <c r="K481" s="176"/>
      <c r="L481" s="176"/>
      <c r="M481" s="145">
        <f t="shared" si="79"/>
        <v>0</v>
      </c>
      <c r="N481" s="176"/>
      <c r="O481" s="133" t="str">
        <f t="shared" si="77"/>
        <v xml:space="preserve"> </v>
      </c>
      <c r="P481" s="176"/>
    </row>
    <row r="482" spans="1:16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78"/>
        <v>0</v>
      </c>
      <c r="I482" s="176"/>
      <c r="J482" s="147" t="str">
        <f t="shared" si="76"/>
        <v xml:space="preserve"> </v>
      </c>
      <c r="K482" s="176"/>
      <c r="L482" s="176"/>
      <c r="M482" s="145">
        <f t="shared" si="79"/>
        <v>0</v>
      </c>
      <c r="N482" s="176"/>
      <c r="O482" s="133" t="str">
        <f t="shared" si="77"/>
        <v xml:space="preserve"> </v>
      </c>
      <c r="P482" s="176"/>
    </row>
    <row r="483" spans="1:16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78"/>
        <v>0</v>
      </c>
      <c r="I483" s="176"/>
      <c r="J483" s="147" t="str">
        <f t="shared" si="76"/>
        <v xml:space="preserve"> </v>
      </c>
      <c r="K483" s="176"/>
      <c r="L483" s="176"/>
      <c r="M483" s="145">
        <f t="shared" si="79"/>
        <v>0</v>
      </c>
      <c r="N483" s="176"/>
      <c r="O483" s="133" t="str">
        <f t="shared" si="77"/>
        <v xml:space="preserve"> </v>
      </c>
      <c r="P483" s="176"/>
    </row>
    <row r="484" spans="1:16" ht="15" hidden="1" customHeight="1" x14ac:dyDescent="0.2">
      <c r="A484" s="383" t="s">
        <v>402</v>
      </c>
      <c r="B484" s="383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78"/>
        <v>0</v>
      </c>
      <c r="I484" s="176"/>
      <c r="J484" s="147" t="str">
        <f t="shared" si="76"/>
        <v xml:space="preserve"> </v>
      </c>
      <c r="K484" s="176"/>
      <c r="L484" s="176"/>
      <c r="M484" s="145">
        <f t="shared" si="79"/>
        <v>0</v>
      </c>
      <c r="N484" s="176"/>
      <c r="O484" s="133" t="str">
        <f t="shared" si="77"/>
        <v xml:space="preserve"> </v>
      </c>
      <c r="P484" s="176"/>
    </row>
    <row r="485" spans="1:16" ht="25.5" hidden="1" customHeight="1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49">
        <f t="shared" ref="F485:H485" si="80">F421+F423+F424+F425+F436+F447+F458+F460+F471+F472+F473+F484</f>
        <v>0</v>
      </c>
      <c r="G485" s="149">
        <f t="shared" si="80"/>
        <v>0</v>
      </c>
      <c r="H485" s="149">
        <f t="shared" si="80"/>
        <v>0</v>
      </c>
      <c r="I485" s="176"/>
      <c r="J485" s="149" t="e">
        <f t="shared" ref="J485:M485" si="81">J421+J423+J424+J425+J436+J447+J458+J460+J471+J472+J473+J484</f>
        <v>#VALUE!</v>
      </c>
      <c r="K485" s="176"/>
      <c r="L485" s="149">
        <f t="shared" si="81"/>
        <v>0</v>
      </c>
      <c r="M485" s="149">
        <f t="shared" si="81"/>
        <v>0</v>
      </c>
      <c r="N485" s="176"/>
      <c r="O485" s="133" t="str">
        <f t="shared" si="77"/>
        <v xml:space="preserve"> </v>
      </c>
      <c r="P485" s="176"/>
    </row>
    <row r="486" spans="1:16" ht="15" hidden="1" customHeight="1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37" si="82">SUM(F486:G486)</f>
        <v>0</v>
      </c>
      <c r="I486" s="176"/>
      <c r="J486" s="147" t="str">
        <f t="shared" si="76"/>
        <v xml:space="preserve"> </v>
      </c>
      <c r="K486" s="176"/>
      <c r="L486" s="176"/>
      <c r="M486" s="145">
        <f t="shared" si="79"/>
        <v>0</v>
      </c>
      <c r="N486" s="176"/>
      <c r="O486" s="133" t="str">
        <f t="shared" si="77"/>
        <v xml:space="preserve"> </v>
      </c>
      <c r="P486" s="176"/>
    </row>
    <row r="487" spans="1:16" ht="15" hidden="1" customHeight="1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82"/>
        <v>0</v>
      </c>
      <c r="I487" s="176"/>
      <c r="J487" s="147" t="str">
        <f t="shared" si="76"/>
        <v xml:space="preserve"> </v>
      </c>
      <c r="K487" s="176"/>
      <c r="L487" s="176"/>
      <c r="M487" s="145">
        <f t="shared" si="79"/>
        <v>0</v>
      </c>
      <c r="N487" s="176"/>
      <c r="O487" s="133" t="str">
        <f t="shared" si="77"/>
        <v xml:space="preserve"> </v>
      </c>
      <c r="P487" s="176"/>
    </row>
    <row r="488" spans="1:16" ht="15" hidden="1" customHeight="1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82"/>
        <v>0</v>
      </c>
      <c r="I488" s="176"/>
      <c r="J488" s="147" t="str">
        <f t="shared" si="76"/>
        <v xml:space="preserve"> </v>
      </c>
      <c r="K488" s="176"/>
      <c r="L488" s="176"/>
      <c r="M488" s="145">
        <f t="shared" si="79"/>
        <v>0</v>
      </c>
      <c r="N488" s="176"/>
      <c r="O488" s="133" t="str">
        <f t="shared" si="77"/>
        <v xml:space="preserve"> </v>
      </c>
      <c r="P488" s="176"/>
    </row>
    <row r="489" spans="1:16" ht="15" hidden="1" customHeight="1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82"/>
        <v>0</v>
      </c>
      <c r="I489" s="176"/>
      <c r="J489" s="147" t="str">
        <f t="shared" si="76"/>
        <v xml:space="preserve"> </v>
      </c>
      <c r="K489" s="176"/>
      <c r="L489" s="176"/>
      <c r="M489" s="145">
        <f t="shared" si="79"/>
        <v>0</v>
      </c>
      <c r="N489" s="176"/>
      <c r="O489" s="133" t="str">
        <f t="shared" si="77"/>
        <v xml:space="preserve"> </v>
      </c>
      <c r="P489" s="176"/>
    </row>
    <row r="490" spans="1:16" ht="15" hidden="1" customHeight="1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82"/>
        <v>0</v>
      </c>
      <c r="I490" s="176"/>
      <c r="J490" s="147" t="str">
        <f t="shared" si="76"/>
        <v xml:space="preserve"> </v>
      </c>
      <c r="K490" s="176"/>
      <c r="L490" s="176"/>
      <c r="M490" s="145">
        <f t="shared" si="79"/>
        <v>0</v>
      </c>
      <c r="N490" s="176"/>
      <c r="O490" s="133" t="str">
        <f t="shared" si="77"/>
        <v xml:space="preserve"> </v>
      </c>
      <c r="P490" s="176"/>
    </row>
    <row r="491" spans="1:16" ht="15" hidden="1" customHeight="1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82"/>
        <v>0</v>
      </c>
      <c r="I491" s="176"/>
      <c r="J491" s="147" t="str">
        <f t="shared" si="76"/>
        <v xml:space="preserve"> </v>
      </c>
      <c r="K491" s="176"/>
      <c r="L491" s="176"/>
      <c r="M491" s="145">
        <f t="shared" si="79"/>
        <v>0</v>
      </c>
      <c r="N491" s="176"/>
      <c r="O491" s="133" t="str">
        <f t="shared" si="77"/>
        <v xml:space="preserve"> </v>
      </c>
      <c r="P491" s="176"/>
    </row>
    <row r="492" spans="1:16" ht="15" hidden="1" customHeight="1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82"/>
        <v>0</v>
      </c>
      <c r="I492" s="176"/>
      <c r="J492" s="147" t="str">
        <f t="shared" si="76"/>
        <v xml:space="preserve"> </v>
      </c>
      <c r="K492" s="176"/>
      <c r="L492" s="176"/>
      <c r="M492" s="145">
        <f t="shared" si="79"/>
        <v>0</v>
      </c>
      <c r="N492" s="176"/>
      <c r="O492" s="133" t="str">
        <f t="shared" si="77"/>
        <v xml:space="preserve"> </v>
      </c>
      <c r="P492" s="176"/>
    </row>
    <row r="493" spans="1:16" ht="15" hidden="1" customHeight="1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82"/>
        <v>0</v>
      </c>
      <c r="I493" s="176"/>
      <c r="J493" s="147" t="str">
        <f t="shared" si="76"/>
        <v xml:space="preserve"> </v>
      </c>
      <c r="K493" s="176"/>
      <c r="L493" s="176"/>
      <c r="M493" s="145">
        <f t="shared" si="79"/>
        <v>0</v>
      </c>
      <c r="N493" s="176"/>
      <c r="O493" s="133" t="str">
        <f t="shared" si="77"/>
        <v xml:space="preserve"> </v>
      </c>
      <c r="P493" s="176"/>
    </row>
    <row r="494" spans="1:16" ht="15" hidden="1" customHeight="1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82"/>
        <v>0</v>
      </c>
      <c r="I494" s="176"/>
      <c r="J494" s="147" t="str">
        <f t="shared" si="76"/>
        <v xml:space="preserve"> </v>
      </c>
      <c r="K494" s="176"/>
      <c r="L494" s="176"/>
      <c r="M494" s="145">
        <f t="shared" si="79"/>
        <v>0</v>
      </c>
      <c r="N494" s="176"/>
      <c r="O494" s="133" t="str">
        <f t="shared" si="77"/>
        <v xml:space="preserve"> </v>
      </c>
      <c r="P494" s="176"/>
    </row>
    <row r="495" spans="1:16" ht="15" hidden="1" customHeight="1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82"/>
        <v>0</v>
      </c>
      <c r="I495" s="176"/>
      <c r="J495" s="147" t="str">
        <f t="shared" si="76"/>
        <v xml:space="preserve"> </v>
      </c>
      <c r="K495" s="176"/>
      <c r="L495" s="176"/>
      <c r="M495" s="145">
        <f t="shared" si="79"/>
        <v>0</v>
      </c>
      <c r="N495" s="176"/>
      <c r="O495" s="133" t="str">
        <f t="shared" si="77"/>
        <v xml:space="preserve"> </v>
      </c>
      <c r="P495" s="176"/>
    </row>
    <row r="496" spans="1:16" ht="15" hidden="1" customHeight="1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82"/>
        <v>0</v>
      </c>
      <c r="I496" s="176"/>
      <c r="J496" s="147" t="str">
        <f t="shared" si="76"/>
        <v xml:space="preserve"> </v>
      </c>
      <c r="K496" s="176"/>
      <c r="L496" s="176"/>
      <c r="M496" s="145">
        <f t="shared" si="79"/>
        <v>0</v>
      </c>
      <c r="N496" s="176"/>
      <c r="O496" s="133" t="str">
        <f t="shared" si="77"/>
        <v xml:space="preserve"> </v>
      </c>
      <c r="P496" s="176"/>
    </row>
    <row r="497" spans="1:16" ht="15" hidden="1" customHeight="1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82"/>
        <v>0</v>
      </c>
      <c r="I497" s="176"/>
      <c r="J497" s="147" t="str">
        <f t="shared" si="76"/>
        <v xml:space="preserve"> </v>
      </c>
      <c r="K497" s="176"/>
      <c r="L497" s="176"/>
      <c r="M497" s="145">
        <f t="shared" si="79"/>
        <v>0</v>
      </c>
      <c r="N497" s="176"/>
      <c r="O497" s="133" t="str">
        <f t="shared" si="77"/>
        <v xml:space="preserve"> </v>
      </c>
      <c r="P497" s="176"/>
    </row>
    <row r="498" spans="1:16" ht="15" hidden="1" customHeight="1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82"/>
        <v>0</v>
      </c>
      <c r="I498" s="176"/>
      <c r="J498" s="147" t="str">
        <f t="shared" si="76"/>
        <v xml:space="preserve"> </v>
      </c>
      <c r="K498" s="176"/>
      <c r="L498" s="176"/>
      <c r="M498" s="145">
        <f t="shared" si="79"/>
        <v>0</v>
      </c>
      <c r="N498" s="176"/>
      <c r="O498" s="133" t="str">
        <f t="shared" si="77"/>
        <v xml:space="preserve"> </v>
      </c>
      <c r="P498" s="176"/>
    </row>
    <row r="499" spans="1:16" ht="15" hidden="1" customHeight="1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82"/>
        <v>0</v>
      </c>
      <c r="I499" s="176"/>
      <c r="J499" s="147" t="str">
        <f t="shared" si="76"/>
        <v xml:space="preserve"> </v>
      </c>
      <c r="K499" s="176"/>
      <c r="L499" s="176"/>
      <c r="M499" s="145">
        <f t="shared" si="79"/>
        <v>0</v>
      </c>
      <c r="N499" s="176"/>
      <c r="O499" s="133" t="str">
        <f t="shared" si="77"/>
        <v xml:space="preserve"> </v>
      </c>
      <c r="P499" s="176"/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82"/>
        <v>0</v>
      </c>
      <c r="I500" s="176"/>
      <c r="J500" s="147" t="str">
        <f t="shared" si="76"/>
        <v xml:space="preserve"> </v>
      </c>
      <c r="K500" s="176"/>
      <c r="L500" s="176"/>
      <c r="M500" s="145">
        <f t="shared" si="79"/>
        <v>0</v>
      </c>
      <c r="N500" s="176"/>
      <c r="O500" s="133" t="str">
        <f t="shared" si="77"/>
        <v xml:space="preserve"> </v>
      </c>
      <c r="P500" s="176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82"/>
        <v>0</v>
      </c>
      <c r="I501" s="176"/>
      <c r="J501" s="147" t="str">
        <f t="shared" si="76"/>
        <v xml:space="preserve"> </v>
      </c>
      <c r="K501" s="176"/>
      <c r="L501" s="176"/>
      <c r="M501" s="145">
        <f t="shared" si="79"/>
        <v>0</v>
      </c>
      <c r="N501" s="176"/>
      <c r="O501" s="133" t="str">
        <f t="shared" si="77"/>
        <v xml:space="preserve"> </v>
      </c>
      <c r="P501" s="176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82"/>
        <v>0</v>
      </c>
      <c r="I502" s="176"/>
      <c r="J502" s="147" t="str">
        <f t="shared" si="76"/>
        <v xml:space="preserve"> </v>
      </c>
      <c r="K502" s="176"/>
      <c r="L502" s="176"/>
      <c r="M502" s="145">
        <f t="shared" si="79"/>
        <v>0</v>
      </c>
      <c r="N502" s="176"/>
      <c r="O502" s="133" t="str">
        <f t="shared" si="77"/>
        <v xml:space="preserve"> </v>
      </c>
      <c r="P502" s="176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82"/>
        <v>0</v>
      </c>
      <c r="I503" s="176"/>
      <c r="J503" s="147" t="str">
        <f t="shared" si="76"/>
        <v xml:space="preserve"> </v>
      </c>
      <c r="K503" s="176"/>
      <c r="L503" s="176"/>
      <c r="M503" s="145">
        <f t="shared" si="79"/>
        <v>0</v>
      </c>
      <c r="N503" s="176"/>
      <c r="O503" s="133" t="str">
        <f t="shared" si="77"/>
        <v xml:space="preserve"> </v>
      </c>
      <c r="P503" s="176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82"/>
        <v>0</v>
      </c>
      <c r="I504" s="176"/>
      <c r="J504" s="147" t="str">
        <f t="shared" si="76"/>
        <v xml:space="preserve"> </v>
      </c>
      <c r="K504" s="176"/>
      <c r="L504" s="176"/>
      <c r="M504" s="145">
        <f t="shared" si="79"/>
        <v>0</v>
      </c>
      <c r="N504" s="176"/>
      <c r="O504" s="133" t="str">
        <f t="shared" si="77"/>
        <v xml:space="preserve"> </v>
      </c>
      <c r="P504" s="176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82"/>
        <v>0</v>
      </c>
      <c r="I505" s="176"/>
      <c r="J505" s="147" t="str">
        <f t="shared" si="76"/>
        <v xml:space="preserve"> </v>
      </c>
      <c r="K505" s="176"/>
      <c r="L505" s="176"/>
      <c r="M505" s="145">
        <f t="shared" si="79"/>
        <v>0</v>
      </c>
      <c r="N505" s="176"/>
      <c r="O505" s="133" t="str">
        <f t="shared" si="77"/>
        <v xml:space="preserve"> </v>
      </c>
      <c r="P505" s="176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82"/>
        <v>0</v>
      </c>
      <c r="I506" s="176"/>
      <c r="J506" s="147" t="str">
        <f t="shared" si="76"/>
        <v xml:space="preserve"> </v>
      </c>
      <c r="K506" s="176"/>
      <c r="L506" s="176"/>
      <c r="M506" s="145">
        <f t="shared" si="79"/>
        <v>0</v>
      </c>
      <c r="N506" s="176"/>
      <c r="O506" s="133" t="str">
        <f t="shared" si="77"/>
        <v xml:space="preserve"> </v>
      </c>
      <c r="P506" s="176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82"/>
        <v>0</v>
      </c>
      <c r="I507" s="176"/>
      <c r="J507" s="147" t="str">
        <f t="shared" si="76"/>
        <v xml:space="preserve"> </v>
      </c>
      <c r="K507" s="176"/>
      <c r="L507" s="176"/>
      <c r="M507" s="145">
        <f t="shared" si="79"/>
        <v>0</v>
      </c>
      <c r="N507" s="176"/>
      <c r="O507" s="133" t="str">
        <f t="shared" si="77"/>
        <v xml:space="preserve"> </v>
      </c>
      <c r="P507" s="176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82"/>
        <v>0</v>
      </c>
      <c r="I508" s="176"/>
      <c r="J508" s="147" t="str">
        <f t="shared" si="76"/>
        <v xml:space="preserve"> </v>
      </c>
      <c r="K508" s="176"/>
      <c r="L508" s="176"/>
      <c r="M508" s="145">
        <f t="shared" si="79"/>
        <v>0</v>
      </c>
      <c r="N508" s="176"/>
      <c r="O508" s="133" t="str">
        <f t="shared" si="77"/>
        <v xml:space="preserve"> </v>
      </c>
      <c r="P508" s="176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82"/>
        <v>0</v>
      </c>
      <c r="I509" s="176"/>
      <c r="J509" s="147" t="str">
        <f t="shared" si="76"/>
        <v xml:space="preserve"> </v>
      </c>
      <c r="K509" s="176"/>
      <c r="L509" s="176"/>
      <c r="M509" s="145">
        <f t="shared" si="79"/>
        <v>0</v>
      </c>
      <c r="N509" s="176"/>
      <c r="O509" s="133" t="str">
        <f t="shared" si="77"/>
        <v xml:space="preserve"> </v>
      </c>
      <c r="P509" s="176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82"/>
        <v>0</v>
      </c>
      <c r="I510" s="176"/>
      <c r="J510" s="147" t="str">
        <f t="shared" si="76"/>
        <v xml:space="preserve"> </v>
      </c>
      <c r="K510" s="176"/>
      <c r="L510" s="176"/>
      <c r="M510" s="145">
        <f t="shared" si="79"/>
        <v>0</v>
      </c>
      <c r="N510" s="176"/>
      <c r="O510" s="133" t="str">
        <f t="shared" si="77"/>
        <v xml:space="preserve"> </v>
      </c>
      <c r="P510" s="176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82"/>
        <v>0</v>
      </c>
      <c r="I511" s="176"/>
      <c r="J511" s="147" t="str">
        <f t="shared" si="76"/>
        <v xml:space="preserve"> </v>
      </c>
      <c r="K511" s="176"/>
      <c r="L511" s="176"/>
      <c r="M511" s="145">
        <f t="shared" si="79"/>
        <v>0</v>
      </c>
      <c r="N511" s="176"/>
      <c r="O511" s="133" t="str">
        <f t="shared" si="77"/>
        <v xml:space="preserve"> </v>
      </c>
      <c r="P511" s="176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82"/>
        <v>0</v>
      </c>
      <c r="I512" s="176"/>
      <c r="J512" s="147" t="str">
        <f t="shared" si="76"/>
        <v xml:space="preserve"> </v>
      </c>
      <c r="K512" s="176"/>
      <c r="L512" s="176"/>
      <c r="M512" s="145">
        <f t="shared" si="79"/>
        <v>0</v>
      </c>
      <c r="N512" s="176"/>
      <c r="O512" s="133" t="str">
        <f t="shared" si="77"/>
        <v xml:space="preserve"> </v>
      </c>
      <c r="P512" s="176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82"/>
        <v>0</v>
      </c>
      <c r="I513" s="176"/>
      <c r="J513" s="147" t="str">
        <f t="shared" si="76"/>
        <v xml:space="preserve"> </v>
      </c>
      <c r="K513" s="176"/>
      <c r="L513" s="176"/>
      <c r="M513" s="145">
        <f t="shared" si="79"/>
        <v>0</v>
      </c>
      <c r="N513" s="176"/>
      <c r="O513" s="133" t="str">
        <f t="shared" si="77"/>
        <v xml:space="preserve"> </v>
      </c>
      <c r="P513" s="176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82"/>
        <v>0</v>
      </c>
      <c r="I514" s="176"/>
      <c r="J514" s="147" t="str">
        <f t="shared" si="76"/>
        <v xml:space="preserve"> </v>
      </c>
      <c r="K514" s="176"/>
      <c r="L514" s="176"/>
      <c r="M514" s="145">
        <f t="shared" si="79"/>
        <v>0</v>
      </c>
      <c r="N514" s="176"/>
      <c r="O514" s="133" t="str">
        <f t="shared" si="77"/>
        <v xml:space="preserve"> </v>
      </c>
      <c r="P514" s="176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82"/>
        <v>0</v>
      </c>
      <c r="I515" s="176"/>
      <c r="J515" s="147" t="str">
        <f t="shared" si="76"/>
        <v xml:space="preserve"> </v>
      </c>
      <c r="K515" s="176"/>
      <c r="L515" s="176"/>
      <c r="M515" s="145">
        <f t="shared" si="79"/>
        <v>0</v>
      </c>
      <c r="N515" s="176"/>
      <c r="O515" s="133" t="str">
        <f t="shared" si="77"/>
        <v xml:space="preserve"> </v>
      </c>
      <c r="P515" s="176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82"/>
        <v>0</v>
      </c>
      <c r="I516" s="176"/>
      <c r="J516" s="147" t="str">
        <f t="shared" si="76"/>
        <v xml:space="preserve"> </v>
      </c>
      <c r="K516" s="176"/>
      <c r="L516" s="176"/>
      <c r="M516" s="145">
        <f t="shared" si="79"/>
        <v>0</v>
      </c>
      <c r="N516" s="176"/>
      <c r="O516" s="133" t="str">
        <f t="shared" si="77"/>
        <v xml:space="preserve"> </v>
      </c>
      <c r="P516" s="176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82"/>
        <v>0</v>
      </c>
      <c r="I517" s="176"/>
      <c r="J517" s="147" t="str">
        <f t="shared" si="76"/>
        <v xml:space="preserve"> </v>
      </c>
      <c r="K517" s="176"/>
      <c r="L517" s="176"/>
      <c r="M517" s="145">
        <f t="shared" si="79"/>
        <v>0</v>
      </c>
      <c r="N517" s="176"/>
      <c r="O517" s="133" t="str">
        <f t="shared" si="77"/>
        <v xml:space="preserve"> </v>
      </c>
      <c r="P517" s="176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82"/>
        <v>0</v>
      </c>
      <c r="I518" s="176"/>
      <c r="J518" s="147" t="str">
        <f t="shared" si="76"/>
        <v xml:space="preserve"> </v>
      </c>
      <c r="K518" s="176"/>
      <c r="L518" s="176"/>
      <c r="M518" s="145">
        <f t="shared" si="79"/>
        <v>0</v>
      </c>
      <c r="N518" s="176"/>
      <c r="O518" s="133" t="str">
        <f t="shared" si="77"/>
        <v xml:space="preserve"> </v>
      </c>
      <c r="P518" s="176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82"/>
        <v>0</v>
      </c>
      <c r="I519" s="176"/>
      <c r="J519" s="147" t="str">
        <f t="shared" si="76"/>
        <v xml:space="preserve"> </v>
      </c>
      <c r="K519" s="176"/>
      <c r="L519" s="176"/>
      <c r="M519" s="145">
        <f t="shared" si="79"/>
        <v>0</v>
      </c>
      <c r="N519" s="176"/>
      <c r="O519" s="133" t="str">
        <f t="shared" si="77"/>
        <v xml:space="preserve"> </v>
      </c>
      <c r="P519" s="176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82"/>
        <v>0</v>
      </c>
      <c r="I520" s="176"/>
      <c r="J520" s="147" t="str">
        <f t="shared" si="76"/>
        <v xml:space="preserve"> </v>
      </c>
      <c r="K520" s="176"/>
      <c r="L520" s="176"/>
      <c r="M520" s="145">
        <f t="shared" si="79"/>
        <v>0</v>
      </c>
      <c r="N520" s="176"/>
      <c r="O520" s="133" t="str">
        <f t="shared" si="77"/>
        <v xml:space="preserve"> </v>
      </c>
      <c r="P520" s="176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82"/>
        <v>0</v>
      </c>
      <c r="I521" s="176"/>
      <c r="J521" s="147" t="str">
        <f t="shared" si="76"/>
        <v xml:space="preserve"> </v>
      </c>
      <c r="K521" s="176"/>
      <c r="L521" s="176"/>
      <c r="M521" s="145">
        <f t="shared" si="79"/>
        <v>0</v>
      </c>
      <c r="N521" s="176"/>
      <c r="O521" s="133" t="str">
        <f t="shared" si="77"/>
        <v xml:space="preserve"> </v>
      </c>
      <c r="P521" s="176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82"/>
        <v>0</v>
      </c>
      <c r="I522" s="176"/>
      <c r="J522" s="147" t="str">
        <f t="shared" si="76"/>
        <v xml:space="preserve"> </v>
      </c>
      <c r="K522" s="176"/>
      <c r="L522" s="176"/>
      <c r="M522" s="145">
        <f t="shared" si="79"/>
        <v>0</v>
      </c>
      <c r="N522" s="176"/>
      <c r="O522" s="133" t="str">
        <f t="shared" si="77"/>
        <v xml:space="preserve"> </v>
      </c>
      <c r="P522" s="176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82"/>
        <v>0</v>
      </c>
      <c r="I523" s="176"/>
      <c r="J523" s="147" t="str">
        <f t="shared" si="76"/>
        <v xml:space="preserve"> </v>
      </c>
      <c r="K523" s="176"/>
      <c r="L523" s="176"/>
      <c r="M523" s="145">
        <f t="shared" si="79"/>
        <v>0</v>
      </c>
      <c r="N523" s="176"/>
      <c r="O523" s="133" t="str">
        <f t="shared" si="77"/>
        <v xml:space="preserve"> </v>
      </c>
      <c r="P523" s="176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82"/>
        <v>0</v>
      </c>
      <c r="I524" s="176"/>
      <c r="J524" s="147" t="str">
        <f t="shared" si="76"/>
        <v xml:space="preserve"> </v>
      </c>
      <c r="K524" s="176"/>
      <c r="L524" s="176"/>
      <c r="M524" s="145">
        <f t="shared" si="79"/>
        <v>0</v>
      </c>
      <c r="N524" s="176"/>
      <c r="O524" s="133" t="str">
        <f t="shared" si="77"/>
        <v xml:space="preserve"> </v>
      </c>
      <c r="P524" s="176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82"/>
        <v>0</v>
      </c>
      <c r="I525" s="176"/>
      <c r="J525" s="147" t="str">
        <f t="shared" si="76"/>
        <v xml:space="preserve"> </v>
      </c>
      <c r="K525" s="176"/>
      <c r="L525" s="176"/>
      <c r="M525" s="145">
        <f t="shared" si="79"/>
        <v>0</v>
      </c>
      <c r="N525" s="176"/>
      <c r="O525" s="133" t="str">
        <f t="shared" si="77"/>
        <v xml:space="preserve"> </v>
      </c>
      <c r="P525" s="176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82"/>
        <v>0</v>
      </c>
      <c r="I526" s="176"/>
      <c r="J526" s="147" t="str">
        <f t="shared" si="76"/>
        <v xml:space="preserve"> </v>
      </c>
      <c r="K526" s="176"/>
      <c r="L526" s="176"/>
      <c r="M526" s="145">
        <f t="shared" si="79"/>
        <v>0</v>
      </c>
      <c r="N526" s="176"/>
      <c r="O526" s="133" t="str">
        <f t="shared" si="77"/>
        <v xml:space="preserve"> </v>
      </c>
      <c r="P526" s="176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82"/>
        <v>0</v>
      </c>
      <c r="I527" s="176"/>
      <c r="J527" s="147" t="str">
        <f t="shared" si="76"/>
        <v xml:space="preserve"> </v>
      </c>
      <c r="K527" s="176"/>
      <c r="L527" s="176"/>
      <c r="M527" s="145">
        <f t="shared" si="79"/>
        <v>0</v>
      </c>
      <c r="N527" s="176"/>
      <c r="O527" s="133" t="str">
        <f t="shared" si="77"/>
        <v xml:space="preserve"> </v>
      </c>
      <c r="P527" s="176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82"/>
        <v>0</v>
      </c>
      <c r="I528" s="176"/>
      <c r="J528" s="147" t="str">
        <f t="shared" si="76"/>
        <v xml:space="preserve"> </v>
      </c>
      <c r="K528" s="176"/>
      <c r="L528" s="176"/>
      <c r="M528" s="145">
        <f t="shared" si="79"/>
        <v>0</v>
      </c>
      <c r="N528" s="176"/>
      <c r="O528" s="133" t="str">
        <f t="shared" si="77"/>
        <v xml:space="preserve"> </v>
      </c>
      <c r="P528" s="176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82"/>
        <v>0</v>
      </c>
      <c r="I529" s="176"/>
      <c r="J529" s="147" t="str">
        <f t="shared" si="76"/>
        <v xml:space="preserve"> </v>
      </c>
      <c r="K529" s="176"/>
      <c r="L529" s="176"/>
      <c r="M529" s="145">
        <f t="shared" si="79"/>
        <v>0</v>
      </c>
      <c r="N529" s="176"/>
      <c r="O529" s="133" t="str">
        <f t="shared" si="77"/>
        <v xml:space="preserve"> </v>
      </c>
      <c r="P529" s="176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82"/>
        <v>0</v>
      </c>
      <c r="I530" s="176"/>
      <c r="J530" s="147" t="str">
        <f t="shared" si="76"/>
        <v xml:space="preserve"> </v>
      </c>
      <c r="K530" s="176"/>
      <c r="L530" s="176"/>
      <c r="M530" s="145">
        <f t="shared" si="79"/>
        <v>0</v>
      </c>
      <c r="N530" s="176"/>
      <c r="O530" s="133" t="str">
        <f t="shared" si="77"/>
        <v xml:space="preserve"> </v>
      </c>
      <c r="P530" s="176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82"/>
        <v>0</v>
      </c>
      <c r="I531" s="176"/>
      <c r="J531" s="147" t="str">
        <f t="shared" si="76"/>
        <v xml:space="preserve"> </v>
      </c>
      <c r="K531" s="176"/>
      <c r="L531" s="176"/>
      <c r="M531" s="145">
        <f t="shared" si="79"/>
        <v>0</v>
      </c>
      <c r="N531" s="176"/>
      <c r="O531" s="133" t="str">
        <f t="shared" si="77"/>
        <v xml:space="preserve"> </v>
      </c>
      <c r="P531" s="176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82"/>
        <v>0</v>
      </c>
      <c r="I532" s="176"/>
      <c r="J532" s="147" t="str">
        <f t="shared" si="76"/>
        <v xml:space="preserve"> </v>
      </c>
      <c r="K532" s="176"/>
      <c r="L532" s="176"/>
      <c r="M532" s="145">
        <f t="shared" si="79"/>
        <v>0</v>
      </c>
      <c r="N532" s="176"/>
      <c r="O532" s="133" t="str">
        <f t="shared" si="77"/>
        <v xml:space="preserve"> </v>
      </c>
      <c r="P532" s="176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82"/>
        <v>0</v>
      </c>
      <c r="I533" s="176"/>
      <c r="J533" s="147" t="str">
        <f t="shared" si="76"/>
        <v xml:space="preserve"> </v>
      </c>
      <c r="K533" s="176"/>
      <c r="L533" s="176"/>
      <c r="M533" s="145">
        <f t="shared" si="79"/>
        <v>0</v>
      </c>
      <c r="N533" s="176"/>
      <c r="O533" s="133" t="str">
        <f t="shared" si="77"/>
        <v xml:space="preserve"> </v>
      </c>
      <c r="P533" s="176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82"/>
        <v>0</v>
      </c>
      <c r="I534" s="176"/>
      <c r="J534" s="147" t="str">
        <f t="shared" si="76"/>
        <v xml:space="preserve"> </v>
      </c>
      <c r="K534" s="176"/>
      <c r="L534" s="176"/>
      <c r="M534" s="145">
        <f t="shared" si="79"/>
        <v>0</v>
      </c>
      <c r="N534" s="176"/>
      <c r="O534" s="133" t="str">
        <f t="shared" si="77"/>
        <v xml:space="preserve"> </v>
      </c>
      <c r="P534" s="176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82"/>
        <v>0</v>
      </c>
      <c r="I535" s="176"/>
      <c r="J535" s="147" t="str">
        <f t="shared" si="76"/>
        <v xml:space="preserve"> </v>
      </c>
      <c r="K535" s="176"/>
      <c r="L535" s="176"/>
      <c r="M535" s="145">
        <f t="shared" si="79"/>
        <v>0</v>
      </c>
      <c r="N535" s="176"/>
      <c r="O535" s="133" t="str">
        <f t="shared" si="77"/>
        <v xml:space="preserve"> </v>
      </c>
      <c r="P535" s="176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82"/>
        <v>0</v>
      </c>
      <c r="I536" s="176"/>
      <c r="J536" s="147" t="str">
        <f t="shared" si="76"/>
        <v xml:space="preserve"> </v>
      </c>
      <c r="K536" s="176"/>
      <c r="L536" s="176"/>
      <c r="M536" s="145">
        <f t="shared" si="79"/>
        <v>0</v>
      </c>
      <c r="N536" s="176"/>
      <c r="O536" s="133" t="str">
        <f t="shared" si="77"/>
        <v xml:space="preserve"> </v>
      </c>
      <c r="P536" s="176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82"/>
        <v>0</v>
      </c>
      <c r="I537" s="176"/>
      <c r="J537" s="147" t="str">
        <f t="shared" ref="J537:J559" si="83">IF(H537=0," ",I537/H537)</f>
        <v xml:space="preserve"> </v>
      </c>
      <c r="K537" s="176"/>
      <c r="L537" s="176"/>
      <c r="M537" s="145">
        <f t="shared" si="79"/>
        <v>0</v>
      </c>
      <c r="N537" s="176"/>
      <c r="O537" s="133" t="str">
        <f t="shared" ref="O537:O560" si="84">IF(M537=0," ",N537/M537)</f>
        <v xml:space="preserve"> </v>
      </c>
      <c r="P537" s="176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ref="H538:H559" si="85">SUM(F538:G538)</f>
        <v>0</v>
      </c>
      <c r="I538" s="176"/>
      <c r="J538" s="147" t="str">
        <f t="shared" si="83"/>
        <v xml:space="preserve"> </v>
      </c>
      <c r="K538" s="176"/>
      <c r="L538" s="176"/>
      <c r="M538" s="145">
        <f t="shared" ref="M538:M559" si="86">SUM(K538:L538)</f>
        <v>0</v>
      </c>
      <c r="N538" s="176"/>
      <c r="O538" s="133" t="str">
        <f t="shared" si="84"/>
        <v xml:space="preserve"> </v>
      </c>
      <c r="P538" s="176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85"/>
        <v>0</v>
      </c>
      <c r="I539" s="176"/>
      <c r="J539" s="147" t="str">
        <f t="shared" si="83"/>
        <v xml:space="preserve"> </v>
      </c>
      <c r="K539" s="176"/>
      <c r="L539" s="176"/>
      <c r="M539" s="145">
        <f t="shared" si="86"/>
        <v>0</v>
      </c>
      <c r="N539" s="176"/>
      <c r="O539" s="133" t="str">
        <f t="shared" si="84"/>
        <v xml:space="preserve"> </v>
      </c>
      <c r="P539" s="176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85"/>
        <v>0</v>
      </c>
      <c r="I540" s="176"/>
      <c r="J540" s="147" t="str">
        <f t="shared" si="83"/>
        <v xml:space="preserve"> </v>
      </c>
      <c r="K540" s="176"/>
      <c r="L540" s="176"/>
      <c r="M540" s="145">
        <f t="shared" si="86"/>
        <v>0</v>
      </c>
      <c r="N540" s="176"/>
      <c r="O540" s="133" t="str">
        <f t="shared" si="84"/>
        <v xml:space="preserve"> </v>
      </c>
      <c r="P540" s="176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85"/>
        <v>0</v>
      </c>
      <c r="I541" s="176"/>
      <c r="J541" s="147" t="str">
        <f t="shared" si="83"/>
        <v xml:space="preserve"> </v>
      </c>
      <c r="K541" s="176"/>
      <c r="L541" s="176"/>
      <c r="M541" s="145">
        <f t="shared" si="86"/>
        <v>0</v>
      </c>
      <c r="N541" s="176"/>
      <c r="O541" s="133" t="str">
        <f t="shared" si="84"/>
        <v xml:space="preserve"> </v>
      </c>
      <c r="P541" s="176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85"/>
        <v>0</v>
      </c>
      <c r="I542" s="176"/>
      <c r="J542" s="147" t="str">
        <f t="shared" si="83"/>
        <v xml:space="preserve"> </v>
      </c>
      <c r="K542" s="176"/>
      <c r="L542" s="176"/>
      <c r="M542" s="145">
        <f t="shared" si="86"/>
        <v>0</v>
      </c>
      <c r="N542" s="176"/>
      <c r="O542" s="133" t="str">
        <f t="shared" si="84"/>
        <v xml:space="preserve"> </v>
      </c>
      <c r="P542" s="176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85"/>
        <v>0</v>
      </c>
      <c r="I543" s="176"/>
      <c r="J543" s="147" t="str">
        <f t="shared" si="83"/>
        <v xml:space="preserve"> </v>
      </c>
      <c r="K543" s="176"/>
      <c r="L543" s="176"/>
      <c r="M543" s="145">
        <f t="shared" si="86"/>
        <v>0</v>
      </c>
      <c r="N543" s="176"/>
      <c r="O543" s="133" t="str">
        <f t="shared" si="84"/>
        <v xml:space="preserve"> </v>
      </c>
      <c r="P543" s="176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85"/>
        <v>0</v>
      </c>
      <c r="I544" s="176"/>
      <c r="J544" s="147" t="str">
        <f t="shared" si="83"/>
        <v xml:space="preserve"> </v>
      </c>
      <c r="K544" s="176"/>
      <c r="L544" s="176"/>
      <c r="M544" s="145">
        <f t="shared" si="86"/>
        <v>0</v>
      </c>
      <c r="N544" s="176"/>
      <c r="O544" s="133" t="str">
        <f t="shared" si="84"/>
        <v xml:space="preserve"> </v>
      </c>
      <c r="P544" s="176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85"/>
        <v>0</v>
      </c>
      <c r="I545" s="176"/>
      <c r="J545" s="147" t="str">
        <f t="shared" si="83"/>
        <v xml:space="preserve"> </v>
      </c>
      <c r="K545" s="176"/>
      <c r="L545" s="176"/>
      <c r="M545" s="145">
        <f t="shared" si="86"/>
        <v>0</v>
      </c>
      <c r="N545" s="176"/>
      <c r="O545" s="133" t="str">
        <f t="shared" si="84"/>
        <v xml:space="preserve"> </v>
      </c>
      <c r="P545" s="176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85"/>
        <v>0</v>
      </c>
      <c r="I546" s="176"/>
      <c r="J546" s="147" t="str">
        <f t="shared" si="83"/>
        <v xml:space="preserve"> </v>
      </c>
      <c r="K546" s="176"/>
      <c r="L546" s="176"/>
      <c r="M546" s="145">
        <f t="shared" si="86"/>
        <v>0</v>
      </c>
      <c r="N546" s="176"/>
      <c r="O546" s="133" t="str">
        <f t="shared" si="84"/>
        <v xml:space="preserve"> </v>
      </c>
      <c r="P546" s="176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85"/>
        <v>0</v>
      </c>
      <c r="I547" s="176"/>
      <c r="J547" s="147" t="str">
        <f t="shared" si="83"/>
        <v xml:space="preserve"> </v>
      </c>
      <c r="K547" s="176"/>
      <c r="L547" s="176"/>
      <c r="M547" s="145">
        <f t="shared" si="86"/>
        <v>0</v>
      </c>
      <c r="N547" s="176"/>
      <c r="O547" s="133" t="str">
        <f t="shared" si="84"/>
        <v xml:space="preserve"> </v>
      </c>
      <c r="P547" s="176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85"/>
        <v>0</v>
      </c>
      <c r="I548" s="176"/>
      <c r="J548" s="147" t="str">
        <f t="shared" si="83"/>
        <v xml:space="preserve"> </v>
      </c>
      <c r="K548" s="176"/>
      <c r="L548" s="176"/>
      <c r="M548" s="145">
        <f t="shared" si="86"/>
        <v>0</v>
      </c>
      <c r="N548" s="176"/>
      <c r="O548" s="133" t="str">
        <f t="shared" si="84"/>
        <v xml:space="preserve"> </v>
      </c>
      <c r="P548" s="176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85"/>
        <v>0</v>
      </c>
      <c r="I549" s="176"/>
      <c r="J549" s="147" t="str">
        <f t="shared" si="83"/>
        <v xml:space="preserve"> </v>
      </c>
      <c r="K549" s="176"/>
      <c r="L549" s="176"/>
      <c r="M549" s="145">
        <f t="shared" si="86"/>
        <v>0</v>
      </c>
      <c r="N549" s="176"/>
      <c r="O549" s="133" t="str">
        <f t="shared" si="84"/>
        <v xml:space="preserve"> </v>
      </c>
      <c r="P549" s="176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si="85"/>
        <v>0</v>
      </c>
      <c r="I550" s="176"/>
      <c r="J550" s="147" t="str">
        <f t="shared" si="83"/>
        <v xml:space="preserve"> </v>
      </c>
      <c r="K550" s="176"/>
      <c r="L550" s="176"/>
      <c r="M550" s="145">
        <f t="shared" si="86"/>
        <v>0</v>
      </c>
      <c r="N550" s="176"/>
      <c r="O550" s="133" t="str">
        <f t="shared" si="84"/>
        <v xml:space="preserve"> </v>
      </c>
      <c r="P550" s="176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85"/>
        <v>0</v>
      </c>
      <c r="I551" s="176"/>
      <c r="J551" s="147" t="str">
        <f t="shared" si="83"/>
        <v xml:space="preserve"> </v>
      </c>
      <c r="K551" s="176"/>
      <c r="L551" s="176"/>
      <c r="M551" s="145">
        <f t="shared" si="86"/>
        <v>0</v>
      </c>
      <c r="N551" s="176"/>
      <c r="O551" s="133" t="str">
        <f t="shared" si="84"/>
        <v xml:space="preserve"> </v>
      </c>
      <c r="P551" s="176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85"/>
        <v>0</v>
      </c>
      <c r="I552" s="176"/>
      <c r="J552" s="147" t="str">
        <f t="shared" si="83"/>
        <v xml:space="preserve"> </v>
      </c>
      <c r="K552" s="176"/>
      <c r="L552" s="176"/>
      <c r="M552" s="145">
        <f t="shared" si="86"/>
        <v>0</v>
      </c>
      <c r="N552" s="176"/>
      <c r="O552" s="133" t="str">
        <f t="shared" si="84"/>
        <v xml:space="preserve"> </v>
      </c>
      <c r="P552" s="176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85"/>
        <v>0</v>
      </c>
      <c r="I553" s="176"/>
      <c r="J553" s="147" t="str">
        <f t="shared" si="83"/>
        <v xml:space="preserve"> </v>
      </c>
      <c r="K553" s="176"/>
      <c r="L553" s="176"/>
      <c r="M553" s="145">
        <f t="shared" si="86"/>
        <v>0</v>
      </c>
      <c r="N553" s="176"/>
      <c r="O553" s="133" t="str">
        <f t="shared" si="84"/>
        <v xml:space="preserve"> </v>
      </c>
      <c r="P553" s="176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85"/>
        <v>0</v>
      </c>
      <c r="I554" s="176"/>
      <c r="J554" s="147" t="str">
        <f t="shared" si="83"/>
        <v xml:space="preserve"> </v>
      </c>
      <c r="K554" s="176"/>
      <c r="L554" s="176"/>
      <c r="M554" s="145">
        <f t="shared" si="86"/>
        <v>0</v>
      </c>
      <c r="N554" s="176"/>
      <c r="O554" s="133" t="str">
        <f t="shared" si="84"/>
        <v xml:space="preserve"> </v>
      </c>
      <c r="P554" s="176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85"/>
        <v>0</v>
      </c>
      <c r="I555" s="176"/>
      <c r="J555" s="147" t="str">
        <f t="shared" si="83"/>
        <v xml:space="preserve"> </v>
      </c>
      <c r="K555" s="176"/>
      <c r="L555" s="176"/>
      <c r="M555" s="145">
        <f t="shared" si="86"/>
        <v>0</v>
      </c>
      <c r="N555" s="176"/>
      <c r="O555" s="133" t="str">
        <f t="shared" si="84"/>
        <v xml:space="preserve"> </v>
      </c>
      <c r="P555" s="176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85"/>
        <v>0</v>
      </c>
      <c r="I556" s="176"/>
      <c r="J556" s="147" t="str">
        <f t="shared" si="83"/>
        <v xml:space="preserve"> </v>
      </c>
      <c r="K556" s="176"/>
      <c r="L556" s="176"/>
      <c r="M556" s="145">
        <f t="shared" si="86"/>
        <v>0</v>
      </c>
      <c r="N556" s="176"/>
      <c r="O556" s="133" t="str">
        <f t="shared" si="84"/>
        <v xml:space="preserve"> </v>
      </c>
      <c r="P556" s="176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85"/>
        <v>0</v>
      </c>
      <c r="I557" s="176"/>
      <c r="J557" s="147" t="str">
        <f t="shared" si="83"/>
        <v xml:space="preserve"> </v>
      </c>
      <c r="K557" s="176"/>
      <c r="L557" s="176"/>
      <c r="M557" s="145">
        <f t="shared" si="86"/>
        <v>0</v>
      </c>
      <c r="N557" s="176"/>
      <c r="O557" s="133" t="str">
        <f t="shared" si="84"/>
        <v xml:space="preserve"> </v>
      </c>
      <c r="P557" s="176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85"/>
        <v>0</v>
      </c>
      <c r="I558" s="176"/>
      <c r="J558" s="147" t="str">
        <f t="shared" si="83"/>
        <v xml:space="preserve"> </v>
      </c>
      <c r="K558" s="176"/>
      <c r="L558" s="176"/>
      <c r="M558" s="145">
        <f t="shared" si="86"/>
        <v>0</v>
      </c>
      <c r="N558" s="176"/>
      <c r="O558" s="133" t="str">
        <f t="shared" si="84"/>
        <v xml:space="preserve"> </v>
      </c>
      <c r="P558" s="176"/>
    </row>
    <row r="559" spans="1:16" ht="25.5" hidden="1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85"/>
        <v>0</v>
      </c>
      <c r="I559" s="176"/>
      <c r="J559" s="147" t="str">
        <f t="shared" si="83"/>
        <v xml:space="preserve"> </v>
      </c>
      <c r="K559" s="176"/>
      <c r="L559" s="176"/>
      <c r="M559" s="145">
        <f t="shared" si="86"/>
        <v>0</v>
      </c>
      <c r="N559" s="176"/>
      <c r="O559" s="133" t="str">
        <f t="shared" si="84"/>
        <v xml:space="preserve"> </v>
      </c>
      <c r="P559" s="176"/>
    </row>
    <row r="560" spans="1:16" ht="26.2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49">
        <v>572</v>
      </c>
      <c r="G560" s="149">
        <f t="shared" ref="G560:L560" si="87">G300+G301+G341+G420+G485+G494+G499+G559</f>
        <v>5</v>
      </c>
      <c r="H560" s="149">
        <f t="shared" si="87"/>
        <v>577</v>
      </c>
      <c r="I560" s="149">
        <f t="shared" si="87"/>
        <v>850207</v>
      </c>
      <c r="J560" s="149" t="e">
        <f t="shared" si="87"/>
        <v>#VALUE!</v>
      </c>
      <c r="K560" s="149">
        <f t="shared" si="87"/>
        <v>940769.625</v>
      </c>
      <c r="L560" s="149">
        <f t="shared" si="87"/>
        <v>0</v>
      </c>
      <c r="M560" s="149">
        <f t="shared" ref="M560:N560" si="88">M300+M301+M341+M420+M485+M494+M499+M559</f>
        <v>940769.625</v>
      </c>
      <c r="N560" s="149">
        <f t="shared" si="88"/>
        <v>664014</v>
      </c>
      <c r="O560" s="133">
        <f t="shared" si="84"/>
        <v>0.70581998222997477</v>
      </c>
      <c r="P560" s="149">
        <f t="shared" ref="P560" si="89">P300+P301+P341+P420+P485+P494+P499+P559</f>
        <v>940769.625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D566" s="155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81">
    <mergeCell ref="P5:P6"/>
    <mergeCell ref="P278:P279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29:B29"/>
    <mergeCell ref="A30:B30"/>
    <mergeCell ref="A31:B31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</mergeCells>
  <pageMargins left="0.25" right="0.25" top="0.75" bottom="0.75" header="0.3" footer="0.3"/>
  <pageSetup paperSize="9" scale="59" fitToHeight="0" orientation="portrait" r:id="rId1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29"/>
  <sheetViews>
    <sheetView view="pageBreakPreview" topLeftCell="C1" zoomScaleNormal="100" zoomScaleSheetLayoutView="100" workbookViewId="0">
      <selection activeCell="M43" sqref="M43"/>
    </sheetView>
  </sheetViews>
  <sheetFormatPr defaultRowHeight="15" x14ac:dyDescent="0.2"/>
  <cols>
    <col min="1" max="1" width="4.77734375" customWidth="1"/>
    <col min="2" max="2" width="8.88671875" hidden="1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9" max="9" width="13.6640625" style="175" customWidth="1"/>
    <col min="10" max="10" width="1.33203125" style="138" hidden="1" customWidth="1"/>
    <col min="11" max="11" width="11.5546875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11.5546875" style="175" hidden="1" customWidth="1"/>
    <col min="17" max="17" width="8.88671875" customWidth="1"/>
  </cols>
  <sheetData>
    <row r="1" spans="1:16" x14ac:dyDescent="0.2">
      <c r="D1" s="416" t="s">
        <v>841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804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70" t="s">
        <v>4</v>
      </c>
      <c r="D7" s="67" t="s">
        <v>5</v>
      </c>
      <c r="E7" s="67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32" t="s">
        <v>858</v>
      </c>
      <c r="K7" s="371" t="s">
        <v>866</v>
      </c>
      <c r="L7" s="163" t="s">
        <v>858</v>
      </c>
      <c r="M7" s="163" t="s">
        <v>865</v>
      </c>
      <c r="N7" s="191" t="s">
        <v>866</v>
      </c>
      <c r="O7" s="232" t="s">
        <v>867</v>
      </c>
      <c r="P7" s="329" t="s">
        <v>866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I8" s="180">
        <v>4483619</v>
      </c>
      <c r="J8" s="137"/>
      <c r="K8" s="180">
        <f>4883634-143610-76544</f>
        <v>4663480</v>
      </c>
      <c r="L8" s="180">
        <f>-1003327-196163+1125658-1338191</f>
        <v>-1412023</v>
      </c>
      <c r="M8" s="180">
        <f>SUM(K8:L8)</f>
        <v>3251457</v>
      </c>
      <c r="N8" s="180">
        <v>2471110</v>
      </c>
      <c r="O8" s="133">
        <f t="shared" ref="O8:O10" si="0">IF(M8=0," ",N8/M8)</f>
        <v>0.7600008242458689</v>
      </c>
      <c r="P8" s="180">
        <f>4883634-143610-76544</f>
        <v>4663480</v>
      </c>
    </row>
    <row r="9" spans="1:16" ht="25.5" x14ac:dyDescent="0.2">
      <c r="A9" s="392" t="s">
        <v>9</v>
      </c>
      <c r="B9" s="393"/>
      <c r="C9" s="3" t="s">
        <v>10</v>
      </c>
      <c r="D9" s="14" t="s">
        <v>11</v>
      </c>
      <c r="E9" s="14"/>
      <c r="I9" s="177"/>
      <c r="J9" s="137"/>
      <c r="K9" s="177"/>
      <c r="L9" s="177"/>
      <c r="M9" s="177"/>
      <c r="N9" s="177"/>
      <c r="O9" s="133" t="str">
        <f t="shared" si="0"/>
        <v xml:space="preserve"> </v>
      </c>
      <c r="P9" s="177"/>
    </row>
    <row r="10" spans="1:16" ht="25.5" x14ac:dyDescent="0.2">
      <c r="A10" s="392" t="s">
        <v>12</v>
      </c>
      <c r="B10" s="393"/>
      <c r="C10" s="3" t="s">
        <v>13</v>
      </c>
      <c r="D10" s="14" t="s">
        <v>14</v>
      </c>
      <c r="E10" s="14"/>
      <c r="I10" s="177"/>
      <c r="J10" s="137"/>
      <c r="K10" s="177"/>
      <c r="L10" s="177"/>
      <c r="M10" s="177"/>
      <c r="N10" s="177"/>
      <c r="O10" s="133" t="str">
        <f t="shared" si="0"/>
        <v xml:space="preserve"> </v>
      </c>
      <c r="P10" s="177"/>
    </row>
    <row r="11" spans="1:16" x14ac:dyDescent="0.2">
      <c r="A11" s="392" t="s">
        <v>15</v>
      </c>
      <c r="B11" s="393"/>
      <c r="C11" s="3" t="s">
        <v>16</v>
      </c>
      <c r="D11" s="14" t="s">
        <v>17</v>
      </c>
      <c r="E11" s="14"/>
      <c r="F11" s="136">
        <v>900</v>
      </c>
      <c r="G11" s="136"/>
      <c r="H11" s="102">
        <f>SUM(F11:G11)</f>
        <v>900</v>
      </c>
      <c r="I11" s="180">
        <v>1350000</v>
      </c>
      <c r="J11" s="150">
        <f t="shared" ref="J11:J74" si="1">IF(H11=0," ",I11/H11)</f>
        <v>1500</v>
      </c>
      <c r="K11" s="180">
        <v>1350000</v>
      </c>
      <c r="L11" s="180"/>
      <c r="M11" s="102">
        <f>SUM(K11:L11)</f>
        <v>1350000</v>
      </c>
      <c r="N11" s="180">
        <v>1145449</v>
      </c>
      <c r="O11" s="133">
        <f t="shared" ref="O11:O74" si="2">IF(M11=0," ",N11/M11)</f>
        <v>0.84848074074074076</v>
      </c>
      <c r="P11" s="180">
        <v>1350000</v>
      </c>
    </row>
    <row r="12" spans="1:16" x14ac:dyDescent="0.2">
      <c r="A12" s="392" t="s">
        <v>18</v>
      </c>
      <c r="B12" s="393"/>
      <c r="C12" s="3" t="s">
        <v>19</v>
      </c>
      <c r="D12" s="14" t="s">
        <v>20</v>
      </c>
      <c r="E12" s="14"/>
      <c r="F12" s="136">
        <v>0</v>
      </c>
      <c r="G12" s="136"/>
      <c r="H12" s="102">
        <f t="shared" ref="H12:H13" si="3">SUM(F12:G12)</f>
        <v>0</v>
      </c>
      <c r="I12" s="180"/>
      <c r="J12" s="150" t="str">
        <f t="shared" si="1"/>
        <v xml:space="preserve"> </v>
      </c>
      <c r="K12" s="180"/>
      <c r="L12" s="180"/>
      <c r="M12" s="102">
        <f t="shared" ref="M12:M75" si="4">SUM(K12:L12)</f>
        <v>0</v>
      </c>
      <c r="N12" s="180"/>
      <c r="O12" s="133" t="str">
        <f t="shared" si="2"/>
        <v xml:space="preserve"> </v>
      </c>
      <c r="P12" s="180"/>
    </row>
    <row r="13" spans="1:16" x14ac:dyDescent="0.2">
      <c r="A13" s="392" t="s">
        <v>21</v>
      </c>
      <c r="B13" s="393"/>
      <c r="C13" s="3" t="s">
        <v>22</v>
      </c>
      <c r="D13" s="14" t="s">
        <v>23</v>
      </c>
      <c r="E13" s="14"/>
      <c r="F13" s="136">
        <v>0</v>
      </c>
      <c r="G13" s="136"/>
      <c r="H13" s="102">
        <f t="shared" si="3"/>
        <v>0</v>
      </c>
      <c r="I13" s="180"/>
      <c r="J13" s="150" t="str">
        <f t="shared" si="1"/>
        <v xml:space="preserve"> </v>
      </c>
      <c r="K13" s="180"/>
      <c r="L13" s="180"/>
      <c r="M13" s="102">
        <f t="shared" si="4"/>
        <v>0</v>
      </c>
      <c r="N13" s="180"/>
      <c r="O13" s="133" t="str">
        <f t="shared" si="2"/>
        <v xml:space="preserve"> </v>
      </c>
      <c r="P13" s="180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03">
        <f t="shared" ref="F14:I15" si="5">SUM(F8:F13)</f>
        <v>900</v>
      </c>
      <c r="G14" s="103">
        <f t="shared" si="5"/>
        <v>0</v>
      </c>
      <c r="H14" s="103">
        <f t="shared" si="5"/>
        <v>900</v>
      </c>
      <c r="I14" s="103">
        <f t="shared" si="5"/>
        <v>5833619</v>
      </c>
      <c r="J14" s="103">
        <f t="shared" ref="J14:N14" si="6">SUM(J8:J13)</f>
        <v>1500</v>
      </c>
      <c r="K14" s="103">
        <f t="shared" si="6"/>
        <v>6013480</v>
      </c>
      <c r="L14" s="103">
        <f t="shared" si="6"/>
        <v>-1412023</v>
      </c>
      <c r="M14" s="103">
        <f t="shared" si="6"/>
        <v>4601457</v>
      </c>
      <c r="N14" s="103">
        <f t="shared" si="6"/>
        <v>3616559</v>
      </c>
      <c r="O14" s="133">
        <f t="shared" si="2"/>
        <v>0.78595953412147501</v>
      </c>
      <c r="P14" s="103">
        <f t="shared" ref="P14" si="7">SUM(P8:P13)</f>
        <v>6013480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03">
        <f t="shared" si="5"/>
        <v>1800</v>
      </c>
      <c r="G15" s="136"/>
      <c r="H15" s="102">
        <f t="shared" ref="H15:H49" si="8">SUM(F15:G15)</f>
        <v>1800</v>
      </c>
      <c r="I15" s="180"/>
      <c r="J15" s="150">
        <f t="shared" si="1"/>
        <v>0</v>
      </c>
      <c r="K15" s="180"/>
      <c r="L15" s="180"/>
      <c r="M15" s="102">
        <f t="shared" si="4"/>
        <v>0</v>
      </c>
      <c r="N15" s="180"/>
      <c r="O15" s="133" t="str">
        <f t="shared" si="2"/>
        <v xml:space="preserve"> </v>
      </c>
      <c r="P15" s="180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36">
        <v>0</v>
      </c>
      <c r="G16" s="136"/>
      <c r="H16" s="102">
        <f t="shared" si="8"/>
        <v>0</v>
      </c>
      <c r="I16" s="180"/>
      <c r="J16" s="150" t="str">
        <f t="shared" si="1"/>
        <v xml:space="preserve"> </v>
      </c>
      <c r="K16" s="180"/>
      <c r="L16" s="180"/>
      <c r="M16" s="102">
        <f t="shared" si="4"/>
        <v>0</v>
      </c>
      <c r="N16" s="180"/>
      <c r="O16" s="133" t="str">
        <f t="shared" si="2"/>
        <v xml:space="preserve"> </v>
      </c>
      <c r="P16" s="180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36">
        <v>0</v>
      </c>
      <c r="G17" s="136"/>
      <c r="H17" s="102">
        <f t="shared" si="8"/>
        <v>0</v>
      </c>
      <c r="I17" s="180"/>
      <c r="J17" s="150" t="str">
        <f t="shared" si="1"/>
        <v xml:space="preserve"> </v>
      </c>
      <c r="K17" s="180"/>
      <c r="L17" s="180"/>
      <c r="M17" s="102">
        <f t="shared" si="4"/>
        <v>0</v>
      </c>
      <c r="N17" s="180"/>
      <c r="O17" s="133" t="str">
        <f t="shared" si="2"/>
        <v xml:space="preserve"> </v>
      </c>
      <c r="P17" s="180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36">
        <v>0</v>
      </c>
      <c r="G18" s="136"/>
      <c r="H18" s="102">
        <f t="shared" si="8"/>
        <v>0</v>
      </c>
      <c r="I18" s="180"/>
      <c r="J18" s="150" t="str">
        <f t="shared" si="1"/>
        <v xml:space="preserve"> </v>
      </c>
      <c r="K18" s="180"/>
      <c r="L18" s="180"/>
      <c r="M18" s="102">
        <f t="shared" si="4"/>
        <v>0</v>
      </c>
      <c r="N18" s="180"/>
      <c r="O18" s="133" t="str">
        <f t="shared" si="2"/>
        <v xml:space="preserve"> </v>
      </c>
      <c r="P18" s="180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36">
        <v>0</v>
      </c>
      <c r="G19" s="136"/>
      <c r="H19" s="102">
        <f t="shared" si="8"/>
        <v>0</v>
      </c>
      <c r="I19" s="180"/>
      <c r="J19" s="150" t="str">
        <f t="shared" si="1"/>
        <v xml:space="preserve"> </v>
      </c>
      <c r="K19" s="180"/>
      <c r="L19" s="180"/>
      <c r="M19" s="102">
        <f t="shared" si="4"/>
        <v>0</v>
      </c>
      <c r="N19" s="180"/>
      <c r="O19" s="133" t="str">
        <f t="shared" si="2"/>
        <v xml:space="preserve"> </v>
      </c>
      <c r="P19" s="180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36">
        <v>0</v>
      </c>
      <c r="G20" s="136"/>
      <c r="H20" s="102">
        <f t="shared" si="8"/>
        <v>0</v>
      </c>
      <c r="I20" s="180"/>
      <c r="J20" s="150" t="str">
        <f t="shared" si="1"/>
        <v xml:space="preserve"> </v>
      </c>
      <c r="K20" s="180"/>
      <c r="L20" s="180"/>
      <c r="M20" s="102">
        <f t="shared" si="4"/>
        <v>0</v>
      </c>
      <c r="N20" s="180"/>
      <c r="O20" s="133" t="str">
        <f t="shared" si="2"/>
        <v xml:space="preserve"> </v>
      </c>
      <c r="P20" s="180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36">
        <v>0</v>
      </c>
      <c r="G21" s="136"/>
      <c r="H21" s="102">
        <f t="shared" si="8"/>
        <v>0</v>
      </c>
      <c r="I21" s="180"/>
      <c r="J21" s="150" t="str">
        <f t="shared" si="1"/>
        <v xml:space="preserve"> </v>
      </c>
      <c r="K21" s="180"/>
      <c r="L21" s="180"/>
      <c r="M21" s="102">
        <f t="shared" si="4"/>
        <v>0</v>
      </c>
      <c r="N21" s="180"/>
      <c r="O21" s="133" t="str">
        <f t="shared" si="2"/>
        <v xml:space="preserve"> </v>
      </c>
      <c r="P21" s="180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36">
        <v>0</v>
      </c>
      <c r="G22" s="136"/>
      <c r="H22" s="102">
        <f t="shared" si="8"/>
        <v>0</v>
      </c>
      <c r="I22" s="180"/>
      <c r="J22" s="150" t="str">
        <f t="shared" si="1"/>
        <v xml:space="preserve"> </v>
      </c>
      <c r="K22" s="180"/>
      <c r="L22" s="180"/>
      <c r="M22" s="102">
        <f t="shared" si="4"/>
        <v>0</v>
      </c>
      <c r="N22" s="180"/>
      <c r="O22" s="133" t="str">
        <f t="shared" si="2"/>
        <v xml:space="preserve"> </v>
      </c>
      <c r="P22" s="180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36">
        <v>0</v>
      </c>
      <c r="G23" s="136"/>
      <c r="H23" s="102">
        <f t="shared" si="8"/>
        <v>0</v>
      </c>
      <c r="I23" s="180"/>
      <c r="J23" s="150" t="str">
        <f t="shared" si="1"/>
        <v xml:space="preserve"> </v>
      </c>
      <c r="K23" s="180"/>
      <c r="L23" s="180"/>
      <c r="M23" s="102">
        <f t="shared" si="4"/>
        <v>0</v>
      </c>
      <c r="N23" s="180"/>
      <c r="O23" s="133" t="str">
        <f t="shared" si="2"/>
        <v xml:space="preserve"> </v>
      </c>
      <c r="P23" s="180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36">
        <v>0</v>
      </c>
      <c r="G24" s="136"/>
      <c r="H24" s="102">
        <f t="shared" si="8"/>
        <v>0</v>
      </c>
      <c r="I24" s="180"/>
      <c r="J24" s="150" t="str">
        <f t="shared" si="1"/>
        <v xml:space="preserve"> </v>
      </c>
      <c r="K24" s="180"/>
      <c r="L24" s="180"/>
      <c r="M24" s="102">
        <f t="shared" si="4"/>
        <v>0</v>
      </c>
      <c r="N24" s="180"/>
      <c r="O24" s="133" t="str">
        <f t="shared" si="2"/>
        <v xml:space="preserve"> </v>
      </c>
      <c r="P24" s="180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36">
        <v>0</v>
      </c>
      <c r="G25" s="136"/>
      <c r="H25" s="102">
        <f t="shared" si="8"/>
        <v>0</v>
      </c>
      <c r="I25" s="180"/>
      <c r="J25" s="150" t="str">
        <f t="shared" si="1"/>
        <v xml:space="preserve"> </v>
      </c>
      <c r="K25" s="180"/>
      <c r="L25" s="180"/>
      <c r="M25" s="102">
        <f t="shared" si="4"/>
        <v>0</v>
      </c>
      <c r="N25" s="180"/>
      <c r="O25" s="133" t="str">
        <f t="shared" si="2"/>
        <v xml:space="preserve"> </v>
      </c>
      <c r="P25" s="180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36">
        <v>0</v>
      </c>
      <c r="G26" s="136"/>
      <c r="H26" s="102">
        <f t="shared" si="8"/>
        <v>0</v>
      </c>
      <c r="I26" s="180"/>
      <c r="J26" s="150" t="str">
        <f t="shared" si="1"/>
        <v xml:space="preserve"> </v>
      </c>
      <c r="K26" s="180"/>
      <c r="L26" s="180"/>
      <c r="M26" s="102">
        <f t="shared" si="4"/>
        <v>0</v>
      </c>
      <c r="N26" s="180"/>
      <c r="O26" s="133" t="str">
        <f t="shared" si="2"/>
        <v xml:space="preserve"> </v>
      </c>
      <c r="P26" s="180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36">
        <v>0</v>
      </c>
      <c r="G27" s="136"/>
      <c r="H27" s="102">
        <f t="shared" si="8"/>
        <v>0</v>
      </c>
      <c r="I27" s="180"/>
      <c r="J27" s="150" t="str">
        <f t="shared" si="1"/>
        <v xml:space="preserve"> </v>
      </c>
      <c r="K27" s="180"/>
      <c r="L27" s="180"/>
      <c r="M27" s="102">
        <f t="shared" si="4"/>
        <v>0</v>
      </c>
      <c r="N27" s="180"/>
      <c r="O27" s="133" t="str">
        <f t="shared" si="2"/>
        <v xml:space="preserve"> </v>
      </c>
      <c r="P27" s="180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36">
        <v>0</v>
      </c>
      <c r="G28" s="136"/>
      <c r="H28" s="102">
        <f t="shared" si="8"/>
        <v>0</v>
      </c>
      <c r="I28" s="180"/>
      <c r="J28" s="150" t="str">
        <f t="shared" si="1"/>
        <v xml:space="preserve"> </v>
      </c>
      <c r="K28" s="180"/>
      <c r="L28" s="180"/>
      <c r="M28" s="102">
        <f t="shared" si="4"/>
        <v>0</v>
      </c>
      <c r="N28" s="180"/>
      <c r="O28" s="133" t="str">
        <f t="shared" si="2"/>
        <v xml:space="preserve"> </v>
      </c>
      <c r="P28" s="180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36">
        <v>0</v>
      </c>
      <c r="G29" s="136"/>
      <c r="H29" s="102">
        <f t="shared" si="8"/>
        <v>0</v>
      </c>
      <c r="I29" s="180"/>
      <c r="J29" s="150" t="str">
        <f t="shared" si="1"/>
        <v xml:space="preserve"> </v>
      </c>
      <c r="K29" s="180"/>
      <c r="L29" s="180"/>
      <c r="M29" s="102">
        <f t="shared" si="4"/>
        <v>0</v>
      </c>
      <c r="N29" s="180"/>
      <c r="O29" s="133" t="str">
        <f t="shared" si="2"/>
        <v xml:space="preserve"> </v>
      </c>
      <c r="P29" s="180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36">
        <v>0</v>
      </c>
      <c r="G30" s="136"/>
      <c r="H30" s="102">
        <f t="shared" si="8"/>
        <v>0</v>
      </c>
      <c r="I30" s="180"/>
      <c r="J30" s="150" t="str">
        <f t="shared" si="1"/>
        <v xml:space="preserve"> </v>
      </c>
      <c r="K30" s="180"/>
      <c r="L30" s="180"/>
      <c r="M30" s="102">
        <f t="shared" si="4"/>
        <v>0</v>
      </c>
      <c r="N30" s="180"/>
      <c r="O30" s="133" t="str">
        <f t="shared" si="2"/>
        <v xml:space="preserve"> </v>
      </c>
      <c r="P30" s="180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36">
        <v>0</v>
      </c>
      <c r="G31" s="136"/>
      <c r="H31" s="102">
        <f t="shared" si="8"/>
        <v>0</v>
      </c>
      <c r="I31" s="180"/>
      <c r="J31" s="150" t="str">
        <f t="shared" si="1"/>
        <v xml:space="preserve"> </v>
      </c>
      <c r="K31" s="180"/>
      <c r="L31" s="180"/>
      <c r="M31" s="102">
        <f t="shared" si="4"/>
        <v>0</v>
      </c>
      <c r="N31" s="180"/>
      <c r="O31" s="133" t="str">
        <f t="shared" si="2"/>
        <v xml:space="preserve"> </v>
      </c>
      <c r="P31" s="180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36">
        <v>0</v>
      </c>
      <c r="G32" s="136"/>
      <c r="H32" s="102">
        <f t="shared" si="8"/>
        <v>0</v>
      </c>
      <c r="I32" s="180"/>
      <c r="J32" s="150" t="str">
        <f t="shared" si="1"/>
        <v xml:space="preserve"> </v>
      </c>
      <c r="K32" s="180"/>
      <c r="L32" s="180"/>
      <c r="M32" s="102">
        <f t="shared" si="4"/>
        <v>0</v>
      </c>
      <c r="N32" s="180"/>
      <c r="O32" s="133" t="str">
        <f t="shared" si="2"/>
        <v xml:space="preserve"> </v>
      </c>
      <c r="P32" s="180"/>
    </row>
    <row r="33" spans="1:17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36">
        <v>0</v>
      </c>
      <c r="G33" s="136"/>
      <c r="H33" s="102">
        <f t="shared" si="8"/>
        <v>0</v>
      </c>
      <c r="I33" s="180"/>
      <c r="J33" s="150" t="str">
        <f t="shared" si="1"/>
        <v xml:space="preserve"> </v>
      </c>
      <c r="K33" s="180"/>
      <c r="L33" s="180"/>
      <c r="M33" s="102">
        <f t="shared" si="4"/>
        <v>0</v>
      </c>
      <c r="N33" s="180"/>
      <c r="O33" s="133" t="str">
        <f t="shared" si="2"/>
        <v xml:space="preserve"> </v>
      </c>
      <c r="P33" s="180"/>
    </row>
    <row r="34" spans="1:17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36">
        <v>0</v>
      </c>
      <c r="G34" s="136"/>
      <c r="H34" s="102">
        <f t="shared" si="8"/>
        <v>0</v>
      </c>
      <c r="I34" s="180"/>
      <c r="J34" s="150" t="str">
        <f t="shared" si="1"/>
        <v xml:space="preserve"> </v>
      </c>
      <c r="K34" s="180"/>
      <c r="L34" s="180"/>
      <c r="M34" s="102">
        <f t="shared" si="4"/>
        <v>0</v>
      </c>
      <c r="N34" s="180"/>
      <c r="O34" s="133" t="str">
        <f t="shared" si="2"/>
        <v xml:space="preserve"> </v>
      </c>
      <c r="P34" s="180"/>
    </row>
    <row r="35" spans="1:17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36">
        <v>0</v>
      </c>
      <c r="G35" s="136"/>
      <c r="H35" s="102">
        <f t="shared" si="8"/>
        <v>0</v>
      </c>
      <c r="I35" s="180"/>
      <c r="J35" s="150" t="str">
        <f t="shared" si="1"/>
        <v xml:space="preserve"> </v>
      </c>
      <c r="K35" s="180"/>
      <c r="L35" s="180"/>
      <c r="M35" s="102">
        <f t="shared" si="4"/>
        <v>0</v>
      </c>
      <c r="N35" s="180"/>
      <c r="O35" s="133" t="str">
        <f t="shared" si="2"/>
        <v xml:space="preserve"> </v>
      </c>
      <c r="P35" s="180"/>
    </row>
    <row r="36" spans="1:17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36">
        <v>0</v>
      </c>
      <c r="G36" s="136"/>
      <c r="H36" s="102">
        <f t="shared" si="8"/>
        <v>0</v>
      </c>
      <c r="I36" s="180"/>
      <c r="J36" s="150" t="str">
        <f t="shared" si="1"/>
        <v xml:space="preserve"> </v>
      </c>
      <c r="K36" s="180"/>
      <c r="L36" s="180"/>
      <c r="M36" s="102">
        <f t="shared" si="4"/>
        <v>0</v>
      </c>
      <c r="N36" s="180"/>
      <c r="O36" s="133" t="str">
        <f t="shared" si="2"/>
        <v xml:space="preserve"> </v>
      </c>
      <c r="P36" s="180"/>
    </row>
    <row r="37" spans="1:17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36">
        <v>0</v>
      </c>
      <c r="G37" s="136"/>
      <c r="H37" s="102">
        <f t="shared" si="8"/>
        <v>0</v>
      </c>
      <c r="I37" s="180"/>
      <c r="J37" s="150" t="str">
        <f t="shared" si="1"/>
        <v xml:space="preserve"> </v>
      </c>
      <c r="K37" s="180"/>
      <c r="L37" s="180"/>
      <c r="M37" s="102">
        <f t="shared" si="4"/>
        <v>0</v>
      </c>
      <c r="N37" s="180"/>
      <c r="O37" s="133" t="str">
        <f t="shared" si="2"/>
        <v xml:space="preserve"> </v>
      </c>
      <c r="P37" s="180"/>
    </row>
    <row r="38" spans="1:17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36">
        <v>0</v>
      </c>
      <c r="G38" s="136"/>
      <c r="H38" s="102">
        <f t="shared" si="8"/>
        <v>0</v>
      </c>
      <c r="I38" s="180"/>
      <c r="J38" s="150" t="str">
        <f t="shared" si="1"/>
        <v xml:space="preserve"> </v>
      </c>
      <c r="K38" s="180"/>
      <c r="L38" s="180"/>
      <c r="M38" s="102">
        <f t="shared" si="4"/>
        <v>0</v>
      </c>
      <c r="N38" s="180"/>
      <c r="O38" s="133" t="str">
        <f t="shared" si="2"/>
        <v xml:space="preserve"> </v>
      </c>
      <c r="P38" s="180"/>
    </row>
    <row r="39" spans="1:17" ht="25.5" x14ac:dyDescent="0.2">
      <c r="A39" s="392" t="s">
        <v>69</v>
      </c>
      <c r="B39" s="393"/>
      <c r="C39" s="3" t="s">
        <v>70</v>
      </c>
      <c r="D39" s="14" t="s">
        <v>71</v>
      </c>
      <c r="E39" s="14"/>
      <c r="F39" s="136">
        <v>0</v>
      </c>
      <c r="G39" s="136"/>
      <c r="H39" s="102">
        <f t="shared" si="8"/>
        <v>0</v>
      </c>
      <c r="I39" s="180">
        <f>SUM(I40:I49)</f>
        <v>305388</v>
      </c>
      <c r="J39" s="150" t="str">
        <f t="shared" si="1"/>
        <v xml:space="preserve"> </v>
      </c>
      <c r="K39" s="180">
        <f>SUM(K40:K49)</f>
        <v>499000</v>
      </c>
      <c r="L39" s="180">
        <f t="shared" ref="L39:M39" si="9">SUM(L40:L49)</f>
        <v>0</v>
      </c>
      <c r="M39" s="180">
        <f t="shared" si="9"/>
        <v>499000</v>
      </c>
      <c r="N39" s="180">
        <f>SUM(N40:N49)</f>
        <v>499000</v>
      </c>
      <c r="O39" s="133">
        <f t="shared" si="2"/>
        <v>1</v>
      </c>
      <c r="P39" s="180">
        <f>SUM(P40:P49)</f>
        <v>499000</v>
      </c>
    </row>
    <row r="40" spans="1:17" x14ac:dyDescent="0.2">
      <c r="A40" s="392" t="s">
        <v>72</v>
      </c>
      <c r="B40" s="393"/>
      <c r="C40" s="5" t="s">
        <v>37</v>
      </c>
      <c r="D40" s="14" t="s">
        <v>71</v>
      </c>
      <c r="E40" s="14"/>
      <c r="F40" s="136">
        <v>0</v>
      </c>
      <c r="G40" s="136"/>
      <c r="H40" s="102">
        <f t="shared" si="8"/>
        <v>0</v>
      </c>
      <c r="I40" s="180"/>
      <c r="J40" s="150" t="str">
        <f t="shared" si="1"/>
        <v xml:space="preserve"> </v>
      </c>
      <c r="K40" s="180"/>
      <c r="L40" s="180"/>
      <c r="M40" s="102">
        <f t="shared" si="4"/>
        <v>0</v>
      </c>
      <c r="N40" s="180"/>
      <c r="O40" s="133" t="str">
        <f t="shared" si="2"/>
        <v xml:space="preserve"> </v>
      </c>
      <c r="P40" s="180"/>
    </row>
    <row r="41" spans="1:17" x14ac:dyDescent="0.2">
      <c r="A41" s="392" t="s">
        <v>73</v>
      </c>
      <c r="B41" s="393"/>
      <c r="C41" s="5" t="s">
        <v>39</v>
      </c>
      <c r="D41" s="14" t="s">
        <v>71</v>
      </c>
      <c r="E41" s="14"/>
      <c r="F41" s="136">
        <v>0</v>
      </c>
      <c r="G41" s="136"/>
      <c r="H41" s="102">
        <f t="shared" si="8"/>
        <v>0</v>
      </c>
      <c r="I41" s="180">
        <v>0</v>
      </c>
      <c r="J41" s="150" t="str">
        <f t="shared" si="1"/>
        <v xml:space="preserve"> </v>
      </c>
      <c r="K41" s="180">
        <v>0</v>
      </c>
      <c r="L41" s="180">
        <v>0</v>
      </c>
      <c r="M41" s="102">
        <f t="shared" si="4"/>
        <v>0</v>
      </c>
      <c r="N41" s="180">
        <v>0</v>
      </c>
      <c r="O41" s="133" t="str">
        <f t="shared" si="2"/>
        <v xml:space="preserve"> </v>
      </c>
      <c r="P41" s="180">
        <v>0</v>
      </c>
    </row>
    <row r="42" spans="1:17" ht="25.5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36">
        <v>0</v>
      </c>
      <c r="G42" s="136"/>
      <c r="H42" s="102">
        <f t="shared" si="8"/>
        <v>0</v>
      </c>
      <c r="I42" s="180"/>
      <c r="J42" s="150" t="str">
        <f t="shared" si="1"/>
        <v xml:space="preserve"> </v>
      </c>
      <c r="K42" s="180"/>
      <c r="L42" s="180"/>
      <c r="M42" s="102">
        <f t="shared" si="4"/>
        <v>0</v>
      </c>
      <c r="N42" s="180"/>
      <c r="O42" s="133" t="str">
        <f t="shared" si="2"/>
        <v xml:space="preserve"> </v>
      </c>
      <c r="P42" s="180"/>
    </row>
    <row r="43" spans="1:17" ht="15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36">
        <v>0</v>
      </c>
      <c r="G43" s="136"/>
      <c r="H43" s="102">
        <f t="shared" si="8"/>
        <v>0</v>
      </c>
      <c r="I43" s="180">
        <v>305388</v>
      </c>
      <c r="J43" s="150" t="str">
        <f t="shared" si="1"/>
        <v xml:space="preserve"> </v>
      </c>
      <c r="K43" s="180">
        <v>499000</v>
      </c>
      <c r="L43" s="180"/>
      <c r="M43" s="102">
        <f t="shared" si="4"/>
        <v>499000</v>
      </c>
      <c r="N43" s="180">
        <v>499000</v>
      </c>
      <c r="O43" s="133">
        <f t="shared" si="2"/>
        <v>1</v>
      </c>
      <c r="P43" s="180">
        <v>499000</v>
      </c>
      <c r="Q43" t="s">
        <v>1022</v>
      </c>
    </row>
    <row r="44" spans="1:17" ht="15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36">
        <v>0</v>
      </c>
      <c r="G44" s="136"/>
      <c r="H44" s="102">
        <f t="shared" si="8"/>
        <v>0</v>
      </c>
      <c r="I44" s="180"/>
      <c r="J44" s="150" t="str">
        <f t="shared" si="1"/>
        <v xml:space="preserve"> </v>
      </c>
      <c r="K44" s="180"/>
      <c r="L44" s="180"/>
      <c r="M44" s="102">
        <f t="shared" si="4"/>
        <v>0</v>
      </c>
      <c r="N44" s="180"/>
      <c r="O44" s="133" t="str">
        <f t="shared" si="2"/>
        <v xml:space="preserve"> </v>
      </c>
      <c r="P44" s="180"/>
    </row>
    <row r="45" spans="1:17" ht="15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36">
        <v>0</v>
      </c>
      <c r="G45" s="136"/>
      <c r="H45" s="102">
        <f t="shared" si="8"/>
        <v>0</v>
      </c>
      <c r="I45" s="180"/>
      <c r="J45" s="150" t="str">
        <f t="shared" si="1"/>
        <v xml:space="preserve"> </v>
      </c>
      <c r="K45" s="180"/>
      <c r="L45" s="180"/>
      <c r="M45" s="102">
        <f t="shared" si="4"/>
        <v>0</v>
      </c>
      <c r="N45" s="180"/>
      <c r="O45" s="133" t="str">
        <f t="shared" si="2"/>
        <v xml:space="preserve"> </v>
      </c>
      <c r="P45" s="180"/>
    </row>
    <row r="46" spans="1:17" ht="15" customHeight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36">
        <v>0</v>
      </c>
      <c r="G46" s="136"/>
      <c r="H46" s="102">
        <f t="shared" si="8"/>
        <v>0</v>
      </c>
      <c r="I46" s="180"/>
      <c r="J46" s="150" t="str">
        <f t="shared" si="1"/>
        <v xml:space="preserve"> </v>
      </c>
      <c r="K46" s="180"/>
      <c r="L46" s="180"/>
      <c r="M46" s="102">
        <f t="shared" si="4"/>
        <v>0</v>
      </c>
      <c r="N46" s="180"/>
      <c r="O46" s="133" t="str">
        <f t="shared" si="2"/>
        <v xml:space="preserve"> </v>
      </c>
      <c r="P46" s="180"/>
    </row>
    <row r="47" spans="1:17" ht="15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36">
        <v>0</v>
      </c>
      <c r="G47" s="136"/>
      <c r="H47" s="102">
        <f t="shared" si="8"/>
        <v>0</v>
      </c>
      <c r="I47" s="180"/>
      <c r="J47" s="150" t="str">
        <f t="shared" si="1"/>
        <v xml:space="preserve"> </v>
      </c>
      <c r="K47" s="180"/>
      <c r="L47" s="180"/>
      <c r="M47" s="102">
        <f t="shared" si="4"/>
        <v>0</v>
      </c>
      <c r="N47" s="180"/>
      <c r="O47" s="133" t="str">
        <f t="shared" si="2"/>
        <v xml:space="preserve"> </v>
      </c>
      <c r="P47" s="180"/>
    </row>
    <row r="48" spans="1:17" ht="15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36">
        <v>0</v>
      </c>
      <c r="G48" s="136"/>
      <c r="H48" s="102">
        <f t="shared" si="8"/>
        <v>0</v>
      </c>
      <c r="I48" s="180"/>
      <c r="J48" s="150" t="str">
        <f t="shared" si="1"/>
        <v xml:space="preserve"> </v>
      </c>
      <c r="K48" s="180"/>
      <c r="L48" s="180"/>
      <c r="M48" s="102">
        <f t="shared" si="4"/>
        <v>0</v>
      </c>
      <c r="N48" s="180"/>
      <c r="O48" s="133" t="str">
        <f t="shared" si="2"/>
        <v xml:space="preserve"> </v>
      </c>
      <c r="P48" s="180"/>
    </row>
    <row r="49" spans="1:16" ht="15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36">
        <v>0</v>
      </c>
      <c r="G49" s="136"/>
      <c r="H49" s="102">
        <f t="shared" si="8"/>
        <v>0</v>
      </c>
      <c r="I49" s="180"/>
      <c r="J49" s="150" t="str">
        <f t="shared" si="1"/>
        <v xml:space="preserve"> </v>
      </c>
      <c r="K49" s="180"/>
      <c r="L49" s="180"/>
      <c r="M49" s="102">
        <f t="shared" si="4"/>
        <v>0</v>
      </c>
      <c r="N49" s="180"/>
      <c r="O49" s="133" t="str">
        <f t="shared" si="2"/>
        <v xml:space="preserve"> </v>
      </c>
      <c r="P49" s="180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03">
        <f t="shared" ref="F50:I50" si="10">F14+F15+F16+F17+F28+F39</f>
        <v>2700</v>
      </c>
      <c r="G50" s="103">
        <f t="shared" si="10"/>
        <v>0</v>
      </c>
      <c r="H50" s="103">
        <f t="shared" si="10"/>
        <v>2700</v>
      </c>
      <c r="I50" s="103">
        <f t="shared" si="10"/>
        <v>6139007</v>
      </c>
      <c r="J50" s="103" t="e">
        <f t="shared" ref="J50:N50" si="11">J14+J15+J16+J17+J28+J39</f>
        <v>#VALUE!</v>
      </c>
      <c r="K50" s="103">
        <f t="shared" si="11"/>
        <v>6512480</v>
      </c>
      <c r="L50" s="103">
        <f t="shared" si="11"/>
        <v>-1412023</v>
      </c>
      <c r="M50" s="103">
        <f t="shared" si="11"/>
        <v>5100457</v>
      </c>
      <c r="N50" s="103">
        <f t="shared" si="11"/>
        <v>4115559</v>
      </c>
      <c r="O50" s="133">
        <f t="shared" si="2"/>
        <v>0.80690004836821483</v>
      </c>
      <c r="P50" s="103">
        <f t="shared" ref="P50" si="12">P14+P15+P16+P17+P28+P39</f>
        <v>6512480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36">
        <v>0</v>
      </c>
      <c r="G51" s="136"/>
      <c r="H51" s="102">
        <f t="shared" ref="H51:H114" si="13">SUM(F51:G51)</f>
        <v>0</v>
      </c>
      <c r="I51" s="180"/>
      <c r="J51" s="150" t="str">
        <f t="shared" si="1"/>
        <v xml:space="preserve"> </v>
      </c>
      <c r="K51" s="180"/>
      <c r="L51" s="180"/>
      <c r="M51" s="102">
        <f t="shared" si="4"/>
        <v>0</v>
      </c>
      <c r="N51" s="180"/>
      <c r="O51" s="133" t="str">
        <f t="shared" si="2"/>
        <v xml:space="preserve"> </v>
      </c>
      <c r="P51" s="180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36">
        <v>0</v>
      </c>
      <c r="G52" s="136"/>
      <c r="H52" s="102">
        <f t="shared" si="13"/>
        <v>0</v>
      </c>
      <c r="I52" s="180"/>
      <c r="J52" s="150" t="str">
        <f t="shared" si="1"/>
        <v xml:space="preserve"> </v>
      </c>
      <c r="K52" s="180"/>
      <c r="L52" s="180"/>
      <c r="M52" s="102">
        <f t="shared" si="4"/>
        <v>0</v>
      </c>
      <c r="N52" s="180"/>
      <c r="O52" s="133" t="str">
        <f t="shared" si="2"/>
        <v xml:space="preserve"> </v>
      </c>
      <c r="P52" s="180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36">
        <v>0</v>
      </c>
      <c r="G53" s="136"/>
      <c r="H53" s="102">
        <f t="shared" si="13"/>
        <v>0</v>
      </c>
      <c r="I53" s="180"/>
      <c r="J53" s="150" t="str">
        <f t="shared" si="1"/>
        <v xml:space="preserve"> </v>
      </c>
      <c r="K53" s="180"/>
      <c r="L53" s="180"/>
      <c r="M53" s="102">
        <f t="shared" si="4"/>
        <v>0</v>
      </c>
      <c r="N53" s="180"/>
      <c r="O53" s="133" t="str">
        <f t="shared" si="2"/>
        <v xml:space="preserve"> </v>
      </c>
      <c r="P53" s="180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36">
        <v>0</v>
      </c>
      <c r="G54" s="136"/>
      <c r="H54" s="102">
        <f t="shared" si="13"/>
        <v>0</v>
      </c>
      <c r="I54" s="180"/>
      <c r="J54" s="150" t="str">
        <f t="shared" si="1"/>
        <v xml:space="preserve"> </v>
      </c>
      <c r="K54" s="180"/>
      <c r="L54" s="180"/>
      <c r="M54" s="102">
        <f t="shared" si="4"/>
        <v>0</v>
      </c>
      <c r="N54" s="180"/>
      <c r="O54" s="133" t="str">
        <f t="shared" si="2"/>
        <v xml:space="preserve"> </v>
      </c>
      <c r="P54" s="180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36">
        <v>0</v>
      </c>
      <c r="G55" s="136"/>
      <c r="H55" s="102">
        <f t="shared" si="13"/>
        <v>0</v>
      </c>
      <c r="I55" s="180"/>
      <c r="J55" s="150" t="str">
        <f t="shared" si="1"/>
        <v xml:space="preserve"> </v>
      </c>
      <c r="K55" s="180"/>
      <c r="L55" s="180"/>
      <c r="M55" s="102">
        <f t="shared" si="4"/>
        <v>0</v>
      </c>
      <c r="N55" s="180"/>
      <c r="O55" s="133" t="str">
        <f t="shared" si="2"/>
        <v xml:space="preserve"> </v>
      </c>
      <c r="P55" s="180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36">
        <v>0</v>
      </c>
      <c r="G56" s="136"/>
      <c r="H56" s="102">
        <f t="shared" si="13"/>
        <v>0</v>
      </c>
      <c r="I56" s="180"/>
      <c r="J56" s="150" t="str">
        <f t="shared" si="1"/>
        <v xml:space="preserve"> </v>
      </c>
      <c r="K56" s="180"/>
      <c r="L56" s="180"/>
      <c r="M56" s="102">
        <f t="shared" si="4"/>
        <v>0</v>
      </c>
      <c r="N56" s="180"/>
      <c r="O56" s="133" t="str">
        <f t="shared" si="2"/>
        <v xml:space="preserve"> </v>
      </c>
      <c r="P56" s="180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36">
        <v>0</v>
      </c>
      <c r="G57" s="136"/>
      <c r="H57" s="102">
        <f t="shared" si="13"/>
        <v>0</v>
      </c>
      <c r="I57" s="180"/>
      <c r="J57" s="150" t="str">
        <f t="shared" si="1"/>
        <v xml:space="preserve"> </v>
      </c>
      <c r="K57" s="180"/>
      <c r="L57" s="180"/>
      <c r="M57" s="102">
        <f t="shared" si="4"/>
        <v>0</v>
      </c>
      <c r="N57" s="180"/>
      <c r="O57" s="133" t="str">
        <f t="shared" si="2"/>
        <v xml:space="preserve"> </v>
      </c>
      <c r="P57" s="180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36">
        <v>0</v>
      </c>
      <c r="G58" s="136"/>
      <c r="H58" s="102">
        <f t="shared" si="13"/>
        <v>0</v>
      </c>
      <c r="I58" s="180"/>
      <c r="J58" s="150" t="str">
        <f t="shared" si="1"/>
        <v xml:space="preserve"> </v>
      </c>
      <c r="K58" s="180"/>
      <c r="L58" s="180"/>
      <c r="M58" s="102">
        <f t="shared" si="4"/>
        <v>0</v>
      </c>
      <c r="N58" s="180"/>
      <c r="O58" s="133" t="str">
        <f t="shared" si="2"/>
        <v xml:space="preserve"> </v>
      </c>
      <c r="P58" s="180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36">
        <v>0</v>
      </c>
      <c r="G59" s="136"/>
      <c r="H59" s="102">
        <f t="shared" si="13"/>
        <v>0</v>
      </c>
      <c r="I59" s="180"/>
      <c r="J59" s="150" t="str">
        <f t="shared" si="1"/>
        <v xml:space="preserve"> </v>
      </c>
      <c r="K59" s="180"/>
      <c r="L59" s="180"/>
      <c r="M59" s="102">
        <f t="shared" si="4"/>
        <v>0</v>
      </c>
      <c r="N59" s="180"/>
      <c r="O59" s="133" t="str">
        <f t="shared" si="2"/>
        <v xml:space="preserve"> </v>
      </c>
      <c r="P59" s="180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36">
        <v>0</v>
      </c>
      <c r="G60" s="136"/>
      <c r="H60" s="102">
        <f t="shared" si="13"/>
        <v>0</v>
      </c>
      <c r="I60" s="180"/>
      <c r="J60" s="150" t="str">
        <f t="shared" si="1"/>
        <v xml:space="preserve"> </v>
      </c>
      <c r="K60" s="180"/>
      <c r="L60" s="180"/>
      <c r="M60" s="102">
        <f t="shared" si="4"/>
        <v>0</v>
      </c>
      <c r="N60" s="180"/>
      <c r="O60" s="133" t="str">
        <f t="shared" si="2"/>
        <v xml:space="preserve"> </v>
      </c>
      <c r="P60" s="180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36">
        <v>0</v>
      </c>
      <c r="G61" s="136"/>
      <c r="H61" s="102">
        <f t="shared" si="13"/>
        <v>0</v>
      </c>
      <c r="I61" s="180"/>
      <c r="J61" s="150" t="str">
        <f t="shared" si="1"/>
        <v xml:space="preserve"> </v>
      </c>
      <c r="K61" s="180"/>
      <c r="L61" s="180"/>
      <c r="M61" s="102">
        <f t="shared" si="4"/>
        <v>0</v>
      </c>
      <c r="N61" s="180"/>
      <c r="O61" s="133" t="str">
        <f t="shared" si="2"/>
        <v xml:space="preserve"> </v>
      </c>
      <c r="P61" s="180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36">
        <v>0</v>
      </c>
      <c r="G62" s="136"/>
      <c r="H62" s="102">
        <f t="shared" si="13"/>
        <v>0</v>
      </c>
      <c r="I62" s="180"/>
      <c r="J62" s="150" t="str">
        <f t="shared" si="1"/>
        <v xml:space="preserve"> </v>
      </c>
      <c r="K62" s="180"/>
      <c r="L62" s="180"/>
      <c r="M62" s="102">
        <f t="shared" si="4"/>
        <v>0</v>
      </c>
      <c r="N62" s="180"/>
      <c r="O62" s="133" t="str">
        <f t="shared" si="2"/>
        <v xml:space="preserve"> </v>
      </c>
      <c r="P62" s="180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36">
        <v>0</v>
      </c>
      <c r="G63" s="136"/>
      <c r="H63" s="102">
        <f t="shared" si="13"/>
        <v>0</v>
      </c>
      <c r="I63" s="180"/>
      <c r="J63" s="150" t="str">
        <f t="shared" si="1"/>
        <v xml:space="preserve"> </v>
      </c>
      <c r="K63" s="180"/>
      <c r="L63" s="180"/>
      <c r="M63" s="102">
        <f t="shared" si="4"/>
        <v>0</v>
      </c>
      <c r="N63" s="180"/>
      <c r="O63" s="133" t="str">
        <f t="shared" si="2"/>
        <v xml:space="preserve"> </v>
      </c>
      <c r="P63" s="180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36">
        <v>0</v>
      </c>
      <c r="G64" s="136"/>
      <c r="H64" s="102">
        <f t="shared" si="13"/>
        <v>0</v>
      </c>
      <c r="I64" s="180"/>
      <c r="J64" s="150" t="str">
        <f t="shared" si="1"/>
        <v xml:space="preserve"> </v>
      </c>
      <c r="K64" s="180"/>
      <c r="L64" s="180"/>
      <c r="M64" s="102">
        <f t="shared" si="4"/>
        <v>0</v>
      </c>
      <c r="N64" s="180"/>
      <c r="O64" s="133" t="str">
        <f t="shared" si="2"/>
        <v xml:space="preserve"> </v>
      </c>
      <c r="P64" s="180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36">
        <v>0</v>
      </c>
      <c r="G65" s="136"/>
      <c r="H65" s="102">
        <f t="shared" si="13"/>
        <v>0</v>
      </c>
      <c r="I65" s="180"/>
      <c r="J65" s="150" t="str">
        <f t="shared" si="1"/>
        <v xml:space="preserve"> </v>
      </c>
      <c r="K65" s="180"/>
      <c r="L65" s="180"/>
      <c r="M65" s="102">
        <f t="shared" si="4"/>
        <v>0</v>
      </c>
      <c r="N65" s="180"/>
      <c r="O65" s="133" t="str">
        <f t="shared" si="2"/>
        <v xml:space="preserve"> </v>
      </c>
      <c r="P65" s="180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36">
        <v>0</v>
      </c>
      <c r="G66" s="136"/>
      <c r="H66" s="102">
        <f t="shared" si="13"/>
        <v>0</v>
      </c>
      <c r="I66" s="180"/>
      <c r="J66" s="150" t="str">
        <f t="shared" si="1"/>
        <v xml:space="preserve"> </v>
      </c>
      <c r="K66" s="180"/>
      <c r="L66" s="180"/>
      <c r="M66" s="102">
        <f t="shared" si="4"/>
        <v>0</v>
      </c>
      <c r="N66" s="180"/>
      <c r="O66" s="133" t="str">
        <f t="shared" si="2"/>
        <v xml:space="preserve"> </v>
      </c>
      <c r="P66" s="180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36">
        <v>0</v>
      </c>
      <c r="G67" s="136"/>
      <c r="H67" s="102">
        <f t="shared" si="13"/>
        <v>0</v>
      </c>
      <c r="I67" s="180"/>
      <c r="J67" s="150" t="str">
        <f t="shared" si="1"/>
        <v xml:space="preserve"> </v>
      </c>
      <c r="K67" s="180"/>
      <c r="L67" s="180"/>
      <c r="M67" s="102">
        <f t="shared" si="4"/>
        <v>0</v>
      </c>
      <c r="N67" s="180"/>
      <c r="O67" s="133" t="str">
        <f t="shared" si="2"/>
        <v xml:space="preserve"> </v>
      </c>
      <c r="P67" s="180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36">
        <v>0</v>
      </c>
      <c r="G68" s="136"/>
      <c r="H68" s="102">
        <f t="shared" si="13"/>
        <v>0</v>
      </c>
      <c r="I68" s="180"/>
      <c r="J68" s="150" t="str">
        <f t="shared" si="1"/>
        <v xml:space="preserve"> </v>
      </c>
      <c r="K68" s="180"/>
      <c r="L68" s="180"/>
      <c r="M68" s="102">
        <f t="shared" si="4"/>
        <v>0</v>
      </c>
      <c r="N68" s="180"/>
      <c r="O68" s="133" t="str">
        <f t="shared" si="2"/>
        <v xml:space="preserve"> </v>
      </c>
      <c r="P68" s="180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36">
        <v>0</v>
      </c>
      <c r="G69" s="136"/>
      <c r="H69" s="102">
        <f t="shared" si="13"/>
        <v>0</v>
      </c>
      <c r="I69" s="180"/>
      <c r="J69" s="150" t="str">
        <f t="shared" si="1"/>
        <v xml:space="preserve"> </v>
      </c>
      <c r="K69" s="180"/>
      <c r="L69" s="180"/>
      <c r="M69" s="102">
        <f t="shared" si="4"/>
        <v>0</v>
      </c>
      <c r="N69" s="180"/>
      <c r="O69" s="133" t="str">
        <f t="shared" si="2"/>
        <v xml:space="preserve"> </v>
      </c>
      <c r="P69" s="180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36">
        <v>0</v>
      </c>
      <c r="G70" s="136"/>
      <c r="H70" s="102">
        <f t="shared" si="13"/>
        <v>0</v>
      </c>
      <c r="I70" s="180"/>
      <c r="J70" s="150" t="str">
        <f t="shared" si="1"/>
        <v xml:space="preserve"> </v>
      </c>
      <c r="K70" s="180"/>
      <c r="L70" s="180"/>
      <c r="M70" s="102">
        <f t="shared" si="4"/>
        <v>0</v>
      </c>
      <c r="N70" s="180"/>
      <c r="O70" s="133" t="str">
        <f t="shared" si="2"/>
        <v xml:space="preserve"> </v>
      </c>
      <c r="P70" s="180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36">
        <v>0</v>
      </c>
      <c r="G71" s="136"/>
      <c r="H71" s="102">
        <f t="shared" si="13"/>
        <v>0</v>
      </c>
      <c r="I71" s="180"/>
      <c r="J71" s="150" t="str">
        <f t="shared" si="1"/>
        <v xml:space="preserve"> </v>
      </c>
      <c r="K71" s="180"/>
      <c r="L71" s="180"/>
      <c r="M71" s="102">
        <f t="shared" si="4"/>
        <v>0</v>
      </c>
      <c r="N71" s="180"/>
      <c r="O71" s="133" t="str">
        <f t="shared" si="2"/>
        <v xml:space="preserve"> </v>
      </c>
      <c r="P71" s="180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36">
        <v>0</v>
      </c>
      <c r="G72" s="136"/>
      <c r="H72" s="102">
        <f t="shared" si="13"/>
        <v>0</v>
      </c>
      <c r="I72" s="180"/>
      <c r="J72" s="150" t="str">
        <f t="shared" si="1"/>
        <v xml:space="preserve"> </v>
      </c>
      <c r="K72" s="180"/>
      <c r="L72" s="180"/>
      <c r="M72" s="102">
        <f t="shared" si="4"/>
        <v>0</v>
      </c>
      <c r="N72" s="180"/>
      <c r="O72" s="133" t="str">
        <f t="shared" si="2"/>
        <v xml:space="preserve"> </v>
      </c>
      <c r="P72" s="180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36">
        <v>0</v>
      </c>
      <c r="G73" s="136"/>
      <c r="H73" s="102">
        <f t="shared" si="13"/>
        <v>0</v>
      </c>
      <c r="I73" s="180"/>
      <c r="J73" s="150" t="str">
        <f t="shared" si="1"/>
        <v xml:space="preserve"> </v>
      </c>
      <c r="K73" s="180"/>
      <c r="L73" s="180"/>
      <c r="M73" s="102">
        <f t="shared" si="4"/>
        <v>0</v>
      </c>
      <c r="N73" s="180"/>
      <c r="O73" s="133" t="str">
        <f t="shared" si="2"/>
        <v xml:space="preserve"> </v>
      </c>
      <c r="P73" s="180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36">
        <v>0</v>
      </c>
      <c r="G74" s="136"/>
      <c r="H74" s="102">
        <f t="shared" si="13"/>
        <v>0</v>
      </c>
      <c r="I74" s="180"/>
      <c r="J74" s="150" t="str">
        <f t="shared" si="1"/>
        <v xml:space="preserve"> </v>
      </c>
      <c r="K74" s="180"/>
      <c r="L74" s="180"/>
      <c r="M74" s="102">
        <f t="shared" si="4"/>
        <v>0</v>
      </c>
      <c r="N74" s="180"/>
      <c r="O74" s="133" t="str">
        <f t="shared" si="2"/>
        <v xml:space="preserve"> </v>
      </c>
      <c r="P74" s="180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36">
        <v>0</v>
      </c>
      <c r="G75" s="136"/>
      <c r="H75" s="102">
        <f t="shared" si="13"/>
        <v>0</v>
      </c>
      <c r="I75" s="180"/>
      <c r="J75" s="150" t="str">
        <f t="shared" ref="J75:J138" si="14">IF(H75=0," ",I75/H75)</f>
        <v xml:space="preserve"> </v>
      </c>
      <c r="K75" s="180"/>
      <c r="L75" s="180"/>
      <c r="M75" s="102">
        <f t="shared" si="4"/>
        <v>0</v>
      </c>
      <c r="N75" s="180"/>
      <c r="O75" s="133" t="str">
        <f t="shared" ref="O75:O138" si="15">IF(M75=0," ",N75/M75)</f>
        <v xml:space="preserve"> </v>
      </c>
      <c r="P75" s="180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36">
        <v>0</v>
      </c>
      <c r="G76" s="136"/>
      <c r="H76" s="102">
        <f t="shared" si="13"/>
        <v>0</v>
      </c>
      <c r="I76" s="180"/>
      <c r="J76" s="150" t="str">
        <f t="shared" si="14"/>
        <v xml:space="preserve"> </v>
      </c>
      <c r="K76" s="180"/>
      <c r="L76" s="180"/>
      <c r="M76" s="102">
        <f t="shared" ref="M76:M139" si="16">SUM(K76:L76)</f>
        <v>0</v>
      </c>
      <c r="N76" s="180"/>
      <c r="O76" s="133" t="str">
        <f t="shared" si="15"/>
        <v xml:space="preserve"> </v>
      </c>
      <c r="P76" s="180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36">
        <v>0</v>
      </c>
      <c r="G77" s="136"/>
      <c r="H77" s="102">
        <f t="shared" si="13"/>
        <v>0</v>
      </c>
      <c r="I77" s="180"/>
      <c r="J77" s="150" t="str">
        <f t="shared" si="14"/>
        <v xml:space="preserve"> </v>
      </c>
      <c r="K77" s="180"/>
      <c r="L77" s="180"/>
      <c r="M77" s="102">
        <f t="shared" si="16"/>
        <v>0</v>
      </c>
      <c r="N77" s="180"/>
      <c r="O77" s="133" t="str">
        <f t="shared" si="15"/>
        <v xml:space="preserve"> </v>
      </c>
      <c r="P77" s="180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36">
        <v>0</v>
      </c>
      <c r="G78" s="136"/>
      <c r="H78" s="102">
        <f t="shared" si="13"/>
        <v>0</v>
      </c>
      <c r="I78" s="180"/>
      <c r="J78" s="150" t="str">
        <f t="shared" si="14"/>
        <v xml:space="preserve"> </v>
      </c>
      <c r="K78" s="180"/>
      <c r="L78" s="180"/>
      <c r="M78" s="102">
        <f t="shared" si="16"/>
        <v>0</v>
      </c>
      <c r="N78" s="180"/>
      <c r="O78" s="133" t="str">
        <f t="shared" si="15"/>
        <v xml:space="preserve"> </v>
      </c>
      <c r="P78" s="180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36">
        <v>0</v>
      </c>
      <c r="G79" s="136"/>
      <c r="H79" s="102">
        <f t="shared" si="13"/>
        <v>0</v>
      </c>
      <c r="I79" s="180"/>
      <c r="J79" s="150" t="str">
        <f t="shared" si="14"/>
        <v xml:space="preserve"> </v>
      </c>
      <c r="K79" s="180"/>
      <c r="L79" s="180"/>
      <c r="M79" s="102">
        <f t="shared" si="16"/>
        <v>0</v>
      </c>
      <c r="N79" s="180"/>
      <c r="O79" s="133" t="str">
        <f t="shared" si="15"/>
        <v xml:space="preserve"> </v>
      </c>
      <c r="P79" s="180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36">
        <v>0</v>
      </c>
      <c r="G80" s="136"/>
      <c r="H80" s="102">
        <f t="shared" si="13"/>
        <v>0</v>
      </c>
      <c r="I80" s="180"/>
      <c r="J80" s="150" t="str">
        <f t="shared" si="14"/>
        <v xml:space="preserve"> </v>
      </c>
      <c r="K80" s="180"/>
      <c r="L80" s="180"/>
      <c r="M80" s="102">
        <f t="shared" si="16"/>
        <v>0</v>
      </c>
      <c r="N80" s="180"/>
      <c r="O80" s="133" t="str">
        <f t="shared" si="15"/>
        <v xml:space="preserve"> </v>
      </c>
      <c r="P80" s="180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36">
        <v>0</v>
      </c>
      <c r="G81" s="136"/>
      <c r="H81" s="102">
        <f t="shared" si="13"/>
        <v>0</v>
      </c>
      <c r="I81" s="180"/>
      <c r="J81" s="150" t="str">
        <f t="shared" si="14"/>
        <v xml:space="preserve"> </v>
      </c>
      <c r="K81" s="180"/>
      <c r="L81" s="180"/>
      <c r="M81" s="102">
        <f t="shared" si="16"/>
        <v>0</v>
      </c>
      <c r="N81" s="180"/>
      <c r="O81" s="133" t="str">
        <f t="shared" si="15"/>
        <v xml:space="preserve"> </v>
      </c>
      <c r="P81" s="180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36">
        <v>0</v>
      </c>
      <c r="G82" s="136"/>
      <c r="H82" s="102">
        <f t="shared" si="13"/>
        <v>0</v>
      </c>
      <c r="I82" s="180"/>
      <c r="J82" s="150" t="str">
        <f t="shared" si="14"/>
        <v xml:space="preserve"> </v>
      </c>
      <c r="K82" s="180"/>
      <c r="L82" s="180"/>
      <c r="M82" s="102">
        <f t="shared" si="16"/>
        <v>0</v>
      </c>
      <c r="N82" s="180"/>
      <c r="O82" s="133" t="str">
        <f t="shared" si="15"/>
        <v xml:space="preserve"> </v>
      </c>
      <c r="P82" s="180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36">
        <v>0</v>
      </c>
      <c r="G83" s="136"/>
      <c r="H83" s="102">
        <f t="shared" si="13"/>
        <v>0</v>
      </c>
      <c r="I83" s="180"/>
      <c r="J83" s="150" t="str">
        <f t="shared" si="14"/>
        <v xml:space="preserve"> </v>
      </c>
      <c r="K83" s="180"/>
      <c r="L83" s="180"/>
      <c r="M83" s="102">
        <f t="shared" si="16"/>
        <v>0</v>
      </c>
      <c r="N83" s="180"/>
      <c r="O83" s="133" t="str">
        <f t="shared" si="15"/>
        <v xml:space="preserve"> </v>
      </c>
      <c r="P83" s="180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36">
        <v>0</v>
      </c>
      <c r="G84" s="136"/>
      <c r="H84" s="102">
        <f t="shared" si="13"/>
        <v>0</v>
      </c>
      <c r="I84" s="180"/>
      <c r="J84" s="150" t="str">
        <f t="shared" si="14"/>
        <v xml:space="preserve"> </v>
      </c>
      <c r="K84" s="180"/>
      <c r="L84" s="180"/>
      <c r="M84" s="102">
        <f t="shared" si="16"/>
        <v>0</v>
      </c>
      <c r="N84" s="180"/>
      <c r="O84" s="133" t="str">
        <f t="shared" si="15"/>
        <v xml:space="preserve"> </v>
      </c>
      <c r="P84" s="180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36">
        <v>0</v>
      </c>
      <c r="G85" s="136"/>
      <c r="H85" s="102">
        <f t="shared" si="13"/>
        <v>0</v>
      </c>
      <c r="I85" s="180"/>
      <c r="J85" s="150" t="str">
        <f t="shared" si="14"/>
        <v xml:space="preserve"> </v>
      </c>
      <c r="K85" s="180"/>
      <c r="L85" s="180"/>
      <c r="M85" s="102">
        <f t="shared" si="16"/>
        <v>0</v>
      </c>
      <c r="N85" s="180"/>
      <c r="O85" s="133" t="str">
        <f t="shared" si="15"/>
        <v xml:space="preserve"> </v>
      </c>
      <c r="P85" s="180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36">
        <v>0</v>
      </c>
      <c r="G86" s="136"/>
      <c r="H86" s="102">
        <f t="shared" si="13"/>
        <v>0</v>
      </c>
      <c r="I86" s="180"/>
      <c r="J86" s="150" t="str">
        <f t="shared" si="14"/>
        <v xml:space="preserve"> </v>
      </c>
      <c r="K86" s="180"/>
      <c r="L86" s="180"/>
      <c r="M86" s="102">
        <f t="shared" si="16"/>
        <v>0</v>
      </c>
      <c r="N86" s="180"/>
      <c r="O86" s="133" t="str">
        <f t="shared" si="15"/>
        <v xml:space="preserve"> </v>
      </c>
      <c r="P86" s="180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36">
        <v>0</v>
      </c>
      <c r="G87" s="136"/>
      <c r="H87" s="102">
        <f t="shared" si="13"/>
        <v>0</v>
      </c>
      <c r="I87" s="180"/>
      <c r="J87" s="150" t="str">
        <f t="shared" si="14"/>
        <v xml:space="preserve"> </v>
      </c>
      <c r="K87" s="180"/>
      <c r="L87" s="180"/>
      <c r="M87" s="102">
        <f t="shared" si="16"/>
        <v>0</v>
      </c>
      <c r="N87" s="180"/>
      <c r="O87" s="133" t="str">
        <f t="shared" si="15"/>
        <v xml:space="preserve"> </v>
      </c>
      <c r="P87" s="180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36">
        <v>0</v>
      </c>
      <c r="G88" s="136"/>
      <c r="H88" s="102">
        <f t="shared" si="13"/>
        <v>0</v>
      </c>
      <c r="I88" s="180"/>
      <c r="J88" s="150" t="str">
        <f t="shared" si="14"/>
        <v xml:space="preserve"> </v>
      </c>
      <c r="K88" s="180"/>
      <c r="L88" s="180"/>
      <c r="M88" s="102">
        <f t="shared" si="16"/>
        <v>0</v>
      </c>
      <c r="N88" s="180"/>
      <c r="O88" s="133" t="str">
        <f t="shared" si="15"/>
        <v xml:space="preserve"> </v>
      </c>
      <c r="P88" s="180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36">
        <v>0</v>
      </c>
      <c r="G89" s="136"/>
      <c r="H89" s="102">
        <f t="shared" si="13"/>
        <v>0</v>
      </c>
      <c r="I89" s="180"/>
      <c r="J89" s="150" t="str">
        <f t="shared" si="14"/>
        <v xml:space="preserve"> </v>
      </c>
      <c r="K89" s="180"/>
      <c r="L89" s="180"/>
      <c r="M89" s="102">
        <f t="shared" si="16"/>
        <v>0</v>
      </c>
      <c r="N89" s="180"/>
      <c r="O89" s="133" t="str">
        <f t="shared" si="15"/>
        <v xml:space="preserve"> </v>
      </c>
      <c r="P89" s="180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36">
        <v>0</v>
      </c>
      <c r="G90" s="136"/>
      <c r="H90" s="102">
        <f t="shared" si="13"/>
        <v>0</v>
      </c>
      <c r="I90" s="180"/>
      <c r="J90" s="150" t="str">
        <f t="shared" si="14"/>
        <v xml:space="preserve"> </v>
      </c>
      <c r="K90" s="180"/>
      <c r="L90" s="180"/>
      <c r="M90" s="102">
        <f t="shared" si="16"/>
        <v>0</v>
      </c>
      <c r="N90" s="180"/>
      <c r="O90" s="133" t="str">
        <f t="shared" si="15"/>
        <v xml:space="preserve"> </v>
      </c>
      <c r="P90" s="180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36">
        <v>0</v>
      </c>
      <c r="G91" s="136"/>
      <c r="H91" s="102">
        <f t="shared" si="13"/>
        <v>0</v>
      </c>
      <c r="I91" s="180"/>
      <c r="J91" s="150" t="str">
        <f t="shared" si="14"/>
        <v xml:space="preserve"> </v>
      </c>
      <c r="K91" s="180"/>
      <c r="L91" s="180"/>
      <c r="M91" s="102">
        <f t="shared" si="16"/>
        <v>0</v>
      </c>
      <c r="N91" s="180"/>
      <c r="O91" s="133" t="str">
        <f t="shared" si="15"/>
        <v xml:space="preserve"> </v>
      </c>
      <c r="P91" s="180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36">
        <v>0</v>
      </c>
      <c r="G92" s="136"/>
      <c r="H92" s="102">
        <f t="shared" si="13"/>
        <v>0</v>
      </c>
      <c r="I92" s="180"/>
      <c r="J92" s="150" t="str">
        <f t="shared" si="14"/>
        <v xml:space="preserve"> </v>
      </c>
      <c r="K92" s="180"/>
      <c r="L92" s="180"/>
      <c r="M92" s="102">
        <f t="shared" si="16"/>
        <v>0</v>
      </c>
      <c r="N92" s="180"/>
      <c r="O92" s="133" t="str">
        <f t="shared" si="15"/>
        <v xml:space="preserve"> </v>
      </c>
      <c r="P92" s="180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36">
        <v>0</v>
      </c>
      <c r="G93" s="136"/>
      <c r="H93" s="102">
        <f t="shared" si="13"/>
        <v>0</v>
      </c>
      <c r="I93" s="180"/>
      <c r="J93" s="150" t="str">
        <f t="shared" si="14"/>
        <v xml:space="preserve"> </v>
      </c>
      <c r="K93" s="180"/>
      <c r="L93" s="180"/>
      <c r="M93" s="102">
        <f t="shared" si="16"/>
        <v>0</v>
      </c>
      <c r="N93" s="180"/>
      <c r="O93" s="133" t="str">
        <f t="shared" si="15"/>
        <v xml:space="preserve"> </v>
      </c>
      <c r="P93" s="180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36">
        <v>0</v>
      </c>
      <c r="G94" s="136"/>
      <c r="H94" s="102">
        <f t="shared" si="13"/>
        <v>0</v>
      </c>
      <c r="I94" s="180"/>
      <c r="J94" s="150" t="str">
        <f t="shared" si="14"/>
        <v xml:space="preserve"> </v>
      </c>
      <c r="K94" s="180"/>
      <c r="L94" s="180"/>
      <c r="M94" s="102">
        <f t="shared" si="16"/>
        <v>0</v>
      </c>
      <c r="N94" s="180"/>
      <c r="O94" s="133" t="str">
        <f t="shared" si="15"/>
        <v xml:space="preserve"> </v>
      </c>
      <c r="P94" s="180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36">
        <v>0</v>
      </c>
      <c r="G95" s="136"/>
      <c r="H95" s="102">
        <f t="shared" si="13"/>
        <v>0</v>
      </c>
      <c r="I95" s="180"/>
      <c r="J95" s="150" t="str">
        <f t="shared" si="14"/>
        <v xml:space="preserve"> </v>
      </c>
      <c r="K95" s="180"/>
      <c r="L95" s="180"/>
      <c r="M95" s="102">
        <f t="shared" si="16"/>
        <v>0</v>
      </c>
      <c r="N95" s="180"/>
      <c r="O95" s="133" t="str">
        <f t="shared" si="15"/>
        <v xml:space="preserve"> </v>
      </c>
      <c r="P95" s="180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36">
        <v>0</v>
      </c>
      <c r="G96" s="136"/>
      <c r="H96" s="102">
        <f t="shared" si="13"/>
        <v>0</v>
      </c>
      <c r="I96" s="180"/>
      <c r="J96" s="150" t="str">
        <f t="shared" si="14"/>
        <v xml:space="preserve"> </v>
      </c>
      <c r="K96" s="180"/>
      <c r="L96" s="180"/>
      <c r="M96" s="102">
        <f t="shared" si="16"/>
        <v>0</v>
      </c>
      <c r="N96" s="180"/>
      <c r="O96" s="133" t="str">
        <f t="shared" si="15"/>
        <v xml:space="preserve"> </v>
      </c>
      <c r="P96" s="180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36">
        <v>0</v>
      </c>
      <c r="G97" s="136"/>
      <c r="H97" s="102">
        <f t="shared" si="13"/>
        <v>0</v>
      </c>
      <c r="I97" s="180"/>
      <c r="J97" s="150" t="str">
        <f t="shared" si="14"/>
        <v xml:space="preserve"> </v>
      </c>
      <c r="K97" s="180"/>
      <c r="L97" s="180"/>
      <c r="M97" s="102">
        <f t="shared" si="16"/>
        <v>0</v>
      </c>
      <c r="N97" s="180"/>
      <c r="O97" s="133" t="str">
        <f t="shared" si="15"/>
        <v xml:space="preserve"> </v>
      </c>
      <c r="P97" s="180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36">
        <v>0</v>
      </c>
      <c r="G98" s="136"/>
      <c r="H98" s="102">
        <f t="shared" si="13"/>
        <v>0</v>
      </c>
      <c r="I98" s="180"/>
      <c r="J98" s="150" t="str">
        <f t="shared" si="14"/>
        <v xml:space="preserve"> </v>
      </c>
      <c r="K98" s="180"/>
      <c r="L98" s="180"/>
      <c r="M98" s="102">
        <f t="shared" si="16"/>
        <v>0</v>
      </c>
      <c r="N98" s="180"/>
      <c r="O98" s="133" t="str">
        <f t="shared" si="15"/>
        <v xml:space="preserve"> </v>
      </c>
      <c r="P98" s="180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36">
        <v>0</v>
      </c>
      <c r="G99" s="136"/>
      <c r="H99" s="102">
        <f t="shared" si="13"/>
        <v>0</v>
      </c>
      <c r="I99" s="180"/>
      <c r="J99" s="150" t="str">
        <f t="shared" si="14"/>
        <v xml:space="preserve"> </v>
      </c>
      <c r="K99" s="180"/>
      <c r="L99" s="180"/>
      <c r="M99" s="102">
        <f t="shared" si="16"/>
        <v>0</v>
      </c>
      <c r="N99" s="180"/>
      <c r="O99" s="133" t="str">
        <f t="shared" si="15"/>
        <v xml:space="preserve"> </v>
      </c>
      <c r="P99" s="180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36">
        <v>0</v>
      </c>
      <c r="G100" s="136"/>
      <c r="H100" s="102">
        <f t="shared" si="13"/>
        <v>0</v>
      </c>
      <c r="I100" s="180"/>
      <c r="J100" s="150" t="str">
        <f t="shared" si="14"/>
        <v xml:space="preserve"> </v>
      </c>
      <c r="K100" s="180"/>
      <c r="L100" s="180"/>
      <c r="M100" s="102">
        <f t="shared" si="16"/>
        <v>0</v>
      </c>
      <c r="N100" s="180"/>
      <c r="O100" s="133" t="str">
        <f t="shared" si="15"/>
        <v xml:space="preserve"> </v>
      </c>
      <c r="P100" s="180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36">
        <v>0</v>
      </c>
      <c r="G101" s="136"/>
      <c r="H101" s="102">
        <f t="shared" si="13"/>
        <v>0</v>
      </c>
      <c r="I101" s="180"/>
      <c r="J101" s="150" t="str">
        <f t="shared" si="14"/>
        <v xml:space="preserve"> </v>
      </c>
      <c r="K101" s="180"/>
      <c r="L101" s="180"/>
      <c r="M101" s="102">
        <f t="shared" si="16"/>
        <v>0</v>
      </c>
      <c r="N101" s="180"/>
      <c r="O101" s="133" t="str">
        <f t="shared" si="15"/>
        <v xml:space="preserve"> </v>
      </c>
      <c r="P101" s="180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36">
        <v>0</v>
      </c>
      <c r="G102" s="136"/>
      <c r="H102" s="102">
        <f t="shared" si="13"/>
        <v>0</v>
      </c>
      <c r="I102" s="180"/>
      <c r="J102" s="150" t="str">
        <f t="shared" si="14"/>
        <v xml:space="preserve"> </v>
      </c>
      <c r="K102" s="180"/>
      <c r="L102" s="180"/>
      <c r="M102" s="102">
        <f t="shared" si="16"/>
        <v>0</v>
      </c>
      <c r="N102" s="180"/>
      <c r="O102" s="133" t="str">
        <f t="shared" si="15"/>
        <v xml:space="preserve"> </v>
      </c>
      <c r="P102" s="180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36">
        <v>0</v>
      </c>
      <c r="G103" s="136"/>
      <c r="H103" s="102">
        <f t="shared" si="13"/>
        <v>0</v>
      </c>
      <c r="I103" s="180"/>
      <c r="J103" s="150" t="str">
        <f t="shared" si="14"/>
        <v xml:space="preserve"> </v>
      </c>
      <c r="K103" s="180"/>
      <c r="L103" s="180"/>
      <c r="M103" s="102">
        <f t="shared" si="16"/>
        <v>0</v>
      </c>
      <c r="N103" s="180"/>
      <c r="O103" s="133" t="str">
        <f t="shared" si="15"/>
        <v xml:space="preserve"> </v>
      </c>
      <c r="P103" s="180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36">
        <v>0</v>
      </c>
      <c r="G104" s="136"/>
      <c r="H104" s="102">
        <f t="shared" si="13"/>
        <v>0</v>
      </c>
      <c r="I104" s="180"/>
      <c r="J104" s="150" t="str">
        <f t="shared" si="14"/>
        <v xml:space="preserve"> </v>
      </c>
      <c r="K104" s="180"/>
      <c r="L104" s="180"/>
      <c r="M104" s="102">
        <f t="shared" si="16"/>
        <v>0</v>
      </c>
      <c r="N104" s="180"/>
      <c r="O104" s="133" t="str">
        <f t="shared" si="15"/>
        <v xml:space="preserve"> </v>
      </c>
      <c r="P104" s="180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36">
        <v>0</v>
      </c>
      <c r="G105" s="136"/>
      <c r="H105" s="102">
        <f t="shared" si="13"/>
        <v>0</v>
      </c>
      <c r="I105" s="180"/>
      <c r="J105" s="150" t="str">
        <f t="shared" si="14"/>
        <v xml:space="preserve"> </v>
      </c>
      <c r="K105" s="180"/>
      <c r="L105" s="180"/>
      <c r="M105" s="102">
        <f t="shared" si="16"/>
        <v>0</v>
      </c>
      <c r="N105" s="180"/>
      <c r="O105" s="133" t="str">
        <f t="shared" si="15"/>
        <v xml:space="preserve"> </v>
      </c>
      <c r="P105" s="180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36">
        <v>0</v>
      </c>
      <c r="G106" s="136"/>
      <c r="H106" s="102">
        <f t="shared" si="13"/>
        <v>0</v>
      </c>
      <c r="I106" s="180"/>
      <c r="J106" s="150" t="str">
        <f t="shared" si="14"/>
        <v xml:space="preserve"> </v>
      </c>
      <c r="K106" s="180"/>
      <c r="L106" s="180"/>
      <c r="M106" s="102">
        <f t="shared" si="16"/>
        <v>0</v>
      </c>
      <c r="N106" s="180"/>
      <c r="O106" s="133" t="str">
        <f t="shared" si="15"/>
        <v xml:space="preserve"> </v>
      </c>
      <c r="P106" s="180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36">
        <v>0</v>
      </c>
      <c r="G107" s="136"/>
      <c r="H107" s="102">
        <f t="shared" si="13"/>
        <v>0</v>
      </c>
      <c r="I107" s="180"/>
      <c r="J107" s="150" t="str">
        <f t="shared" si="14"/>
        <v xml:space="preserve"> </v>
      </c>
      <c r="K107" s="180"/>
      <c r="L107" s="180"/>
      <c r="M107" s="102">
        <f t="shared" si="16"/>
        <v>0</v>
      </c>
      <c r="N107" s="180"/>
      <c r="O107" s="133" t="str">
        <f t="shared" si="15"/>
        <v xml:space="preserve"> </v>
      </c>
      <c r="P107" s="180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36">
        <v>0</v>
      </c>
      <c r="G108" s="136"/>
      <c r="H108" s="102">
        <f t="shared" si="13"/>
        <v>0</v>
      </c>
      <c r="I108" s="180"/>
      <c r="J108" s="150" t="str">
        <f t="shared" si="14"/>
        <v xml:space="preserve"> </v>
      </c>
      <c r="K108" s="180"/>
      <c r="L108" s="180"/>
      <c r="M108" s="102">
        <f t="shared" si="16"/>
        <v>0</v>
      </c>
      <c r="N108" s="180"/>
      <c r="O108" s="133" t="str">
        <f t="shared" si="15"/>
        <v xml:space="preserve"> </v>
      </c>
      <c r="P108" s="180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36">
        <v>0</v>
      </c>
      <c r="G109" s="136"/>
      <c r="H109" s="102">
        <f t="shared" si="13"/>
        <v>0</v>
      </c>
      <c r="I109" s="180"/>
      <c r="J109" s="150" t="str">
        <f t="shared" si="14"/>
        <v xml:space="preserve"> </v>
      </c>
      <c r="K109" s="180"/>
      <c r="L109" s="180"/>
      <c r="M109" s="102">
        <f t="shared" si="16"/>
        <v>0</v>
      </c>
      <c r="N109" s="180"/>
      <c r="O109" s="133" t="str">
        <f t="shared" si="15"/>
        <v xml:space="preserve"> </v>
      </c>
      <c r="P109" s="180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36">
        <v>0</v>
      </c>
      <c r="G110" s="136"/>
      <c r="H110" s="102">
        <f t="shared" si="13"/>
        <v>0</v>
      </c>
      <c r="I110" s="180"/>
      <c r="J110" s="150" t="str">
        <f t="shared" si="14"/>
        <v xml:space="preserve"> </v>
      </c>
      <c r="K110" s="180"/>
      <c r="L110" s="180"/>
      <c r="M110" s="102">
        <f t="shared" si="16"/>
        <v>0</v>
      </c>
      <c r="N110" s="180"/>
      <c r="O110" s="133" t="str">
        <f t="shared" si="15"/>
        <v xml:space="preserve"> </v>
      </c>
      <c r="P110" s="180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36">
        <v>0</v>
      </c>
      <c r="G111" s="136"/>
      <c r="H111" s="102">
        <f t="shared" si="13"/>
        <v>0</v>
      </c>
      <c r="I111" s="180"/>
      <c r="J111" s="150" t="str">
        <f t="shared" si="14"/>
        <v xml:space="preserve"> </v>
      </c>
      <c r="K111" s="180"/>
      <c r="L111" s="180"/>
      <c r="M111" s="102">
        <f t="shared" si="16"/>
        <v>0</v>
      </c>
      <c r="N111" s="180"/>
      <c r="O111" s="133" t="str">
        <f t="shared" si="15"/>
        <v xml:space="preserve"> </v>
      </c>
      <c r="P111" s="180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36">
        <v>0</v>
      </c>
      <c r="G112" s="136"/>
      <c r="H112" s="102">
        <f t="shared" si="13"/>
        <v>0</v>
      </c>
      <c r="I112" s="180"/>
      <c r="J112" s="150" t="str">
        <f t="shared" si="14"/>
        <v xml:space="preserve"> </v>
      </c>
      <c r="K112" s="180"/>
      <c r="L112" s="180"/>
      <c r="M112" s="102">
        <f t="shared" si="16"/>
        <v>0</v>
      </c>
      <c r="N112" s="180"/>
      <c r="O112" s="133" t="str">
        <f t="shared" si="15"/>
        <v xml:space="preserve"> </v>
      </c>
      <c r="P112" s="180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36">
        <v>0</v>
      </c>
      <c r="G113" s="136"/>
      <c r="H113" s="102">
        <f t="shared" si="13"/>
        <v>0</v>
      </c>
      <c r="I113" s="180"/>
      <c r="J113" s="150" t="str">
        <f t="shared" si="14"/>
        <v xml:space="preserve"> </v>
      </c>
      <c r="K113" s="180"/>
      <c r="L113" s="180"/>
      <c r="M113" s="102">
        <f t="shared" si="16"/>
        <v>0</v>
      </c>
      <c r="N113" s="180"/>
      <c r="O113" s="133" t="str">
        <f t="shared" si="15"/>
        <v xml:space="preserve"> </v>
      </c>
      <c r="P113" s="180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36">
        <v>0</v>
      </c>
      <c r="G114" s="136"/>
      <c r="H114" s="102">
        <f t="shared" si="13"/>
        <v>0</v>
      </c>
      <c r="I114" s="180"/>
      <c r="J114" s="150" t="str">
        <f t="shared" si="14"/>
        <v xml:space="preserve"> </v>
      </c>
      <c r="K114" s="180"/>
      <c r="L114" s="180"/>
      <c r="M114" s="102">
        <f t="shared" si="16"/>
        <v>0</v>
      </c>
      <c r="N114" s="180"/>
      <c r="O114" s="133" t="str">
        <f t="shared" si="15"/>
        <v xml:space="preserve"> </v>
      </c>
      <c r="P114" s="180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36">
        <v>0</v>
      </c>
      <c r="G115" s="136"/>
      <c r="H115" s="102">
        <f t="shared" ref="H115:H178" si="17">SUM(F115:G115)</f>
        <v>0</v>
      </c>
      <c r="I115" s="180"/>
      <c r="J115" s="150" t="str">
        <f t="shared" si="14"/>
        <v xml:space="preserve"> </v>
      </c>
      <c r="K115" s="180"/>
      <c r="L115" s="180"/>
      <c r="M115" s="102">
        <f t="shared" si="16"/>
        <v>0</v>
      </c>
      <c r="N115" s="180"/>
      <c r="O115" s="133" t="str">
        <f t="shared" si="15"/>
        <v xml:space="preserve"> </v>
      </c>
      <c r="P115" s="180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36">
        <v>0</v>
      </c>
      <c r="G116" s="136"/>
      <c r="H116" s="102">
        <f t="shared" si="17"/>
        <v>0</v>
      </c>
      <c r="I116" s="180"/>
      <c r="J116" s="150" t="str">
        <f t="shared" si="14"/>
        <v xml:space="preserve"> </v>
      </c>
      <c r="K116" s="180"/>
      <c r="L116" s="180"/>
      <c r="M116" s="102">
        <f t="shared" si="16"/>
        <v>0</v>
      </c>
      <c r="N116" s="180"/>
      <c r="O116" s="133" t="str">
        <f t="shared" si="15"/>
        <v xml:space="preserve"> </v>
      </c>
      <c r="P116" s="180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36">
        <v>0</v>
      </c>
      <c r="G117" s="136"/>
      <c r="H117" s="102">
        <f t="shared" si="17"/>
        <v>0</v>
      </c>
      <c r="I117" s="180"/>
      <c r="J117" s="150" t="str">
        <f t="shared" si="14"/>
        <v xml:space="preserve"> </v>
      </c>
      <c r="K117" s="180"/>
      <c r="L117" s="180"/>
      <c r="M117" s="102">
        <f t="shared" si="16"/>
        <v>0</v>
      </c>
      <c r="N117" s="180"/>
      <c r="O117" s="133" t="str">
        <f t="shared" si="15"/>
        <v xml:space="preserve"> </v>
      </c>
      <c r="P117" s="180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36">
        <v>0</v>
      </c>
      <c r="G118" s="136"/>
      <c r="H118" s="102">
        <f t="shared" si="17"/>
        <v>0</v>
      </c>
      <c r="I118" s="180"/>
      <c r="J118" s="150" t="str">
        <f t="shared" si="14"/>
        <v xml:space="preserve"> </v>
      </c>
      <c r="K118" s="180"/>
      <c r="L118" s="180"/>
      <c r="M118" s="102">
        <f t="shared" si="16"/>
        <v>0</v>
      </c>
      <c r="N118" s="180"/>
      <c r="O118" s="133" t="str">
        <f t="shared" si="15"/>
        <v xml:space="preserve"> </v>
      </c>
      <c r="P118" s="180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36">
        <v>0</v>
      </c>
      <c r="G119" s="136"/>
      <c r="H119" s="102">
        <f t="shared" si="17"/>
        <v>0</v>
      </c>
      <c r="I119" s="180"/>
      <c r="J119" s="150" t="str">
        <f t="shared" si="14"/>
        <v xml:space="preserve"> </v>
      </c>
      <c r="K119" s="180"/>
      <c r="L119" s="180"/>
      <c r="M119" s="102">
        <f t="shared" si="16"/>
        <v>0</v>
      </c>
      <c r="N119" s="180"/>
      <c r="O119" s="133" t="str">
        <f t="shared" si="15"/>
        <v xml:space="preserve"> </v>
      </c>
      <c r="P119" s="180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36">
        <v>0</v>
      </c>
      <c r="G120" s="136"/>
      <c r="H120" s="102">
        <f t="shared" si="17"/>
        <v>0</v>
      </c>
      <c r="I120" s="180"/>
      <c r="J120" s="150" t="str">
        <f t="shared" si="14"/>
        <v xml:space="preserve"> </v>
      </c>
      <c r="K120" s="180"/>
      <c r="L120" s="180"/>
      <c r="M120" s="102">
        <f t="shared" si="16"/>
        <v>0</v>
      </c>
      <c r="N120" s="180"/>
      <c r="O120" s="133" t="str">
        <f t="shared" si="15"/>
        <v xml:space="preserve"> </v>
      </c>
      <c r="P120" s="180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36">
        <v>0</v>
      </c>
      <c r="G121" s="136"/>
      <c r="H121" s="102">
        <f t="shared" si="17"/>
        <v>0</v>
      </c>
      <c r="I121" s="180"/>
      <c r="J121" s="150" t="str">
        <f t="shared" si="14"/>
        <v xml:space="preserve"> </v>
      </c>
      <c r="K121" s="180"/>
      <c r="L121" s="180"/>
      <c r="M121" s="102">
        <f t="shared" si="16"/>
        <v>0</v>
      </c>
      <c r="N121" s="180"/>
      <c r="O121" s="133" t="str">
        <f t="shared" si="15"/>
        <v xml:space="preserve"> </v>
      </c>
      <c r="P121" s="180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36">
        <v>0</v>
      </c>
      <c r="G122" s="136"/>
      <c r="H122" s="102">
        <f t="shared" si="17"/>
        <v>0</v>
      </c>
      <c r="I122" s="180"/>
      <c r="J122" s="150" t="str">
        <f t="shared" si="14"/>
        <v xml:space="preserve"> </v>
      </c>
      <c r="K122" s="180"/>
      <c r="L122" s="180"/>
      <c r="M122" s="102">
        <f t="shared" si="16"/>
        <v>0</v>
      </c>
      <c r="N122" s="180"/>
      <c r="O122" s="133" t="str">
        <f t="shared" si="15"/>
        <v xml:space="preserve"> </v>
      </c>
      <c r="P122" s="180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36">
        <v>0</v>
      </c>
      <c r="G123" s="136"/>
      <c r="H123" s="102">
        <f t="shared" si="17"/>
        <v>0</v>
      </c>
      <c r="I123" s="180"/>
      <c r="J123" s="150" t="str">
        <f t="shared" si="14"/>
        <v xml:space="preserve"> </v>
      </c>
      <c r="K123" s="180"/>
      <c r="L123" s="180"/>
      <c r="M123" s="102">
        <f t="shared" si="16"/>
        <v>0</v>
      </c>
      <c r="N123" s="180"/>
      <c r="O123" s="133" t="str">
        <f t="shared" si="15"/>
        <v xml:space="preserve"> </v>
      </c>
      <c r="P123" s="180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36">
        <v>0</v>
      </c>
      <c r="G124" s="136"/>
      <c r="H124" s="102">
        <f t="shared" si="17"/>
        <v>0</v>
      </c>
      <c r="I124" s="180"/>
      <c r="J124" s="150" t="str">
        <f t="shared" si="14"/>
        <v xml:space="preserve"> </v>
      </c>
      <c r="K124" s="180"/>
      <c r="L124" s="180"/>
      <c r="M124" s="102">
        <f t="shared" si="16"/>
        <v>0</v>
      </c>
      <c r="N124" s="180"/>
      <c r="O124" s="133" t="str">
        <f t="shared" si="15"/>
        <v xml:space="preserve"> </v>
      </c>
      <c r="P124" s="180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36">
        <v>0</v>
      </c>
      <c r="G125" s="136"/>
      <c r="H125" s="102">
        <f t="shared" si="17"/>
        <v>0</v>
      </c>
      <c r="I125" s="180"/>
      <c r="J125" s="150" t="str">
        <f t="shared" si="14"/>
        <v xml:space="preserve"> </v>
      </c>
      <c r="K125" s="180"/>
      <c r="L125" s="180"/>
      <c r="M125" s="102">
        <f t="shared" si="16"/>
        <v>0</v>
      </c>
      <c r="N125" s="180"/>
      <c r="O125" s="133" t="str">
        <f t="shared" si="15"/>
        <v xml:space="preserve"> </v>
      </c>
      <c r="P125" s="180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36">
        <v>0</v>
      </c>
      <c r="G126" s="136"/>
      <c r="H126" s="102">
        <f t="shared" si="17"/>
        <v>0</v>
      </c>
      <c r="I126" s="180"/>
      <c r="J126" s="150" t="str">
        <f t="shared" si="14"/>
        <v xml:space="preserve"> </v>
      </c>
      <c r="K126" s="180"/>
      <c r="L126" s="180"/>
      <c r="M126" s="102">
        <f t="shared" si="16"/>
        <v>0</v>
      </c>
      <c r="N126" s="180"/>
      <c r="O126" s="133" t="str">
        <f t="shared" si="15"/>
        <v xml:space="preserve"> </v>
      </c>
      <c r="P126" s="180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36">
        <v>0</v>
      </c>
      <c r="G127" s="136"/>
      <c r="H127" s="102">
        <f t="shared" si="17"/>
        <v>0</v>
      </c>
      <c r="I127" s="180"/>
      <c r="J127" s="150" t="str">
        <f t="shared" si="14"/>
        <v xml:space="preserve"> </v>
      </c>
      <c r="K127" s="180"/>
      <c r="L127" s="180"/>
      <c r="M127" s="102">
        <f t="shared" si="16"/>
        <v>0</v>
      </c>
      <c r="N127" s="180"/>
      <c r="O127" s="133" t="str">
        <f t="shared" si="15"/>
        <v xml:space="preserve"> </v>
      </c>
      <c r="P127" s="180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36">
        <v>0</v>
      </c>
      <c r="G128" s="136"/>
      <c r="H128" s="102">
        <f t="shared" si="17"/>
        <v>0</v>
      </c>
      <c r="I128" s="180"/>
      <c r="J128" s="150" t="str">
        <f t="shared" si="14"/>
        <v xml:space="preserve"> </v>
      </c>
      <c r="K128" s="180"/>
      <c r="L128" s="180"/>
      <c r="M128" s="102">
        <f t="shared" si="16"/>
        <v>0</v>
      </c>
      <c r="N128" s="180"/>
      <c r="O128" s="133" t="str">
        <f t="shared" si="15"/>
        <v xml:space="preserve"> </v>
      </c>
      <c r="P128" s="180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36">
        <v>0</v>
      </c>
      <c r="G129" s="136"/>
      <c r="H129" s="102">
        <f t="shared" si="17"/>
        <v>0</v>
      </c>
      <c r="I129" s="180"/>
      <c r="J129" s="150" t="str">
        <f t="shared" si="14"/>
        <v xml:space="preserve"> </v>
      </c>
      <c r="K129" s="180"/>
      <c r="L129" s="180"/>
      <c r="M129" s="102">
        <f t="shared" si="16"/>
        <v>0</v>
      </c>
      <c r="N129" s="180"/>
      <c r="O129" s="133" t="str">
        <f t="shared" si="15"/>
        <v xml:space="preserve"> </v>
      </c>
      <c r="P129" s="180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36">
        <v>0</v>
      </c>
      <c r="G130" s="136"/>
      <c r="H130" s="102">
        <f t="shared" si="17"/>
        <v>0</v>
      </c>
      <c r="I130" s="180"/>
      <c r="J130" s="150" t="str">
        <f t="shared" si="14"/>
        <v xml:space="preserve"> </v>
      </c>
      <c r="K130" s="180"/>
      <c r="L130" s="180"/>
      <c r="M130" s="102">
        <f t="shared" si="16"/>
        <v>0</v>
      </c>
      <c r="N130" s="180"/>
      <c r="O130" s="133" t="str">
        <f t="shared" si="15"/>
        <v xml:space="preserve"> </v>
      </c>
      <c r="P130" s="180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36">
        <v>0</v>
      </c>
      <c r="G131" s="136"/>
      <c r="H131" s="102">
        <f t="shared" si="17"/>
        <v>0</v>
      </c>
      <c r="I131" s="180"/>
      <c r="J131" s="150" t="str">
        <f t="shared" si="14"/>
        <v xml:space="preserve"> </v>
      </c>
      <c r="K131" s="180"/>
      <c r="L131" s="180"/>
      <c r="M131" s="102">
        <f t="shared" si="16"/>
        <v>0</v>
      </c>
      <c r="N131" s="180"/>
      <c r="O131" s="133" t="str">
        <f t="shared" si="15"/>
        <v xml:space="preserve"> </v>
      </c>
      <c r="P131" s="180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36">
        <v>0</v>
      </c>
      <c r="G132" s="136"/>
      <c r="H132" s="102">
        <f t="shared" si="17"/>
        <v>0</v>
      </c>
      <c r="I132" s="180"/>
      <c r="J132" s="150" t="str">
        <f t="shared" si="14"/>
        <v xml:space="preserve"> </v>
      </c>
      <c r="K132" s="180"/>
      <c r="L132" s="180"/>
      <c r="M132" s="102">
        <f t="shared" si="16"/>
        <v>0</v>
      </c>
      <c r="N132" s="180"/>
      <c r="O132" s="133" t="str">
        <f t="shared" si="15"/>
        <v xml:space="preserve"> </v>
      </c>
      <c r="P132" s="180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36">
        <v>0</v>
      </c>
      <c r="G133" s="136"/>
      <c r="H133" s="102">
        <f t="shared" si="17"/>
        <v>0</v>
      </c>
      <c r="I133" s="180"/>
      <c r="J133" s="150" t="str">
        <f t="shared" si="14"/>
        <v xml:space="preserve"> </v>
      </c>
      <c r="K133" s="180"/>
      <c r="L133" s="180"/>
      <c r="M133" s="102">
        <f t="shared" si="16"/>
        <v>0</v>
      </c>
      <c r="N133" s="180"/>
      <c r="O133" s="133" t="str">
        <f t="shared" si="15"/>
        <v xml:space="preserve"> </v>
      </c>
      <c r="P133" s="180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36">
        <v>0</v>
      </c>
      <c r="G134" s="136"/>
      <c r="H134" s="102">
        <f t="shared" si="17"/>
        <v>0</v>
      </c>
      <c r="I134" s="180"/>
      <c r="J134" s="150" t="str">
        <f t="shared" si="14"/>
        <v xml:space="preserve"> </v>
      </c>
      <c r="K134" s="180"/>
      <c r="L134" s="180"/>
      <c r="M134" s="102">
        <f t="shared" si="16"/>
        <v>0</v>
      </c>
      <c r="N134" s="180"/>
      <c r="O134" s="133" t="str">
        <f t="shared" si="15"/>
        <v xml:space="preserve"> </v>
      </c>
      <c r="P134" s="180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36">
        <v>0</v>
      </c>
      <c r="G135" s="136"/>
      <c r="H135" s="102">
        <f t="shared" si="17"/>
        <v>0</v>
      </c>
      <c r="I135" s="180"/>
      <c r="J135" s="150" t="str">
        <f t="shared" si="14"/>
        <v xml:space="preserve"> </v>
      </c>
      <c r="K135" s="180"/>
      <c r="L135" s="180"/>
      <c r="M135" s="102">
        <f t="shared" si="16"/>
        <v>0</v>
      </c>
      <c r="N135" s="180"/>
      <c r="O135" s="133" t="str">
        <f t="shared" si="15"/>
        <v xml:space="preserve"> </v>
      </c>
      <c r="P135" s="180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36">
        <v>0</v>
      </c>
      <c r="G136" s="136"/>
      <c r="H136" s="102">
        <f t="shared" si="17"/>
        <v>0</v>
      </c>
      <c r="I136" s="180"/>
      <c r="J136" s="150" t="str">
        <f t="shared" si="14"/>
        <v xml:space="preserve"> </v>
      </c>
      <c r="K136" s="180"/>
      <c r="L136" s="180"/>
      <c r="M136" s="102">
        <f t="shared" si="16"/>
        <v>0</v>
      </c>
      <c r="N136" s="180"/>
      <c r="O136" s="133" t="str">
        <f t="shared" si="15"/>
        <v xml:space="preserve"> </v>
      </c>
      <c r="P136" s="180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36">
        <v>0</v>
      </c>
      <c r="G137" s="136"/>
      <c r="H137" s="102">
        <f t="shared" si="17"/>
        <v>0</v>
      </c>
      <c r="I137" s="180"/>
      <c r="J137" s="150" t="str">
        <f t="shared" si="14"/>
        <v xml:space="preserve"> </v>
      </c>
      <c r="K137" s="180"/>
      <c r="L137" s="180"/>
      <c r="M137" s="102">
        <f t="shared" si="16"/>
        <v>0</v>
      </c>
      <c r="N137" s="180"/>
      <c r="O137" s="133" t="str">
        <f t="shared" si="15"/>
        <v xml:space="preserve"> </v>
      </c>
      <c r="P137" s="180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36">
        <v>0</v>
      </c>
      <c r="G138" s="136"/>
      <c r="H138" s="102">
        <f t="shared" si="17"/>
        <v>0</v>
      </c>
      <c r="I138" s="180"/>
      <c r="J138" s="150" t="str">
        <f t="shared" si="14"/>
        <v xml:space="preserve"> </v>
      </c>
      <c r="K138" s="180"/>
      <c r="L138" s="180"/>
      <c r="M138" s="102">
        <f t="shared" si="16"/>
        <v>0</v>
      </c>
      <c r="N138" s="180"/>
      <c r="O138" s="133" t="str">
        <f t="shared" si="15"/>
        <v xml:space="preserve"> </v>
      </c>
      <c r="P138" s="180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36">
        <v>0</v>
      </c>
      <c r="G139" s="136"/>
      <c r="H139" s="102">
        <f t="shared" si="17"/>
        <v>0</v>
      </c>
      <c r="I139" s="180"/>
      <c r="J139" s="150" t="str">
        <f t="shared" ref="J139:J202" si="18">IF(H139=0," ",I139/H139)</f>
        <v xml:space="preserve"> </v>
      </c>
      <c r="K139" s="180"/>
      <c r="L139" s="180"/>
      <c r="M139" s="102">
        <f t="shared" si="16"/>
        <v>0</v>
      </c>
      <c r="N139" s="180"/>
      <c r="O139" s="133" t="str">
        <f t="shared" ref="O139:O202" si="19">IF(M139=0," ",N139/M139)</f>
        <v xml:space="preserve"> </v>
      </c>
      <c r="P139" s="180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36">
        <v>0</v>
      </c>
      <c r="G140" s="136"/>
      <c r="H140" s="102">
        <f t="shared" si="17"/>
        <v>0</v>
      </c>
      <c r="I140" s="180"/>
      <c r="J140" s="150" t="str">
        <f t="shared" si="18"/>
        <v xml:space="preserve"> </v>
      </c>
      <c r="K140" s="180"/>
      <c r="L140" s="180"/>
      <c r="M140" s="102">
        <f t="shared" ref="M140:M203" si="20">SUM(K140:L140)</f>
        <v>0</v>
      </c>
      <c r="N140" s="180"/>
      <c r="O140" s="133" t="str">
        <f t="shared" si="19"/>
        <v xml:space="preserve"> </v>
      </c>
      <c r="P140" s="180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36">
        <v>0</v>
      </c>
      <c r="G141" s="136"/>
      <c r="H141" s="102">
        <f t="shared" si="17"/>
        <v>0</v>
      </c>
      <c r="I141" s="180"/>
      <c r="J141" s="150" t="str">
        <f t="shared" si="18"/>
        <v xml:space="preserve"> </v>
      </c>
      <c r="K141" s="180"/>
      <c r="L141" s="180"/>
      <c r="M141" s="102">
        <f t="shared" si="20"/>
        <v>0</v>
      </c>
      <c r="N141" s="180"/>
      <c r="O141" s="133" t="str">
        <f t="shared" si="19"/>
        <v xml:space="preserve"> </v>
      </c>
      <c r="P141" s="180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36">
        <v>0</v>
      </c>
      <c r="G142" s="136"/>
      <c r="H142" s="102">
        <f t="shared" si="17"/>
        <v>0</v>
      </c>
      <c r="I142" s="180"/>
      <c r="J142" s="150" t="str">
        <f t="shared" si="18"/>
        <v xml:space="preserve"> </v>
      </c>
      <c r="K142" s="180"/>
      <c r="L142" s="180"/>
      <c r="M142" s="102">
        <f t="shared" si="20"/>
        <v>0</v>
      </c>
      <c r="N142" s="180"/>
      <c r="O142" s="133" t="str">
        <f t="shared" si="19"/>
        <v xml:space="preserve"> </v>
      </c>
      <c r="P142" s="180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36">
        <v>0</v>
      </c>
      <c r="G143" s="136"/>
      <c r="H143" s="102">
        <f t="shared" si="17"/>
        <v>0</v>
      </c>
      <c r="I143" s="180"/>
      <c r="J143" s="150" t="str">
        <f t="shared" si="18"/>
        <v xml:space="preserve"> </v>
      </c>
      <c r="K143" s="180"/>
      <c r="L143" s="180"/>
      <c r="M143" s="102">
        <f t="shared" si="20"/>
        <v>0</v>
      </c>
      <c r="N143" s="180"/>
      <c r="O143" s="133" t="str">
        <f t="shared" si="19"/>
        <v xml:space="preserve"> </v>
      </c>
      <c r="P143" s="180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36">
        <v>0</v>
      </c>
      <c r="G144" s="136"/>
      <c r="H144" s="102">
        <f t="shared" si="17"/>
        <v>0</v>
      </c>
      <c r="I144" s="180"/>
      <c r="J144" s="150" t="str">
        <f t="shared" si="18"/>
        <v xml:space="preserve"> </v>
      </c>
      <c r="K144" s="180"/>
      <c r="L144" s="180"/>
      <c r="M144" s="102">
        <f t="shared" si="20"/>
        <v>0</v>
      </c>
      <c r="N144" s="180"/>
      <c r="O144" s="133" t="str">
        <f t="shared" si="19"/>
        <v xml:space="preserve"> </v>
      </c>
      <c r="P144" s="180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36">
        <v>0</v>
      </c>
      <c r="G145" s="136"/>
      <c r="H145" s="102">
        <f t="shared" si="17"/>
        <v>0</v>
      </c>
      <c r="I145" s="180"/>
      <c r="J145" s="150" t="str">
        <f t="shared" si="18"/>
        <v xml:space="preserve"> </v>
      </c>
      <c r="K145" s="180"/>
      <c r="L145" s="180"/>
      <c r="M145" s="102">
        <f t="shared" si="20"/>
        <v>0</v>
      </c>
      <c r="N145" s="180"/>
      <c r="O145" s="133" t="str">
        <f t="shared" si="19"/>
        <v xml:space="preserve"> </v>
      </c>
      <c r="P145" s="180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36">
        <v>0</v>
      </c>
      <c r="G146" s="136"/>
      <c r="H146" s="102">
        <f t="shared" si="17"/>
        <v>0</v>
      </c>
      <c r="I146" s="180"/>
      <c r="J146" s="150" t="str">
        <f t="shared" si="18"/>
        <v xml:space="preserve"> </v>
      </c>
      <c r="K146" s="180"/>
      <c r="L146" s="180"/>
      <c r="M146" s="102">
        <f t="shared" si="20"/>
        <v>0</v>
      </c>
      <c r="N146" s="180"/>
      <c r="O146" s="133" t="str">
        <f t="shared" si="19"/>
        <v xml:space="preserve"> </v>
      </c>
      <c r="P146" s="180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36">
        <v>0</v>
      </c>
      <c r="G147" s="136"/>
      <c r="H147" s="102">
        <f t="shared" si="17"/>
        <v>0</v>
      </c>
      <c r="I147" s="180"/>
      <c r="J147" s="150" t="str">
        <f t="shared" si="18"/>
        <v xml:space="preserve"> </v>
      </c>
      <c r="K147" s="180"/>
      <c r="L147" s="180"/>
      <c r="M147" s="102">
        <f t="shared" si="20"/>
        <v>0</v>
      </c>
      <c r="N147" s="180"/>
      <c r="O147" s="133" t="str">
        <f t="shared" si="19"/>
        <v xml:space="preserve"> </v>
      </c>
      <c r="P147" s="180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36">
        <v>0</v>
      </c>
      <c r="G148" s="136"/>
      <c r="H148" s="102">
        <f t="shared" si="17"/>
        <v>0</v>
      </c>
      <c r="I148" s="180"/>
      <c r="J148" s="150" t="str">
        <f t="shared" si="18"/>
        <v xml:space="preserve"> </v>
      </c>
      <c r="K148" s="180"/>
      <c r="L148" s="180"/>
      <c r="M148" s="102">
        <f t="shared" si="20"/>
        <v>0</v>
      </c>
      <c r="N148" s="180"/>
      <c r="O148" s="133" t="str">
        <f t="shared" si="19"/>
        <v xml:space="preserve"> </v>
      </c>
      <c r="P148" s="180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36">
        <v>0</v>
      </c>
      <c r="G149" s="136"/>
      <c r="H149" s="102">
        <f t="shared" si="17"/>
        <v>0</v>
      </c>
      <c r="I149" s="180"/>
      <c r="J149" s="150" t="str">
        <f t="shared" si="18"/>
        <v xml:space="preserve"> </v>
      </c>
      <c r="K149" s="180"/>
      <c r="L149" s="180"/>
      <c r="M149" s="102">
        <f t="shared" si="20"/>
        <v>0</v>
      </c>
      <c r="N149" s="180"/>
      <c r="O149" s="133" t="str">
        <f t="shared" si="19"/>
        <v xml:space="preserve"> </v>
      </c>
      <c r="P149" s="180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36">
        <v>0</v>
      </c>
      <c r="G150" s="136"/>
      <c r="H150" s="102">
        <f t="shared" si="17"/>
        <v>0</v>
      </c>
      <c r="I150" s="180"/>
      <c r="J150" s="150" t="str">
        <f t="shared" si="18"/>
        <v xml:space="preserve"> </v>
      </c>
      <c r="K150" s="180"/>
      <c r="L150" s="180"/>
      <c r="M150" s="102">
        <f t="shared" si="20"/>
        <v>0</v>
      </c>
      <c r="N150" s="180"/>
      <c r="O150" s="133" t="str">
        <f t="shared" si="19"/>
        <v xml:space="preserve"> </v>
      </c>
      <c r="P150" s="180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36">
        <v>0</v>
      </c>
      <c r="G151" s="136"/>
      <c r="H151" s="102">
        <f t="shared" si="17"/>
        <v>0</v>
      </c>
      <c r="I151" s="180"/>
      <c r="J151" s="150" t="str">
        <f t="shared" si="18"/>
        <v xml:space="preserve"> </v>
      </c>
      <c r="K151" s="180"/>
      <c r="L151" s="180"/>
      <c r="M151" s="102">
        <f t="shared" si="20"/>
        <v>0</v>
      </c>
      <c r="N151" s="180"/>
      <c r="O151" s="133" t="str">
        <f t="shared" si="19"/>
        <v xml:space="preserve"> </v>
      </c>
      <c r="P151" s="180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36">
        <v>0</v>
      </c>
      <c r="G152" s="136"/>
      <c r="H152" s="102">
        <f t="shared" si="17"/>
        <v>0</v>
      </c>
      <c r="I152" s="180"/>
      <c r="J152" s="150" t="str">
        <f t="shared" si="18"/>
        <v xml:space="preserve"> </v>
      </c>
      <c r="K152" s="180"/>
      <c r="L152" s="180"/>
      <c r="M152" s="102">
        <f t="shared" si="20"/>
        <v>0</v>
      </c>
      <c r="N152" s="180"/>
      <c r="O152" s="133" t="str">
        <f t="shared" si="19"/>
        <v xml:space="preserve"> </v>
      </c>
      <c r="P152" s="180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36">
        <v>0</v>
      </c>
      <c r="G153" s="136"/>
      <c r="H153" s="102">
        <f t="shared" si="17"/>
        <v>0</v>
      </c>
      <c r="I153" s="180"/>
      <c r="J153" s="150" t="str">
        <f t="shared" si="18"/>
        <v xml:space="preserve"> </v>
      </c>
      <c r="K153" s="180"/>
      <c r="L153" s="180"/>
      <c r="M153" s="102">
        <f t="shared" si="20"/>
        <v>0</v>
      </c>
      <c r="N153" s="180"/>
      <c r="O153" s="133" t="str">
        <f t="shared" si="19"/>
        <v xml:space="preserve"> </v>
      </c>
      <c r="P153" s="180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36">
        <v>0</v>
      </c>
      <c r="G154" s="136"/>
      <c r="H154" s="102">
        <f t="shared" si="17"/>
        <v>0</v>
      </c>
      <c r="I154" s="180"/>
      <c r="J154" s="150" t="str">
        <f t="shared" si="18"/>
        <v xml:space="preserve"> </v>
      </c>
      <c r="K154" s="180"/>
      <c r="L154" s="180"/>
      <c r="M154" s="102">
        <f t="shared" si="20"/>
        <v>0</v>
      </c>
      <c r="N154" s="180"/>
      <c r="O154" s="133" t="str">
        <f t="shared" si="19"/>
        <v xml:space="preserve"> </v>
      </c>
      <c r="P154" s="180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36">
        <v>0</v>
      </c>
      <c r="G155" s="136"/>
      <c r="H155" s="102">
        <f t="shared" si="17"/>
        <v>0</v>
      </c>
      <c r="I155" s="180"/>
      <c r="J155" s="150" t="str">
        <f t="shared" si="18"/>
        <v xml:space="preserve"> </v>
      </c>
      <c r="K155" s="180"/>
      <c r="L155" s="180"/>
      <c r="M155" s="102">
        <f t="shared" si="20"/>
        <v>0</v>
      </c>
      <c r="N155" s="180"/>
      <c r="O155" s="133" t="str">
        <f t="shared" si="19"/>
        <v xml:space="preserve"> </v>
      </c>
      <c r="P155" s="180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36">
        <v>0</v>
      </c>
      <c r="G156" s="136"/>
      <c r="H156" s="102">
        <f t="shared" si="17"/>
        <v>0</v>
      </c>
      <c r="I156" s="180"/>
      <c r="J156" s="150" t="str">
        <f t="shared" si="18"/>
        <v xml:space="preserve"> </v>
      </c>
      <c r="K156" s="180"/>
      <c r="L156" s="180"/>
      <c r="M156" s="102">
        <f t="shared" si="20"/>
        <v>0</v>
      </c>
      <c r="N156" s="180"/>
      <c r="O156" s="133" t="str">
        <f t="shared" si="19"/>
        <v xml:space="preserve"> </v>
      </c>
      <c r="P156" s="180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36">
        <v>0</v>
      </c>
      <c r="G157" s="136"/>
      <c r="H157" s="102">
        <f t="shared" si="17"/>
        <v>0</v>
      </c>
      <c r="I157" s="180"/>
      <c r="J157" s="150" t="str">
        <f t="shared" si="18"/>
        <v xml:space="preserve"> </v>
      </c>
      <c r="K157" s="180"/>
      <c r="L157" s="180"/>
      <c r="M157" s="102">
        <f t="shared" si="20"/>
        <v>0</v>
      </c>
      <c r="N157" s="180"/>
      <c r="O157" s="133" t="str">
        <f t="shared" si="19"/>
        <v xml:space="preserve"> </v>
      </c>
      <c r="P157" s="180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36">
        <v>0</v>
      </c>
      <c r="G158" s="136"/>
      <c r="H158" s="102">
        <f t="shared" si="17"/>
        <v>0</v>
      </c>
      <c r="I158" s="180"/>
      <c r="J158" s="150" t="str">
        <f t="shared" si="18"/>
        <v xml:space="preserve"> </v>
      </c>
      <c r="K158" s="180"/>
      <c r="L158" s="180"/>
      <c r="M158" s="102">
        <f t="shared" si="20"/>
        <v>0</v>
      </c>
      <c r="N158" s="180"/>
      <c r="O158" s="133" t="str">
        <f t="shared" si="19"/>
        <v xml:space="preserve"> </v>
      </c>
      <c r="P158" s="180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36">
        <v>0</v>
      </c>
      <c r="G159" s="136"/>
      <c r="H159" s="102">
        <f t="shared" si="17"/>
        <v>0</v>
      </c>
      <c r="I159" s="180"/>
      <c r="J159" s="150" t="str">
        <f t="shared" si="18"/>
        <v xml:space="preserve"> </v>
      </c>
      <c r="K159" s="180"/>
      <c r="L159" s="180"/>
      <c r="M159" s="102">
        <f t="shared" si="20"/>
        <v>0</v>
      </c>
      <c r="N159" s="180"/>
      <c r="O159" s="133" t="str">
        <f t="shared" si="19"/>
        <v xml:space="preserve"> </v>
      </c>
      <c r="P159" s="180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36">
        <v>0</v>
      </c>
      <c r="G160" s="136"/>
      <c r="H160" s="102">
        <f t="shared" si="17"/>
        <v>0</v>
      </c>
      <c r="I160" s="180"/>
      <c r="J160" s="150" t="str">
        <f t="shared" si="18"/>
        <v xml:space="preserve"> </v>
      </c>
      <c r="K160" s="180"/>
      <c r="L160" s="180"/>
      <c r="M160" s="102">
        <f t="shared" si="20"/>
        <v>0</v>
      </c>
      <c r="N160" s="180"/>
      <c r="O160" s="133" t="str">
        <f t="shared" si="19"/>
        <v xml:space="preserve"> </v>
      </c>
      <c r="P160" s="180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36">
        <v>0</v>
      </c>
      <c r="G161" s="136"/>
      <c r="H161" s="102">
        <f t="shared" si="17"/>
        <v>0</v>
      </c>
      <c r="I161" s="180"/>
      <c r="J161" s="150" t="str">
        <f t="shared" si="18"/>
        <v xml:space="preserve"> </v>
      </c>
      <c r="K161" s="180"/>
      <c r="L161" s="180"/>
      <c r="M161" s="102">
        <f t="shared" si="20"/>
        <v>0</v>
      </c>
      <c r="N161" s="180"/>
      <c r="O161" s="133" t="str">
        <f t="shared" si="19"/>
        <v xml:space="preserve"> </v>
      </c>
      <c r="P161" s="180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36">
        <v>0</v>
      </c>
      <c r="G162" s="136"/>
      <c r="H162" s="102">
        <f t="shared" si="17"/>
        <v>0</v>
      </c>
      <c r="I162" s="180"/>
      <c r="J162" s="150" t="str">
        <f t="shared" si="18"/>
        <v xml:space="preserve"> </v>
      </c>
      <c r="K162" s="180"/>
      <c r="L162" s="180"/>
      <c r="M162" s="102">
        <f t="shared" si="20"/>
        <v>0</v>
      </c>
      <c r="N162" s="180"/>
      <c r="O162" s="133" t="str">
        <f t="shared" si="19"/>
        <v xml:space="preserve"> </v>
      </c>
      <c r="P162" s="180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36">
        <v>0</v>
      </c>
      <c r="G163" s="136"/>
      <c r="H163" s="102">
        <f t="shared" si="17"/>
        <v>0</v>
      </c>
      <c r="I163" s="180"/>
      <c r="J163" s="150" t="str">
        <f t="shared" si="18"/>
        <v xml:space="preserve"> </v>
      </c>
      <c r="K163" s="180"/>
      <c r="L163" s="180"/>
      <c r="M163" s="102">
        <f t="shared" si="20"/>
        <v>0</v>
      </c>
      <c r="N163" s="180"/>
      <c r="O163" s="133" t="str">
        <f t="shared" si="19"/>
        <v xml:space="preserve"> </v>
      </c>
      <c r="P163" s="180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36">
        <v>0</v>
      </c>
      <c r="G164" s="136"/>
      <c r="H164" s="102">
        <f t="shared" si="17"/>
        <v>0</v>
      </c>
      <c r="I164" s="180"/>
      <c r="J164" s="150" t="str">
        <f t="shared" si="18"/>
        <v xml:space="preserve"> </v>
      </c>
      <c r="K164" s="180"/>
      <c r="L164" s="180"/>
      <c r="M164" s="102">
        <f t="shared" si="20"/>
        <v>0</v>
      </c>
      <c r="N164" s="180"/>
      <c r="O164" s="133" t="str">
        <f t="shared" si="19"/>
        <v xml:space="preserve"> </v>
      </c>
      <c r="P164" s="180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36">
        <v>0</v>
      </c>
      <c r="G165" s="136"/>
      <c r="H165" s="102">
        <f t="shared" si="17"/>
        <v>0</v>
      </c>
      <c r="I165" s="180"/>
      <c r="J165" s="150" t="str">
        <f t="shared" si="18"/>
        <v xml:space="preserve"> </v>
      </c>
      <c r="K165" s="180"/>
      <c r="L165" s="180"/>
      <c r="M165" s="102">
        <f t="shared" si="20"/>
        <v>0</v>
      </c>
      <c r="N165" s="180"/>
      <c r="O165" s="133" t="str">
        <f t="shared" si="19"/>
        <v xml:space="preserve"> </v>
      </c>
      <c r="P165" s="180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36">
        <v>0</v>
      </c>
      <c r="G166" s="136"/>
      <c r="H166" s="102">
        <f t="shared" si="17"/>
        <v>0</v>
      </c>
      <c r="I166" s="180"/>
      <c r="J166" s="150" t="str">
        <f t="shared" si="18"/>
        <v xml:space="preserve"> </v>
      </c>
      <c r="K166" s="180"/>
      <c r="L166" s="180"/>
      <c r="M166" s="102">
        <f t="shared" si="20"/>
        <v>0</v>
      </c>
      <c r="N166" s="180"/>
      <c r="O166" s="133" t="str">
        <f t="shared" si="19"/>
        <v xml:space="preserve"> </v>
      </c>
      <c r="P166" s="180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36">
        <v>0</v>
      </c>
      <c r="G167" s="136"/>
      <c r="H167" s="102">
        <f t="shared" si="17"/>
        <v>0</v>
      </c>
      <c r="I167" s="180"/>
      <c r="J167" s="150" t="str">
        <f t="shared" si="18"/>
        <v xml:space="preserve"> </v>
      </c>
      <c r="K167" s="180"/>
      <c r="L167" s="180"/>
      <c r="M167" s="102">
        <f t="shared" si="20"/>
        <v>0</v>
      </c>
      <c r="N167" s="180"/>
      <c r="O167" s="133" t="str">
        <f t="shared" si="19"/>
        <v xml:space="preserve"> </v>
      </c>
      <c r="P167" s="180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36">
        <v>0</v>
      </c>
      <c r="G168" s="136"/>
      <c r="H168" s="102">
        <f t="shared" si="17"/>
        <v>0</v>
      </c>
      <c r="I168" s="180"/>
      <c r="J168" s="150" t="str">
        <f t="shared" si="18"/>
        <v xml:space="preserve"> </v>
      </c>
      <c r="K168" s="180"/>
      <c r="L168" s="180"/>
      <c r="M168" s="102">
        <f t="shared" si="20"/>
        <v>0</v>
      </c>
      <c r="N168" s="180"/>
      <c r="O168" s="133" t="str">
        <f t="shared" si="19"/>
        <v xml:space="preserve"> </v>
      </c>
      <c r="P168" s="180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36">
        <v>0</v>
      </c>
      <c r="G169" s="136"/>
      <c r="H169" s="102">
        <f t="shared" si="17"/>
        <v>0</v>
      </c>
      <c r="I169" s="180"/>
      <c r="J169" s="150" t="str">
        <f t="shared" si="18"/>
        <v xml:space="preserve"> </v>
      </c>
      <c r="K169" s="180"/>
      <c r="L169" s="180"/>
      <c r="M169" s="102">
        <f t="shared" si="20"/>
        <v>0</v>
      </c>
      <c r="N169" s="180"/>
      <c r="O169" s="133" t="str">
        <f t="shared" si="19"/>
        <v xml:space="preserve"> </v>
      </c>
      <c r="P169" s="180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36">
        <v>0</v>
      </c>
      <c r="G170" s="136"/>
      <c r="H170" s="102">
        <f t="shared" si="17"/>
        <v>0</v>
      </c>
      <c r="I170" s="180"/>
      <c r="J170" s="150" t="str">
        <f t="shared" si="18"/>
        <v xml:space="preserve"> </v>
      </c>
      <c r="K170" s="180"/>
      <c r="L170" s="180"/>
      <c r="M170" s="102">
        <f t="shared" si="20"/>
        <v>0</v>
      </c>
      <c r="N170" s="180"/>
      <c r="O170" s="133" t="str">
        <f t="shared" si="19"/>
        <v xml:space="preserve"> </v>
      </c>
      <c r="P170" s="180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36">
        <v>0</v>
      </c>
      <c r="G171" s="136"/>
      <c r="H171" s="102">
        <f t="shared" si="17"/>
        <v>0</v>
      </c>
      <c r="I171" s="180"/>
      <c r="J171" s="150" t="str">
        <f t="shared" si="18"/>
        <v xml:space="preserve"> </v>
      </c>
      <c r="K171" s="180"/>
      <c r="L171" s="180"/>
      <c r="M171" s="102">
        <f t="shared" si="20"/>
        <v>0</v>
      </c>
      <c r="N171" s="180"/>
      <c r="O171" s="133" t="str">
        <f t="shared" si="19"/>
        <v xml:space="preserve"> </v>
      </c>
      <c r="P171" s="180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36">
        <v>0</v>
      </c>
      <c r="G172" s="136"/>
      <c r="H172" s="102">
        <f t="shared" si="17"/>
        <v>0</v>
      </c>
      <c r="I172" s="180"/>
      <c r="J172" s="150" t="str">
        <f t="shared" si="18"/>
        <v xml:space="preserve"> </v>
      </c>
      <c r="K172" s="180"/>
      <c r="L172" s="180"/>
      <c r="M172" s="102">
        <f t="shared" si="20"/>
        <v>0</v>
      </c>
      <c r="N172" s="180"/>
      <c r="O172" s="133" t="str">
        <f t="shared" si="19"/>
        <v xml:space="preserve"> </v>
      </c>
      <c r="P172" s="180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36">
        <v>0</v>
      </c>
      <c r="G173" s="136"/>
      <c r="H173" s="102">
        <f t="shared" si="17"/>
        <v>0</v>
      </c>
      <c r="I173" s="180"/>
      <c r="J173" s="150" t="str">
        <f t="shared" si="18"/>
        <v xml:space="preserve"> </v>
      </c>
      <c r="K173" s="180"/>
      <c r="L173" s="180"/>
      <c r="M173" s="102">
        <f t="shared" si="20"/>
        <v>0</v>
      </c>
      <c r="N173" s="180"/>
      <c r="O173" s="133" t="str">
        <f t="shared" si="19"/>
        <v xml:space="preserve"> </v>
      </c>
      <c r="P173" s="180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36">
        <v>0</v>
      </c>
      <c r="G174" s="136"/>
      <c r="H174" s="102">
        <f t="shared" si="17"/>
        <v>0</v>
      </c>
      <c r="I174" s="180"/>
      <c r="J174" s="150" t="str">
        <f t="shared" si="18"/>
        <v xml:space="preserve"> </v>
      </c>
      <c r="K174" s="180"/>
      <c r="L174" s="180"/>
      <c r="M174" s="102">
        <f t="shared" si="20"/>
        <v>0</v>
      </c>
      <c r="N174" s="180"/>
      <c r="O174" s="133" t="str">
        <f t="shared" si="19"/>
        <v xml:space="preserve"> </v>
      </c>
      <c r="P174" s="180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36">
        <v>0</v>
      </c>
      <c r="G175" s="136"/>
      <c r="H175" s="102">
        <f t="shared" si="17"/>
        <v>0</v>
      </c>
      <c r="I175" s="180"/>
      <c r="J175" s="150" t="str">
        <f t="shared" si="18"/>
        <v xml:space="preserve"> </v>
      </c>
      <c r="K175" s="180"/>
      <c r="L175" s="180"/>
      <c r="M175" s="102">
        <f t="shared" si="20"/>
        <v>0</v>
      </c>
      <c r="N175" s="180"/>
      <c r="O175" s="133" t="str">
        <f t="shared" si="19"/>
        <v xml:space="preserve"> </v>
      </c>
      <c r="P175" s="180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36">
        <v>0</v>
      </c>
      <c r="G176" s="136"/>
      <c r="H176" s="102">
        <f t="shared" si="17"/>
        <v>0</v>
      </c>
      <c r="I176" s="180"/>
      <c r="J176" s="150" t="str">
        <f t="shared" si="18"/>
        <v xml:space="preserve"> </v>
      </c>
      <c r="K176" s="180"/>
      <c r="L176" s="180"/>
      <c r="M176" s="102">
        <f t="shared" si="20"/>
        <v>0</v>
      </c>
      <c r="N176" s="180"/>
      <c r="O176" s="133" t="str">
        <f t="shared" si="19"/>
        <v xml:space="preserve"> </v>
      </c>
      <c r="P176" s="180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36">
        <v>0</v>
      </c>
      <c r="G177" s="136"/>
      <c r="H177" s="102">
        <f t="shared" si="17"/>
        <v>0</v>
      </c>
      <c r="I177" s="180"/>
      <c r="J177" s="150" t="str">
        <f t="shared" si="18"/>
        <v xml:space="preserve"> </v>
      </c>
      <c r="K177" s="180"/>
      <c r="L177" s="180"/>
      <c r="M177" s="102">
        <f t="shared" si="20"/>
        <v>0</v>
      </c>
      <c r="N177" s="180"/>
      <c r="O177" s="133" t="str">
        <f t="shared" si="19"/>
        <v xml:space="preserve"> </v>
      </c>
      <c r="P177" s="180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36">
        <v>0</v>
      </c>
      <c r="G178" s="136"/>
      <c r="H178" s="102">
        <f t="shared" si="17"/>
        <v>0</v>
      </c>
      <c r="I178" s="180"/>
      <c r="J178" s="150" t="str">
        <f t="shared" si="18"/>
        <v xml:space="preserve"> </v>
      </c>
      <c r="K178" s="180"/>
      <c r="L178" s="180"/>
      <c r="M178" s="102">
        <f t="shared" si="20"/>
        <v>0</v>
      </c>
      <c r="N178" s="180"/>
      <c r="O178" s="133" t="str">
        <f t="shared" si="19"/>
        <v xml:space="preserve"> </v>
      </c>
      <c r="P178" s="180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36">
        <v>0</v>
      </c>
      <c r="G179" s="136"/>
      <c r="H179" s="102">
        <f t="shared" ref="H179:H213" si="21">SUM(F179:G179)</f>
        <v>0</v>
      </c>
      <c r="I179" s="180"/>
      <c r="J179" s="150" t="str">
        <f t="shared" si="18"/>
        <v xml:space="preserve"> </v>
      </c>
      <c r="K179" s="180"/>
      <c r="L179" s="180"/>
      <c r="M179" s="102">
        <f t="shared" si="20"/>
        <v>0</v>
      </c>
      <c r="N179" s="180"/>
      <c r="O179" s="133" t="str">
        <f t="shared" si="19"/>
        <v xml:space="preserve"> </v>
      </c>
      <c r="P179" s="180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36">
        <v>0</v>
      </c>
      <c r="G180" s="136"/>
      <c r="H180" s="102">
        <f t="shared" si="21"/>
        <v>0</v>
      </c>
      <c r="I180" s="180"/>
      <c r="J180" s="150" t="str">
        <f t="shared" si="18"/>
        <v xml:space="preserve"> </v>
      </c>
      <c r="K180" s="180"/>
      <c r="L180" s="180"/>
      <c r="M180" s="102">
        <f t="shared" si="20"/>
        <v>0</v>
      </c>
      <c r="N180" s="180"/>
      <c r="O180" s="133" t="str">
        <f t="shared" si="19"/>
        <v xml:space="preserve"> </v>
      </c>
      <c r="P180" s="180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36">
        <v>0</v>
      </c>
      <c r="G181" s="136"/>
      <c r="H181" s="102">
        <f t="shared" si="21"/>
        <v>0</v>
      </c>
      <c r="I181" s="180"/>
      <c r="J181" s="150" t="str">
        <f t="shared" si="18"/>
        <v xml:space="preserve"> </v>
      </c>
      <c r="K181" s="180"/>
      <c r="L181" s="180"/>
      <c r="M181" s="102">
        <f t="shared" si="20"/>
        <v>0</v>
      </c>
      <c r="N181" s="180"/>
      <c r="O181" s="133" t="str">
        <f t="shared" si="19"/>
        <v xml:space="preserve"> </v>
      </c>
      <c r="P181" s="180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36">
        <v>0</v>
      </c>
      <c r="G182" s="136"/>
      <c r="H182" s="102">
        <f t="shared" si="21"/>
        <v>0</v>
      </c>
      <c r="I182" s="180"/>
      <c r="J182" s="150" t="str">
        <f t="shared" si="18"/>
        <v xml:space="preserve"> </v>
      </c>
      <c r="K182" s="180"/>
      <c r="L182" s="180"/>
      <c r="M182" s="102">
        <f t="shared" si="20"/>
        <v>0</v>
      </c>
      <c r="N182" s="180"/>
      <c r="O182" s="133" t="str">
        <f t="shared" si="19"/>
        <v xml:space="preserve"> </v>
      </c>
      <c r="P182" s="180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36">
        <v>0</v>
      </c>
      <c r="G183" s="136"/>
      <c r="H183" s="102">
        <f t="shared" si="21"/>
        <v>0</v>
      </c>
      <c r="I183" s="180"/>
      <c r="J183" s="150" t="str">
        <f t="shared" si="18"/>
        <v xml:space="preserve"> </v>
      </c>
      <c r="K183" s="180"/>
      <c r="L183" s="180"/>
      <c r="M183" s="102">
        <f t="shared" si="20"/>
        <v>0</v>
      </c>
      <c r="N183" s="180"/>
      <c r="O183" s="133" t="str">
        <f t="shared" si="19"/>
        <v xml:space="preserve"> </v>
      </c>
      <c r="P183" s="180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36">
        <v>0</v>
      </c>
      <c r="G184" s="136"/>
      <c r="H184" s="102">
        <f t="shared" si="21"/>
        <v>0</v>
      </c>
      <c r="I184" s="180"/>
      <c r="J184" s="150" t="str">
        <f t="shared" si="18"/>
        <v xml:space="preserve"> </v>
      </c>
      <c r="K184" s="180"/>
      <c r="L184" s="180"/>
      <c r="M184" s="102">
        <f t="shared" si="20"/>
        <v>0</v>
      </c>
      <c r="N184" s="180"/>
      <c r="O184" s="133" t="str">
        <f t="shared" si="19"/>
        <v xml:space="preserve"> </v>
      </c>
      <c r="P184" s="180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36">
        <v>0</v>
      </c>
      <c r="G185" s="136"/>
      <c r="H185" s="102">
        <f t="shared" si="21"/>
        <v>0</v>
      </c>
      <c r="I185" s="180"/>
      <c r="J185" s="150" t="str">
        <f t="shared" si="18"/>
        <v xml:space="preserve"> </v>
      </c>
      <c r="K185" s="180"/>
      <c r="L185" s="180"/>
      <c r="M185" s="102">
        <f t="shared" si="20"/>
        <v>0</v>
      </c>
      <c r="N185" s="180"/>
      <c r="O185" s="133" t="str">
        <f t="shared" si="19"/>
        <v xml:space="preserve"> </v>
      </c>
      <c r="P185" s="180"/>
    </row>
    <row r="186" spans="1:16" ht="15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36">
        <v>0</v>
      </c>
      <c r="G186" s="136"/>
      <c r="H186" s="102">
        <f t="shared" si="21"/>
        <v>0</v>
      </c>
      <c r="I186" s="180">
        <v>53000</v>
      </c>
      <c r="J186" s="150" t="str">
        <f t="shared" si="18"/>
        <v xml:space="preserve"> </v>
      </c>
      <c r="K186" s="180">
        <v>60000</v>
      </c>
      <c r="L186" s="180"/>
      <c r="M186" s="102">
        <f t="shared" si="20"/>
        <v>60000</v>
      </c>
      <c r="N186" s="180">
        <v>35000</v>
      </c>
      <c r="O186" s="133">
        <f t="shared" si="19"/>
        <v>0.58333333333333337</v>
      </c>
      <c r="P186" s="180">
        <v>60000</v>
      </c>
    </row>
    <row r="187" spans="1:16" ht="15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36">
        <v>0</v>
      </c>
      <c r="G187" s="136"/>
      <c r="H187" s="102">
        <f t="shared" si="21"/>
        <v>0</v>
      </c>
      <c r="I187" s="180"/>
      <c r="J187" s="150" t="str">
        <f t="shared" si="18"/>
        <v xml:space="preserve"> </v>
      </c>
      <c r="K187" s="180"/>
      <c r="L187" s="180"/>
      <c r="M187" s="102">
        <f t="shared" si="20"/>
        <v>0</v>
      </c>
      <c r="N187" s="180"/>
      <c r="O187" s="133" t="str">
        <f t="shared" si="19"/>
        <v xml:space="preserve"> </v>
      </c>
      <c r="P187" s="180"/>
    </row>
    <row r="188" spans="1:16" ht="25.5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36">
        <v>0</v>
      </c>
      <c r="G188" s="136"/>
      <c r="H188" s="102">
        <f t="shared" si="21"/>
        <v>0</v>
      </c>
      <c r="I188" s="180"/>
      <c r="J188" s="150" t="str">
        <f t="shared" si="18"/>
        <v xml:space="preserve"> </v>
      </c>
      <c r="K188" s="180"/>
      <c r="L188" s="180"/>
      <c r="M188" s="102">
        <f t="shared" si="20"/>
        <v>0</v>
      </c>
      <c r="N188" s="180"/>
      <c r="O188" s="133" t="str">
        <f t="shared" si="19"/>
        <v xml:space="preserve"> </v>
      </c>
      <c r="P188" s="180"/>
    </row>
    <row r="189" spans="1:16" ht="15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36">
        <v>0</v>
      </c>
      <c r="G189" s="136"/>
      <c r="H189" s="102">
        <f t="shared" si="21"/>
        <v>0</v>
      </c>
      <c r="I189" s="180"/>
      <c r="J189" s="150" t="str">
        <f t="shared" si="18"/>
        <v xml:space="preserve"> </v>
      </c>
      <c r="K189" s="180"/>
      <c r="L189" s="180"/>
      <c r="M189" s="102">
        <f t="shared" si="20"/>
        <v>0</v>
      </c>
      <c r="N189" s="180"/>
      <c r="O189" s="133" t="str">
        <f t="shared" si="19"/>
        <v xml:space="preserve"> </v>
      </c>
      <c r="P189" s="180"/>
    </row>
    <row r="190" spans="1:16" ht="15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36">
        <v>0</v>
      </c>
      <c r="G190" s="136"/>
      <c r="H190" s="102">
        <f t="shared" si="21"/>
        <v>0</v>
      </c>
      <c r="I190" s="180"/>
      <c r="J190" s="150" t="str">
        <f t="shared" si="18"/>
        <v xml:space="preserve"> </v>
      </c>
      <c r="K190" s="180"/>
      <c r="L190" s="180"/>
      <c r="M190" s="102">
        <f t="shared" si="20"/>
        <v>0</v>
      </c>
      <c r="N190" s="180"/>
      <c r="O190" s="133" t="str">
        <f t="shared" si="19"/>
        <v xml:space="preserve"> </v>
      </c>
      <c r="P190" s="180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36">
        <v>50</v>
      </c>
      <c r="G191" s="136"/>
      <c r="H191" s="102">
        <f t="shared" si="21"/>
        <v>50</v>
      </c>
      <c r="I191" s="180">
        <v>0</v>
      </c>
      <c r="J191" s="150">
        <f t="shared" si="18"/>
        <v>0</v>
      </c>
      <c r="K191" s="180">
        <v>0</v>
      </c>
      <c r="L191" s="180"/>
      <c r="M191" s="102">
        <f t="shared" si="20"/>
        <v>0</v>
      </c>
      <c r="N191" s="180">
        <v>0</v>
      </c>
      <c r="O191" s="133" t="str">
        <f t="shared" si="19"/>
        <v xml:space="preserve"> </v>
      </c>
      <c r="P191" s="180">
        <v>0</v>
      </c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36">
        <v>0</v>
      </c>
      <c r="G192" s="136"/>
      <c r="H192" s="102">
        <f t="shared" si="21"/>
        <v>0</v>
      </c>
      <c r="I192" s="180"/>
      <c r="J192" s="150" t="str">
        <f t="shared" si="18"/>
        <v xml:space="preserve"> </v>
      </c>
      <c r="K192" s="180"/>
      <c r="L192" s="180"/>
      <c r="M192" s="102">
        <f t="shared" si="20"/>
        <v>0</v>
      </c>
      <c r="N192" s="180"/>
      <c r="O192" s="133" t="str">
        <f t="shared" si="19"/>
        <v xml:space="preserve"> </v>
      </c>
      <c r="P192" s="180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36">
        <v>0</v>
      </c>
      <c r="G193" s="136"/>
      <c r="H193" s="102">
        <f t="shared" si="21"/>
        <v>0</v>
      </c>
      <c r="I193" s="180"/>
      <c r="J193" s="150" t="str">
        <f t="shared" si="18"/>
        <v xml:space="preserve"> </v>
      </c>
      <c r="K193" s="180"/>
      <c r="L193" s="180"/>
      <c r="M193" s="102">
        <f t="shared" si="20"/>
        <v>0</v>
      </c>
      <c r="N193" s="180"/>
      <c r="O193" s="133" t="str">
        <f t="shared" si="19"/>
        <v xml:space="preserve"> </v>
      </c>
      <c r="P193" s="180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36">
        <v>0</v>
      </c>
      <c r="G194" s="136"/>
      <c r="H194" s="102">
        <f t="shared" si="21"/>
        <v>0</v>
      </c>
      <c r="I194" s="180"/>
      <c r="J194" s="150" t="str">
        <f t="shared" si="18"/>
        <v xml:space="preserve"> </v>
      </c>
      <c r="K194" s="180"/>
      <c r="L194" s="180"/>
      <c r="M194" s="102">
        <f t="shared" si="20"/>
        <v>0</v>
      </c>
      <c r="N194" s="180"/>
      <c r="O194" s="133" t="str">
        <f t="shared" si="19"/>
        <v xml:space="preserve"> </v>
      </c>
      <c r="P194" s="180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36">
        <v>0</v>
      </c>
      <c r="G195" s="136"/>
      <c r="H195" s="102">
        <f t="shared" si="21"/>
        <v>0</v>
      </c>
      <c r="I195" s="180"/>
      <c r="J195" s="150" t="str">
        <f t="shared" si="18"/>
        <v xml:space="preserve"> </v>
      </c>
      <c r="K195" s="180"/>
      <c r="L195" s="180"/>
      <c r="M195" s="102">
        <f t="shared" si="20"/>
        <v>0</v>
      </c>
      <c r="N195" s="180"/>
      <c r="O195" s="133" t="str">
        <f t="shared" si="19"/>
        <v xml:space="preserve"> </v>
      </c>
      <c r="P195" s="180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36">
        <v>0</v>
      </c>
      <c r="G196" s="136"/>
      <c r="H196" s="102">
        <f t="shared" si="21"/>
        <v>0</v>
      </c>
      <c r="I196" s="180"/>
      <c r="J196" s="150" t="str">
        <f t="shared" si="18"/>
        <v xml:space="preserve"> </v>
      </c>
      <c r="K196" s="180"/>
      <c r="L196" s="180"/>
      <c r="M196" s="102">
        <f t="shared" si="20"/>
        <v>0</v>
      </c>
      <c r="N196" s="180"/>
      <c r="O196" s="133" t="str">
        <f t="shared" si="19"/>
        <v xml:space="preserve"> </v>
      </c>
      <c r="P196" s="180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36">
        <v>0</v>
      </c>
      <c r="G197" s="136"/>
      <c r="H197" s="102">
        <f t="shared" si="21"/>
        <v>0</v>
      </c>
      <c r="I197" s="180"/>
      <c r="J197" s="150" t="str">
        <f t="shared" si="18"/>
        <v xml:space="preserve"> </v>
      </c>
      <c r="K197" s="180"/>
      <c r="L197" s="180"/>
      <c r="M197" s="102">
        <f t="shared" si="20"/>
        <v>0</v>
      </c>
      <c r="N197" s="180"/>
      <c r="O197" s="133" t="str">
        <f t="shared" si="19"/>
        <v xml:space="preserve"> </v>
      </c>
      <c r="P197" s="180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36">
        <v>0</v>
      </c>
      <c r="G198" s="136"/>
      <c r="H198" s="102">
        <f t="shared" si="21"/>
        <v>0</v>
      </c>
      <c r="I198" s="180"/>
      <c r="J198" s="150" t="str">
        <f t="shared" si="18"/>
        <v xml:space="preserve"> </v>
      </c>
      <c r="K198" s="180"/>
      <c r="L198" s="180"/>
      <c r="M198" s="102">
        <f t="shared" si="20"/>
        <v>0</v>
      </c>
      <c r="N198" s="180"/>
      <c r="O198" s="133" t="str">
        <f t="shared" si="19"/>
        <v xml:space="preserve"> </v>
      </c>
      <c r="P198" s="180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36">
        <v>0</v>
      </c>
      <c r="G199" s="136"/>
      <c r="H199" s="102">
        <f t="shared" si="21"/>
        <v>0</v>
      </c>
      <c r="I199" s="180"/>
      <c r="J199" s="150" t="str">
        <f t="shared" si="18"/>
        <v xml:space="preserve"> </v>
      </c>
      <c r="K199" s="180"/>
      <c r="L199" s="180"/>
      <c r="M199" s="102">
        <f t="shared" si="20"/>
        <v>0</v>
      </c>
      <c r="N199" s="180"/>
      <c r="O199" s="133" t="str">
        <f t="shared" si="19"/>
        <v xml:space="preserve"> </v>
      </c>
      <c r="P199" s="180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36">
        <v>0</v>
      </c>
      <c r="G200" s="136"/>
      <c r="H200" s="102">
        <f t="shared" si="21"/>
        <v>0</v>
      </c>
      <c r="I200" s="180"/>
      <c r="J200" s="150" t="str">
        <f t="shared" si="18"/>
        <v xml:space="preserve"> </v>
      </c>
      <c r="K200" s="180"/>
      <c r="L200" s="180"/>
      <c r="M200" s="102">
        <f t="shared" si="20"/>
        <v>0</v>
      </c>
      <c r="N200" s="180"/>
      <c r="O200" s="133" t="str">
        <f t="shared" si="19"/>
        <v xml:space="preserve"> </v>
      </c>
      <c r="P200" s="180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36">
        <v>0</v>
      </c>
      <c r="G201" s="136"/>
      <c r="H201" s="102">
        <f t="shared" si="21"/>
        <v>0</v>
      </c>
      <c r="I201" s="180"/>
      <c r="J201" s="150" t="str">
        <f t="shared" si="18"/>
        <v xml:space="preserve"> </v>
      </c>
      <c r="K201" s="180"/>
      <c r="L201" s="180"/>
      <c r="M201" s="102">
        <f t="shared" si="20"/>
        <v>0</v>
      </c>
      <c r="N201" s="180"/>
      <c r="O201" s="133" t="str">
        <f t="shared" si="19"/>
        <v xml:space="preserve"> </v>
      </c>
      <c r="P201" s="180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36">
        <v>0</v>
      </c>
      <c r="G202" s="136"/>
      <c r="H202" s="102">
        <f t="shared" si="21"/>
        <v>0</v>
      </c>
      <c r="I202" s="180"/>
      <c r="J202" s="150" t="str">
        <f t="shared" si="18"/>
        <v xml:space="preserve"> </v>
      </c>
      <c r="K202" s="180"/>
      <c r="L202" s="180"/>
      <c r="M202" s="102">
        <f t="shared" si="20"/>
        <v>0</v>
      </c>
      <c r="N202" s="180"/>
      <c r="O202" s="133" t="str">
        <f t="shared" si="19"/>
        <v xml:space="preserve"> </v>
      </c>
      <c r="P202" s="180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36">
        <v>0</v>
      </c>
      <c r="G203" s="136"/>
      <c r="H203" s="102">
        <f t="shared" si="21"/>
        <v>0</v>
      </c>
      <c r="I203" s="180"/>
      <c r="J203" s="150" t="str">
        <f t="shared" ref="J203:J266" si="22">IF(H203=0," ",I203/H203)</f>
        <v xml:space="preserve"> </v>
      </c>
      <c r="K203" s="180"/>
      <c r="L203" s="180"/>
      <c r="M203" s="102">
        <f t="shared" si="20"/>
        <v>0</v>
      </c>
      <c r="N203" s="180"/>
      <c r="O203" s="133" t="str">
        <f t="shared" ref="O203:O266" si="23">IF(M203=0," ",N203/M203)</f>
        <v xml:space="preserve"> </v>
      </c>
      <c r="P203" s="180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36">
        <v>0</v>
      </c>
      <c r="G204" s="136"/>
      <c r="H204" s="102">
        <f t="shared" si="21"/>
        <v>0</v>
      </c>
      <c r="I204" s="180"/>
      <c r="J204" s="150" t="str">
        <f t="shared" si="22"/>
        <v xml:space="preserve"> </v>
      </c>
      <c r="K204" s="180"/>
      <c r="L204" s="180"/>
      <c r="M204" s="102">
        <f t="shared" ref="M204:M267" si="24">SUM(K204:L204)</f>
        <v>0</v>
      </c>
      <c r="N204" s="180"/>
      <c r="O204" s="133" t="str">
        <f t="shared" si="23"/>
        <v xml:space="preserve"> </v>
      </c>
      <c r="P204" s="180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36">
        <v>0</v>
      </c>
      <c r="G205" s="136"/>
      <c r="H205" s="102">
        <f t="shared" si="21"/>
        <v>0</v>
      </c>
      <c r="I205" s="180"/>
      <c r="J205" s="150" t="str">
        <f t="shared" si="22"/>
        <v xml:space="preserve"> </v>
      </c>
      <c r="K205" s="180"/>
      <c r="L205" s="180"/>
      <c r="M205" s="102">
        <f t="shared" si="24"/>
        <v>0</v>
      </c>
      <c r="N205" s="180"/>
      <c r="O205" s="133" t="str">
        <f t="shared" si="23"/>
        <v xml:space="preserve"> </v>
      </c>
      <c r="P205" s="180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36">
        <v>0</v>
      </c>
      <c r="G206" s="136"/>
      <c r="H206" s="102">
        <f t="shared" si="21"/>
        <v>0</v>
      </c>
      <c r="I206" s="180"/>
      <c r="J206" s="150" t="str">
        <f t="shared" si="22"/>
        <v xml:space="preserve"> </v>
      </c>
      <c r="K206" s="180"/>
      <c r="L206" s="180"/>
      <c r="M206" s="102">
        <f t="shared" si="24"/>
        <v>0</v>
      </c>
      <c r="N206" s="180"/>
      <c r="O206" s="133" t="str">
        <f t="shared" si="23"/>
        <v xml:space="preserve"> </v>
      </c>
      <c r="P206" s="180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36">
        <v>0</v>
      </c>
      <c r="G207" s="136"/>
      <c r="H207" s="102">
        <f t="shared" si="21"/>
        <v>0</v>
      </c>
      <c r="I207" s="180"/>
      <c r="J207" s="150" t="str">
        <f t="shared" si="22"/>
        <v xml:space="preserve"> </v>
      </c>
      <c r="K207" s="180"/>
      <c r="L207" s="180"/>
      <c r="M207" s="102">
        <f t="shared" si="24"/>
        <v>0</v>
      </c>
      <c r="N207" s="180"/>
      <c r="O207" s="133" t="str">
        <f t="shared" si="23"/>
        <v xml:space="preserve"> </v>
      </c>
      <c r="P207" s="180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36">
        <v>0</v>
      </c>
      <c r="G208" s="136"/>
      <c r="H208" s="102">
        <f t="shared" si="21"/>
        <v>0</v>
      </c>
      <c r="I208" s="180"/>
      <c r="J208" s="150" t="str">
        <f t="shared" si="22"/>
        <v xml:space="preserve"> </v>
      </c>
      <c r="K208" s="180"/>
      <c r="L208" s="180"/>
      <c r="M208" s="102">
        <f t="shared" si="24"/>
        <v>0</v>
      </c>
      <c r="N208" s="180"/>
      <c r="O208" s="133" t="str">
        <f t="shared" si="23"/>
        <v xml:space="preserve"> </v>
      </c>
      <c r="P208" s="180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36">
        <v>0</v>
      </c>
      <c r="G209" s="136"/>
      <c r="H209" s="102">
        <f t="shared" si="21"/>
        <v>0</v>
      </c>
      <c r="I209" s="180"/>
      <c r="J209" s="150" t="str">
        <f t="shared" si="22"/>
        <v xml:space="preserve"> </v>
      </c>
      <c r="K209" s="180"/>
      <c r="L209" s="180"/>
      <c r="M209" s="102">
        <f t="shared" si="24"/>
        <v>0</v>
      </c>
      <c r="N209" s="180"/>
      <c r="O209" s="133" t="str">
        <f t="shared" si="23"/>
        <v xml:space="preserve"> </v>
      </c>
      <c r="P209" s="180"/>
    </row>
    <row r="210" spans="1:16" ht="15" customHeight="1" x14ac:dyDescent="0.2">
      <c r="A210" s="400" t="s">
        <v>399</v>
      </c>
      <c r="B210" s="401"/>
      <c r="C210" s="5" t="s">
        <v>400</v>
      </c>
      <c r="D210" s="14" t="s">
        <v>898</v>
      </c>
      <c r="E210" s="14"/>
      <c r="F210" s="136">
        <v>0</v>
      </c>
      <c r="G210" s="136"/>
      <c r="H210" s="102">
        <f t="shared" si="21"/>
        <v>0</v>
      </c>
      <c r="I210" s="180">
        <v>11</v>
      </c>
      <c r="J210" s="150" t="str">
        <f t="shared" si="22"/>
        <v xml:space="preserve"> </v>
      </c>
      <c r="K210" s="180">
        <v>15</v>
      </c>
      <c r="L210" s="180"/>
      <c r="M210" s="102">
        <f t="shared" si="24"/>
        <v>15</v>
      </c>
      <c r="N210" s="180">
        <v>0</v>
      </c>
      <c r="O210" s="133">
        <f t="shared" si="23"/>
        <v>0</v>
      </c>
      <c r="P210" s="180">
        <v>15</v>
      </c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36">
        <v>0</v>
      </c>
      <c r="G211" s="136"/>
      <c r="H211" s="102">
        <f t="shared" si="21"/>
        <v>0</v>
      </c>
      <c r="I211" s="180"/>
      <c r="J211" s="150" t="str">
        <f t="shared" si="22"/>
        <v xml:space="preserve"> </v>
      </c>
      <c r="K211" s="180"/>
      <c r="L211" s="180"/>
      <c r="M211" s="102">
        <f t="shared" si="24"/>
        <v>0</v>
      </c>
      <c r="N211" s="180"/>
      <c r="O211" s="133" t="str">
        <f t="shared" si="23"/>
        <v xml:space="preserve"> </v>
      </c>
      <c r="P211" s="180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36">
        <v>0</v>
      </c>
      <c r="G212" s="136"/>
      <c r="H212" s="102">
        <f t="shared" si="21"/>
        <v>0</v>
      </c>
      <c r="I212" s="180"/>
      <c r="J212" s="150" t="str">
        <f t="shared" si="22"/>
        <v xml:space="preserve"> </v>
      </c>
      <c r="K212" s="180"/>
      <c r="L212" s="180"/>
      <c r="M212" s="102">
        <f t="shared" si="24"/>
        <v>0</v>
      </c>
      <c r="N212" s="180"/>
      <c r="O212" s="133" t="str">
        <f t="shared" si="23"/>
        <v xml:space="preserve"> </v>
      </c>
      <c r="P212" s="180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36">
        <v>0</v>
      </c>
      <c r="G213" s="136"/>
      <c r="H213" s="102">
        <f t="shared" si="21"/>
        <v>0</v>
      </c>
      <c r="I213" s="180"/>
      <c r="J213" s="150" t="str">
        <f t="shared" si="22"/>
        <v xml:space="preserve"> </v>
      </c>
      <c r="K213" s="180"/>
      <c r="L213" s="180"/>
      <c r="M213" s="102">
        <f t="shared" si="24"/>
        <v>0</v>
      </c>
      <c r="N213" s="180"/>
      <c r="O213" s="133" t="str">
        <f t="shared" si="23"/>
        <v xml:space="preserve"> </v>
      </c>
      <c r="P213" s="180"/>
    </row>
    <row r="214" spans="1:16" ht="25.5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03">
        <f t="shared" ref="F214:I214" si="25">F185+F186+F189+F191+F198+F199+F200+F201+F205+F210</f>
        <v>50</v>
      </c>
      <c r="G214" s="103">
        <f t="shared" si="25"/>
        <v>0</v>
      </c>
      <c r="H214" s="103">
        <f t="shared" si="25"/>
        <v>50</v>
      </c>
      <c r="I214" s="103">
        <f t="shared" si="25"/>
        <v>53011</v>
      </c>
      <c r="J214" s="103" t="e">
        <f t="shared" ref="J214:N214" si="26">J185+J186+J189+J191+J198+J199+J200+J201+J205+J210</f>
        <v>#VALUE!</v>
      </c>
      <c r="K214" s="103">
        <f t="shared" si="26"/>
        <v>60015</v>
      </c>
      <c r="L214" s="103">
        <f t="shared" si="26"/>
        <v>0</v>
      </c>
      <c r="M214" s="103">
        <f t="shared" si="26"/>
        <v>60015</v>
      </c>
      <c r="N214" s="103">
        <f t="shared" si="26"/>
        <v>35000</v>
      </c>
      <c r="O214" s="133">
        <f t="shared" si="23"/>
        <v>0.58318753644922106</v>
      </c>
      <c r="P214" s="103">
        <f t="shared" ref="P214" si="27">P185+P186+P189+P191+P198+P199+P200+P201+P205+P210</f>
        <v>60015</v>
      </c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36">
        <v>0</v>
      </c>
      <c r="G215" s="136"/>
      <c r="H215" s="102">
        <f t="shared" ref="H215:H224" si="28">SUM(F215:G215)</f>
        <v>0</v>
      </c>
      <c r="I215" s="180"/>
      <c r="J215" s="150" t="str">
        <f t="shared" si="22"/>
        <v xml:space="preserve"> </v>
      </c>
      <c r="K215" s="180"/>
      <c r="L215" s="180"/>
      <c r="M215" s="102">
        <f t="shared" si="24"/>
        <v>0</v>
      </c>
      <c r="N215" s="180"/>
      <c r="O215" s="133" t="str">
        <f t="shared" si="23"/>
        <v xml:space="preserve"> </v>
      </c>
      <c r="P215" s="180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36">
        <v>0</v>
      </c>
      <c r="G216" s="136"/>
      <c r="H216" s="102">
        <f t="shared" si="28"/>
        <v>0</v>
      </c>
      <c r="I216" s="180"/>
      <c r="J216" s="150" t="str">
        <f t="shared" si="22"/>
        <v xml:space="preserve"> </v>
      </c>
      <c r="K216" s="180"/>
      <c r="L216" s="180"/>
      <c r="M216" s="102">
        <f t="shared" si="24"/>
        <v>0</v>
      </c>
      <c r="N216" s="180"/>
      <c r="O216" s="133" t="str">
        <f t="shared" si="23"/>
        <v xml:space="preserve"> </v>
      </c>
      <c r="P216" s="180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36">
        <v>0</v>
      </c>
      <c r="G217" s="136"/>
      <c r="H217" s="102">
        <f t="shared" si="28"/>
        <v>0</v>
      </c>
      <c r="I217" s="180"/>
      <c r="J217" s="150" t="str">
        <f t="shared" si="22"/>
        <v xml:space="preserve"> </v>
      </c>
      <c r="K217" s="180"/>
      <c r="L217" s="180"/>
      <c r="M217" s="102">
        <f t="shared" si="24"/>
        <v>0</v>
      </c>
      <c r="N217" s="180"/>
      <c r="O217" s="133" t="str">
        <f t="shared" si="23"/>
        <v xml:space="preserve"> </v>
      </c>
      <c r="P217" s="180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36">
        <v>0</v>
      </c>
      <c r="G218" s="136"/>
      <c r="H218" s="102">
        <f t="shared" si="28"/>
        <v>0</v>
      </c>
      <c r="I218" s="180"/>
      <c r="J218" s="150" t="str">
        <f t="shared" si="22"/>
        <v xml:space="preserve"> </v>
      </c>
      <c r="K218" s="180"/>
      <c r="L218" s="180"/>
      <c r="M218" s="102">
        <f t="shared" si="24"/>
        <v>0</v>
      </c>
      <c r="N218" s="180"/>
      <c r="O218" s="133" t="str">
        <f t="shared" si="23"/>
        <v xml:space="preserve"> </v>
      </c>
      <c r="P218" s="180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36">
        <v>0</v>
      </c>
      <c r="G219" s="136"/>
      <c r="H219" s="102">
        <f t="shared" si="28"/>
        <v>0</v>
      </c>
      <c r="I219" s="180"/>
      <c r="J219" s="150" t="str">
        <f t="shared" si="22"/>
        <v xml:space="preserve"> </v>
      </c>
      <c r="K219" s="180"/>
      <c r="L219" s="180"/>
      <c r="M219" s="102">
        <f t="shared" si="24"/>
        <v>0</v>
      </c>
      <c r="N219" s="180"/>
      <c r="O219" s="133" t="str">
        <f t="shared" si="23"/>
        <v xml:space="preserve"> </v>
      </c>
      <c r="P219" s="180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36">
        <v>0</v>
      </c>
      <c r="G220" s="136"/>
      <c r="H220" s="102">
        <f t="shared" si="28"/>
        <v>0</v>
      </c>
      <c r="I220" s="180"/>
      <c r="J220" s="150" t="str">
        <f t="shared" si="22"/>
        <v xml:space="preserve"> </v>
      </c>
      <c r="K220" s="180"/>
      <c r="L220" s="180"/>
      <c r="M220" s="102">
        <f t="shared" si="24"/>
        <v>0</v>
      </c>
      <c r="N220" s="180"/>
      <c r="O220" s="133" t="str">
        <f t="shared" si="23"/>
        <v xml:space="preserve"> </v>
      </c>
      <c r="P220" s="180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36">
        <v>0</v>
      </c>
      <c r="G221" s="136"/>
      <c r="H221" s="102">
        <f t="shared" si="28"/>
        <v>0</v>
      </c>
      <c r="I221" s="180"/>
      <c r="J221" s="150" t="str">
        <f t="shared" si="22"/>
        <v xml:space="preserve"> </v>
      </c>
      <c r="K221" s="180"/>
      <c r="L221" s="180"/>
      <c r="M221" s="102">
        <f t="shared" si="24"/>
        <v>0</v>
      </c>
      <c r="N221" s="180"/>
      <c r="O221" s="133" t="str">
        <f t="shared" si="23"/>
        <v xml:space="preserve"> </v>
      </c>
      <c r="P221" s="180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36">
        <v>0</v>
      </c>
      <c r="G222" s="136"/>
      <c r="H222" s="102">
        <f t="shared" si="28"/>
        <v>0</v>
      </c>
      <c r="I222" s="180"/>
      <c r="J222" s="150" t="str">
        <f t="shared" si="22"/>
        <v xml:space="preserve"> </v>
      </c>
      <c r="K222" s="180"/>
      <c r="L222" s="180"/>
      <c r="M222" s="102">
        <f t="shared" si="24"/>
        <v>0</v>
      </c>
      <c r="N222" s="180"/>
      <c r="O222" s="133" t="str">
        <f t="shared" si="23"/>
        <v xml:space="preserve"> </v>
      </c>
      <c r="P222" s="180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03">
        <f t="shared" ref="F223:G223" si="29">F215+F217+F219+F220+F222</f>
        <v>0</v>
      </c>
      <c r="G223" s="103">
        <f t="shared" si="29"/>
        <v>0</v>
      </c>
      <c r="H223" s="102">
        <f t="shared" si="28"/>
        <v>0</v>
      </c>
      <c r="I223" s="180"/>
      <c r="J223" s="103" t="e">
        <f t="shared" ref="J223:L223" si="30">J215+J217+J219+J220+J222</f>
        <v>#VALUE!</v>
      </c>
      <c r="K223" s="180"/>
      <c r="L223" s="103">
        <f t="shared" si="30"/>
        <v>0</v>
      </c>
      <c r="M223" s="102">
        <f t="shared" si="24"/>
        <v>0</v>
      </c>
      <c r="N223" s="180"/>
      <c r="O223" s="133" t="str">
        <f t="shared" si="23"/>
        <v xml:space="preserve"> </v>
      </c>
      <c r="P223" s="180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36">
        <v>0</v>
      </c>
      <c r="G224" s="136"/>
      <c r="H224" s="102">
        <f t="shared" si="28"/>
        <v>0</v>
      </c>
      <c r="I224" s="180"/>
      <c r="J224" s="150" t="str">
        <f t="shared" si="22"/>
        <v xml:space="preserve"> </v>
      </c>
      <c r="K224" s="180"/>
      <c r="L224" s="180"/>
      <c r="M224" s="102">
        <f t="shared" si="24"/>
        <v>0</v>
      </c>
      <c r="N224" s="180"/>
      <c r="O224" s="133" t="str">
        <f t="shared" si="23"/>
        <v xml:space="preserve"> </v>
      </c>
      <c r="P224" s="180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02">
        <f t="shared" ref="F225:H225" si="31">SUM(F226:F235)</f>
        <v>0</v>
      </c>
      <c r="G225" s="102">
        <f t="shared" si="31"/>
        <v>0</v>
      </c>
      <c r="H225" s="102">
        <f t="shared" si="31"/>
        <v>0</v>
      </c>
      <c r="I225" s="180"/>
      <c r="J225" s="102">
        <f t="shared" ref="J225:M225" si="32">SUM(J226:J235)</f>
        <v>0</v>
      </c>
      <c r="K225" s="180"/>
      <c r="L225" s="102">
        <f t="shared" si="32"/>
        <v>0</v>
      </c>
      <c r="M225" s="102">
        <f t="shared" si="32"/>
        <v>0</v>
      </c>
      <c r="N225" s="180"/>
      <c r="O225" s="133" t="str">
        <f t="shared" si="23"/>
        <v xml:space="preserve"> </v>
      </c>
      <c r="P225" s="180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36">
        <v>0</v>
      </c>
      <c r="G226" s="136"/>
      <c r="H226" s="102">
        <f t="shared" ref="H226:H271" si="33">SUM(F226:G226)</f>
        <v>0</v>
      </c>
      <c r="I226" s="180"/>
      <c r="J226" s="150" t="str">
        <f t="shared" si="22"/>
        <v xml:space="preserve"> </v>
      </c>
      <c r="K226" s="180"/>
      <c r="L226" s="180"/>
      <c r="M226" s="102">
        <f t="shared" si="24"/>
        <v>0</v>
      </c>
      <c r="N226" s="180"/>
      <c r="O226" s="133" t="str">
        <f t="shared" si="23"/>
        <v xml:space="preserve"> </v>
      </c>
      <c r="P226" s="180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36">
        <v>0</v>
      </c>
      <c r="G227" s="136"/>
      <c r="H227" s="102">
        <f t="shared" si="33"/>
        <v>0</v>
      </c>
      <c r="I227" s="180"/>
      <c r="J227" s="150" t="str">
        <f t="shared" si="22"/>
        <v xml:space="preserve"> </v>
      </c>
      <c r="K227" s="180"/>
      <c r="L227" s="180"/>
      <c r="M227" s="102">
        <f t="shared" si="24"/>
        <v>0</v>
      </c>
      <c r="N227" s="180"/>
      <c r="O227" s="133" t="str">
        <f t="shared" si="23"/>
        <v xml:space="preserve"> </v>
      </c>
      <c r="P227" s="180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36">
        <v>0</v>
      </c>
      <c r="G228" s="136"/>
      <c r="H228" s="102">
        <f t="shared" si="33"/>
        <v>0</v>
      </c>
      <c r="I228" s="180"/>
      <c r="J228" s="150" t="str">
        <f t="shared" si="22"/>
        <v xml:space="preserve"> </v>
      </c>
      <c r="K228" s="180"/>
      <c r="L228" s="180"/>
      <c r="M228" s="102">
        <f t="shared" si="24"/>
        <v>0</v>
      </c>
      <c r="N228" s="180"/>
      <c r="O228" s="133" t="str">
        <f t="shared" si="23"/>
        <v xml:space="preserve"> </v>
      </c>
      <c r="P228" s="180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36">
        <v>0</v>
      </c>
      <c r="G229" s="136"/>
      <c r="H229" s="102">
        <f t="shared" si="33"/>
        <v>0</v>
      </c>
      <c r="I229" s="180"/>
      <c r="J229" s="150" t="str">
        <f t="shared" si="22"/>
        <v xml:space="preserve"> </v>
      </c>
      <c r="K229" s="180"/>
      <c r="L229" s="180"/>
      <c r="M229" s="102">
        <f t="shared" si="24"/>
        <v>0</v>
      </c>
      <c r="N229" s="180"/>
      <c r="O229" s="133" t="str">
        <f t="shared" si="23"/>
        <v xml:space="preserve"> </v>
      </c>
      <c r="P229" s="180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36">
        <v>0</v>
      </c>
      <c r="G230" s="136"/>
      <c r="H230" s="102">
        <f t="shared" si="33"/>
        <v>0</v>
      </c>
      <c r="I230" s="180"/>
      <c r="J230" s="150" t="str">
        <f t="shared" si="22"/>
        <v xml:space="preserve"> </v>
      </c>
      <c r="K230" s="180"/>
      <c r="L230" s="180"/>
      <c r="M230" s="102">
        <f t="shared" si="24"/>
        <v>0</v>
      </c>
      <c r="N230" s="180"/>
      <c r="O230" s="133" t="str">
        <f t="shared" si="23"/>
        <v xml:space="preserve"> </v>
      </c>
      <c r="P230" s="180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36">
        <v>0</v>
      </c>
      <c r="G231" s="136"/>
      <c r="H231" s="102">
        <f t="shared" si="33"/>
        <v>0</v>
      </c>
      <c r="I231" s="180"/>
      <c r="J231" s="150" t="str">
        <f t="shared" si="22"/>
        <v xml:space="preserve"> </v>
      </c>
      <c r="K231" s="180"/>
      <c r="L231" s="180"/>
      <c r="M231" s="102">
        <f t="shared" si="24"/>
        <v>0</v>
      </c>
      <c r="N231" s="180"/>
      <c r="O231" s="133" t="str">
        <f t="shared" si="23"/>
        <v xml:space="preserve"> </v>
      </c>
      <c r="P231" s="180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36">
        <v>0</v>
      </c>
      <c r="G232" s="136"/>
      <c r="H232" s="102">
        <f t="shared" si="33"/>
        <v>0</v>
      </c>
      <c r="I232" s="180"/>
      <c r="J232" s="150" t="str">
        <f t="shared" si="22"/>
        <v xml:space="preserve"> </v>
      </c>
      <c r="K232" s="180"/>
      <c r="L232" s="180"/>
      <c r="M232" s="102">
        <f t="shared" si="24"/>
        <v>0</v>
      </c>
      <c r="N232" s="180"/>
      <c r="O232" s="133" t="str">
        <f t="shared" si="23"/>
        <v xml:space="preserve"> </v>
      </c>
      <c r="P232" s="180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36">
        <v>0</v>
      </c>
      <c r="G233" s="136"/>
      <c r="H233" s="102">
        <f t="shared" si="33"/>
        <v>0</v>
      </c>
      <c r="I233" s="180"/>
      <c r="J233" s="150" t="str">
        <f t="shared" si="22"/>
        <v xml:space="preserve"> </v>
      </c>
      <c r="K233" s="180"/>
      <c r="L233" s="180"/>
      <c r="M233" s="102">
        <f t="shared" si="24"/>
        <v>0</v>
      </c>
      <c r="N233" s="180"/>
      <c r="O233" s="133" t="str">
        <f t="shared" si="23"/>
        <v xml:space="preserve"> </v>
      </c>
      <c r="P233" s="180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36">
        <v>0</v>
      </c>
      <c r="G234" s="136"/>
      <c r="H234" s="102">
        <f t="shared" si="33"/>
        <v>0</v>
      </c>
      <c r="I234" s="180"/>
      <c r="J234" s="150" t="str">
        <f t="shared" si="22"/>
        <v xml:space="preserve"> </v>
      </c>
      <c r="K234" s="180"/>
      <c r="L234" s="180"/>
      <c r="M234" s="102">
        <f t="shared" si="24"/>
        <v>0</v>
      </c>
      <c r="N234" s="180"/>
      <c r="O234" s="133" t="str">
        <f t="shared" si="23"/>
        <v xml:space="preserve"> </v>
      </c>
      <c r="P234" s="180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36">
        <v>0</v>
      </c>
      <c r="G235" s="136"/>
      <c r="H235" s="102">
        <f t="shared" si="33"/>
        <v>0</v>
      </c>
      <c r="I235" s="180"/>
      <c r="J235" s="150" t="str">
        <f t="shared" si="22"/>
        <v xml:space="preserve"> </v>
      </c>
      <c r="K235" s="180"/>
      <c r="L235" s="180"/>
      <c r="M235" s="102">
        <f t="shared" si="24"/>
        <v>0</v>
      </c>
      <c r="N235" s="180"/>
      <c r="O235" s="133" t="str">
        <f t="shared" si="23"/>
        <v xml:space="preserve"> </v>
      </c>
      <c r="P235" s="180"/>
    </row>
    <row r="236" spans="1:16" ht="15" customHeight="1" x14ac:dyDescent="0.2">
      <c r="A236" s="400" t="s">
        <v>461</v>
      </c>
      <c r="B236" s="401"/>
      <c r="C236" s="5" t="s">
        <v>462</v>
      </c>
      <c r="D236" s="14" t="s">
        <v>899</v>
      </c>
      <c r="E236" s="14"/>
      <c r="F236" s="136">
        <v>0</v>
      </c>
      <c r="G236" s="136"/>
      <c r="H236" s="102">
        <f t="shared" si="33"/>
        <v>0</v>
      </c>
      <c r="I236" s="180">
        <f>SUM(I237:I246)</f>
        <v>0</v>
      </c>
      <c r="J236" s="150" t="str">
        <f t="shared" si="22"/>
        <v xml:space="preserve"> </v>
      </c>
      <c r="K236" s="180"/>
      <c r="L236" s="180">
        <f>SUM(L237:L246)</f>
        <v>0</v>
      </c>
      <c r="M236" s="102">
        <f t="shared" si="24"/>
        <v>0</v>
      </c>
      <c r="N236" s="180">
        <f>SUM(N237:N246)</f>
        <v>0</v>
      </c>
      <c r="O236" s="133" t="str">
        <f t="shared" si="23"/>
        <v xml:space="preserve"> </v>
      </c>
      <c r="P236" s="180"/>
    </row>
    <row r="237" spans="1:16" ht="15" customHeight="1" x14ac:dyDescent="0.2">
      <c r="A237" s="400" t="s">
        <v>464</v>
      </c>
      <c r="B237" s="401"/>
      <c r="C237" s="5" t="s">
        <v>442</v>
      </c>
      <c r="D237" s="16" t="s">
        <v>899</v>
      </c>
      <c r="E237" s="16"/>
      <c r="F237" s="136">
        <v>0</v>
      </c>
      <c r="G237" s="136"/>
      <c r="H237" s="102">
        <f t="shared" si="33"/>
        <v>0</v>
      </c>
      <c r="I237" s="180"/>
      <c r="J237" s="150" t="str">
        <f t="shared" si="22"/>
        <v xml:space="preserve"> </v>
      </c>
      <c r="K237" s="180"/>
      <c r="L237" s="180"/>
      <c r="M237" s="102">
        <f t="shared" si="24"/>
        <v>0</v>
      </c>
      <c r="N237" s="180"/>
      <c r="O237" s="133" t="str">
        <f t="shared" si="23"/>
        <v xml:space="preserve"> </v>
      </c>
      <c r="P237" s="180"/>
    </row>
    <row r="238" spans="1:16" ht="15" customHeight="1" x14ac:dyDescent="0.2">
      <c r="A238" s="400" t="s">
        <v>465</v>
      </c>
      <c r="B238" s="401"/>
      <c r="C238" s="5" t="s">
        <v>444</v>
      </c>
      <c r="D238" s="14" t="s">
        <v>899</v>
      </c>
      <c r="E238" s="16"/>
      <c r="F238" s="136">
        <v>0</v>
      </c>
      <c r="G238" s="136"/>
      <c r="H238" s="102">
        <f t="shared" si="33"/>
        <v>0</v>
      </c>
      <c r="I238" s="180"/>
      <c r="J238" s="150" t="str">
        <f t="shared" si="22"/>
        <v xml:space="preserve"> </v>
      </c>
      <c r="K238" s="180"/>
      <c r="L238" s="180"/>
      <c r="M238" s="102">
        <f t="shared" si="24"/>
        <v>0</v>
      </c>
      <c r="N238" s="180"/>
      <c r="O238" s="133" t="str">
        <f t="shared" si="23"/>
        <v xml:space="preserve"> </v>
      </c>
      <c r="P238" s="180"/>
    </row>
    <row r="239" spans="1:16" ht="15" customHeight="1" x14ac:dyDescent="0.2">
      <c r="A239" s="400" t="s">
        <v>466</v>
      </c>
      <c r="B239" s="401"/>
      <c r="C239" s="5" t="s">
        <v>446</v>
      </c>
      <c r="D239" s="16" t="s">
        <v>899</v>
      </c>
      <c r="E239" s="16"/>
      <c r="F239" s="136">
        <v>0</v>
      </c>
      <c r="G239" s="136"/>
      <c r="H239" s="102">
        <f t="shared" si="33"/>
        <v>0</v>
      </c>
      <c r="I239" s="180"/>
      <c r="J239" s="150" t="str">
        <f t="shared" si="22"/>
        <v xml:space="preserve"> </v>
      </c>
      <c r="K239" s="180"/>
      <c r="L239" s="180"/>
      <c r="M239" s="102">
        <f t="shared" si="24"/>
        <v>0</v>
      </c>
      <c r="N239" s="180"/>
      <c r="O239" s="133" t="str">
        <f t="shared" si="23"/>
        <v xml:space="preserve"> </v>
      </c>
      <c r="P239" s="180"/>
    </row>
    <row r="240" spans="1:16" ht="15" customHeight="1" x14ac:dyDescent="0.2">
      <c r="A240" s="400" t="s">
        <v>467</v>
      </c>
      <c r="B240" s="401"/>
      <c r="C240" s="3" t="s">
        <v>448</v>
      </c>
      <c r="D240" s="14" t="s">
        <v>899</v>
      </c>
      <c r="E240" s="16"/>
      <c r="F240" s="136">
        <v>0</v>
      </c>
      <c r="G240" s="136"/>
      <c r="H240" s="102">
        <f t="shared" si="33"/>
        <v>0</v>
      </c>
      <c r="I240" s="180"/>
      <c r="J240" s="150" t="str">
        <f t="shared" si="22"/>
        <v xml:space="preserve"> </v>
      </c>
      <c r="K240" s="180"/>
      <c r="L240" s="180"/>
      <c r="M240" s="102">
        <f t="shared" si="24"/>
        <v>0</v>
      </c>
      <c r="N240" s="180"/>
      <c r="O240" s="133" t="str">
        <f t="shared" si="23"/>
        <v xml:space="preserve"> </v>
      </c>
      <c r="P240" s="180"/>
    </row>
    <row r="241" spans="1:16" ht="15" customHeight="1" x14ac:dyDescent="0.2">
      <c r="A241" s="400" t="s">
        <v>468</v>
      </c>
      <c r="B241" s="401"/>
      <c r="C241" s="3" t="s">
        <v>450</v>
      </c>
      <c r="D241" s="16" t="s">
        <v>899</v>
      </c>
      <c r="E241" s="16"/>
      <c r="F241" s="136">
        <v>0</v>
      </c>
      <c r="G241" s="136"/>
      <c r="H241" s="102">
        <f t="shared" si="33"/>
        <v>0</v>
      </c>
      <c r="I241" s="180"/>
      <c r="J241" s="150" t="str">
        <f t="shared" si="22"/>
        <v xml:space="preserve"> </v>
      </c>
      <c r="K241" s="180"/>
      <c r="L241" s="180"/>
      <c r="M241" s="102">
        <f t="shared" si="24"/>
        <v>0</v>
      </c>
      <c r="N241" s="180"/>
      <c r="O241" s="133" t="str">
        <f t="shared" si="23"/>
        <v xml:space="preserve"> </v>
      </c>
      <c r="P241" s="180"/>
    </row>
    <row r="242" spans="1:16" ht="25.5" customHeight="1" x14ac:dyDescent="0.2">
      <c r="A242" s="400" t="s">
        <v>469</v>
      </c>
      <c r="B242" s="401"/>
      <c r="C242" s="3" t="s">
        <v>452</v>
      </c>
      <c r="D242" s="14" t="s">
        <v>899</v>
      </c>
      <c r="E242" s="16"/>
      <c r="F242" s="136">
        <v>0</v>
      </c>
      <c r="G242" s="136"/>
      <c r="H242" s="102">
        <f t="shared" si="33"/>
        <v>0</v>
      </c>
      <c r="I242" s="180"/>
      <c r="J242" s="150" t="str">
        <f t="shared" si="22"/>
        <v xml:space="preserve"> </v>
      </c>
      <c r="K242" s="180"/>
      <c r="L242" s="180"/>
      <c r="M242" s="102">
        <f t="shared" si="24"/>
        <v>0</v>
      </c>
      <c r="N242" s="180"/>
      <c r="O242" s="133" t="str">
        <f t="shared" si="23"/>
        <v xml:space="preserve"> </v>
      </c>
      <c r="P242" s="180"/>
    </row>
    <row r="243" spans="1:16" ht="15" customHeight="1" x14ac:dyDescent="0.2">
      <c r="A243" s="400" t="s">
        <v>470</v>
      </c>
      <c r="B243" s="401"/>
      <c r="C243" s="5" t="s">
        <v>454</v>
      </c>
      <c r="D243" s="16" t="s">
        <v>899</v>
      </c>
      <c r="E243" s="16"/>
      <c r="F243" s="136">
        <v>0</v>
      </c>
      <c r="G243" s="136"/>
      <c r="H243" s="102">
        <f t="shared" si="33"/>
        <v>0</v>
      </c>
      <c r="I243" s="180">
        <v>0</v>
      </c>
      <c r="J243" s="150" t="str">
        <f t="shared" si="22"/>
        <v xml:space="preserve"> </v>
      </c>
      <c r="K243" s="180"/>
      <c r="L243" s="180">
        <v>0</v>
      </c>
      <c r="M243" s="102">
        <f t="shared" si="24"/>
        <v>0</v>
      </c>
      <c r="N243" s="180">
        <v>0</v>
      </c>
      <c r="O243" s="133" t="str">
        <f t="shared" si="23"/>
        <v xml:space="preserve"> </v>
      </c>
      <c r="P243" s="180"/>
    </row>
    <row r="244" spans="1:16" ht="15" customHeight="1" x14ac:dyDescent="0.2">
      <c r="A244" s="400" t="s">
        <v>471</v>
      </c>
      <c r="B244" s="401"/>
      <c r="C244" s="5" t="s">
        <v>456</v>
      </c>
      <c r="D244" s="14" t="s">
        <v>899</v>
      </c>
      <c r="E244" s="16"/>
      <c r="F244" s="136">
        <v>0</v>
      </c>
      <c r="G244" s="136"/>
      <c r="H244" s="102">
        <f t="shared" si="33"/>
        <v>0</v>
      </c>
      <c r="I244" s="180"/>
      <c r="J244" s="150" t="str">
        <f t="shared" si="22"/>
        <v xml:space="preserve"> </v>
      </c>
      <c r="K244" s="180"/>
      <c r="L244" s="180"/>
      <c r="M244" s="102">
        <f t="shared" si="24"/>
        <v>0</v>
      </c>
      <c r="N244" s="180"/>
      <c r="O244" s="133" t="str">
        <f t="shared" si="23"/>
        <v xml:space="preserve"> </v>
      </c>
      <c r="P244" s="180"/>
    </row>
    <row r="245" spans="1:16" ht="15" customHeight="1" x14ac:dyDescent="0.2">
      <c r="A245" s="400" t="s">
        <v>472</v>
      </c>
      <c r="B245" s="401"/>
      <c r="C245" s="5" t="s">
        <v>458</v>
      </c>
      <c r="D245" s="16" t="s">
        <v>899</v>
      </c>
      <c r="E245" s="16"/>
      <c r="F245" s="136">
        <v>0</v>
      </c>
      <c r="G245" s="136"/>
      <c r="H245" s="102">
        <f t="shared" si="33"/>
        <v>0</v>
      </c>
      <c r="I245" s="180"/>
      <c r="J245" s="150" t="str">
        <f t="shared" si="22"/>
        <v xml:space="preserve"> </v>
      </c>
      <c r="K245" s="180"/>
      <c r="L245" s="180"/>
      <c r="M245" s="102">
        <f t="shared" si="24"/>
        <v>0</v>
      </c>
      <c r="N245" s="180"/>
      <c r="O245" s="133" t="str">
        <f t="shared" si="23"/>
        <v xml:space="preserve"> </v>
      </c>
      <c r="P245" s="180"/>
    </row>
    <row r="246" spans="1:16" ht="15" customHeight="1" x14ac:dyDescent="0.2">
      <c r="A246" s="400" t="s">
        <v>473</v>
      </c>
      <c r="B246" s="401"/>
      <c r="C246" s="5" t="s">
        <v>460</v>
      </c>
      <c r="D246" s="14" t="s">
        <v>899</v>
      </c>
      <c r="E246" s="16"/>
      <c r="F246" s="136">
        <v>0</v>
      </c>
      <c r="G246" s="136"/>
      <c r="H246" s="102">
        <f t="shared" si="33"/>
        <v>0</v>
      </c>
      <c r="I246" s="180"/>
      <c r="J246" s="150" t="str">
        <f t="shared" si="22"/>
        <v xml:space="preserve"> </v>
      </c>
      <c r="K246" s="180"/>
      <c r="L246" s="180"/>
      <c r="M246" s="102">
        <f t="shared" si="24"/>
        <v>0</v>
      </c>
      <c r="N246" s="180"/>
      <c r="O246" s="133" t="str">
        <f t="shared" si="23"/>
        <v xml:space="preserve"> </v>
      </c>
      <c r="P246" s="180"/>
    </row>
    <row r="247" spans="1:16" ht="15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36">
        <v>0</v>
      </c>
      <c r="G247" s="136"/>
      <c r="H247" s="102">
        <f t="shared" si="33"/>
        <v>0</v>
      </c>
      <c r="I247" s="180">
        <f>I236</f>
        <v>0</v>
      </c>
      <c r="J247" s="150" t="str">
        <f t="shared" si="22"/>
        <v xml:space="preserve"> </v>
      </c>
      <c r="K247" s="180"/>
      <c r="L247" s="180">
        <f>L236</f>
        <v>0</v>
      </c>
      <c r="M247" s="102">
        <f t="shared" si="24"/>
        <v>0</v>
      </c>
      <c r="N247" s="180">
        <f>N236</f>
        <v>0</v>
      </c>
      <c r="O247" s="133" t="str">
        <f t="shared" si="23"/>
        <v xml:space="preserve"> </v>
      </c>
      <c r="P247" s="180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36">
        <v>0</v>
      </c>
      <c r="G248" s="136"/>
      <c r="H248" s="102">
        <f t="shared" si="33"/>
        <v>0</v>
      </c>
      <c r="I248" s="180"/>
      <c r="J248" s="150" t="str">
        <f t="shared" si="22"/>
        <v xml:space="preserve"> </v>
      </c>
      <c r="K248" s="180"/>
      <c r="L248" s="180"/>
      <c r="M248" s="102">
        <f t="shared" si="24"/>
        <v>0</v>
      </c>
      <c r="N248" s="180"/>
      <c r="O248" s="133" t="str">
        <f t="shared" si="23"/>
        <v xml:space="preserve"> </v>
      </c>
      <c r="P248" s="180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36">
        <v>0</v>
      </c>
      <c r="G249" s="136"/>
      <c r="H249" s="102">
        <f t="shared" si="33"/>
        <v>0</v>
      </c>
      <c r="I249" s="180"/>
      <c r="J249" s="150" t="str">
        <f t="shared" si="22"/>
        <v xml:space="preserve"> </v>
      </c>
      <c r="K249" s="180"/>
      <c r="L249" s="180"/>
      <c r="M249" s="102">
        <f t="shared" si="24"/>
        <v>0</v>
      </c>
      <c r="N249" s="180"/>
      <c r="O249" s="133" t="str">
        <f t="shared" si="23"/>
        <v xml:space="preserve"> </v>
      </c>
      <c r="P249" s="180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36">
        <v>0</v>
      </c>
      <c r="G250" s="136"/>
      <c r="H250" s="102">
        <f t="shared" si="33"/>
        <v>0</v>
      </c>
      <c r="I250" s="180"/>
      <c r="J250" s="150" t="str">
        <f t="shared" si="22"/>
        <v xml:space="preserve"> </v>
      </c>
      <c r="K250" s="180"/>
      <c r="L250" s="180"/>
      <c r="M250" s="102">
        <f t="shared" si="24"/>
        <v>0</v>
      </c>
      <c r="N250" s="180"/>
      <c r="O250" s="133" t="str">
        <f t="shared" si="23"/>
        <v xml:space="preserve"> </v>
      </c>
      <c r="P250" s="180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36">
        <v>0</v>
      </c>
      <c r="G251" s="136"/>
      <c r="H251" s="102">
        <f t="shared" si="33"/>
        <v>0</v>
      </c>
      <c r="I251" s="180"/>
      <c r="J251" s="150" t="str">
        <f t="shared" si="22"/>
        <v xml:space="preserve"> </v>
      </c>
      <c r="K251" s="180"/>
      <c r="L251" s="180"/>
      <c r="M251" s="102">
        <f t="shared" si="24"/>
        <v>0</v>
      </c>
      <c r="N251" s="180"/>
      <c r="O251" s="133" t="str">
        <f t="shared" si="23"/>
        <v xml:space="preserve"> </v>
      </c>
      <c r="P251" s="180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36">
        <v>0</v>
      </c>
      <c r="G252" s="136"/>
      <c r="H252" s="102">
        <f t="shared" si="33"/>
        <v>0</v>
      </c>
      <c r="I252" s="180"/>
      <c r="J252" s="150" t="str">
        <f t="shared" si="22"/>
        <v xml:space="preserve"> </v>
      </c>
      <c r="K252" s="180"/>
      <c r="L252" s="180"/>
      <c r="M252" s="102">
        <f t="shared" si="24"/>
        <v>0</v>
      </c>
      <c r="N252" s="180"/>
      <c r="O252" s="133" t="str">
        <f t="shared" si="23"/>
        <v xml:space="preserve"> </v>
      </c>
      <c r="P252" s="180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36">
        <v>0</v>
      </c>
      <c r="G253" s="136"/>
      <c r="H253" s="102">
        <f t="shared" si="33"/>
        <v>0</v>
      </c>
      <c r="I253" s="180"/>
      <c r="J253" s="150" t="str">
        <f t="shared" si="22"/>
        <v xml:space="preserve"> </v>
      </c>
      <c r="K253" s="180"/>
      <c r="L253" s="180"/>
      <c r="M253" s="102">
        <f t="shared" si="24"/>
        <v>0</v>
      </c>
      <c r="N253" s="180"/>
      <c r="O253" s="133" t="str">
        <f t="shared" si="23"/>
        <v xml:space="preserve"> </v>
      </c>
      <c r="P253" s="180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36">
        <v>0</v>
      </c>
      <c r="G254" s="136"/>
      <c r="H254" s="102">
        <f t="shared" si="33"/>
        <v>0</v>
      </c>
      <c r="I254" s="180"/>
      <c r="J254" s="150" t="str">
        <f t="shared" si="22"/>
        <v xml:space="preserve"> </v>
      </c>
      <c r="K254" s="180"/>
      <c r="L254" s="180"/>
      <c r="M254" s="102">
        <f t="shared" si="24"/>
        <v>0</v>
      </c>
      <c r="N254" s="180"/>
      <c r="O254" s="133" t="str">
        <f t="shared" si="23"/>
        <v xml:space="preserve"> </v>
      </c>
      <c r="P254" s="180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36">
        <v>0</v>
      </c>
      <c r="G255" s="136"/>
      <c r="H255" s="102">
        <f t="shared" si="33"/>
        <v>0</v>
      </c>
      <c r="I255" s="180"/>
      <c r="J255" s="150" t="str">
        <f t="shared" si="22"/>
        <v xml:space="preserve"> </v>
      </c>
      <c r="K255" s="180"/>
      <c r="L255" s="180"/>
      <c r="M255" s="102">
        <f t="shared" si="24"/>
        <v>0</v>
      </c>
      <c r="N255" s="180"/>
      <c r="O255" s="133" t="str">
        <f t="shared" si="23"/>
        <v xml:space="preserve"> </v>
      </c>
      <c r="P255" s="180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36">
        <v>0</v>
      </c>
      <c r="G256" s="136"/>
      <c r="H256" s="102">
        <f t="shared" si="33"/>
        <v>0</v>
      </c>
      <c r="I256" s="180"/>
      <c r="J256" s="150" t="str">
        <f t="shared" si="22"/>
        <v xml:space="preserve"> </v>
      </c>
      <c r="K256" s="180"/>
      <c r="L256" s="180"/>
      <c r="M256" s="102">
        <f t="shared" si="24"/>
        <v>0</v>
      </c>
      <c r="N256" s="180"/>
      <c r="O256" s="133" t="str">
        <f t="shared" si="23"/>
        <v xml:space="preserve"> </v>
      </c>
      <c r="P256" s="180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36">
        <v>0</v>
      </c>
      <c r="G257" s="136"/>
      <c r="H257" s="102">
        <f t="shared" si="33"/>
        <v>0</v>
      </c>
      <c r="I257" s="180"/>
      <c r="J257" s="150" t="str">
        <f t="shared" si="22"/>
        <v xml:space="preserve"> </v>
      </c>
      <c r="K257" s="180"/>
      <c r="L257" s="180"/>
      <c r="M257" s="102">
        <f t="shared" si="24"/>
        <v>0</v>
      </c>
      <c r="N257" s="180"/>
      <c r="O257" s="133" t="str">
        <f t="shared" si="23"/>
        <v xml:space="preserve"> </v>
      </c>
      <c r="P257" s="180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36">
        <v>0</v>
      </c>
      <c r="G258" s="136"/>
      <c r="H258" s="102">
        <f t="shared" si="33"/>
        <v>0</v>
      </c>
      <c r="I258" s="180"/>
      <c r="J258" s="150" t="str">
        <f t="shared" si="22"/>
        <v xml:space="preserve"> </v>
      </c>
      <c r="K258" s="180"/>
      <c r="L258" s="180"/>
      <c r="M258" s="102">
        <f t="shared" si="24"/>
        <v>0</v>
      </c>
      <c r="N258" s="180"/>
      <c r="O258" s="133" t="str">
        <f t="shared" si="23"/>
        <v xml:space="preserve"> </v>
      </c>
      <c r="P258" s="180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36">
        <v>0</v>
      </c>
      <c r="G259" s="136"/>
      <c r="H259" s="102">
        <f t="shared" si="33"/>
        <v>0</v>
      </c>
      <c r="I259" s="180"/>
      <c r="J259" s="150" t="str">
        <f t="shared" si="22"/>
        <v xml:space="preserve"> </v>
      </c>
      <c r="K259" s="180"/>
      <c r="L259" s="180"/>
      <c r="M259" s="102">
        <f t="shared" si="24"/>
        <v>0</v>
      </c>
      <c r="N259" s="180"/>
      <c r="O259" s="133" t="str">
        <f t="shared" si="23"/>
        <v xml:space="preserve"> </v>
      </c>
      <c r="P259" s="180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36">
        <v>0</v>
      </c>
      <c r="G260" s="136"/>
      <c r="H260" s="102">
        <f t="shared" si="33"/>
        <v>0</v>
      </c>
      <c r="I260" s="180"/>
      <c r="J260" s="150" t="str">
        <f t="shared" si="22"/>
        <v xml:space="preserve"> </v>
      </c>
      <c r="K260" s="180"/>
      <c r="L260" s="180"/>
      <c r="M260" s="102">
        <f t="shared" si="24"/>
        <v>0</v>
      </c>
      <c r="N260" s="180"/>
      <c r="O260" s="133" t="str">
        <f t="shared" si="23"/>
        <v xml:space="preserve"> </v>
      </c>
      <c r="P260" s="180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36">
        <v>0</v>
      </c>
      <c r="G261" s="136"/>
      <c r="H261" s="102">
        <f t="shared" si="33"/>
        <v>0</v>
      </c>
      <c r="I261" s="180"/>
      <c r="J261" s="150" t="str">
        <f t="shared" si="22"/>
        <v xml:space="preserve"> </v>
      </c>
      <c r="K261" s="180"/>
      <c r="L261" s="180"/>
      <c r="M261" s="102">
        <f t="shared" si="24"/>
        <v>0</v>
      </c>
      <c r="N261" s="180"/>
      <c r="O261" s="133" t="str">
        <f t="shared" si="23"/>
        <v xml:space="preserve"> </v>
      </c>
      <c r="P261" s="180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36">
        <v>0</v>
      </c>
      <c r="G262" s="136"/>
      <c r="H262" s="102">
        <f t="shared" si="33"/>
        <v>0</v>
      </c>
      <c r="I262" s="180"/>
      <c r="J262" s="150" t="str">
        <f t="shared" si="22"/>
        <v xml:space="preserve"> </v>
      </c>
      <c r="K262" s="180"/>
      <c r="L262" s="180"/>
      <c r="M262" s="102">
        <f t="shared" si="24"/>
        <v>0</v>
      </c>
      <c r="N262" s="180"/>
      <c r="O262" s="133" t="str">
        <f t="shared" si="23"/>
        <v xml:space="preserve"> </v>
      </c>
      <c r="P262" s="180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36">
        <v>0</v>
      </c>
      <c r="G263" s="136"/>
      <c r="H263" s="102">
        <f t="shared" si="33"/>
        <v>0</v>
      </c>
      <c r="I263" s="180"/>
      <c r="J263" s="150" t="str">
        <f t="shared" si="22"/>
        <v xml:space="preserve"> </v>
      </c>
      <c r="K263" s="180"/>
      <c r="L263" s="180"/>
      <c r="M263" s="102">
        <f t="shared" si="24"/>
        <v>0</v>
      </c>
      <c r="N263" s="180"/>
      <c r="O263" s="133" t="str">
        <f t="shared" si="23"/>
        <v xml:space="preserve"> </v>
      </c>
      <c r="P263" s="180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36">
        <v>0</v>
      </c>
      <c r="G264" s="136"/>
      <c r="H264" s="102">
        <f t="shared" si="33"/>
        <v>0</v>
      </c>
      <c r="I264" s="180"/>
      <c r="J264" s="150" t="str">
        <f t="shared" si="22"/>
        <v xml:space="preserve"> </v>
      </c>
      <c r="K264" s="180"/>
      <c r="L264" s="180"/>
      <c r="M264" s="102">
        <f t="shared" si="24"/>
        <v>0</v>
      </c>
      <c r="N264" s="180"/>
      <c r="O264" s="133" t="str">
        <f t="shared" si="23"/>
        <v xml:space="preserve"> </v>
      </c>
      <c r="P264" s="180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36">
        <v>0</v>
      </c>
      <c r="G265" s="136"/>
      <c r="H265" s="102">
        <f t="shared" si="33"/>
        <v>0</v>
      </c>
      <c r="I265" s="180"/>
      <c r="J265" s="150" t="str">
        <f t="shared" si="22"/>
        <v xml:space="preserve"> </v>
      </c>
      <c r="K265" s="180"/>
      <c r="L265" s="180"/>
      <c r="M265" s="102">
        <f t="shared" si="24"/>
        <v>0</v>
      </c>
      <c r="N265" s="180"/>
      <c r="O265" s="133" t="str">
        <f t="shared" si="23"/>
        <v xml:space="preserve"> </v>
      </c>
      <c r="P265" s="180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36">
        <v>0</v>
      </c>
      <c r="G266" s="136"/>
      <c r="H266" s="102">
        <f t="shared" si="33"/>
        <v>0</v>
      </c>
      <c r="I266" s="180"/>
      <c r="J266" s="150" t="str">
        <f t="shared" si="22"/>
        <v xml:space="preserve"> </v>
      </c>
      <c r="K266" s="180"/>
      <c r="L266" s="180"/>
      <c r="M266" s="102">
        <f t="shared" si="24"/>
        <v>0</v>
      </c>
      <c r="N266" s="180"/>
      <c r="O266" s="133" t="str">
        <f t="shared" si="23"/>
        <v xml:space="preserve"> </v>
      </c>
      <c r="P266" s="180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36">
        <v>0</v>
      </c>
      <c r="G267" s="136"/>
      <c r="H267" s="102">
        <f t="shared" si="33"/>
        <v>0</v>
      </c>
      <c r="I267" s="180"/>
      <c r="J267" s="150" t="str">
        <f t="shared" ref="J267:J271" si="34">IF(H267=0," ",I267/H267)</f>
        <v xml:space="preserve"> </v>
      </c>
      <c r="K267" s="180"/>
      <c r="L267" s="180"/>
      <c r="M267" s="102">
        <f t="shared" si="24"/>
        <v>0</v>
      </c>
      <c r="N267" s="180"/>
      <c r="O267" s="133" t="str">
        <f t="shared" ref="O267:O275" si="35">IF(M267=0," ",N267/M267)</f>
        <v xml:space="preserve"> </v>
      </c>
      <c r="P267" s="180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36">
        <v>0</v>
      </c>
      <c r="G268" s="136"/>
      <c r="H268" s="102">
        <f t="shared" si="33"/>
        <v>0</v>
      </c>
      <c r="I268" s="180"/>
      <c r="J268" s="150" t="str">
        <f t="shared" si="34"/>
        <v xml:space="preserve"> </v>
      </c>
      <c r="K268" s="180"/>
      <c r="L268" s="180"/>
      <c r="M268" s="102">
        <f t="shared" ref="M268:M271" si="36">SUM(K268:L268)</f>
        <v>0</v>
      </c>
      <c r="N268" s="180"/>
      <c r="O268" s="133" t="str">
        <f t="shared" si="35"/>
        <v xml:space="preserve"> </v>
      </c>
      <c r="P268" s="180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36">
        <v>0</v>
      </c>
      <c r="G269" s="136"/>
      <c r="H269" s="102">
        <f t="shared" si="33"/>
        <v>0</v>
      </c>
      <c r="I269" s="180"/>
      <c r="J269" s="150" t="str">
        <f t="shared" si="34"/>
        <v xml:space="preserve"> </v>
      </c>
      <c r="K269" s="180"/>
      <c r="L269" s="180"/>
      <c r="M269" s="102">
        <f t="shared" si="36"/>
        <v>0</v>
      </c>
      <c r="N269" s="180"/>
      <c r="O269" s="133" t="str">
        <f t="shared" si="35"/>
        <v xml:space="preserve"> </v>
      </c>
      <c r="P269" s="180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36">
        <v>0</v>
      </c>
      <c r="G270" s="136"/>
      <c r="H270" s="102">
        <f t="shared" si="33"/>
        <v>0</v>
      </c>
      <c r="I270" s="180"/>
      <c r="J270" s="150" t="str">
        <f t="shared" si="34"/>
        <v xml:space="preserve"> </v>
      </c>
      <c r="K270" s="180"/>
      <c r="L270" s="180"/>
      <c r="M270" s="102">
        <f t="shared" si="36"/>
        <v>0</v>
      </c>
      <c r="N270" s="180"/>
      <c r="O270" s="133" t="str">
        <f t="shared" si="35"/>
        <v xml:space="preserve"> </v>
      </c>
      <c r="P270" s="180"/>
    </row>
    <row r="271" spans="1:16" ht="15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36">
        <v>0</v>
      </c>
      <c r="G271" s="136"/>
      <c r="H271" s="102">
        <f t="shared" si="33"/>
        <v>0</v>
      </c>
      <c r="I271" s="180"/>
      <c r="J271" s="150" t="str">
        <f t="shared" si="34"/>
        <v xml:space="preserve"> </v>
      </c>
      <c r="K271" s="180"/>
      <c r="L271" s="180"/>
      <c r="M271" s="102">
        <f t="shared" si="36"/>
        <v>0</v>
      </c>
      <c r="N271" s="180"/>
      <c r="O271" s="133" t="str">
        <f t="shared" si="35"/>
        <v xml:space="preserve"> </v>
      </c>
      <c r="P271" s="180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03">
        <v>50</v>
      </c>
      <c r="G272" s="103">
        <f t="shared" ref="G272:L272" si="37">G50+G86+G184+G214+G223+G247+G271</f>
        <v>0</v>
      </c>
      <c r="H272" s="103">
        <f t="shared" si="37"/>
        <v>2750</v>
      </c>
      <c r="I272" s="103">
        <f t="shared" si="37"/>
        <v>6192018</v>
      </c>
      <c r="J272" s="103" t="e">
        <f t="shared" si="37"/>
        <v>#VALUE!</v>
      </c>
      <c r="K272" s="103">
        <f t="shared" si="37"/>
        <v>6572495</v>
      </c>
      <c r="L272" s="103">
        <f t="shared" si="37"/>
        <v>-1412023</v>
      </c>
      <c r="M272" s="103">
        <f t="shared" ref="M272:N272" si="38">M50+M86+M184+M214+M223+M247+M271</f>
        <v>5160472</v>
      </c>
      <c r="N272" s="103">
        <f t="shared" si="38"/>
        <v>4150559</v>
      </c>
      <c r="O272" s="133">
        <f t="shared" si="35"/>
        <v>0.80429832774986476</v>
      </c>
      <c r="P272" s="103">
        <f t="shared" ref="P272" si="39">P50+P86+P184+P214+P223+P247+P271</f>
        <v>6572495</v>
      </c>
    </row>
    <row r="273" spans="1:17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9"/>
      <c r="G273" s="209"/>
      <c r="H273" s="209"/>
      <c r="I273" s="103">
        <v>777036</v>
      </c>
      <c r="J273" s="103"/>
      <c r="K273" s="103">
        <f>95180+76544</f>
        <v>171724</v>
      </c>
      <c r="L273" s="103">
        <f>196163+1338191</f>
        <v>1534354</v>
      </c>
      <c r="M273" s="103">
        <f>SUM(K273:L273)</f>
        <v>1706078</v>
      </c>
      <c r="N273" s="103">
        <v>1706078</v>
      </c>
      <c r="O273" s="133">
        <f t="shared" si="35"/>
        <v>1</v>
      </c>
      <c r="P273" s="103">
        <f>95180+76544</f>
        <v>171724</v>
      </c>
    </row>
    <row r="274" spans="1:17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09"/>
      <c r="G274" s="209"/>
      <c r="H274" s="209"/>
      <c r="I274" s="103">
        <f t="shared" ref="I274" si="40">SUM(I273)</f>
        <v>777036</v>
      </c>
      <c r="J274" s="103">
        <f t="shared" ref="J274:N274" si="41">SUM(J273)</f>
        <v>0</v>
      </c>
      <c r="K274" s="103">
        <f t="shared" si="41"/>
        <v>171724</v>
      </c>
      <c r="L274" s="103">
        <f t="shared" si="41"/>
        <v>1534354</v>
      </c>
      <c r="M274" s="103">
        <f t="shared" si="41"/>
        <v>1706078</v>
      </c>
      <c r="N274" s="103">
        <f t="shared" si="41"/>
        <v>1706078</v>
      </c>
      <c r="O274" s="133">
        <f t="shared" si="35"/>
        <v>1</v>
      </c>
      <c r="P274" s="103">
        <f t="shared" ref="P274" si="42">SUM(P273)</f>
        <v>171724</v>
      </c>
    </row>
    <row r="275" spans="1:17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09"/>
      <c r="G275" s="209"/>
      <c r="H275" s="209"/>
      <c r="I275" s="103">
        <f t="shared" ref="I275" si="43">I272+I274</f>
        <v>6969054</v>
      </c>
      <c r="J275" s="103" t="e">
        <f t="shared" ref="J275:N275" si="44">J272+J274</f>
        <v>#VALUE!</v>
      </c>
      <c r="K275" s="103">
        <f t="shared" si="44"/>
        <v>6744219</v>
      </c>
      <c r="L275" s="103">
        <f t="shared" si="44"/>
        <v>122331</v>
      </c>
      <c r="M275" s="103">
        <f t="shared" si="44"/>
        <v>6866550</v>
      </c>
      <c r="N275" s="103">
        <f t="shared" si="44"/>
        <v>5856637</v>
      </c>
      <c r="O275" s="133">
        <f t="shared" si="35"/>
        <v>0.85292279237754043</v>
      </c>
      <c r="P275" s="103">
        <f t="shared" ref="P275" si="45">P272+P274</f>
        <v>6744219</v>
      </c>
    </row>
    <row r="276" spans="1:17" x14ac:dyDescent="0.2">
      <c r="A276" s="202"/>
      <c r="B276" s="202"/>
      <c r="C276" s="52"/>
      <c r="D276" s="207"/>
      <c r="E276" s="203"/>
      <c r="F276" s="209"/>
      <c r="G276" s="209"/>
      <c r="H276" s="209"/>
      <c r="I276" s="209"/>
      <c r="J276" s="209"/>
      <c r="K276" s="209"/>
      <c r="L276" s="209"/>
      <c r="M276" s="209"/>
      <c r="N276" s="209"/>
      <c r="O276" s="206"/>
      <c r="P276" s="209"/>
    </row>
    <row r="278" spans="1:17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7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7" x14ac:dyDescent="0.2">
      <c r="A280" s="386" t="s">
        <v>3</v>
      </c>
      <c r="B280" s="386"/>
      <c r="C280" s="70" t="s">
        <v>4</v>
      </c>
      <c r="D280" s="70" t="s">
        <v>5</v>
      </c>
      <c r="E280" s="53"/>
      <c r="F280" s="163" t="s">
        <v>857</v>
      </c>
      <c r="G280" s="163" t="s">
        <v>858</v>
      </c>
      <c r="H280" s="163" t="s">
        <v>865</v>
      </c>
      <c r="I280" s="371" t="s">
        <v>866</v>
      </c>
      <c r="J280" s="132" t="s">
        <v>858</v>
      </c>
      <c r="K280" s="371" t="s">
        <v>866</v>
      </c>
      <c r="L280" s="163" t="s">
        <v>858</v>
      </c>
      <c r="M280" s="163" t="s">
        <v>865</v>
      </c>
      <c r="N280" s="191" t="s">
        <v>866</v>
      </c>
      <c r="O280" s="232" t="s">
        <v>867</v>
      </c>
      <c r="P280" s="329" t="s">
        <v>866</v>
      </c>
    </row>
    <row r="281" spans="1:17" x14ac:dyDescent="0.2">
      <c r="A281" s="383" t="s">
        <v>6</v>
      </c>
      <c r="B281" s="383"/>
      <c r="C281" s="3" t="s">
        <v>516</v>
      </c>
      <c r="D281" s="22" t="s">
        <v>517</v>
      </c>
      <c r="E281" s="23"/>
      <c r="F281" s="136">
        <v>1350</v>
      </c>
      <c r="G281" s="136"/>
      <c r="H281" s="102">
        <f>SUM(F281:G281)</f>
        <v>1350</v>
      </c>
      <c r="I281" s="180">
        <v>2589348</v>
      </c>
      <c r="J281" s="150">
        <f t="shared" ref="J281:J344" si="46">IF(H281=0," ",I281/H281)</f>
        <v>1918.0355555555554</v>
      </c>
      <c r="K281" s="180">
        <v>2401965</v>
      </c>
      <c r="L281" s="180">
        <v>370366</v>
      </c>
      <c r="M281" s="102">
        <f>SUM(K281:L281)</f>
        <v>2772331</v>
      </c>
      <c r="N281" s="180">
        <v>1795020</v>
      </c>
      <c r="O281" s="133">
        <f t="shared" ref="O281:O344" si="47">IF(M281=0," ",N281/M281)</f>
        <v>0.64747679840538519</v>
      </c>
      <c r="P281" s="180">
        <v>2401965</v>
      </c>
      <c r="Q281" t="s">
        <v>1028</v>
      </c>
    </row>
    <row r="282" spans="1:17" x14ac:dyDescent="0.2">
      <c r="A282" s="383" t="s">
        <v>9</v>
      </c>
      <c r="B282" s="383"/>
      <c r="C282" s="3" t="s">
        <v>518</v>
      </c>
      <c r="D282" s="22" t="s">
        <v>519</v>
      </c>
      <c r="E282" s="23"/>
      <c r="F282" s="136">
        <v>0</v>
      </c>
      <c r="G282" s="136"/>
      <c r="H282" s="102">
        <f t="shared" ref="H282:H294" si="48">SUM(F282:G282)</f>
        <v>0</v>
      </c>
      <c r="I282" s="180"/>
      <c r="J282" s="150" t="str">
        <f t="shared" si="46"/>
        <v xml:space="preserve"> </v>
      </c>
      <c r="K282" s="180"/>
      <c r="L282" s="180"/>
      <c r="M282" s="102">
        <f t="shared" ref="M282:M345" si="49">SUM(K282:L282)</f>
        <v>0</v>
      </c>
      <c r="N282" s="180"/>
      <c r="O282" s="133" t="str">
        <f t="shared" si="47"/>
        <v xml:space="preserve"> </v>
      </c>
      <c r="P282" s="180"/>
    </row>
    <row r="283" spans="1:17" x14ac:dyDescent="0.2">
      <c r="A283" s="383" t="s">
        <v>12</v>
      </c>
      <c r="B283" s="383"/>
      <c r="C283" s="3" t="s">
        <v>520</v>
      </c>
      <c r="D283" s="22" t="s">
        <v>521</v>
      </c>
      <c r="E283" s="23"/>
      <c r="F283" s="136">
        <v>0</v>
      </c>
      <c r="G283" s="136"/>
      <c r="H283" s="102">
        <f t="shared" si="48"/>
        <v>0</v>
      </c>
      <c r="I283" s="180"/>
      <c r="J283" s="150" t="str">
        <f t="shared" si="46"/>
        <v xml:space="preserve"> </v>
      </c>
      <c r="K283" s="180"/>
      <c r="L283" s="180"/>
      <c r="M283" s="102">
        <f t="shared" si="49"/>
        <v>0</v>
      </c>
      <c r="N283" s="180"/>
      <c r="O283" s="133" t="str">
        <f t="shared" si="47"/>
        <v xml:space="preserve"> </v>
      </c>
      <c r="P283" s="180"/>
    </row>
    <row r="284" spans="1:17" x14ac:dyDescent="0.2">
      <c r="A284" s="383" t="s">
        <v>15</v>
      </c>
      <c r="B284" s="383"/>
      <c r="C284" s="3" t="s">
        <v>522</v>
      </c>
      <c r="D284" s="22" t="s">
        <v>523</v>
      </c>
      <c r="E284" s="23"/>
      <c r="F284" s="136">
        <v>0</v>
      </c>
      <c r="G284" s="136"/>
      <c r="H284" s="102">
        <f t="shared" si="48"/>
        <v>0</v>
      </c>
      <c r="I284" s="180">
        <v>0</v>
      </c>
      <c r="J284" s="150" t="str">
        <f t="shared" si="46"/>
        <v xml:space="preserve"> </v>
      </c>
      <c r="K284" s="180">
        <v>0</v>
      </c>
      <c r="L284" s="180"/>
      <c r="M284" s="102">
        <f t="shared" si="49"/>
        <v>0</v>
      </c>
      <c r="N284" s="180">
        <v>0</v>
      </c>
      <c r="O284" s="133" t="str">
        <f t="shared" si="47"/>
        <v xml:space="preserve"> </v>
      </c>
      <c r="P284" s="180">
        <v>0</v>
      </c>
    </row>
    <row r="285" spans="1:17" x14ac:dyDescent="0.2">
      <c r="A285" s="383" t="s">
        <v>18</v>
      </c>
      <c r="B285" s="383"/>
      <c r="C285" s="3" t="s">
        <v>524</v>
      </c>
      <c r="D285" s="22" t="s">
        <v>525</v>
      </c>
      <c r="E285" s="23"/>
      <c r="F285" s="136">
        <v>0</v>
      </c>
      <c r="G285" s="136"/>
      <c r="H285" s="102">
        <f t="shared" si="48"/>
        <v>0</v>
      </c>
      <c r="I285" s="180"/>
      <c r="J285" s="150" t="str">
        <f t="shared" si="46"/>
        <v xml:space="preserve"> </v>
      </c>
      <c r="K285" s="180"/>
      <c r="L285" s="180"/>
      <c r="M285" s="102">
        <f t="shared" si="49"/>
        <v>0</v>
      </c>
      <c r="N285" s="180"/>
      <c r="O285" s="133" t="str">
        <f t="shared" si="47"/>
        <v xml:space="preserve"> </v>
      </c>
      <c r="P285" s="180"/>
    </row>
    <row r="286" spans="1:17" x14ac:dyDescent="0.2">
      <c r="A286" s="383" t="s">
        <v>21</v>
      </c>
      <c r="B286" s="383"/>
      <c r="C286" s="3" t="s">
        <v>526</v>
      </c>
      <c r="D286" s="22" t="s">
        <v>527</v>
      </c>
      <c r="E286" s="23"/>
      <c r="F286" s="136">
        <v>0</v>
      </c>
      <c r="G286" s="136"/>
      <c r="H286" s="102">
        <f t="shared" si="48"/>
        <v>0</v>
      </c>
      <c r="I286" s="180"/>
      <c r="J286" s="150" t="str">
        <f t="shared" si="46"/>
        <v xml:space="preserve"> </v>
      </c>
      <c r="K286" s="180"/>
      <c r="L286" s="180"/>
      <c r="M286" s="102">
        <f t="shared" si="49"/>
        <v>0</v>
      </c>
      <c r="N286" s="180"/>
      <c r="O286" s="133" t="str">
        <f t="shared" si="47"/>
        <v xml:space="preserve"> </v>
      </c>
      <c r="P286" s="180"/>
    </row>
    <row r="287" spans="1:17" x14ac:dyDescent="0.2">
      <c r="A287" s="383" t="s">
        <v>24</v>
      </c>
      <c r="B287" s="383"/>
      <c r="C287" s="3" t="s">
        <v>528</v>
      </c>
      <c r="D287" s="22" t="s">
        <v>529</v>
      </c>
      <c r="E287" s="23"/>
      <c r="F287" s="136">
        <v>60</v>
      </c>
      <c r="G287" s="136"/>
      <c r="H287" s="102">
        <f t="shared" si="48"/>
        <v>60</v>
      </c>
      <c r="I287" s="180">
        <v>0</v>
      </c>
      <c r="J287" s="150">
        <f t="shared" si="46"/>
        <v>0</v>
      </c>
      <c r="K287" s="180">
        <v>0</v>
      </c>
      <c r="L287" s="180"/>
      <c r="M287" s="102">
        <f t="shared" si="49"/>
        <v>0</v>
      </c>
      <c r="N287" s="180">
        <v>0</v>
      </c>
      <c r="O287" s="133" t="str">
        <f t="shared" si="47"/>
        <v xml:space="preserve"> </v>
      </c>
      <c r="P287" s="180">
        <v>0</v>
      </c>
    </row>
    <row r="288" spans="1:17" x14ac:dyDescent="0.2">
      <c r="A288" s="383" t="s">
        <v>27</v>
      </c>
      <c r="B288" s="383"/>
      <c r="C288" s="3" t="s">
        <v>530</v>
      </c>
      <c r="D288" s="22" t="s">
        <v>531</v>
      </c>
      <c r="E288" s="23"/>
      <c r="F288" s="136">
        <v>0</v>
      </c>
      <c r="G288" s="136"/>
      <c r="H288" s="102">
        <f t="shared" si="48"/>
        <v>0</v>
      </c>
      <c r="I288" s="180"/>
      <c r="J288" s="150" t="str">
        <f t="shared" si="46"/>
        <v xml:space="preserve"> </v>
      </c>
      <c r="K288" s="180"/>
      <c r="L288" s="180"/>
      <c r="M288" s="102">
        <f t="shared" si="49"/>
        <v>0</v>
      </c>
      <c r="N288" s="180"/>
      <c r="O288" s="133" t="str">
        <f t="shared" si="47"/>
        <v xml:space="preserve"> </v>
      </c>
      <c r="P288" s="180"/>
    </row>
    <row r="289" spans="1:16" x14ac:dyDescent="0.2">
      <c r="A289" s="383" t="s">
        <v>30</v>
      </c>
      <c r="B289" s="383"/>
      <c r="C289" s="3" t="s">
        <v>532</v>
      </c>
      <c r="D289" s="22" t="s">
        <v>533</v>
      </c>
      <c r="E289" s="23"/>
      <c r="F289" s="136">
        <v>95</v>
      </c>
      <c r="G289" s="136"/>
      <c r="H289" s="102">
        <f t="shared" si="48"/>
        <v>95</v>
      </c>
      <c r="I289" s="180">
        <v>85062</v>
      </c>
      <c r="J289" s="150">
        <f t="shared" si="46"/>
        <v>895.38947368421054</v>
      </c>
      <c r="K289" s="180">
        <v>83160</v>
      </c>
      <c r="L289" s="180"/>
      <c r="M289" s="102">
        <f t="shared" si="49"/>
        <v>83160</v>
      </c>
      <c r="N289" s="180">
        <v>49506</v>
      </c>
      <c r="O289" s="133">
        <f t="shared" si="47"/>
        <v>0.59531024531024535</v>
      </c>
      <c r="P289" s="180">
        <v>83160</v>
      </c>
    </row>
    <row r="290" spans="1:16" x14ac:dyDescent="0.2">
      <c r="A290" s="383" t="s">
        <v>33</v>
      </c>
      <c r="B290" s="383"/>
      <c r="C290" s="3" t="s">
        <v>534</v>
      </c>
      <c r="D290" s="22" t="s">
        <v>535</v>
      </c>
      <c r="E290" s="23"/>
      <c r="F290" s="136">
        <v>5</v>
      </c>
      <c r="G290" s="136"/>
      <c r="H290" s="102">
        <f t="shared" si="48"/>
        <v>5</v>
      </c>
      <c r="I290" s="180">
        <v>0</v>
      </c>
      <c r="J290" s="150">
        <f t="shared" si="46"/>
        <v>0</v>
      </c>
      <c r="K290" s="180">
        <v>0</v>
      </c>
      <c r="L290" s="180"/>
      <c r="M290" s="102">
        <f t="shared" si="49"/>
        <v>0</v>
      </c>
      <c r="N290" s="180">
        <v>0</v>
      </c>
      <c r="O290" s="133" t="str">
        <f t="shared" si="47"/>
        <v xml:space="preserve"> </v>
      </c>
      <c r="P290" s="180">
        <v>0</v>
      </c>
    </row>
    <row r="291" spans="1:16" x14ac:dyDescent="0.2">
      <c r="A291" s="383" t="s">
        <v>36</v>
      </c>
      <c r="B291" s="383"/>
      <c r="C291" s="3" t="s">
        <v>536</v>
      </c>
      <c r="D291" s="22" t="s">
        <v>537</v>
      </c>
      <c r="E291" s="23"/>
      <c r="F291" s="136">
        <v>0</v>
      </c>
      <c r="G291" s="136"/>
      <c r="H291" s="102">
        <f t="shared" si="48"/>
        <v>0</v>
      </c>
      <c r="I291" s="180"/>
      <c r="J291" s="150" t="str">
        <f t="shared" si="46"/>
        <v xml:space="preserve"> </v>
      </c>
      <c r="K291" s="180"/>
      <c r="L291" s="180"/>
      <c r="M291" s="102">
        <f t="shared" si="49"/>
        <v>0</v>
      </c>
      <c r="N291" s="180"/>
      <c r="O291" s="133" t="str">
        <f t="shared" si="47"/>
        <v xml:space="preserve"> </v>
      </c>
      <c r="P291" s="180"/>
    </row>
    <row r="292" spans="1:16" x14ac:dyDescent="0.2">
      <c r="A292" s="383" t="s">
        <v>38</v>
      </c>
      <c r="B292" s="383"/>
      <c r="C292" s="3" t="s">
        <v>538</v>
      </c>
      <c r="D292" s="22" t="s">
        <v>539</v>
      </c>
      <c r="E292" s="23"/>
      <c r="F292" s="136">
        <v>0</v>
      </c>
      <c r="G292" s="136"/>
      <c r="H292" s="102">
        <f t="shared" si="48"/>
        <v>0</v>
      </c>
      <c r="I292" s="180"/>
      <c r="J292" s="150" t="str">
        <f t="shared" si="46"/>
        <v xml:space="preserve"> </v>
      </c>
      <c r="K292" s="180"/>
      <c r="L292" s="180"/>
      <c r="M292" s="102">
        <f t="shared" si="49"/>
        <v>0</v>
      </c>
      <c r="N292" s="180"/>
      <c r="O292" s="133" t="str">
        <f t="shared" si="47"/>
        <v xml:space="preserve"> </v>
      </c>
      <c r="P292" s="180"/>
    </row>
    <row r="293" spans="1:16" x14ac:dyDescent="0.2">
      <c r="A293" s="383" t="s">
        <v>40</v>
      </c>
      <c r="B293" s="383"/>
      <c r="C293" s="3" t="s">
        <v>540</v>
      </c>
      <c r="D293" s="22" t="s">
        <v>541</v>
      </c>
      <c r="E293" s="23"/>
      <c r="F293" s="136">
        <v>88</v>
      </c>
      <c r="G293" s="136"/>
      <c r="H293" s="102">
        <f t="shared" si="48"/>
        <v>88</v>
      </c>
      <c r="I293" s="180">
        <v>60312</v>
      </c>
      <c r="J293" s="150">
        <f t="shared" si="46"/>
        <v>685.36363636363637</v>
      </c>
      <c r="K293" s="180">
        <v>12000</v>
      </c>
      <c r="L293" s="180">
        <v>201350</v>
      </c>
      <c r="M293" s="102">
        <f t="shared" si="49"/>
        <v>213350</v>
      </c>
      <c r="N293" s="180">
        <v>92936</v>
      </c>
      <c r="O293" s="133">
        <f t="shared" si="47"/>
        <v>0.43560346847902509</v>
      </c>
      <c r="P293" s="180">
        <v>12000</v>
      </c>
    </row>
    <row r="294" spans="1:16" x14ac:dyDescent="0.2">
      <c r="A294" s="383" t="s">
        <v>42</v>
      </c>
      <c r="B294" s="383"/>
      <c r="C294" s="24" t="s">
        <v>542</v>
      </c>
      <c r="D294" s="22" t="s">
        <v>541</v>
      </c>
      <c r="E294" s="25"/>
      <c r="F294" s="136">
        <v>0</v>
      </c>
      <c r="G294" s="136"/>
      <c r="H294" s="102">
        <f t="shared" si="48"/>
        <v>0</v>
      </c>
      <c r="I294" s="180"/>
      <c r="J294" s="150" t="str">
        <f t="shared" si="46"/>
        <v xml:space="preserve"> </v>
      </c>
      <c r="K294" s="180"/>
      <c r="L294" s="180"/>
      <c r="M294" s="102">
        <f t="shared" si="49"/>
        <v>0</v>
      </c>
      <c r="N294" s="180"/>
      <c r="O294" s="133" t="str">
        <f t="shared" si="47"/>
        <v xml:space="preserve"> </v>
      </c>
      <c r="P294" s="180"/>
    </row>
    <row r="295" spans="1:16" x14ac:dyDescent="0.2">
      <c r="A295" s="384" t="s">
        <v>44</v>
      </c>
      <c r="B295" s="384"/>
      <c r="C295" s="4" t="s">
        <v>543</v>
      </c>
      <c r="D295" s="19" t="s">
        <v>544</v>
      </c>
      <c r="E295" s="26"/>
      <c r="F295" s="103">
        <f t="shared" ref="F295:I295" si="50">SUM(F281:F293)</f>
        <v>1598</v>
      </c>
      <c r="G295" s="103">
        <f t="shared" si="50"/>
        <v>0</v>
      </c>
      <c r="H295" s="103">
        <f t="shared" si="50"/>
        <v>1598</v>
      </c>
      <c r="I295" s="103">
        <f t="shared" si="50"/>
        <v>2734722</v>
      </c>
      <c r="J295" s="103">
        <f t="shared" ref="J295:N295" si="51">SUM(J281:J293)</f>
        <v>3498.7886656034025</v>
      </c>
      <c r="K295" s="103">
        <f t="shared" si="51"/>
        <v>2497125</v>
      </c>
      <c r="L295" s="103">
        <f t="shared" si="51"/>
        <v>571716</v>
      </c>
      <c r="M295" s="103">
        <f t="shared" si="51"/>
        <v>3068841</v>
      </c>
      <c r="N295" s="103">
        <f t="shared" si="51"/>
        <v>1937462</v>
      </c>
      <c r="O295" s="133">
        <f t="shared" si="47"/>
        <v>0.63133345781029382</v>
      </c>
      <c r="P295" s="103">
        <f t="shared" ref="P295" si="52">SUM(P281:P293)</f>
        <v>2497125</v>
      </c>
    </row>
    <row r="296" spans="1:16" x14ac:dyDescent="0.2">
      <c r="A296" s="383" t="s">
        <v>46</v>
      </c>
      <c r="B296" s="383"/>
      <c r="C296" s="3" t="s">
        <v>545</v>
      </c>
      <c r="D296" s="22" t="s">
        <v>546</v>
      </c>
      <c r="E296" s="23"/>
      <c r="F296" s="136">
        <v>0</v>
      </c>
      <c r="G296" s="136"/>
      <c r="H296" s="102">
        <f t="shared" ref="H296:H298" si="53">SUM(F296:G296)</f>
        <v>0</v>
      </c>
      <c r="I296" s="180"/>
      <c r="J296" s="150" t="str">
        <f t="shared" si="46"/>
        <v xml:space="preserve"> </v>
      </c>
      <c r="K296" s="180"/>
      <c r="L296" s="180"/>
      <c r="M296" s="102">
        <f t="shared" si="49"/>
        <v>0</v>
      </c>
      <c r="N296" s="180"/>
      <c r="O296" s="133" t="str">
        <f t="shared" si="47"/>
        <v xml:space="preserve"> </v>
      </c>
      <c r="P296" s="180"/>
    </row>
    <row r="297" spans="1:16" ht="25.5" x14ac:dyDescent="0.2">
      <c r="A297" s="383" t="s">
        <v>48</v>
      </c>
      <c r="B297" s="383"/>
      <c r="C297" s="3" t="s">
        <v>547</v>
      </c>
      <c r="D297" s="22" t="s">
        <v>548</v>
      </c>
      <c r="E297" s="23"/>
      <c r="F297" s="136">
        <v>0</v>
      </c>
      <c r="G297" s="136"/>
      <c r="H297" s="102">
        <f t="shared" si="53"/>
        <v>0</v>
      </c>
      <c r="I297" s="180"/>
      <c r="J297" s="150" t="str">
        <f t="shared" si="46"/>
        <v xml:space="preserve"> </v>
      </c>
      <c r="K297" s="180"/>
      <c r="L297" s="180"/>
      <c r="M297" s="102">
        <f t="shared" si="49"/>
        <v>0</v>
      </c>
      <c r="N297" s="180"/>
      <c r="O297" s="133" t="str">
        <f t="shared" si="47"/>
        <v xml:space="preserve"> </v>
      </c>
      <c r="P297" s="180"/>
    </row>
    <row r="298" spans="1:16" x14ac:dyDescent="0.2">
      <c r="A298" s="383" t="s">
        <v>50</v>
      </c>
      <c r="B298" s="383"/>
      <c r="C298" s="3" t="s">
        <v>549</v>
      </c>
      <c r="D298" s="22" t="s">
        <v>550</v>
      </c>
      <c r="E298" s="23"/>
      <c r="F298" s="136">
        <v>35</v>
      </c>
      <c r="G298" s="136"/>
      <c r="H298" s="102">
        <f t="shared" si="53"/>
        <v>35</v>
      </c>
      <c r="I298" s="180">
        <v>388979</v>
      </c>
      <c r="J298" s="150">
        <f t="shared" si="46"/>
        <v>11113.685714285713</v>
      </c>
      <c r="K298" s="180">
        <v>400000</v>
      </c>
      <c r="L298" s="180"/>
      <c r="M298" s="102">
        <f t="shared" si="49"/>
        <v>400000</v>
      </c>
      <c r="N298" s="180">
        <v>91657</v>
      </c>
      <c r="O298" s="133">
        <f t="shared" si="47"/>
        <v>0.2291425</v>
      </c>
      <c r="P298" s="180">
        <v>400000</v>
      </c>
    </row>
    <row r="299" spans="1:16" x14ac:dyDescent="0.2">
      <c r="A299" s="384" t="s">
        <v>52</v>
      </c>
      <c r="B299" s="384"/>
      <c r="C299" s="4" t="s">
        <v>551</v>
      </c>
      <c r="D299" s="19" t="s">
        <v>552</v>
      </c>
      <c r="E299" s="26"/>
      <c r="F299" s="103">
        <f t="shared" ref="F299:I299" si="54">SUM(F296:F298)</f>
        <v>35</v>
      </c>
      <c r="G299" s="103">
        <f t="shared" si="54"/>
        <v>0</v>
      </c>
      <c r="H299" s="103">
        <f t="shared" si="54"/>
        <v>35</v>
      </c>
      <c r="I299" s="103">
        <f t="shared" si="54"/>
        <v>388979</v>
      </c>
      <c r="J299" s="103">
        <f t="shared" ref="J299:N299" si="55">SUM(J296:J298)</f>
        <v>11113.685714285713</v>
      </c>
      <c r="K299" s="103">
        <f t="shared" si="55"/>
        <v>400000</v>
      </c>
      <c r="L299" s="103">
        <f t="shared" si="55"/>
        <v>0</v>
      </c>
      <c r="M299" s="103">
        <f t="shared" si="55"/>
        <v>400000</v>
      </c>
      <c r="N299" s="103">
        <f t="shared" si="55"/>
        <v>91657</v>
      </c>
      <c r="O299" s="133">
        <f t="shared" si="47"/>
        <v>0.2291425</v>
      </c>
      <c r="P299" s="103">
        <f t="shared" ref="P299" si="56">SUM(P296:P298)</f>
        <v>400000</v>
      </c>
    </row>
    <row r="300" spans="1:16" x14ac:dyDescent="0.2">
      <c r="A300" s="384" t="s">
        <v>54</v>
      </c>
      <c r="B300" s="384"/>
      <c r="C300" s="4" t="s">
        <v>553</v>
      </c>
      <c r="D300" s="19" t="s">
        <v>554</v>
      </c>
      <c r="E300" s="26"/>
      <c r="F300" s="103">
        <f t="shared" ref="F300:I300" si="57">F295+F299</f>
        <v>1633</v>
      </c>
      <c r="G300" s="103">
        <f t="shared" si="57"/>
        <v>0</v>
      </c>
      <c r="H300" s="103">
        <f t="shared" si="57"/>
        <v>1633</v>
      </c>
      <c r="I300" s="103">
        <f t="shared" si="57"/>
        <v>3123701</v>
      </c>
      <c r="J300" s="103">
        <f t="shared" ref="J300:N300" si="58">J295+J299</f>
        <v>14612.474379889116</v>
      </c>
      <c r="K300" s="103">
        <f t="shared" si="58"/>
        <v>2897125</v>
      </c>
      <c r="L300" s="103">
        <f t="shared" si="58"/>
        <v>571716</v>
      </c>
      <c r="M300" s="103">
        <f t="shared" si="58"/>
        <v>3468841</v>
      </c>
      <c r="N300" s="103">
        <f t="shared" si="58"/>
        <v>2029119</v>
      </c>
      <c r="O300" s="133">
        <f t="shared" si="47"/>
        <v>0.58495589737321485</v>
      </c>
      <c r="P300" s="103">
        <f t="shared" ref="P300" si="59">P295+P299</f>
        <v>2897125</v>
      </c>
    </row>
    <row r="301" spans="1:16" ht="25.5" x14ac:dyDescent="0.2">
      <c r="A301" s="384">
        <v>21</v>
      </c>
      <c r="B301" s="384"/>
      <c r="C301" s="4" t="s">
        <v>555</v>
      </c>
      <c r="D301" s="19" t="s">
        <v>556</v>
      </c>
      <c r="E301" s="26"/>
      <c r="F301" s="103">
        <f t="shared" ref="F301:I301" si="60">SUM(F302:F308)</f>
        <v>415</v>
      </c>
      <c r="G301" s="103">
        <f t="shared" si="60"/>
        <v>0</v>
      </c>
      <c r="H301" s="103">
        <f t="shared" si="60"/>
        <v>415</v>
      </c>
      <c r="I301" s="103">
        <f t="shared" si="60"/>
        <v>642426</v>
      </c>
      <c r="J301" s="103">
        <f t="shared" ref="J301:N301" si="61">SUM(J302:J308)</f>
        <v>4476.4833333333336</v>
      </c>
      <c r="K301" s="103">
        <f t="shared" si="61"/>
        <v>575843.875</v>
      </c>
      <c r="L301" s="103">
        <f t="shared" si="61"/>
        <v>59417</v>
      </c>
      <c r="M301" s="103">
        <f t="shared" si="61"/>
        <v>635260.875</v>
      </c>
      <c r="N301" s="103">
        <f t="shared" si="61"/>
        <v>433990</v>
      </c>
      <c r="O301" s="133">
        <f t="shared" si="47"/>
        <v>0.6831681551299692</v>
      </c>
      <c r="P301" s="103">
        <f t="shared" ref="P301" si="62">SUM(P302:P308)</f>
        <v>575843.875</v>
      </c>
    </row>
    <row r="302" spans="1:16" x14ac:dyDescent="0.2">
      <c r="A302" s="383">
        <v>22</v>
      </c>
      <c r="B302" s="383"/>
      <c r="C302" s="24" t="s">
        <v>168</v>
      </c>
      <c r="D302" s="22" t="s">
        <v>556</v>
      </c>
      <c r="E302" s="25"/>
      <c r="F302" s="136">
        <v>365</v>
      </c>
      <c r="G302" s="136"/>
      <c r="H302" s="102">
        <f t="shared" ref="H302:H311" si="63">SUM(F302:G302)</f>
        <v>365</v>
      </c>
      <c r="I302" s="180">
        <v>584657</v>
      </c>
      <c r="J302" s="150">
        <f t="shared" si="46"/>
        <v>1601.8</v>
      </c>
      <c r="K302" s="180">
        <f>(K281+K293)*0.175+K298*1.18*0.175</f>
        <v>505043.875</v>
      </c>
      <c r="L302" s="180">
        <v>59417</v>
      </c>
      <c r="M302" s="102">
        <f t="shared" si="49"/>
        <v>564460.875</v>
      </c>
      <c r="N302" s="180">
        <v>395416</v>
      </c>
      <c r="O302" s="133">
        <f t="shared" si="47"/>
        <v>0.70051976587394127</v>
      </c>
      <c r="P302" s="180">
        <f>(P281+P293)*0.175+P298*1.18*0.175</f>
        <v>505043.875</v>
      </c>
    </row>
    <row r="303" spans="1:16" x14ac:dyDescent="0.2">
      <c r="A303" s="383">
        <v>23</v>
      </c>
      <c r="B303" s="383"/>
      <c r="C303" s="24" t="s">
        <v>185</v>
      </c>
      <c r="D303" s="22" t="s">
        <v>556</v>
      </c>
      <c r="E303" s="25"/>
      <c r="F303" s="136">
        <v>0</v>
      </c>
      <c r="G303" s="136"/>
      <c r="H303" s="102">
        <f t="shared" si="63"/>
        <v>0</v>
      </c>
      <c r="I303" s="180"/>
      <c r="J303" s="150" t="str">
        <f t="shared" si="46"/>
        <v xml:space="preserve"> </v>
      </c>
      <c r="K303" s="180"/>
      <c r="L303" s="180"/>
      <c r="M303" s="102">
        <f t="shared" si="49"/>
        <v>0</v>
      </c>
      <c r="N303" s="180"/>
      <c r="O303" s="133" t="str">
        <f t="shared" si="47"/>
        <v xml:space="preserve"> </v>
      </c>
      <c r="P303" s="180"/>
    </row>
    <row r="304" spans="1:16" x14ac:dyDescent="0.2">
      <c r="A304" s="383">
        <v>24</v>
      </c>
      <c r="B304" s="383"/>
      <c r="C304" s="24" t="s">
        <v>172</v>
      </c>
      <c r="D304" s="22" t="s">
        <v>556</v>
      </c>
      <c r="E304" s="25"/>
      <c r="F304" s="136">
        <v>0</v>
      </c>
      <c r="G304" s="136"/>
      <c r="H304" s="102">
        <f t="shared" si="63"/>
        <v>0</v>
      </c>
      <c r="I304" s="180"/>
      <c r="J304" s="150" t="str">
        <f t="shared" si="46"/>
        <v xml:space="preserve"> </v>
      </c>
      <c r="K304" s="180"/>
      <c r="L304" s="180"/>
      <c r="M304" s="102">
        <f t="shared" si="49"/>
        <v>0</v>
      </c>
      <c r="N304" s="180"/>
      <c r="O304" s="133" t="str">
        <f t="shared" si="47"/>
        <v xml:space="preserve"> </v>
      </c>
      <c r="P304" s="180"/>
    </row>
    <row r="305" spans="1:16" x14ac:dyDescent="0.2">
      <c r="A305" s="383">
        <v>25</v>
      </c>
      <c r="B305" s="383"/>
      <c r="C305" s="24" t="s">
        <v>189</v>
      </c>
      <c r="D305" s="22" t="s">
        <v>556</v>
      </c>
      <c r="E305" s="25"/>
      <c r="F305" s="136">
        <v>30</v>
      </c>
      <c r="G305" s="136"/>
      <c r="H305" s="102">
        <f t="shared" si="63"/>
        <v>30</v>
      </c>
      <c r="I305" s="180">
        <v>826</v>
      </c>
      <c r="J305" s="150">
        <f t="shared" si="46"/>
        <v>27.533333333333335</v>
      </c>
      <c r="K305" s="180"/>
      <c r="L305" s="180"/>
      <c r="M305" s="102">
        <f t="shared" si="49"/>
        <v>0</v>
      </c>
      <c r="N305" s="180">
        <v>0</v>
      </c>
      <c r="O305" s="133" t="str">
        <f t="shared" si="47"/>
        <v xml:space="preserve"> </v>
      </c>
      <c r="P305" s="180"/>
    </row>
    <row r="306" spans="1:16" x14ac:dyDescent="0.2">
      <c r="A306" s="383">
        <v>26</v>
      </c>
      <c r="B306" s="383"/>
      <c r="C306" s="24" t="s">
        <v>557</v>
      </c>
      <c r="D306" s="22" t="s">
        <v>556</v>
      </c>
      <c r="E306" s="25"/>
      <c r="F306" s="136">
        <v>0</v>
      </c>
      <c r="G306" s="136"/>
      <c r="H306" s="102">
        <f t="shared" si="63"/>
        <v>0</v>
      </c>
      <c r="I306" s="180"/>
      <c r="J306" s="150" t="str">
        <f t="shared" si="46"/>
        <v xml:space="preserve"> </v>
      </c>
      <c r="K306" s="180"/>
      <c r="L306" s="180"/>
      <c r="M306" s="102">
        <f t="shared" si="49"/>
        <v>0</v>
      </c>
      <c r="N306" s="180"/>
      <c r="O306" s="133" t="str">
        <f t="shared" si="47"/>
        <v xml:space="preserve"> </v>
      </c>
      <c r="P306" s="180"/>
    </row>
    <row r="307" spans="1:16" ht="38.25" x14ac:dyDescent="0.2">
      <c r="A307" s="383">
        <v>27</v>
      </c>
      <c r="B307" s="383"/>
      <c r="C307" s="24" t="s">
        <v>558</v>
      </c>
      <c r="D307" s="22" t="s">
        <v>556</v>
      </c>
      <c r="E307" s="25"/>
      <c r="F307" s="136">
        <v>0</v>
      </c>
      <c r="G307" s="136"/>
      <c r="H307" s="102">
        <f t="shared" si="63"/>
        <v>0</v>
      </c>
      <c r="I307" s="180"/>
      <c r="J307" s="150" t="str">
        <f t="shared" si="46"/>
        <v xml:space="preserve"> </v>
      </c>
      <c r="K307" s="180"/>
      <c r="L307" s="180"/>
      <c r="M307" s="102">
        <f t="shared" si="49"/>
        <v>0</v>
      </c>
      <c r="N307" s="180"/>
      <c r="O307" s="133" t="str">
        <f t="shared" si="47"/>
        <v xml:space="preserve"> </v>
      </c>
      <c r="P307" s="180"/>
    </row>
    <row r="308" spans="1:16" x14ac:dyDescent="0.2">
      <c r="A308" s="383">
        <v>28</v>
      </c>
      <c r="B308" s="383"/>
      <c r="C308" s="24" t="s">
        <v>559</v>
      </c>
      <c r="D308" s="22" t="s">
        <v>556</v>
      </c>
      <c r="E308" s="25"/>
      <c r="F308" s="136">
        <v>20</v>
      </c>
      <c r="G308" s="136"/>
      <c r="H308" s="102">
        <f t="shared" si="63"/>
        <v>20</v>
      </c>
      <c r="I308" s="180">
        <v>56943</v>
      </c>
      <c r="J308" s="150">
        <f t="shared" si="46"/>
        <v>2847.15</v>
      </c>
      <c r="K308" s="180">
        <f>K298*1.18*0.15</f>
        <v>70800</v>
      </c>
      <c r="L308" s="180"/>
      <c r="M308" s="102">
        <f t="shared" si="49"/>
        <v>70800</v>
      </c>
      <c r="N308" s="180">
        <v>38574</v>
      </c>
      <c r="O308" s="133">
        <f t="shared" si="47"/>
        <v>0.54483050847457626</v>
      </c>
      <c r="P308" s="180">
        <f>P298*1.18*0.15</f>
        <v>70800</v>
      </c>
    </row>
    <row r="309" spans="1:16" x14ac:dyDescent="0.2">
      <c r="A309" s="383" t="s">
        <v>66</v>
      </c>
      <c r="B309" s="383"/>
      <c r="C309" s="3" t="s">
        <v>560</v>
      </c>
      <c r="D309" s="22" t="s">
        <v>561</v>
      </c>
      <c r="E309" s="23"/>
      <c r="F309" s="136">
        <v>4</v>
      </c>
      <c r="G309" s="136">
        <v>12</v>
      </c>
      <c r="H309" s="102">
        <f t="shared" si="63"/>
        <v>16</v>
      </c>
      <c r="I309" s="180">
        <v>222102</v>
      </c>
      <c r="J309" s="150">
        <f t="shared" si="46"/>
        <v>13881.375</v>
      </c>
      <c r="K309" s="180">
        <v>225000</v>
      </c>
      <c r="L309" s="180"/>
      <c r="M309" s="102">
        <f t="shared" si="49"/>
        <v>225000</v>
      </c>
      <c r="N309" s="180">
        <v>1339</v>
      </c>
      <c r="O309" s="133">
        <f t="shared" si="47"/>
        <v>5.951111111111111E-3</v>
      </c>
      <c r="P309" s="180">
        <v>225000</v>
      </c>
    </row>
    <row r="310" spans="1:16" x14ac:dyDescent="0.2">
      <c r="A310" s="383" t="s">
        <v>67</v>
      </c>
      <c r="B310" s="383"/>
      <c r="C310" s="3" t="s">
        <v>562</v>
      </c>
      <c r="D310" s="22" t="s">
        <v>563</v>
      </c>
      <c r="E310" s="23"/>
      <c r="F310" s="136">
        <v>196</v>
      </c>
      <c r="G310" s="136"/>
      <c r="H310" s="102">
        <f t="shared" si="63"/>
        <v>196</v>
      </c>
      <c r="I310" s="180">
        <v>837537</v>
      </c>
      <c r="J310" s="150">
        <f t="shared" si="46"/>
        <v>4273.1479591836733</v>
      </c>
      <c r="K310" s="180">
        <v>850000</v>
      </c>
      <c r="L310" s="180">
        <v>-100000</v>
      </c>
      <c r="M310" s="102">
        <f t="shared" si="49"/>
        <v>750000</v>
      </c>
      <c r="N310" s="180">
        <v>428201</v>
      </c>
      <c r="O310" s="133">
        <f t="shared" si="47"/>
        <v>0.5709346666666667</v>
      </c>
      <c r="P310" s="180">
        <v>850000</v>
      </c>
    </row>
    <row r="311" spans="1:16" x14ac:dyDescent="0.2">
      <c r="A311" s="383" t="s">
        <v>68</v>
      </c>
      <c r="B311" s="383"/>
      <c r="C311" s="3" t="s">
        <v>564</v>
      </c>
      <c r="D311" s="22" t="s">
        <v>565</v>
      </c>
      <c r="E311" s="23"/>
      <c r="F311" s="136">
        <v>0</v>
      </c>
      <c r="G311" s="136"/>
      <c r="H311" s="102">
        <f t="shared" si="63"/>
        <v>0</v>
      </c>
      <c r="I311" s="180"/>
      <c r="J311" s="150" t="str">
        <f t="shared" si="46"/>
        <v xml:space="preserve"> </v>
      </c>
      <c r="K311" s="180"/>
      <c r="L311" s="180"/>
      <c r="M311" s="102">
        <f t="shared" si="49"/>
        <v>0</v>
      </c>
      <c r="N311" s="180"/>
      <c r="O311" s="133" t="str">
        <f t="shared" si="47"/>
        <v xml:space="preserve"> </v>
      </c>
      <c r="P311" s="180"/>
    </row>
    <row r="312" spans="1:16" x14ac:dyDescent="0.2">
      <c r="A312" s="384" t="s">
        <v>69</v>
      </c>
      <c r="B312" s="384"/>
      <c r="C312" s="4" t="s">
        <v>566</v>
      </c>
      <c r="D312" s="19" t="s">
        <v>567</v>
      </c>
      <c r="E312" s="26"/>
      <c r="F312" s="103">
        <f t="shared" ref="F312:H312" si="64">SUM(F309:F311)</f>
        <v>200</v>
      </c>
      <c r="G312" s="103">
        <f t="shared" si="64"/>
        <v>12</v>
      </c>
      <c r="H312" s="103">
        <f t="shared" si="64"/>
        <v>212</v>
      </c>
      <c r="I312" s="103">
        <f t="shared" ref="I312" si="65">SUM(I309:I311)</f>
        <v>1059639</v>
      </c>
      <c r="J312" s="103">
        <f t="shared" ref="J312:N312" si="66">SUM(J309:J311)</f>
        <v>18154.522959183672</v>
      </c>
      <c r="K312" s="103">
        <f t="shared" si="66"/>
        <v>1075000</v>
      </c>
      <c r="L312" s="103">
        <f t="shared" si="66"/>
        <v>-100000</v>
      </c>
      <c r="M312" s="103">
        <f t="shared" si="66"/>
        <v>975000</v>
      </c>
      <c r="N312" s="103">
        <f t="shared" si="66"/>
        <v>429540</v>
      </c>
      <c r="O312" s="133">
        <f t="shared" si="47"/>
        <v>0.44055384615384613</v>
      </c>
      <c r="P312" s="103">
        <f t="shared" ref="P312" si="67">SUM(P309:P311)</f>
        <v>1075000</v>
      </c>
    </row>
    <row r="313" spans="1:16" x14ac:dyDescent="0.2">
      <c r="A313" s="383" t="s">
        <v>72</v>
      </c>
      <c r="B313" s="383"/>
      <c r="C313" s="3" t="s">
        <v>568</v>
      </c>
      <c r="D313" s="22" t="s">
        <v>569</v>
      </c>
      <c r="E313" s="23"/>
      <c r="F313" s="136">
        <v>120</v>
      </c>
      <c r="G313" s="136"/>
      <c r="H313" s="102">
        <f t="shared" ref="H313:H314" si="68">SUM(F313:G313)</f>
        <v>120</v>
      </c>
      <c r="I313" s="180">
        <v>131389</v>
      </c>
      <c r="J313" s="150">
        <f t="shared" si="46"/>
        <v>1094.9083333333333</v>
      </c>
      <c r="K313" s="180">
        <v>135000</v>
      </c>
      <c r="L313" s="180">
        <v>-30000</v>
      </c>
      <c r="M313" s="102">
        <f t="shared" si="49"/>
        <v>105000</v>
      </c>
      <c r="N313" s="180">
        <v>89804</v>
      </c>
      <c r="O313" s="133">
        <f t="shared" si="47"/>
        <v>0.85527619047619052</v>
      </c>
      <c r="P313" s="180">
        <v>135000</v>
      </c>
    </row>
    <row r="314" spans="1:16" x14ac:dyDescent="0.2">
      <c r="A314" s="383" t="s">
        <v>73</v>
      </c>
      <c r="B314" s="383"/>
      <c r="C314" s="3" t="s">
        <v>570</v>
      </c>
      <c r="D314" s="22" t="s">
        <v>571</v>
      </c>
      <c r="E314" s="23"/>
      <c r="F314" s="136">
        <v>70</v>
      </c>
      <c r="G314" s="136"/>
      <c r="H314" s="102">
        <f t="shared" si="68"/>
        <v>70</v>
      </c>
      <c r="I314" s="180">
        <v>34355</v>
      </c>
      <c r="J314" s="150">
        <f t="shared" si="46"/>
        <v>490.78571428571428</v>
      </c>
      <c r="K314" s="180">
        <v>35000</v>
      </c>
      <c r="L314" s="180">
        <v>10000</v>
      </c>
      <c r="M314" s="102">
        <f t="shared" si="49"/>
        <v>45000</v>
      </c>
      <c r="N314" s="180">
        <v>35566</v>
      </c>
      <c r="O314" s="133">
        <f t="shared" si="47"/>
        <v>0.79035555555555559</v>
      </c>
      <c r="P314" s="180">
        <v>35000</v>
      </c>
    </row>
    <row r="315" spans="1:16" x14ac:dyDescent="0.2">
      <c r="A315" s="384" t="s">
        <v>74</v>
      </c>
      <c r="B315" s="384"/>
      <c r="C315" s="4" t="s">
        <v>572</v>
      </c>
      <c r="D315" s="19" t="s">
        <v>573</v>
      </c>
      <c r="E315" s="26"/>
      <c r="F315" s="103">
        <f t="shared" ref="F315:I315" si="69">SUM(F313:F314)</f>
        <v>190</v>
      </c>
      <c r="G315" s="103">
        <f t="shared" si="69"/>
        <v>0</v>
      </c>
      <c r="H315" s="103">
        <f t="shared" si="69"/>
        <v>190</v>
      </c>
      <c r="I315" s="103">
        <f t="shared" si="69"/>
        <v>165744</v>
      </c>
      <c r="J315" s="103">
        <f t="shared" ref="J315:N315" si="70">SUM(J313:J314)</f>
        <v>1585.6940476190475</v>
      </c>
      <c r="K315" s="103">
        <f t="shared" si="70"/>
        <v>170000</v>
      </c>
      <c r="L315" s="103">
        <f t="shared" si="70"/>
        <v>-20000</v>
      </c>
      <c r="M315" s="103">
        <f t="shared" si="70"/>
        <v>150000</v>
      </c>
      <c r="N315" s="103">
        <f t="shared" si="70"/>
        <v>125370</v>
      </c>
      <c r="O315" s="133">
        <f t="shared" si="47"/>
        <v>0.83579999999999999</v>
      </c>
      <c r="P315" s="103">
        <f t="shared" ref="P315" si="71">SUM(P313:P314)</f>
        <v>170000</v>
      </c>
    </row>
    <row r="316" spans="1:16" x14ac:dyDescent="0.2">
      <c r="A316" s="383" t="s">
        <v>75</v>
      </c>
      <c r="B316" s="383"/>
      <c r="C316" s="3" t="s">
        <v>574</v>
      </c>
      <c r="D316" s="22" t="s">
        <v>575</v>
      </c>
      <c r="E316" s="23"/>
      <c r="F316" s="136">
        <v>700</v>
      </c>
      <c r="G316" s="136"/>
      <c r="H316" s="102">
        <f t="shared" ref="H316:H325" si="72">SUM(F316:G316)</f>
        <v>700</v>
      </c>
      <c r="I316" s="180">
        <v>565668</v>
      </c>
      <c r="J316" s="150">
        <f t="shared" si="46"/>
        <v>808.0971428571429</v>
      </c>
      <c r="K316" s="180">
        <v>580000</v>
      </c>
      <c r="L316" s="180">
        <v>120000</v>
      </c>
      <c r="M316" s="102">
        <f t="shared" si="49"/>
        <v>700000</v>
      </c>
      <c r="N316" s="180">
        <v>600967</v>
      </c>
      <c r="O316" s="133">
        <f t="shared" si="47"/>
        <v>0.85852428571428574</v>
      </c>
      <c r="P316" s="180">
        <v>580000</v>
      </c>
    </row>
    <row r="317" spans="1:16" x14ac:dyDescent="0.2">
      <c r="A317" s="383" t="s">
        <v>76</v>
      </c>
      <c r="B317" s="383"/>
      <c r="C317" s="3" t="s">
        <v>576</v>
      </c>
      <c r="D317" s="22" t="s">
        <v>577</v>
      </c>
      <c r="E317" s="23"/>
      <c r="F317" s="136">
        <v>0</v>
      </c>
      <c r="G317" s="136"/>
      <c r="H317" s="102">
        <f t="shared" si="72"/>
        <v>0</v>
      </c>
      <c r="I317" s="180"/>
      <c r="J317" s="150" t="str">
        <f t="shared" si="46"/>
        <v xml:space="preserve"> </v>
      </c>
      <c r="K317" s="180"/>
      <c r="L317" s="180"/>
      <c r="M317" s="102">
        <f t="shared" si="49"/>
        <v>0</v>
      </c>
      <c r="N317" s="180"/>
      <c r="O317" s="133" t="str">
        <f t="shared" si="47"/>
        <v xml:space="preserve"> </v>
      </c>
      <c r="P317" s="180"/>
    </row>
    <row r="318" spans="1:16" x14ac:dyDescent="0.2">
      <c r="A318" s="383" t="s">
        <v>77</v>
      </c>
      <c r="B318" s="383"/>
      <c r="C318" s="3" t="s">
        <v>578</v>
      </c>
      <c r="D318" s="22" t="s">
        <v>579</v>
      </c>
      <c r="E318" s="23"/>
      <c r="F318" s="136">
        <v>0</v>
      </c>
      <c r="G318" s="136"/>
      <c r="H318" s="102">
        <f t="shared" si="72"/>
        <v>0</v>
      </c>
      <c r="I318" s="180">
        <v>0</v>
      </c>
      <c r="J318" s="150" t="str">
        <f t="shared" si="46"/>
        <v xml:space="preserve"> </v>
      </c>
      <c r="K318" s="180">
        <v>0</v>
      </c>
      <c r="L318" s="180">
        <v>0</v>
      </c>
      <c r="M318" s="102">
        <f t="shared" si="49"/>
        <v>0</v>
      </c>
      <c r="N318" s="180">
        <v>0</v>
      </c>
      <c r="O318" s="133" t="str">
        <f t="shared" si="47"/>
        <v xml:space="preserve"> </v>
      </c>
      <c r="P318" s="180">
        <v>0</v>
      </c>
    </row>
    <row r="319" spans="1:16" ht="25.5" x14ac:dyDescent="0.2">
      <c r="A319" s="383" t="s">
        <v>78</v>
      </c>
      <c r="B319" s="383"/>
      <c r="C319" s="24" t="s">
        <v>580</v>
      </c>
      <c r="D319" s="22" t="s">
        <v>579</v>
      </c>
      <c r="E319" s="25"/>
      <c r="F319" s="136">
        <v>0</v>
      </c>
      <c r="G319" s="136"/>
      <c r="H319" s="102">
        <f t="shared" si="72"/>
        <v>0</v>
      </c>
      <c r="I319" s="180"/>
      <c r="J319" s="150" t="str">
        <f t="shared" si="46"/>
        <v xml:space="preserve"> </v>
      </c>
      <c r="K319" s="180"/>
      <c r="L319" s="180"/>
      <c r="M319" s="102">
        <f t="shared" si="49"/>
        <v>0</v>
      </c>
      <c r="N319" s="180"/>
      <c r="O319" s="133" t="str">
        <f t="shared" si="47"/>
        <v xml:space="preserve"> </v>
      </c>
      <c r="P319" s="180"/>
    </row>
    <row r="320" spans="1:16" x14ac:dyDescent="0.2">
      <c r="A320" s="383" t="s">
        <v>79</v>
      </c>
      <c r="B320" s="383"/>
      <c r="C320" s="3" t="s">
        <v>581</v>
      </c>
      <c r="D320" s="22" t="s">
        <v>582</v>
      </c>
      <c r="E320" s="23"/>
      <c r="F320" s="136">
        <v>110</v>
      </c>
      <c r="G320" s="136">
        <v>14</v>
      </c>
      <c r="H320" s="102">
        <f t="shared" si="72"/>
        <v>124</v>
      </c>
      <c r="I320" s="180">
        <v>175663</v>
      </c>
      <c r="J320" s="150">
        <f t="shared" si="46"/>
        <v>1416.6370967741937</v>
      </c>
      <c r="K320" s="180">
        <v>180000</v>
      </c>
      <c r="L320" s="180"/>
      <c r="M320" s="102">
        <f t="shared" si="49"/>
        <v>180000</v>
      </c>
      <c r="N320" s="180">
        <v>92250</v>
      </c>
      <c r="O320" s="133">
        <f t="shared" si="47"/>
        <v>0.51249999999999996</v>
      </c>
      <c r="P320" s="180">
        <v>180000</v>
      </c>
    </row>
    <row r="321" spans="1:16" x14ac:dyDescent="0.2">
      <c r="A321" s="383" t="s">
        <v>80</v>
      </c>
      <c r="B321" s="383"/>
      <c r="C321" s="27" t="s">
        <v>583</v>
      </c>
      <c r="D321" s="22" t="s">
        <v>584</v>
      </c>
      <c r="E321" s="28"/>
      <c r="F321" s="136">
        <v>0</v>
      </c>
      <c r="G321" s="136"/>
      <c r="H321" s="102">
        <f t="shared" si="72"/>
        <v>0</v>
      </c>
      <c r="I321" s="180"/>
      <c r="J321" s="150" t="str">
        <f t="shared" si="46"/>
        <v xml:space="preserve"> </v>
      </c>
      <c r="K321" s="180"/>
      <c r="L321" s="180"/>
      <c r="M321" s="102">
        <f t="shared" si="49"/>
        <v>0</v>
      </c>
      <c r="N321" s="180"/>
      <c r="O321" s="133" t="str">
        <f t="shared" si="47"/>
        <v xml:space="preserve"> </v>
      </c>
      <c r="P321" s="180"/>
    </row>
    <row r="322" spans="1:16" x14ac:dyDescent="0.2">
      <c r="A322" s="383" t="s">
        <v>81</v>
      </c>
      <c r="B322" s="383"/>
      <c r="C322" s="24" t="s">
        <v>355</v>
      </c>
      <c r="D322" s="22" t="s">
        <v>584</v>
      </c>
      <c r="E322" s="25"/>
      <c r="F322" s="136">
        <v>0</v>
      </c>
      <c r="G322" s="136"/>
      <c r="H322" s="102">
        <f t="shared" si="72"/>
        <v>0</v>
      </c>
      <c r="I322" s="180"/>
      <c r="J322" s="150" t="str">
        <f t="shared" si="46"/>
        <v xml:space="preserve"> </v>
      </c>
      <c r="K322" s="180"/>
      <c r="L322" s="180"/>
      <c r="M322" s="102">
        <f t="shared" si="49"/>
        <v>0</v>
      </c>
      <c r="N322" s="180"/>
      <c r="O322" s="133" t="str">
        <f t="shared" si="47"/>
        <v xml:space="preserve"> </v>
      </c>
      <c r="P322" s="180"/>
    </row>
    <row r="323" spans="1:16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36">
        <v>0</v>
      </c>
      <c r="G323" s="136"/>
      <c r="H323" s="102">
        <f t="shared" si="72"/>
        <v>0</v>
      </c>
      <c r="I323" s="180">
        <v>0</v>
      </c>
      <c r="J323" s="150" t="str">
        <f t="shared" si="46"/>
        <v xml:space="preserve"> </v>
      </c>
      <c r="K323" s="180">
        <v>0</v>
      </c>
      <c r="L323" s="180"/>
      <c r="M323" s="102">
        <f t="shared" si="49"/>
        <v>0</v>
      </c>
      <c r="N323" s="180">
        <v>0</v>
      </c>
      <c r="O323" s="133" t="str">
        <f t="shared" si="47"/>
        <v xml:space="preserve"> </v>
      </c>
      <c r="P323" s="180">
        <v>0</v>
      </c>
    </row>
    <row r="324" spans="1:16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36">
        <v>500</v>
      </c>
      <c r="G324" s="136"/>
      <c r="H324" s="102">
        <f t="shared" si="72"/>
        <v>500</v>
      </c>
      <c r="I324" s="180">
        <v>575755</v>
      </c>
      <c r="J324" s="150">
        <f t="shared" si="46"/>
        <v>1151.51</v>
      </c>
      <c r="K324" s="180">
        <v>600000</v>
      </c>
      <c r="L324" s="180">
        <v>-374207</v>
      </c>
      <c r="M324" s="102">
        <f t="shared" si="49"/>
        <v>225793</v>
      </c>
      <c r="N324" s="180">
        <v>45284</v>
      </c>
      <c r="O324" s="133">
        <f t="shared" si="47"/>
        <v>0.2005553759416811</v>
      </c>
      <c r="P324" s="180">
        <v>600000</v>
      </c>
    </row>
    <row r="325" spans="1:16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36">
        <v>0</v>
      </c>
      <c r="G325" s="136"/>
      <c r="H325" s="102">
        <f t="shared" si="72"/>
        <v>0</v>
      </c>
      <c r="I325" s="180">
        <v>0</v>
      </c>
      <c r="J325" s="150" t="str">
        <f t="shared" si="46"/>
        <v xml:space="preserve"> </v>
      </c>
      <c r="K325" s="180"/>
      <c r="L325" s="180">
        <v>0</v>
      </c>
      <c r="M325" s="102">
        <f t="shared" si="49"/>
        <v>0</v>
      </c>
      <c r="N325" s="180">
        <v>0</v>
      </c>
      <c r="O325" s="133" t="str">
        <f t="shared" si="47"/>
        <v xml:space="preserve"> </v>
      </c>
      <c r="P325" s="180"/>
    </row>
    <row r="326" spans="1:16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103">
        <f t="shared" ref="F326:I326" si="73">SUM(F316:F324)</f>
        <v>1310</v>
      </c>
      <c r="G326" s="103">
        <f t="shared" si="73"/>
        <v>14</v>
      </c>
      <c r="H326" s="103">
        <f t="shared" si="73"/>
        <v>1324</v>
      </c>
      <c r="I326" s="103">
        <f t="shared" si="73"/>
        <v>1317086</v>
      </c>
      <c r="J326" s="103">
        <f t="shared" ref="J326:N326" si="74">SUM(J316:J324)</f>
        <v>3376.2442396313363</v>
      </c>
      <c r="K326" s="103">
        <f t="shared" si="74"/>
        <v>1360000</v>
      </c>
      <c r="L326" s="103">
        <f>SUM(L316:L325)</f>
        <v>-254207</v>
      </c>
      <c r="M326" s="103">
        <f t="shared" si="74"/>
        <v>1105793</v>
      </c>
      <c r="N326" s="103">
        <f t="shared" si="74"/>
        <v>738501</v>
      </c>
      <c r="O326" s="133">
        <f t="shared" si="47"/>
        <v>0.6678474180972388</v>
      </c>
      <c r="P326" s="103">
        <f t="shared" ref="P326" si="75">SUM(P316:P324)</f>
        <v>1360000</v>
      </c>
    </row>
    <row r="327" spans="1:16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36">
        <v>60</v>
      </c>
      <c r="G327" s="136"/>
      <c r="H327" s="102">
        <f t="shared" ref="H327:H328" si="76">SUM(F327:G327)</f>
        <v>60</v>
      </c>
      <c r="I327" s="180">
        <v>0</v>
      </c>
      <c r="J327" s="150">
        <f t="shared" si="46"/>
        <v>0</v>
      </c>
      <c r="K327" s="180">
        <v>0</v>
      </c>
      <c r="L327" s="180">
        <v>0</v>
      </c>
      <c r="M327" s="102">
        <f t="shared" si="49"/>
        <v>0</v>
      </c>
      <c r="N327" s="180">
        <v>0</v>
      </c>
      <c r="O327" s="133" t="str">
        <f t="shared" si="47"/>
        <v xml:space="preserve"> </v>
      </c>
      <c r="P327" s="180">
        <v>0</v>
      </c>
    </row>
    <row r="328" spans="1:16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36">
        <v>0</v>
      </c>
      <c r="G328" s="136"/>
      <c r="H328" s="102">
        <f t="shared" si="76"/>
        <v>0</v>
      </c>
      <c r="I328" s="180">
        <v>0</v>
      </c>
      <c r="J328" s="150" t="str">
        <f t="shared" si="46"/>
        <v xml:space="preserve"> </v>
      </c>
      <c r="K328" s="180">
        <v>0</v>
      </c>
      <c r="L328" s="180"/>
      <c r="M328" s="102">
        <f t="shared" si="49"/>
        <v>0</v>
      </c>
      <c r="N328" s="180">
        <v>0</v>
      </c>
      <c r="O328" s="133" t="str">
        <f t="shared" si="47"/>
        <v xml:space="preserve"> </v>
      </c>
      <c r="P328" s="180">
        <v>0</v>
      </c>
    </row>
    <row r="329" spans="1:16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103">
        <f t="shared" ref="F329:I329" si="77">SUM(F327:F328)</f>
        <v>60</v>
      </c>
      <c r="G329" s="103">
        <f t="shared" si="77"/>
        <v>0</v>
      </c>
      <c r="H329" s="103">
        <f t="shared" si="77"/>
        <v>60</v>
      </c>
      <c r="I329" s="103">
        <f t="shared" si="77"/>
        <v>0</v>
      </c>
      <c r="J329" s="103">
        <f t="shared" ref="J329:N329" si="78">SUM(J327:J328)</f>
        <v>0</v>
      </c>
      <c r="K329" s="103">
        <f t="shared" si="78"/>
        <v>0</v>
      </c>
      <c r="L329" s="103">
        <f t="shared" si="78"/>
        <v>0</v>
      </c>
      <c r="M329" s="103">
        <f t="shared" si="78"/>
        <v>0</v>
      </c>
      <c r="N329" s="103">
        <f t="shared" si="78"/>
        <v>0</v>
      </c>
      <c r="O329" s="133" t="str">
        <f t="shared" si="47"/>
        <v xml:space="preserve"> </v>
      </c>
      <c r="P329" s="103">
        <f t="shared" ref="P329" si="79">SUM(P327:P328)</f>
        <v>0</v>
      </c>
    </row>
    <row r="330" spans="1:16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36">
        <v>415</v>
      </c>
      <c r="G330" s="136"/>
      <c r="H330" s="102">
        <f t="shared" ref="H330:H339" si="80">SUM(F330:G330)</f>
        <v>415</v>
      </c>
      <c r="I330" s="180">
        <v>512021</v>
      </c>
      <c r="J330" s="150">
        <f t="shared" si="46"/>
        <v>1233.7855421686747</v>
      </c>
      <c r="K330" s="180">
        <f>(K312+K315+K326)*0.25</f>
        <v>651250</v>
      </c>
      <c r="L330" s="180">
        <v>-134595</v>
      </c>
      <c r="M330" s="102">
        <f t="shared" si="49"/>
        <v>516655</v>
      </c>
      <c r="N330" s="180">
        <v>333478</v>
      </c>
      <c r="O330" s="133">
        <f t="shared" si="47"/>
        <v>0.64545586513243847</v>
      </c>
      <c r="P330" s="180">
        <f>(P312+P315+P326)*0.25</f>
        <v>651250</v>
      </c>
    </row>
    <row r="331" spans="1:16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36">
        <v>0</v>
      </c>
      <c r="G331" s="136"/>
      <c r="H331" s="102">
        <f t="shared" si="80"/>
        <v>0</v>
      </c>
      <c r="I331" s="180"/>
      <c r="J331" s="150" t="str">
        <f t="shared" si="46"/>
        <v xml:space="preserve"> </v>
      </c>
      <c r="K331" s="180"/>
      <c r="L331" s="180"/>
      <c r="M331" s="102">
        <f t="shared" si="49"/>
        <v>0</v>
      </c>
      <c r="N331" s="180"/>
      <c r="O331" s="133" t="str">
        <f t="shared" si="47"/>
        <v xml:space="preserve"> </v>
      </c>
      <c r="P331" s="180"/>
    </row>
    <row r="332" spans="1:16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36">
        <v>0</v>
      </c>
      <c r="G332" s="136"/>
      <c r="H332" s="102">
        <f t="shared" si="80"/>
        <v>0</v>
      </c>
      <c r="I332" s="180">
        <v>0</v>
      </c>
      <c r="J332" s="150" t="str">
        <f t="shared" si="46"/>
        <v xml:space="preserve"> </v>
      </c>
      <c r="K332" s="180">
        <v>0</v>
      </c>
      <c r="L332" s="180">
        <v>0</v>
      </c>
      <c r="M332" s="102">
        <f t="shared" si="49"/>
        <v>0</v>
      </c>
      <c r="N332" s="180">
        <v>0</v>
      </c>
      <c r="O332" s="133" t="str">
        <f t="shared" si="47"/>
        <v xml:space="preserve"> </v>
      </c>
      <c r="P332" s="180">
        <v>0</v>
      </c>
    </row>
    <row r="333" spans="1:16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36">
        <v>0</v>
      </c>
      <c r="G333" s="136"/>
      <c r="H333" s="102">
        <f t="shared" si="80"/>
        <v>0</v>
      </c>
      <c r="I333" s="180"/>
      <c r="J333" s="150" t="str">
        <f t="shared" si="46"/>
        <v xml:space="preserve"> </v>
      </c>
      <c r="K333" s="180"/>
      <c r="L333" s="180"/>
      <c r="M333" s="102">
        <f t="shared" si="49"/>
        <v>0</v>
      </c>
      <c r="N333" s="180"/>
      <c r="O333" s="133" t="str">
        <f t="shared" si="47"/>
        <v xml:space="preserve"> </v>
      </c>
      <c r="P333" s="180"/>
    </row>
    <row r="334" spans="1:16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36">
        <v>0</v>
      </c>
      <c r="G334" s="136"/>
      <c r="H334" s="102">
        <f t="shared" si="80"/>
        <v>0</v>
      </c>
      <c r="I334" s="180"/>
      <c r="J334" s="150" t="str">
        <f t="shared" si="46"/>
        <v xml:space="preserve"> </v>
      </c>
      <c r="K334" s="180"/>
      <c r="L334" s="180"/>
      <c r="M334" s="102">
        <f t="shared" si="49"/>
        <v>0</v>
      </c>
      <c r="N334" s="180"/>
      <c r="O334" s="133" t="str">
        <f t="shared" si="47"/>
        <v xml:space="preserve"> </v>
      </c>
      <c r="P334" s="180"/>
    </row>
    <row r="335" spans="1:16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36">
        <v>0</v>
      </c>
      <c r="G335" s="136"/>
      <c r="H335" s="102">
        <f t="shared" si="80"/>
        <v>0</v>
      </c>
      <c r="I335" s="180">
        <v>0</v>
      </c>
      <c r="J335" s="150" t="str">
        <f t="shared" si="46"/>
        <v xml:space="preserve"> </v>
      </c>
      <c r="K335" s="180"/>
      <c r="L335" s="180">
        <f>SUM(L336:L338)</f>
        <v>0</v>
      </c>
      <c r="M335" s="102">
        <f t="shared" si="49"/>
        <v>0</v>
      </c>
      <c r="N335" s="180">
        <v>0</v>
      </c>
      <c r="O335" s="133" t="str">
        <f t="shared" si="47"/>
        <v xml:space="preserve"> </v>
      </c>
      <c r="P335" s="180"/>
    </row>
    <row r="336" spans="1:16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36">
        <v>0</v>
      </c>
      <c r="G336" s="136"/>
      <c r="H336" s="102">
        <f t="shared" si="80"/>
        <v>0</v>
      </c>
      <c r="I336" s="180">
        <v>0</v>
      </c>
      <c r="J336" s="150" t="str">
        <f t="shared" si="46"/>
        <v xml:space="preserve"> </v>
      </c>
      <c r="K336" s="180"/>
      <c r="L336" s="180">
        <v>0</v>
      </c>
      <c r="M336" s="102">
        <f t="shared" si="49"/>
        <v>0</v>
      </c>
      <c r="N336" s="180">
        <v>0</v>
      </c>
      <c r="O336" s="133" t="str">
        <f t="shared" si="47"/>
        <v xml:space="preserve"> </v>
      </c>
      <c r="P336" s="180"/>
    </row>
    <row r="337" spans="1:16" ht="25.5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36">
        <v>0</v>
      </c>
      <c r="G337" s="136"/>
      <c r="H337" s="102">
        <f t="shared" si="80"/>
        <v>0</v>
      </c>
      <c r="I337" s="180"/>
      <c r="J337" s="150" t="str">
        <f t="shared" si="46"/>
        <v xml:space="preserve"> </v>
      </c>
      <c r="K337" s="180"/>
      <c r="L337" s="180"/>
      <c r="M337" s="102">
        <f t="shared" si="49"/>
        <v>0</v>
      </c>
      <c r="N337" s="180"/>
      <c r="O337" s="133" t="str">
        <f t="shared" si="47"/>
        <v xml:space="preserve"> </v>
      </c>
      <c r="P337" s="180"/>
    </row>
    <row r="338" spans="1:16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36">
        <v>0</v>
      </c>
      <c r="G338" s="136"/>
      <c r="H338" s="102">
        <f t="shared" si="80"/>
        <v>0</v>
      </c>
      <c r="I338" s="180">
        <v>0</v>
      </c>
      <c r="J338" s="150" t="str">
        <f t="shared" si="46"/>
        <v xml:space="preserve"> </v>
      </c>
      <c r="K338" s="180"/>
      <c r="L338" s="180"/>
      <c r="M338" s="102">
        <f t="shared" si="49"/>
        <v>0</v>
      </c>
      <c r="N338" s="180">
        <v>0</v>
      </c>
      <c r="O338" s="133" t="str">
        <f t="shared" si="47"/>
        <v xml:space="preserve"> </v>
      </c>
      <c r="P338" s="180"/>
    </row>
    <row r="339" spans="1:16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36">
        <v>20</v>
      </c>
      <c r="G339" s="136"/>
      <c r="H339" s="102">
        <f t="shared" si="80"/>
        <v>20</v>
      </c>
      <c r="I339" s="180">
        <v>13267</v>
      </c>
      <c r="J339" s="150">
        <f t="shared" si="46"/>
        <v>663.35</v>
      </c>
      <c r="K339" s="180">
        <v>15000</v>
      </c>
      <c r="L339" s="180"/>
      <c r="M339" s="102">
        <f t="shared" si="49"/>
        <v>15000</v>
      </c>
      <c r="N339" s="180">
        <v>5</v>
      </c>
      <c r="O339" s="133">
        <f t="shared" si="47"/>
        <v>3.3333333333333332E-4</v>
      </c>
      <c r="P339" s="180">
        <v>15000</v>
      </c>
    </row>
    <row r="340" spans="1:16" ht="25.5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103">
        <f t="shared" ref="F340:H340" si="81">F330+F331+F332+F335+F339</f>
        <v>435</v>
      </c>
      <c r="G340" s="103">
        <f t="shared" si="81"/>
        <v>0</v>
      </c>
      <c r="H340" s="103">
        <f t="shared" si="81"/>
        <v>435</v>
      </c>
      <c r="I340" s="103">
        <f>I330+I331+I332+I335+I339+I338</f>
        <v>525288</v>
      </c>
      <c r="J340" s="103" t="e">
        <f t="shared" ref="J340:M340" si="82">J330+J331+J332+J335+J339+J338</f>
        <v>#VALUE!</v>
      </c>
      <c r="K340" s="103">
        <f t="shared" ref="K340" si="83">K330+K331+K332+K335+K339</f>
        <v>666250</v>
      </c>
      <c r="L340" s="103">
        <f t="shared" si="82"/>
        <v>-134595</v>
      </c>
      <c r="M340" s="103">
        <f t="shared" si="82"/>
        <v>531655</v>
      </c>
      <c r="N340" s="103">
        <f>N330+N331+N332+N335+N339+N338</f>
        <v>333483</v>
      </c>
      <c r="O340" s="133">
        <f t="shared" si="47"/>
        <v>0.62725451655678965</v>
      </c>
      <c r="P340" s="103">
        <f t="shared" ref="P340" si="84">P330+P331+P332+P335+P339</f>
        <v>666250</v>
      </c>
    </row>
    <row r="341" spans="1:16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103">
        <f t="shared" ref="F341:I341" si="85">F312+F315+F326+F329+F340</f>
        <v>2195</v>
      </c>
      <c r="G341" s="103">
        <f t="shared" si="85"/>
        <v>26</v>
      </c>
      <c r="H341" s="103">
        <f t="shared" si="85"/>
        <v>2221</v>
      </c>
      <c r="I341" s="103">
        <f t="shared" si="85"/>
        <v>3067757</v>
      </c>
      <c r="J341" s="103" t="e">
        <f t="shared" ref="J341:M341" si="86">J312+J315+J326+J329+J340</f>
        <v>#VALUE!</v>
      </c>
      <c r="K341" s="103">
        <f t="shared" si="86"/>
        <v>3271250</v>
      </c>
      <c r="L341" s="103">
        <f t="shared" si="86"/>
        <v>-508802</v>
      </c>
      <c r="M341" s="103">
        <f t="shared" si="86"/>
        <v>2762448</v>
      </c>
      <c r="N341" s="103">
        <f t="shared" ref="N341" si="87">N312+N315+N326+N329+N340</f>
        <v>1626894</v>
      </c>
      <c r="O341" s="133">
        <f t="shared" si="47"/>
        <v>0.58893199075602509</v>
      </c>
      <c r="P341" s="103">
        <f t="shared" ref="P341" si="88">P312+P315+P326+P329+P340</f>
        <v>3271250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36">
        <v>0</v>
      </c>
      <c r="G342" s="136"/>
      <c r="H342" s="102">
        <f t="shared" ref="H342:H405" si="89">SUM(F342:G342)</f>
        <v>0</v>
      </c>
      <c r="I342" s="180"/>
      <c r="J342" s="150" t="str">
        <f t="shared" si="46"/>
        <v xml:space="preserve"> </v>
      </c>
      <c r="K342" s="180"/>
      <c r="L342" s="180"/>
      <c r="M342" s="102">
        <f t="shared" si="49"/>
        <v>0</v>
      </c>
      <c r="N342" s="180"/>
      <c r="O342" s="133" t="str">
        <f t="shared" si="47"/>
        <v xml:space="preserve"> </v>
      </c>
      <c r="P342" s="180"/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36">
        <v>0</v>
      </c>
      <c r="G343" s="136"/>
      <c r="H343" s="102">
        <f t="shared" si="89"/>
        <v>0</v>
      </c>
      <c r="I343" s="180"/>
      <c r="J343" s="150" t="str">
        <f t="shared" si="46"/>
        <v xml:space="preserve"> </v>
      </c>
      <c r="K343" s="180"/>
      <c r="L343" s="180"/>
      <c r="M343" s="102">
        <f t="shared" si="49"/>
        <v>0</v>
      </c>
      <c r="N343" s="180"/>
      <c r="O343" s="133" t="str">
        <f t="shared" si="47"/>
        <v xml:space="preserve"> </v>
      </c>
      <c r="P343" s="180"/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36">
        <v>0</v>
      </c>
      <c r="G344" s="136"/>
      <c r="H344" s="102">
        <f t="shared" si="89"/>
        <v>0</v>
      </c>
      <c r="I344" s="180"/>
      <c r="J344" s="150" t="str">
        <f t="shared" si="46"/>
        <v xml:space="preserve"> </v>
      </c>
      <c r="K344" s="180"/>
      <c r="L344" s="180"/>
      <c r="M344" s="102">
        <f t="shared" si="49"/>
        <v>0</v>
      </c>
      <c r="N344" s="180"/>
      <c r="O344" s="133" t="str">
        <f t="shared" si="47"/>
        <v xml:space="preserve"> </v>
      </c>
      <c r="P344" s="180"/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36">
        <v>0</v>
      </c>
      <c r="G345" s="136"/>
      <c r="H345" s="102">
        <f t="shared" si="89"/>
        <v>0</v>
      </c>
      <c r="I345" s="180"/>
      <c r="J345" s="150" t="str">
        <f t="shared" ref="J345:J408" si="90">IF(H345=0," ",I345/H345)</f>
        <v xml:space="preserve"> </v>
      </c>
      <c r="K345" s="180"/>
      <c r="L345" s="180"/>
      <c r="M345" s="102">
        <f t="shared" si="49"/>
        <v>0</v>
      </c>
      <c r="N345" s="180"/>
      <c r="O345" s="133" t="str">
        <f t="shared" ref="O345:O408" si="91">IF(M345=0," ",N345/M345)</f>
        <v xml:space="preserve"> </v>
      </c>
      <c r="P345" s="180"/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36">
        <v>0</v>
      </c>
      <c r="G346" s="136"/>
      <c r="H346" s="102">
        <f t="shared" si="89"/>
        <v>0</v>
      </c>
      <c r="I346" s="180"/>
      <c r="J346" s="150" t="str">
        <f t="shared" si="90"/>
        <v xml:space="preserve"> </v>
      </c>
      <c r="K346" s="180"/>
      <c r="L346" s="180"/>
      <c r="M346" s="102">
        <f t="shared" ref="M346:M409" si="92">SUM(K346:L346)</f>
        <v>0</v>
      </c>
      <c r="N346" s="180"/>
      <c r="O346" s="133" t="str">
        <f t="shared" si="91"/>
        <v xml:space="preserve"> </v>
      </c>
      <c r="P346" s="180"/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36">
        <v>0</v>
      </c>
      <c r="G347" s="136"/>
      <c r="H347" s="102">
        <f t="shared" si="89"/>
        <v>0</v>
      </c>
      <c r="I347" s="180"/>
      <c r="J347" s="150" t="str">
        <f t="shared" si="90"/>
        <v xml:space="preserve"> </v>
      </c>
      <c r="K347" s="180"/>
      <c r="L347" s="180"/>
      <c r="M347" s="102">
        <f t="shared" si="92"/>
        <v>0</v>
      </c>
      <c r="N347" s="180"/>
      <c r="O347" s="133" t="str">
        <f t="shared" si="91"/>
        <v xml:space="preserve"> </v>
      </c>
      <c r="P347" s="180"/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36">
        <v>0</v>
      </c>
      <c r="G348" s="136"/>
      <c r="H348" s="102">
        <f t="shared" si="89"/>
        <v>0</v>
      </c>
      <c r="I348" s="180"/>
      <c r="J348" s="150" t="str">
        <f t="shared" si="90"/>
        <v xml:space="preserve"> </v>
      </c>
      <c r="K348" s="180"/>
      <c r="L348" s="180"/>
      <c r="M348" s="102">
        <f t="shared" si="92"/>
        <v>0</v>
      </c>
      <c r="N348" s="180"/>
      <c r="O348" s="133" t="str">
        <f t="shared" si="91"/>
        <v xml:space="preserve"> </v>
      </c>
      <c r="P348" s="180"/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36">
        <v>0</v>
      </c>
      <c r="G349" s="136"/>
      <c r="H349" s="102">
        <f t="shared" si="89"/>
        <v>0</v>
      </c>
      <c r="I349" s="180"/>
      <c r="J349" s="150" t="str">
        <f t="shared" si="90"/>
        <v xml:space="preserve"> </v>
      </c>
      <c r="K349" s="180"/>
      <c r="L349" s="180"/>
      <c r="M349" s="102">
        <f t="shared" si="92"/>
        <v>0</v>
      </c>
      <c r="N349" s="180"/>
      <c r="O349" s="133" t="str">
        <f t="shared" si="91"/>
        <v xml:space="preserve"> </v>
      </c>
      <c r="P349" s="180"/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36">
        <v>0</v>
      </c>
      <c r="G350" s="136"/>
      <c r="H350" s="102">
        <f t="shared" si="89"/>
        <v>0</v>
      </c>
      <c r="I350" s="180"/>
      <c r="J350" s="150" t="str">
        <f t="shared" si="90"/>
        <v xml:space="preserve"> </v>
      </c>
      <c r="K350" s="180"/>
      <c r="L350" s="180"/>
      <c r="M350" s="102">
        <f t="shared" si="92"/>
        <v>0</v>
      </c>
      <c r="N350" s="180"/>
      <c r="O350" s="133" t="str">
        <f t="shared" si="91"/>
        <v xml:space="preserve"> </v>
      </c>
      <c r="P350" s="180"/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36">
        <v>0</v>
      </c>
      <c r="G351" s="136"/>
      <c r="H351" s="102">
        <f t="shared" si="89"/>
        <v>0</v>
      </c>
      <c r="I351" s="180"/>
      <c r="J351" s="150" t="str">
        <f t="shared" si="90"/>
        <v xml:space="preserve"> </v>
      </c>
      <c r="K351" s="180"/>
      <c r="L351" s="180"/>
      <c r="M351" s="102">
        <f t="shared" si="92"/>
        <v>0</v>
      </c>
      <c r="N351" s="180"/>
      <c r="O351" s="133" t="str">
        <f t="shared" si="91"/>
        <v xml:space="preserve"> </v>
      </c>
      <c r="P351" s="180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36">
        <v>0</v>
      </c>
      <c r="G352" s="136"/>
      <c r="H352" s="102">
        <f t="shared" si="89"/>
        <v>0</v>
      </c>
      <c r="I352" s="180"/>
      <c r="J352" s="150" t="str">
        <f t="shared" si="90"/>
        <v xml:space="preserve"> </v>
      </c>
      <c r="K352" s="180"/>
      <c r="L352" s="180"/>
      <c r="M352" s="102">
        <f t="shared" si="92"/>
        <v>0</v>
      </c>
      <c r="N352" s="180"/>
      <c r="O352" s="133" t="str">
        <f t="shared" si="91"/>
        <v xml:space="preserve"> </v>
      </c>
      <c r="P352" s="180"/>
    </row>
    <row r="353" spans="1:16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36">
        <v>0</v>
      </c>
      <c r="G353" s="136"/>
      <c r="H353" s="102">
        <f t="shared" si="89"/>
        <v>0</v>
      </c>
      <c r="I353" s="180"/>
      <c r="J353" s="150" t="str">
        <f t="shared" si="90"/>
        <v xml:space="preserve"> </v>
      </c>
      <c r="K353" s="180"/>
      <c r="L353" s="180"/>
      <c r="M353" s="102">
        <f t="shared" si="92"/>
        <v>0</v>
      </c>
      <c r="N353" s="180"/>
      <c r="O353" s="133" t="str">
        <f t="shared" si="91"/>
        <v xml:space="preserve"> </v>
      </c>
      <c r="P353" s="180"/>
    </row>
    <row r="354" spans="1:16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36">
        <v>0</v>
      </c>
      <c r="G354" s="136"/>
      <c r="H354" s="102">
        <f t="shared" si="89"/>
        <v>0</v>
      </c>
      <c r="I354" s="180"/>
      <c r="J354" s="150" t="str">
        <f t="shared" si="90"/>
        <v xml:space="preserve"> </v>
      </c>
      <c r="K354" s="180"/>
      <c r="L354" s="180"/>
      <c r="M354" s="102">
        <f t="shared" si="92"/>
        <v>0</v>
      </c>
      <c r="N354" s="180"/>
      <c r="O354" s="133" t="str">
        <f t="shared" si="91"/>
        <v xml:space="preserve"> </v>
      </c>
      <c r="P354" s="180"/>
    </row>
    <row r="355" spans="1:16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36">
        <v>0</v>
      </c>
      <c r="G355" s="136"/>
      <c r="H355" s="102">
        <f t="shared" si="89"/>
        <v>0</v>
      </c>
      <c r="I355" s="180"/>
      <c r="J355" s="150" t="str">
        <f t="shared" si="90"/>
        <v xml:space="preserve"> </v>
      </c>
      <c r="K355" s="180"/>
      <c r="L355" s="180"/>
      <c r="M355" s="102">
        <f t="shared" si="92"/>
        <v>0</v>
      </c>
      <c r="N355" s="180"/>
      <c r="O355" s="133" t="str">
        <f t="shared" si="91"/>
        <v xml:space="preserve"> </v>
      </c>
      <c r="P355" s="180"/>
    </row>
    <row r="356" spans="1:16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36">
        <v>0</v>
      </c>
      <c r="G356" s="136"/>
      <c r="H356" s="102">
        <f t="shared" si="89"/>
        <v>0</v>
      </c>
      <c r="I356" s="180"/>
      <c r="J356" s="150" t="str">
        <f t="shared" si="90"/>
        <v xml:space="preserve"> </v>
      </c>
      <c r="K356" s="180"/>
      <c r="L356" s="180"/>
      <c r="M356" s="102">
        <f t="shared" si="92"/>
        <v>0</v>
      </c>
      <c r="N356" s="180"/>
      <c r="O356" s="133" t="str">
        <f t="shared" si="91"/>
        <v xml:space="preserve"> </v>
      </c>
      <c r="P356" s="180"/>
    </row>
    <row r="357" spans="1:16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36">
        <v>0</v>
      </c>
      <c r="G357" s="136"/>
      <c r="H357" s="102">
        <f t="shared" si="89"/>
        <v>0</v>
      </c>
      <c r="I357" s="180"/>
      <c r="J357" s="150" t="str">
        <f t="shared" si="90"/>
        <v xml:space="preserve"> </v>
      </c>
      <c r="K357" s="180"/>
      <c r="L357" s="180"/>
      <c r="M357" s="102">
        <f t="shared" si="92"/>
        <v>0</v>
      </c>
      <c r="N357" s="180"/>
      <c r="O357" s="133" t="str">
        <f t="shared" si="91"/>
        <v xml:space="preserve"> </v>
      </c>
      <c r="P357" s="180"/>
    </row>
    <row r="358" spans="1:16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36">
        <v>0</v>
      </c>
      <c r="G358" s="136"/>
      <c r="H358" s="102">
        <f t="shared" si="89"/>
        <v>0</v>
      </c>
      <c r="I358" s="180"/>
      <c r="J358" s="150" t="str">
        <f t="shared" si="90"/>
        <v xml:space="preserve"> </v>
      </c>
      <c r="K358" s="180"/>
      <c r="L358" s="180"/>
      <c r="M358" s="102">
        <f t="shared" si="92"/>
        <v>0</v>
      </c>
      <c r="N358" s="180"/>
      <c r="O358" s="133" t="str">
        <f t="shared" si="91"/>
        <v xml:space="preserve"> </v>
      </c>
      <c r="P358" s="180"/>
    </row>
    <row r="359" spans="1:16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36">
        <v>0</v>
      </c>
      <c r="G359" s="136"/>
      <c r="H359" s="102">
        <f t="shared" si="89"/>
        <v>0</v>
      </c>
      <c r="I359" s="180"/>
      <c r="J359" s="150" t="str">
        <f t="shared" si="90"/>
        <v xml:space="preserve"> </v>
      </c>
      <c r="K359" s="180"/>
      <c r="L359" s="180"/>
      <c r="M359" s="102">
        <f t="shared" si="92"/>
        <v>0</v>
      </c>
      <c r="N359" s="180"/>
      <c r="O359" s="133" t="str">
        <f t="shared" si="91"/>
        <v xml:space="preserve"> </v>
      </c>
      <c r="P359" s="180"/>
    </row>
    <row r="360" spans="1:16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F360" s="136">
        <v>0</v>
      </c>
      <c r="G360" s="136"/>
      <c r="H360" s="102">
        <f t="shared" si="89"/>
        <v>0</v>
      </c>
      <c r="I360" s="180"/>
      <c r="J360" s="150" t="str">
        <f t="shared" si="90"/>
        <v xml:space="preserve"> </v>
      </c>
      <c r="K360" s="180"/>
      <c r="L360" s="180"/>
      <c r="M360" s="102">
        <f t="shared" si="92"/>
        <v>0</v>
      </c>
      <c r="N360" s="180"/>
      <c r="O360" s="133" t="str">
        <f t="shared" si="91"/>
        <v xml:space="preserve"> </v>
      </c>
      <c r="P360" s="180"/>
    </row>
    <row r="361" spans="1:16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36">
        <v>0</v>
      </c>
      <c r="G361" s="136"/>
      <c r="H361" s="102">
        <f t="shared" si="89"/>
        <v>0</v>
      </c>
      <c r="I361" s="180"/>
      <c r="J361" s="150" t="str">
        <f t="shared" si="90"/>
        <v xml:space="preserve"> </v>
      </c>
      <c r="K361" s="180"/>
      <c r="L361" s="180"/>
      <c r="M361" s="102">
        <f t="shared" si="92"/>
        <v>0</v>
      </c>
      <c r="N361" s="180"/>
      <c r="O361" s="133" t="str">
        <f t="shared" si="91"/>
        <v xml:space="preserve"> </v>
      </c>
      <c r="P361" s="180"/>
    </row>
    <row r="362" spans="1:16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36">
        <v>0</v>
      </c>
      <c r="G362" s="136"/>
      <c r="H362" s="102">
        <f t="shared" si="89"/>
        <v>0</v>
      </c>
      <c r="I362" s="180"/>
      <c r="J362" s="150" t="str">
        <f t="shared" si="90"/>
        <v xml:space="preserve"> </v>
      </c>
      <c r="K362" s="180"/>
      <c r="L362" s="180"/>
      <c r="M362" s="102">
        <f t="shared" si="92"/>
        <v>0</v>
      </c>
      <c r="N362" s="180"/>
      <c r="O362" s="133" t="str">
        <f t="shared" si="91"/>
        <v xml:space="preserve"> </v>
      </c>
      <c r="P362" s="180"/>
    </row>
    <row r="363" spans="1:16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36">
        <v>0</v>
      </c>
      <c r="G363" s="136"/>
      <c r="H363" s="102">
        <f t="shared" si="89"/>
        <v>0</v>
      </c>
      <c r="I363" s="180"/>
      <c r="J363" s="150" t="str">
        <f t="shared" si="90"/>
        <v xml:space="preserve"> </v>
      </c>
      <c r="K363" s="180"/>
      <c r="L363" s="180"/>
      <c r="M363" s="102">
        <f t="shared" si="92"/>
        <v>0</v>
      </c>
      <c r="N363" s="180"/>
      <c r="O363" s="133" t="str">
        <f t="shared" si="91"/>
        <v xml:space="preserve"> </v>
      </c>
      <c r="P363" s="180"/>
    </row>
    <row r="364" spans="1:16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36">
        <v>0</v>
      </c>
      <c r="G364" s="136"/>
      <c r="H364" s="102">
        <f t="shared" si="89"/>
        <v>0</v>
      </c>
      <c r="I364" s="180"/>
      <c r="J364" s="150" t="str">
        <f t="shared" si="90"/>
        <v xml:space="preserve"> </v>
      </c>
      <c r="K364" s="180"/>
      <c r="L364" s="180"/>
      <c r="M364" s="102">
        <f t="shared" si="92"/>
        <v>0</v>
      </c>
      <c r="N364" s="180"/>
      <c r="O364" s="133" t="str">
        <f t="shared" si="91"/>
        <v xml:space="preserve"> </v>
      </c>
      <c r="P364" s="180"/>
    </row>
    <row r="365" spans="1:16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36">
        <v>0</v>
      </c>
      <c r="G365" s="136"/>
      <c r="H365" s="102">
        <f t="shared" si="89"/>
        <v>0</v>
      </c>
      <c r="I365" s="180"/>
      <c r="J365" s="150" t="str">
        <f t="shared" si="90"/>
        <v xml:space="preserve"> </v>
      </c>
      <c r="K365" s="180"/>
      <c r="L365" s="180"/>
      <c r="M365" s="102">
        <f t="shared" si="92"/>
        <v>0</v>
      </c>
      <c r="N365" s="180"/>
      <c r="O365" s="133" t="str">
        <f t="shared" si="91"/>
        <v xml:space="preserve"> </v>
      </c>
      <c r="P365" s="180"/>
    </row>
    <row r="366" spans="1:16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36">
        <v>0</v>
      </c>
      <c r="G366" s="136"/>
      <c r="H366" s="102">
        <f t="shared" si="89"/>
        <v>0</v>
      </c>
      <c r="I366" s="180"/>
      <c r="J366" s="150" t="str">
        <f t="shared" si="90"/>
        <v xml:space="preserve"> </v>
      </c>
      <c r="K366" s="180"/>
      <c r="L366" s="180"/>
      <c r="M366" s="102">
        <f t="shared" si="92"/>
        <v>0</v>
      </c>
      <c r="N366" s="180"/>
      <c r="O366" s="133" t="str">
        <f t="shared" si="91"/>
        <v xml:space="preserve"> </v>
      </c>
      <c r="P366" s="180"/>
    </row>
    <row r="367" spans="1:16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36">
        <v>0</v>
      </c>
      <c r="G367" s="136"/>
      <c r="H367" s="102">
        <f t="shared" si="89"/>
        <v>0</v>
      </c>
      <c r="I367" s="180"/>
      <c r="J367" s="150" t="str">
        <f t="shared" si="90"/>
        <v xml:space="preserve"> </v>
      </c>
      <c r="K367" s="180"/>
      <c r="L367" s="180"/>
      <c r="M367" s="102">
        <f t="shared" si="92"/>
        <v>0</v>
      </c>
      <c r="N367" s="180"/>
      <c r="O367" s="133" t="str">
        <f t="shared" si="91"/>
        <v xml:space="preserve"> </v>
      </c>
      <c r="P367" s="180"/>
    </row>
    <row r="368" spans="1:16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36">
        <v>0</v>
      </c>
      <c r="G368" s="136"/>
      <c r="H368" s="102">
        <f t="shared" si="89"/>
        <v>0</v>
      </c>
      <c r="I368" s="180"/>
      <c r="J368" s="150" t="str">
        <f t="shared" si="90"/>
        <v xml:space="preserve"> </v>
      </c>
      <c r="K368" s="180"/>
      <c r="L368" s="180"/>
      <c r="M368" s="102">
        <f t="shared" si="92"/>
        <v>0</v>
      </c>
      <c r="N368" s="180"/>
      <c r="O368" s="133" t="str">
        <f t="shared" si="91"/>
        <v xml:space="preserve"> </v>
      </c>
      <c r="P368" s="180"/>
    </row>
    <row r="369" spans="1:16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36">
        <v>0</v>
      </c>
      <c r="G369" s="136"/>
      <c r="H369" s="102">
        <f t="shared" si="89"/>
        <v>0</v>
      </c>
      <c r="I369" s="180"/>
      <c r="J369" s="150" t="str">
        <f t="shared" si="90"/>
        <v xml:space="preserve"> </v>
      </c>
      <c r="K369" s="180"/>
      <c r="L369" s="180"/>
      <c r="M369" s="102">
        <f t="shared" si="92"/>
        <v>0</v>
      </c>
      <c r="N369" s="180"/>
      <c r="O369" s="133" t="str">
        <f t="shared" si="91"/>
        <v xml:space="preserve"> </v>
      </c>
      <c r="P369" s="180"/>
    </row>
    <row r="370" spans="1:16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36">
        <v>0</v>
      </c>
      <c r="G370" s="136"/>
      <c r="H370" s="102">
        <f t="shared" si="89"/>
        <v>0</v>
      </c>
      <c r="I370" s="180"/>
      <c r="J370" s="150" t="str">
        <f t="shared" si="90"/>
        <v xml:space="preserve"> </v>
      </c>
      <c r="K370" s="180"/>
      <c r="L370" s="180"/>
      <c r="M370" s="102">
        <f t="shared" si="92"/>
        <v>0</v>
      </c>
      <c r="N370" s="180"/>
      <c r="O370" s="133" t="str">
        <f t="shared" si="91"/>
        <v xml:space="preserve"> </v>
      </c>
      <c r="P370" s="180"/>
    </row>
    <row r="371" spans="1:16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36">
        <v>0</v>
      </c>
      <c r="G371" s="136"/>
      <c r="H371" s="102">
        <f t="shared" si="89"/>
        <v>0</v>
      </c>
      <c r="I371" s="180"/>
      <c r="J371" s="150" t="str">
        <f t="shared" si="90"/>
        <v xml:space="preserve"> </v>
      </c>
      <c r="K371" s="180"/>
      <c r="L371" s="180"/>
      <c r="M371" s="102">
        <f t="shared" si="92"/>
        <v>0</v>
      </c>
      <c r="N371" s="180"/>
      <c r="O371" s="133" t="str">
        <f t="shared" si="91"/>
        <v xml:space="preserve"> </v>
      </c>
      <c r="P371" s="180"/>
    </row>
    <row r="372" spans="1:16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36">
        <v>0</v>
      </c>
      <c r="G372" s="136"/>
      <c r="H372" s="102">
        <f t="shared" si="89"/>
        <v>0</v>
      </c>
      <c r="I372" s="180"/>
      <c r="J372" s="150" t="str">
        <f t="shared" si="90"/>
        <v xml:space="preserve"> </v>
      </c>
      <c r="K372" s="180"/>
      <c r="L372" s="180"/>
      <c r="M372" s="102">
        <f t="shared" si="92"/>
        <v>0</v>
      </c>
      <c r="N372" s="180"/>
      <c r="O372" s="133" t="str">
        <f t="shared" si="91"/>
        <v xml:space="preserve"> </v>
      </c>
      <c r="P372" s="180"/>
    </row>
    <row r="373" spans="1:16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36">
        <v>0</v>
      </c>
      <c r="G373" s="136"/>
      <c r="H373" s="102">
        <f t="shared" si="89"/>
        <v>0</v>
      </c>
      <c r="I373" s="180"/>
      <c r="J373" s="150" t="str">
        <f t="shared" si="90"/>
        <v xml:space="preserve"> </v>
      </c>
      <c r="K373" s="180"/>
      <c r="L373" s="180"/>
      <c r="M373" s="102">
        <f t="shared" si="92"/>
        <v>0</v>
      </c>
      <c r="N373" s="180"/>
      <c r="O373" s="133" t="str">
        <f t="shared" si="91"/>
        <v xml:space="preserve"> </v>
      </c>
      <c r="P373" s="180"/>
    </row>
    <row r="374" spans="1:16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F374" s="136">
        <v>0</v>
      </c>
      <c r="G374" s="136"/>
      <c r="H374" s="102">
        <f t="shared" si="89"/>
        <v>0</v>
      </c>
      <c r="I374" s="180"/>
      <c r="J374" s="150" t="str">
        <f t="shared" si="90"/>
        <v xml:space="preserve"> </v>
      </c>
      <c r="K374" s="180"/>
      <c r="L374" s="180"/>
      <c r="M374" s="102">
        <f t="shared" si="92"/>
        <v>0</v>
      </c>
      <c r="N374" s="180"/>
      <c r="O374" s="133" t="str">
        <f t="shared" si="91"/>
        <v xml:space="preserve"> </v>
      </c>
      <c r="P374" s="180"/>
    </row>
    <row r="375" spans="1:16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36">
        <v>0</v>
      </c>
      <c r="G375" s="136"/>
      <c r="H375" s="102">
        <f t="shared" si="89"/>
        <v>0</v>
      </c>
      <c r="I375" s="180"/>
      <c r="J375" s="150" t="str">
        <f t="shared" si="90"/>
        <v xml:space="preserve"> </v>
      </c>
      <c r="K375" s="180"/>
      <c r="L375" s="180"/>
      <c r="M375" s="102">
        <f t="shared" si="92"/>
        <v>0</v>
      </c>
      <c r="N375" s="180"/>
      <c r="O375" s="133" t="str">
        <f t="shared" si="91"/>
        <v xml:space="preserve"> </v>
      </c>
      <c r="P375" s="180"/>
    </row>
    <row r="376" spans="1:16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36">
        <v>0</v>
      </c>
      <c r="G376" s="136"/>
      <c r="H376" s="102">
        <f t="shared" si="89"/>
        <v>0</v>
      </c>
      <c r="I376" s="180"/>
      <c r="J376" s="150" t="str">
        <f t="shared" si="90"/>
        <v xml:space="preserve"> </v>
      </c>
      <c r="K376" s="180"/>
      <c r="L376" s="180"/>
      <c r="M376" s="102">
        <f t="shared" si="92"/>
        <v>0</v>
      </c>
      <c r="N376" s="180"/>
      <c r="O376" s="133" t="str">
        <f t="shared" si="91"/>
        <v xml:space="preserve"> </v>
      </c>
      <c r="P376" s="180"/>
    </row>
    <row r="377" spans="1:16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36">
        <v>0</v>
      </c>
      <c r="G377" s="136"/>
      <c r="H377" s="102">
        <f t="shared" si="89"/>
        <v>0</v>
      </c>
      <c r="I377" s="180"/>
      <c r="J377" s="150" t="str">
        <f t="shared" si="90"/>
        <v xml:space="preserve"> </v>
      </c>
      <c r="K377" s="180"/>
      <c r="L377" s="180"/>
      <c r="M377" s="102">
        <f t="shared" si="92"/>
        <v>0</v>
      </c>
      <c r="N377" s="180"/>
      <c r="O377" s="133" t="str">
        <f t="shared" si="91"/>
        <v xml:space="preserve"> </v>
      </c>
      <c r="P377" s="180"/>
    </row>
    <row r="378" spans="1:16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36">
        <v>0</v>
      </c>
      <c r="G378" s="136"/>
      <c r="H378" s="102">
        <f t="shared" si="89"/>
        <v>0</v>
      </c>
      <c r="I378" s="180"/>
      <c r="J378" s="150" t="str">
        <f t="shared" si="90"/>
        <v xml:space="preserve"> </v>
      </c>
      <c r="K378" s="180"/>
      <c r="L378" s="180"/>
      <c r="M378" s="102">
        <f t="shared" si="92"/>
        <v>0</v>
      </c>
      <c r="N378" s="180"/>
      <c r="O378" s="133" t="str">
        <f t="shared" si="91"/>
        <v xml:space="preserve"> </v>
      </c>
      <c r="P378" s="180"/>
    </row>
    <row r="379" spans="1:16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36">
        <v>0</v>
      </c>
      <c r="G379" s="136"/>
      <c r="H379" s="102">
        <f t="shared" si="89"/>
        <v>0</v>
      </c>
      <c r="I379" s="180"/>
      <c r="J379" s="150" t="str">
        <f t="shared" si="90"/>
        <v xml:space="preserve"> </v>
      </c>
      <c r="K379" s="180"/>
      <c r="L379" s="180"/>
      <c r="M379" s="102">
        <f t="shared" si="92"/>
        <v>0</v>
      </c>
      <c r="N379" s="180"/>
      <c r="O379" s="133" t="str">
        <f t="shared" si="91"/>
        <v xml:space="preserve"> </v>
      </c>
      <c r="P379" s="180"/>
    </row>
    <row r="380" spans="1:16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36">
        <v>0</v>
      </c>
      <c r="G380" s="136"/>
      <c r="H380" s="102">
        <f t="shared" si="89"/>
        <v>0</v>
      </c>
      <c r="I380" s="180"/>
      <c r="J380" s="150" t="str">
        <f t="shared" si="90"/>
        <v xml:space="preserve"> </v>
      </c>
      <c r="K380" s="180"/>
      <c r="L380" s="180"/>
      <c r="M380" s="102">
        <f t="shared" si="92"/>
        <v>0</v>
      </c>
      <c r="N380" s="180"/>
      <c r="O380" s="133" t="str">
        <f t="shared" si="91"/>
        <v xml:space="preserve"> </v>
      </c>
      <c r="P380" s="180"/>
    </row>
    <row r="381" spans="1:16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36">
        <v>0</v>
      </c>
      <c r="G381" s="136"/>
      <c r="H381" s="102">
        <f t="shared" si="89"/>
        <v>0</v>
      </c>
      <c r="I381" s="180"/>
      <c r="J381" s="150" t="str">
        <f t="shared" si="90"/>
        <v xml:space="preserve"> </v>
      </c>
      <c r="K381" s="180"/>
      <c r="L381" s="180"/>
      <c r="M381" s="102">
        <f t="shared" si="92"/>
        <v>0</v>
      </c>
      <c r="N381" s="180"/>
      <c r="O381" s="133" t="str">
        <f t="shared" si="91"/>
        <v xml:space="preserve"> </v>
      </c>
      <c r="P381" s="180"/>
    </row>
    <row r="382" spans="1:16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36">
        <v>0</v>
      </c>
      <c r="G382" s="136"/>
      <c r="H382" s="102">
        <f t="shared" si="89"/>
        <v>0</v>
      </c>
      <c r="I382" s="180"/>
      <c r="J382" s="150" t="str">
        <f t="shared" si="90"/>
        <v xml:space="preserve"> </v>
      </c>
      <c r="K382" s="180"/>
      <c r="L382" s="180"/>
      <c r="M382" s="102">
        <f t="shared" si="92"/>
        <v>0</v>
      </c>
      <c r="N382" s="180"/>
      <c r="O382" s="133" t="str">
        <f t="shared" si="91"/>
        <v xml:space="preserve"> </v>
      </c>
      <c r="P382" s="180"/>
    </row>
    <row r="383" spans="1:16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36">
        <v>0</v>
      </c>
      <c r="G383" s="136"/>
      <c r="H383" s="102">
        <f t="shared" si="89"/>
        <v>0</v>
      </c>
      <c r="I383" s="180"/>
      <c r="J383" s="150" t="str">
        <f t="shared" si="90"/>
        <v xml:space="preserve"> </v>
      </c>
      <c r="K383" s="180"/>
      <c r="L383" s="180"/>
      <c r="M383" s="102">
        <f t="shared" si="92"/>
        <v>0</v>
      </c>
      <c r="N383" s="180"/>
      <c r="O383" s="133" t="str">
        <f t="shared" si="91"/>
        <v xml:space="preserve"> </v>
      </c>
      <c r="P383" s="180"/>
    </row>
    <row r="384" spans="1:16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36">
        <v>0</v>
      </c>
      <c r="G384" s="136"/>
      <c r="H384" s="102">
        <f t="shared" si="89"/>
        <v>0</v>
      </c>
      <c r="I384" s="180"/>
      <c r="J384" s="150" t="str">
        <f t="shared" si="90"/>
        <v xml:space="preserve"> </v>
      </c>
      <c r="K384" s="180"/>
      <c r="L384" s="180"/>
      <c r="M384" s="102">
        <f t="shared" si="92"/>
        <v>0</v>
      </c>
      <c r="N384" s="180"/>
      <c r="O384" s="133" t="str">
        <f t="shared" si="91"/>
        <v xml:space="preserve"> </v>
      </c>
      <c r="P384" s="180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36">
        <v>0</v>
      </c>
      <c r="G385" s="136"/>
      <c r="H385" s="102">
        <f t="shared" si="89"/>
        <v>0</v>
      </c>
      <c r="I385" s="180"/>
      <c r="J385" s="150" t="str">
        <f t="shared" si="90"/>
        <v xml:space="preserve"> </v>
      </c>
      <c r="K385" s="180"/>
      <c r="L385" s="180"/>
      <c r="M385" s="102">
        <f t="shared" si="92"/>
        <v>0</v>
      </c>
      <c r="N385" s="180"/>
      <c r="O385" s="133" t="str">
        <f t="shared" si="91"/>
        <v xml:space="preserve"> </v>
      </c>
      <c r="P385" s="180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36">
        <v>0</v>
      </c>
      <c r="G386" s="136"/>
      <c r="H386" s="102">
        <f t="shared" si="89"/>
        <v>0</v>
      </c>
      <c r="I386" s="180"/>
      <c r="J386" s="150" t="str">
        <f t="shared" si="90"/>
        <v xml:space="preserve"> </v>
      </c>
      <c r="K386" s="180"/>
      <c r="L386" s="180"/>
      <c r="M386" s="102">
        <f t="shared" si="92"/>
        <v>0</v>
      </c>
      <c r="N386" s="180"/>
      <c r="O386" s="133" t="str">
        <f t="shared" si="91"/>
        <v xml:space="preserve"> </v>
      </c>
      <c r="P386" s="180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36">
        <v>0</v>
      </c>
      <c r="G387" s="136"/>
      <c r="H387" s="102">
        <f t="shared" si="89"/>
        <v>0</v>
      </c>
      <c r="I387" s="180"/>
      <c r="J387" s="150" t="str">
        <f t="shared" si="90"/>
        <v xml:space="preserve"> </v>
      </c>
      <c r="K387" s="180"/>
      <c r="L387" s="180"/>
      <c r="M387" s="102">
        <f t="shared" si="92"/>
        <v>0</v>
      </c>
      <c r="N387" s="180"/>
      <c r="O387" s="133" t="str">
        <f t="shared" si="91"/>
        <v xml:space="preserve"> </v>
      </c>
      <c r="P387" s="180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36">
        <v>0</v>
      </c>
      <c r="G388" s="136"/>
      <c r="H388" s="102">
        <f t="shared" si="89"/>
        <v>0</v>
      </c>
      <c r="I388" s="180"/>
      <c r="J388" s="150" t="str">
        <f t="shared" si="90"/>
        <v xml:space="preserve"> </v>
      </c>
      <c r="K388" s="180"/>
      <c r="L388" s="180"/>
      <c r="M388" s="102">
        <f t="shared" si="92"/>
        <v>0</v>
      </c>
      <c r="N388" s="180"/>
      <c r="O388" s="133" t="str">
        <f t="shared" si="91"/>
        <v xml:space="preserve"> </v>
      </c>
      <c r="P388" s="180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36">
        <v>0</v>
      </c>
      <c r="G389" s="136"/>
      <c r="H389" s="102">
        <f t="shared" si="89"/>
        <v>0</v>
      </c>
      <c r="I389" s="180"/>
      <c r="J389" s="150" t="str">
        <f t="shared" si="90"/>
        <v xml:space="preserve"> </v>
      </c>
      <c r="K389" s="180"/>
      <c r="L389" s="180"/>
      <c r="M389" s="102">
        <f t="shared" si="92"/>
        <v>0</v>
      </c>
      <c r="N389" s="180"/>
      <c r="O389" s="133" t="str">
        <f t="shared" si="91"/>
        <v xml:space="preserve"> </v>
      </c>
      <c r="P389" s="180"/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F390" s="136">
        <v>0</v>
      </c>
      <c r="G390" s="136"/>
      <c r="H390" s="102">
        <f t="shared" si="89"/>
        <v>0</v>
      </c>
      <c r="I390" s="180"/>
      <c r="J390" s="150" t="str">
        <f t="shared" si="90"/>
        <v xml:space="preserve"> </v>
      </c>
      <c r="K390" s="180"/>
      <c r="L390" s="180"/>
      <c r="M390" s="102">
        <f t="shared" si="92"/>
        <v>0</v>
      </c>
      <c r="N390" s="180"/>
      <c r="O390" s="133" t="str">
        <f t="shared" si="91"/>
        <v xml:space="preserve"> </v>
      </c>
      <c r="P390" s="180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36">
        <v>0</v>
      </c>
      <c r="G391" s="136"/>
      <c r="H391" s="102">
        <f t="shared" si="89"/>
        <v>0</v>
      </c>
      <c r="I391" s="180"/>
      <c r="J391" s="150" t="str">
        <f t="shared" si="90"/>
        <v xml:space="preserve"> </v>
      </c>
      <c r="K391" s="180"/>
      <c r="L391" s="180"/>
      <c r="M391" s="102">
        <f t="shared" si="92"/>
        <v>0</v>
      </c>
      <c r="N391" s="180"/>
      <c r="O391" s="133" t="str">
        <f t="shared" si="91"/>
        <v xml:space="preserve"> </v>
      </c>
      <c r="P391" s="180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36">
        <v>0</v>
      </c>
      <c r="G392" s="136"/>
      <c r="H392" s="102">
        <f t="shared" si="89"/>
        <v>0</v>
      </c>
      <c r="I392" s="180"/>
      <c r="J392" s="150" t="str">
        <f t="shared" si="90"/>
        <v xml:space="preserve"> </v>
      </c>
      <c r="K392" s="180"/>
      <c r="L392" s="180"/>
      <c r="M392" s="102">
        <f t="shared" si="92"/>
        <v>0</v>
      </c>
      <c r="N392" s="180"/>
      <c r="O392" s="133" t="str">
        <f t="shared" si="91"/>
        <v xml:space="preserve"> </v>
      </c>
      <c r="P392" s="180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36">
        <v>0</v>
      </c>
      <c r="G393" s="136"/>
      <c r="H393" s="102">
        <f t="shared" si="89"/>
        <v>0</v>
      </c>
      <c r="I393" s="180"/>
      <c r="J393" s="150" t="str">
        <f t="shared" si="90"/>
        <v xml:space="preserve"> </v>
      </c>
      <c r="K393" s="180"/>
      <c r="L393" s="180"/>
      <c r="M393" s="102">
        <f t="shared" si="92"/>
        <v>0</v>
      </c>
      <c r="N393" s="180"/>
      <c r="O393" s="133" t="str">
        <f t="shared" si="91"/>
        <v xml:space="preserve"> </v>
      </c>
      <c r="P393" s="180"/>
    </row>
    <row r="394" spans="1:16" ht="15" hidden="1" customHeight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36">
        <v>0</v>
      </c>
      <c r="G394" s="136"/>
      <c r="H394" s="102">
        <f t="shared" si="89"/>
        <v>0</v>
      </c>
      <c r="I394" s="180"/>
      <c r="J394" s="150" t="str">
        <f t="shared" si="90"/>
        <v xml:space="preserve"> </v>
      </c>
      <c r="K394" s="180"/>
      <c r="L394" s="180"/>
      <c r="M394" s="102">
        <f t="shared" si="92"/>
        <v>0</v>
      </c>
      <c r="N394" s="180"/>
      <c r="O394" s="133" t="str">
        <f t="shared" si="91"/>
        <v xml:space="preserve"> </v>
      </c>
      <c r="P394" s="180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36">
        <v>0</v>
      </c>
      <c r="G395" s="136"/>
      <c r="H395" s="102">
        <f t="shared" si="89"/>
        <v>0</v>
      </c>
      <c r="I395" s="180"/>
      <c r="J395" s="150" t="str">
        <f t="shared" si="90"/>
        <v xml:space="preserve"> </v>
      </c>
      <c r="K395" s="180"/>
      <c r="L395" s="180"/>
      <c r="M395" s="102">
        <f t="shared" si="92"/>
        <v>0</v>
      </c>
      <c r="N395" s="180"/>
      <c r="O395" s="133" t="str">
        <f t="shared" si="91"/>
        <v xml:space="preserve"> </v>
      </c>
      <c r="P395" s="180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36">
        <v>0</v>
      </c>
      <c r="G396" s="136"/>
      <c r="H396" s="102">
        <f t="shared" si="89"/>
        <v>0</v>
      </c>
      <c r="I396" s="180"/>
      <c r="J396" s="150" t="str">
        <f t="shared" si="90"/>
        <v xml:space="preserve"> </v>
      </c>
      <c r="K396" s="180"/>
      <c r="L396" s="180"/>
      <c r="M396" s="102">
        <f t="shared" si="92"/>
        <v>0</v>
      </c>
      <c r="N396" s="180"/>
      <c r="O396" s="133" t="str">
        <f t="shared" si="91"/>
        <v xml:space="preserve"> </v>
      </c>
      <c r="P396" s="180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36">
        <v>0</v>
      </c>
      <c r="G397" s="136"/>
      <c r="H397" s="102">
        <f t="shared" si="89"/>
        <v>0</v>
      </c>
      <c r="I397" s="180"/>
      <c r="J397" s="150" t="str">
        <f t="shared" si="90"/>
        <v xml:space="preserve"> </v>
      </c>
      <c r="K397" s="180"/>
      <c r="L397" s="180"/>
      <c r="M397" s="102">
        <f t="shared" si="92"/>
        <v>0</v>
      </c>
      <c r="N397" s="180"/>
      <c r="O397" s="133" t="str">
        <f t="shared" si="91"/>
        <v xml:space="preserve"> </v>
      </c>
      <c r="P397" s="180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36">
        <v>0</v>
      </c>
      <c r="G398" s="136"/>
      <c r="H398" s="102">
        <f t="shared" si="89"/>
        <v>0</v>
      </c>
      <c r="I398" s="180"/>
      <c r="J398" s="150" t="str">
        <f t="shared" si="90"/>
        <v xml:space="preserve"> </v>
      </c>
      <c r="K398" s="180"/>
      <c r="L398" s="180"/>
      <c r="M398" s="102">
        <f t="shared" si="92"/>
        <v>0</v>
      </c>
      <c r="N398" s="180"/>
      <c r="O398" s="133" t="str">
        <f t="shared" si="91"/>
        <v xml:space="preserve"> </v>
      </c>
      <c r="P398" s="180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36">
        <v>0</v>
      </c>
      <c r="G399" s="136"/>
      <c r="H399" s="102">
        <f t="shared" si="89"/>
        <v>0</v>
      </c>
      <c r="I399" s="180"/>
      <c r="J399" s="150" t="str">
        <f t="shared" si="90"/>
        <v xml:space="preserve"> </v>
      </c>
      <c r="K399" s="180"/>
      <c r="L399" s="180"/>
      <c r="M399" s="102">
        <f t="shared" si="92"/>
        <v>0</v>
      </c>
      <c r="N399" s="180"/>
      <c r="O399" s="133" t="str">
        <f t="shared" si="91"/>
        <v xml:space="preserve"> </v>
      </c>
      <c r="P399" s="180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36">
        <v>0</v>
      </c>
      <c r="G400" s="136"/>
      <c r="H400" s="102">
        <f t="shared" si="89"/>
        <v>0</v>
      </c>
      <c r="I400" s="180"/>
      <c r="J400" s="150" t="str">
        <f t="shared" si="90"/>
        <v xml:space="preserve"> </v>
      </c>
      <c r="K400" s="180"/>
      <c r="L400" s="180"/>
      <c r="M400" s="102">
        <f t="shared" si="92"/>
        <v>0</v>
      </c>
      <c r="N400" s="180"/>
      <c r="O400" s="133" t="str">
        <f t="shared" si="91"/>
        <v xml:space="preserve"> </v>
      </c>
      <c r="P400" s="180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36">
        <v>0</v>
      </c>
      <c r="G401" s="136"/>
      <c r="H401" s="102">
        <f t="shared" si="89"/>
        <v>0</v>
      </c>
      <c r="I401" s="180"/>
      <c r="J401" s="150" t="str">
        <f t="shared" si="90"/>
        <v xml:space="preserve"> </v>
      </c>
      <c r="K401" s="180"/>
      <c r="L401" s="180"/>
      <c r="M401" s="102">
        <f t="shared" si="92"/>
        <v>0</v>
      </c>
      <c r="N401" s="180"/>
      <c r="O401" s="133" t="str">
        <f t="shared" si="91"/>
        <v xml:space="preserve"> </v>
      </c>
      <c r="P401" s="180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36">
        <v>0</v>
      </c>
      <c r="G402" s="136"/>
      <c r="H402" s="102">
        <f t="shared" si="89"/>
        <v>0</v>
      </c>
      <c r="I402" s="180"/>
      <c r="J402" s="150" t="str">
        <f t="shared" si="90"/>
        <v xml:space="preserve"> </v>
      </c>
      <c r="K402" s="180"/>
      <c r="L402" s="180"/>
      <c r="M402" s="102">
        <f t="shared" si="92"/>
        <v>0</v>
      </c>
      <c r="N402" s="180"/>
      <c r="O402" s="133" t="str">
        <f t="shared" si="91"/>
        <v xml:space="preserve"> </v>
      </c>
      <c r="P402" s="180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36">
        <v>0</v>
      </c>
      <c r="G403" s="136"/>
      <c r="H403" s="102">
        <f t="shared" si="89"/>
        <v>0</v>
      </c>
      <c r="I403" s="180"/>
      <c r="J403" s="150" t="str">
        <f t="shared" si="90"/>
        <v xml:space="preserve"> </v>
      </c>
      <c r="K403" s="180"/>
      <c r="L403" s="180"/>
      <c r="M403" s="102">
        <f t="shared" si="92"/>
        <v>0</v>
      </c>
      <c r="N403" s="180"/>
      <c r="O403" s="133" t="str">
        <f t="shared" si="91"/>
        <v xml:space="preserve"> </v>
      </c>
      <c r="P403" s="180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36">
        <v>0</v>
      </c>
      <c r="G404" s="136"/>
      <c r="H404" s="102">
        <f t="shared" si="89"/>
        <v>0</v>
      </c>
      <c r="I404" s="180"/>
      <c r="J404" s="150" t="str">
        <f t="shared" si="90"/>
        <v xml:space="preserve"> </v>
      </c>
      <c r="K404" s="180"/>
      <c r="L404" s="180"/>
      <c r="M404" s="102">
        <f t="shared" si="92"/>
        <v>0</v>
      </c>
      <c r="N404" s="180"/>
      <c r="O404" s="133" t="str">
        <f t="shared" si="91"/>
        <v xml:space="preserve"> </v>
      </c>
      <c r="P404" s="180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36">
        <v>0</v>
      </c>
      <c r="G405" s="136"/>
      <c r="H405" s="102">
        <f t="shared" si="89"/>
        <v>0</v>
      </c>
      <c r="I405" s="180"/>
      <c r="J405" s="150" t="str">
        <f t="shared" si="90"/>
        <v xml:space="preserve"> </v>
      </c>
      <c r="K405" s="180"/>
      <c r="L405" s="180"/>
      <c r="M405" s="102">
        <f t="shared" si="92"/>
        <v>0</v>
      </c>
      <c r="N405" s="180"/>
      <c r="O405" s="133" t="str">
        <f t="shared" si="91"/>
        <v xml:space="preserve"> </v>
      </c>
      <c r="P405" s="180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36">
        <v>0</v>
      </c>
      <c r="G406" s="136"/>
      <c r="H406" s="102">
        <f t="shared" ref="H406:H469" si="93">SUM(F406:G406)</f>
        <v>0</v>
      </c>
      <c r="I406" s="180"/>
      <c r="J406" s="150" t="str">
        <f t="shared" si="90"/>
        <v xml:space="preserve"> </v>
      </c>
      <c r="K406" s="180"/>
      <c r="L406" s="180"/>
      <c r="M406" s="102">
        <f t="shared" si="92"/>
        <v>0</v>
      </c>
      <c r="N406" s="180"/>
      <c r="O406" s="133" t="str">
        <f t="shared" si="91"/>
        <v xml:space="preserve"> </v>
      </c>
      <c r="P406" s="180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36">
        <v>0</v>
      </c>
      <c r="G407" s="136"/>
      <c r="H407" s="102">
        <f t="shared" si="93"/>
        <v>0</v>
      </c>
      <c r="I407" s="180"/>
      <c r="J407" s="150" t="str">
        <f t="shared" si="90"/>
        <v xml:space="preserve"> </v>
      </c>
      <c r="K407" s="180"/>
      <c r="L407" s="180"/>
      <c r="M407" s="102">
        <f t="shared" si="92"/>
        <v>0</v>
      </c>
      <c r="N407" s="180"/>
      <c r="O407" s="133" t="str">
        <f t="shared" si="91"/>
        <v xml:space="preserve"> </v>
      </c>
      <c r="P407" s="180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36">
        <v>0</v>
      </c>
      <c r="G408" s="136"/>
      <c r="H408" s="102">
        <f t="shared" si="93"/>
        <v>0</v>
      </c>
      <c r="I408" s="180"/>
      <c r="J408" s="150" t="str">
        <f t="shared" si="90"/>
        <v xml:space="preserve"> </v>
      </c>
      <c r="K408" s="180"/>
      <c r="L408" s="180"/>
      <c r="M408" s="102">
        <f t="shared" si="92"/>
        <v>0</v>
      </c>
      <c r="N408" s="180"/>
      <c r="O408" s="133" t="str">
        <f t="shared" si="91"/>
        <v xml:space="preserve"> </v>
      </c>
      <c r="P408" s="180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36">
        <v>0</v>
      </c>
      <c r="G409" s="136"/>
      <c r="H409" s="102">
        <f t="shared" si="93"/>
        <v>0</v>
      </c>
      <c r="I409" s="180"/>
      <c r="J409" s="150" t="str">
        <f t="shared" ref="J409:J472" si="94">IF(H409=0," ",I409/H409)</f>
        <v xml:space="preserve"> </v>
      </c>
      <c r="K409" s="180"/>
      <c r="L409" s="180"/>
      <c r="M409" s="102">
        <f t="shared" si="92"/>
        <v>0</v>
      </c>
      <c r="N409" s="180"/>
      <c r="O409" s="133" t="str">
        <f t="shared" ref="O409:O472" si="95">IF(M409=0," ",N409/M409)</f>
        <v xml:space="preserve"> </v>
      </c>
      <c r="P409" s="180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36">
        <v>0</v>
      </c>
      <c r="G410" s="136"/>
      <c r="H410" s="102">
        <f t="shared" si="93"/>
        <v>0</v>
      </c>
      <c r="I410" s="180"/>
      <c r="J410" s="150" t="str">
        <f t="shared" si="94"/>
        <v xml:space="preserve"> </v>
      </c>
      <c r="K410" s="180"/>
      <c r="L410" s="180"/>
      <c r="M410" s="102">
        <f t="shared" ref="M410:M473" si="96">SUM(K410:L410)</f>
        <v>0</v>
      </c>
      <c r="N410" s="180"/>
      <c r="O410" s="133" t="str">
        <f t="shared" si="95"/>
        <v xml:space="preserve"> </v>
      </c>
      <c r="P410" s="180"/>
    </row>
    <row r="411" spans="1:16" ht="15" hidden="1" customHeight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36">
        <v>0</v>
      </c>
      <c r="G411" s="136"/>
      <c r="H411" s="102">
        <f t="shared" si="93"/>
        <v>0</v>
      </c>
      <c r="I411" s="180"/>
      <c r="J411" s="150" t="str">
        <f t="shared" si="94"/>
        <v xml:space="preserve"> </v>
      </c>
      <c r="K411" s="180"/>
      <c r="L411" s="180"/>
      <c r="M411" s="102">
        <f t="shared" si="96"/>
        <v>0</v>
      </c>
      <c r="N411" s="180"/>
      <c r="O411" s="133" t="str">
        <f t="shared" si="95"/>
        <v xml:space="preserve"> </v>
      </c>
      <c r="P411" s="180"/>
    </row>
    <row r="412" spans="1:16" ht="25.5" hidden="1" customHeight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36">
        <v>0</v>
      </c>
      <c r="G412" s="136"/>
      <c r="H412" s="102">
        <f t="shared" si="93"/>
        <v>0</v>
      </c>
      <c r="I412" s="180"/>
      <c r="J412" s="150" t="str">
        <f t="shared" si="94"/>
        <v xml:space="preserve"> </v>
      </c>
      <c r="K412" s="180"/>
      <c r="L412" s="180"/>
      <c r="M412" s="102">
        <f t="shared" si="96"/>
        <v>0</v>
      </c>
      <c r="N412" s="180"/>
      <c r="O412" s="133" t="str">
        <f t="shared" si="95"/>
        <v xml:space="preserve"> </v>
      </c>
      <c r="P412" s="180"/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36">
        <v>0</v>
      </c>
      <c r="G413" s="136"/>
      <c r="H413" s="102">
        <f t="shared" si="93"/>
        <v>0</v>
      </c>
      <c r="I413" s="180"/>
      <c r="J413" s="150" t="str">
        <f t="shared" si="94"/>
        <v xml:space="preserve"> </v>
      </c>
      <c r="K413" s="180"/>
      <c r="L413" s="180"/>
      <c r="M413" s="102">
        <f t="shared" si="96"/>
        <v>0</v>
      </c>
      <c r="N413" s="180"/>
      <c r="O413" s="133" t="str">
        <f t="shared" si="95"/>
        <v xml:space="preserve"> </v>
      </c>
      <c r="P413" s="180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36">
        <v>0</v>
      </c>
      <c r="G414" s="136"/>
      <c r="H414" s="102">
        <f t="shared" si="93"/>
        <v>0</v>
      </c>
      <c r="I414" s="180"/>
      <c r="J414" s="150" t="str">
        <f t="shared" si="94"/>
        <v xml:space="preserve"> </v>
      </c>
      <c r="K414" s="180"/>
      <c r="L414" s="180"/>
      <c r="M414" s="102">
        <f t="shared" si="96"/>
        <v>0</v>
      </c>
      <c r="N414" s="180"/>
      <c r="O414" s="133" t="str">
        <f t="shared" si="95"/>
        <v xml:space="preserve"> </v>
      </c>
      <c r="P414" s="180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36">
        <v>0</v>
      </c>
      <c r="G415" s="136"/>
      <c r="H415" s="102">
        <f t="shared" si="93"/>
        <v>0</v>
      </c>
      <c r="I415" s="180"/>
      <c r="J415" s="150" t="str">
        <f t="shared" si="94"/>
        <v xml:space="preserve"> </v>
      </c>
      <c r="K415" s="180"/>
      <c r="L415" s="180"/>
      <c r="M415" s="102">
        <f t="shared" si="96"/>
        <v>0</v>
      </c>
      <c r="N415" s="180"/>
      <c r="O415" s="133" t="str">
        <f t="shared" si="95"/>
        <v xml:space="preserve"> </v>
      </c>
      <c r="P415" s="180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36">
        <v>0</v>
      </c>
      <c r="G416" s="136"/>
      <c r="H416" s="102">
        <f t="shared" si="93"/>
        <v>0</v>
      </c>
      <c r="I416" s="180"/>
      <c r="J416" s="150" t="str">
        <f t="shared" si="94"/>
        <v xml:space="preserve"> </v>
      </c>
      <c r="K416" s="180"/>
      <c r="L416" s="180"/>
      <c r="M416" s="102">
        <f t="shared" si="96"/>
        <v>0</v>
      </c>
      <c r="N416" s="180"/>
      <c r="O416" s="133" t="str">
        <f t="shared" si="95"/>
        <v xml:space="preserve"> </v>
      </c>
      <c r="P416" s="180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36">
        <v>0</v>
      </c>
      <c r="G417" s="136"/>
      <c r="H417" s="102">
        <f t="shared" si="93"/>
        <v>0</v>
      </c>
      <c r="I417" s="180"/>
      <c r="J417" s="150" t="str">
        <f t="shared" si="94"/>
        <v xml:space="preserve"> </v>
      </c>
      <c r="K417" s="180"/>
      <c r="L417" s="180"/>
      <c r="M417" s="102">
        <f t="shared" si="96"/>
        <v>0</v>
      </c>
      <c r="N417" s="180"/>
      <c r="O417" s="133" t="str">
        <f t="shared" si="95"/>
        <v xml:space="preserve"> </v>
      </c>
      <c r="P417" s="180"/>
    </row>
    <row r="418" spans="1:16" ht="25.5" hidden="1" customHeight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36">
        <v>0</v>
      </c>
      <c r="G418" s="136"/>
      <c r="H418" s="102">
        <f t="shared" si="93"/>
        <v>0</v>
      </c>
      <c r="I418" s="180"/>
      <c r="J418" s="150" t="str">
        <f t="shared" si="94"/>
        <v xml:space="preserve"> </v>
      </c>
      <c r="K418" s="180"/>
      <c r="L418" s="180"/>
      <c r="M418" s="102">
        <f t="shared" si="96"/>
        <v>0</v>
      </c>
      <c r="N418" s="180"/>
      <c r="O418" s="133" t="str">
        <f t="shared" si="95"/>
        <v xml:space="preserve"> </v>
      </c>
      <c r="P418" s="180"/>
    </row>
    <row r="419" spans="1:16" ht="25.5" hidden="1" customHeight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36">
        <v>0</v>
      </c>
      <c r="G419" s="136"/>
      <c r="H419" s="102">
        <f t="shared" si="93"/>
        <v>0</v>
      </c>
      <c r="I419" s="180"/>
      <c r="J419" s="150" t="str">
        <f t="shared" si="94"/>
        <v xml:space="preserve"> </v>
      </c>
      <c r="K419" s="180"/>
      <c r="L419" s="180"/>
      <c r="M419" s="102">
        <f t="shared" si="96"/>
        <v>0</v>
      </c>
      <c r="N419" s="180"/>
      <c r="O419" s="133" t="str">
        <f t="shared" si="95"/>
        <v xml:space="preserve"> </v>
      </c>
      <c r="P419" s="180"/>
    </row>
    <row r="420" spans="1:16" ht="25.5" hidden="1" customHeight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36">
        <v>0</v>
      </c>
      <c r="G420" s="136"/>
      <c r="H420" s="102">
        <f t="shared" si="93"/>
        <v>0</v>
      </c>
      <c r="I420" s="180"/>
      <c r="J420" s="150" t="str">
        <f t="shared" si="94"/>
        <v xml:space="preserve"> </v>
      </c>
      <c r="K420" s="180"/>
      <c r="L420" s="180"/>
      <c r="M420" s="102">
        <f t="shared" si="96"/>
        <v>0</v>
      </c>
      <c r="N420" s="180"/>
      <c r="O420" s="133" t="str">
        <f t="shared" si="95"/>
        <v xml:space="preserve"> </v>
      </c>
      <c r="P420" s="180"/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36">
        <v>0</v>
      </c>
      <c r="G421" s="136"/>
      <c r="H421" s="102">
        <f t="shared" si="93"/>
        <v>0</v>
      </c>
      <c r="I421" s="180"/>
      <c r="J421" s="150" t="str">
        <f t="shared" si="94"/>
        <v xml:space="preserve"> </v>
      </c>
      <c r="K421" s="180"/>
      <c r="L421" s="180"/>
      <c r="M421" s="102">
        <f t="shared" si="96"/>
        <v>0</v>
      </c>
      <c r="N421" s="180"/>
      <c r="O421" s="133" t="str">
        <f t="shared" si="95"/>
        <v xml:space="preserve"> </v>
      </c>
      <c r="P421" s="180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36">
        <v>0</v>
      </c>
      <c r="G422" s="136"/>
      <c r="H422" s="102">
        <f t="shared" si="93"/>
        <v>0</v>
      </c>
      <c r="I422" s="180"/>
      <c r="J422" s="150" t="str">
        <f t="shared" si="94"/>
        <v xml:space="preserve"> </v>
      </c>
      <c r="K422" s="180"/>
      <c r="L422" s="180"/>
      <c r="M422" s="102">
        <f t="shared" si="96"/>
        <v>0</v>
      </c>
      <c r="N422" s="180"/>
      <c r="O422" s="133" t="str">
        <f t="shared" si="95"/>
        <v xml:space="preserve"> </v>
      </c>
      <c r="P422" s="180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36">
        <v>0</v>
      </c>
      <c r="G423" s="136"/>
      <c r="H423" s="102">
        <f t="shared" si="93"/>
        <v>0</v>
      </c>
      <c r="I423" s="180"/>
      <c r="J423" s="150" t="str">
        <f t="shared" si="94"/>
        <v xml:space="preserve"> </v>
      </c>
      <c r="K423" s="180"/>
      <c r="L423" s="180"/>
      <c r="M423" s="102">
        <f t="shared" si="96"/>
        <v>0</v>
      </c>
      <c r="N423" s="180"/>
      <c r="O423" s="133" t="str">
        <f t="shared" si="95"/>
        <v xml:space="preserve"> </v>
      </c>
      <c r="P423" s="180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36">
        <v>0</v>
      </c>
      <c r="G424" s="136"/>
      <c r="H424" s="102">
        <f t="shared" si="93"/>
        <v>0</v>
      </c>
      <c r="I424" s="180"/>
      <c r="J424" s="150" t="str">
        <f t="shared" si="94"/>
        <v xml:space="preserve"> </v>
      </c>
      <c r="K424" s="180"/>
      <c r="L424" s="180"/>
      <c r="M424" s="102">
        <f t="shared" si="96"/>
        <v>0</v>
      </c>
      <c r="N424" s="180"/>
      <c r="O424" s="133" t="str">
        <f t="shared" si="95"/>
        <v xml:space="preserve"> </v>
      </c>
      <c r="P424" s="180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36">
        <v>0</v>
      </c>
      <c r="G425" s="136"/>
      <c r="H425" s="102">
        <f t="shared" si="93"/>
        <v>0</v>
      </c>
      <c r="I425" s="180"/>
      <c r="J425" s="150" t="str">
        <f t="shared" si="94"/>
        <v xml:space="preserve"> </v>
      </c>
      <c r="K425" s="180"/>
      <c r="L425" s="180"/>
      <c r="M425" s="102">
        <f t="shared" si="96"/>
        <v>0</v>
      </c>
      <c r="N425" s="180"/>
      <c r="O425" s="133" t="str">
        <f t="shared" si="95"/>
        <v xml:space="preserve"> </v>
      </c>
      <c r="P425" s="180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36">
        <v>0</v>
      </c>
      <c r="G426" s="136"/>
      <c r="H426" s="102">
        <f t="shared" si="93"/>
        <v>0</v>
      </c>
      <c r="I426" s="180"/>
      <c r="J426" s="150" t="str">
        <f t="shared" si="94"/>
        <v xml:space="preserve"> </v>
      </c>
      <c r="K426" s="180"/>
      <c r="L426" s="180"/>
      <c r="M426" s="102">
        <f t="shared" si="96"/>
        <v>0</v>
      </c>
      <c r="N426" s="180"/>
      <c r="O426" s="133" t="str">
        <f t="shared" si="95"/>
        <v xml:space="preserve"> </v>
      </c>
      <c r="P426" s="180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36">
        <v>0</v>
      </c>
      <c r="G427" s="136"/>
      <c r="H427" s="102">
        <f t="shared" si="93"/>
        <v>0</v>
      </c>
      <c r="I427" s="180"/>
      <c r="J427" s="150" t="str">
        <f t="shared" si="94"/>
        <v xml:space="preserve"> </v>
      </c>
      <c r="K427" s="180"/>
      <c r="L427" s="180"/>
      <c r="M427" s="102">
        <f t="shared" si="96"/>
        <v>0</v>
      </c>
      <c r="N427" s="180"/>
      <c r="O427" s="133" t="str">
        <f t="shared" si="95"/>
        <v xml:space="preserve"> </v>
      </c>
      <c r="P427" s="180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36">
        <v>0</v>
      </c>
      <c r="G428" s="136"/>
      <c r="H428" s="102">
        <f t="shared" si="93"/>
        <v>0</v>
      </c>
      <c r="I428" s="180"/>
      <c r="J428" s="150" t="str">
        <f t="shared" si="94"/>
        <v xml:space="preserve"> </v>
      </c>
      <c r="K428" s="180"/>
      <c r="L428" s="180"/>
      <c r="M428" s="102">
        <f t="shared" si="96"/>
        <v>0</v>
      </c>
      <c r="N428" s="180"/>
      <c r="O428" s="133" t="str">
        <f t="shared" si="95"/>
        <v xml:space="preserve"> </v>
      </c>
      <c r="P428" s="180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36">
        <v>0</v>
      </c>
      <c r="G429" s="136"/>
      <c r="H429" s="102">
        <f t="shared" si="93"/>
        <v>0</v>
      </c>
      <c r="I429" s="180"/>
      <c r="J429" s="150" t="str">
        <f t="shared" si="94"/>
        <v xml:space="preserve"> </v>
      </c>
      <c r="K429" s="180"/>
      <c r="L429" s="180"/>
      <c r="M429" s="102">
        <f t="shared" si="96"/>
        <v>0</v>
      </c>
      <c r="N429" s="180"/>
      <c r="O429" s="133" t="str">
        <f t="shared" si="95"/>
        <v xml:space="preserve"> </v>
      </c>
      <c r="P429" s="180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36">
        <v>0</v>
      </c>
      <c r="G430" s="136"/>
      <c r="H430" s="102">
        <f t="shared" si="93"/>
        <v>0</v>
      </c>
      <c r="I430" s="180"/>
      <c r="J430" s="150" t="str">
        <f t="shared" si="94"/>
        <v xml:space="preserve"> </v>
      </c>
      <c r="K430" s="180"/>
      <c r="L430" s="180"/>
      <c r="M430" s="102">
        <f t="shared" si="96"/>
        <v>0</v>
      </c>
      <c r="N430" s="180"/>
      <c r="O430" s="133" t="str">
        <f t="shared" si="95"/>
        <v xml:space="preserve"> </v>
      </c>
      <c r="P430" s="180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36">
        <v>0</v>
      </c>
      <c r="G431" s="136"/>
      <c r="H431" s="102">
        <f t="shared" si="93"/>
        <v>0</v>
      </c>
      <c r="I431" s="180"/>
      <c r="J431" s="150" t="str">
        <f t="shared" si="94"/>
        <v xml:space="preserve"> </v>
      </c>
      <c r="K431" s="180"/>
      <c r="L431" s="180"/>
      <c r="M431" s="102">
        <f t="shared" si="96"/>
        <v>0</v>
      </c>
      <c r="N431" s="180"/>
      <c r="O431" s="133" t="str">
        <f t="shared" si="95"/>
        <v xml:space="preserve"> </v>
      </c>
      <c r="P431" s="180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36">
        <v>0</v>
      </c>
      <c r="G432" s="136"/>
      <c r="H432" s="102">
        <f t="shared" si="93"/>
        <v>0</v>
      </c>
      <c r="I432" s="180"/>
      <c r="J432" s="150" t="str">
        <f t="shared" si="94"/>
        <v xml:space="preserve"> </v>
      </c>
      <c r="K432" s="180"/>
      <c r="L432" s="180"/>
      <c r="M432" s="102">
        <f t="shared" si="96"/>
        <v>0</v>
      </c>
      <c r="N432" s="180"/>
      <c r="O432" s="133" t="str">
        <f t="shared" si="95"/>
        <v xml:space="preserve"> </v>
      </c>
      <c r="P432" s="180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36">
        <v>0</v>
      </c>
      <c r="G433" s="136"/>
      <c r="H433" s="102">
        <f t="shared" si="93"/>
        <v>0</v>
      </c>
      <c r="I433" s="180"/>
      <c r="J433" s="150" t="str">
        <f t="shared" si="94"/>
        <v xml:space="preserve"> </v>
      </c>
      <c r="K433" s="180"/>
      <c r="L433" s="180"/>
      <c r="M433" s="102">
        <f t="shared" si="96"/>
        <v>0</v>
      </c>
      <c r="N433" s="180"/>
      <c r="O433" s="133" t="str">
        <f t="shared" si="95"/>
        <v xml:space="preserve"> </v>
      </c>
      <c r="P433" s="180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36">
        <v>0</v>
      </c>
      <c r="G434" s="136"/>
      <c r="H434" s="102">
        <f t="shared" si="93"/>
        <v>0</v>
      </c>
      <c r="I434" s="180"/>
      <c r="J434" s="150" t="str">
        <f t="shared" si="94"/>
        <v xml:space="preserve"> </v>
      </c>
      <c r="K434" s="180"/>
      <c r="L434" s="180"/>
      <c r="M434" s="102">
        <f t="shared" si="96"/>
        <v>0</v>
      </c>
      <c r="N434" s="180"/>
      <c r="O434" s="133" t="str">
        <f t="shared" si="95"/>
        <v xml:space="preserve"> </v>
      </c>
      <c r="P434" s="180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36">
        <v>0</v>
      </c>
      <c r="G435" s="136"/>
      <c r="H435" s="102">
        <f t="shared" si="93"/>
        <v>0</v>
      </c>
      <c r="I435" s="180"/>
      <c r="J435" s="150" t="str">
        <f t="shared" si="94"/>
        <v xml:space="preserve"> </v>
      </c>
      <c r="K435" s="180"/>
      <c r="L435" s="180"/>
      <c r="M435" s="102">
        <f t="shared" si="96"/>
        <v>0</v>
      </c>
      <c r="N435" s="180"/>
      <c r="O435" s="133" t="str">
        <f t="shared" si="95"/>
        <v xml:space="preserve"> </v>
      </c>
      <c r="P435" s="180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36">
        <v>0</v>
      </c>
      <c r="G436" s="136"/>
      <c r="H436" s="102">
        <f t="shared" si="93"/>
        <v>0</v>
      </c>
      <c r="I436" s="180"/>
      <c r="J436" s="150" t="str">
        <f t="shared" si="94"/>
        <v xml:space="preserve"> </v>
      </c>
      <c r="K436" s="180"/>
      <c r="L436" s="180"/>
      <c r="M436" s="102">
        <f t="shared" si="96"/>
        <v>0</v>
      </c>
      <c r="N436" s="180"/>
      <c r="O436" s="133" t="str">
        <f t="shared" si="95"/>
        <v xml:space="preserve"> </v>
      </c>
      <c r="P436" s="180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36">
        <v>0</v>
      </c>
      <c r="G437" s="136"/>
      <c r="H437" s="102">
        <f t="shared" si="93"/>
        <v>0</v>
      </c>
      <c r="I437" s="180"/>
      <c r="J437" s="150" t="str">
        <f t="shared" si="94"/>
        <v xml:space="preserve"> </v>
      </c>
      <c r="K437" s="180"/>
      <c r="L437" s="180"/>
      <c r="M437" s="102">
        <f t="shared" si="96"/>
        <v>0</v>
      </c>
      <c r="N437" s="180"/>
      <c r="O437" s="133" t="str">
        <f t="shared" si="95"/>
        <v xml:space="preserve"> </v>
      </c>
      <c r="P437" s="180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36">
        <v>0</v>
      </c>
      <c r="G438" s="136"/>
      <c r="H438" s="102">
        <f t="shared" si="93"/>
        <v>0</v>
      </c>
      <c r="I438" s="180"/>
      <c r="J438" s="150" t="str">
        <f t="shared" si="94"/>
        <v xml:space="preserve"> </v>
      </c>
      <c r="K438" s="180"/>
      <c r="L438" s="180"/>
      <c r="M438" s="102">
        <f t="shared" si="96"/>
        <v>0</v>
      </c>
      <c r="N438" s="180"/>
      <c r="O438" s="133" t="str">
        <f t="shared" si="95"/>
        <v xml:space="preserve"> </v>
      </c>
      <c r="P438" s="180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36">
        <v>0</v>
      </c>
      <c r="G439" s="136"/>
      <c r="H439" s="102">
        <f t="shared" si="93"/>
        <v>0</v>
      </c>
      <c r="I439" s="180"/>
      <c r="J439" s="150" t="str">
        <f t="shared" si="94"/>
        <v xml:space="preserve"> </v>
      </c>
      <c r="K439" s="180"/>
      <c r="L439" s="180"/>
      <c r="M439" s="102">
        <f t="shared" si="96"/>
        <v>0</v>
      </c>
      <c r="N439" s="180"/>
      <c r="O439" s="133" t="str">
        <f t="shared" si="95"/>
        <v xml:space="preserve"> </v>
      </c>
      <c r="P439" s="180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36">
        <v>0</v>
      </c>
      <c r="G440" s="136"/>
      <c r="H440" s="102">
        <f t="shared" si="93"/>
        <v>0</v>
      </c>
      <c r="I440" s="180"/>
      <c r="J440" s="150" t="str">
        <f t="shared" si="94"/>
        <v xml:space="preserve"> </v>
      </c>
      <c r="K440" s="180"/>
      <c r="L440" s="180"/>
      <c r="M440" s="102">
        <f t="shared" si="96"/>
        <v>0</v>
      </c>
      <c r="N440" s="180"/>
      <c r="O440" s="133" t="str">
        <f t="shared" si="95"/>
        <v xml:space="preserve"> </v>
      </c>
      <c r="P440" s="180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36">
        <v>0</v>
      </c>
      <c r="G441" s="136"/>
      <c r="H441" s="102">
        <f t="shared" si="93"/>
        <v>0</v>
      </c>
      <c r="I441" s="180"/>
      <c r="J441" s="150" t="str">
        <f t="shared" si="94"/>
        <v xml:space="preserve"> </v>
      </c>
      <c r="K441" s="180"/>
      <c r="L441" s="180"/>
      <c r="M441" s="102">
        <f t="shared" si="96"/>
        <v>0</v>
      </c>
      <c r="N441" s="180"/>
      <c r="O441" s="133" t="str">
        <f t="shared" si="95"/>
        <v xml:space="preserve"> </v>
      </c>
      <c r="P441" s="180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36">
        <v>0</v>
      </c>
      <c r="G442" s="136"/>
      <c r="H442" s="102">
        <f t="shared" si="93"/>
        <v>0</v>
      </c>
      <c r="I442" s="180"/>
      <c r="J442" s="150" t="str">
        <f t="shared" si="94"/>
        <v xml:space="preserve"> </v>
      </c>
      <c r="K442" s="180"/>
      <c r="L442" s="180"/>
      <c r="M442" s="102">
        <f t="shared" si="96"/>
        <v>0</v>
      </c>
      <c r="N442" s="180"/>
      <c r="O442" s="133" t="str">
        <f t="shared" si="95"/>
        <v xml:space="preserve"> </v>
      </c>
      <c r="P442" s="180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36">
        <v>0</v>
      </c>
      <c r="G443" s="136"/>
      <c r="H443" s="102">
        <f t="shared" si="93"/>
        <v>0</v>
      </c>
      <c r="I443" s="180"/>
      <c r="J443" s="150" t="str">
        <f t="shared" si="94"/>
        <v xml:space="preserve"> </v>
      </c>
      <c r="K443" s="180"/>
      <c r="L443" s="180"/>
      <c r="M443" s="102">
        <f t="shared" si="96"/>
        <v>0</v>
      </c>
      <c r="N443" s="180"/>
      <c r="O443" s="133" t="str">
        <f t="shared" si="95"/>
        <v xml:space="preserve"> </v>
      </c>
      <c r="P443" s="180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36">
        <v>0</v>
      </c>
      <c r="G444" s="136"/>
      <c r="H444" s="102">
        <f t="shared" si="93"/>
        <v>0</v>
      </c>
      <c r="I444" s="180"/>
      <c r="J444" s="150" t="str">
        <f t="shared" si="94"/>
        <v xml:space="preserve"> </v>
      </c>
      <c r="K444" s="180"/>
      <c r="L444" s="180"/>
      <c r="M444" s="102">
        <f t="shared" si="96"/>
        <v>0</v>
      </c>
      <c r="N444" s="180"/>
      <c r="O444" s="133" t="str">
        <f t="shared" si="95"/>
        <v xml:space="preserve"> </v>
      </c>
      <c r="P444" s="180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36">
        <v>0</v>
      </c>
      <c r="G445" s="136"/>
      <c r="H445" s="102">
        <f t="shared" si="93"/>
        <v>0</v>
      </c>
      <c r="I445" s="180"/>
      <c r="J445" s="150" t="str">
        <f t="shared" si="94"/>
        <v xml:space="preserve"> </v>
      </c>
      <c r="K445" s="180"/>
      <c r="L445" s="180"/>
      <c r="M445" s="102">
        <f t="shared" si="96"/>
        <v>0</v>
      </c>
      <c r="N445" s="180"/>
      <c r="O445" s="133" t="str">
        <f t="shared" si="95"/>
        <v xml:space="preserve"> </v>
      </c>
      <c r="P445" s="180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36">
        <v>0</v>
      </c>
      <c r="G446" s="136"/>
      <c r="H446" s="102">
        <f t="shared" si="93"/>
        <v>0</v>
      </c>
      <c r="I446" s="180"/>
      <c r="J446" s="150" t="str">
        <f t="shared" si="94"/>
        <v xml:space="preserve"> </v>
      </c>
      <c r="K446" s="180"/>
      <c r="L446" s="180"/>
      <c r="M446" s="102">
        <f t="shared" si="96"/>
        <v>0</v>
      </c>
      <c r="N446" s="180"/>
      <c r="O446" s="133" t="str">
        <f t="shared" si="95"/>
        <v xml:space="preserve"> </v>
      </c>
      <c r="P446" s="180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36">
        <v>0</v>
      </c>
      <c r="G447" s="136"/>
      <c r="H447" s="102">
        <f t="shared" si="93"/>
        <v>0</v>
      </c>
      <c r="I447" s="180"/>
      <c r="J447" s="150" t="str">
        <f t="shared" si="94"/>
        <v xml:space="preserve"> </v>
      </c>
      <c r="K447" s="180"/>
      <c r="L447" s="180"/>
      <c r="M447" s="102">
        <f t="shared" si="96"/>
        <v>0</v>
      </c>
      <c r="N447" s="180"/>
      <c r="O447" s="133" t="str">
        <f t="shared" si="95"/>
        <v xml:space="preserve"> </v>
      </c>
      <c r="P447" s="180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36">
        <v>0</v>
      </c>
      <c r="G448" s="136"/>
      <c r="H448" s="102">
        <f t="shared" si="93"/>
        <v>0</v>
      </c>
      <c r="I448" s="180"/>
      <c r="J448" s="150" t="str">
        <f t="shared" si="94"/>
        <v xml:space="preserve"> </v>
      </c>
      <c r="K448" s="180"/>
      <c r="L448" s="180"/>
      <c r="M448" s="102">
        <f t="shared" si="96"/>
        <v>0</v>
      </c>
      <c r="N448" s="180"/>
      <c r="O448" s="133" t="str">
        <f t="shared" si="95"/>
        <v xml:space="preserve"> </v>
      </c>
      <c r="P448" s="180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36">
        <v>0</v>
      </c>
      <c r="G449" s="136"/>
      <c r="H449" s="102">
        <f t="shared" si="93"/>
        <v>0</v>
      </c>
      <c r="I449" s="180"/>
      <c r="J449" s="150" t="str">
        <f t="shared" si="94"/>
        <v xml:space="preserve"> </v>
      </c>
      <c r="K449" s="180"/>
      <c r="L449" s="180"/>
      <c r="M449" s="102">
        <f t="shared" si="96"/>
        <v>0</v>
      </c>
      <c r="N449" s="180"/>
      <c r="O449" s="133" t="str">
        <f t="shared" si="95"/>
        <v xml:space="preserve"> </v>
      </c>
      <c r="P449" s="180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36">
        <v>0</v>
      </c>
      <c r="G450" s="136"/>
      <c r="H450" s="102">
        <f t="shared" si="93"/>
        <v>0</v>
      </c>
      <c r="I450" s="180"/>
      <c r="J450" s="150" t="str">
        <f t="shared" si="94"/>
        <v xml:space="preserve"> </v>
      </c>
      <c r="K450" s="180"/>
      <c r="L450" s="180"/>
      <c r="M450" s="102">
        <f t="shared" si="96"/>
        <v>0</v>
      </c>
      <c r="N450" s="180"/>
      <c r="O450" s="133" t="str">
        <f t="shared" si="95"/>
        <v xml:space="preserve"> </v>
      </c>
      <c r="P450" s="180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36">
        <v>0</v>
      </c>
      <c r="G451" s="136"/>
      <c r="H451" s="102">
        <f t="shared" si="93"/>
        <v>0</v>
      </c>
      <c r="I451" s="180"/>
      <c r="J451" s="150" t="str">
        <f t="shared" si="94"/>
        <v xml:space="preserve"> </v>
      </c>
      <c r="K451" s="180"/>
      <c r="L451" s="180"/>
      <c r="M451" s="102">
        <f t="shared" si="96"/>
        <v>0</v>
      </c>
      <c r="N451" s="180"/>
      <c r="O451" s="133" t="str">
        <f t="shared" si="95"/>
        <v xml:space="preserve"> </v>
      </c>
      <c r="P451" s="180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36">
        <v>0</v>
      </c>
      <c r="G452" s="136"/>
      <c r="H452" s="102">
        <f t="shared" si="93"/>
        <v>0</v>
      </c>
      <c r="I452" s="180"/>
      <c r="J452" s="150" t="str">
        <f t="shared" si="94"/>
        <v xml:space="preserve"> </v>
      </c>
      <c r="K452" s="180"/>
      <c r="L452" s="180"/>
      <c r="M452" s="102">
        <f t="shared" si="96"/>
        <v>0</v>
      </c>
      <c r="N452" s="180"/>
      <c r="O452" s="133" t="str">
        <f t="shared" si="95"/>
        <v xml:space="preserve"> </v>
      </c>
      <c r="P452" s="180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36">
        <v>0</v>
      </c>
      <c r="G453" s="136"/>
      <c r="H453" s="102">
        <f t="shared" si="93"/>
        <v>0</v>
      </c>
      <c r="I453" s="180"/>
      <c r="J453" s="150" t="str">
        <f t="shared" si="94"/>
        <v xml:space="preserve"> </v>
      </c>
      <c r="K453" s="180"/>
      <c r="L453" s="180"/>
      <c r="M453" s="102">
        <f t="shared" si="96"/>
        <v>0</v>
      </c>
      <c r="N453" s="180"/>
      <c r="O453" s="133" t="str">
        <f t="shared" si="95"/>
        <v xml:space="preserve"> </v>
      </c>
      <c r="P453" s="180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36">
        <v>0</v>
      </c>
      <c r="G454" s="136"/>
      <c r="H454" s="102">
        <f t="shared" si="93"/>
        <v>0</v>
      </c>
      <c r="I454" s="180"/>
      <c r="J454" s="150" t="str">
        <f t="shared" si="94"/>
        <v xml:space="preserve"> </v>
      </c>
      <c r="K454" s="180"/>
      <c r="L454" s="180"/>
      <c r="M454" s="102">
        <f t="shared" si="96"/>
        <v>0</v>
      </c>
      <c r="N454" s="180"/>
      <c r="O454" s="133" t="str">
        <f t="shared" si="95"/>
        <v xml:space="preserve"> </v>
      </c>
      <c r="P454" s="180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36">
        <v>0</v>
      </c>
      <c r="G455" s="136"/>
      <c r="H455" s="102">
        <f t="shared" si="93"/>
        <v>0</v>
      </c>
      <c r="I455" s="180"/>
      <c r="J455" s="150" t="str">
        <f t="shared" si="94"/>
        <v xml:space="preserve"> </v>
      </c>
      <c r="K455" s="180"/>
      <c r="L455" s="180"/>
      <c r="M455" s="102">
        <f t="shared" si="96"/>
        <v>0</v>
      </c>
      <c r="N455" s="180"/>
      <c r="O455" s="133" t="str">
        <f t="shared" si="95"/>
        <v xml:space="preserve"> </v>
      </c>
      <c r="P455" s="180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36">
        <v>0</v>
      </c>
      <c r="G456" s="136"/>
      <c r="H456" s="102">
        <f t="shared" si="93"/>
        <v>0</v>
      </c>
      <c r="I456" s="180"/>
      <c r="J456" s="150" t="str">
        <f t="shared" si="94"/>
        <v xml:space="preserve"> </v>
      </c>
      <c r="K456" s="180"/>
      <c r="L456" s="180"/>
      <c r="M456" s="102">
        <f t="shared" si="96"/>
        <v>0</v>
      </c>
      <c r="N456" s="180"/>
      <c r="O456" s="133" t="str">
        <f t="shared" si="95"/>
        <v xml:space="preserve"> </v>
      </c>
      <c r="P456" s="180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36">
        <v>0</v>
      </c>
      <c r="G457" s="136"/>
      <c r="H457" s="102">
        <f t="shared" si="93"/>
        <v>0</v>
      </c>
      <c r="I457" s="180"/>
      <c r="J457" s="150" t="str">
        <f t="shared" si="94"/>
        <v xml:space="preserve"> </v>
      </c>
      <c r="K457" s="180"/>
      <c r="L457" s="180"/>
      <c r="M457" s="102">
        <f t="shared" si="96"/>
        <v>0</v>
      </c>
      <c r="N457" s="180"/>
      <c r="O457" s="133" t="str">
        <f t="shared" si="95"/>
        <v xml:space="preserve"> </v>
      </c>
      <c r="P457" s="180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36">
        <v>0</v>
      </c>
      <c r="G458" s="136"/>
      <c r="H458" s="102">
        <f t="shared" si="93"/>
        <v>0</v>
      </c>
      <c r="I458" s="180"/>
      <c r="J458" s="150" t="str">
        <f t="shared" si="94"/>
        <v xml:space="preserve"> </v>
      </c>
      <c r="K458" s="180"/>
      <c r="L458" s="180"/>
      <c r="M458" s="102">
        <f t="shared" si="96"/>
        <v>0</v>
      </c>
      <c r="N458" s="180"/>
      <c r="O458" s="133" t="str">
        <f t="shared" si="95"/>
        <v xml:space="preserve"> </v>
      </c>
      <c r="P458" s="180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36">
        <v>0</v>
      </c>
      <c r="G459" s="136"/>
      <c r="H459" s="102">
        <f t="shared" si="93"/>
        <v>0</v>
      </c>
      <c r="I459" s="180"/>
      <c r="J459" s="150" t="str">
        <f t="shared" si="94"/>
        <v xml:space="preserve"> </v>
      </c>
      <c r="K459" s="180"/>
      <c r="L459" s="180"/>
      <c r="M459" s="102">
        <f t="shared" si="96"/>
        <v>0</v>
      </c>
      <c r="N459" s="180"/>
      <c r="O459" s="133" t="str">
        <f t="shared" si="95"/>
        <v xml:space="preserve"> </v>
      </c>
      <c r="P459" s="180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36">
        <v>0</v>
      </c>
      <c r="G460" s="136"/>
      <c r="H460" s="102">
        <f t="shared" si="93"/>
        <v>0</v>
      </c>
      <c r="I460" s="180"/>
      <c r="J460" s="150" t="str">
        <f t="shared" si="94"/>
        <v xml:space="preserve"> </v>
      </c>
      <c r="K460" s="180"/>
      <c r="L460" s="180"/>
      <c r="M460" s="102">
        <f t="shared" si="96"/>
        <v>0</v>
      </c>
      <c r="N460" s="180"/>
      <c r="O460" s="133" t="str">
        <f t="shared" si="95"/>
        <v xml:space="preserve"> </v>
      </c>
      <c r="P460" s="180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36">
        <v>0</v>
      </c>
      <c r="G461" s="136"/>
      <c r="H461" s="102">
        <f t="shared" si="93"/>
        <v>0</v>
      </c>
      <c r="I461" s="180"/>
      <c r="J461" s="150" t="str">
        <f t="shared" si="94"/>
        <v xml:space="preserve"> </v>
      </c>
      <c r="K461" s="180"/>
      <c r="L461" s="180"/>
      <c r="M461" s="102">
        <f t="shared" si="96"/>
        <v>0</v>
      </c>
      <c r="N461" s="180"/>
      <c r="O461" s="133" t="str">
        <f t="shared" si="95"/>
        <v xml:space="preserve"> </v>
      </c>
      <c r="P461" s="180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36">
        <v>0</v>
      </c>
      <c r="G462" s="136"/>
      <c r="H462" s="102">
        <f t="shared" si="93"/>
        <v>0</v>
      </c>
      <c r="I462" s="180"/>
      <c r="J462" s="150" t="str">
        <f t="shared" si="94"/>
        <v xml:space="preserve"> </v>
      </c>
      <c r="K462" s="180"/>
      <c r="L462" s="180"/>
      <c r="M462" s="102">
        <f t="shared" si="96"/>
        <v>0</v>
      </c>
      <c r="N462" s="180"/>
      <c r="O462" s="133" t="str">
        <f t="shared" si="95"/>
        <v xml:space="preserve"> </v>
      </c>
      <c r="P462" s="180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36">
        <v>0</v>
      </c>
      <c r="G463" s="136"/>
      <c r="H463" s="102">
        <f t="shared" si="93"/>
        <v>0</v>
      </c>
      <c r="I463" s="180"/>
      <c r="J463" s="150" t="str">
        <f t="shared" si="94"/>
        <v xml:space="preserve"> </v>
      </c>
      <c r="K463" s="180"/>
      <c r="L463" s="180"/>
      <c r="M463" s="102">
        <f t="shared" si="96"/>
        <v>0</v>
      </c>
      <c r="N463" s="180"/>
      <c r="O463" s="133" t="str">
        <f t="shared" si="95"/>
        <v xml:space="preserve"> </v>
      </c>
      <c r="P463" s="180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36">
        <v>0</v>
      </c>
      <c r="G464" s="136"/>
      <c r="H464" s="102">
        <f t="shared" si="93"/>
        <v>0</v>
      </c>
      <c r="I464" s="180"/>
      <c r="J464" s="150" t="str">
        <f t="shared" si="94"/>
        <v xml:space="preserve"> </v>
      </c>
      <c r="K464" s="180"/>
      <c r="L464" s="180"/>
      <c r="M464" s="102">
        <f t="shared" si="96"/>
        <v>0</v>
      </c>
      <c r="N464" s="180"/>
      <c r="O464" s="133" t="str">
        <f t="shared" si="95"/>
        <v xml:space="preserve"> </v>
      </c>
      <c r="P464" s="180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36">
        <v>0</v>
      </c>
      <c r="G465" s="136"/>
      <c r="H465" s="102">
        <f t="shared" si="93"/>
        <v>0</v>
      </c>
      <c r="I465" s="180"/>
      <c r="J465" s="150" t="str">
        <f t="shared" si="94"/>
        <v xml:space="preserve"> </v>
      </c>
      <c r="K465" s="180"/>
      <c r="L465" s="180"/>
      <c r="M465" s="102">
        <f t="shared" si="96"/>
        <v>0</v>
      </c>
      <c r="N465" s="180"/>
      <c r="O465" s="133" t="str">
        <f t="shared" si="95"/>
        <v xml:space="preserve"> </v>
      </c>
      <c r="P465" s="180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36">
        <v>0</v>
      </c>
      <c r="G466" s="136"/>
      <c r="H466" s="102">
        <f t="shared" si="93"/>
        <v>0</v>
      </c>
      <c r="I466" s="180"/>
      <c r="J466" s="150" t="str">
        <f t="shared" si="94"/>
        <v xml:space="preserve"> </v>
      </c>
      <c r="K466" s="180"/>
      <c r="L466" s="180"/>
      <c r="M466" s="102">
        <f t="shared" si="96"/>
        <v>0</v>
      </c>
      <c r="N466" s="180"/>
      <c r="O466" s="133" t="str">
        <f t="shared" si="95"/>
        <v xml:space="preserve"> </v>
      </c>
      <c r="P466" s="180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36">
        <v>0</v>
      </c>
      <c r="G467" s="136"/>
      <c r="H467" s="102">
        <f t="shared" si="93"/>
        <v>0</v>
      </c>
      <c r="I467" s="180"/>
      <c r="J467" s="150" t="str">
        <f t="shared" si="94"/>
        <v xml:space="preserve"> </v>
      </c>
      <c r="K467" s="180"/>
      <c r="L467" s="180"/>
      <c r="M467" s="102">
        <f t="shared" si="96"/>
        <v>0</v>
      </c>
      <c r="N467" s="180"/>
      <c r="O467" s="133" t="str">
        <f t="shared" si="95"/>
        <v xml:space="preserve"> </v>
      </c>
      <c r="P467" s="180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36">
        <v>0</v>
      </c>
      <c r="G468" s="136"/>
      <c r="H468" s="102">
        <f t="shared" si="93"/>
        <v>0</v>
      </c>
      <c r="I468" s="180"/>
      <c r="J468" s="150" t="str">
        <f t="shared" si="94"/>
        <v xml:space="preserve"> </v>
      </c>
      <c r="K468" s="180"/>
      <c r="L468" s="180"/>
      <c r="M468" s="102">
        <f t="shared" si="96"/>
        <v>0</v>
      </c>
      <c r="N468" s="180"/>
      <c r="O468" s="133" t="str">
        <f t="shared" si="95"/>
        <v xml:space="preserve"> </v>
      </c>
      <c r="P468" s="180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36">
        <v>0</v>
      </c>
      <c r="G469" s="136"/>
      <c r="H469" s="102">
        <f t="shared" si="93"/>
        <v>0</v>
      </c>
      <c r="I469" s="180"/>
      <c r="J469" s="150" t="str">
        <f t="shared" si="94"/>
        <v xml:space="preserve"> </v>
      </c>
      <c r="K469" s="180"/>
      <c r="L469" s="180"/>
      <c r="M469" s="102">
        <f t="shared" si="96"/>
        <v>0</v>
      </c>
      <c r="N469" s="180"/>
      <c r="O469" s="133" t="str">
        <f t="shared" si="95"/>
        <v xml:space="preserve"> </v>
      </c>
      <c r="P469" s="180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36">
        <v>0</v>
      </c>
      <c r="G470" s="136"/>
      <c r="H470" s="102">
        <f t="shared" ref="H470:H473" si="97">SUM(F470:G470)</f>
        <v>0</v>
      </c>
      <c r="I470" s="180"/>
      <c r="J470" s="150" t="str">
        <f t="shared" si="94"/>
        <v xml:space="preserve"> </v>
      </c>
      <c r="K470" s="180"/>
      <c r="L470" s="180"/>
      <c r="M470" s="102">
        <f t="shared" si="96"/>
        <v>0</v>
      </c>
      <c r="N470" s="180"/>
      <c r="O470" s="133" t="str">
        <f t="shared" si="95"/>
        <v xml:space="preserve"> </v>
      </c>
      <c r="P470" s="180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36">
        <v>0</v>
      </c>
      <c r="G471" s="136"/>
      <c r="H471" s="102">
        <f t="shared" si="97"/>
        <v>0</v>
      </c>
      <c r="I471" s="180"/>
      <c r="J471" s="150" t="str">
        <f t="shared" si="94"/>
        <v xml:space="preserve"> </v>
      </c>
      <c r="K471" s="180"/>
      <c r="L471" s="180"/>
      <c r="M471" s="102">
        <f t="shared" si="96"/>
        <v>0</v>
      </c>
      <c r="N471" s="180"/>
      <c r="O471" s="133" t="str">
        <f t="shared" si="95"/>
        <v xml:space="preserve"> </v>
      </c>
      <c r="P471" s="180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36">
        <v>0</v>
      </c>
      <c r="G472" s="136"/>
      <c r="H472" s="102">
        <f t="shared" si="97"/>
        <v>0</v>
      </c>
      <c r="I472" s="180"/>
      <c r="J472" s="150" t="str">
        <f t="shared" si="94"/>
        <v xml:space="preserve"> </v>
      </c>
      <c r="K472" s="180"/>
      <c r="L472" s="180"/>
      <c r="M472" s="102">
        <f t="shared" si="96"/>
        <v>0</v>
      </c>
      <c r="N472" s="180"/>
      <c r="O472" s="133" t="str">
        <f t="shared" si="95"/>
        <v xml:space="preserve"> </v>
      </c>
      <c r="P472" s="180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36">
        <v>0</v>
      </c>
      <c r="G473" s="136"/>
      <c r="H473" s="102">
        <f t="shared" si="97"/>
        <v>0</v>
      </c>
      <c r="I473" s="180"/>
      <c r="J473" s="150" t="str">
        <f t="shared" ref="J473:J536" si="98">IF(H473=0," ",I473/H473)</f>
        <v xml:space="preserve"> </v>
      </c>
      <c r="K473" s="180"/>
      <c r="L473" s="180"/>
      <c r="M473" s="102">
        <f t="shared" si="96"/>
        <v>0</v>
      </c>
      <c r="N473" s="180"/>
      <c r="O473" s="133" t="str">
        <f t="shared" ref="O473:O536" si="99">IF(M473=0," ",N473/M473)</f>
        <v xml:space="preserve"> </v>
      </c>
      <c r="P473" s="180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36">
        <v>0</v>
      </c>
      <c r="G474" s="136"/>
      <c r="H474" s="102">
        <f t="shared" ref="H474:H484" si="100">SUM(F474:G474)</f>
        <v>0</v>
      </c>
      <c r="I474" s="180"/>
      <c r="J474" s="150" t="str">
        <f t="shared" si="98"/>
        <v xml:space="preserve"> </v>
      </c>
      <c r="K474" s="180"/>
      <c r="L474" s="180"/>
      <c r="M474" s="102">
        <f t="shared" ref="M474:M537" si="101">SUM(K474:L474)</f>
        <v>0</v>
      </c>
      <c r="N474" s="180"/>
      <c r="O474" s="133" t="str">
        <f t="shared" si="99"/>
        <v xml:space="preserve"> </v>
      </c>
      <c r="P474" s="180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36">
        <v>0</v>
      </c>
      <c r="G475" s="136"/>
      <c r="H475" s="102">
        <f t="shared" si="100"/>
        <v>0</v>
      </c>
      <c r="I475" s="180"/>
      <c r="J475" s="150" t="str">
        <f t="shared" si="98"/>
        <v xml:space="preserve"> </v>
      </c>
      <c r="K475" s="180"/>
      <c r="L475" s="180"/>
      <c r="M475" s="102">
        <f t="shared" si="101"/>
        <v>0</v>
      </c>
      <c r="N475" s="180"/>
      <c r="O475" s="133" t="str">
        <f t="shared" si="99"/>
        <v xml:space="preserve"> </v>
      </c>
      <c r="P475" s="180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36">
        <v>0</v>
      </c>
      <c r="G476" s="136"/>
      <c r="H476" s="102">
        <f t="shared" si="100"/>
        <v>0</v>
      </c>
      <c r="I476" s="180"/>
      <c r="J476" s="150" t="str">
        <f t="shared" si="98"/>
        <v xml:space="preserve"> </v>
      </c>
      <c r="K476" s="180"/>
      <c r="L476" s="180"/>
      <c r="M476" s="102">
        <f t="shared" si="101"/>
        <v>0</v>
      </c>
      <c r="N476" s="180"/>
      <c r="O476" s="133" t="str">
        <f t="shared" si="99"/>
        <v xml:space="preserve"> </v>
      </c>
      <c r="P476" s="180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36">
        <v>0</v>
      </c>
      <c r="G477" s="136"/>
      <c r="H477" s="102">
        <f t="shared" si="100"/>
        <v>0</v>
      </c>
      <c r="I477" s="180"/>
      <c r="J477" s="150" t="str">
        <f t="shared" si="98"/>
        <v xml:space="preserve"> </v>
      </c>
      <c r="K477" s="180"/>
      <c r="L477" s="180"/>
      <c r="M477" s="102">
        <f t="shared" si="101"/>
        <v>0</v>
      </c>
      <c r="N477" s="180"/>
      <c r="O477" s="133" t="str">
        <f t="shared" si="99"/>
        <v xml:space="preserve"> </v>
      </c>
      <c r="P477" s="180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36">
        <v>0</v>
      </c>
      <c r="G478" s="136"/>
      <c r="H478" s="102">
        <f t="shared" si="100"/>
        <v>0</v>
      </c>
      <c r="I478" s="180"/>
      <c r="J478" s="150" t="str">
        <f t="shared" si="98"/>
        <v xml:space="preserve"> </v>
      </c>
      <c r="K478" s="180"/>
      <c r="L478" s="180"/>
      <c r="M478" s="102">
        <f t="shared" si="101"/>
        <v>0</v>
      </c>
      <c r="N478" s="180"/>
      <c r="O478" s="133" t="str">
        <f t="shared" si="99"/>
        <v xml:space="preserve"> </v>
      </c>
      <c r="P478" s="180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36">
        <v>0</v>
      </c>
      <c r="G479" s="136"/>
      <c r="H479" s="102">
        <f t="shared" si="100"/>
        <v>0</v>
      </c>
      <c r="I479" s="180"/>
      <c r="J479" s="150" t="str">
        <f t="shared" si="98"/>
        <v xml:space="preserve"> </v>
      </c>
      <c r="K479" s="180"/>
      <c r="L479" s="180"/>
      <c r="M479" s="102">
        <f t="shared" si="101"/>
        <v>0</v>
      </c>
      <c r="N479" s="180"/>
      <c r="O479" s="133" t="str">
        <f t="shared" si="99"/>
        <v xml:space="preserve"> </v>
      </c>
      <c r="P479" s="180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36">
        <v>0</v>
      </c>
      <c r="G480" s="136"/>
      <c r="H480" s="102">
        <f t="shared" si="100"/>
        <v>0</v>
      </c>
      <c r="I480" s="180"/>
      <c r="J480" s="150" t="str">
        <f t="shared" si="98"/>
        <v xml:space="preserve"> </v>
      </c>
      <c r="K480" s="180"/>
      <c r="L480" s="180"/>
      <c r="M480" s="102">
        <f t="shared" si="101"/>
        <v>0</v>
      </c>
      <c r="N480" s="180"/>
      <c r="O480" s="133" t="str">
        <f t="shared" si="99"/>
        <v xml:space="preserve"> </v>
      </c>
      <c r="P480" s="180"/>
    </row>
    <row r="481" spans="1:16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36">
        <v>0</v>
      </c>
      <c r="G481" s="136"/>
      <c r="H481" s="102">
        <f t="shared" si="100"/>
        <v>0</v>
      </c>
      <c r="I481" s="180"/>
      <c r="J481" s="150" t="str">
        <f t="shared" si="98"/>
        <v xml:space="preserve"> </v>
      </c>
      <c r="K481" s="180"/>
      <c r="L481" s="180"/>
      <c r="M481" s="102">
        <f t="shared" si="101"/>
        <v>0</v>
      </c>
      <c r="N481" s="180"/>
      <c r="O481" s="133" t="str">
        <f t="shared" si="99"/>
        <v xml:space="preserve"> </v>
      </c>
      <c r="P481" s="180"/>
    </row>
    <row r="482" spans="1:16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36">
        <v>0</v>
      </c>
      <c r="G482" s="136"/>
      <c r="H482" s="102">
        <f t="shared" si="100"/>
        <v>0</v>
      </c>
      <c r="I482" s="180"/>
      <c r="J482" s="150" t="str">
        <f t="shared" si="98"/>
        <v xml:space="preserve"> </v>
      </c>
      <c r="K482" s="180"/>
      <c r="L482" s="180"/>
      <c r="M482" s="102">
        <f t="shared" si="101"/>
        <v>0</v>
      </c>
      <c r="N482" s="180"/>
      <c r="O482" s="133" t="str">
        <f t="shared" si="99"/>
        <v xml:space="preserve"> </v>
      </c>
      <c r="P482" s="180"/>
    </row>
    <row r="483" spans="1:16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36">
        <v>0</v>
      </c>
      <c r="G483" s="136"/>
      <c r="H483" s="102">
        <f t="shared" si="100"/>
        <v>0</v>
      </c>
      <c r="I483" s="180"/>
      <c r="J483" s="150" t="str">
        <f t="shared" si="98"/>
        <v xml:space="preserve"> </v>
      </c>
      <c r="K483" s="180"/>
      <c r="L483" s="180"/>
      <c r="M483" s="102">
        <f t="shared" si="101"/>
        <v>0</v>
      </c>
      <c r="N483" s="180"/>
      <c r="O483" s="133" t="str">
        <f t="shared" si="99"/>
        <v xml:space="preserve"> </v>
      </c>
      <c r="P483" s="180"/>
    </row>
    <row r="484" spans="1:16" ht="15" customHeight="1" x14ac:dyDescent="0.2">
      <c r="A484" s="383" t="s">
        <v>402</v>
      </c>
      <c r="B484" s="383"/>
      <c r="C484" s="5" t="s">
        <v>728</v>
      </c>
      <c r="D484" s="22" t="s">
        <v>895</v>
      </c>
      <c r="E484" s="29"/>
      <c r="F484" s="136">
        <v>0</v>
      </c>
      <c r="G484" s="136"/>
      <c r="H484" s="102">
        <f t="shared" si="100"/>
        <v>0</v>
      </c>
      <c r="I484" s="180"/>
      <c r="J484" s="150" t="str">
        <f t="shared" si="98"/>
        <v xml:space="preserve"> </v>
      </c>
      <c r="K484" s="180"/>
      <c r="L484" s="180"/>
      <c r="M484" s="102">
        <f t="shared" si="101"/>
        <v>0</v>
      </c>
      <c r="N484" s="180"/>
      <c r="O484" s="133" t="str">
        <f t="shared" si="99"/>
        <v xml:space="preserve"> </v>
      </c>
      <c r="P484" s="180"/>
    </row>
    <row r="485" spans="1:16" ht="25.5" customHeight="1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51">
        <f t="shared" ref="F485:H485" si="102">F421+F423+F424+F425+F436+F447+F458+F460+F471+F472+F473+F484</f>
        <v>0</v>
      </c>
      <c r="G485" s="151">
        <f t="shared" si="102"/>
        <v>0</v>
      </c>
      <c r="H485" s="151">
        <f t="shared" si="102"/>
        <v>0</v>
      </c>
      <c r="I485" s="180"/>
      <c r="J485" s="151" t="e">
        <f t="shared" ref="J485:M485" si="103">J421+J423+J424+J425+J436+J447+J458+J460+J471+J472+J473+J484</f>
        <v>#VALUE!</v>
      </c>
      <c r="K485" s="180"/>
      <c r="L485" s="151">
        <f t="shared" si="103"/>
        <v>0</v>
      </c>
      <c r="M485" s="151">
        <f t="shared" si="103"/>
        <v>0</v>
      </c>
      <c r="N485" s="180"/>
      <c r="O485" s="133" t="str">
        <f t="shared" si="99"/>
        <v xml:space="preserve"> </v>
      </c>
      <c r="P485" s="180"/>
    </row>
    <row r="486" spans="1:16" ht="15" customHeight="1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36">
        <v>0</v>
      </c>
      <c r="G486" s="136"/>
      <c r="H486" s="102">
        <f t="shared" ref="H486:H498" si="104">SUM(F486:G486)</f>
        <v>0</v>
      </c>
      <c r="I486" s="180"/>
      <c r="J486" s="150" t="str">
        <f t="shared" si="98"/>
        <v xml:space="preserve"> </v>
      </c>
      <c r="K486" s="180"/>
      <c r="L486" s="180"/>
      <c r="M486" s="102">
        <f t="shared" si="101"/>
        <v>0</v>
      </c>
      <c r="N486" s="180"/>
      <c r="O486" s="133" t="str">
        <f t="shared" si="99"/>
        <v xml:space="preserve"> </v>
      </c>
      <c r="P486" s="180"/>
    </row>
    <row r="487" spans="1:16" ht="15" customHeight="1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36">
        <v>0</v>
      </c>
      <c r="G487" s="136"/>
      <c r="H487" s="102">
        <f t="shared" si="104"/>
        <v>0</v>
      </c>
      <c r="I487" s="180"/>
      <c r="J487" s="150" t="str">
        <f t="shared" si="98"/>
        <v xml:space="preserve"> </v>
      </c>
      <c r="K487" s="180"/>
      <c r="L487" s="180"/>
      <c r="M487" s="102">
        <f t="shared" si="101"/>
        <v>0</v>
      </c>
      <c r="N487" s="180"/>
      <c r="O487" s="133" t="str">
        <f t="shared" si="99"/>
        <v xml:space="preserve"> </v>
      </c>
      <c r="P487" s="180"/>
    </row>
    <row r="488" spans="1:16" ht="15" customHeight="1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36">
        <v>0</v>
      </c>
      <c r="G488" s="136"/>
      <c r="H488" s="102">
        <f t="shared" si="104"/>
        <v>0</v>
      </c>
      <c r="I488" s="180"/>
      <c r="J488" s="150" t="str">
        <f t="shared" si="98"/>
        <v xml:space="preserve"> </v>
      </c>
      <c r="K488" s="180"/>
      <c r="L488" s="180"/>
      <c r="M488" s="102">
        <f t="shared" si="101"/>
        <v>0</v>
      </c>
      <c r="N488" s="180"/>
      <c r="O488" s="133" t="str">
        <f t="shared" si="99"/>
        <v xml:space="preserve"> </v>
      </c>
      <c r="P488" s="180"/>
    </row>
    <row r="489" spans="1:16" ht="15" customHeight="1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36">
        <v>0</v>
      </c>
      <c r="G489" s="136"/>
      <c r="H489" s="102">
        <f t="shared" si="104"/>
        <v>0</v>
      </c>
      <c r="I489" s="180"/>
      <c r="J489" s="150" t="str">
        <f t="shared" si="98"/>
        <v xml:space="preserve"> </v>
      </c>
      <c r="K489" s="180"/>
      <c r="L489" s="180"/>
      <c r="M489" s="102">
        <f t="shared" si="101"/>
        <v>0</v>
      </c>
      <c r="N489" s="180"/>
      <c r="O489" s="133" t="str">
        <f t="shared" si="99"/>
        <v xml:space="preserve"> </v>
      </c>
      <c r="P489" s="180"/>
    </row>
    <row r="490" spans="1:16" ht="15" customHeight="1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36">
        <v>0</v>
      </c>
      <c r="G490" s="136"/>
      <c r="H490" s="102">
        <f t="shared" si="104"/>
        <v>0</v>
      </c>
      <c r="I490" s="180">
        <v>31488</v>
      </c>
      <c r="J490" s="150" t="str">
        <f t="shared" si="98"/>
        <v xml:space="preserve"> </v>
      </c>
      <c r="K490" s="180">
        <v>0</v>
      </c>
      <c r="L490" s="180"/>
      <c r="M490" s="102">
        <f t="shared" si="101"/>
        <v>0</v>
      </c>
      <c r="N490" s="180"/>
      <c r="O490" s="133" t="str">
        <f t="shared" si="99"/>
        <v xml:space="preserve"> </v>
      </c>
      <c r="P490" s="180">
        <v>0</v>
      </c>
    </row>
    <row r="491" spans="1:16" ht="15" customHeight="1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36">
        <v>0</v>
      </c>
      <c r="G491" s="136"/>
      <c r="H491" s="102">
        <f t="shared" si="104"/>
        <v>0</v>
      </c>
      <c r="I491" s="180"/>
      <c r="J491" s="150" t="str">
        <f t="shared" si="98"/>
        <v xml:space="preserve"> </v>
      </c>
      <c r="K491" s="180"/>
      <c r="L491" s="180"/>
      <c r="M491" s="102">
        <f t="shared" si="101"/>
        <v>0</v>
      </c>
      <c r="N491" s="180"/>
      <c r="O491" s="133" t="str">
        <f t="shared" si="99"/>
        <v xml:space="preserve"> </v>
      </c>
      <c r="P491" s="180"/>
    </row>
    <row r="492" spans="1:16" ht="15" customHeight="1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36">
        <v>0</v>
      </c>
      <c r="G492" s="136"/>
      <c r="H492" s="102">
        <f t="shared" si="104"/>
        <v>0</v>
      </c>
      <c r="I492" s="180"/>
      <c r="J492" s="150" t="str">
        <f t="shared" si="98"/>
        <v xml:space="preserve"> </v>
      </c>
      <c r="K492" s="180"/>
      <c r="L492" s="180"/>
      <c r="M492" s="102">
        <f t="shared" si="101"/>
        <v>0</v>
      </c>
      <c r="N492" s="180"/>
      <c r="O492" s="133" t="str">
        <f t="shared" si="99"/>
        <v xml:space="preserve"> </v>
      </c>
      <c r="P492" s="180"/>
    </row>
    <row r="493" spans="1:16" ht="15" customHeight="1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36">
        <v>0</v>
      </c>
      <c r="G493" s="136"/>
      <c r="H493" s="102">
        <f t="shared" si="104"/>
        <v>0</v>
      </c>
      <c r="I493" s="180">
        <v>8502</v>
      </c>
      <c r="J493" s="150" t="str">
        <f t="shared" si="98"/>
        <v xml:space="preserve"> </v>
      </c>
      <c r="K493" s="180">
        <v>0</v>
      </c>
      <c r="L493" s="180"/>
      <c r="M493" s="102">
        <f t="shared" si="101"/>
        <v>0</v>
      </c>
      <c r="N493" s="180">
        <v>0</v>
      </c>
      <c r="O493" s="133" t="str">
        <f t="shared" si="99"/>
        <v xml:space="preserve"> </v>
      </c>
      <c r="P493" s="180">
        <v>0</v>
      </c>
    </row>
    <row r="494" spans="1:16" ht="15" customHeight="1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36">
        <v>0</v>
      </c>
      <c r="G494" s="136"/>
      <c r="H494" s="102">
        <f t="shared" si="104"/>
        <v>0</v>
      </c>
      <c r="I494" s="327">
        <f>SUM(I490:I493)</f>
        <v>39990</v>
      </c>
      <c r="J494" s="327">
        <f t="shared" ref="J494:L494" si="105">SUM(J490:J493)</f>
        <v>0</v>
      </c>
      <c r="K494" s="327">
        <f>SUM(K490:K493)</f>
        <v>0</v>
      </c>
      <c r="L494" s="327">
        <f t="shared" si="105"/>
        <v>0</v>
      </c>
      <c r="M494" s="103">
        <f t="shared" si="101"/>
        <v>0</v>
      </c>
      <c r="N494" s="327">
        <f>SUM(N490:N493)</f>
        <v>0</v>
      </c>
      <c r="O494" s="133" t="str">
        <f t="shared" si="99"/>
        <v xml:space="preserve"> </v>
      </c>
      <c r="P494" s="327">
        <f>SUM(P490:P493)</f>
        <v>0</v>
      </c>
    </row>
    <row r="495" spans="1:16" ht="15" customHeight="1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36">
        <v>0</v>
      </c>
      <c r="G495" s="136"/>
      <c r="H495" s="102">
        <f t="shared" si="104"/>
        <v>0</v>
      </c>
      <c r="I495" s="180"/>
      <c r="J495" s="150" t="str">
        <f t="shared" si="98"/>
        <v xml:space="preserve"> </v>
      </c>
      <c r="K495" s="180">
        <v>0</v>
      </c>
      <c r="L495" s="180">
        <v>0</v>
      </c>
      <c r="M495" s="102">
        <f t="shared" si="101"/>
        <v>0</v>
      </c>
      <c r="N495" s="180"/>
      <c r="O495" s="133" t="str">
        <f t="shared" si="99"/>
        <v xml:space="preserve"> </v>
      </c>
      <c r="P495" s="180">
        <v>0</v>
      </c>
    </row>
    <row r="496" spans="1:16" ht="15" customHeight="1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36">
        <v>0</v>
      </c>
      <c r="G496" s="136"/>
      <c r="H496" s="102">
        <f t="shared" si="104"/>
        <v>0</v>
      </c>
      <c r="I496" s="180"/>
      <c r="J496" s="150" t="str">
        <f t="shared" si="98"/>
        <v xml:space="preserve"> </v>
      </c>
      <c r="K496" s="180"/>
      <c r="L496" s="180"/>
      <c r="M496" s="102">
        <f t="shared" si="101"/>
        <v>0</v>
      </c>
      <c r="N496" s="180"/>
      <c r="O496" s="133" t="str">
        <f t="shared" si="99"/>
        <v xml:space="preserve"> </v>
      </c>
      <c r="P496" s="180"/>
    </row>
    <row r="497" spans="1:16" ht="15" customHeight="1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36">
        <v>0</v>
      </c>
      <c r="G497" s="136"/>
      <c r="H497" s="102">
        <f t="shared" si="104"/>
        <v>0</v>
      </c>
      <c r="I497" s="180"/>
      <c r="J497" s="150" t="str">
        <f t="shared" si="98"/>
        <v xml:space="preserve"> </v>
      </c>
      <c r="K497" s="180"/>
      <c r="L497" s="180"/>
      <c r="M497" s="102">
        <f t="shared" si="101"/>
        <v>0</v>
      </c>
      <c r="N497" s="180"/>
      <c r="O497" s="133" t="str">
        <f t="shared" si="99"/>
        <v xml:space="preserve"> </v>
      </c>
      <c r="P497" s="180"/>
    </row>
    <row r="498" spans="1:16" ht="15" customHeight="1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36">
        <v>0</v>
      </c>
      <c r="G498" s="136"/>
      <c r="H498" s="102">
        <f t="shared" si="104"/>
        <v>0</v>
      </c>
      <c r="I498" s="180">
        <v>0</v>
      </c>
      <c r="J498" s="150" t="str">
        <f t="shared" si="98"/>
        <v xml:space="preserve"> </v>
      </c>
      <c r="K498" s="180">
        <v>0</v>
      </c>
      <c r="L498" s="180">
        <v>0</v>
      </c>
      <c r="M498" s="102">
        <f t="shared" si="101"/>
        <v>0</v>
      </c>
      <c r="N498" s="180">
        <v>0</v>
      </c>
      <c r="O498" s="133" t="str">
        <f t="shared" si="99"/>
        <v xml:space="preserve"> </v>
      </c>
      <c r="P498" s="180">
        <v>0</v>
      </c>
    </row>
    <row r="499" spans="1:16" ht="15" customHeight="1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51">
        <v>0</v>
      </c>
      <c r="G499" s="151">
        <f t="shared" ref="G499:I499" si="106">SUM(G495:G498)</f>
        <v>0</v>
      </c>
      <c r="H499" s="151">
        <f t="shared" si="106"/>
        <v>0</v>
      </c>
      <c r="I499" s="151">
        <f t="shared" si="106"/>
        <v>0</v>
      </c>
      <c r="J499" s="151">
        <f t="shared" ref="J499:N499" si="107">SUM(J495:J498)</f>
        <v>0</v>
      </c>
      <c r="K499" s="151">
        <f t="shared" si="107"/>
        <v>0</v>
      </c>
      <c r="L499" s="151">
        <f t="shared" si="107"/>
        <v>0</v>
      </c>
      <c r="M499" s="151">
        <f t="shared" si="107"/>
        <v>0</v>
      </c>
      <c r="N499" s="151">
        <f t="shared" si="107"/>
        <v>0</v>
      </c>
      <c r="O499" s="133" t="str">
        <f t="shared" si="99"/>
        <v xml:space="preserve"> </v>
      </c>
      <c r="P499" s="151">
        <f t="shared" ref="P499" si="108">SUM(P495:P498)</f>
        <v>0</v>
      </c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35">
        <v>0</v>
      </c>
      <c r="G500" s="135"/>
      <c r="H500" s="71">
        <f t="shared" ref="H500:H537" si="109">SUM(F500:G500)</f>
        <v>0</v>
      </c>
      <c r="I500" s="178"/>
      <c r="J500" s="133" t="str">
        <f t="shared" si="98"/>
        <v xml:space="preserve"> </v>
      </c>
      <c r="K500" s="178"/>
      <c r="L500" s="178"/>
      <c r="M500" s="71">
        <f t="shared" si="101"/>
        <v>0</v>
      </c>
      <c r="N500" s="178"/>
      <c r="O500" s="133" t="str">
        <f t="shared" si="99"/>
        <v xml:space="preserve"> </v>
      </c>
      <c r="P500" s="178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35">
        <v>0</v>
      </c>
      <c r="G501" s="135"/>
      <c r="H501" s="71">
        <f t="shared" si="109"/>
        <v>0</v>
      </c>
      <c r="I501" s="178"/>
      <c r="J501" s="133" t="str">
        <f t="shared" si="98"/>
        <v xml:space="preserve"> </v>
      </c>
      <c r="K501" s="178"/>
      <c r="L501" s="178"/>
      <c r="M501" s="71">
        <f t="shared" si="101"/>
        <v>0</v>
      </c>
      <c r="N501" s="178"/>
      <c r="O501" s="133" t="str">
        <f t="shared" si="99"/>
        <v xml:space="preserve"> </v>
      </c>
      <c r="P501" s="178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35">
        <v>0</v>
      </c>
      <c r="G502" s="135"/>
      <c r="H502" s="71">
        <f t="shared" si="109"/>
        <v>0</v>
      </c>
      <c r="I502" s="178"/>
      <c r="J502" s="133" t="str">
        <f t="shared" si="98"/>
        <v xml:space="preserve"> </v>
      </c>
      <c r="K502" s="178"/>
      <c r="L502" s="178"/>
      <c r="M502" s="71">
        <f t="shared" si="101"/>
        <v>0</v>
      </c>
      <c r="N502" s="178"/>
      <c r="O502" s="133" t="str">
        <f t="shared" si="99"/>
        <v xml:space="preserve"> </v>
      </c>
      <c r="P502" s="178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35">
        <v>0</v>
      </c>
      <c r="G503" s="135"/>
      <c r="H503" s="71">
        <f t="shared" si="109"/>
        <v>0</v>
      </c>
      <c r="I503" s="178"/>
      <c r="J503" s="133" t="str">
        <f t="shared" si="98"/>
        <v xml:space="preserve"> </v>
      </c>
      <c r="K503" s="178"/>
      <c r="L503" s="178"/>
      <c r="M503" s="71">
        <f t="shared" si="101"/>
        <v>0</v>
      </c>
      <c r="N503" s="178"/>
      <c r="O503" s="133" t="str">
        <f t="shared" si="99"/>
        <v xml:space="preserve"> </v>
      </c>
      <c r="P503" s="178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35">
        <v>0</v>
      </c>
      <c r="G504" s="135"/>
      <c r="H504" s="71">
        <f t="shared" si="109"/>
        <v>0</v>
      </c>
      <c r="I504" s="178"/>
      <c r="J504" s="133" t="str">
        <f t="shared" si="98"/>
        <v xml:space="preserve"> </v>
      </c>
      <c r="K504" s="178"/>
      <c r="L504" s="178"/>
      <c r="M504" s="71">
        <f t="shared" si="101"/>
        <v>0</v>
      </c>
      <c r="N504" s="178"/>
      <c r="O504" s="133" t="str">
        <f t="shared" si="99"/>
        <v xml:space="preserve"> </v>
      </c>
      <c r="P504" s="178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35">
        <v>0</v>
      </c>
      <c r="G505" s="135"/>
      <c r="H505" s="71">
        <f t="shared" si="109"/>
        <v>0</v>
      </c>
      <c r="I505" s="178"/>
      <c r="J505" s="133" t="str">
        <f t="shared" si="98"/>
        <v xml:space="preserve"> </v>
      </c>
      <c r="K505" s="178"/>
      <c r="L505" s="178"/>
      <c r="M505" s="71">
        <f t="shared" si="101"/>
        <v>0</v>
      </c>
      <c r="N505" s="178"/>
      <c r="O505" s="133" t="str">
        <f t="shared" si="99"/>
        <v xml:space="preserve"> </v>
      </c>
      <c r="P505" s="178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35">
        <v>0</v>
      </c>
      <c r="G506" s="135"/>
      <c r="H506" s="71">
        <f t="shared" si="109"/>
        <v>0</v>
      </c>
      <c r="I506" s="178"/>
      <c r="J506" s="133" t="str">
        <f t="shared" si="98"/>
        <v xml:space="preserve"> </v>
      </c>
      <c r="K506" s="178"/>
      <c r="L506" s="178"/>
      <c r="M506" s="71">
        <f t="shared" si="101"/>
        <v>0</v>
      </c>
      <c r="N506" s="178"/>
      <c r="O506" s="133" t="str">
        <f t="shared" si="99"/>
        <v xml:space="preserve"> </v>
      </c>
      <c r="P506" s="178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35">
        <v>0</v>
      </c>
      <c r="G507" s="135"/>
      <c r="H507" s="71">
        <f t="shared" si="109"/>
        <v>0</v>
      </c>
      <c r="I507" s="178"/>
      <c r="J507" s="133" t="str">
        <f t="shared" si="98"/>
        <v xml:space="preserve"> </v>
      </c>
      <c r="K507" s="178"/>
      <c r="L507" s="178"/>
      <c r="M507" s="71">
        <f t="shared" si="101"/>
        <v>0</v>
      </c>
      <c r="N507" s="178"/>
      <c r="O507" s="133" t="str">
        <f t="shared" si="99"/>
        <v xml:space="preserve"> </v>
      </c>
      <c r="P507" s="178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35">
        <v>0</v>
      </c>
      <c r="G508" s="135"/>
      <c r="H508" s="71">
        <f t="shared" si="109"/>
        <v>0</v>
      </c>
      <c r="I508" s="178"/>
      <c r="J508" s="133" t="str">
        <f t="shared" si="98"/>
        <v xml:space="preserve"> </v>
      </c>
      <c r="K508" s="178"/>
      <c r="L508" s="178"/>
      <c r="M508" s="71">
        <f t="shared" si="101"/>
        <v>0</v>
      </c>
      <c r="N508" s="178"/>
      <c r="O508" s="133" t="str">
        <f t="shared" si="99"/>
        <v xml:space="preserve"> </v>
      </c>
      <c r="P508" s="178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35">
        <v>0</v>
      </c>
      <c r="G509" s="135"/>
      <c r="H509" s="71">
        <f t="shared" si="109"/>
        <v>0</v>
      </c>
      <c r="I509" s="178"/>
      <c r="J509" s="133" t="str">
        <f t="shared" si="98"/>
        <v xml:space="preserve"> </v>
      </c>
      <c r="K509" s="178"/>
      <c r="L509" s="178"/>
      <c r="M509" s="71">
        <f t="shared" si="101"/>
        <v>0</v>
      </c>
      <c r="N509" s="178"/>
      <c r="O509" s="133" t="str">
        <f t="shared" si="99"/>
        <v xml:space="preserve"> </v>
      </c>
      <c r="P509" s="178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35">
        <v>0</v>
      </c>
      <c r="G510" s="135"/>
      <c r="H510" s="71">
        <f t="shared" si="109"/>
        <v>0</v>
      </c>
      <c r="I510" s="178"/>
      <c r="J510" s="133" t="str">
        <f t="shared" si="98"/>
        <v xml:space="preserve"> </v>
      </c>
      <c r="K510" s="178"/>
      <c r="L510" s="178"/>
      <c r="M510" s="71">
        <f t="shared" si="101"/>
        <v>0</v>
      </c>
      <c r="N510" s="178"/>
      <c r="O510" s="133" t="str">
        <f t="shared" si="99"/>
        <v xml:space="preserve"> </v>
      </c>
      <c r="P510" s="178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35">
        <v>0</v>
      </c>
      <c r="G511" s="135"/>
      <c r="H511" s="71">
        <f t="shared" si="109"/>
        <v>0</v>
      </c>
      <c r="I511" s="178"/>
      <c r="J511" s="133" t="str">
        <f t="shared" si="98"/>
        <v xml:space="preserve"> </v>
      </c>
      <c r="K511" s="178"/>
      <c r="L511" s="178"/>
      <c r="M511" s="71">
        <f t="shared" si="101"/>
        <v>0</v>
      </c>
      <c r="N511" s="178"/>
      <c r="O511" s="133" t="str">
        <f t="shared" si="99"/>
        <v xml:space="preserve"> </v>
      </c>
      <c r="P511" s="178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35">
        <v>0</v>
      </c>
      <c r="G512" s="135"/>
      <c r="H512" s="71">
        <f t="shared" si="109"/>
        <v>0</v>
      </c>
      <c r="I512" s="178"/>
      <c r="J512" s="133" t="str">
        <f t="shared" si="98"/>
        <v xml:space="preserve"> </v>
      </c>
      <c r="K512" s="178"/>
      <c r="L512" s="178"/>
      <c r="M512" s="71">
        <f t="shared" si="101"/>
        <v>0</v>
      </c>
      <c r="N512" s="178"/>
      <c r="O512" s="133" t="str">
        <f t="shared" si="99"/>
        <v xml:space="preserve"> </v>
      </c>
      <c r="P512" s="178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35">
        <v>0</v>
      </c>
      <c r="G513" s="135"/>
      <c r="H513" s="71">
        <f t="shared" si="109"/>
        <v>0</v>
      </c>
      <c r="I513" s="178"/>
      <c r="J513" s="133" t="str">
        <f t="shared" si="98"/>
        <v xml:space="preserve"> </v>
      </c>
      <c r="K513" s="178"/>
      <c r="L513" s="178"/>
      <c r="M513" s="71">
        <f t="shared" si="101"/>
        <v>0</v>
      </c>
      <c r="N513" s="178"/>
      <c r="O513" s="133" t="str">
        <f t="shared" si="99"/>
        <v xml:space="preserve"> </v>
      </c>
      <c r="P513" s="178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35">
        <v>0</v>
      </c>
      <c r="G514" s="135"/>
      <c r="H514" s="71">
        <f t="shared" si="109"/>
        <v>0</v>
      </c>
      <c r="I514" s="178"/>
      <c r="J514" s="133" t="str">
        <f t="shared" si="98"/>
        <v xml:space="preserve"> </v>
      </c>
      <c r="K514" s="178"/>
      <c r="L514" s="178"/>
      <c r="M514" s="71">
        <f t="shared" si="101"/>
        <v>0</v>
      </c>
      <c r="N514" s="178"/>
      <c r="O514" s="133" t="str">
        <f t="shared" si="99"/>
        <v xml:space="preserve"> </v>
      </c>
      <c r="P514" s="178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35">
        <v>0</v>
      </c>
      <c r="G515" s="135"/>
      <c r="H515" s="71">
        <f t="shared" si="109"/>
        <v>0</v>
      </c>
      <c r="I515" s="178"/>
      <c r="J515" s="133" t="str">
        <f t="shared" si="98"/>
        <v xml:space="preserve"> </v>
      </c>
      <c r="K515" s="178"/>
      <c r="L515" s="178"/>
      <c r="M515" s="71">
        <f t="shared" si="101"/>
        <v>0</v>
      </c>
      <c r="N515" s="178"/>
      <c r="O515" s="133" t="str">
        <f t="shared" si="99"/>
        <v xml:space="preserve"> </v>
      </c>
      <c r="P515" s="178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35">
        <v>0</v>
      </c>
      <c r="G516" s="135"/>
      <c r="H516" s="71">
        <f t="shared" si="109"/>
        <v>0</v>
      </c>
      <c r="I516" s="178"/>
      <c r="J516" s="133" t="str">
        <f t="shared" si="98"/>
        <v xml:space="preserve"> </v>
      </c>
      <c r="K516" s="178"/>
      <c r="L516" s="178"/>
      <c r="M516" s="71">
        <f t="shared" si="101"/>
        <v>0</v>
      </c>
      <c r="N516" s="178"/>
      <c r="O516" s="133" t="str">
        <f t="shared" si="99"/>
        <v xml:space="preserve"> </v>
      </c>
      <c r="P516" s="178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35">
        <v>0</v>
      </c>
      <c r="G517" s="135"/>
      <c r="H517" s="71">
        <f t="shared" si="109"/>
        <v>0</v>
      </c>
      <c r="I517" s="178"/>
      <c r="J517" s="133" t="str">
        <f t="shared" si="98"/>
        <v xml:space="preserve"> </v>
      </c>
      <c r="K517" s="178"/>
      <c r="L517" s="178"/>
      <c r="M517" s="71">
        <f t="shared" si="101"/>
        <v>0</v>
      </c>
      <c r="N517" s="178"/>
      <c r="O517" s="133" t="str">
        <f t="shared" si="99"/>
        <v xml:space="preserve"> </v>
      </c>
      <c r="P517" s="178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35">
        <v>0</v>
      </c>
      <c r="G518" s="135"/>
      <c r="H518" s="71">
        <f t="shared" si="109"/>
        <v>0</v>
      </c>
      <c r="I518" s="178"/>
      <c r="J518" s="133" t="str">
        <f t="shared" si="98"/>
        <v xml:space="preserve"> </v>
      </c>
      <c r="K518" s="178"/>
      <c r="L518" s="178"/>
      <c r="M518" s="71">
        <f t="shared" si="101"/>
        <v>0</v>
      </c>
      <c r="N518" s="178"/>
      <c r="O518" s="133" t="str">
        <f t="shared" si="99"/>
        <v xml:space="preserve"> </v>
      </c>
      <c r="P518" s="178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35">
        <v>0</v>
      </c>
      <c r="G519" s="135"/>
      <c r="H519" s="71">
        <f t="shared" si="109"/>
        <v>0</v>
      </c>
      <c r="I519" s="178"/>
      <c r="J519" s="133" t="str">
        <f t="shared" si="98"/>
        <v xml:space="preserve"> </v>
      </c>
      <c r="K519" s="178"/>
      <c r="L519" s="178"/>
      <c r="M519" s="71">
        <f t="shared" si="101"/>
        <v>0</v>
      </c>
      <c r="N519" s="178"/>
      <c r="O519" s="133" t="str">
        <f t="shared" si="99"/>
        <v xml:space="preserve"> </v>
      </c>
      <c r="P519" s="178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35">
        <v>0</v>
      </c>
      <c r="G520" s="135"/>
      <c r="H520" s="71">
        <f t="shared" si="109"/>
        <v>0</v>
      </c>
      <c r="I520" s="178"/>
      <c r="J520" s="133" t="str">
        <f t="shared" si="98"/>
        <v xml:space="preserve"> </v>
      </c>
      <c r="K520" s="178"/>
      <c r="L520" s="178"/>
      <c r="M520" s="71">
        <f t="shared" si="101"/>
        <v>0</v>
      </c>
      <c r="N520" s="178"/>
      <c r="O520" s="133" t="str">
        <f t="shared" si="99"/>
        <v xml:space="preserve"> </v>
      </c>
      <c r="P520" s="178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35">
        <v>0</v>
      </c>
      <c r="G521" s="135"/>
      <c r="H521" s="71">
        <f t="shared" si="109"/>
        <v>0</v>
      </c>
      <c r="I521" s="178"/>
      <c r="J521" s="133" t="str">
        <f t="shared" si="98"/>
        <v xml:space="preserve"> </v>
      </c>
      <c r="K521" s="178"/>
      <c r="L521" s="178"/>
      <c r="M521" s="71">
        <f t="shared" si="101"/>
        <v>0</v>
      </c>
      <c r="N521" s="178"/>
      <c r="O521" s="133" t="str">
        <f t="shared" si="99"/>
        <v xml:space="preserve"> </v>
      </c>
      <c r="P521" s="178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35">
        <v>0</v>
      </c>
      <c r="G522" s="135"/>
      <c r="H522" s="71">
        <f t="shared" si="109"/>
        <v>0</v>
      </c>
      <c r="I522" s="178"/>
      <c r="J522" s="133" t="str">
        <f t="shared" si="98"/>
        <v xml:space="preserve"> </v>
      </c>
      <c r="K522" s="178"/>
      <c r="L522" s="178"/>
      <c r="M522" s="71">
        <f t="shared" si="101"/>
        <v>0</v>
      </c>
      <c r="N522" s="178"/>
      <c r="O522" s="133" t="str">
        <f t="shared" si="99"/>
        <v xml:space="preserve"> </v>
      </c>
      <c r="P522" s="178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35">
        <v>0</v>
      </c>
      <c r="G523" s="135"/>
      <c r="H523" s="71">
        <f t="shared" si="109"/>
        <v>0</v>
      </c>
      <c r="I523" s="178"/>
      <c r="J523" s="133" t="str">
        <f t="shared" si="98"/>
        <v xml:space="preserve"> </v>
      </c>
      <c r="K523" s="178"/>
      <c r="L523" s="178"/>
      <c r="M523" s="71">
        <f t="shared" si="101"/>
        <v>0</v>
      </c>
      <c r="N523" s="178"/>
      <c r="O523" s="133" t="str">
        <f t="shared" si="99"/>
        <v xml:space="preserve"> </v>
      </c>
      <c r="P523" s="178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35">
        <v>0</v>
      </c>
      <c r="G524" s="135"/>
      <c r="H524" s="71">
        <f t="shared" si="109"/>
        <v>0</v>
      </c>
      <c r="I524" s="178"/>
      <c r="J524" s="133" t="str">
        <f t="shared" si="98"/>
        <v xml:space="preserve"> </v>
      </c>
      <c r="K524" s="178"/>
      <c r="L524" s="178"/>
      <c r="M524" s="71">
        <f t="shared" si="101"/>
        <v>0</v>
      </c>
      <c r="N524" s="178"/>
      <c r="O524" s="133" t="str">
        <f t="shared" si="99"/>
        <v xml:space="preserve"> </v>
      </c>
      <c r="P524" s="178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35">
        <v>0</v>
      </c>
      <c r="G525" s="135"/>
      <c r="H525" s="71">
        <f t="shared" si="109"/>
        <v>0</v>
      </c>
      <c r="I525" s="178"/>
      <c r="J525" s="133" t="str">
        <f t="shared" si="98"/>
        <v xml:space="preserve"> </v>
      </c>
      <c r="K525" s="178"/>
      <c r="L525" s="178"/>
      <c r="M525" s="71">
        <f t="shared" si="101"/>
        <v>0</v>
      </c>
      <c r="N525" s="178"/>
      <c r="O525" s="133" t="str">
        <f t="shared" si="99"/>
        <v xml:space="preserve"> </v>
      </c>
      <c r="P525" s="178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35">
        <v>0</v>
      </c>
      <c r="G526" s="135"/>
      <c r="H526" s="71">
        <f t="shared" si="109"/>
        <v>0</v>
      </c>
      <c r="I526" s="178"/>
      <c r="J526" s="133" t="str">
        <f t="shared" si="98"/>
        <v xml:space="preserve"> </v>
      </c>
      <c r="K526" s="178"/>
      <c r="L526" s="178"/>
      <c r="M526" s="71">
        <f t="shared" si="101"/>
        <v>0</v>
      </c>
      <c r="N526" s="178"/>
      <c r="O526" s="133" t="str">
        <f t="shared" si="99"/>
        <v xml:space="preserve"> </v>
      </c>
      <c r="P526" s="178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35">
        <v>0</v>
      </c>
      <c r="G527" s="135"/>
      <c r="H527" s="71">
        <f t="shared" si="109"/>
        <v>0</v>
      </c>
      <c r="I527" s="178"/>
      <c r="J527" s="133" t="str">
        <f t="shared" si="98"/>
        <v xml:space="preserve"> </v>
      </c>
      <c r="K527" s="178"/>
      <c r="L527" s="178"/>
      <c r="M527" s="71">
        <f t="shared" si="101"/>
        <v>0</v>
      </c>
      <c r="N527" s="178"/>
      <c r="O527" s="133" t="str">
        <f t="shared" si="99"/>
        <v xml:space="preserve"> </v>
      </c>
      <c r="P527" s="178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35">
        <v>0</v>
      </c>
      <c r="G528" s="135"/>
      <c r="H528" s="71">
        <f t="shared" si="109"/>
        <v>0</v>
      </c>
      <c r="I528" s="178"/>
      <c r="J528" s="133" t="str">
        <f t="shared" si="98"/>
        <v xml:space="preserve"> </v>
      </c>
      <c r="K528" s="178"/>
      <c r="L528" s="178"/>
      <c r="M528" s="71">
        <f t="shared" si="101"/>
        <v>0</v>
      </c>
      <c r="N528" s="178"/>
      <c r="O528" s="133" t="str">
        <f t="shared" si="99"/>
        <v xml:space="preserve"> </v>
      </c>
      <c r="P528" s="178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35">
        <v>0</v>
      </c>
      <c r="G529" s="135"/>
      <c r="H529" s="71">
        <f t="shared" si="109"/>
        <v>0</v>
      </c>
      <c r="I529" s="178"/>
      <c r="J529" s="133" t="str">
        <f t="shared" si="98"/>
        <v xml:space="preserve"> </v>
      </c>
      <c r="K529" s="178"/>
      <c r="L529" s="178"/>
      <c r="M529" s="71">
        <f t="shared" si="101"/>
        <v>0</v>
      </c>
      <c r="N529" s="178"/>
      <c r="O529" s="133" t="str">
        <f t="shared" si="99"/>
        <v xml:space="preserve"> </v>
      </c>
      <c r="P529" s="178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35">
        <v>0</v>
      </c>
      <c r="G530" s="135"/>
      <c r="H530" s="71">
        <f t="shared" si="109"/>
        <v>0</v>
      </c>
      <c r="I530" s="178"/>
      <c r="J530" s="133" t="str">
        <f t="shared" si="98"/>
        <v xml:space="preserve"> </v>
      </c>
      <c r="K530" s="178"/>
      <c r="L530" s="178"/>
      <c r="M530" s="71">
        <f t="shared" si="101"/>
        <v>0</v>
      </c>
      <c r="N530" s="178"/>
      <c r="O530" s="133" t="str">
        <f t="shared" si="99"/>
        <v xml:space="preserve"> </v>
      </c>
      <c r="P530" s="178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35">
        <v>0</v>
      </c>
      <c r="G531" s="135"/>
      <c r="H531" s="71">
        <f t="shared" si="109"/>
        <v>0</v>
      </c>
      <c r="I531" s="178"/>
      <c r="J531" s="133" t="str">
        <f t="shared" si="98"/>
        <v xml:space="preserve"> </v>
      </c>
      <c r="K531" s="178"/>
      <c r="L531" s="178"/>
      <c r="M531" s="71">
        <f t="shared" si="101"/>
        <v>0</v>
      </c>
      <c r="N531" s="178"/>
      <c r="O531" s="133" t="str">
        <f t="shared" si="99"/>
        <v xml:space="preserve"> </v>
      </c>
      <c r="P531" s="178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35">
        <v>0</v>
      </c>
      <c r="G532" s="135"/>
      <c r="H532" s="71">
        <f t="shared" si="109"/>
        <v>0</v>
      </c>
      <c r="I532" s="178"/>
      <c r="J532" s="133" t="str">
        <f t="shared" si="98"/>
        <v xml:space="preserve"> </v>
      </c>
      <c r="K532" s="178"/>
      <c r="L532" s="178"/>
      <c r="M532" s="71">
        <f t="shared" si="101"/>
        <v>0</v>
      </c>
      <c r="N532" s="178"/>
      <c r="O532" s="133" t="str">
        <f t="shared" si="99"/>
        <v xml:space="preserve"> </v>
      </c>
      <c r="P532" s="178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35">
        <v>0</v>
      </c>
      <c r="G533" s="135"/>
      <c r="H533" s="71">
        <f t="shared" si="109"/>
        <v>0</v>
      </c>
      <c r="I533" s="178"/>
      <c r="J533" s="133" t="str">
        <f t="shared" si="98"/>
        <v xml:space="preserve"> </v>
      </c>
      <c r="K533" s="178"/>
      <c r="L533" s="178"/>
      <c r="M533" s="71">
        <f t="shared" si="101"/>
        <v>0</v>
      </c>
      <c r="N533" s="178"/>
      <c r="O533" s="133" t="str">
        <f t="shared" si="99"/>
        <v xml:space="preserve"> </v>
      </c>
      <c r="P533" s="178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35">
        <v>0</v>
      </c>
      <c r="G534" s="135"/>
      <c r="H534" s="71">
        <f t="shared" si="109"/>
        <v>0</v>
      </c>
      <c r="I534" s="178"/>
      <c r="J534" s="133" t="str">
        <f t="shared" si="98"/>
        <v xml:space="preserve"> </v>
      </c>
      <c r="K534" s="178"/>
      <c r="L534" s="178"/>
      <c r="M534" s="71">
        <f t="shared" si="101"/>
        <v>0</v>
      </c>
      <c r="N534" s="178"/>
      <c r="O534" s="133" t="str">
        <f t="shared" si="99"/>
        <v xml:space="preserve"> </v>
      </c>
      <c r="P534" s="178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35">
        <v>0</v>
      </c>
      <c r="G535" s="135"/>
      <c r="H535" s="71">
        <f t="shared" si="109"/>
        <v>0</v>
      </c>
      <c r="I535" s="178"/>
      <c r="J535" s="133" t="str">
        <f t="shared" si="98"/>
        <v xml:space="preserve"> </v>
      </c>
      <c r="K535" s="178"/>
      <c r="L535" s="178"/>
      <c r="M535" s="71">
        <f t="shared" si="101"/>
        <v>0</v>
      </c>
      <c r="N535" s="178"/>
      <c r="O535" s="133" t="str">
        <f t="shared" si="99"/>
        <v xml:space="preserve"> </v>
      </c>
      <c r="P535" s="178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35">
        <v>0</v>
      </c>
      <c r="G536" s="135"/>
      <c r="H536" s="71">
        <f t="shared" si="109"/>
        <v>0</v>
      </c>
      <c r="I536" s="178"/>
      <c r="J536" s="133" t="str">
        <f t="shared" si="98"/>
        <v xml:space="preserve"> </v>
      </c>
      <c r="K536" s="178"/>
      <c r="L536" s="178"/>
      <c r="M536" s="71">
        <f t="shared" si="101"/>
        <v>0</v>
      </c>
      <c r="N536" s="178"/>
      <c r="O536" s="133" t="str">
        <f t="shared" si="99"/>
        <v xml:space="preserve"> </v>
      </c>
      <c r="P536" s="178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35">
        <v>0</v>
      </c>
      <c r="G537" s="135"/>
      <c r="H537" s="71">
        <f t="shared" si="109"/>
        <v>0</v>
      </c>
      <c r="I537" s="178"/>
      <c r="J537" s="133" t="str">
        <f t="shared" ref="J537:J559" si="110">IF(H537=0," ",I537/H537)</f>
        <v xml:space="preserve"> </v>
      </c>
      <c r="K537" s="178"/>
      <c r="L537" s="178"/>
      <c r="M537" s="71">
        <f t="shared" si="101"/>
        <v>0</v>
      </c>
      <c r="N537" s="178"/>
      <c r="O537" s="133" t="str">
        <f t="shared" ref="O537:O560" si="111">IF(M537=0," ",N537/M537)</f>
        <v xml:space="preserve"> </v>
      </c>
      <c r="P537" s="178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35">
        <v>0</v>
      </c>
      <c r="G538" s="135"/>
      <c r="H538" s="71">
        <f t="shared" ref="H538:H559" si="112">SUM(F538:G538)</f>
        <v>0</v>
      </c>
      <c r="I538" s="178"/>
      <c r="J538" s="133" t="str">
        <f t="shared" si="110"/>
        <v xml:space="preserve"> </v>
      </c>
      <c r="K538" s="178"/>
      <c r="L538" s="178"/>
      <c r="M538" s="71">
        <f t="shared" ref="M538:M559" si="113">SUM(K538:L538)</f>
        <v>0</v>
      </c>
      <c r="N538" s="178"/>
      <c r="O538" s="133" t="str">
        <f t="shared" si="111"/>
        <v xml:space="preserve"> </v>
      </c>
      <c r="P538" s="178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35">
        <v>0</v>
      </c>
      <c r="G539" s="135"/>
      <c r="H539" s="71">
        <f t="shared" si="112"/>
        <v>0</v>
      </c>
      <c r="I539" s="178"/>
      <c r="J539" s="133" t="str">
        <f t="shared" si="110"/>
        <v xml:space="preserve"> </v>
      </c>
      <c r="K539" s="178"/>
      <c r="L539" s="178"/>
      <c r="M539" s="71">
        <f t="shared" si="113"/>
        <v>0</v>
      </c>
      <c r="N539" s="178"/>
      <c r="O539" s="133" t="str">
        <f t="shared" si="111"/>
        <v xml:space="preserve"> </v>
      </c>
      <c r="P539" s="178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35">
        <v>0</v>
      </c>
      <c r="G540" s="135"/>
      <c r="H540" s="71">
        <f t="shared" si="112"/>
        <v>0</v>
      </c>
      <c r="I540" s="178"/>
      <c r="J540" s="133" t="str">
        <f t="shared" si="110"/>
        <v xml:space="preserve"> </v>
      </c>
      <c r="K540" s="178"/>
      <c r="L540" s="178"/>
      <c r="M540" s="71">
        <f t="shared" si="113"/>
        <v>0</v>
      </c>
      <c r="N540" s="178"/>
      <c r="O540" s="133" t="str">
        <f t="shared" si="111"/>
        <v xml:space="preserve"> </v>
      </c>
      <c r="P540" s="178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35">
        <v>0</v>
      </c>
      <c r="G541" s="135"/>
      <c r="H541" s="71">
        <f t="shared" si="112"/>
        <v>0</v>
      </c>
      <c r="I541" s="178"/>
      <c r="J541" s="133" t="str">
        <f t="shared" si="110"/>
        <v xml:space="preserve"> </v>
      </c>
      <c r="K541" s="178"/>
      <c r="L541" s="178"/>
      <c r="M541" s="71">
        <f t="shared" si="113"/>
        <v>0</v>
      </c>
      <c r="N541" s="178"/>
      <c r="O541" s="133" t="str">
        <f t="shared" si="111"/>
        <v xml:space="preserve"> </v>
      </c>
      <c r="P541" s="178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35">
        <v>0</v>
      </c>
      <c r="G542" s="135"/>
      <c r="H542" s="71">
        <f t="shared" si="112"/>
        <v>0</v>
      </c>
      <c r="I542" s="178"/>
      <c r="J542" s="133" t="str">
        <f t="shared" si="110"/>
        <v xml:space="preserve"> </v>
      </c>
      <c r="K542" s="178"/>
      <c r="L542" s="178"/>
      <c r="M542" s="71">
        <f t="shared" si="113"/>
        <v>0</v>
      </c>
      <c r="N542" s="178"/>
      <c r="O542" s="133" t="str">
        <f t="shared" si="111"/>
        <v xml:space="preserve"> </v>
      </c>
      <c r="P542" s="178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35">
        <v>0</v>
      </c>
      <c r="G543" s="135"/>
      <c r="H543" s="71">
        <f t="shared" si="112"/>
        <v>0</v>
      </c>
      <c r="I543" s="178"/>
      <c r="J543" s="133" t="str">
        <f t="shared" si="110"/>
        <v xml:space="preserve"> </v>
      </c>
      <c r="K543" s="178"/>
      <c r="L543" s="178"/>
      <c r="M543" s="71">
        <f t="shared" si="113"/>
        <v>0</v>
      </c>
      <c r="N543" s="178"/>
      <c r="O543" s="133" t="str">
        <f t="shared" si="111"/>
        <v xml:space="preserve"> </v>
      </c>
      <c r="P543" s="178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35">
        <v>0</v>
      </c>
      <c r="G544" s="135"/>
      <c r="H544" s="71">
        <f t="shared" si="112"/>
        <v>0</v>
      </c>
      <c r="I544" s="178"/>
      <c r="J544" s="133" t="str">
        <f t="shared" si="110"/>
        <v xml:space="preserve"> </v>
      </c>
      <c r="K544" s="178"/>
      <c r="L544" s="178"/>
      <c r="M544" s="71">
        <f t="shared" si="113"/>
        <v>0</v>
      </c>
      <c r="N544" s="178"/>
      <c r="O544" s="133" t="str">
        <f t="shared" si="111"/>
        <v xml:space="preserve"> </v>
      </c>
      <c r="P544" s="178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35">
        <v>0</v>
      </c>
      <c r="G545" s="135"/>
      <c r="H545" s="71">
        <f t="shared" si="112"/>
        <v>0</v>
      </c>
      <c r="I545" s="178"/>
      <c r="J545" s="133" t="str">
        <f t="shared" si="110"/>
        <v xml:space="preserve"> </v>
      </c>
      <c r="K545" s="178"/>
      <c r="L545" s="178"/>
      <c r="M545" s="71">
        <f t="shared" si="113"/>
        <v>0</v>
      </c>
      <c r="N545" s="178"/>
      <c r="O545" s="133" t="str">
        <f t="shared" si="111"/>
        <v xml:space="preserve"> </v>
      </c>
      <c r="P545" s="178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35">
        <v>0</v>
      </c>
      <c r="G546" s="135"/>
      <c r="H546" s="71">
        <f t="shared" si="112"/>
        <v>0</v>
      </c>
      <c r="I546" s="178"/>
      <c r="J546" s="133" t="str">
        <f t="shared" si="110"/>
        <v xml:space="preserve"> </v>
      </c>
      <c r="K546" s="178"/>
      <c r="L546" s="178"/>
      <c r="M546" s="71">
        <f t="shared" si="113"/>
        <v>0</v>
      </c>
      <c r="N546" s="178"/>
      <c r="O546" s="133" t="str">
        <f t="shared" si="111"/>
        <v xml:space="preserve"> </v>
      </c>
      <c r="P546" s="178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35">
        <v>0</v>
      </c>
      <c r="G547" s="135"/>
      <c r="H547" s="71">
        <f t="shared" si="112"/>
        <v>0</v>
      </c>
      <c r="I547" s="178"/>
      <c r="J547" s="133" t="str">
        <f t="shared" si="110"/>
        <v xml:space="preserve"> </v>
      </c>
      <c r="K547" s="178"/>
      <c r="L547" s="178"/>
      <c r="M547" s="71">
        <f t="shared" si="113"/>
        <v>0</v>
      </c>
      <c r="N547" s="178"/>
      <c r="O547" s="133" t="str">
        <f t="shared" si="111"/>
        <v xml:space="preserve"> </v>
      </c>
      <c r="P547" s="178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35">
        <v>0</v>
      </c>
      <c r="G548" s="135"/>
      <c r="H548" s="71">
        <f t="shared" si="112"/>
        <v>0</v>
      </c>
      <c r="I548" s="178"/>
      <c r="J548" s="133" t="str">
        <f t="shared" si="110"/>
        <v xml:space="preserve"> </v>
      </c>
      <c r="K548" s="178"/>
      <c r="L548" s="178"/>
      <c r="M548" s="71">
        <f t="shared" si="113"/>
        <v>0</v>
      </c>
      <c r="N548" s="178"/>
      <c r="O548" s="133" t="str">
        <f t="shared" si="111"/>
        <v xml:space="preserve"> </v>
      </c>
      <c r="P548" s="178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35">
        <v>0</v>
      </c>
      <c r="G549" s="135"/>
      <c r="H549" s="71">
        <f t="shared" si="112"/>
        <v>0</v>
      </c>
      <c r="I549" s="178"/>
      <c r="J549" s="133" t="str">
        <f t="shared" si="110"/>
        <v xml:space="preserve"> </v>
      </c>
      <c r="K549" s="178"/>
      <c r="L549" s="178"/>
      <c r="M549" s="71">
        <f t="shared" si="113"/>
        <v>0</v>
      </c>
      <c r="N549" s="178"/>
      <c r="O549" s="133" t="str">
        <f t="shared" si="111"/>
        <v xml:space="preserve"> </v>
      </c>
      <c r="P549" s="178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35">
        <v>0</v>
      </c>
      <c r="G550" s="135"/>
      <c r="H550" s="71">
        <f t="shared" si="112"/>
        <v>0</v>
      </c>
      <c r="I550" s="178"/>
      <c r="J550" s="133" t="str">
        <f t="shared" si="110"/>
        <v xml:space="preserve"> </v>
      </c>
      <c r="K550" s="178"/>
      <c r="L550" s="178"/>
      <c r="M550" s="71">
        <f t="shared" si="113"/>
        <v>0</v>
      </c>
      <c r="N550" s="178"/>
      <c r="O550" s="133" t="str">
        <f t="shared" si="111"/>
        <v xml:space="preserve"> </v>
      </c>
      <c r="P550" s="178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35">
        <v>0</v>
      </c>
      <c r="G551" s="135"/>
      <c r="H551" s="71">
        <f t="shared" si="112"/>
        <v>0</v>
      </c>
      <c r="I551" s="178"/>
      <c r="J551" s="133" t="str">
        <f t="shared" si="110"/>
        <v xml:space="preserve"> </v>
      </c>
      <c r="K551" s="178"/>
      <c r="L551" s="178"/>
      <c r="M551" s="71">
        <f t="shared" si="113"/>
        <v>0</v>
      </c>
      <c r="N551" s="178"/>
      <c r="O551" s="133" t="str">
        <f t="shared" si="111"/>
        <v xml:space="preserve"> </v>
      </c>
      <c r="P551" s="178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35">
        <v>0</v>
      </c>
      <c r="G552" s="135"/>
      <c r="H552" s="71">
        <f t="shared" si="112"/>
        <v>0</v>
      </c>
      <c r="I552" s="178"/>
      <c r="J552" s="133" t="str">
        <f t="shared" si="110"/>
        <v xml:space="preserve"> </v>
      </c>
      <c r="K552" s="178"/>
      <c r="L552" s="178"/>
      <c r="M552" s="71">
        <f t="shared" si="113"/>
        <v>0</v>
      </c>
      <c r="N552" s="178"/>
      <c r="O552" s="133" t="str">
        <f t="shared" si="111"/>
        <v xml:space="preserve"> </v>
      </c>
      <c r="P552" s="178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35">
        <v>0</v>
      </c>
      <c r="G553" s="135"/>
      <c r="H553" s="71">
        <f t="shared" si="112"/>
        <v>0</v>
      </c>
      <c r="I553" s="178"/>
      <c r="J553" s="133" t="str">
        <f t="shared" si="110"/>
        <v xml:space="preserve"> </v>
      </c>
      <c r="K553" s="178"/>
      <c r="L553" s="178"/>
      <c r="M553" s="71">
        <f t="shared" si="113"/>
        <v>0</v>
      </c>
      <c r="N553" s="178"/>
      <c r="O553" s="133" t="str">
        <f t="shared" si="111"/>
        <v xml:space="preserve"> </v>
      </c>
      <c r="P553" s="178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35">
        <v>0</v>
      </c>
      <c r="G554" s="135"/>
      <c r="H554" s="71">
        <f t="shared" si="112"/>
        <v>0</v>
      </c>
      <c r="I554" s="178"/>
      <c r="J554" s="133" t="str">
        <f t="shared" si="110"/>
        <v xml:space="preserve"> </v>
      </c>
      <c r="K554" s="178"/>
      <c r="L554" s="178"/>
      <c r="M554" s="71">
        <f t="shared" si="113"/>
        <v>0</v>
      </c>
      <c r="N554" s="178"/>
      <c r="O554" s="133" t="str">
        <f t="shared" si="111"/>
        <v xml:space="preserve"> </v>
      </c>
      <c r="P554" s="178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35">
        <v>0</v>
      </c>
      <c r="G555" s="135"/>
      <c r="H555" s="71">
        <f t="shared" si="112"/>
        <v>0</v>
      </c>
      <c r="I555" s="178"/>
      <c r="J555" s="133" t="str">
        <f t="shared" si="110"/>
        <v xml:space="preserve"> </v>
      </c>
      <c r="K555" s="178"/>
      <c r="L555" s="178"/>
      <c r="M555" s="71">
        <f t="shared" si="113"/>
        <v>0</v>
      </c>
      <c r="N555" s="178"/>
      <c r="O555" s="133" t="str">
        <f t="shared" si="111"/>
        <v xml:space="preserve"> </v>
      </c>
      <c r="P555" s="178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35">
        <v>0</v>
      </c>
      <c r="G556" s="135"/>
      <c r="H556" s="71">
        <f t="shared" si="112"/>
        <v>0</v>
      </c>
      <c r="I556" s="178"/>
      <c r="J556" s="133" t="str">
        <f t="shared" si="110"/>
        <v xml:space="preserve"> </v>
      </c>
      <c r="K556" s="178"/>
      <c r="L556" s="178"/>
      <c r="M556" s="71">
        <f t="shared" si="113"/>
        <v>0</v>
      </c>
      <c r="N556" s="178"/>
      <c r="O556" s="133" t="str">
        <f t="shared" si="111"/>
        <v xml:space="preserve"> </v>
      </c>
      <c r="P556" s="178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35">
        <v>0</v>
      </c>
      <c r="G557" s="135"/>
      <c r="H557" s="71">
        <f t="shared" si="112"/>
        <v>0</v>
      </c>
      <c r="I557" s="178"/>
      <c r="J557" s="133" t="str">
        <f t="shared" si="110"/>
        <v xml:space="preserve"> </v>
      </c>
      <c r="K557" s="178"/>
      <c r="L557" s="178"/>
      <c r="M557" s="71">
        <f t="shared" si="113"/>
        <v>0</v>
      </c>
      <c r="N557" s="178"/>
      <c r="O557" s="133" t="str">
        <f t="shared" si="111"/>
        <v xml:space="preserve"> </v>
      </c>
      <c r="P557" s="178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35">
        <v>0</v>
      </c>
      <c r="G558" s="135"/>
      <c r="H558" s="71">
        <f t="shared" si="112"/>
        <v>0</v>
      </c>
      <c r="I558" s="178"/>
      <c r="J558" s="133" t="str">
        <f t="shared" si="110"/>
        <v xml:space="preserve"> </v>
      </c>
      <c r="K558" s="178"/>
      <c r="L558" s="178"/>
      <c r="M558" s="71">
        <f t="shared" si="113"/>
        <v>0</v>
      </c>
      <c r="N558" s="178"/>
      <c r="O558" s="133" t="str">
        <f t="shared" si="111"/>
        <v xml:space="preserve"> </v>
      </c>
      <c r="P558" s="178"/>
    </row>
    <row r="559" spans="1:16" ht="25.5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35">
        <v>0</v>
      </c>
      <c r="G559" s="135"/>
      <c r="H559" s="71">
        <f t="shared" si="112"/>
        <v>0</v>
      </c>
      <c r="I559" s="178"/>
      <c r="J559" s="133" t="str">
        <f t="shared" si="110"/>
        <v xml:space="preserve"> </v>
      </c>
      <c r="K559" s="178"/>
      <c r="L559" s="178"/>
      <c r="M559" s="71">
        <f t="shared" si="113"/>
        <v>0</v>
      </c>
      <c r="N559" s="178"/>
      <c r="O559" s="133" t="str">
        <f t="shared" si="111"/>
        <v xml:space="preserve"> </v>
      </c>
      <c r="P559" s="178"/>
    </row>
    <row r="560" spans="1:16" ht="27.7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51">
        <v>4243</v>
      </c>
      <c r="G560" s="151">
        <f t="shared" ref="G560:L560" si="114">G300+G301+G341+G420+G485+G494+G499+G559</f>
        <v>26</v>
      </c>
      <c r="H560" s="151">
        <f t="shared" si="114"/>
        <v>4269</v>
      </c>
      <c r="I560" s="151">
        <f>I300+I301+I341+I420+I485+I494+I499+I559</f>
        <v>6873874</v>
      </c>
      <c r="J560" s="151" t="e">
        <f t="shared" si="114"/>
        <v>#VALUE!</v>
      </c>
      <c r="K560" s="151">
        <f>K300+K301+K341+K420+K485+K494+K499+K559</f>
        <v>6744218.875</v>
      </c>
      <c r="L560" s="151">
        <f t="shared" si="114"/>
        <v>122331</v>
      </c>
      <c r="M560" s="151">
        <f t="shared" ref="M560" si="115">M300+M301+M341+M420+M485+M494+M499+M559</f>
        <v>6866549.875</v>
      </c>
      <c r="N560" s="151">
        <f>N300+N301+N341+N420+N485+N494+N499+N559</f>
        <v>4090003</v>
      </c>
      <c r="O560" s="133">
        <f t="shared" si="111"/>
        <v>0.59564163582224039</v>
      </c>
      <c r="P560" s="151">
        <f>P300+P301+P341+P420+P485+P494+P499+P559</f>
        <v>6744218.875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81">
    <mergeCell ref="P5:P6"/>
    <mergeCell ref="P278:P279"/>
    <mergeCell ref="A32:B32"/>
    <mergeCell ref="A33:B33"/>
    <mergeCell ref="J278:J279"/>
    <mergeCell ref="I278:I279"/>
    <mergeCell ref="J5:J6"/>
    <mergeCell ref="I5:I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G5:G6"/>
    <mergeCell ref="A20:B20"/>
    <mergeCell ref="A21:B21"/>
    <mergeCell ref="A22:B22"/>
    <mergeCell ref="A23:B2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H5:H6"/>
    <mergeCell ref="G278:G279"/>
    <mergeCell ref="H278:H279"/>
    <mergeCell ref="D278:D279"/>
    <mergeCell ref="F278:F279"/>
    <mergeCell ref="A2:O2"/>
    <mergeCell ref="A3:O3"/>
    <mergeCell ref="D1:K1"/>
    <mergeCell ref="A557:B557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</mergeCells>
  <pageMargins left="0.25" right="0.25" top="0.75" bottom="0.75" header="0.3" footer="0.3"/>
  <pageSetup paperSize="9" scale="59" fitToHeight="0" orientation="portrait" r:id="rId1"/>
  <headerFooter>
    <oddFooter>&amp;C&amp;P</oddFooter>
  </headerFooter>
  <colBreaks count="1" manualBreakCount="1">
    <brk id="16" max="56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29"/>
  <sheetViews>
    <sheetView view="pageBreakPreview" topLeftCell="A2" zoomScaleNormal="100" zoomScaleSheetLayoutView="100" workbookViewId="0">
      <selection activeCell="L8" sqref="L8"/>
    </sheetView>
  </sheetViews>
  <sheetFormatPr defaultRowHeight="15" x14ac:dyDescent="0.2"/>
  <cols>
    <col min="1" max="1" width="5.21875" customWidth="1"/>
    <col min="2" max="2" width="0.5546875" customWidth="1"/>
    <col min="3" max="3" width="42.6640625" style="9" customWidth="1"/>
    <col min="4" max="4" width="4.88671875" style="113" customWidth="1"/>
    <col min="5" max="8" width="8.88671875" hidden="1" customWidth="1"/>
    <col min="9" max="9" width="13.6640625" style="175" customWidth="1"/>
    <col min="10" max="10" width="8.88671875" style="139" hidden="1" customWidth="1"/>
    <col min="11" max="11" width="9.77734375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9.77734375" style="175" hidden="1" customWidth="1"/>
    <col min="17" max="17" width="8.88671875" customWidth="1"/>
  </cols>
  <sheetData>
    <row r="1" spans="1:16" x14ac:dyDescent="0.2">
      <c r="D1" s="416" t="s">
        <v>894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850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114" t="s">
        <v>4</v>
      </c>
      <c r="D7" s="112" t="s">
        <v>5</v>
      </c>
      <c r="E7" s="112">
        <f>-9635860-70599-836000</f>
        <v>-10542459</v>
      </c>
      <c r="F7" t="s">
        <v>857</v>
      </c>
      <c r="G7" t="s">
        <v>858</v>
      </c>
      <c r="H7" t="s">
        <v>865</v>
      </c>
      <c r="I7" s="177" t="s">
        <v>866</v>
      </c>
      <c r="J7" s="140"/>
      <c r="K7" s="177" t="s">
        <v>866</v>
      </c>
      <c r="L7" s="177" t="s">
        <v>858</v>
      </c>
      <c r="M7" s="177" t="s">
        <v>865</v>
      </c>
      <c r="N7" s="177" t="s">
        <v>866</v>
      </c>
      <c r="O7" s="177" t="s">
        <v>867</v>
      </c>
      <c r="P7" s="177" t="s">
        <v>866</v>
      </c>
    </row>
    <row r="8" spans="1:16" ht="15" customHeight="1" x14ac:dyDescent="0.2">
      <c r="A8" s="392" t="s">
        <v>6</v>
      </c>
      <c r="B8" s="393"/>
      <c r="C8" s="3" t="s">
        <v>7</v>
      </c>
      <c r="D8" s="14" t="s">
        <v>8</v>
      </c>
      <c r="E8" s="14"/>
      <c r="I8" s="177"/>
      <c r="J8" s="140"/>
      <c r="K8" s="148">
        <v>400000</v>
      </c>
      <c r="L8" s="148">
        <v>-63225</v>
      </c>
      <c r="M8" s="148">
        <f t="shared" ref="M8:N71" si="0">SUM(K8:L8)</f>
        <v>336775</v>
      </c>
      <c r="N8" s="148">
        <v>255949</v>
      </c>
      <c r="O8" s="379">
        <f>N8/M8</f>
        <v>0.76</v>
      </c>
      <c r="P8" s="148">
        <v>400000</v>
      </c>
    </row>
    <row r="9" spans="1:16" ht="25.5" hidden="1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I9" s="177"/>
      <c r="J9" s="140"/>
      <c r="K9" s="148"/>
      <c r="L9" s="177"/>
      <c r="M9" s="148">
        <f t="shared" si="0"/>
        <v>0</v>
      </c>
      <c r="N9" s="177"/>
      <c r="O9" s="379" t="e">
        <f t="shared" ref="O9:O72" si="1">N9/M9</f>
        <v>#DIV/0!</v>
      </c>
      <c r="P9" s="148"/>
    </row>
    <row r="10" spans="1:16" ht="25.5" hidden="1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I10" s="177"/>
      <c r="J10" s="140"/>
      <c r="K10" s="148"/>
      <c r="L10" s="177"/>
      <c r="M10" s="148">
        <f t="shared" si="0"/>
        <v>0</v>
      </c>
      <c r="N10" s="177"/>
      <c r="O10" s="379" t="e">
        <f t="shared" si="1"/>
        <v>#DIV/0!</v>
      </c>
      <c r="P10" s="148"/>
    </row>
    <row r="11" spans="1:16" ht="15" hidden="1" customHeight="1" x14ac:dyDescent="0.2">
      <c r="A11" s="392" t="s">
        <v>15</v>
      </c>
      <c r="B11" s="393"/>
      <c r="C11" s="3" t="s">
        <v>16</v>
      </c>
      <c r="D11" s="14" t="s">
        <v>17</v>
      </c>
      <c r="E11" s="14"/>
      <c r="I11" s="177"/>
      <c r="J11" s="140"/>
      <c r="K11" s="148"/>
      <c r="L11" s="177"/>
      <c r="M11" s="148">
        <f t="shared" si="0"/>
        <v>0</v>
      </c>
      <c r="N11" s="177"/>
      <c r="O11" s="379" t="e">
        <f t="shared" si="1"/>
        <v>#DIV/0!</v>
      </c>
      <c r="P11" s="148"/>
    </row>
    <row r="12" spans="1:16" ht="15" hidden="1" customHeight="1" x14ac:dyDescent="0.2">
      <c r="A12" s="392" t="s">
        <v>18</v>
      </c>
      <c r="B12" s="393"/>
      <c r="C12" s="3" t="s">
        <v>19</v>
      </c>
      <c r="D12" s="14" t="s">
        <v>20</v>
      </c>
      <c r="E12" s="14"/>
      <c r="I12" s="177"/>
      <c r="J12" s="140"/>
      <c r="K12" s="148"/>
      <c r="L12" s="177"/>
      <c r="M12" s="148">
        <f t="shared" si="0"/>
        <v>0</v>
      </c>
      <c r="N12" s="177"/>
      <c r="O12" s="379" t="e">
        <f t="shared" si="1"/>
        <v>#DIV/0!</v>
      </c>
      <c r="P12" s="148"/>
    </row>
    <row r="13" spans="1:16" ht="15" hidden="1" customHeight="1" x14ac:dyDescent="0.2">
      <c r="A13" s="392" t="s">
        <v>21</v>
      </c>
      <c r="B13" s="393"/>
      <c r="C13" s="3" t="s">
        <v>22</v>
      </c>
      <c r="D13" s="14" t="s">
        <v>23</v>
      </c>
      <c r="E13" s="14"/>
      <c r="I13" s="177"/>
      <c r="J13" s="140"/>
      <c r="K13" s="148"/>
      <c r="L13" s="177"/>
      <c r="M13" s="148">
        <f t="shared" si="0"/>
        <v>0</v>
      </c>
      <c r="N13" s="177"/>
      <c r="O13" s="379" t="e">
        <f t="shared" si="1"/>
        <v>#DIV/0!</v>
      </c>
      <c r="P13" s="148"/>
    </row>
    <row r="14" spans="1:16" ht="15" customHeight="1" x14ac:dyDescent="0.2">
      <c r="A14" s="394" t="s">
        <v>24</v>
      </c>
      <c r="B14" s="395"/>
      <c r="C14" s="4" t="s">
        <v>25</v>
      </c>
      <c r="D14" s="15" t="s">
        <v>26</v>
      </c>
      <c r="E14" s="15"/>
      <c r="I14" s="177"/>
      <c r="J14" s="74"/>
      <c r="K14" s="149">
        <f>SUM(K8:K13)</f>
        <v>400000</v>
      </c>
      <c r="L14" s="149">
        <f>SUM(L8:L13)</f>
        <v>-63225</v>
      </c>
      <c r="M14" s="149">
        <f t="shared" si="0"/>
        <v>336775</v>
      </c>
      <c r="N14" s="149">
        <f>SUM(N8:N13)</f>
        <v>255949</v>
      </c>
      <c r="O14" s="380">
        <f t="shared" si="1"/>
        <v>0.76</v>
      </c>
      <c r="P14" s="149">
        <f>SUM(P8:P13)</f>
        <v>400000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I15" s="177"/>
      <c r="J15" s="140"/>
      <c r="K15" s="149"/>
      <c r="L15" s="149"/>
      <c r="M15" s="149">
        <f t="shared" si="0"/>
        <v>0</v>
      </c>
      <c r="N15" s="149">
        <f t="shared" si="0"/>
        <v>0</v>
      </c>
      <c r="O15" s="380" t="e">
        <f t="shared" si="1"/>
        <v>#DIV/0!</v>
      </c>
      <c r="P15" s="149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I16" s="177"/>
      <c r="J16" s="140"/>
      <c r="K16" s="149"/>
      <c r="L16" s="149"/>
      <c r="M16" s="149">
        <f t="shared" si="0"/>
        <v>0</v>
      </c>
      <c r="N16" s="149">
        <f t="shared" si="0"/>
        <v>0</v>
      </c>
      <c r="O16" s="380" t="e">
        <f t="shared" si="1"/>
        <v>#DIV/0!</v>
      </c>
      <c r="P16" s="149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I17" s="177"/>
      <c r="J17" s="140"/>
      <c r="K17" s="149"/>
      <c r="L17" s="149"/>
      <c r="M17" s="149">
        <f t="shared" si="0"/>
        <v>0</v>
      </c>
      <c r="N17" s="149">
        <f t="shared" si="0"/>
        <v>0</v>
      </c>
      <c r="O17" s="380" t="e">
        <f t="shared" si="1"/>
        <v>#DIV/0!</v>
      </c>
      <c r="P17" s="149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I18" s="177"/>
      <c r="J18" s="140"/>
      <c r="K18" s="149"/>
      <c r="L18" s="149"/>
      <c r="M18" s="149">
        <f t="shared" si="0"/>
        <v>0</v>
      </c>
      <c r="N18" s="149">
        <f t="shared" si="0"/>
        <v>0</v>
      </c>
      <c r="O18" s="380" t="e">
        <f t="shared" si="1"/>
        <v>#DIV/0!</v>
      </c>
      <c r="P18" s="149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I19" s="177"/>
      <c r="J19" s="140"/>
      <c r="K19" s="149"/>
      <c r="L19" s="149"/>
      <c r="M19" s="149">
        <f t="shared" si="0"/>
        <v>0</v>
      </c>
      <c r="N19" s="149">
        <f t="shared" si="0"/>
        <v>0</v>
      </c>
      <c r="O19" s="380" t="e">
        <f t="shared" si="1"/>
        <v>#DIV/0!</v>
      </c>
      <c r="P19" s="149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I20" s="177"/>
      <c r="J20" s="140"/>
      <c r="K20" s="149"/>
      <c r="L20" s="149"/>
      <c r="M20" s="149">
        <f t="shared" si="0"/>
        <v>0</v>
      </c>
      <c r="N20" s="149">
        <f t="shared" si="0"/>
        <v>0</v>
      </c>
      <c r="O20" s="380" t="e">
        <f t="shared" si="1"/>
        <v>#DIV/0!</v>
      </c>
      <c r="P20" s="149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I21" s="177"/>
      <c r="J21" s="140"/>
      <c r="K21" s="149"/>
      <c r="L21" s="149"/>
      <c r="M21" s="149">
        <f t="shared" si="0"/>
        <v>0</v>
      </c>
      <c r="N21" s="149">
        <f t="shared" si="0"/>
        <v>0</v>
      </c>
      <c r="O21" s="380" t="e">
        <f t="shared" si="1"/>
        <v>#DIV/0!</v>
      </c>
      <c r="P21" s="149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I22" s="177"/>
      <c r="J22" s="140"/>
      <c r="K22" s="149"/>
      <c r="L22" s="149"/>
      <c r="M22" s="149">
        <f t="shared" si="0"/>
        <v>0</v>
      </c>
      <c r="N22" s="149">
        <f t="shared" si="0"/>
        <v>0</v>
      </c>
      <c r="O22" s="380" t="e">
        <f t="shared" si="1"/>
        <v>#DIV/0!</v>
      </c>
      <c r="P22" s="149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I23" s="177"/>
      <c r="J23" s="140"/>
      <c r="K23" s="149"/>
      <c r="L23" s="149"/>
      <c r="M23" s="149">
        <f t="shared" si="0"/>
        <v>0</v>
      </c>
      <c r="N23" s="149">
        <f t="shared" si="0"/>
        <v>0</v>
      </c>
      <c r="O23" s="380" t="e">
        <f t="shared" si="1"/>
        <v>#DIV/0!</v>
      </c>
      <c r="P23" s="149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I24" s="177"/>
      <c r="J24" s="140"/>
      <c r="K24" s="149"/>
      <c r="L24" s="149"/>
      <c r="M24" s="149">
        <f t="shared" si="0"/>
        <v>0</v>
      </c>
      <c r="N24" s="149">
        <f t="shared" si="0"/>
        <v>0</v>
      </c>
      <c r="O24" s="380" t="e">
        <f t="shared" si="1"/>
        <v>#DIV/0!</v>
      </c>
      <c r="P24" s="149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I25" s="177"/>
      <c r="J25" s="140"/>
      <c r="K25" s="149"/>
      <c r="L25" s="149"/>
      <c r="M25" s="149">
        <f t="shared" si="0"/>
        <v>0</v>
      </c>
      <c r="N25" s="149">
        <f t="shared" si="0"/>
        <v>0</v>
      </c>
      <c r="O25" s="380" t="e">
        <f t="shared" si="1"/>
        <v>#DIV/0!</v>
      </c>
      <c r="P25" s="149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I26" s="177"/>
      <c r="J26" s="140"/>
      <c r="K26" s="149"/>
      <c r="L26" s="149"/>
      <c r="M26" s="149">
        <f t="shared" si="0"/>
        <v>0</v>
      </c>
      <c r="N26" s="149">
        <f t="shared" si="0"/>
        <v>0</v>
      </c>
      <c r="O26" s="380" t="e">
        <f t="shared" si="1"/>
        <v>#DIV/0!</v>
      </c>
      <c r="P26" s="149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I27" s="177"/>
      <c r="J27" s="140"/>
      <c r="K27" s="149"/>
      <c r="L27" s="149"/>
      <c r="M27" s="149">
        <f t="shared" si="0"/>
        <v>0</v>
      </c>
      <c r="N27" s="149">
        <f t="shared" si="0"/>
        <v>0</v>
      </c>
      <c r="O27" s="380" t="e">
        <f t="shared" si="1"/>
        <v>#DIV/0!</v>
      </c>
      <c r="P27" s="149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I28" s="177"/>
      <c r="J28" s="140"/>
      <c r="K28" s="149"/>
      <c r="L28" s="149"/>
      <c r="M28" s="149">
        <f t="shared" si="0"/>
        <v>0</v>
      </c>
      <c r="N28" s="149">
        <f t="shared" si="0"/>
        <v>0</v>
      </c>
      <c r="O28" s="380" t="e">
        <f t="shared" si="1"/>
        <v>#DIV/0!</v>
      </c>
      <c r="P28" s="149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I29" s="177"/>
      <c r="J29" s="140"/>
      <c r="K29" s="149"/>
      <c r="L29" s="149"/>
      <c r="M29" s="149">
        <f t="shared" si="0"/>
        <v>0</v>
      </c>
      <c r="N29" s="149">
        <f t="shared" si="0"/>
        <v>0</v>
      </c>
      <c r="O29" s="380" t="e">
        <f t="shared" si="1"/>
        <v>#DIV/0!</v>
      </c>
      <c r="P29" s="149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I30" s="177"/>
      <c r="J30" s="140"/>
      <c r="K30" s="149"/>
      <c r="L30" s="149"/>
      <c r="M30" s="149">
        <f t="shared" si="0"/>
        <v>0</v>
      </c>
      <c r="N30" s="149">
        <f t="shared" si="0"/>
        <v>0</v>
      </c>
      <c r="O30" s="380" t="e">
        <f t="shared" si="1"/>
        <v>#DIV/0!</v>
      </c>
      <c r="P30" s="149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I31" s="177"/>
      <c r="J31" s="140"/>
      <c r="K31" s="149"/>
      <c r="L31" s="149"/>
      <c r="M31" s="149">
        <f t="shared" si="0"/>
        <v>0</v>
      </c>
      <c r="N31" s="149">
        <f t="shared" si="0"/>
        <v>0</v>
      </c>
      <c r="O31" s="380" t="e">
        <f t="shared" si="1"/>
        <v>#DIV/0!</v>
      </c>
      <c r="P31" s="149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I32" s="177"/>
      <c r="J32" s="140"/>
      <c r="K32" s="149"/>
      <c r="L32" s="149"/>
      <c r="M32" s="149">
        <f t="shared" si="0"/>
        <v>0</v>
      </c>
      <c r="N32" s="149">
        <f t="shared" si="0"/>
        <v>0</v>
      </c>
      <c r="O32" s="380" t="e">
        <f t="shared" si="1"/>
        <v>#DIV/0!</v>
      </c>
      <c r="P32" s="149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I33" s="177"/>
      <c r="J33" s="140"/>
      <c r="K33" s="149"/>
      <c r="L33" s="149"/>
      <c r="M33" s="149">
        <f t="shared" si="0"/>
        <v>0</v>
      </c>
      <c r="N33" s="149">
        <f t="shared" si="0"/>
        <v>0</v>
      </c>
      <c r="O33" s="380" t="e">
        <f t="shared" si="1"/>
        <v>#DIV/0!</v>
      </c>
      <c r="P33" s="149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I34" s="177"/>
      <c r="J34" s="140"/>
      <c r="K34" s="149"/>
      <c r="L34" s="149"/>
      <c r="M34" s="149">
        <f t="shared" si="0"/>
        <v>0</v>
      </c>
      <c r="N34" s="149">
        <f t="shared" si="0"/>
        <v>0</v>
      </c>
      <c r="O34" s="380" t="e">
        <f t="shared" si="1"/>
        <v>#DIV/0!</v>
      </c>
      <c r="P34" s="149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I35" s="177"/>
      <c r="J35" s="140"/>
      <c r="K35" s="149"/>
      <c r="L35" s="149"/>
      <c r="M35" s="149">
        <f t="shared" si="0"/>
        <v>0</v>
      </c>
      <c r="N35" s="149">
        <f t="shared" si="0"/>
        <v>0</v>
      </c>
      <c r="O35" s="380" t="e">
        <f t="shared" si="1"/>
        <v>#DIV/0!</v>
      </c>
      <c r="P35" s="149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I36" s="177"/>
      <c r="J36" s="140"/>
      <c r="K36" s="149"/>
      <c r="L36" s="149"/>
      <c r="M36" s="149">
        <f t="shared" si="0"/>
        <v>0</v>
      </c>
      <c r="N36" s="149">
        <f t="shared" si="0"/>
        <v>0</v>
      </c>
      <c r="O36" s="380" t="e">
        <f t="shared" si="1"/>
        <v>#DIV/0!</v>
      </c>
      <c r="P36" s="149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I37" s="177"/>
      <c r="J37" s="140"/>
      <c r="K37" s="149"/>
      <c r="L37" s="149"/>
      <c r="M37" s="149">
        <f t="shared" si="0"/>
        <v>0</v>
      </c>
      <c r="N37" s="149">
        <f t="shared" si="0"/>
        <v>0</v>
      </c>
      <c r="O37" s="380" t="e">
        <f t="shared" si="1"/>
        <v>#DIV/0!</v>
      </c>
      <c r="P37" s="149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I38" s="177"/>
      <c r="J38" s="140"/>
      <c r="K38" s="149"/>
      <c r="L38" s="149"/>
      <c r="M38" s="149">
        <f t="shared" si="0"/>
        <v>0</v>
      </c>
      <c r="N38" s="149">
        <f t="shared" si="0"/>
        <v>0</v>
      </c>
      <c r="O38" s="380" t="e">
        <f t="shared" si="1"/>
        <v>#DIV/0!</v>
      </c>
      <c r="P38" s="149"/>
    </row>
    <row r="39" spans="1:16" ht="25.5" hidden="1" customHeight="1" x14ac:dyDescent="0.2">
      <c r="A39" s="392" t="s">
        <v>69</v>
      </c>
      <c r="B39" s="393"/>
      <c r="C39" s="3" t="s">
        <v>70</v>
      </c>
      <c r="D39" s="14" t="s">
        <v>71</v>
      </c>
      <c r="E39" s="14"/>
      <c r="I39" s="177"/>
      <c r="J39" s="140"/>
      <c r="K39" s="149"/>
      <c r="L39" s="149"/>
      <c r="M39" s="149">
        <f t="shared" si="0"/>
        <v>0</v>
      </c>
      <c r="N39" s="149">
        <f t="shared" si="0"/>
        <v>0</v>
      </c>
      <c r="O39" s="380" t="e">
        <f t="shared" si="1"/>
        <v>#DIV/0!</v>
      </c>
      <c r="P39" s="149"/>
    </row>
    <row r="40" spans="1:16" ht="15" hidden="1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I40" s="177"/>
      <c r="J40" s="140"/>
      <c r="K40" s="149"/>
      <c r="L40" s="149"/>
      <c r="M40" s="149">
        <f t="shared" si="0"/>
        <v>0</v>
      </c>
      <c r="N40" s="149">
        <f t="shared" si="0"/>
        <v>0</v>
      </c>
      <c r="O40" s="380" t="e">
        <f t="shared" si="1"/>
        <v>#DIV/0!</v>
      </c>
      <c r="P40" s="149"/>
    </row>
    <row r="41" spans="1:16" ht="15" hidden="1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I41" s="177"/>
      <c r="J41" s="140"/>
      <c r="K41" s="149"/>
      <c r="L41" s="149"/>
      <c r="M41" s="149">
        <f t="shared" si="0"/>
        <v>0</v>
      </c>
      <c r="N41" s="149">
        <f t="shared" si="0"/>
        <v>0</v>
      </c>
      <c r="O41" s="380" t="e">
        <f t="shared" si="1"/>
        <v>#DIV/0!</v>
      </c>
      <c r="P41" s="149"/>
    </row>
    <row r="42" spans="1:16" ht="25.5" hidden="1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I42" s="177"/>
      <c r="J42" s="140"/>
      <c r="K42" s="149"/>
      <c r="L42" s="149"/>
      <c r="M42" s="149">
        <f t="shared" si="0"/>
        <v>0</v>
      </c>
      <c r="N42" s="149">
        <f t="shared" si="0"/>
        <v>0</v>
      </c>
      <c r="O42" s="380" t="e">
        <f t="shared" si="1"/>
        <v>#DIV/0!</v>
      </c>
      <c r="P42" s="149"/>
    </row>
    <row r="43" spans="1:16" ht="15" hidden="1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I43" s="177"/>
      <c r="J43" s="140"/>
      <c r="K43" s="149"/>
      <c r="L43" s="149"/>
      <c r="M43" s="149">
        <f t="shared" si="0"/>
        <v>0</v>
      </c>
      <c r="N43" s="149">
        <f t="shared" si="0"/>
        <v>0</v>
      </c>
      <c r="O43" s="380" t="e">
        <f t="shared" si="1"/>
        <v>#DIV/0!</v>
      </c>
      <c r="P43" s="149"/>
    </row>
    <row r="44" spans="1:16" ht="15" hidden="1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I44" s="177"/>
      <c r="J44" s="140"/>
      <c r="K44" s="149"/>
      <c r="L44" s="149"/>
      <c r="M44" s="149">
        <f t="shared" si="0"/>
        <v>0</v>
      </c>
      <c r="N44" s="149">
        <f t="shared" si="0"/>
        <v>0</v>
      </c>
      <c r="O44" s="380" t="e">
        <f t="shared" si="1"/>
        <v>#DIV/0!</v>
      </c>
      <c r="P44" s="149"/>
    </row>
    <row r="45" spans="1:16" ht="15" hidden="1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I45" s="177"/>
      <c r="J45" s="140"/>
      <c r="K45" s="149"/>
      <c r="L45" s="149"/>
      <c r="M45" s="149">
        <f t="shared" si="0"/>
        <v>0</v>
      </c>
      <c r="N45" s="149">
        <f t="shared" si="0"/>
        <v>0</v>
      </c>
      <c r="O45" s="380" t="e">
        <f t="shared" si="1"/>
        <v>#DIV/0!</v>
      </c>
      <c r="P45" s="149"/>
    </row>
    <row r="46" spans="1:16" ht="15" hidden="1" customHeight="1" x14ac:dyDescent="0.2">
      <c r="A46" s="392" t="s">
        <v>78</v>
      </c>
      <c r="B46" s="393"/>
      <c r="C46" s="5" t="s">
        <v>49</v>
      </c>
      <c r="D46" s="14" t="s">
        <v>71</v>
      </c>
      <c r="E46" s="14"/>
      <c r="I46" s="177"/>
      <c r="J46" s="140"/>
      <c r="K46" s="149"/>
      <c r="L46" s="149"/>
      <c r="M46" s="149">
        <f t="shared" si="0"/>
        <v>0</v>
      </c>
      <c r="N46" s="149">
        <f t="shared" si="0"/>
        <v>0</v>
      </c>
      <c r="O46" s="380" t="e">
        <f t="shared" si="1"/>
        <v>#DIV/0!</v>
      </c>
      <c r="P46" s="149"/>
    </row>
    <row r="47" spans="1:16" ht="15" hidden="1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I47" s="177"/>
      <c r="J47" s="140"/>
      <c r="K47" s="149"/>
      <c r="L47" s="149"/>
      <c r="M47" s="149">
        <f t="shared" si="0"/>
        <v>0</v>
      </c>
      <c r="N47" s="149">
        <f t="shared" si="0"/>
        <v>0</v>
      </c>
      <c r="O47" s="380" t="e">
        <f t="shared" si="1"/>
        <v>#DIV/0!</v>
      </c>
      <c r="P47" s="149"/>
    </row>
    <row r="48" spans="1:16" ht="15" hidden="1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I48" s="177"/>
      <c r="J48" s="140"/>
      <c r="K48" s="149"/>
      <c r="L48" s="149"/>
      <c r="M48" s="149">
        <f t="shared" si="0"/>
        <v>0</v>
      </c>
      <c r="N48" s="149">
        <f t="shared" si="0"/>
        <v>0</v>
      </c>
      <c r="O48" s="380" t="e">
        <f t="shared" si="1"/>
        <v>#DIV/0!</v>
      </c>
      <c r="P48" s="149"/>
    </row>
    <row r="49" spans="1:16" ht="15" hidden="1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I49" s="177"/>
      <c r="J49" s="140"/>
      <c r="K49" s="149"/>
      <c r="L49" s="149"/>
      <c r="M49" s="149">
        <f t="shared" si="0"/>
        <v>0</v>
      </c>
      <c r="N49" s="149">
        <f t="shared" si="0"/>
        <v>0</v>
      </c>
      <c r="O49" s="380" t="e">
        <f t="shared" si="1"/>
        <v>#DIV/0!</v>
      </c>
      <c r="P49" s="149"/>
    </row>
    <row r="50" spans="1:16" ht="25.5" customHeight="1" x14ac:dyDescent="0.2">
      <c r="A50" s="394" t="s">
        <v>82</v>
      </c>
      <c r="B50" s="395"/>
      <c r="C50" s="4" t="s">
        <v>83</v>
      </c>
      <c r="D50" s="15" t="s">
        <v>84</v>
      </c>
      <c r="E50" s="15"/>
      <c r="I50" s="177"/>
      <c r="J50" s="74"/>
      <c r="K50" s="149">
        <f>SUM(K14)</f>
        <v>400000</v>
      </c>
      <c r="L50" s="149">
        <f>SUM(L14)</f>
        <v>-63225</v>
      </c>
      <c r="M50" s="149">
        <f t="shared" si="0"/>
        <v>336775</v>
      </c>
      <c r="N50" s="149">
        <f>SUM(N14)</f>
        <v>255949</v>
      </c>
      <c r="O50" s="380">
        <f t="shared" si="1"/>
        <v>0.76</v>
      </c>
      <c r="P50" s="149">
        <f>SUM(P14)</f>
        <v>400000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I51" s="177"/>
      <c r="J51" s="140"/>
      <c r="K51" s="177"/>
      <c r="L51" s="177"/>
      <c r="M51" s="149">
        <f t="shared" si="0"/>
        <v>0</v>
      </c>
      <c r="N51" s="149">
        <f t="shared" si="0"/>
        <v>0</v>
      </c>
      <c r="O51" s="380" t="e">
        <f t="shared" si="1"/>
        <v>#DIV/0!</v>
      </c>
      <c r="P51" s="177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I52" s="177"/>
      <c r="J52" s="140"/>
      <c r="K52" s="177"/>
      <c r="L52" s="177"/>
      <c r="M52" s="149">
        <f t="shared" si="0"/>
        <v>0</v>
      </c>
      <c r="N52" s="149">
        <f t="shared" si="0"/>
        <v>0</v>
      </c>
      <c r="O52" s="380" t="e">
        <f t="shared" si="1"/>
        <v>#DIV/0!</v>
      </c>
      <c r="P52" s="177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I53" s="177"/>
      <c r="J53" s="140"/>
      <c r="K53" s="177"/>
      <c r="L53" s="177"/>
      <c r="M53" s="149">
        <f t="shared" si="0"/>
        <v>0</v>
      </c>
      <c r="N53" s="149">
        <f t="shared" si="0"/>
        <v>0</v>
      </c>
      <c r="O53" s="380" t="e">
        <f t="shared" si="1"/>
        <v>#DIV/0!</v>
      </c>
      <c r="P53" s="177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I54" s="177"/>
      <c r="J54" s="140"/>
      <c r="K54" s="177"/>
      <c r="L54" s="177"/>
      <c r="M54" s="149">
        <f t="shared" si="0"/>
        <v>0</v>
      </c>
      <c r="N54" s="149">
        <f t="shared" si="0"/>
        <v>0</v>
      </c>
      <c r="O54" s="380" t="e">
        <f t="shared" si="1"/>
        <v>#DIV/0!</v>
      </c>
      <c r="P54" s="177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I55" s="177"/>
      <c r="J55" s="140"/>
      <c r="K55" s="177"/>
      <c r="L55" s="177"/>
      <c r="M55" s="149">
        <f t="shared" si="0"/>
        <v>0</v>
      </c>
      <c r="N55" s="149">
        <f t="shared" si="0"/>
        <v>0</v>
      </c>
      <c r="O55" s="380" t="e">
        <f t="shared" si="1"/>
        <v>#DIV/0!</v>
      </c>
      <c r="P55" s="177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I56" s="177"/>
      <c r="J56" s="140"/>
      <c r="K56" s="177"/>
      <c r="L56" s="177"/>
      <c r="M56" s="149">
        <f t="shared" si="0"/>
        <v>0</v>
      </c>
      <c r="N56" s="149">
        <f t="shared" si="0"/>
        <v>0</v>
      </c>
      <c r="O56" s="380" t="e">
        <f t="shared" si="1"/>
        <v>#DIV/0!</v>
      </c>
      <c r="P56" s="177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I57" s="177"/>
      <c r="J57" s="140"/>
      <c r="K57" s="177"/>
      <c r="L57" s="177"/>
      <c r="M57" s="149">
        <f t="shared" si="0"/>
        <v>0</v>
      </c>
      <c r="N57" s="149">
        <f t="shared" si="0"/>
        <v>0</v>
      </c>
      <c r="O57" s="380" t="e">
        <f t="shared" si="1"/>
        <v>#DIV/0!</v>
      </c>
      <c r="P57" s="177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I58" s="177"/>
      <c r="J58" s="140"/>
      <c r="K58" s="177"/>
      <c r="L58" s="177"/>
      <c r="M58" s="149">
        <f t="shared" si="0"/>
        <v>0</v>
      </c>
      <c r="N58" s="149">
        <f t="shared" si="0"/>
        <v>0</v>
      </c>
      <c r="O58" s="380" t="e">
        <f t="shared" si="1"/>
        <v>#DIV/0!</v>
      </c>
      <c r="P58" s="177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I59" s="177"/>
      <c r="J59" s="140"/>
      <c r="K59" s="177"/>
      <c r="L59" s="177"/>
      <c r="M59" s="149">
        <f t="shared" si="0"/>
        <v>0</v>
      </c>
      <c r="N59" s="149">
        <f t="shared" si="0"/>
        <v>0</v>
      </c>
      <c r="O59" s="380" t="e">
        <f t="shared" si="1"/>
        <v>#DIV/0!</v>
      </c>
      <c r="P59" s="177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I60" s="177"/>
      <c r="J60" s="140"/>
      <c r="K60" s="177"/>
      <c r="L60" s="177"/>
      <c r="M60" s="149">
        <f t="shared" si="0"/>
        <v>0</v>
      </c>
      <c r="N60" s="149">
        <f t="shared" si="0"/>
        <v>0</v>
      </c>
      <c r="O60" s="380" t="e">
        <f t="shared" si="1"/>
        <v>#DIV/0!</v>
      </c>
      <c r="P60" s="177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I61" s="177"/>
      <c r="J61" s="140"/>
      <c r="K61" s="177"/>
      <c r="L61" s="177"/>
      <c r="M61" s="149">
        <f t="shared" si="0"/>
        <v>0</v>
      </c>
      <c r="N61" s="149">
        <f t="shared" si="0"/>
        <v>0</v>
      </c>
      <c r="O61" s="380" t="e">
        <f t="shared" si="1"/>
        <v>#DIV/0!</v>
      </c>
      <c r="P61" s="177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I62" s="177"/>
      <c r="J62" s="140"/>
      <c r="K62" s="177"/>
      <c r="L62" s="177"/>
      <c r="M62" s="149">
        <f t="shared" si="0"/>
        <v>0</v>
      </c>
      <c r="N62" s="149">
        <f t="shared" si="0"/>
        <v>0</v>
      </c>
      <c r="O62" s="380" t="e">
        <f t="shared" si="1"/>
        <v>#DIV/0!</v>
      </c>
      <c r="P62" s="177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I63" s="177"/>
      <c r="J63" s="140"/>
      <c r="K63" s="177"/>
      <c r="L63" s="177"/>
      <c r="M63" s="149">
        <f t="shared" si="0"/>
        <v>0</v>
      </c>
      <c r="N63" s="149">
        <f t="shared" si="0"/>
        <v>0</v>
      </c>
      <c r="O63" s="380" t="e">
        <f t="shared" si="1"/>
        <v>#DIV/0!</v>
      </c>
      <c r="P63" s="177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I64" s="177"/>
      <c r="J64" s="140"/>
      <c r="K64" s="177"/>
      <c r="L64" s="177"/>
      <c r="M64" s="149">
        <f t="shared" si="0"/>
        <v>0</v>
      </c>
      <c r="N64" s="149">
        <f t="shared" si="0"/>
        <v>0</v>
      </c>
      <c r="O64" s="380" t="e">
        <f t="shared" si="1"/>
        <v>#DIV/0!</v>
      </c>
      <c r="P64" s="177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I65" s="177"/>
      <c r="J65" s="140"/>
      <c r="K65" s="177"/>
      <c r="L65" s="177"/>
      <c r="M65" s="149">
        <f t="shared" si="0"/>
        <v>0</v>
      </c>
      <c r="N65" s="149">
        <f t="shared" si="0"/>
        <v>0</v>
      </c>
      <c r="O65" s="380" t="e">
        <f t="shared" si="1"/>
        <v>#DIV/0!</v>
      </c>
      <c r="P65" s="177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I66" s="177"/>
      <c r="J66" s="140"/>
      <c r="K66" s="177"/>
      <c r="L66" s="177"/>
      <c r="M66" s="149">
        <f t="shared" si="0"/>
        <v>0</v>
      </c>
      <c r="N66" s="149">
        <f t="shared" si="0"/>
        <v>0</v>
      </c>
      <c r="O66" s="380" t="e">
        <f t="shared" si="1"/>
        <v>#DIV/0!</v>
      </c>
      <c r="P66" s="177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I67" s="177"/>
      <c r="J67" s="140"/>
      <c r="K67" s="177"/>
      <c r="L67" s="177"/>
      <c r="M67" s="149">
        <f t="shared" si="0"/>
        <v>0</v>
      </c>
      <c r="N67" s="149">
        <f t="shared" si="0"/>
        <v>0</v>
      </c>
      <c r="O67" s="380" t="e">
        <f t="shared" si="1"/>
        <v>#DIV/0!</v>
      </c>
      <c r="P67" s="177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I68" s="177"/>
      <c r="J68" s="140"/>
      <c r="K68" s="177"/>
      <c r="L68" s="177"/>
      <c r="M68" s="149">
        <f t="shared" si="0"/>
        <v>0</v>
      </c>
      <c r="N68" s="149">
        <f t="shared" si="0"/>
        <v>0</v>
      </c>
      <c r="O68" s="380" t="e">
        <f t="shared" si="1"/>
        <v>#DIV/0!</v>
      </c>
      <c r="P68" s="177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I69" s="177"/>
      <c r="J69" s="140"/>
      <c r="K69" s="177"/>
      <c r="L69" s="177"/>
      <c r="M69" s="149">
        <f t="shared" si="0"/>
        <v>0</v>
      </c>
      <c r="N69" s="149">
        <f t="shared" si="0"/>
        <v>0</v>
      </c>
      <c r="O69" s="380" t="e">
        <f t="shared" si="1"/>
        <v>#DIV/0!</v>
      </c>
      <c r="P69" s="177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I70" s="177"/>
      <c r="J70" s="140"/>
      <c r="K70" s="177"/>
      <c r="L70" s="177"/>
      <c r="M70" s="149">
        <f t="shared" si="0"/>
        <v>0</v>
      </c>
      <c r="N70" s="149">
        <f t="shared" si="0"/>
        <v>0</v>
      </c>
      <c r="O70" s="380" t="e">
        <f t="shared" si="1"/>
        <v>#DIV/0!</v>
      </c>
      <c r="P70" s="177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I71" s="177"/>
      <c r="J71" s="140"/>
      <c r="K71" s="177"/>
      <c r="L71" s="177"/>
      <c r="M71" s="149">
        <f t="shared" si="0"/>
        <v>0</v>
      </c>
      <c r="N71" s="149">
        <f t="shared" si="0"/>
        <v>0</v>
      </c>
      <c r="O71" s="380" t="e">
        <f t="shared" si="1"/>
        <v>#DIV/0!</v>
      </c>
      <c r="P71" s="177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I72" s="177"/>
      <c r="J72" s="140"/>
      <c r="K72" s="177"/>
      <c r="L72" s="177"/>
      <c r="M72" s="149">
        <f t="shared" ref="M72:N135" si="2">SUM(K72:L72)</f>
        <v>0</v>
      </c>
      <c r="N72" s="149">
        <f t="shared" si="2"/>
        <v>0</v>
      </c>
      <c r="O72" s="380" t="e">
        <f t="shared" si="1"/>
        <v>#DIV/0!</v>
      </c>
      <c r="P72" s="177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I73" s="177"/>
      <c r="J73" s="140"/>
      <c r="K73" s="177"/>
      <c r="L73" s="177"/>
      <c r="M73" s="149">
        <f t="shared" si="2"/>
        <v>0</v>
      </c>
      <c r="N73" s="149">
        <f t="shared" si="2"/>
        <v>0</v>
      </c>
      <c r="O73" s="380" t="e">
        <f t="shared" ref="O73:O136" si="3">N73/M73</f>
        <v>#DIV/0!</v>
      </c>
      <c r="P73" s="177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I74" s="177"/>
      <c r="J74" s="140"/>
      <c r="K74" s="177"/>
      <c r="L74" s="177"/>
      <c r="M74" s="149">
        <f t="shared" si="2"/>
        <v>0</v>
      </c>
      <c r="N74" s="149">
        <f t="shared" si="2"/>
        <v>0</v>
      </c>
      <c r="O74" s="380" t="e">
        <f t="shared" si="3"/>
        <v>#DIV/0!</v>
      </c>
      <c r="P74" s="177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I75" s="177"/>
      <c r="J75" s="140"/>
      <c r="K75" s="177"/>
      <c r="L75" s="177"/>
      <c r="M75" s="149">
        <f t="shared" si="2"/>
        <v>0</v>
      </c>
      <c r="N75" s="149">
        <f t="shared" si="2"/>
        <v>0</v>
      </c>
      <c r="O75" s="380" t="e">
        <f t="shared" si="3"/>
        <v>#DIV/0!</v>
      </c>
      <c r="P75" s="177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I76" s="177"/>
      <c r="J76" s="140"/>
      <c r="K76" s="177"/>
      <c r="L76" s="177"/>
      <c r="M76" s="149">
        <f t="shared" si="2"/>
        <v>0</v>
      </c>
      <c r="N76" s="149">
        <f t="shared" si="2"/>
        <v>0</v>
      </c>
      <c r="O76" s="380" t="e">
        <f t="shared" si="3"/>
        <v>#DIV/0!</v>
      </c>
      <c r="P76" s="177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I77" s="177"/>
      <c r="J77" s="140"/>
      <c r="K77" s="177"/>
      <c r="L77" s="177"/>
      <c r="M77" s="149">
        <f t="shared" si="2"/>
        <v>0</v>
      </c>
      <c r="N77" s="149">
        <f t="shared" si="2"/>
        <v>0</v>
      </c>
      <c r="O77" s="380" t="e">
        <f t="shared" si="3"/>
        <v>#DIV/0!</v>
      </c>
      <c r="P77" s="177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I78" s="177"/>
      <c r="J78" s="140"/>
      <c r="K78" s="177"/>
      <c r="L78" s="177"/>
      <c r="M78" s="149">
        <f t="shared" si="2"/>
        <v>0</v>
      </c>
      <c r="N78" s="149">
        <f t="shared" si="2"/>
        <v>0</v>
      </c>
      <c r="O78" s="380" t="e">
        <f t="shared" si="3"/>
        <v>#DIV/0!</v>
      </c>
      <c r="P78" s="177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I79" s="177"/>
      <c r="J79" s="140"/>
      <c r="K79" s="177"/>
      <c r="L79" s="177"/>
      <c r="M79" s="149">
        <f t="shared" si="2"/>
        <v>0</v>
      </c>
      <c r="N79" s="149">
        <f t="shared" si="2"/>
        <v>0</v>
      </c>
      <c r="O79" s="380" t="e">
        <f t="shared" si="3"/>
        <v>#DIV/0!</v>
      </c>
      <c r="P79" s="177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I80" s="177"/>
      <c r="J80" s="140"/>
      <c r="K80" s="177"/>
      <c r="L80" s="177"/>
      <c r="M80" s="149">
        <f t="shared" si="2"/>
        <v>0</v>
      </c>
      <c r="N80" s="149">
        <f t="shared" si="2"/>
        <v>0</v>
      </c>
      <c r="O80" s="380" t="e">
        <f t="shared" si="3"/>
        <v>#DIV/0!</v>
      </c>
      <c r="P80" s="177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I81" s="177"/>
      <c r="J81" s="140"/>
      <c r="K81" s="177"/>
      <c r="L81" s="177"/>
      <c r="M81" s="149">
        <f t="shared" si="2"/>
        <v>0</v>
      </c>
      <c r="N81" s="149">
        <f t="shared" si="2"/>
        <v>0</v>
      </c>
      <c r="O81" s="380" t="e">
        <f t="shared" si="3"/>
        <v>#DIV/0!</v>
      </c>
      <c r="P81" s="177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I82" s="177"/>
      <c r="J82" s="140"/>
      <c r="K82" s="177"/>
      <c r="L82" s="177"/>
      <c r="M82" s="149">
        <f t="shared" si="2"/>
        <v>0</v>
      </c>
      <c r="N82" s="149">
        <f t="shared" si="2"/>
        <v>0</v>
      </c>
      <c r="O82" s="380" t="e">
        <f t="shared" si="3"/>
        <v>#DIV/0!</v>
      </c>
      <c r="P82" s="177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I83" s="177"/>
      <c r="J83" s="140"/>
      <c r="K83" s="177"/>
      <c r="L83" s="177"/>
      <c r="M83" s="149">
        <f t="shared" si="2"/>
        <v>0</v>
      </c>
      <c r="N83" s="149">
        <f t="shared" si="2"/>
        <v>0</v>
      </c>
      <c r="O83" s="380" t="e">
        <f t="shared" si="3"/>
        <v>#DIV/0!</v>
      </c>
      <c r="P83" s="177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I84" s="177"/>
      <c r="J84" s="140"/>
      <c r="K84" s="177"/>
      <c r="L84" s="177"/>
      <c r="M84" s="149">
        <f t="shared" si="2"/>
        <v>0</v>
      </c>
      <c r="N84" s="149">
        <f t="shared" si="2"/>
        <v>0</v>
      </c>
      <c r="O84" s="380" t="e">
        <f t="shared" si="3"/>
        <v>#DIV/0!</v>
      </c>
      <c r="P84" s="177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I85" s="177"/>
      <c r="J85" s="140"/>
      <c r="K85" s="177"/>
      <c r="L85" s="177"/>
      <c r="M85" s="149">
        <f t="shared" si="2"/>
        <v>0</v>
      </c>
      <c r="N85" s="149">
        <f t="shared" si="2"/>
        <v>0</v>
      </c>
      <c r="O85" s="380" t="e">
        <f t="shared" si="3"/>
        <v>#DIV/0!</v>
      </c>
      <c r="P85" s="177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I86" s="177"/>
      <c r="J86" s="140"/>
      <c r="K86" s="177"/>
      <c r="L86" s="177"/>
      <c r="M86" s="149">
        <f t="shared" si="2"/>
        <v>0</v>
      </c>
      <c r="N86" s="149">
        <f t="shared" si="2"/>
        <v>0</v>
      </c>
      <c r="O86" s="380" t="e">
        <f t="shared" si="3"/>
        <v>#DIV/0!</v>
      </c>
      <c r="P86" s="177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I87" s="177"/>
      <c r="J87" s="140"/>
      <c r="K87" s="177"/>
      <c r="L87" s="177"/>
      <c r="M87" s="149">
        <f t="shared" si="2"/>
        <v>0</v>
      </c>
      <c r="N87" s="149">
        <f t="shared" si="2"/>
        <v>0</v>
      </c>
      <c r="O87" s="380" t="e">
        <f t="shared" si="3"/>
        <v>#DIV/0!</v>
      </c>
      <c r="P87" s="177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I88" s="177"/>
      <c r="J88" s="140"/>
      <c r="K88" s="177"/>
      <c r="L88" s="177"/>
      <c r="M88" s="149">
        <f t="shared" si="2"/>
        <v>0</v>
      </c>
      <c r="N88" s="149">
        <f t="shared" si="2"/>
        <v>0</v>
      </c>
      <c r="O88" s="380" t="e">
        <f t="shared" si="3"/>
        <v>#DIV/0!</v>
      </c>
      <c r="P88" s="177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I89" s="177"/>
      <c r="J89" s="140"/>
      <c r="K89" s="177"/>
      <c r="L89" s="177"/>
      <c r="M89" s="149">
        <f t="shared" si="2"/>
        <v>0</v>
      </c>
      <c r="N89" s="149">
        <f t="shared" si="2"/>
        <v>0</v>
      </c>
      <c r="O89" s="380" t="e">
        <f t="shared" si="3"/>
        <v>#DIV/0!</v>
      </c>
      <c r="P89" s="177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I90" s="177"/>
      <c r="J90" s="140"/>
      <c r="K90" s="177"/>
      <c r="L90" s="177"/>
      <c r="M90" s="149">
        <f t="shared" si="2"/>
        <v>0</v>
      </c>
      <c r="N90" s="149">
        <f t="shared" si="2"/>
        <v>0</v>
      </c>
      <c r="O90" s="380" t="e">
        <f t="shared" si="3"/>
        <v>#DIV/0!</v>
      </c>
      <c r="P90" s="177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I91" s="177"/>
      <c r="J91" s="140"/>
      <c r="K91" s="177"/>
      <c r="L91" s="177"/>
      <c r="M91" s="149">
        <f t="shared" si="2"/>
        <v>0</v>
      </c>
      <c r="N91" s="149">
        <f t="shared" si="2"/>
        <v>0</v>
      </c>
      <c r="O91" s="380" t="e">
        <f t="shared" si="3"/>
        <v>#DIV/0!</v>
      </c>
      <c r="P91" s="177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I92" s="177"/>
      <c r="J92" s="140"/>
      <c r="K92" s="177"/>
      <c r="L92" s="177"/>
      <c r="M92" s="149">
        <f t="shared" si="2"/>
        <v>0</v>
      </c>
      <c r="N92" s="149">
        <f t="shared" si="2"/>
        <v>0</v>
      </c>
      <c r="O92" s="380" t="e">
        <f t="shared" si="3"/>
        <v>#DIV/0!</v>
      </c>
      <c r="P92" s="177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I93" s="177"/>
      <c r="J93" s="140"/>
      <c r="K93" s="177"/>
      <c r="L93" s="177"/>
      <c r="M93" s="149">
        <f t="shared" si="2"/>
        <v>0</v>
      </c>
      <c r="N93" s="149">
        <f t="shared" si="2"/>
        <v>0</v>
      </c>
      <c r="O93" s="380" t="e">
        <f t="shared" si="3"/>
        <v>#DIV/0!</v>
      </c>
      <c r="P93" s="177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I94" s="177"/>
      <c r="J94" s="140"/>
      <c r="K94" s="177"/>
      <c r="L94" s="177"/>
      <c r="M94" s="149">
        <f t="shared" si="2"/>
        <v>0</v>
      </c>
      <c r="N94" s="149">
        <f t="shared" si="2"/>
        <v>0</v>
      </c>
      <c r="O94" s="380" t="e">
        <f t="shared" si="3"/>
        <v>#DIV/0!</v>
      </c>
      <c r="P94" s="177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I95" s="177"/>
      <c r="J95" s="140"/>
      <c r="K95" s="177"/>
      <c r="L95" s="177"/>
      <c r="M95" s="149">
        <f t="shared" si="2"/>
        <v>0</v>
      </c>
      <c r="N95" s="149">
        <f t="shared" si="2"/>
        <v>0</v>
      </c>
      <c r="O95" s="380" t="e">
        <f t="shared" si="3"/>
        <v>#DIV/0!</v>
      </c>
      <c r="P95" s="177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I96" s="177"/>
      <c r="J96" s="140"/>
      <c r="K96" s="177"/>
      <c r="L96" s="177"/>
      <c r="M96" s="149">
        <f t="shared" si="2"/>
        <v>0</v>
      </c>
      <c r="N96" s="149">
        <f t="shared" si="2"/>
        <v>0</v>
      </c>
      <c r="O96" s="380" t="e">
        <f t="shared" si="3"/>
        <v>#DIV/0!</v>
      </c>
      <c r="P96" s="177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I97" s="177"/>
      <c r="J97" s="140"/>
      <c r="K97" s="177"/>
      <c r="L97" s="177"/>
      <c r="M97" s="149">
        <f t="shared" si="2"/>
        <v>0</v>
      </c>
      <c r="N97" s="149">
        <f t="shared" si="2"/>
        <v>0</v>
      </c>
      <c r="O97" s="380" t="e">
        <f t="shared" si="3"/>
        <v>#DIV/0!</v>
      </c>
      <c r="P97" s="177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I98" s="177"/>
      <c r="J98" s="140"/>
      <c r="K98" s="177"/>
      <c r="L98" s="177"/>
      <c r="M98" s="149">
        <f t="shared" si="2"/>
        <v>0</v>
      </c>
      <c r="N98" s="149">
        <f t="shared" si="2"/>
        <v>0</v>
      </c>
      <c r="O98" s="380" t="e">
        <f t="shared" si="3"/>
        <v>#DIV/0!</v>
      </c>
      <c r="P98" s="177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I99" s="177"/>
      <c r="J99" s="140"/>
      <c r="K99" s="177"/>
      <c r="L99" s="177"/>
      <c r="M99" s="149">
        <f t="shared" si="2"/>
        <v>0</v>
      </c>
      <c r="N99" s="149">
        <f t="shared" si="2"/>
        <v>0</v>
      </c>
      <c r="O99" s="380" t="e">
        <f t="shared" si="3"/>
        <v>#DIV/0!</v>
      </c>
      <c r="P99" s="177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I100" s="177"/>
      <c r="J100" s="140"/>
      <c r="K100" s="177"/>
      <c r="L100" s="177"/>
      <c r="M100" s="149">
        <f t="shared" si="2"/>
        <v>0</v>
      </c>
      <c r="N100" s="149">
        <f t="shared" si="2"/>
        <v>0</v>
      </c>
      <c r="O100" s="380" t="e">
        <f t="shared" si="3"/>
        <v>#DIV/0!</v>
      </c>
      <c r="P100" s="177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I101" s="177"/>
      <c r="J101" s="140"/>
      <c r="K101" s="177"/>
      <c r="L101" s="177"/>
      <c r="M101" s="149">
        <f t="shared" si="2"/>
        <v>0</v>
      </c>
      <c r="N101" s="149">
        <f t="shared" si="2"/>
        <v>0</v>
      </c>
      <c r="O101" s="380" t="e">
        <f t="shared" si="3"/>
        <v>#DIV/0!</v>
      </c>
      <c r="P101" s="177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I102" s="177"/>
      <c r="J102" s="140"/>
      <c r="K102" s="177"/>
      <c r="L102" s="177"/>
      <c r="M102" s="149">
        <f t="shared" si="2"/>
        <v>0</v>
      </c>
      <c r="N102" s="149">
        <f t="shared" si="2"/>
        <v>0</v>
      </c>
      <c r="O102" s="380" t="e">
        <f t="shared" si="3"/>
        <v>#DIV/0!</v>
      </c>
      <c r="P102" s="177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I103" s="177"/>
      <c r="J103" s="140"/>
      <c r="K103" s="177"/>
      <c r="L103" s="177"/>
      <c r="M103" s="149">
        <f t="shared" si="2"/>
        <v>0</v>
      </c>
      <c r="N103" s="149">
        <f t="shared" si="2"/>
        <v>0</v>
      </c>
      <c r="O103" s="380" t="e">
        <f t="shared" si="3"/>
        <v>#DIV/0!</v>
      </c>
      <c r="P103" s="177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I104" s="177"/>
      <c r="J104" s="140"/>
      <c r="K104" s="177"/>
      <c r="L104" s="177"/>
      <c r="M104" s="149">
        <f t="shared" si="2"/>
        <v>0</v>
      </c>
      <c r="N104" s="149">
        <f t="shared" si="2"/>
        <v>0</v>
      </c>
      <c r="O104" s="380" t="e">
        <f t="shared" si="3"/>
        <v>#DIV/0!</v>
      </c>
      <c r="P104" s="177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I105" s="177"/>
      <c r="J105" s="140"/>
      <c r="K105" s="177"/>
      <c r="L105" s="177"/>
      <c r="M105" s="149">
        <f t="shared" si="2"/>
        <v>0</v>
      </c>
      <c r="N105" s="149">
        <f t="shared" si="2"/>
        <v>0</v>
      </c>
      <c r="O105" s="380" t="e">
        <f t="shared" si="3"/>
        <v>#DIV/0!</v>
      </c>
      <c r="P105" s="177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I106" s="177"/>
      <c r="J106" s="140"/>
      <c r="K106" s="177"/>
      <c r="L106" s="177"/>
      <c r="M106" s="149">
        <f t="shared" si="2"/>
        <v>0</v>
      </c>
      <c r="N106" s="149">
        <f t="shared" si="2"/>
        <v>0</v>
      </c>
      <c r="O106" s="380" t="e">
        <f t="shared" si="3"/>
        <v>#DIV/0!</v>
      </c>
      <c r="P106" s="177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I107" s="177"/>
      <c r="J107" s="140"/>
      <c r="K107" s="177"/>
      <c r="L107" s="177"/>
      <c r="M107" s="149">
        <f t="shared" si="2"/>
        <v>0</v>
      </c>
      <c r="N107" s="149">
        <f t="shared" si="2"/>
        <v>0</v>
      </c>
      <c r="O107" s="380" t="e">
        <f t="shared" si="3"/>
        <v>#DIV/0!</v>
      </c>
      <c r="P107" s="177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I108" s="177"/>
      <c r="J108" s="140"/>
      <c r="K108" s="177"/>
      <c r="L108" s="177"/>
      <c r="M108" s="149">
        <f t="shared" si="2"/>
        <v>0</v>
      </c>
      <c r="N108" s="149">
        <f t="shared" si="2"/>
        <v>0</v>
      </c>
      <c r="O108" s="380" t="e">
        <f t="shared" si="3"/>
        <v>#DIV/0!</v>
      </c>
      <c r="P108" s="177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I109" s="177"/>
      <c r="J109" s="140"/>
      <c r="K109" s="177"/>
      <c r="L109" s="177"/>
      <c r="M109" s="149">
        <f t="shared" si="2"/>
        <v>0</v>
      </c>
      <c r="N109" s="149">
        <f t="shared" si="2"/>
        <v>0</v>
      </c>
      <c r="O109" s="380" t="e">
        <f t="shared" si="3"/>
        <v>#DIV/0!</v>
      </c>
      <c r="P109" s="177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I110" s="177"/>
      <c r="J110" s="140"/>
      <c r="K110" s="177"/>
      <c r="L110" s="177"/>
      <c r="M110" s="149">
        <f t="shared" si="2"/>
        <v>0</v>
      </c>
      <c r="N110" s="149">
        <f t="shared" si="2"/>
        <v>0</v>
      </c>
      <c r="O110" s="380" t="e">
        <f t="shared" si="3"/>
        <v>#DIV/0!</v>
      </c>
      <c r="P110" s="177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I111" s="177"/>
      <c r="J111" s="140"/>
      <c r="K111" s="177"/>
      <c r="L111" s="177"/>
      <c r="M111" s="149">
        <f t="shared" si="2"/>
        <v>0</v>
      </c>
      <c r="N111" s="149">
        <f t="shared" si="2"/>
        <v>0</v>
      </c>
      <c r="O111" s="380" t="e">
        <f t="shared" si="3"/>
        <v>#DIV/0!</v>
      </c>
      <c r="P111" s="177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I112" s="177"/>
      <c r="J112" s="140"/>
      <c r="K112" s="177"/>
      <c r="L112" s="177"/>
      <c r="M112" s="149">
        <f t="shared" si="2"/>
        <v>0</v>
      </c>
      <c r="N112" s="149">
        <f t="shared" si="2"/>
        <v>0</v>
      </c>
      <c r="O112" s="380" t="e">
        <f t="shared" si="3"/>
        <v>#DIV/0!</v>
      </c>
      <c r="P112" s="177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I113" s="177"/>
      <c r="J113" s="140"/>
      <c r="K113" s="177"/>
      <c r="L113" s="177"/>
      <c r="M113" s="149">
        <f t="shared" si="2"/>
        <v>0</v>
      </c>
      <c r="N113" s="149">
        <f t="shared" si="2"/>
        <v>0</v>
      </c>
      <c r="O113" s="380" t="e">
        <f t="shared" si="3"/>
        <v>#DIV/0!</v>
      </c>
      <c r="P113" s="177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I114" s="177"/>
      <c r="J114" s="140"/>
      <c r="K114" s="177"/>
      <c r="L114" s="177"/>
      <c r="M114" s="149">
        <f t="shared" si="2"/>
        <v>0</v>
      </c>
      <c r="N114" s="149">
        <f t="shared" si="2"/>
        <v>0</v>
      </c>
      <c r="O114" s="380" t="e">
        <f t="shared" si="3"/>
        <v>#DIV/0!</v>
      </c>
      <c r="P114" s="177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I115" s="177"/>
      <c r="J115" s="140"/>
      <c r="K115" s="177"/>
      <c r="L115" s="177"/>
      <c r="M115" s="149">
        <f t="shared" si="2"/>
        <v>0</v>
      </c>
      <c r="N115" s="149">
        <f t="shared" si="2"/>
        <v>0</v>
      </c>
      <c r="O115" s="380" t="e">
        <f t="shared" si="3"/>
        <v>#DIV/0!</v>
      </c>
      <c r="P115" s="177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I116" s="177"/>
      <c r="J116" s="140"/>
      <c r="K116" s="177"/>
      <c r="L116" s="177"/>
      <c r="M116" s="149">
        <f t="shared" si="2"/>
        <v>0</v>
      </c>
      <c r="N116" s="149">
        <f t="shared" si="2"/>
        <v>0</v>
      </c>
      <c r="O116" s="380" t="e">
        <f t="shared" si="3"/>
        <v>#DIV/0!</v>
      </c>
      <c r="P116" s="177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I117" s="177"/>
      <c r="J117" s="140"/>
      <c r="K117" s="177"/>
      <c r="L117" s="177"/>
      <c r="M117" s="149">
        <f t="shared" si="2"/>
        <v>0</v>
      </c>
      <c r="N117" s="149">
        <f t="shared" si="2"/>
        <v>0</v>
      </c>
      <c r="O117" s="380" t="e">
        <f t="shared" si="3"/>
        <v>#DIV/0!</v>
      </c>
      <c r="P117" s="177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I118" s="177"/>
      <c r="J118" s="140"/>
      <c r="K118" s="177"/>
      <c r="L118" s="177"/>
      <c r="M118" s="149">
        <f t="shared" si="2"/>
        <v>0</v>
      </c>
      <c r="N118" s="149">
        <f t="shared" si="2"/>
        <v>0</v>
      </c>
      <c r="O118" s="380" t="e">
        <f t="shared" si="3"/>
        <v>#DIV/0!</v>
      </c>
      <c r="P118" s="177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I119" s="177"/>
      <c r="J119" s="140"/>
      <c r="K119" s="177"/>
      <c r="L119" s="177"/>
      <c r="M119" s="149">
        <f t="shared" si="2"/>
        <v>0</v>
      </c>
      <c r="N119" s="149">
        <f t="shared" si="2"/>
        <v>0</v>
      </c>
      <c r="O119" s="380" t="e">
        <f t="shared" si="3"/>
        <v>#DIV/0!</v>
      </c>
      <c r="P119" s="177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I120" s="177"/>
      <c r="J120" s="140"/>
      <c r="K120" s="177"/>
      <c r="L120" s="177"/>
      <c r="M120" s="149">
        <f t="shared" si="2"/>
        <v>0</v>
      </c>
      <c r="N120" s="149">
        <f t="shared" si="2"/>
        <v>0</v>
      </c>
      <c r="O120" s="380" t="e">
        <f t="shared" si="3"/>
        <v>#DIV/0!</v>
      </c>
      <c r="P120" s="177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I121" s="177"/>
      <c r="J121" s="140"/>
      <c r="K121" s="177"/>
      <c r="L121" s="177"/>
      <c r="M121" s="149">
        <f t="shared" si="2"/>
        <v>0</v>
      </c>
      <c r="N121" s="149">
        <f t="shared" si="2"/>
        <v>0</v>
      </c>
      <c r="O121" s="380" t="e">
        <f t="shared" si="3"/>
        <v>#DIV/0!</v>
      </c>
      <c r="P121" s="177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I122" s="177"/>
      <c r="J122" s="140"/>
      <c r="K122" s="177"/>
      <c r="L122" s="177"/>
      <c r="M122" s="149">
        <f t="shared" si="2"/>
        <v>0</v>
      </c>
      <c r="N122" s="149">
        <f t="shared" si="2"/>
        <v>0</v>
      </c>
      <c r="O122" s="380" t="e">
        <f t="shared" si="3"/>
        <v>#DIV/0!</v>
      </c>
      <c r="P122" s="177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I123" s="177"/>
      <c r="J123" s="140"/>
      <c r="K123" s="177"/>
      <c r="L123" s="177"/>
      <c r="M123" s="149">
        <f t="shared" si="2"/>
        <v>0</v>
      </c>
      <c r="N123" s="149">
        <f t="shared" si="2"/>
        <v>0</v>
      </c>
      <c r="O123" s="380" t="e">
        <f t="shared" si="3"/>
        <v>#DIV/0!</v>
      </c>
      <c r="P123" s="177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I124" s="177"/>
      <c r="J124" s="140"/>
      <c r="K124" s="177"/>
      <c r="L124" s="177"/>
      <c r="M124" s="149">
        <f t="shared" si="2"/>
        <v>0</v>
      </c>
      <c r="N124" s="149">
        <f t="shared" si="2"/>
        <v>0</v>
      </c>
      <c r="O124" s="380" t="e">
        <f t="shared" si="3"/>
        <v>#DIV/0!</v>
      </c>
      <c r="P124" s="177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I125" s="177"/>
      <c r="J125" s="140"/>
      <c r="K125" s="177"/>
      <c r="L125" s="177"/>
      <c r="M125" s="149">
        <f t="shared" si="2"/>
        <v>0</v>
      </c>
      <c r="N125" s="149">
        <f t="shared" si="2"/>
        <v>0</v>
      </c>
      <c r="O125" s="380" t="e">
        <f t="shared" si="3"/>
        <v>#DIV/0!</v>
      </c>
      <c r="P125" s="177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I126" s="177"/>
      <c r="J126" s="140"/>
      <c r="K126" s="177"/>
      <c r="L126" s="177"/>
      <c r="M126" s="149">
        <f t="shared" si="2"/>
        <v>0</v>
      </c>
      <c r="N126" s="149">
        <f t="shared" si="2"/>
        <v>0</v>
      </c>
      <c r="O126" s="380" t="e">
        <f t="shared" si="3"/>
        <v>#DIV/0!</v>
      </c>
      <c r="P126" s="177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I127" s="177"/>
      <c r="J127" s="140"/>
      <c r="K127" s="177"/>
      <c r="L127" s="177"/>
      <c r="M127" s="149">
        <f t="shared" si="2"/>
        <v>0</v>
      </c>
      <c r="N127" s="149">
        <f t="shared" si="2"/>
        <v>0</v>
      </c>
      <c r="O127" s="380" t="e">
        <f t="shared" si="3"/>
        <v>#DIV/0!</v>
      </c>
      <c r="P127" s="177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I128" s="177"/>
      <c r="J128" s="140"/>
      <c r="K128" s="177"/>
      <c r="L128" s="177"/>
      <c r="M128" s="149">
        <f t="shared" si="2"/>
        <v>0</v>
      </c>
      <c r="N128" s="149">
        <f t="shared" si="2"/>
        <v>0</v>
      </c>
      <c r="O128" s="380" t="e">
        <f t="shared" si="3"/>
        <v>#DIV/0!</v>
      </c>
      <c r="P128" s="177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I129" s="177"/>
      <c r="J129" s="140"/>
      <c r="K129" s="177"/>
      <c r="L129" s="177"/>
      <c r="M129" s="149">
        <f t="shared" si="2"/>
        <v>0</v>
      </c>
      <c r="N129" s="149">
        <f t="shared" si="2"/>
        <v>0</v>
      </c>
      <c r="O129" s="380" t="e">
        <f t="shared" si="3"/>
        <v>#DIV/0!</v>
      </c>
      <c r="P129" s="177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I130" s="177"/>
      <c r="J130" s="140"/>
      <c r="K130" s="177"/>
      <c r="L130" s="177"/>
      <c r="M130" s="149">
        <f t="shared" si="2"/>
        <v>0</v>
      </c>
      <c r="N130" s="149">
        <f t="shared" si="2"/>
        <v>0</v>
      </c>
      <c r="O130" s="380" t="e">
        <f t="shared" si="3"/>
        <v>#DIV/0!</v>
      </c>
      <c r="P130" s="177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I131" s="177"/>
      <c r="J131" s="140"/>
      <c r="K131" s="177"/>
      <c r="L131" s="177"/>
      <c r="M131" s="149">
        <f t="shared" si="2"/>
        <v>0</v>
      </c>
      <c r="N131" s="149">
        <f t="shared" si="2"/>
        <v>0</v>
      </c>
      <c r="O131" s="380" t="e">
        <f t="shared" si="3"/>
        <v>#DIV/0!</v>
      </c>
      <c r="P131" s="177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I132" s="177"/>
      <c r="J132" s="140"/>
      <c r="K132" s="177"/>
      <c r="L132" s="177"/>
      <c r="M132" s="149">
        <f t="shared" si="2"/>
        <v>0</v>
      </c>
      <c r="N132" s="149">
        <f t="shared" si="2"/>
        <v>0</v>
      </c>
      <c r="O132" s="380" t="e">
        <f t="shared" si="3"/>
        <v>#DIV/0!</v>
      </c>
      <c r="P132" s="177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I133" s="177"/>
      <c r="J133" s="140"/>
      <c r="K133" s="177"/>
      <c r="L133" s="177"/>
      <c r="M133" s="149">
        <f t="shared" si="2"/>
        <v>0</v>
      </c>
      <c r="N133" s="149">
        <f t="shared" si="2"/>
        <v>0</v>
      </c>
      <c r="O133" s="380" t="e">
        <f t="shared" si="3"/>
        <v>#DIV/0!</v>
      </c>
      <c r="P133" s="177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I134" s="177"/>
      <c r="J134" s="140"/>
      <c r="K134" s="177"/>
      <c r="L134" s="177"/>
      <c r="M134" s="149">
        <f t="shared" si="2"/>
        <v>0</v>
      </c>
      <c r="N134" s="149">
        <f t="shared" si="2"/>
        <v>0</v>
      </c>
      <c r="O134" s="380" t="e">
        <f t="shared" si="3"/>
        <v>#DIV/0!</v>
      </c>
      <c r="P134" s="177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I135" s="177"/>
      <c r="J135" s="140"/>
      <c r="K135" s="177"/>
      <c r="L135" s="177"/>
      <c r="M135" s="149">
        <f t="shared" si="2"/>
        <v>0</v>
      </c>
      <c r="N135" s="149">
        <f t="shared" si="2"/>
        <v>0</v>
      </c>
      <c r="O135" s="380" t="e">
        <f t="shared" si="3"/>
        <v>#DIV/0!</v>
      </c>
      <c r="P135" s="177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I136" s="177"/>
      <c r="J136" s="140"/>
      <c r="K136" s="177"/>
      <c r="L136" s="177"/>
      <c r="M136" s="149">
        <f t="shared" ref="M136:N199" si="4">SUM(K136:L136)</f>
        <v>0</v>
      </c>
      <c r="N136" s="149">
        <f t="shared" si="4"/>
        <v>0</v>
      </c>
      <c r="O136" s="380" t="e">
        <f t="shared" si="3"/>
        <v>#DIV/0!</v>
      </c>
      <c r="P136" s="177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I137" s="177"/>
      <c r="J137" s="140"/>
      <c r="K137" s="177"/>
      <c r="L137" s="177"/>
      <c r="M137" s="149">
        <f t="shared" si="4"/>
        <v>0</v>
      </c>
      <c r="N137" s="149">
        <f t="shared" si="4"/>
        <v>0</v>
      </c>
      <c r="O137" s="380" t="e">
        <f t="shared" ref="O137:O200" si="5">N137/M137</f>
        <v>#DIV/0!</v>
      </c>
      <c r="P137" s="177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I138" s="177"/>
      <c r="J138" s="140"/>
      <c r="K138" s="177"/>
      <c r="L138" s="177"/>
      <c r="M138" s="149">
        <f t="shared" si="4"/>
        <v>0</v>
      </c>
      <c r="N138" s="149">
        <f t="shared" si="4"/>
        <v>0</v>
      </c>
      <c r="O138" s="380" t="e">
        <f t="shared" si="5"/>
        <v>#DIV/0!</v>
      </c>
      <c r="P138" s="177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I139" s="177"/>
      <c r="J139" s="140"/>
      <c r="K139" s="177"/>
      <c r="L139" s="177"/>
      <c r="M139" s="149">
        <f t="shared" si="4"/>
        <v>0</v>
      </c>
      <c r="N139" s="149">
        <f t="shared" si="4"/>
        <v>0</v>
      </c>
      <c r="O139" s="380" t="e">
        <f t="shared" si="5"/>
        <v>#DIV/0!</v>
      </c>
      <c r="P139" s="177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I140" s="177"/>
      <c r="J140" s="140"/>
      <c r="K140" s="177"/>
      <c r="L140" s="177"/>
      <c r="M140" s="149">
        <f t="shared" si="4"/>
        <v>0</v>
      </c>
      <c r="N140" s="149">
        <f t="shared" si="4"/>
        <v>0</v>
      </c>
      <c r="O140" s="380" t="e">
        <f t="shared" si="5"/>
        <v>#DIV/0!</v>
      </c>
      <c r="P140" s="177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I141" s="177"/>
      <c r="J141" s="140"/>
      <c r="K141" s="177"/>
      <c r="L141" s="177"/>
      <c r="M141" s="149">
        <f t="shared" si="4"/>
        <v>0</v>
      </c>
      <c r="N141" s="149">
        <f t="shared" si="4"/>
        <v>0</v>
      </c>
      <c r="O141" s="380" t="e">
        <f t="shared" si="5"/>
        <v>#DIV/0!</v>
      </c>
      <c r="P141" s="177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I142" s="177"/>
      <c r="J142" s="140"/>
      <c r="K142" s="177"/>
      <c r="L142" s="177"/>
      <c r="M142" s="149">
        <f t="shared" si="4"/>
        <v>0</v>
      </c>
      <c r="N142" s="149">
        <f t="shared" si="4"/>
        <v>0</v>
      </c>
      <c r="O142" s="380" t="e">
        <f t="shared" si="5"/>
        <v>#DIV/0!</v>
      </c>
      <c r="P142" s="177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I143" s="177"/>
      <c r="J143" s="140"/>
      <c r="K143" s="177"/>
      <c r="L143" s="177"/>
      <c r="M143" s="149">
        <f t="shared" si="4"/>
        <v>0</v>
      </c>
      <c r="N143" s="149">
        <f t="shared" si="4"/>
        <v>0</v>
      </c>
      <c r="O143" s="380" t="e">
        <f t="shared" si="5"/>
        <v>#DIV/0!</v>
      </c>
      <c r="P143" s="177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I144" s="177"/>
      <c r="J144" s="140"/>
      <c r="K144" s="177"/>
      <c r="L144" s="177"/>
      <c r="M144" s="149">
        <f t="shared" si="4"/>
        <v>0</v>
      </c>
      <c r="N144" s="149">
        <f t="shared" si="4"/>
        <v>0</v>
      </c>
      <c r="O144" s="380" t="e">
        <f t="shared" si="5"/>
        <v>#DIV/0!</v>
      </c>
      <c r="P144" s="177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I145" s="177"/>
      <c r="J145" s="140"/>
      <c r="K145" s="177"/>
      <c r="L145" s="177"/>
      <c r="M145" s="149">
        <f t="shared" si="4"/>
        <v>0</v>
      </c>
      <c r="N145" s="149">
        <f t="shared" si="4"/>
        <v>0</v>
      </c>
      <c r="O145" s="380" t="e">
        <f t="shared" si="5"/>
        <v>#DIV/0!</v>
      </c>
      <c r="P145" s="177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I146" s="177"/>
      <c r="J146" s="140"/>
      <c r="K146" s="177"/>
      <c r="L146" s="177"/>
      <c r="M146" s="149">
        <f t="shared" si="4"/>
        <v>0</v>
      </c>
      <c r="N146" s="149">
        <f t="shared" si="4"/>
        <v>0</v>
      </c>
      <c r="O146" s="380" t="e">
        <f t="shared" si="5"/>
        <v>#DIV/0!</v>
      </c>
      <c r="P146" s="177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I147" s="177"/>
      <c r="J147" s="140"/>
      <c r="K147" s="177"/>
      <c r="L147" s="177"/>
      <c r="M147" s="149">
        <f t="shared" si="4"/>
        <v>0</v>
      </c>
      <c r="N147" s="149">
        <f t="shared" si="4"/>
        <v>0</v>
      </c>
      <c r="O147" s="380" t="e">
        <f t="shared" si="5"/>
        <v>#DIV/0!</v>
      </c>
      <c r="P147" s="177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I148" s="177"/>
      <c r="J148" s="140"/>
      <c r="K148" s="177"/>
      <c r="L148" s="177"/>
      <c r="M148" s="149">
        <f t="shared" si="4"/>
        <v>0</v>
      </c>
      <c r="N148" s="149">
        <f t="shared" si="4"/>
        <v>0</v>
      </c>
      <c r="O148" s="380" t="e">
        <f t="shared" si="5"/>
        <v>#DIV/0!</v>
      </c>
      <c r="P148" s="177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I149" s="177"/>
      <c r="J149" s="140"/>
      <c r="K149" s="177"/>
      <c r="L149" s="177"/>
      <c r="M149" s="149">
        <f t="shared" si="4"/>
        <v>0</v>
      </c>
      <c r="N149" s="149">
        <f t="shared" si="4"/>
        <v>0</v>
      </c>
      <c r="O149" s="380" t="e">
        <f t="shared" si="5"/>
        <v>#DIV/0!</v>
      </c>
      <c r="P149" s="177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I150" s="177"/>
      <c r="J150" s="140"/>
      <c r="K150" s="177"/>
      <c r="L150" s="177"/>
      <c r="M150" s="149">
        <f t="shared" si="4"/>
        <v>0</v>
      </c>
      <c r="N150" s="149">
        <f t="shared" si="4"/>
        <v>0</v>
      </c>
      <c r="O150" s="380" t="e">
        <f t="shared" si="5"/>
        <v>#DIV/0!</v>
      </c>
      <c r="P150" s="177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I151" s="177"/>
      <c r="J151" s="140"/>
      <c r="K151" s="177"/>
      <c r="L151" s="177"/>
      <c r="M151" s="149">
        <f t="shared" si="4"/>
        <v>0</v>
      </c>
      <c r="N151" s="149">
        <f t="shared" si="4"/>
        <v>0</v>
      </c>
      <c r="O151" s="380" t="e">
        <f t="shared" si="5"/>
        <v>#DIV/0!</v>
      </c>
      <c r="P151" s="177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I152" s="177"/>
      <c r="J152" s="140"/>
      <c r="K152" s="177"/>
      <c r="L152" s="177"/>
      <c r="M152" s="149">
        <f t="shared" si="4"/>
        <v>0</v>
      </c>
      <c r="N152" s="149">
        <f t="shared" si="4"/>
        <v>0</v>
      </c>
      <c r="O152" s="380" t="e">
        <f t="shared" si="5"/>
        <v>#DIV/0!</v>
      </c>
      <c r="P152" s="177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I153" s="177"/>
      <c r="J153" s="140"/>
      <c r="K153" s="177"/>
      <c r="L153" s="177"/>
      <c r="M153" s="149">
        <f t="shared" si="4"/>
        <v>0</v>
      </c>
      <c r="N153" s="149">
        <f t="shared" si="4"/>
        <v>0</v>
      </c>
      <c r="O153" s="380" t="e">
        <f t="shared" si="5"/>
        <v>#DIV/0!</v>
      </c>
      <c r="P153" s="177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I154" s="177"/>
      <c r="J154" s="140"/>
      <c r="K154" s="177"/>
      <c r="L154" s="177"/>
      <c r="M154" s="149">
        <f t="shared" si="4"/>
        <v>0</v>
      </c>
      <c r="N154" s="149">
        <f t="shared" si="4"/>
        <v>0</v>
      </c>
      <c r="O154" s="380" t="e">
        <f t="shared" si="5"/>
        <v>#DIV/0!</v>
      </c>
      <c r="P154" s="177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I155" s="177"/>
      <c r="J155" s="140"/>
      <c r="K155" s="177"/>
      <c r="L155" s="177"/>
      <c r="M155" s="149">
        <f t="shared" si="4"/>
        <v>0</v>
      </c>
      <c r="N155" s="149">
        <f t="shared" si="4"/>
        <v>0</v>
      </c>
      <c r="O155" s="380" t="e">
        <f t="shared" si="5"/>
        <v>#DIV/0!</v>
      </c>
      <c r="P155" s="177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I156" s="177"/>
      <c r="J156" s="140"/>
      <c r="K156" s="177"/>
      <c r="L156" s="177"/>
      <c r="M156" s="149">
        <f t="shared" si="4"/>
        <v>0</v>
      </c>
      <c r="N156" s="149">
        <f t="shared" si="4"/>
        <v>0</v>
      </c>
      <c r="O156" s="380" t="e">
        <f t="shared" si="5"/>
        <v>#DIV/0!</v>
      </c>
      <c r="P156" s="177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I157" s="177"/>
      <c r="J157" s="140"/>
      <c r="K157" s="177"/>
      <c r="L157" s="177"/>
      <c r="M157" s="149">
        <f t="shared" si="4"/>
        <v>0</v>
      </c>
      <c r="N157" s="149">
        <f t="shared" si="4"/>
        <v>0</v>
      </c>
      <c r="O157" s="380" t="e">
        <f t="shared" si="5"/>
        <v>#DIV/0!</v>
      </c>
      <c r="P157" s="177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I158" s="177"/>
      <c r="J158" s="140"/>
      <c r="K158" s="177"/>
      <c r="L158" s="177"/>
      <c r="M158" s="149">
        <f t="shared" si="4"/>
        <v>0</v>
      </c>
      <c r="N158" s="149">
        <f t="shared" si="4"/>
        <v>0</v>
      </c>
      <c r="O158" s="380" t="e">
        <f t="shared" si="5"/>
        <v>#DIV/0!</v>
      </c>
      <c r="P158" s="177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I159" s="177"/>
      <c r="J159" s="140"/>
      <c r="K159" s="177"/>
      <c r="L159" s="177"/>
      <c r="M159" s="149">
        <f t="shared" si="4"/>
        <v>0</v>
      </c>
      <c r="N159" s="149">
        <f t="shared" si="4"/>
        <v>0</v>
      </c>
      <c r="O159" s="380" t="e">
        <f t="shared" si="5"/>
        <v>#DIV/0!</v>
      </c>
      <c r="P159" s="177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I160" s="177"/>
      <c r="J160" s="140"/>
      <c r="K160" s="177"/>
      <c r="L160" s="177"/>
      <c r="M160" s="149">
        <f t="shared" si="4"/>
        <v>0</v>
      </c>
      <c r="N160" s="149">
        <f t="shared" si="4"/>
        <v>0</v>
      </c>
      <c r="O160" s="380" t="e">
        <f t="shared" si="5"/>
        <v>#DIV/0!</v>
      </c>
      <c r="P160" s="177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I161" s="177"/>
      <c r="J161" s="140"/>
      <c r="K161" s="177"/>
      <c r="L161" s="177"/>
      <c r="M161" s="149">
        <f t="shared" si="4"/>
        <v>0</v>
      </c>
      <c r="N161" s="149">
        <f t="shared" si="4"/>
        <v>0</v>
      </c>
      <c r="O161" s="380" t="e">
        <f t="shared" si="5"/>
        <v>#DIV/0!</v>
      </c>
      <c r="P161" s="177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I162" s="177"/>
      <c r="J162" s="140"/>
      <c r="K162" s="177"/>
      <c r="L162" s="177"/>
      <c r="M162" s="149">
        <f t="shared" si="4"/>
        <v>0</v>
      </c>
      <c r="N162" s="149">
        <f t="shared" si="4"/>
        <v>0</v>
      </c>
      <c r="O162" s="380" t="e">
        <f t="shared" si="5"/>
        <v>#DIV/0!</v>
      </c>
      <c r="P162" s="177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I163" s="177"/>
      <c r="J163" s="140"/>
      <c r="K163" s="177"/>
      <c r="L163" s="177"/>
      <c r="M163" s="149">
        <f t="shared" si="4"/>
        <v>0</v>
      </c>
      <c r="N163" s="149">
        <f t="shared" si="4"/>
        <v>0</v>
      </c>
      <c r="O163" s="380" t="e">
        <f t="shared" si="5"/>
        <v>#DIV/0!</v>
      </c>
      <c r="P163" s="177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I164" s="177"/>
      <c r="J164" s="140"/>
      <c r="K164" s="177"/>
      <c r="L164" s="177"/>
      <c r="M164" s="149">
        <f t="shared" si="4"/>
        <v>0</v>
      </c>
      <c r="N164" s="149">
        <f t="shared" si="4"/>
        <v>0</v>
      </c>
      <c r="O164" s="380" t="e">
        <f t="shared" si="5"/>
        <v>#DIV/0!</v>
      </c>
      <c r="P164" s="177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I165" s="177"/>
      <c r="J165" s="140"/>
      <c r="K165" s="177"/>
      <c r="L165" s="177"/>
      <c r="M165" s="149">
        <f t="shared" si="4"/>
        <v>0</v>
      </c>
      <c r="N165" s="149">
        <f t="shared" si="4"/>
        <v>0</v>
      </c>
      <c r="O165" s="380" t="e">
        <f t="shared" si="5"/>
        <v>#DIV/0!</v>
      </c>
      <c r="P165" s="177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I166" s="177"/>
      <c r="J166" s="140"/>
      <c r="K166" s="177"/>
      <c r="L166" s="177"/>
      <c r="M166" s="149">
        <f t="shared" si="4"/>
        <v>0</v>
      </c>
      <c r="N166" s="149">
        <f t="shared" si="4"/>
        <v>0</v>
      </c>
      <c r="O166" s="380" t="e">
        <f t="shared" si="5"/>
        <v>#DIV/0!</v>
      </c>
      <c r="P166" s="177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I167" s="177"/>
      <c r="J167" s="140"/>
      <c r="K167" s="177"/>
      <c r="L167" s="177"/>
      <c r="M167" s="149">
        <f t="shared" si="4"/>
        <v>0</v>
      </c>
      <c r="N167" s="149">
        <f t="shared" si="4"/>
        <v>0</v>
      </c>
      <c r="O167" s="380" t="e">
        <f t="shared" si="5"/>
        <v>#DIV/0!</v>
      </c>
      <c r="P167" s="177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I168" s="177"/>
      <c r="J168" s="140"/>
      <c r="K168" s="177"/>
      <c r="L168" s="177"/>
      <c r="M168" s="149">
        <f t="shared" si="4"/>
        <v>0</v>
      </c>
      <c r="N168" s="149">
        <f t="shared" si="4"/>
        <v>0</v>
      </c>
      <c r="O168" s="380" t="e">
        <f t="shared" si="5"/>
        <v>#DIV/0!</v>
      </c>
      <c r="P168" s="177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I169" s="177"/>
      <c r="J169" s="140"/>
      <c r="K169" s="177"/>
      <c r="L169" s="177"/>
      <c r="M169" s="149">
        <f t="shared" si="4"/>
        <v>0</v>
      </c>
      <c r="N169" s="149">
        <f t="shared" si="4"/>
        <v>0</v>
      </c>
      <c r="O169" s="380" t="e">
        <f t="shared" si="5"/>
        <v>#DIV/0!</v>
      </c>
      <c r="P169" s="177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I170" s="177"/>
      <c r="J170" s="140"/>
      <c r="K170" s="177"/>
      <c r="L170" s="177"/>
      <c r="M170" s="149">
        <f t="shared" si="4"/>
        <v>0</v>
      </c>
      <c r="N170" s="149">
        <f t="shared" si="4"/>
        <v>0</v>
      </c>
      <c r="O170" s="380" t="e">
        <f t="shared" si="5"/>
        <v>#DIV/0!</v>
      </c>
      <c r="P170" s="177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I171" s="177"/>
      <c r="J171" s="140"/>
      <c r="K171" s="177"/>
      <c r="L171" s="177"/>
      <c r="M171" s="149">
        <f t="shared" si="4"/>
        <v>0</v>
      </c>
      <c r="N171" s="149">
        <f t="shared" si="4"/>
        <v>0</v>
      </c>
      <c r="O171" s="380" t="e">
        <f t="shared" si="5"/>
        <v>#DIV/0!</v>
      </c>
      <c r="P171" s="177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I172" s="177"/>
      <c r="J172" s="140"/>
      <c r="K172" s="177"/>
      <c r="L172" s="177"/>
      <c r="M172" s="149">
        <f t="shared" si="4"/>
        <v>0</v>
      </c>
      <c r="N172" s="149">
        <f t="shared" si="4"/>
        <v>0</v>
      </c>
      <c r="O172" s="380" t="e">
        <f t="shared" si="5"/>
        <v>#DIV/0!</v>
      </c>
      <c r="P172" s="177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I173" s="177"/>
      <c r="J173" s="140"/>
      <c r="K173" s="177"/>
      <c r="L173" s="177"/>
      <c r="M173" s="149">
        <f t="shared" si="4"/>
        <v>0</v>
      </c>
      <c r="N173" s="149">
        <f t="shared" si="4"/>
        <v>0</v>
      </c>
      <c r="O173" s="380" t="e">
        <f t="shared" si="5"/>
        <v>#DIV/0!</v>
      </c>
      <c r="P173" s="177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I174" s="177"/>
      <c r="J174" s="140"/>
      <c r="K174" s="177"/>
      <c r="L174" s="177"/>
      <c r="M174" s="149">
        <f t="shared" si="4"/>
        <v>0</v>
      </c>
      <c r="N174" s="149">
        <f t="shared" si="4"/>
        <v>0</v>
      </c>
      <c r="O174" s="380" t="e">
        <f t="shared" si="5"/>
        <v>#DIV/0!</v>
      </c>
      <c r="P174" s="177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I175" s="177"/>
      <c r="J175" s="140"/>
      <c r="K175" s="177"/>
      <c r="L175" s="177"/>
      <c r="M175" s="149">
        <f t="shared" si="4"/>
        <v>0</v>
      </c>
      <c r="N175" s="149">
        <f t="shared" si="4"/>
        <v>0</v>
      </c>
      <c r="O175" s="380" t="e">
        <f t="shared" si="5"/>
        <v>#DIV/0!</v>
      </c>
      <c r="P175" s="177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I176" s="177"/>
      <c r="J176" s="140"/>
      <c r="K176" s="177"/>
      <c r="L176" s="177"/>
      <c r="M176" s="149">
        <f t="shared" si="4"/>
        <v>0</v>
      </c>
      <c r="N176" s="149">
        <f t="shared" si="4"/>
        <v>0</v>
      </c>
      <c r="O176" s="380" t="e">
        <f t="shared" si="5"/>
        <v>#DIV/0!</v>
      </c>
      <c r="P176" s="177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I177" s="177"/>
      <c r="J177" s="140"/>
      <c r="K177" s="177"/>
      <c r="L177" s="177"/>
      <c r="M177" s="149">
        <f t="shared" si="4"/>
        <v>0</v>
      </c>
      <c r="N177" s="149">
        <f t="shared" si="4"/>
        <v>0</v>
      </c>
      <c r="O177" s="380" t="e">
        <f t="shared" si="5"/>
        <v>#DIV/0!</v>
      </c>
      <c r="P177" s="177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I178" s="177"/>
      <c r="J178" s="140"/>
      <c r="K178" s="177"/>
      <c r="L178" s="177"/>
      <c r="M178" s="149">
        <f t="shared" si="4"/>
        <v>0</v>
      </c>
      <c r="N178" s="149">
        <f t="shared" si="4"/>
        <v>0</v>
      </c>
      <c r="O178" s="380" t="e">
        <f t="shared" si="5"/>
        <v>#DIV/0!</v>
      </c>
      <c r="P178" s="177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I179" s="177"/>
      <c r="J179" s="140"/>
      <c r="K179" s="177"/>
      <c r="L179" s="177"/>
      <c r="M179" s="149">
        <f t="shared" si="4"/>
        <v>0</v>
      </c>
      <c r="N179" s="149">
        <f t="shared" si="4"/>
        <v>0</v>
      </c>
      <c r="O179" s="380" t="e">
        <f t="shared" si="5"/>
        <v>#DIV/0!</v>
      </c>
      <c r="P179" s="177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I180" s="177"/>
      <c r="J180" s="140"/>
      <c r="K180" s="177"/>
      <c r="L180" s="177"/>
      <c r="M180" s="149">
        <f t="shared" si="4"/>
        <v>0</v>
      </c>
      <c r="N180" s="149">
        <f t="shared" si="4"/>
        <v>0</v>
      </c>
      <c r="O180" s="380" t="e">
        <f t="shared" si="5"/>
        <v>#DIV/0!</v>
      </c>
      <c r="P180" s="177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I181" s="177"/>
      <c r="J181" s="140"/>
      <c r="K181" s="177"/>
      <c r="L181" s="177"/>
      <c r="M181" s="149">
        <f t="shared" si="4"/>
        <v>0</v>
      </c>
      <c r="N181" s="149">
        <f t="shared" si="4"/>
        <v>0</v>
      </c>
      <c r="O181" s="380" t="e">
        <f t="shared" si="5"/>
        <v>#DIV/0!</v>
      </c>
      <c r="P181" s="177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I182" s="177"/>
      <c r="J182" s="140"/>
      <c r="K182" s="177"/>
      <c r="L182" s="177"/>
      <c r="M182" s="149">
        <f t="shared" si="4"/>
        <v>0</v>
      </c>
      <c r="N182" s="149">
        <f t="shared" si="4"/>
        <v>0</v>
      </c>
      <c r="O182" s="380" t="e">
        <f t="shared" si="5"/>
        <v>#DIV/0!</v>
      </c>
      <c r="P182" s="177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I183" s="177"/>
      <c r="J183" s="140"/>
      <c r="K183" s="177"/>
      <c r="L183" s="177"/>
      <c r="M183" s="149">
        <f t="shared" si="4"/>
        <v>0</v>
      </c>
      <c r="N183" s="149">
        <f t="shared" si="4"/>
        <v>0</v>
      </c>
      <c r="O183" s="380" t="e">
        <f t="shared" si="5"/>
        <v>#DIV/0!</v>
      </c>
      <c r="P183" s="177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I184" s="177"/>
      <c r="J184" s="140"/>
      <c r="K184" s="177"/>
      <c r="L184" s="177"/>
      <c r="M184" s="149">
        <f t="shared" si="4"/>
        <v>0</v>
      </c>
      <c r="N184" s="149">
        <f t="shared" si="4"/>
        <v>0</v>
      </c>
      <c r="O184" s="380" t="e">
        <f t="shared" si="5"/>
        <v>#DIV/0!</v>
      </c>
      <c r="P184" s="177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I185" s="177"/>
      <c r="J185" s="140"/>
      <c r="K185" s="177"/>
      <c r="L185" s="177"/>
      <c r="M185" s="149">
        <f t="shared" si="4"/>
        <v>0</v>
      </c>
      <c r="N185" s="149">
        <f t="shared" si="4"/>
        <v>0</v>
      </c>
      <c r="O185" s="380" t="e">
        <f t="shared" si="5"/>
        <v>#DIV/0!</v>
      </c>
      <c r="P185" s="177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I186" s="177"/>
      <c r="J186" s="140"/>
      <c r="K186" s="177"/>
      <c r="L186" s="177"/>
      <c r="M186" s="149">
        <f t="shared" si="4"/>
        <v>0</v>
      </c>
      <c r="N186" s="149">
        <f t="shared" si="4"/>
        <v>0</v>
      </c>
      <c r="O186" s="380" t="e">
        <f t="shared" si="5"/>
        <v>#DIV/0!</v>
      </c>
      <c r="P186" s="177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I187" s="177"/>
      <c r="J187" s="140"/>
      <c r="K187" s="177"/>
      <c r="L187" s="177"/>
      <c r="M187" s="149">
        <f t="shared" si="4"/>
        <v>0</v>
      </c>
      <c r="N187" s="149">
        <f t="shared" si="4"/>
        <v>0</v>
      </c>
      <c r="O187" s="380" t="e">
        <f t="shared" si="5"/>
        <v>#DIV/0!</v>
      </c>
      <c r="P187" s="177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I188" s="177"/>
      <c r="J188" s="140"/>
      <c r="K188" s="177"/>
      <c r="L188" s="177"/>
      <c r="M188" s="149">
        <f t="shared" si="4"/>
        <v>0</v>
      </c>
      <c r="N188" s="149">
        <f t="shared" si="4"/>
        <v>0</v>
      </c>
      <c r="O188" s="380" t="e">
        <f t="shared" si="5"/>
        <v>#DIV/0!</v>
      </c>
      <c r="P188" s="177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I189" s="177"/>
      <c r="J189" s="140"/>
      <c r="K189" s="177"/>
      <c r="L189" s="177"/>
      <c r="M189" s="149">
        <f t="shared" si="4"/>
        <v>0</v>
      </c>
      <c r="N189" s="149">
        <f t="shared" si="4"/>
        <v>0</v>
      </c>
      <c r="O189" s="380" t="e">
        <f t="shared" si="5"/>
        <v>#DIV/0!</v>
      </c>
      <c r="P189" s="177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I190" s="177"/>
      <c r="J190" s="140"/>
      <c r="K190" s="177"/>
      <c r="L190" s="177"/>
      <c r="M190" s="149">
        <f t="shared" si="4"/>
        <v>0</v>
      </c>
      <c r="N190" s="149">
        <f t="shared" si="4"/>
        <v>0</v>
      </c>
      <c r="O190" s="380" t="e">
        <f t="shared" si="5"/>
        <v>#DIV/0!</v>
      </c>
      <c r="P190" s="177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I191" s="177"/>
      <c r="J191" s="140"/>
      <c r="K191" s="177"/>
      <c r="L191" s="177"/>
      <c r="M191" s="149">
        <f t="shared" si="4"/>
        <v>0</v>
      </c>
      <c r="N191" s="149">
        <f t="shared" si="4"/>
        <v>0</v>
      </c>
      <c r="O191" s="380" t="e">
        <f t="shared" si="5"/>
        <v>#DIV/0!</v>
      </c>
      <c r="P191" s="177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I192" s="177"/>
      <c r="J192" s="140"/>
      <c r="K192" s="177"/>
      <c r="L192" s="177"/>
      <c r="M192" s="149">
        <f t="shared" si="4"/>
        <v>0</v>
      </c>
      <c r="N192" s="149">
        <f t="shared" si="4"/>
        <v>0</v>
      </c>
      <c r="O192" s="380" t="e">
        <f t="shared" si="5"/>
        <v>#DIV/0!</v>
      </c>
      <c r="P192" s="177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I193" s="177"/>
      <c r="J193" s="140"/>
      <c r="K193" s="177"/>
      <c r="L193" s="177"/>
      <c r="M193" s="149">
        <f t="shared" si="4"/>
        <v>0</v>
      </c>
      <c r="N193" s="149">
        <f t="shared" si="4"/>
        <v>0</v>
      </c>
      <c r="O193" s="380" t="e">
        <f t="shared" si="5"/>
        <v>#DIV/0!</v>
      </c>
      <c r="P193" s="177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I194" s="177"/>
      <c r="J194" s="140"/>
      <c r="K194" s="177"/>
      <c r="L194" s="177"/>
      <c r="M194" s="149">
        <f t="shared" si="4"/>
        <v>0</v>
      </c>
      <c r="N194" s="149">
        <f t="shared" si="4"/>
        <v>0</v>
      </c>
      <c r="O194" s="380" t="e">
        <f t="shared" si="5"/>
        <v>#DIV/0!</v>
      </c>
      <c r="P194" s="177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I195" s="177"/>
      <c r="J195" s="140"/>
      <c r="K195" s="177"/>
      <c r="L195" s="177"/>
      <c r="M195" s="149">
        <f t="shared" si="4"/>
        <v>0</v>
      </c>
      <c r="N195" s="149">
        <f t="shared" si="4"/>
        <v>0</v>
      </c>
      <c r="O195" s="380" t="e">
        <f t="shared" si="5"/>
        <v>#DIV/0!</v>
      </c>
      <c r="P195" s="177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I196" s="177"/>
      <c r="J196" s="140"/>
      <c r="K196" s="177"/>
      <c r="L196" s="177"/>
      <c r="M196" s="149">
        <f t="shared" si="4"/>
        <v>0</v>
      </c>
      <c r="N196" s="149">
        <f t="shared" si="4"/>
        <v>0</v>
      </c>
      <c r="O196" s="380" t="e">
        <f t="shared" si="5"/>
        <v>#DIV/0!</v>
      </c>
      <c r="P196" s="177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I197" s="177"/>
      <c r="J197" s="140"/>
      <c r="K197" s="177"/>
      <c r="L197" s="177"/>
      <c r="M197" s="149">
        <f t="shared" si="4"/>
        <v>0</v>
      </c>
      <c r="N197" s="149">
        <f t="shared" si="4"/>
        <v>0</v>
      </c>
      <c r="O197" s="380" t="e">
        <f t="shared" si="5"/>
        <v>#DIV/0!</v>
      </c>
      <c r="P197" s="177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I198" s="177"/>
      <c r="J198" s="140"/>
      <c r="K198" s="177"/>
      <c r="L198" s="177"/>
      <c r="M198" s="149">
        <f t="shared" si="4"/>
        <v>0</v>
      </c>
      <c r="N198" s="149">
        <f t="shared" si="4"/>
        <v>0</v>
      </c>
      <c r="O198" s="380" t="e">
        <f t="shared" si="5"/>
        <v>#DIV/0!</v>
      </c>
      <c r="P198" s="177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I199" s="177"/>
      <c r="J199" s="140"/>
      <c r="K199" s="177"/>
      <c r="L199" s="177"/>
      <c r="M199" s="149">
        <f t="shared" si="4"/>
        <v>0</v>
      </c>
      <c r="N199" s="149">
        <f t="shared" si="4"/>
        <v>0</v>
      </c>
      <c r="O199" s="380" t="e">
        <f t="shared" si="5"/>
        <v>#DIV/0!</v>
      </c>
      <c r="P199" s="177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I200" s="177"/>
      <c r="J200" s="140"/>
      <c r="K200" s="177"/>
      <c r="L200" s="177"/>
      <c r="M200" s="149">
        <f t="shared" ref="M200:N263" si="6">SUM(K200:L200)</f>
        <v>0</v>
      </c>
      <c r="N200" s="149">
        <f t="shared" si="6"/>
        <v>0</v>
      </c>
      <c r="O200" s="380" t="e">
        <f t="shared" si="5"/>
        <v>#DIV/0!</v>
      </c>
      <c r="P200" s="177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I201" s="177"/>
      <c r="J201" s="140"/>
      <c r="K201" s="177"/>
      <c r="L201" s="177"/>
      <c r="M201" s="149">
        <f t="shared" si="6"/>
        <v>0</v>
      </c>
      <c r="N201" s="149">
        <f t="shared" si="6"/>
        <v>0</v>
      </c>
      <c r="O201" s="380" t="e">
        <f t="shared" ref="O201:O264" si="7">N201/M201</f>
        <v>#DIV/0!</v>
      </c>
      <c r="P201" s="177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I202" s="177"/>
      <c r="J202" s="140"/>
      <c r="K202" s="177"/>
      <c r="L202" s="177"/>
      <c r="M202" s="149">
        <f t="shared" si="6"/>
        <v>0</v>
      </c>
      <c r="N202" s="149">
        <f t="shared" si="6"/>
        <v>0</v>
      </c>
      <c r="O202" s="380" t="e">
        <f t="shared" si="7"/>
        <v>#DIV/0!</v>
      </c>
      <c r="P202" s="177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I203" s="177"/>
      <c r="J203" s="140"/>
      <c r="K203" s="177"/>
      <c r="L203" s="177"/>
      <c r="M203" s="149">
        <f t="shared" si="6"/>
        <v>0</v>
      </c>
      <c r="N203" s="149">
        <f t="shared" si="6"/>
        <v>0</v>
      </c>
      <c r="O203" s="380" t="e">
        <f t="shared" si="7"/>
        <v>#DIV/0!</v>
      </c>
      <c r="P203" s="177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I204" s="177"/>
      <c r="J204" s="140"/>
      <c r="K204" s="177"/>
      <c r="L204" s="177"/>
      <c r="M204" s="149">
        <f t="shared" si="6"/>
        <v>0</v>
      </c>
      <c r="N204" s="149">
        <f t="shared" si="6"/>
        <v>0</v>
      </c>
      <c r="O204" s="380" t="e">
        <f t="shared" si="7"/>
        <v>#DIV/0!</v>
      </c>
      <c r="P204" s="177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I205" s="177"/>
      <c r="J205" s="140"/>
      <c r="K205" s="177"/>
      <c r="L205" s="177"/>
      <c r="M205" s="149">
        <f t="shared" si="6"/>
        <v>0</v>
      </c>
      <c r="N205" s="149">
        <f t="shared" si="6"/>
        <v>0</v>
      </c>
      <c r="O205" s="380" t="e">
        <f t="shared" si="7"/>
        <v>#DIV/0!</v>
      </c>
      <c r="P205" s="177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I206" s="177"/>
      <c r="J206" s="140"/>
      <c r="K206" s="177"/>
      <c r="L206" s="177"/>
      <c r="M206" s="149">
        <f t="shared" si="6"/>
        <v>0</v>
      </c>
      <c r="N206" s="149">
        <f t="shared" si="6"/>
        <v>0</v>
      </c>
      <c r="O206" s="380" t="e">
        <f t="shared" si="7"/>
        <v>#DIV/0!</v>
      </c>
      <c r="P206" s="177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I207" s="177"/>
      <c r="J207" s="140"/>
      <c r="K207" s="177"/>
      <c r="L207" s="177"/>
      <c r="M207" s="149">
        <f t="shared" si="6"/>
        <v>0</v>
      </c>
      <c r="N207" s="149">
        <f t="shared" si="6"/>
        <v>0</v>
      </c>
      <c r="O207" s="380" t="e">
        <f t="shared" si="7"/>
        <v>#DIV/0!</v>
      </c>
      <c r="P207" s="177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I208" s="177"/>
      <c r="J208" s="140"/>
      <c r="K208" s="177"/>
      <c r="L208" s="177"/>
      <c r="M208" s="149">
        <f t="shared" si="6"/>
        <v>0</v>
      </c>
      <c r="N208" s="149">
        <f t="shared" si="6"/>
        <v>0</v>
      </c>
      <c r="O208" s="380" t="e">
        <f t="shared" si="7"/>
        <v>#DIV/0!</v>
      </c>
      <c r="P208" s="177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I209" s="177"/>
      <c r="J209" s="140"/>
      <c r="K209" s="177"/>
      <c r="L209" s="177"/>
      <c r="M209" s="149">
        <f t="shared" si="6"/>
        <v>0</v>
      </c>
      <c r="N209" s="149">
        <f t="shared" si="6"/>
        <v>0</v>
      </c>
      <c r="O209" s="380" t="e">
        <f t="shared" si="7"/>
        <v>#DIV/0!</v>
      </c>
      <c r="P209" s="177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I210" s="177"/>
      <c r="J210" s="140"/>
      <c r="K210" s="177"/>
      <c r="L210" s="177"/>
      <c r="M210" s="149">
        <f t="shared" si="6"/>
        <v>0</v>
      </c>
      <c r="N210" s="149">
        <f t="shared" si="6"/>
        <v>0</v>
      </c>
      <c r="O210" s="380" t="e">
        <f t="shared" si="7"/>
        <v>#DIV/0!</v>
      </c>
      <c r="P210" s="177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I211" s="177"/>
      <c r="J211" s="140"/>
      <c r="K211" s="177"/>
      <c r="L211" s="177"/>
      <c r="M211" s="149">
        <f t="shared" si="6"/>
        <v>0</v>
      </c>
      <c r="N211" s="149">
        <f t="shared" si="6"/>
        <v>0</v>
      </c>
      <c r="O211" s="380" t="e">
        <f t="shared" si="7"/>
        <v>#DIV/0!</v>
      </c>
      <c r="P211" s="177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I212" s="177"/>
      <c r="J212" s="140"/>
      <c r="K212" s="177"/>
      <c r="L212" s="177"/>
      <c r="M212" s="149">
        <f t="shared" si="6"/>
        <v>0</v>
      </c>
      <c r="N212" s="149">
        <f t="shared" si="6"/>
        <v>0</v>
      </c>
      <c r="O212" s="380" t="e">
        <f t="shared" si="7"/>
        <v>#DIV/0!</v>
      </c>
      <c r="P212" s="177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I213" s="177"/>
      <c r="J213" s="140"/>
      <c r="K213" s="177"/>
      <c r="L213" s="177"/>
      <c r="M213" s="149">
        <f t="shared" si="6"/>
        <v>0</v>
      </c>
      <c r="N213" s="149">
        <f t="shared" si="6"/>
        <v>0</v>
      </c>
      <c r="O213" s="380" t="e">
        <f t="shared" si="7"/>
        <v>#DIV/0!</v>
      </c>
      <c r="P213" s="177"/>
    </row>
    <row r="214" spans="1:16" ht="25.5" hidden="1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I214" s="177"/>
      <c r="J214" s="74"/>
      <c r="K214" s="177"/>
      <c r="L214" s="177"/>
      <c r="M214" s="149">
        <f t="shared" si="6"/>
        <v>0</v>
      </c>
      <c r="N214" s="149">
        <f t="shared" si="6"/>
        <v>0</v>
      </c>
      <c r="O214" s="380" t="e">
        <f t="shared" si="7"/>
        <v>#DIV/0!</v>
      </c>
      <c r="P214" s="177"/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I215" s="177"/>
      <c r="J215" s="140"/>
      <c r="K215" s="177"/>
      <c r="L215" s="177"/>
      <c r="M215" s="149">
        <f t="shared" si="6"/>
        <v>0</v>
      </c>
      <c r="N215" s="149">
        <f t="shared" si="6"/>
        <v>0</v>
      </c>
      <c r="O215" s="380" t="e">
        <f t="shared" si="7"/>
        <v>#DIV/0!</v>
      </c>
      <c r="P215" s="177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I216" s="177"/>
      <c r="J216" s="140"/>
      <c r="K216" s="177"/>
      <c r="L216" s="177"/>
      <c r="M216" s="149">
        <f t="shared" si="6"/>
        <v>0</v>
      </c>
      <c r="N216" s="149">
        <f t="shared" si="6"/>
        <v>0</v>
      </c>
      <c r="O216" s="380" t="e">
        <f t="shared" si="7"/>
        <v>#DIV/0!</v>
      </c>
      <c r="P216" s="177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I217" s="177"/>
      <c r="J217" s="140"/>
      <c r="K217" s="177"/>
      <c r="L217" s="177"/>
      <c r="M217" s="149">
        <f t="shared" si="6"/>
        <v>0</v>
      </c>
      <c r="N217" s="149">
        <f t="shared" si="6"/>
        <v>0</v>
      </c>
      <c r="O217" s="380" t="e">
        <f t="shared" si="7"/>
        <v>#DIV/0!</v>
      </c>
      <c r="P217" s="177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I218" s="177"/>
      <c r="J218" s="140"/>
      <c r="K218" s="177"/>
      <c r="L218" s="177"/>
      <c r="M218" s="149">
        <f t="shared" si="6"/>
        <v>0</v>
      </c>
      <c r="N218" s="149">
        <f t="shared" si="6"/>
        <v>0</v>
      </c>
      <c r="O218" s="380" t="e">
        <f t="shared" si="7"/>
        <v>#DIV/0!</v>
      </c>
      <c r="P218" s="177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I219" s="177"/>
      <c r="J219" s="140"/>
      <c r="K219" s="177"/>
      <c r="L219" s="177"/>
      <c r="M219" s="149">
        <f t="shared" si="6"/>
        <v>0</v>
      </c>
      <c r="N219" s="149">
        <f t="shared" si="6"/>
        <v>0</v>
      </c>
      <c r="O219" s="380" t="e">
        <f t="shared" si="7"/>
        <v>#DIV/0!</v>
      </c>
      <c r="P219" s="177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I220" s="177"/>
      <c r="J220" s="140"/>
      <c r="K220" s="177"/>
      <c r="L220" s="177"/>
      <c r="M220" s="149">
        <f t="shared" si="6"/>
        <v>0</v>
      </c>
      <c r="N220" s="149">
        <f t="shared" si="6"/>
        <v>0</v>
      </c>
      <c r="O220" s="380" t="e">
        <f t="shared" si="7"/>
        <v>#DIV/0!</v>
      </c>
      <c r="P220" s="177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I221" s="177"/>
      <c r="J221" s="140"/>
      <c r="K221" s="177"/>
      <c r="L221" s="177"/>
      <c r="M221" s="149">
        <f t="shared" si="6"/>
        <v>0</v>
      </c>
      <c r="N221" s="149">
        <f t="shared" si="6"/>
        <v>0</v>
      </c>
      <c r="O221" s="380" t="e">
        <f t="shared" si="7"/>
        <v>#DIV/0!</v>
      </c>
      <c r="P221" s="177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I222" s="177"/>
      <c r="J222" s="140"/>
      <c r="K222" s="177"/>
      <c r="L222" s="177"/>
      <c r="M222" s="149">
        <f t="shared" si="6"/>
        <v>0</v>
      </c>
      <c r="N222" s="149">
        <f t="shared" si="6"/>
        <v>0</v>
      </c>
      <c r="O222" s="380" t="e">
        <f t="shared" si="7"/>
        <v>#DIV/0!</v>
      </c>
      <c r="P222" s="177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I223" s="177"/>
      <c r="J223" s="74"/>
      <c r="K223" s="177"/>
      <c r="L223" s="177"/>
      <c r="M223" s="149">
        <f t="shared" si="6"/>
        <v>0</v>
      </c>
      <c r="N223" s="149">
        <f t="shared" si="6"/>
        <v>0</v>
      </c>
      <c r="O223" s="380" t="e">
        <f t="shared" si="7"/>
        <v>#DIV/0!</v>
      </c>
      <c r="P223" s="177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I224" s="177"/>
      <c r="J224" s="140"/>
      <c r="K224" s="177"/>
      <c r="L224" s="177"/>
      <c r="M224" s="149">
        <f t="shared" si="6"/>
        <v>0</v>
      </c>
      <c r="N224" s="149">
        <f t="shared" si="6"/>
        <v>0</v>
      </c>
      <c r="O224" s="380" t="e">
        <f t="shared" si="7"/>
        <v>#DIV/0!</v>
      </c>
      <c r="P224" s="177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I225" s="177"/>
      <c r="J225" s="74"/>
      <c r="K225" s="177"/>
      <c r="L225" s="177"/>
      <c r="M225" s="149">
        <f t="shared" si="6"/>
        <v>0</v>
      </c>
      <c r="N225" s="149">
        <f t="shared" si="6"/>
        <v>0</v>
      </c>
      <c r="O225" s="380" t="e">
        <f t="shared" si="7"/>
        <v>#DIV/0!</v>
      </c>
      <c r="P225" s="177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I226" s="177"/>
      <c r="J226" s="140"/>
      <c r="K226" s="177"/>
      <c r="L226" s="177"/>
      <c r="M226" s="149">
        <f t="shared" si="6"/>
        <v>0</v>
      </c>
      <c r="N226" s="149">
        <f t="shared" si="6"/>
        <v>0</v>
      </c>
      <c r="O226" s="380" t="e">
        <f t="shared" si="7"/>
        <v>#DIV/0!</v>
      </c>
      <c r="P226" s="177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I227" s="177"/>
      <c r="J227" s="140"/>
      <c r="K227" s="177"/>
      <c r="L227" s="177"/>
      <c r="M227" s="149">
        <f t="shared" si="6"/>
        <v>0</v>
      </c>
      <c r="N227" s="149">
        <f t="shared" si="6"/>
        <v>0</v>
      </c>
      <c r="O227" s="380" t="e">
        <f t="shared" si="7"/>
        <v>#DIV/0!</v>
      </c>
      <c r="P227" s="177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I228" s="177"/>
      <c r="J228" s="140"/>
      <c r="K228" s="177"/>
      <c r="L228" s="177"/>
      <c r="M228" s="149">
        <f t="shared" si="6"/>
        <v>0</v>
      </c>
      <c r="N228" s="149">
        <f t="shared" si="6"/>
        <v>0</v>
      </c>
      <c r="O228" s="380" t="e">
        <f t="shared" si="7"/>
        <v>#DIV/0!</v>
      </c>
      <c r="P228" s="177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I229" s="177"/>
      <c r="J229" s="140"/>
      <c r="K229" s="177"/>
      <c r="L229" s="177"/>
      <c r="M229" s="149">
        <f t="shared" si="6"/>
        <v>0</v>
      </c>
      <c r="N229" s="149">
        <f t="shared" si="6"/>
        <v>0</v>
      </c>
      <c r="O229" s="380" t="e">
        <f t="shared" si="7"/>
        <v>#DIV/0!</v>
      </c>
      <c r="P229" s="177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I230" s="177"/>
      <c r="J230" s="140"/>
      <c r="K230" s="177"/>
      <c r="L230" s="177"/>
      <c r="M230" s="149">
        <f t="shared" si="6"/>
        <v>0</v>
      </c>
      <c r="N230" s="149">
        <f t="shared" si="6"/>
        <v>0</v>
      </c>
      <c r="O230" s="380" t="e">
        <f t="shared" si="7"/>
        <v>#DIV/0!</v>
      </c>
      <c r="P230" s="177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I231" s="177"/>
      <c r="J231" s="140"/>
      <c r="K231" s="177"/>
      <c r="L231" s="177"/>
      <c r="M231" s="149">
        <f t="shared" si="6"/>
        <v>0</v>
      </c>
      <c r="N231" s="149">
        <f t="shared" si="6"/>
        <v>0</v>
      </c>
      <c r="O231" s="380" t="e">
        <f t="shared" si="7"/>
        <v>#DIV/0!</v>
      </c>
      <c r="P231" s="177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I232" s="177"/>
      <c r="J232" s="140"/>
      <c r="K232" s="177"/>
      <c r="L232" s="177"/>
      <c r="M232" s="149">
        <f t="shared" si="6"/>
        <v>0</v>
      </c>
      <c r="N232" s="149">
        <f t="shared" si="6"/>
        <v>0</v>
      </c>
      <c r="O232" s="380" t="e">
        <f t="shared" si="7"/>
        <v>#DIV/0!</v>
      </c>
      <c r="P232" s="177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I233" s="177"/>
      <c r="J233" s="140"/>
      <c r="K233" s="177"/>
      <c r="L233" s="177"/>
      <c r="M233" s="149">
        <f t="shared" si="6"/>
        <v>0</v>
      </c>
      <c r="N233" s="149">
        <f t="shared" si="6"/>
        <v>0</v>
      </c>
      <c r="O233" s="380" t="e">
        <f t="shared" si="7"/>
        <v>#DIV/0!</v>
      </c>
      <c r="P233" s="177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I234" s="177"/>
      <c r="J234" s="140"/>
      <c r="K234" s="177"/>
      <c r="L234" s="177"/>
      <c r="M234" s="149">
        <f t="shared" si="6"/>
        <v>0</v>
      </c>
      <c r="N234" s="149">
        <f t="shared" si="6"/>
        <v>0</v>
      </c>
      <c r="O234" s="380" t="e">
        <f t="shared" si="7"/>
        <v>#DIV/0!</v>
      </c>
      <c r="P234" s="177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I235" s="177"/>
      <c r="J235" s="140"/>
      <c r="K235" s="177"/>
      <c r="L235" s="177"/>
      <c r="M235" s="149">
        <f t="shared" si="6"/>
        <v>0</v>
      </c>
      <c r="N235" s="149">
        <f t="shared" si="6"/>
        <v>0</v>
      </c>
      <c r="O235" s="380" t="e">
        <f t="shared" si="7"/>
        <v>#DIV/0!</v>
      </c>
      <c r="P235" s="177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I236" s="177"/>
      <c r="J236" s="140"/>
      <c r="K236" s="177"/>
      <c r="L236" s="177"/>
      <c r="M236" s="149">
        <f t="shared" si="6"/>
        <v>0</v>
      </c>
      <c r="N236" s="149">
        <f t="shared" si="6"/>
        <v>0</v>
      </c>
      <c r="O236" s="380" t="e">
        <f t="shared" si="7"/>
        <v>#DIV/0!</v>
      </c>
      <c r="P236" s="177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I237" s="177"/>
      <c r="J237" s="140"/>
      <c r="K237" s="177"/>
      <c r="L237" s="177"/>
      <c r="M237" s="149">
        <f t="shared" si="6"/>
        <v>0</v>
      </c>
      <c r="N237" s="149">
        <f t="shared" si="6"/>
        <v>0</v>
      </c>
      <c r="O237" s="380" t="e">
        <f t="shared" si="7"/>
        <v>#DIV/0!</v>
      </c>
      <c r="P237" s="177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I238" s="177"/>
      <c r="J238" s="140"/>
      <c r="K238" s="177"/>
      <c r="L238" s="177"/>
      <c r="M238" s="149">
        <f t="shared" si="6"/>
        <v>0</v>
      </c>
      <c r="N238" s="149">
        <f t="shared" si="6"/>
        <v>0</v>
      </c>
      <c r="O238" s="380" t="e">
        <f t="shared" si="7"/>
        <v>#DIV/0!</v>
      </c>
      <c r="P238" s="177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I239" s="177"/>
      <c r="J239" s="140"/>
      <c r="K239" s="177"/>
      <c r="L239" s="177"/>
      <c r="M239" s="149">
        <f t="shared" si="6"/>
        <v>0</v>
      </c>
      <c r="N239" s="149">
        <f t="shared" si="6"/>
        <v>0</v>
      </c>
      <c r="O239" s="380" t="e">
        <f t="shared" si="7"/>
        <v>#DIV/0!</v>
      </c>
      <c r="P239" s="177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I240" s="177"/>
      <c r="J240" s="140"/>
      <c r="K240" s="177"/>
      <c r="L240" s="177"/>
      <c r="M240" s="149">
        <f t="shared" si="6"/>
        <v>0</v>
      </c>
      <c r="N240" s="149">
        <f t="shared" si="6"/>
        <v>0</v>
      </c>
      <c r="O240" s="380" t="e">
        <f t="shared" si="7"/>
        <v>#DIV/0!</v>
      </c>
      <c r="P240" s="177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I241" s="177"/>
      <c r="J241" s="140"/>
      <c r="K241" s="177"/>
      <c r="L241" s="177"/>
      <c r="M241" s="149">
        <f t="shared" si="6"/>
        <v>0</v>
      </c>
      <c r="N241" s="149">
        <f t="shared" si="6"/>
        <v>0</v>
      </c>
      <c r="O241" s="380" t="e">
        <f t="shared" si="7"/>
        <v>#DIV/0!</v>
      </c>
      <c r="P241" s="177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I242" s="177"/>
      <c r="J242" s="140"/>
      <c r="K242" s="177"/>
      <c r="L242" s="177"/>
      <c r="M242" s="149">
        <f t="shared" si="6"/>
        <v>0</v>
      </c>
      <c r="N242" s="149">
        <f t="shared" si="6"/>
        <v>0</v>
      </c>
      <c r="O242" s="380" t="e">
        <f t="shared" si="7"/>
        <v>#DIV/0!</v>
      </c>
      <c r="P242" s="177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I243" s="177"/>
      <c r="J243" s="140"/>
      <c r="K243" s="177"/>
      <c r="L243" s="177"/>
      <c r="M243" s="149">
        <f t="shared" si="6"/>
        <v>0</v>
      </c>
      <c r="N243" s="149">
        <f t="shared" si="6"/>
        <v>0</v>
      </c>
      <c r="O243" s="380" t="e">
        <f t="shared" si="7"/>
        <v>#DIV/0!</v>
      </c>
      <c r="P243" s="177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I244" s="177"/>
      <c r="J244" s="140"/>
      <c r="K244" s="177"/>
      <c r="L244" s="177"/>
      <c r="M244" s="149">
        <f t="shared" si="6"/>
        <v>0</v>
      </c>
      <c r="N244" s="149">
        <f t="shared" si="6"/>
        <v>0</v>
      </c>
      <c r="O244" s="380" t="e">
        <f t="shared" si="7"/>
        <v>#DIV/0!</v>
      </c>
      <c r="P244" s="177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I245" s="177"/>
      <c r="J245" s="140"/>
      <c r="K245" s="177"/>
      <c r="L245" s="177"/>
      <c r="M245" s="149">
        <f t="shared" si="6"/>
        <v>0</v>
      </c>
      <c r="N245" s="149">
        <f t="shared" si="6"/>
        <v>0</v>
      </c>
      <c r="O245" s="380" t="e">
        <f t="shared" si="7"/>
        <v>#DIV/0!</v>
      </c>
      <c r="P245" s="177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I246" s="177"/>
      <c r="J246" s="140"/>
      <c r="K246" s="177"/>
      <c r="L246" s="177"/>
      <c r="M246" s="149">
        <f t="shared" si="6"/>
        <v>0</v>
      </c>
      <c r="N246" s="149">
        <f t="shared" si="6"/>
        <v>0</v>
      </c>
      <c r="O246" s="380" t="e">
        <f t="shared" si="7"/>
        <v>#DIV/0!</v>
      </c>
      <c r="P246" s="177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I247" s="177"/>
      <c r="J247" s="140"/>
      <c r="K247" s="177"/>
      <c r="L247" s="177"/>
      <c r="M247" s="149">
        <f t="shared" si="6"/>
        <v>0</v>
      </c>
      <c r="N247" s="149">
        <f t="shared" si="6"/>
        <v>0</v>
      </c>
      <c r="O247" s="380" t="e">
        <f t="shared" si="7"/>
        <v>#DIV/0!</v>
      </c>
      <c r="P247" s="177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I248" s="177"/>
      <c r="J248" s="140"/>
      <c r="K248" s="177"/>
      <c r="L248" s="177"/>
      <c r="M248" s="149">
        <f t="shared" si="6"/>
        <v>0</v>
      </c>
      <c r="N248" s="149">
        <f t="shared" si="6"/>
        <v>0</v>
      </c>
      <c r="O248" s="380" t="e">
        <f t="shared" si="7"/>
        <v>#DIV/0!</v>
      </c>
      <c r="P248" s="177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I249" s="177"/>
      <c r="J249" s="140"/>
      <c r="K249" s="177"/>
      <c r="L249" s="177"/>
      <c r="M249" s="149">
        <f t="shared" si="6"/>
        <v>0</v>
      </c>
      <c r="N249" s="149">
        <f t="shared" si="6"/>
        <v>0</v>
      </c>
      <c r="O249" s="380" t="e">
        <f t="shared" si="7"/>
        <v>#DIV/0!</v>
      </c>
      <c r="P249" s="177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I250" s="177"/>
      <c r="J250" s="140"/>
      <c r="K250" s="177"/>
      <c r="L250" s="177"/>
      <c r="M250" s="149">
        <f t="shared" si="6"/>
        <v>0</v>
      </c>
      <c r="N250" s="149">
        <f t="shared" si="6"/>
        <v>0</v>
      </c>
      <c r="O250" s="380" t="e">
        <f t="shared" si="7"/>
        <v>#DIV/0!</v>
      </c>
      <c r="P250" s="177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I251" s="177"/>
      <c r="J251" s="140"/>
      <c r="K251" s="177"/>
      <c r="L251" s="177"/>
      <c r="M251" s="149">
        <f t="shared" si="6"/>
        <v>0</v>
      </c>
      <c r="N251" s="149">
        <f t="shared" si="6"/>
        <v>0</v>
      </c>
      <c r="O251" s="380" t="e">
        <f t="shared" si="7"/>
        <v>#DIV/0!</v>
      </c>
      <c r="P251" s="177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I252" s="177"/>
      <c r="J252" s="140"/>
      <c r="K252" s="177"/>
      <c r="L252" s="177"/>
      <c r="M252" s="149">
        <f t="shared" si="6"/>
        <v>0</v>
      </c>
      <c r="N252" s="149">
        <f t="shared" si="6"/>
        <v>0</v>
      </c>
      <c r="O252" s="380" t="e">
        <f t="shared" si="7"/>
        <v>#DIV/0!</v>
      </c>
      <c r="P252" s="177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I253" s="177"/>
      <c r="J253" s="140"/>
      <c r="K253" s="177"/>
      <c r="L253" s="177"/>
      <c r="M253" s="149">
        <f t="shared" si="6"/>
        <v>0</v>
      </c>
      <c r="N253" s="149">
        <f t="shared" si="6"/>
        <v>0</v>
      </c>
      <c r="O253" s="380" t="e">
        <f t="shared" si="7"/>
        <v>#DIV/0!</v>
      </c>
      <c r="P253" s="177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I254" s="177"/>
      <c r="J254" s="140"/>
      <c r="K254" s="177"/>
      <c r="L254" s="177"/>
      <c r="M254" s="149">
        <f t="shared" si="6"/>
        <v>0</v>
      </c>
      <c r="N254" s="149">
        <f t="shared" si="6"/>
        <v>0</v>
      </c>
      <c r="O254" s="380" t="e">
        <f t="shared" si="7"/>
        <v>#DIV/0!</v>
      </c>
      <c r="P254" s="177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I255" s="177"/>
      <c r="J255" s="140"/>
      <c r="K255" s="177"/>
      <c r="L255" s="177"/>
      <c r="M255" s="149">
        <f t="shared" si="6"/>
        <v>0</v>
      </c>
      <c r="N255" s="149">
        <f t="shared" si="6"/>
        <v>0</v>
      </c>
      <c r="O255" s="380" t="e">
        <f t="shared" si="7"/>
        <v>#DIV/0!</v>
      </c>
      <c r="P255" s="177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I256" s="177"/>
      <c r="J256" s="140"/>
      <c r="K256" s="177"/>
      <c r="L256" s="177"/>
      <c r="M256" s="149">
        <f t="shared" si="6"/>
        <v>0</v>
      </c>
      <c r="N256" s="149">
        <f t="shared" si="6"/>
        <v>0</v>
      </c>
      <c r="O256" s="380" t="e">
        <f t="shared" si="7"/>
        <v>#DIV/0!</v>
      </c>
      <c r="P256" s="177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I257" s="177"/>
      <c r="J257" s="140"/>
      <c r="K257" s="177"/>
      <c r="L257" s="177"/>
      <c r="M257" s="149">
        <f t="shared" si="6"/>
        <v>0</v>
      </c>
      <c r="N257" s="149">
        <f t="shared" si="6"/>
        <v>0</v>
      </c>
      <c r="O257" s="380" t="e">
        <f t="shared" si="7"/>
        <v>#DIV/0!</v>
      </c>
      <c r="P257" s="177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I258" s="177"/>
      <c r="J258" s="140"/>
      <c r="K258" s="177"/>
      <c r="L258" s="177"/>
      <c r="M258" s="149">
        <f t="shared" si="6"/>
        <v>0</v>
      </c>
      <c r="N258" s="149">
        <f t="shared" si="6"/>
        <v>0</v>
      </c>
      <c r="O258" s="380" t="e">
        <f t="shared" si="7"/>
        <v>#DIV/0!</v>
      </c>
      <c r="P258" s="177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I259" s="177"/>
      <c r="J259" s="140"/>
      <c r="K259" s="177"/>
      <c r="L259" s="177"/>
      <c r="M259" s="149">
        <f t="shared" si="6"/>
        <v>0</v>
      </c>
      <c r="N259" s="149">
        <f t="shared" si="6"/>
        <v>0</v>
      </c>
      <c r="O259" s="380" t="e">
        <f t="shared" si="7"/>
        <v>#DIV/0!</v>
      </c>
      <c r="P259" s="177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I260" s="177"/>
      <c r="J260" s="140"/>
      <c r="K260" s="177"/>
      <c r="L260" s="177"/>
      <c r="M260" s="149">
        <f t="shared" si="6"/>
        <v>0</v>
      </c>
      <c r="N260" s="149">
        <f t="shared" si="6"/>
        <v>0</v>
      </c>
      <c r="O260" s="380" t="e">
        <f t="shared" si="7"/>
        <v>#DIV/0!</v>
      </c>
      <c r="P260" s="177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I261" s="177"/>
      <c r="J261" s="140"/>
      <c r="K261" s="177"/>
      <c r="L261" s="177"/>
      <c r="M261" s="149">
        <f t="shared" si="6"/>
        <v>0</v>
      </c>
      <c r="N261" s="149">
        <f t="shared" si="6"/>
        <v>0</v>
      </c>
      <c r="O261" s="380" t="e">
        <f t="shared" si="7"/>
        <v>#DIV/0!</v>
      </c>
      <c r="P261" s="177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I262" s="177"/>
      <c r="J262" s="140"/>
      <c r="K262" s="177"/>
      <c r="L262" s="177"/>
      <c r="M262" s="149">
        <f t="shared" si="6"/>
        <v>0</v>
      </c>
      <c r="N262" s="149">
        <f t="shared" si="6"/>
        <v>0</v>
      </c>
      <c r="O262" s="380" t="e">
        <f t="shared" si="7"/>
        <v>#DIV/0!</v>
      </c>
      <c r="P262" s="177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I263" s="177"/>
      <c r="J263" s="140"/>
      <c r="K263" s="177"/>
      <c r="L263" s="177"/>
      <c r="M263" s="149">
        <f t="shared" si="6"/>
        <v>0</v>
      </c>
      <c r="N263" s="149">
        <f t="shared" si="6"/>
        <v>0</v>
      </c>
      <c r="O263" s="380" t="e">
        <f t="shared" si="7"/>
        <v>#DIV/0!</v>
      </c>
      <c r="P263" s="177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I264" s="177"/>
      <c r="J264" s="140"/>
      <c r="K264" s="177"/>
      <c r="L264" s="177"/>
      <c r="M264" s="149">
        <f t="shared" ref="M264:N272" si="8">SUM(K264:L264)</f>
        <v>0</v>
      </c>
      <c r="N264" s="149">
        <f t="shared" si="8"/>
        <v>0</v>
      </c>
      <c r="O264" s="380" t="e">
        <f t="shared" si="7"/>
        <v>#DIV/0!</v>
      </c>
      <c r="P264" s="177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I265" s="177"/>
      <c r="J265" s="140"/>
      <c r="K265" s="177"/>
      <c r="L265" s="177"/>
      <c r="M265" s="149">
        <f t="shared" si="8"/>
        <v>0</v>
      </c>
      <c r="N265" s="149">
        <f t="shared" si="8"/>
        <v>0</v>
      </c>
      <c r="O265" s="380" t="e">
        <f t="shared" ref="O265:O275" si="9">N265/M265</f>
        <v>#DIV/0!</v>
      </c>
      <c r="P265" s="177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I266" s="177"/>
      <c r="J266" s="140"/>
      <c r="K266" s="177"/>
      <c r="L266" s="177"/>
      <c r="M266" s="149">
        <f t="shared" si="8"/>
        <v>0</v>
      </c>
      <c r="N266" s="149">
        <f t="shared" si="8"/>
        <v>0</v>
      </c>
      <c r="O266" s="380" t="e">
        <f t="shared" si="9"/>
        <v>#DIV/0!</v>
      </c>
      <c r="P266" s="177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I267" s="177"/>
      <c r="J267" s="140"/>
      <c r="K267" s="177"/>
      <c r="L267" s="177"/>
      <c r="M267" s="149">
        <f t="shared" si="8"/>
        <v>0</v>
      </c>
      <c r="N267" s="149">
        <f t="shared" si="8"/>
        <v>0</v>
      </c>
      <c r="O267" s="380" t="e">
        <f t="shared" si="9"/>
        <v>#DIV/0!</v>
      </c>
      <c r="P267" s="177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I268" s="177"/>
      <c r="J268" s="140"/>
      <c r="K268" s="177"/>
      <c r="L268" s="177"/>
      <c r="M268" s="149">
        <f t="shared" si="8"/>
        <v>0</v>
      </c>
      <c r="N268" s="149">
        <f t="shared" si="8"/>
        <v>0</v>
      </c>
      <c r="O268" s="380" t="e">
        <f t="shared" si="9"/>
        <v>#DIV/0!</v>
      </c>
      <c r="P268" s="177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I269" s="177"/>
      <c r="J269" s="140"/>
      <c r="K269" s="177"/>
      <c r="L269" s="177"/>
      <c r="M269" s="149">
        <f t="shared" si="8"/>
        <v>0</v>
      </c>
      <c r="N269" s="149">
        <f t="shared" si="8"/>
        <v>0</v>
      </c>
      <c r="O269" s="380" t="e">
        <f t="shared" si="9"/>
        <v>#DIV/0!</v>
      </c>
      <c r="P269" s="177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I270" s="177"/>
      <c r="J270" s="140"/>
      <c r="K270" s="177"/>
      <c r="L270" s="177"/>
      <c r="M270" s="149">
        <f t="shared" si="8"/>
        <v>0</v>
      </c>
      <c r="N270" s="149">
        <f t="shared" si="8"/>
        <v>0</v>
      </c>
      <c r="O270" s="380" t="e">
        <f t="shared" si="9"/>
        <v>#DIV/0!</v>
      </c>
      <c r="P270" s="177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I271" s="177"/>
      <c r="J271" s="140"/>
      <c r="K271" s="177"/>
      <c r="L271" s="177"/>
      <c r="M271" s="149">
        <f t="shared" si="8"/>
        <v>0</v>
      </c>
      <c r="N271" s="149">
        <f t="shared" si="8"/>
        <v>0</v>
      </c>
      <c r="O271" s="380" t="e">
        <f t="shared" si="9"/>
        <v>#DIV/0!</v>
      </c>
      <c r="P271" s="177"/>
    </row>
    <row r="272" spans="1:16" s="80" customFormat="1" ht="15.75" x14ac:dyDescent="0.25">
      <c r="A272" s="402" t="s">
        <v>509</v>
      </c>
      <c r="B272" s="403"/>
      <c r="C272" s="7" t="s">
        <v>510</v>
      </c>
      <c r="D272" s="104" t="s">
        <v>511</v>
      </c>
      <c r="E272" s="15"/>
      <c r="I272" s="149"/>
      <c r="J272" s="149"/>
      <c r="K272" s="149">
        <f>SUM(K50)</f>
        <v>400000</v>
      </c>
      <c r="L272" s="149">
        <f>SUM(L50)</f>
        <v>-63225</v>
      </c>
      <c r="M272" s="149">
        <f t="shared" si="8"/>
        <v>336775</v>
      </c>
      <c r="N272" s="149">
        <f>SUM(N50)</f>
        <v>255949</v>
      </c>
      <c r="O272" s="380">
        <f t="shared" si="9"/>
        <v>0.76</v>
      </c>
      <c r="P272" s="149">
        <f>SUM(P50)</f>
        <v>400000</v>
      </c>
    </row>
    <row r="273" spans="1:17" x14ac:dyDescent="0.2">
      <c r="A273" s="384">
        <v>266</v>
      </c>
      <c r="B273" s="384"/>
      <c r="C273" s="42" t="s">
        <v>881</v>
      </c>
      <c r="D273" s="15" t="s">
        <v>882</v>
      </c>
      <c r="E273" s="203"/>
      <c r="I273" s="148">
        <v>440000</v>
      </c>
      <c r="J273" s="148"/>
      <c r="K273" s="148"/>
      <c r="L273" s="148"/>
      <c r="M273" s="148">
        <f>SUM(K273:L273)</f>
        <v>0</v>
      </c>
      <c r="N273" s="148">
        <f>SUM(L273:M273)</f>
        <v>0</v>
      </c>
      <c r="O273" s="380"/>
      <c r="P273" s="148"/>
    </row>
    <row r="274" spans="1:17" s="80" customFormat="1" ht="15.75" x14ac:dyDescent="0.25">
      <c r="A274" s="384">
        <v>267</v>
      </c>
      <c r="B274" s="384"/>
      <c r="C274" s="42" t="s">
        <v>883</v>
      </c>
      <c r="D274" s="15" t="s">
        <v>884</v>
      </c>
      <c r="E274" s="203"/>
      <c r="I274" s="149">
        <f t="shared" ref="I274" si="10">SUM(I273)</f>
        <v>440000</v>
      </c>
      <c r="J274" s="149">
        <f t="shared" ref="J274:M274" si="11">SUM(J273)</f>
        <v>0</v>
      </c>
      <c r="K274" s="149">
        <f t="shared" si="11"/>
        <v>0</v>
      </c>
      <c r="L274" s="149">
        <f t="shared" si="11"/>
        <v>0</v>
      </c>
      <c r="M274" s="149">
        <f t="shared" si="11"/>
        <v>0</v>
      </c>
      <c r="N274" s="149">
        <f t="shared" ref="N274" si="12">SUM(N273)</f>
        <v>0</v>
      </c>
      <c r="O274" s="380"/>
      <c r="P274" s="149">
        <f t="shared" ref="P274" si="13">SUM(P273)</f>
        <v>0</v>
      </c>
      <c r="Q274" s="361"/>
    </row>
    <row r="275" spans="1:17" s="80" customFormat="1" ht="15.75" x14ac:dyDescent="0.25">
      <c r="A275" s="384">
        <v>268</v>
      </c>
      <c r="B275" s="384"/>
      <c r="C275" s="42" t="s">
        <v>885</v>
      </c>
      <c r="D275" s="15" t="s">
        <v>886</v>
      </c>
      <c r="E275" s="203"/>
      <c r="I275" s="149">
        <f t="shared" ref="I275" si="14">I272+I274</f>
        <v>440000</v>
      </c>
      <c r="J275" s="149">
        <f t="shared" ref="J275:M275" si="15">J272+J274</f>
        <v>0</v>
      </c>
      <c r="K275" s="149">
        <f t="shared" si="15"/>
        <v>400000</v>
      </c>
      <c r="L275" s="149">
        <f t="shared" si="15"/>
        <v>-63225</v>
      </c>
      <c r="M275" s="149">
        <f t="shared" si="15"/>
        <v>336775</v>
      </c>
      <c r="N275" s="149">
        <f>N272+N274</f>
        <v>255949</v>
      </c>
      <c r="O275" s="380">
        <f t="shared" si="9"/>
        <v>0.76</v>
      </c>
      <c r="P275" s="149">
        <f t="shared" ref="P275" si="16">P272+P274</f>
        <v>400000</v>
      </c>
    </row>
    <row r="276" spans="1:17" x14ac:dyDescent="0.2">
      <c r="A276" s="202"/>
      <c r="B276" s="202"/>
      <c r="C276" s="52"/>
      <c r="D276" s="203"/>
      <c r="E276" s="203"/>
    </row>
    <row r="277" spans="1:17" x14ac:dyDescent="0.2">
      <c r="D277" s="105"/>
    </row>
    <row r="278" spans="1:17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7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7" x14ac:dyDescent="0.2">
      <c r="A280" s="386" t="s">
        <v>3</v>
      </c>
      <c r="B280" s="386"/>
      <c r="C280" s="114" t="s">
        <v>4</v>
      </c>
      <c r="D280" s="114" t="s">
        <v>5</v>
      </c>
      <c r="E280" s="53"/>
      <c r="F280" s="140" t="s">
        <v>857</v>
      </c>
      <c r="G280" s="140" t="s">
        <v>858</v>
      </c>
      <c r="H280" s="140" t="s">
        <v>865</v>
      </c>
      <c r="I280" s="179" t="s">
        <v>866</v>
      </c>
      <c r="J280" s="156" t="s">
        <v>858</v>
      </c>
      <c r="K280" s="179" t="s">
        <v>866</v>
      </c>
      <c r="L280" s="179" t="s">
        <v>858</v>
      </c>
      <c r="M280" s="179" t="s">
        <v>865</v>
      </c>
      <c r="N280" s="179" t="s">
        <v>866</v>
      </c>
      <c r="O280" s="179" t="s">
        <v>867</v>
      </c>
      <c r="P280" s="179" t="s">
        <v>866</v>
      </c>
    </row>
    <row r="281" spans="1:17" ht="15" hidden="1" customHeight="1" x14ac:dyDescent="0.2">
      <c r="A281" s="383" t="s">
        <v>6</v>
      </c>
      <c r="B281" s="383"/>
      <c r="C281" s="3" t="s">
        <v>516</v>
      </c>
      <c r="D281" s="22" t="s">
        <v>517</v>
      </c>
      <c r="E281" s="23"/>
      <c r="F281" s="140"/>
      <c r="G281" s="140"/>
      <c r="H281" s="140"/>
      <c r="I281" s="179"/>
      <c r="J281" s="140"/>
      <c r="K281" s="179"/>
      <c r="L281" s="179"/>
      <c r="M281" s="179"/>
      <c r="N281" s="179"/>
      <c r="O281" s="179"/>
      <c r="P281" s="179"/>
    </row>
    <row r="282" spans="1:17" ht="15" hidden="1" customHeight="1" x14ac:dyDescent="0.2">
      <c r="A282" s="383" t="s">
        <v>9</v>
      </c>
      <c r="B282" s="383"/>
      <c r="C282" s="3" t="s">
        <v>518</v>
      </c>
      <c r="D282" s="22" t="s">
        <v>519</v>
      </c>
      <c r="E282" s="23"/>
      <c r="F282" s="140"/>
      <c r="G282" s="140"/>
      <c r="H282" s="140"/>
      <c r="I282" s="179"/>
      <c r="J282" s="140"/>
      <c r="K282" s="179"/>
      <c r="L282" s="179"/>
      <c r="M282" s="179"/>
      <c r="N282" s="179"/>
      <c r="O282" s="179"/>
      <c r="P282" s="179"/>
    </row>
    <row r="283" spans="1:17" ht="15" hidden="1" customHeight="1" x14ac:dyDescent="0.2">
      <c r="A283" s="383" t="s">
        <v>12</v>
      </c>
      <c r="B283" s="383"/>
      <c r="C283" s="3" t="s">
        <v>520</v>
      </c>
      <c r="D283" s="22" t="s">
        <v>521</v>
      </c>
      <c r="E283" s="23"/>
      <c r="F283" s="140"/>
      <c r="G283" s="140"/>
      <c r="H283" s="140"/>
      <c r="I283" s="179"/>
      <c r="J283" s="140"/>
      <c r="K283" s="179"/>
      <c r="L283" s="179"/>
      <c r="M283" s="179"/>
      <c r="N283" s="179"/>
      <c r="O283" s="179"/>
      <c r="P283" s="179"/>
    </row>
    <row r="284" spans="1:17" ht="15" hidden="1" customHeight="1" x14ac:dyDescent="0.2">
      <c r="A284" s="383" t="s">
        <v>15</v>
      </c>
      <c r="B284" s="383"/>
      <c r="C284" s="3" t="s">
        <v>522</v>
      </c>
      <c r="D284" s="22" t="s">
        <v>523</v>
      </c>
      <c r="E284" s="23"/>
      <c r="F284" s="140"/>
      <c r="G284" s="140"/>
      <c r="H284" s="140"/>
      <c r="I284" s="179"/>
      <c r="J284" s="140"/>
      <c r="K284" s="179"/>
      <c r="L284" s="179"/>
      <c r="M284" s="179"/>
      <c r="N284" s="179"/>
      <c r="O284" s="179"/>
      <c r="P284" s="179"/>
    </row>
    <row r="285" spans="1:17" ht="15" hidden="1" customHeight="1" x14ac:dyDescent="0.2">
      <c r="A285" s="383" t="s">
        <v>18</v>
      </c>
      <c r="B285" s="383"/>
      <c r="C285" s="3" t="s">
        <v>524</v>
      </c>
      <c r="D285" s="22" t="s">
        <v>525</v>
      </c>
      <c r="E285" s="23"/>
      <c r="F285" s="140"/>
      <c r="G285" s="140"/>
      <c r="H285" s="140"/>
      <c r="I285" s="179"/>
      <c r="J285" s="140"/>
      <c r="K285" s="179"/>
      <c r="L285" s="179"/>
      <c r="M285" s="179"/>
      <c r="N285" s="179"/>
      <c r="O285" s="179"/>
      <c r="P285" s="179"/>
    </row>
    <row r="286" spans="1:17" ht="15" hidden="1" customHeight="1" x14ac:dyDescent="0.2">
      <c r="A286" s="383" t="s">
        <v>21</v>
      </c>
      <c r="B286" s="383"/>
      <c r="C286" s="3" t="s">
        <v>526</v>
      </c>
      <c r="D286" s="22" t="s">
        <v>527</v>
      </c>
      <c r="E286" s="23"/>
      <c r="F286" s="140"/>
      <c r="G286" s="140"/>
      <c r="H286" s="140"/>
      <c r="I286" s="179"/>
      <c r="J286" s="140"/>
      <c r="K286" s="179"/>
      <c r="L286" s="179"/>
      <c r="M286" s="179"/>
      <c r="N286" s="179"/>
      <c r="O286" s="179"/>
      <c r="P286" s="179"/>
    </row>
    <row r="287" spans="1:17" ht="15" hidden="1" customHeight="1" x14ac:dyDescent="0.2">
      <c r="A287" s="383" t="s">
        <v>24</v>
      </c>
      <c r="B287" s="383"/>
      <c r="C287" s="3" t="s">
        <v>528</v>
      </c>
      <c r="D287" s="22" t="s">
        <v>529</v>
      </c>
      <c r="E287" s="23"/>
      <c r="F287" s="140"/>
      <c r="G287" s="140"/>
      <c r="H287" s="140"/>
      <c r="I287" s="179"/>
      <c r="J287" s="140"/>
      <c r="K287" s="179"/>
      <c r="L287" s="179"/>
      <c r="M287" s="179"/>
      <c r="N287" s="179"/>
      <c r="O287" s="179"/>
      <c r="P287" s="179"/>
    </row>
    <row r="288" spans="1:17" ht="15" hidden="1" customHeight="1" x14ac:dyDescent="0.2">
      <c r="A288" s="383" t="s">
        <v>27</v>
      </c>
      <c r="B288" s="383"/>
      <c r="C288" s="3" t="s">
        <v>530</v>
      </c>
      <c r="D288" s="22" t="s">
        <v>531</v>
      </c>
      <c r="E288" s="23"/>
      <c r="F288" s="140"/>
      <c r="G288" s="140"/>
      <c r="H288" s="140"/>
      <c r="I288" s="179"/>
      <c r="J288" s="140"/>
      <c r="K288" s="179"/>
      <c r="L288" s="179"/>
      <c r="M288" s="179"/>
      <c r="N288" s="179"/>
      <c r="O288" s="179"/>
      <c r="P288" s="179"/>
    </row>
    <row r="289" spans="1:16" ht="15" hidden="1" customHeight="1" x14ac:dyDescent="0.2">
      <c r="A289" s="383" t="s">
        <v>30</v>
      </c>
      <c r="B289" s="383"/>
      <c r="C289" s="3" t="s">
        <v>532</v>
      </c>
      <c r="D289" s="22" t="s">
        <v>533</v>
      </c>
      <c r="E289" s="23"/>
      <c r="F289" s="140"/>
      <c r="G289" s="140"/>
      <c r="H289" s="140"/>
      <c r="I289" s="179"/>
      <c r="J289" s="140"/>
      <c r="K289" s="179"/>
      <c r="L289" s="179"/>
      <c r="M289" s="179"/>
      <c r="N289" s="179"/>
      <c r="O289" s="179"/>
      <c r="P289" s="179"/>
    </row>
    <row r="290" spans="1:16" ht="15" hidden="1" customHeight="1" x14ac:dyDescent="0.2">
      <c r="A290" s="383" t="s">
        <v>33</v>
      </c>
      <c r="B290" s="383"/>
      <c r="C290" s="3" t="s">
        <v>534</v>
      </c>
      <c r="D290" s="22" t="s">
        <v>535</v>
      </c>
      <c r="E290" s="23"/>
      <c r="F290" s="140"/>
      <c r="G290" s="140"/>
      <c r="H290" s="140"/>
      <c r="I290" s="179"/>
      <c r="J290" s="140"/>
      <c r="K290" s="179"/>
      <c r="L290" s="179"/>
      <c r="M290" s="179"/>
      <c r="N290" s="179"/>
      <c r="O290" s="179"/>
      <c r="P290" s="179"/>
    </row>
    <row r="291" spans="1:16" ht="15" hidden="1" customHeight="1" x14ac:dyDescent="0.2">
      <c r="A291" s="383" t="s">
        <v>36</v>
      </c>
      <c r="B291" s="383"/>
      <c r="C291" s="3" t="s">
        <v>536</v>
      </c>
      <c r="D291" s="22" t="s">
        <v>537</v>
      </c>
      <c r="E291" s="23"/>
      <c r="F291" s="140"/>
      <c r="G291" s="140"/>
      <c r="H291" s="140"/>
      <c r="I291" s="179"/>
      <c r="J291" s="140"/>
      <c r="K291" s="179"/>
      <c r="L291" s="179"/>
      <c r="M291" s="179"/>
      <c r="N291" s="179"/>
      <c r="O291" s="179"/>
      <c r="P291" s="179"/>
    </row>
    <row r="292" spans="1:16" ht="15" hidden="1" customHeight="1" x14ac:dyDescent="0.2">
      <c r="A292" s="383" t="s">
        <v>38</v>
      </c>
      <c r="B292" s="383"/>
      <c r="C292" s="3" t="s">
        <v>538</v>
      </c>
      <c r="D292" s="22" t="s">
        <v>539</v>
      </c>
      <c r="E292" s="23"/>
      <c r="F292" s="140"/>
      <c r="G292" s="140"/>
      <c r="H292" s="140"/>
      <c r="I292" s="179"/>
      <c r="J292" s="140"/>
      <c r="K292" s="179"/>
      <c r="L292" s="179"/>
      <c r="M292" s="179"/>
      <c r="N292" s="179"/>
      <c r="O292" s="179"/>
      <c r="P292" s="179"/>
    </row>
    <row r="293" spans="1:16" ht="15" hidden="1" customHeight="1" x14ac:dyDescent="0.2">
      <c r="A293" s="383" t="s">
        <v>40</v>
      </c>
      <c r="B293" s="383"/>
      <c r="C293" s="3" t="s">
        <v>540</v>
      </c>
      <c r="D293" s="22" t="s">
        <v>541</v>
      </c>
      <c r="E293" s="23"/>
      <c r="F293" s="140"/>
      <c r="G293" s="140"/>
      <c r="H293" s="140"/>
      <c r="I293" s="179"/>
      <c r="J293" s="140"/>
      <c r="K293" s="179"/>
      <c r="L293" s="179"/>
      <c r="M293" s="179"/>
      <c r="N293" s="179"/>
      <c r="O293" s="179"/>
      <c r="P293" s="179"/>
    </row>
    <row r="294" spans="1:16" ht="15" hidden="1" customHeight="1" x14ac:dyDescent="0.2">
      <c r="A294" s="383" t="s">
        <v>42</v>
      </c>
      <c r="B294" s="383"/>
      <c r="C294" s="24" t="s">
        <v>542</v>
      </c>
      <c r="D294" s="22" t="s">
        <v>541</v>
      </c>
      <c r="E294" s="25"/>
      <c r="F294" s="140"/>
      <c r="G294" s="140"/>
      <c r="H294" s="140"/>
      <c r="I294" s="179"/>
      <c r="J294" s="140"/>
      <c r="K294" s="179"/>
      <c r="L294" s="179"/>
      <c r="M294" s="179"/>
      <c r="N294" s="179"/>
      <c r="O294" s="179"/>
      <c r="P294" s="179"/>
    </row>
    <row r="295" spans="1:16" ht="15" hidden="1" customHeight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F295" s="140"/>
      <c r="G295" s="140"/>
      <c r="H295" s="140"/>
      <c r="I295" s="179"/>
      <c r="J295" s="140"/>
      <c r="K295" s="179"/>
      <c r="L295" s="179"/>
      <c r="M295" s="179"/>
      <c r="N295" s="179"/>
      <c r="O295" s="179"/>
      <c r="P295" s="179"/>
    </row>
    <row r="296" spans="1:16" ht="15" hidden="1" customHeight="1" x14ac:dyDescent="0.2">
      <c r="A296" s="383" t="s">
        <v>46</v>
      </c>
      <c r="B296" s="383"/>
      <c r="C296" s="3" t="s">
        <v>545</v>
      </c>
      <c r="D296" s="22" t="s">
        <v>546</v>
      </c>
      <c r="E296" s="23"/>
      <c r="F296" s="140"/>
      <c r="G296" s="140"/>
      <c r="H296" s="140"/>
      <c r="I296" s="179"/>
      <c r="J296" s="140"/>
      <c r="K296" s="179"/>
      <c r="L296" s="179"/>
      <c r="M296" s="179"/>
      <c r="N296" s="179"/>
      <c r="O296" s="179"/>
      <c r="P296" s="179"/>
    </row>
    <row r="297" spans="1:16" ht="25.5" hidden="1" customHeight="1" x14ac:dyDescent="0.2">
      <c r="A297" s="383" t="s">
        <v>48</v>
      </c>
      <c r="B297" s="383"/>
      <c r="C297" s="3" t="s">
        <v>547</v>
      </c>
      <c r="D297" s="22" t="s">
        <v>548</v>
      </c>
      <c r="E297" s="23"/>
      <c r="F297" s="140"/>
      <c r="G297" s="140"/>
      <c r="H297" s="140"/>
      <c r="I297" s="179"/>
      <c r="J297" s="140"/>
      <c r="K297" s="179"/>
      <c r="L297" s="179"/>
      <c r="M297" s="179"/>
      <c r="N297" s="179"/>
      <c r="O297" s="179"/>
      <c r="P297" s="179"/>
    </row>
    <row r="298" spans="1:16" ht="15" hidden="1" customHeight="1" x14ac:dyDescent="0.2">
      <c r="A298" s="383" t="s">
        <v>50</v>
      </c>
      <c r="B298" s="383"/>
      <c r="C298" s="3" t="s">
        <v>549</v>
      </c>
      <c r="D298" s="22" t="s">
        <v>550</v>
      </c>
      <c r="E298" s="23"/>
      <c r="F298" s="140"/>
      <c r="G298" s="140"/>
      <c r="H298" s="140"/>
      <c r="I298" s="179"/>
      <c r="J298" s="140"/>
      <c r="K298" s="179"/>
      <c r="L298" s="179"/>
      <c r="M298" s="179"/>
      <c r="N298" s="179"/>
      <c r="O298" s="179"/>
      <c r="P298" s="179"/>
    </row>
    <row r="299" spans="1:16" ht="15" hidden="1" customHeight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F299" s="140"/>
      <c r="G299" s="140"/>
      <c r="H299" s="140"/>
      <c r="I299" s="179"/>
      <c r="J299" s="140"/>
      <c r="K299" s="179"/>
      <c r="L299" s="179"/>
      <c r="M299" s="179"/>
      <c r="N299" s="179"/>
      <c r="O299" s="179"/>
      <c r="P299" s="179"/>
    </row>
    <row r="300" spans="1:16" ht="15" hidden="1" customHeight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F300" s="140"/>
      <c r="G300" s="140"/>
      <c r="H300" s="140"/>
      <c r="I300" s="179"/>
      <c r="J300" s="140"/>
      <c r="K300" s="179"/>
      <c r="L300" s="179"/>
      <c r="M300" s="179"/>
      <c r="N300" s="179"/>
      <c r="O300" s="179"/>
      <c r="P300" s="179"/>
    </row>
    <row r="301" spans="1:16" ht="25.5" hidden="1" customHeight="1" x14ac:dyDescent="0.2">
      <c r="A301" s="384">
        <v>21</v>
      </c>
      <c r="B301" s="384"/>
      <c r="C301" s="4" t="s">
        <v>555</v>
      </c>
      <c r="D301" s="19" t="s">
        <v>556</v>
      </c>
      <c r="E301" s="26"/>
      <c r="F301" s="140"/>
      <c r="G301" s="140"/>
      <c r="H301" s="140"/>
      <c r="I301" s="179"/>
      <c r="J301" s="140"/>
      <c r="K301" s="179"/>
      <c r="L301" s="179"/>
      <c r="M301" s="179"/>
      <c r="N301" s="179"/>
      <c r="O301" s="179"/>
      <c r="P301" s="179"/>
    </row>
    <row r="302" spans="1:16" ht="15" hidden="1" customHeight="1" x14ac:dyDescent="0.2">
      <c r="A302" s="383">
        <v>22</v>
      </c>
      <c r="B302" s="383"/>
      <c r="C302" s="24" t="s">
        <v>168</v>
      </c>
      <c r="D302" s="22" t="s">
        <v>556</v>
      </c>
      <c r="E302" s="25"/>
      <c r="F302" s="140"/>
      <c r="G302" s="140"/>
      <c r="H302" s="140"/>
      <c r="I302" s="179"/>
      <c r="J302" s="140"/>
      <c r="K302" s="179"/>
      <c r="L302" s="179"/>
      <c r="M302" s="179"/>
      <c r="N302" s="179"/>
      <c r="O302" s="179"/>
      <c r="P302" s="179"/>
    </row>
    <row r="303" spans="1:16" ht="15" hidden="1" customHeight="1" x14ac:dyDescent="0.2">
      <c r="A303" s="383">
        <v>23</v>
      </c>
      <c r="B303" s="383"/>
      <c r="C303" s="24" t="s">
        <v>185</v>
      </c>
      <c r="D303" s="22" t="s">
        <v>556</v>
      </c>
      <c r="E303" s="25"/>
      <c r="F303" s="140"/>
      <c r="G303" s="140"/>
      <c r="H303" s="140"/>
      <c r="I303" s="179"/>
      <c r="J303" s="140"/>
      <c r="K303" s="179"/>
      <c r="L303" s="179"/>
      <c r="M303" s="179"/>
      <c r="N303" s="179"/>
      <c r="O303" s="179"/>
      <c r="P303" s="179"/>
    </row>
    <row r="304" spans="1:16" ht="15" hidden="1" customHeight="1" x14ac:dyDescent="0.2">
      <c r="A304" s="383">
        <v>24</v>
      </c>
      <c r="B304" s="383"/>
      <c r="C304" s="24" t="s">
        <v>172</v>
      </c>
      <c r="D304" s="22" t="s">
        <v>556</v>
      </c>
      <c r="E304" s="25"/>
      <c r="F304" s="140"/>
      <c r="G304" s="140"/>
      <c r="H304" s="140"/>
      <c r="I304" s="179"/>
      <c r="J304" s="140"/>
      <c r="K304" s="179"/>
      <c r="L304" s="179"/>
      <c r="M304" s="179"/>
      <c r="N304" s="179"/>
      <c r="O304" s="179"/>
      <c r="P304" s="179"/>
    </row>
    <row r="305" spans="1:16" ht="15" hidden="1" customHeight="1" x14ac:dyDescent="0.2">
      <c r="A305" s="383">
        <v>25</v>
      </c>
      <c r="B305" s="383"/>
      <c r="C305" s="24" t="s">
        <v>189</v>
      </c>
      <c r="D305" s="22" t="s">
        <v>556</v>
      </c>
      <c r="E305" s="25"/>
      <c r="F305" s="140"/>
      <c r="G305" s="140"/>
      <c r="H305" s="140"/>
      <c r="I305" s="179"/>
      <c r="J305" s="140"/>
      <c r="K305" s="179"/>
      <c r="L305" s="179"/>
      <c r="M305" s="179"/>
      <c r="N305" s="179"/>
      <c r="O305" s="179"/>
      <c r="P305" s="179"/>
    </row>
    <row r="306" spans="1:16" ht="15" hidden="1" customHeight="1" x14ac:dyDescent="0.2">
      <c r="A306" s="383">
        <v>26</v>
      </c>
      <c r="B306" s="383"/>
      <c r="C306" s="24" t="s">
        <v>557</v>
      </c>
      <c r="D306" s="22" t="s">
        <v>556</v>
      </c>
      <c r="E306" s="25"/>
      <c r="F306" s="140"/>
      <c r="G306" s="140"/>
      <c r="H306" s="140"/>
      <c r="I306" s="179"/>
      <c r="J306" s="140"/>
      <c r="K306" s="179"/>
      <c r="L306" s="179"/>
      <c r="M306" s="179"/>
      <c r="N306" s="179"/>
      <c r="O306" s="179"/>
      <c r="P306" s="179"/>
    </row>
    <row r="307" spans="1:16" ht="38.25" hidden="1" customHeight="1" x14ac:dyDescent="0.2">
      <c r="A307" s="383">
        <v>27</v>
      </c>
      <c r="B307" s="383"/>
      <c r="C307" s="24" t="s">
        <v>558</v>
      </c>
      <c r="D307" s="22" t="s">
        <v>556</v>
      </c>
      <c r="E307" s="25"/>
      <c r="F307" s="140"/>
      <c r="G307" s="140"/>
      <c r="H307" s="140"/>
      <c r="I307" s="179"/>
      <c r="J307" s="140"/>
      <c r="K307" s="179"/>
      <c r="L307" s="179"/>
      <c r="M307" s="179"/>
      <c r="N307" s="179"/>
      <c r="O307" s="179"/>
      <c r="P307" s="179"/>
    </row>
    <row r="308" spans="1:16" ht="15" hidden="1" customHeight="1" x14ac:dyDescent="0.2">
      <c r="A308" s="383">
        <v>28</v>
      </c>
      <c r="B308" s="383"/>
      <c r="C308" s="24" t="s">
        <v>559</v>
      </c>
      <c r="D308" s="22" t="s">
        <v>556</v>
      </c>
      <c r="E308" s="25"/>
      <c r="F308" s="140"/>
      <c r="G308" s="140"/>
      <c r="H308" s="140"/>
      <c r="I308" s="179"/>
      <c r="J308" s="140"/>
      <c r="K308" s="179"/>
      <c r="L308" s="179"/>
      <c r="M308" s="179"/>
      <c r="N308" s="179"/>
      <c r="O308" s="179"/>
      <c r="P308" s="179"/>
    </row>
    <row r="309" spans="1:16" ht="15" hidden="1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F309" s="140"/>
      <c r="G309" s="140"/>
      <c r="H309" s="140"/>
      <c r="I309" s="179"/>
      <c r="J309" s="140"/>
      <c r="K309" s="179"/>
      <c r="L309" s="179"/>
      <c r="M309" s="179"/>
      <c r="N309" s="179"/>
      <c r="O309" s="179"/>
      <c r="P309" s="179"/>
    </row>
    <row r="310" spans="1:16" ht="15" hidden="1" customHeight="1" x14ac:dyDescent="0.2">
      <c r="A310" s="383" t="s">
        <v>67</v>
      </c>
      <c r="B310" s="383"/>
      <c r="C310" s="3" t="s">
        <v>562</v>
      </c>
      <c r="D310" s="22" t="s">
        <v>563</v>
      </c>
      <c r="E310" s="23"/>
      <c r="F310" s="140"/>
      <c r="G310" s="140"/>
      <c r="H310" s="140"/>
      <c r="I310" s="179"/>
      <c r="J310" s="140"/>
      <c r="K310" s="179"/>
      <c r="L310" s="179"/>
      <c r="M310" s="179"/>
      <c r="N310" s="179"/>
      <c r="O310" s="179"/>
      <c r="P310" s="179"/>
    </row>
    <row r="311" spans="1:16" ht="15" hidden="1" customHeight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F311" s="140"/>
      <c r="G311" s="140"/>
      <c r="H311" s="140"/>
      <c r="I311" s="179"/>
      <c r="J311" s="140"/>
      <c r="K311" s="179"/>
      <c r="L311" s="179"/>
      <c r="M311" s="179"/>
      <c r="N311" s="179"/>
      <c r="O311" s="179"/>
      <c r="P311" s="179"/>
    </row>
    <row r="312" spans="1:16" ht="15" hidden="1" customHeight="1" x14ac:dyDescent="0.2">
      <c r="A312" s="384" t="s">
        <v>69</v>
      </c>
      <c r="B312" s="384"/>
      <c r="C312" s="4" t="s">
        <v>566</v>
      </c>
      <c r="D312" s="19" t="s">
        <v>567</v>
      </c>
      <c r="E312" s="26"/>
      <c r="F312" s="140"/>
      <c r="G312" s="140"/>
      <c r="H312" s="140"/>
      <c r="I312" s="179"/>
      <c r="J312" s="140"/>
      <c r="K312" s="179"/>
      <c r="L312" s="179"/>
      <c r="M312" s="179"/>
      <c r="N312" s="179"/>
      <c r="O312" s="179"/>
      <c r="P312" s="179"/>
    </row>
    <row r="313" spans="1:16" ht="15" hidden="1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F313" s="140"/>
      <c r="G313" s="140"/>
      <c r="H313" s="140"/>
      <c r="I313" s="179"/>
      <c r="J313" s="140"/>
      <c r="K313" s="179"/>
      <c r="L313" s="179"/>
      <c r="M313" s="179"/>
      <c r="N313" s="179"/>
      <c r="O313" s="179"/>
      <c r="P313" s="179"/>
    </row>
    <row r="314" spans="1:16" ht="15" hidden="1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F314" s="140"/>
      <c r="G314" s="140"/>
      <c r="H314" s="140"/>
      <c r="I314" s="179"/>
      <c r="J314" s="140"/>
      <c r="K314" s="179"/>
      <c r="L314" s="179"/>
      <c r="M314" s="179"/>
      <c r="N314" s="179"/>
      <c r="O314" s="179"/>
      <c r="P314" s="179"/>
    </row>
    <row r="315" spans="1:16" ht="15" hidden="1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F315" s="140"/>
      <c r="G315" s="140"/>
      <c r="H315" s="140"/>
      <c r="I315" s="179"/>
      <c r="J315" s="140"/>
      <c r="K315" s="179"/>
      <c r="L315" s="179"/>
      <c r="M315" s="179"/>
      <c r="N315" s="179"/>
      <c r="O315" s="179"/>
      <c r="P315" s="179"/>
    </row>
    <row r="316" spans="1:16" ht="15" hidden="1" customHeight="1" x14ac:dyDescent="0.2">
      <c r="A316" s="383" t="s">
        <v>75</v>
      </c>
      <c r="B316" s="383"/>
      <c r="C316" s="3" t="s">
        <v>574</v>
      </c>
      <c r="D316" s="22" t="s">
        <v>575</v>
      </c>
      <c r="E316" s="23"/>
      <c r="F316" s="140"/>
      <c r="G316" s="140"/>
      <c r="H316" s="140"/>
      <c r="I316" s="179"/>
      <c r="J316" s="140"/>
      <c r="K316" s="179"/>
      <c r="L316" s="179"/>
      <c r="M316" s="179"/>
      <c r="N316" s="179"/>
      <c r="O316" s="179"/>
      <c r="P316" s="179"/>
    </row>
    <row r="317" spans="1:16" ht="15" hidden="1" customHeight="1" x14ac:dyDescent="0.2">
      <c r="A317" s="383" t="s">
        <v>76</v>
      </c>
      <c r="B317" s="383"/>
      <c r="C317" s="3" t="s">
        <v>576</v>
      </c>
      <c r="D317" s="22" t="s">
        <v>577</v>
      </c>
      <c r="E317" s="23"/>
      <c r="F317" s="140"/>
      <c r="G317" s="140"/>
      <c r="H317" s="140"/>
      <c r="I317" s="179"/>
      <c r="J317" s="140"/>
      <c r="K317" s="179"/>
      <c r="L317" s="179"/>
      <c r="M317" s="179"/>
      <c r="N317" s="179"/>
      <c r="O317" s="179"/>
      <c r="P317" s="179"/>
    </row>
    <row r="318" spans="1:16" ht="15" hidden="1" customHeight="1" x14ac:dyDescent="0.2">
      <c r="A318" s="383" t="s">
        <v>77</v>
      </c>
      <c r="B318" s="383"/>
      <c r="C318" s="3" t="s">
        <v>578</v>
      </c>
      <c r="D318" s="22" t="s">
        <v>579</v>
      </c>
      <c r="E318" s="23"/>
      <c r="F318" s="140"/>
      <c r="G318" s="140"/>
      <c r="H318" s="140"/>
      <c r="I318" s="179"/>
      <c r="J318" s="140"/>
      <c r="K318" s="179"/>
      <c r="L318" s="179"/>
      <c r="M318" s="179"/>
      <c r="N318" s="179"/>
      <c r="O318" s="179"/>
      <c r="P318" s="179"/>
    </row>
    <row r="319" spans="1:16" ht="25.5" hidden="1" customHeight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F319" s="140"/>
      <c r="G319" s="140"/>
      <c r="H319" s="140"/>
      <c r="I319" s="179"/>
      <c r="J319" s="140"/>
      <c r="K319" s="179"/>
      <c r="L319" s="179"/>
      <c r="M319" s="179"/>
      <c r="N319" s="179"/>
      <c r="O319" s="179"/>
      <c r="P319" s="179"/>
    </row>
    <row r="320" spans="1:16" ht="15" hidden="1" customHeight="1" x14ac:dyDescent="0.2">
      <c r="A320" s="383" t="s">
        <v>79</v>
      </c>
      <c r="B320" s="383"/>
      <c r="C320" s="3" t="s">
        <v>581</v>
      </c>
      <c r="D320" s="22" t="s">
        <v>582</v>
      </c>
      <c r="E320" s="23"/>
      <c r="F320" s="140"/>
      <c r="G320" s="140"/>
      <c r="H320" s="140"/>
      <c r="I320" s="179"/>
      <c r="J320" s="140"/>
      <c r="K320" s="179"/>
      <c r="L320" s="179"/>
      <c r="M320" s="179"/>
      <c r="N320" s="179"/>
      <c r="O320" s="179"/>
      <c r="P320" s="179"/>
    </row>
    <row r="321" spans="1:16" ht="15" hidden="1" customHeight="1" x14ac:dyDescent="0.2">
      <c r="A321" s="383" t="s">
        <v>80</v>
      </c>
      <c r="B321" s="383"/>
      <c r="C321" s="27" t="s">
        <v>583</v>
      </c>
      <c r="D321" s="22" t="s">
        <v>584</v>
      </c>
      <c r="E321" s="28"/>
      <c r="F321" s="140"/>
      <c r="G321" s="140"/>
      <c r="H321" s="140"/>
      <c r="I321" s="179"/>
      <c r="J321" s="140"/>
      <c r="K321" s="179"/>
      <c r="L321" s="179"/>
      <c r="M321" s="179"/>
      <c r="N321" s="179"/>
      <c r="O321" s="179"/>
      <c r="P321" s="179"/>
    </row>
    <row r="322" spans="1:16" ht="15" hidden="1" customHeight="1" x14ac:dyDescent="0.2">
      <c r="A322" s="383" t="s">
        <v>81</v>
      </c>
      <c r="B322" s="383"/>
      <c r="C322" s="24" t="s">
        <v>355</v>
      </c>
      <c r="D322" s="22" t="s">
        <v>584</v>
      </c>
      <c r="E322" s="25"/>
      <c r="F322" s="140"/>
      <c r="G322" s="140"/>
      <c r="H322" s="140"/>
      <c r="I322" s="179"/>
      <c r="J322" s="140"/>
      <c r="K322" s="179"/>
      <c r="L322" s="179"/>
      <c r="M322" s="179"/>
      <c r="N322" s="179"/>
      <c r="O322" s="179"/>
      <c r="P322" s="179"/>
    </row>
    <row r="323" spans="1:16" ht="15" hidden="1" customHeight="1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40"/>
      <c r="G323" s="140"/>
      <c r="H323" s="140"/>
      <c r="I323" s="179"/>
      <c r="J323" s="140"/>
      <c r="K323" s="179"/>
      <c r="L323" s="179"/>
      <c r="M323" s="179"/>
      <c r="N323" s="179"/>
      <c r="O323" s="179"/>
      <c r="P323" s="179"/>
    </row>
    <row r="324" spans="1:16" ht="15" hidden="1" customHeight="1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40"/>
      <c r="G324" s="140"/>
      <c r="H324" s="140"/>
      <c r="I324" s="179"/>
      <c r="J324" s="140"/>
      <c r="K324" s="179"/>
      <c r="L324" s="179"/>
      <c r="M324" s="179"/>
      <c r="N324" s="179"/>
      <c r="O324" s="179"/>
      <c r="P324" s="179"/>
    </row>
    <row r="325" spans="1:16" ht="15" hidden="1" customHeight="1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40"/>
      <c r="G325" s="140"/>
      <c r="H325" s="140"/>
      <c r="I325" s="179"/>
      <c r="J325" s="140"/>
      <c r="K325" s="179"/>
      <c r="L325" s="179"/>
      <c r="M325" s="179"/>
      <c r="N325" s="179"/>
      <c r="O325" s="179"/>
      <c r="P325" s="179"/>
    </row>
    <row r="326" spans="1:16" ht="15" hidden="1" customHeight="1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140"/>
      <c r="G326" s="140"/>
      <c r="H326" s="140"/>
      <c r="I326" s="179"/>
      <c r="J326" s="140"/>
      <c r="K326" s="179"/>
      <c r="L326" s="179"/>
      <c r="M326" s="179"/>
      <c r="N326" s="179"/>
      <c r="O326" s="179"/>
      <c r="P326" s="179"/>
    </row>
    <row r="327" spans="1:16" ht="15" hidden="1" customHeight="1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40"/>
      <c r="G327" s="140"/>
      <c r="H327" s="140"/>
      <c r="I327" s="179"/>
      <c r="J327" s="140"/>
      <c r="K327" s="179"/>
      <c r="L327" s="179"/>
      <c r="M327" s="179"/>
      <c r="N327" s="179"/>
      <c r="O327" s="179"/>
      <c r="P327" s="179"/>
    </row>
    <row r="328" spans="1:16" ht="15" hidden="1" customHeight="1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40"/>
      <c r="G328" s="140"/>
      <c r="H328" s="140"/>
      <c r="I328" s="179"/>
      <c r="J328" s="140"/>
      <c r="K328" s="179"/>
      <c r="L328" s="179"/>
      <c r="M328" s="179"/>
      <c r="N328" s="179"/>
      <c r="O328" s="179"/>
      <c r="P328" s="179"/>
    </row>
    <row r="329" spans="1:16" ht="15" hidden="1" customHeight="1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140"/>
      <c r="G329" s="140"/>
      <c r="H329" s="140"/>
      <c r="I329" s="179"/>
      <c r="J329" s="140"/>
      <c r="K329" s="179"/>
      <c r="L329" s="179"/>
      <c r="M329" s="179"/>
      <c r="N329" s="179"/>
      <c r="O329" s="179"/>
      <c r="P329" s="179"/>
    </row>
    <row r="330" spans="1:16" ht="15" hidden="1" customHeight="1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40"/>
      <c r="G330" s="140"/>
      <c r="H330" s="140"/>
      <c r="I330" s="179"/>
      <c r="J330" s="140"/>
      <c r="K330" s="179"/>
      <c r="L330" s="179"/>
      <c r="M330" s="179"/>
      <c r="N330" s="179"/>
      <c r="O330" s="179"/>
      <c r="P330" s="179"/>
    </row>
    <row r="331" spans="1:16" ht="15" hidden="1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40"/>
      <c r="G331" s="140"/>
      <c r="H331" s="140"/>
      <c r="I331" s="179"/>
      <c r="J331" s="140"/>
      <c r="K331" s="179"/>
      <c r="L331" s="179"/>
      <c r="M331" s="179"/>
      <c r="N331" s="179"/>
      <c r="O331" s="179"/>
      <c r="P331" s="179"/>
    </row>
    <row r="332" spans="1:16" ht="15" hidden="1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40"/>
      <c r="G332" s="140"/>
      <c r="H332" s="140"/>
      <c r="I332" s="179"/>
      <c r="J332" s="140"/>
      <c r="K332" s="179"/>
      <c r="L332" s="179"/>
      <c r="M332" s="179"/>
      <c r="N332" s="179"/>
      <c r="O332" s="179"/>
      <c r="P332" s="179"/>
    </row>
    <row r="333" spans="1:16" ht="15" hidden="1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40"/>
      <c r="G333" s="140"/>
      <c r="H333" s="140"/>
      <c r="I333" s="179"/>
      <c r="J333" s="140"/>
      <c r="K333" s="179"/>
      <c r="L333" s="179"/>
      <c r="M333" s="179"/>
      <c r="N333" s="179"/>
      <c r="O333" s="179"/>
      <c r="P333" s="179"/>
    </row>
    <row r="334" spans="1:16" ht="15" hidden="1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40"/>
      <c r="G334" s="140"/>
      <c r="H334" s="140"/>
      <c r="I334" s="179"/>
      <c r="J334" s="140"/>
      <c r="K334" s="179"/>
      <c r="L334" s="179"/>
      <c r="M334" s="179"/>
      <c r="N334" s="179"/>
      <c r="O334" s="179"/>
      <c r="P334" s="179"/>
    </row>
    <row r="335" spans="1:16" ht="15" hidden="1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40"/>
      <c r="G335" s="140"/>
      <c r="H335" s="140"/>
      <c r="I335" s="179"/>
      <c r="J335" s="140"/>
      <c r="K335" s="179"/>
      <c r="L335" s="179"/>
      <c r="M335" s="179"/>
      <c r="N335" s="179"/>
      <c r="O335" s="179"/>
      <c r="P335" s="179"/>
    </row>
    <row r="336" spans="1:16" ht="15" hidden="1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40"/>
      <c r="G336" s="140"/>
      <c r="H336" s="140"/>
      <c r="I336" s="179"/>
      <c r="J336" s="140"/>
      <c r="K336" s="179"/>
      <c r="L336" s="179"/>
      <c r="M336" s="179"/>
      <c r="N336" s="179"/>
      <c r="O336" s="179"/>
      <c r="P336" s="179"/>
    </row>
    <row r="337" spans="1:16" ht="25.5" hidden="1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40"/>
      <c r="G337" s="140"/>
      <c r="H337" s="140"/>
      <c r="I337" s="179"/>
      <c r="J337" s="140"/>
      <c r="K337" s="179"/>
      <c r="L337" s="179"/>
      <c r="M337" s="179"/>
      <c r="N337" s="179"/>
      <c r="O337" s="179"/>
      <c r="P337" s="179"/>
    </row>
    <row r="338" spans="1:16" ht="15" hidden="1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40"/>
      <c r="G338" s="140"/>
      <c r="H338" s="140"/>
      <c r="I338" s="179"/>
      <c r="J338" s="140"/>
      <c r="K338" s="179"/>
      <c r="L338" s="179"/>
      <c r="M338" s="179"/>
      <c r="N338" s="179"/>
      <c r="O338" s="179"/>
      <c r="P338" s="179"/>
    </row>
    <row r="339" spans="1:16" ht="15" hidden="1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40"/>
      <c r="G339" s="140"/>
      <c r="H339" s="140"/>
      <c r="I339" s="179"/>
      <c r="J339" s="140"/>
      <c r="K339" s="179"/>
      <c r="L339" s="179"/>
      <c r="M339" s="179"/>
      <c r="N339" s="179"/>
      <c r="O339" s="179"/>
      <c r="P339" s="179"/>
    </row>
    <row r="340" spans="1:16" ht="25.5" hidden="1" customHeight="1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140">
        <f t="shared" ref="F340:H340" si="17">F330+F331+F332+F335+F339</f>
        <v>0</v>
      </c>
      <c r="G340" s="140">
        <f t="shared" si="17"/>
        <v>0</v>
      </c>
      <c r="H340" s="140">
        <f t="shared" si="17"/>
        <v>0</v>
      </c>
      <c r="I340" s="179"/>
      <c r="J340" s="140">
        <f t="shared" ref="J340:M340" si="18">J330+J331+J332+J335+J339</f>
        <v>0</v>
      </c>
      <c r="K340" s="179"/>
      <c r="L340" s="179">
        <f t="shared" si="18"/>
        <v>0</v>
      </c>
      <c r="M340" s="179">
        <f t="shared" si="18"/>
        <v>0</v>
      </c>
      <c r="N340" s="179"/>
      <c r="O340" s="179"/>
      <c r="P340" s="179"/>
    </row>
    <row r="341" spans="1:16" ht="15" hidden="1" customHeight="1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140"/>
      <c r="G341" s="140"/>
      <c r="H341" s="140"/>
      <c r="I341" s="179"/>
      <c r="J341" s="140"/>
      <c r="K341" s="179"/>
      <c r="L341" s="179"/>
      <c r="M341" s="179"/>
      <c r="N341" s="179"/>
      <c r="O341" s="179"/>
      <c r="P341" s="179"/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40"/>
      <c r="G342" s="140"/>
      <c r="H342" s="140"/>
      <c r="I342" s="179"/>
      <c r="J342" s="140"/>
      <c r="K342" s="179"/>
      <c r="L342" s="179"/>
      <c r="M342" s="179"/>
      <c r="N342" s="179"/>
      <c r="O342" s="179"/>
      <c r="P342" s="179"/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40"/>
      <c r="G343" s="140"/>
      <c r="H343" s="140"/>
      <c r="I343" s="179"/>
      <c r="J343" s="140"/>
      <c r="K343" s="179"/>
      <c r="L343" s="179"/>
      <c r="M343" s="179"/>
      <c r="N343" s="179"/>
      <c r="O343" s="179"/>
      <c r="P343" s="179"/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40"/>
      <c r="G344" s="140"/>
      <c r="H344" s="140"/>
      <c r="I344" s="179"/>
      <c r="J344" s="140"/>
      <c r="K344" s="179"/>
      <c r="L344" s="179"/>
      <c r="M344" s="179"/>
      <c r="N344" s="179"/>
      <c r="O344" s="179"/>
      <c r="P344" s="179"/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40"/>
      <c r="G345" s="140"/>
      <c r="H345" s="140"/>
      <c r="I345" s="179"/>
      <c r="J345" s="140"/>
      <c r="K345" s="179"/>
      <c r="L345" s="179"/>
      <c r="M345" s="179"/>
      <c r="N345" s="179"/>
      <c r="O345" s="179"/>
      <c r="P345" s="179"/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40"/>
      <c r="G346" s="140"/>
      <c r="H346" s="140"/>
      <c r="I346" s="179"/>
      <c r="J346" s="140"/>
      <c r="K346" s="179"/>
      <c r="L346" s="179"/>
      <c r="M346" s="179"/>
      <c r="N346" s="179"/>
      <c r="O346" s="179"/>
      <c r="P346" s="179"/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40"/>
      <c r="G347" s="140"/>
      <c r="H347" s="140"/>
      <c r="I347" s="179"/>
      <c r="J347" s="140"/>
      <c r="K347" s="179"/>
      <c r="L347" s="179"/>
      <c r="M347" s="179"/>
      <c r="N347" s="179"/>
      <c r="O347" s="179"/>
      <c r="P347" s="179"/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40"/>
      <c r="G348" s="140"/>
      <c r="H348" s="140"/>
      <c r="I348" s="179"/>
      <c r="J348" s="140"/>
      <c r="K348" s="179"/>
      <c r="L348" s="179"/>
      <c r="M348" s="179"/>
      <c r="N348" s="179"/>
      <c r="O348" s="179"/>
      <c r="P348" s="179"/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40"/>
      <c r="G349" s="140"/>
      <c r="H349" s="140"/>
      <c r="I349" s="179"/>
      <c r="J349" s="140"/>
      <c r="K349" s="179"/>
      <c r="L349" s="179"/>
      <c r="M349" s="179"/>
      <c r="N349" s="179"/>
      <c r="O349" s="179"/>
      <c r="P349" s="179"/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40"/>
      <c r="G350" s="140"/>
      <c r="H350" s="140"/>
      <c r="I350" s="179"/>
      <c r="J350" s="140"/>
      <c r="K350" s="179"/>
      <c r="L350" s="179"/>
      <c r="M350" s="179"/>
      <c r="N350" s="179"/>
      <c r="O350" s="179"/>
      <c r="P350" s="179"/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40"/>
      <c r="G351" s="140"/>
      <c r="H351" s="140"/>
      <c r="I351" s="179"/>
      <c r="J351" s="140"/>
      <c r="K351" s="179"/>
      <c r="L351" s="179"/>
      <c r="M351" s="179"/>
      <c r="N351" s="179"/>
      <c r="O351" s="179"/>
      <c r="P351" s="179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40"/>
      <c r="G352" s="140"/>
      <c r="H352" s="140"/>
      <c r="I352" s="179"/>
      <c r="J352" s="140"/>
      <c r="K352" s="179"/>
      <c r="L352" s="179"/>
      <c r="M352" s="179"/>
      <c r="N352" s="179"/>
      <c r="O352" s="179"/>
      <c r="P352" s="179"/>
    </row>
    <row r="353" spans="1:16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40"/>
      <c r="G353" s="140"/>
      <c r="H353" s="140"/>
      <c r="I353" s="179"/>
      <c r="J353" s="140"/>
      <c r="K353" s="179"/>
      <c r="L353" s="179"/>
      <c r="M353" s="179"/>
      <c r="N353" s="179"/>
      <c r="O353" s="179"/>
      <c r="P353" s="179"/>
    </row>
    <row r="354" spans="1:16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40"/>
      <c r="G354" s="140"/>
      <c r="H354" s="140"/>
      <c r="I354" s="179"/>
      <c r="J354" s="140"/>
      <c r="K354" s="179"/>
      <c r="L354" s="179"/>
      <c r="M354" s="179"/>
      <c r="N354" s="179"/>
      <c r="O354" s="179"/>
      <c r="P354" s="179"/>
    </row>
    <row r="355" spans="1:16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40"/>
      <c r="G355" s="140"/>
      <c r="H355" s="140"/>
      <c r="I355" s="179"/>
      <c r="J355" s="140"/>
      <c r="K355" s="179"/>
      <c r="L355" s="179"/>
      <c r="M355" s="179"/>
      <c r="N355" s="179"/>
      <c r="O355" s="179"/>
      <c r="P355" s="179"/>
    </row>
    <row r="356" spans="1:16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40"/>
      <c r="G356" s="140"/>
      <c r="H356" s="140"/>
      <c r="I356" s="179"/>
      <c r="J356" s="140"/>
      <c r="K356" s="179"/>
      <c r="L356" s="179"/>
      <c r="M356" s="179"/>
      <c r="N356" s="179"/>
      <c r="O356" s="179"/>
      <c r="P356" s="179"/>
    </row>
    <row r="357" spans="1:16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40"/>
      <c r="G357" s="140"/>
      <c r="H357" s="140"/>
      <c r="I357" s="179"/>
      <c r="J357" s="140"/>
      <c r="K357" s="179"/>
      <c r="L357" s="179"/>
      <c r="M357" s="179"/>
      <c r="N357" s="179"/>
      <c r="O357" s="179"/>
      <c r="P357" s="179"/>
    </row>
    <row r="358" spans="1:16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40"/>
      <c r="G358" s="140"/>
      <c r="H358" s="140"/>
      <c r="I358" s="179"/>
      <c r="J358" s="140"/>
      <c r="K358" s="179"/>
      <c r="L358" s="179"/>
      <c r="M358" s="179"/>
      <c r="N358" s="179"/>
      <c r="O358" s="179"/>
      <c r="P358" s="179"/>
    </row>
    <row r="359" spans="1:16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40"/>
      <c r="G359" s="140"/>
      <c r="H359" s="140"/>
      <c r="I359" s="179"/>
      <c r="J359" s="140"/>
      <c r="K359" s="179"/>
      <c r="L359" s="179"/>
      <c r="M359" s="179"/>
      <c r="N359" s="179"/>
      <c r="O359" s="179"/>
      <c r="P359" s="179"/>
    </row>
    <row r="360" spans="1:16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F360" s="140"/>
      <c r="G360" s="140"/>
      <c r="H360" s="140"/>
      <c r="I360" s="179"/>
      <c r="J360" s="140"/>
      <c r="K360" s="179"/>
      <c r="L360" s="179"/>
      <c r="M360" s="179"/>
      <c r="N360" s="179"/>
      <c r="O360" s="179"/>
      <c r="P360" s="179"/>
    </row>
    <row r="361" spans="1:16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40"/>
      <c r="G361" s="140"/>
      <c r="H361" s="140"/>
      <c r="I361" s="179"/>
      <c r="J361" s="140"/>
      <c r="K361" s="179"/>
      <c r="L361" s="179"/>
      <c r="M361" s="179"/>
      <c r="N361" s="179"/>
      <c r="O361" s="179"/>
      <c r="P361" s="179"/>
    </row>
    <row r="362" spans="1:16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40"/>
      <c r="G362" s="140"/>
      <c r="H362" s="140"/>
      <c r="I362" s="179"/>
      <c r="J362" s="140"/>
      <c r="K362" s="179"/>
      <c r="L362" s="179"/>
      <c r="M362" s="179"/>
      <c r="N362" s="179"/>
      <c r="O362" s="179"/>
      <c r="P362" s="179"/>
    </row>
    <row r="363" spans="1:16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40"/>
      <c r="G363" s="140"/>
      <c r="H363" s="140"/>
      <c r="I363" s="179"/>
      <c r="J363" s="140"/>
      <c r="K363" s="179"/>
      <c r="L363" s="179"/>
      <c r="M363" s="179"/>
      <c r="N363" s="179"/>
      <c r="O363" s="179"/>
      <c r="P363" s="179"/>
    </row>
    <row r="364" spans="1:16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40"/>
      <c r="G364" s="140"/>
      <c r="H364" s="140"/>
      <c r="I364" s="179"/>
      <c r="J364" s="140"/>
      <c r="K364" s="179"/>
      <c r="L364" s="179"/>
      <c r="M364" s="179"/>
      <c r="N364" s="179"/>
      <c r="O364" s="179"/>
      <c r="P364" s="179"/>
    </row>
    <row r="365" spans="1:16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40"/>
      <c r="G365" s="140"/>
      <c r="H365" s="140"/>
      <c r="I365" s="179"/>
      <c r="J365" s="140"/>
      <c r="K365" s="179"/>
      <c r="L365" s="179"/>
      <c r="M365" s="179"/>
      <c r="N365" s="179"/>
      <c r="O365" s="179"/>
      <c r="P365" s="179"/>
    </row>
    <row r="366" spans="1:16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40"/>
      <c r="G366" s="140"/>
      <c r="H366" s="140"/>
      <c r="I366" s="179"/>
      <c r="J366" s="140"/>
      <c r="K366" s="179"/>
      <c r="L366" s="179"/>
      <c r="M366" s="179"/>
      <c r="N366" s="179"/>
      <c r="O366" s="179"/>
      <c r="P366" s="179"/>
    </row>
    <row r="367" spans="1:16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40"/>
      <c r="G367" s="140"/>
      <c r="H367" s="140"/>
      <c r="I367" s="179"/>
      <c r="J367" s="140"/>
      <c r="K367" s="179"/>
      <c r="L367" s="179"/>
      <c r="M367" s="179"/>
      <c r="N367" s="179"/>
      <c r="O367" s="179"/>
      <c r="P367" s="179"/>
    </row>
    <row r="368" spans="1:16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40"/>
      <c r="G368" s="140"/>
      <c r="H368" s="140"/>
      <c r="I368" s="179"/>
      <c r="J368" s="140"/>
      <c r="K368" s="179"/>
      <c r="L368" s="179"/>
      <c r="M368" s="179"/>
      <c r="N368" s="179"/>
      <c r="O368" s="179"/>
      <c r="P368" s="179"/>
    </row>
    <row r="369" spans="1:16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40"/>
      <c r="G369" s="140"/>
      <c r="H369" s="140"/>
      <c r="I369" s="179"/>
      <c r="J369" s="140"/>
      <c r="K369" s="179"/>
      <c r="L369" s="179"/>
      <c r="M369" s="179"/>
      <c r="N369" s="179"/>
      <c r="O369" s="179"/>
      <c r="P369" s="179"/>
    </row>
    <row r="370" spans="1:16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40"/>
      <c r="G370" s="140"/>
      <c r="H370" s="140"/>
      <c r="I370" s="179"/>
      <c r="J370" s="140"/>
      <c r="K370" s="179"/>
      <c r="L370" s="179"/>
      <c r="M370" s="179"/>
      <c r="N370" s="179"/>
      <c r="O370" s="179"/>
      <c r="P370" s="179"/>
    </row>
    <row r="371" spans="1:16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40"/>
      <c r="G371" s="140"/>
      <c r="H371" s="140"/>
      <c r="I371" s="179"/>
      <c r="J371" s="140"/>
      <c r="K371" s="179"/>
      <c r="L371" s="179"/>
      <c r="M371" s="179"/>
      <c r="N371" s="179"/>
      <c r="O371" s="179"/>
      <c r="P371" s="179"/>
    </row>
    <row r="372" spans="1:16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40"/>
      <c r="G372" s="140"/>
      <c r="H372" s="140"/>
      <c r="I372" s="179"/>
      <c r="J372" s="140"/>
      <c r="K372" s="179"/>
      <c r="L372" s="179"/>
      <c r="M372" s="179"/>
      <c r="N372" s="179"/>
      <c r="O372" s="179"/>
      <c r="P372" s="179"/>
    </row>
    <row r="373" spans="1:16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40"/>
      <c r="G373" s="140"/>
      <c r="H373" s="140"/>
      <c r="I373" s="179"/>
      <c r="J373" s="140"/>
      <c r="K373" s="179"/>
      <c r="L373" s="179"/>
      <c r="M373" s="179"/>
      <c r="N373" s="179"/>
      <c r="O373" s="179"/>
      <c r="P373" s="179"/>
    </row>
    <row r="374" spans="1:16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F374" s="140"/>
      <c r="G374" s="140"/>
      <c r="H374" s="140"/>
      <c r="I374" s="179"/>
      <c r="J374" s="140"/>
      <c r="K374" s="179"/>
      <c r="L374" s="179"/>
      <c r="M374" s="179"/>
      <c r="N374" s="179"/>
      <c r="O374" s="179"/>
      <c r="P374" s="179"/>
    </row>
    <row r="375" spans="1:16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40"/>
      <c r="G375" s="140"/>
      <c r="H375" s="140"/>
      <c r="I375" s="179"/>
      <c r="J375" s="140"/>
      <c r="K375" s="179"/>
      <c r="L375" s="179"/>
      <c r="M375" s="179"/>
      <c r="N375" s="179"/>
      <c r="O375" s="179"/>
      <c r="P375" s="179"/>
    </row>
    <row r="376" spans="1:16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40"/>
      <c r="G376" s="140"/>
      <c r="H376" s="140"/>
      <c r="I376" s="179"/>
      <c r="J376" s="140"/>
      <c r="K376" s="179"/>
      <c r="L376" s="179"/>
      <c r="M376" s="179"/>
      <c r="N376" s="179"/>
      <c r="O376" s="179"/>
      <c r="P376" s="179"/>
    </row>
    <row r="377" spans="1:16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40"/>
      <c r="G377" s="140"/>
      <c r="H377" s="140"/>
      <c r="I377" s="179"/>
      <c r="J377" s="140"/>
      <c r="K377" s="179"/>
      <c r="L377" s="179"/>
      <c r="M377" s="179"/>
      <c r="N377" s="179"/>
      <c r="O377" s="179"/>
      <c r="P377" s="179"/>
    </row>
    <row r="378" spans="1:16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40"/>
      <c r="G378" s="140"/>
      <c r="H378" s="140"/>
      <c r="I378" s="179"/>
      <c r="J378" s="140"/>
      <c r="K378" s="179"/>
      <c r="L378" s="179"/>
      <c r="M378" s="179"/>
      <c r="N378" s="179"/>
      <c r="O378" s="179"/>
      <c r="P378" s="179"/>
    </row>
    <row r="379" spans="1:16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40"/>
      <c r="G379" s="140"/>
      <c r="H379" s="140"/>
      <c r="I379" s="179"/>
      <c r="J379" s="140"/>
      <c r="K379" s="179"/>
      <c r="L379" s="179"/>
      <c r="M379" s="179"/>
      <c r="N379" s="179"/>
      <c r="O379" s="179"/>
      <c r="P379" s="179"/>
    </row>
    <row r="380" spans="1:16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40"/>
      <c r="G380" s="140"/>
      <c r="H380" s="140"/>
      <c r="I380" s="179"/>
      <c r="J380" s="140"/>
      <c r="K380" s="179"/>
      <c r="L380" s="179"/>
      <c r="M380" s="179"/>
      <c r="N380" s="179"/>
      <c r="O380" s="179"/>
      <c r="P380" s="179"/>
    </row>
    <row r="381" spans="1:16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40"/>
      <c r="G381" s="140"/>
      <c r="H381" s="140"/>
      <c r="I381" s="179"/>
      <c r="J381" s="140"/>
      <c r="K381" s="179"/>
      <c r="L381" s="179"/>
      <c r="M381" s="179"/>
      <c r="N381" s="179"/>
      <c r="O381" s="179"/>
      <c r="P381" s="179"/>
    </row>
    <row r="382" spans="1:16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40"/>
      <c r="G382" s="140"/>
      <c r="H382" s="140"/>
      <c r="I382" s="179"/>
      <c r="J382" s="140"/>
      <c r="K382" s="179"/>
      <c r="L382" s="179"/>
      <c r="M382" s="179"/>
      <c r="N382" s="179"/>
      <c r="O382" s="179"/>
      <c r="P382" s="179"/>
    </row>
    <row r="383" spans="1:16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40"/>
      <c r="G383" s="140"/>
      <c r="H383" s="140"/>
      <c r="I383" s="179"/>
      <c r="J383" s="140"/>
      <c r="K383" s="179"/>
      <c r="L383" s="179"/>
      <c r="M383" s="179"/>
      <c r="N383" s="179"/>
      <c r="O383" s="179"/>
      <c r="P383" s="179"/>
    </row>
    <row r="384" spans="1:16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40"/>
      <c r="G384" s="140"/>
      <c r="H384" s="140"/>
      <c r="I384" s="179"/>
      <c r="J384" s="140"/>
      <c r="K384" s="179"/>
      <c r="L384" s="179"/>
      <c r="M384" s="179"/>
      <c r="N384" s="179"/>
      <c r="O384" s="179"/>
      <c r="P384" s="179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40"/>
      <c r="G385" s="140"/>
      <c r="H385" s="140"/>
      <c r="I385" s="179"/>
      <c r="J385" s="140"/>
      <c r="K385" s="179"/>
      <c r="L385" s="179"/>
      <c r="M385" s="179"/>
      <c r="N385" s="179"/>
      <c r="O385" s="179"/>
      <c r="P385" s="179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40"/>
      <c r="G386" s="140"/>
      <c r="H386" s="140"/>
      <c r="I386" s="179"/>
      <c r="J386" s="140"/>
      <c r="K386" s="179"/>
      <c r="L386" s="179"/>
      <c r="M386" s="179"/>
      <c r="N386" s="179"/>
      <c r="O386" s="179"/>
      <c r="P386" s="179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40"/>
      <c r="G387" s="140"/>
      <c r="H387" s="140"/>
      <c r="I387" s="179"/>
      <c r="J387" s="140"/>
      <c r="K387" s="179"/>
      <c r="L387" s="179"/>
      <c r="M387" s="179"/>
      <c r="N387" s="179"/>
      <c r="O387" s="179"/>
      <c r="P387" s="179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40"/>
      <c r="G388" s="140"/>
      <c r="H388" s="140"/>
      <c r="I388" s="179"/>
      <c r="J388" s="140"/>
      <c r="K388" s="179"/>
      <c r="L388" s="179"/>
      <c r="M388" s="179"/>
      <c r="N388" s="179"/>
      <c r="O388" s="179"/>
      <c r="P388" s="179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40"/>
      <c r="G389" s="140"/>
      <c r="H389" s="140"/>
      <c r="I389" s="179"/>
      <c r="J389" s="140"/>
      <c r="K389" s="179"/>
      <c r="L389" s="179"/>
      <c r="M389" s="179"/>
      <c r="N389" s="179"/>
      <c r="O389" s="179"/>
      <c r="P389" s="179"/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F390" s="140"/>
      <c r="G390" s="140"/>
      <c r="H390" s="140"/>
      <c r="I390" s="179"/>
      <c r="J390" s="140"/>
      <c r="K390" s="179"/>
      <c r="L390" s="179"/>
      <c r="M390" s="179"/>
      <c r="N390" s="179"/>
      <c r="O390" s="179"/>
      <c r="P390" s="179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40"/>
      <c r="G391" s="140"/>
      <c r="H391" s="140"/>
      <c r="I391" s="179"/>
      <c r="J391" s="140"/>
      <c r="K391" s="179"/>
      <c r="L391" s="179"/>
      <c r="M391" s="179"/>
      <c r="N391" s="179"/>
      <c r="O391" s="179"/>
      <c r="P391" s="179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40"/>
      <c r="G392" s="140"/>
      <c r="H392" s="140"/>
      <c r="I392" s="179"/>
      <c r="J392" s="140"/>
      <c r="K392" s="179"/>
      <c r="L392" s="179"/>
      <c r="M392" s="179"/>
      <c r="N392" s="179"/>
      <c r="O392" s="179"/>
      <c r="P392" s="179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40"/>
      <c r="G393" s="140"/>
      <c r="H393" s="140"/>
      <c r="I393" s="179"/>
      <c r="J393" s="140"/>
      <c r="K393" s="179"/>
      <c r="L393" s="179"/>
      <c r="M393" s="179"/>
      <c r="N393" s="179"/>
      <c r="O393" s="179"/>
      <c r="P393" s="179"/>
    </row>
    <row r="394" spans="1:16" ht="15" hidden="1" customHeight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40"/>
      <c r="G394" s="140"/>
      <c r="H394" s="140"/>
      <c r="I394" s="179"/>
      <c r="J394" s="140"/>
      <c r="K394" s="179"/>
      <c r="L394" s="179"/>
      <c r="M394" s="179"/>
      <c r="N394" s="179"/>
      <c r="O394" s="179"/>
      <c r="P394" s="179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40"/>
      <c r="G395" s="140"/>
      <c r="H395" s="140"/>
      <c r="I395" s="179"/>
      <c r="J395" s="140"/>
      <c r="K395" s="179"/>
      <c r="L395" s="179"/>
      <c r="M395" s="179"/>
      <c r="N395" s="179"/>
      <c r="O395" s="179"/>
      <c r="P395" s="179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40"/>
      <c r="G396" s="140"/>
      <c r="H396" s="140"/>
      <c r="I396" s="179"/>
      <c r="J396" s="140"/>
      <c r="K396" s="179"/>
      <c r="L396" s="179"/>
      <c r="M396" s="179"/>
      <c r="N396" s="179"/>
      <c r="O396" s="179"/>
      <c r="P396" s="179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40"/>
      <c r="G397" s="140"/>
      <c r="H397" s="140"/>
      <c r="I397" s="179"/>
      <c r="J397" s="140"/>
      <c r="K397" s="179"/>
      <c r="L397" s="179"/>
      <c r="M397" s="179"/>
      <c r="N397" s="179"/>
      <c r="O397" s="179"/>
      <c r="P397" s="179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40"/>
      <c r="G398" s="140"/>
      <c r="H398" s="140"/>
      <c r="I398" s="179"/>
      <c r="J398" s="140"/>
      <c r="K398" s="179"/>
      <c r="L398" s="179"/>
      <c r="M398" s="179"/>
      <c r="N398" s="179"/>
      <c r="O398" s="179"/>
      <c r="P398" s="179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40"/>
      <c r="G399" s="140"/>
      <c r="H399" s="140"/>
      <c r="I399" s="179"/>
      <c r="J399" s="140"/>
      <c r="K399" s="179"/>
      <c r="L399" s="179"/>
      <c r="M399" s="179"/>
      <c r="N399" s="179"/>
      <c r="O399" s="179"/>
      <c r="P399" s="179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40"/>
      <c r="G400" s="140"/>
      <c r="H400" s="140"/>
      <c r="I400" s="179"/>
      <c r="J400" s="140"/>
      <c r="K400" s="179"/>
      <c r="L400" s="179"/>
      <c r="M400" s="179"/>
      <c r="N400" s="179"/>
      <c r="O400" s="179"/>
      <c r="P400" s="179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40"/>
      <c r="G401" s="140"/>
      <c r="H401" s="140"/>
      <c r="I401" s="179"/>
      <c r="J401" s="140"/>
      <c r="K401" s="179"/>
      <c r="L401" s="179"/>
      <c r="M401" s="179"/>
      <c r="N401" s="179"/>
      <c r="O401" s="179"/>
      <c r="P401" s="179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40"/>
      <c r="G402" s="140"/>
      <c r="H402" s="140"/>
      <c r="I402" s="179"/>
      <c r="J402" s="140"/>
      <c r="K402" s="179"/>
      <c r="L402" s="179"/>
      <c r="M402" s="179"/>
      <c r="N402" s="179"/>
      <c r="O402" s="179"/>
      <c r="P402" s="179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40"/>
      <c r="G403" s="140"/>
      <c r="H403" s="140"/>
      <c r="I403" s="179"/>
      <c r="J403" s="140"/>
      <c r="K403" s="179"/>
      <c r="L403" s="179"/>
      <c r="M403" s="179"/>
      <c r="N403" s="179"/>
      <c r="O403" s="179"/>
      <c r="P403" s="179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40"/>
      <c r="G404" s="140"/>
      <c r="H404" s="140"/>
      <c r="I404" s="179"/>
      <c r="J404" s="140"/>
      <c r="K404" s="179"/>
      <c r="L404" s="179"/>
      <c r="M404" s="179"/>
      <c r="N404" s="179"/>
      <c r="O404" s="179"/>
      <c r="P404" s="179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40"/>
      <c r="G405" s="140"/>
      <c r="H405" s="140"/>
      <c r="I405" s="179"/>
      <c r="J405" s="140"/>
      <c r="K405" s="179"/>
      <c r="L405" s="179"/>
      <c r="M405" s="179"/>
      <c r="N405" s="179"/>
      <c r="O405" s="179"/>
      <c r="P405" s="179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40"/>
      <c r="G406" s="140"/>
      <c r="H406" s="140"/>
      <c r="I406" s="179"/>
      <c r="J406" s="140"/>
      <c r="K406" s="179"/>
      <c r="L406" s="179"/>
      <c r="M406" s="179"/>
      <c r="N406" s="179"/>
      <c r="O406" s="179"/>
      <c r="P406" s="179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40"/>
      <c r="G407" s="140"/>
      <c r="H407" s="140"/>
      <c r="I407" s="179"/>
      <c r="J407" s="140"/>
      <c r="K407" s="179"/>
      <c r="L407" s="179"/>
      <c r="M407" s="179"/>
      <c r="N407" s="179"/>
      <c r="O407" s="179"/>
      <c r="P407" s="179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40"/>
      <c r="G408" s="140"/>
      <c r="H408" s="140"/>
      <c r="I408" s="179"/>
      <c r="J408" s="140"/>
      <c r="K408" s="179"/>
      <c r="L408" s="179"/>
      <c r="M408" s="179"/>
      <c r="N408" s="179"/>
      <c r="O408" s="179"/>
      <c r="P408" s="179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40"/>
      <c r="G409" s="140"/>
      <c r="H409" s="140"/>
      <c r="I409" s="179"/>
      <c r="J409" s="140"/>
      <c r="K409" s="179"/>
      <c r="L409" s="179"/>
      <c r="M409" s="179"/>
      <c r="N409" s="179"/>
      <c r="O409" s="179"/>
      <c r="P409" s="179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40"/>
      <c r="G410" s="140"/>
      <c r="H410" s="140"/>
      <c r="I410" s="179"/>
      <c r="J410" s="140"/>
      <c r="K410" s="179"/>
      <c r="L410" s="179"/>
      <c r="M410" s="179"/>
      <c r="N410" s="179"/>
      <c r="O410" s="179"/>
      <c r="P410" s="179"/>
    </row>
    <row r="411" spans="1:16" ht="15" hidden="1" customHeight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40"/>
      <c r="G411" s="140"/>
      <c r="H411" s="140"/>
      <c r="I411" s="179"/>
      <c r="J411" s="140"/>
      <c r="K411" s="179"/>
      <c r="L411" s="179"/>
      <c r="M411" s="179"/>
      <c r="N411" s="179"/>
      <c r="O411" s="179"/>
      <c r="P411" s="179"/>
    </row>
    <row r="412" spans="1:16" ht="25.5" hidden="1" customHeight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40"/>
      <c r="G412" s="140"/>
      <c r="H412" s="140"/>
      <c r="I412" s="179"/>
      <c r="J412" s="140"/>
      <c r="K412" s="179"/>
      <c r="L412" s="179"/>
      <c r="M412" s="179"/>
      <c r="N412" s="179"/>
      <c r="O412" s="179"/>
      <c r="P412" s="179"/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40"/>
      <c r="G413" s="140"/>
      <c r="H413" s="140"/>
      <c r="I413" s="179"/>
      <c r="J413" s="140"/>
      <c r="K413" s="179"/>
      <c r="L413" s="179"/>
      <c r="M413" s="179"/>
      <c r="N413" s="179"/>
      <c r="O413" s="179"/>
      <c r="P413" s="179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40"/>
      <c r="G414" s="140"/>
      <c r="H414" s="140"/>
      <c r="I414" s="179"/>
      <c r="J414" s="140"/>
      <c r="K414" s="179"/>
      <c r="L414" s="179"/>
      <c r="M414" s="179"/>
      <c r="N414" s="179"/>
      <c r="O414" s="179"/>
      <c r="P414" s="179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40"/>
      <c r="G415" s="140"/>
      <c r="H415" s="140"/>
      <c r="I415" s="179"/>
      <c r="J415" s="140"/>
      <c r="K415" s="179"/>
      <c r="L415" s="179"/>
      <c r="M415" s="179"/>
      <c r="N415" s="179"/>
      <c r="O415" s="179"/>
      <c r="P415" s="179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40"/>
      <c r="G416" s="140"/>
      <c r="H416" s="140"/>
      <c r="I416" s="179"/>
      <c r="J416" s="140"/>
      <c r="K416" s="179"/>
      <c r="L416" s="179"/>
      <c r="M416" s="179"/>
      <c r="N416" s="179"/>
      <c r="O416" s="179"/>
      <c r="P416" s="179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40"/>
      <c r="G417" s="140"/>
      <c r="H417" s="140"/>
      <c r="I417" s="179"/>
      <c r="J417" s="140"/>
      <c r="K417" s="179"/>
      <c r="L417" s="179"/>
      <c r="M417" s="179"/>
      <c r="N417" s="179"/>
      <c r="O417" s="179"/>
      <c r="P417" s="179"/>
    </row>
    <row r="418" spans="1:16" ht="25.5" hidden="1" customHeight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40"/>
      <c r="G418" s="140"/>
      <c r="H418" s="140"/>
      <c r="I418" s="179"/>
      <c r="J418" s="140"/>
      <c r="K418" s="179"/>
      <c r="L418" s="179"/>
      <c r="M418" s="179"/>
      <c r="N418" s="179"/>
      <c r="O418" s="179"/>
      <c r="P418" s="179"/>
    </row>
    <row r="419" spans="1:16" ht="25.5" hidden="1" customHeight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40"/>
      <c r="G419" s="140"/>
      <c r="H419" s="140"/>
      <c r="I419" s="179"/>
      <c r="J419" s="140"/>
      <c r="K419" s="179"/>
      <c r="L419" s="179"/>
      <c r="M419" s="179"/>
      <c r="N419" s="179"/>
      <c r="O419" s="179"/>
      <c r="P419" s="179"/>
    </row>
    <row r="420" spans="1:16" ht="25.5" hidden="1" customHeight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40"/>
      <c r="G420" s="140"/>
      <c r="H420" s="140"/>
      <c r="I420" s="179"/>
      <c r="J420" s="140"/>
      <c r="K420" s="179"/>
      <c r="L420" s="179"/>
      <c r="M420" s="179"/>
      <c r="N420" s="179"/>
      <c r="O420" s="179"/>
      <c r="P420" s="179"/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40"/>
      <c r="G421" s="140"/>
      <c r="H421" s="140"/>
      <c r="I421" s="179"/>
      <c r="J421" s="140"/>
      <c r="K421" s="179"/>
      <c r="L421" s="179"/>
      <c r="M421" s="179"/>
      <c r="N421" s="179"/>
      <c r="O421" s="179"/>
      <c r="P421" s="179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40"/>
      <c r="G422" s="140"/>
      <c r="H422" s="140"/>
      <c r="I422" s="179"/>
      <c r="J422" s="140"/>
      <c r="K422" s="179"/>
      <c r="L422" s="179"/>
      <c r="M422" s="179"/>
      <c r="N422" s="179"/>
      <c r="O422" s="179"/>
      <c r="P422" s="179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40"/>
      <c r="G423" s="140"/>
      <c r="H423" s="140"/>
      <c r="I423" s="179"/>
      <c r="J423" s="140"/>
      <c r="K423" s="179"/>
      <c r="L423" s="179"/>
      <c r="M423" s="179"/>
      <c r="N423" s="179"/>
      <c r="O423" s="179"/>
      <c r="P423" s="179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40"/>
      <c r="G424" s="140"/>
      <c r="H424" s="140"/>
      <c r="I424" s="179"/>
      <c r="J424" s="140"/>
      <c r="K424" s="179"/>
      <c r="L424" s="179"/>
      <c r="M424" s="179"/>
      <c r="N424" s="179"/>
      <c r="O424" s="179"/>
      <c r="P424" s="179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40"/>
      <c r="G425" s="140"/>
      <c r="H425" s="140"/>
      <c r="I425" s="179"/>
      <c r="J425" s="140"/>
      <c r="K425" s="179"/>
      <c r="L425" s="179"/>
      <c r="M425" s="179"/>
      <c r="N425" s="179"/>
      <c r="O425" s="179"/>
      <c r="P425" s="179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40"/>
      <c r="G426" s="140"/>
      <c r="H426" s="140"/>
      <c r="I426" s="179"/>
      <c r="J426" s="140"/>
      <c r="K426" s="179"/>
      <c r="L426" s="179"/>
      <c r="M426" s="179"/>
      <c r="N426" s="179"/>
      <c r="O426" s="179"/>
      <c r="P426" s="179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40"/>
      <c r="G427" s="140"/>
      <c r="H427" s="140"/>
      <c r="I427" s="179"/>
      <c r="J427" s="140"/>
      <c r="K427" s="179"/>
      <c r="L427" s="179"/>
      <c r="M427" s="179"/>
      <c r="N427" s="179"/>
      <c r="O427" s="179"/>
      <c r="P427" s="179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40"/>
      <c r="G428" s="140"/>
      <c r="H428" s="140"/>
      <c r="I428" s="179"/>
      <c r="J428" s="140"/>
      <c r="K428" s="179"/>
      <c r="L428" s="179"/>
      <c r="M428" s="179"/>
      <c r="N428" s="179"/>
      <c r="O428" s="179"/>
      <c r="P428" s="179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40"/>
      <c r="G429" s="140"/>
      <c r="H429" s="140"/>
      <c r="I429" s="179"/>
      <c r="J429" s="140"/>
      <c r="K429" s="179"/>
      <c r="L429" s="179"/>
      <c r="M429" s="179"/>
      <c r="N429" s="179"/>
      <c r="O429" s="179"/>
      <c r="P429" s="179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40"/>
      <c r="G430" s="140"/>
      <c r="H430" s="140"/>
      <c r="I430" s="179"/>
      <c r="J430" s="140"/>
      <c r="K430" s="179"/>
      <c r="L430" s="179"/>
      <c r="M430" s="179"/>
      <c r="N430" s="179"/>
      <c r="O430" s="179"/>
      <c r="P430" s="179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40"/>
      <c r="G431" s="140"/>
      <c r="H431" s="140"/>
      <c r="I431" s="179"/>
      <c r="J431" s="140"/>
      <c r="K431" s="179"/>
      <c r="L431" s="179"/>
      <c r="M431" s="179"/>
      <c r="N431" s="179"/>
      <c r="O431" s="179"/>
      <c r="P431" s="179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40"/>
      <c r="G432" s="140"/>
      <c r="H432" s="140"/>
      <c r="I432" s="179"/>
      <c r="J432" s="140"/>
      <c r="K432" s="179"/>
      <c r="L432" s="179"/>
      <c r="M432" s="179"/>
      <c r="N432" s="179"/>
      <c r="O432" s="179"/>
      <c r="P432" s="179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40"/>
      <c r="G433" s="140"/>
      <c r="H433" s="140"/>
      <c r="I433" s="179"/>
      <c r="J433" s="140"/>
      <c r="K433" s="179"/>
      <c r="L433" s="179"/>
      <c r="M433" s="179"/>
      <c r="N433" s="179"/>
      <c r="O433" s="179"/>
      <c r="P433" s="179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40"/>
      <c r="G434" s="140"/>
      <c r="H434" s="140"/>
      <c r="I434" s="179"/>
      <c r="J434" s="140"/>
      <c r="K434" s="179"/>
      <c r="L434" s="179"/>
      <c r="M434" s="179"/>
      <c r="N434" s="179"/>
      <c r="O434" s="179"/>
      <c r="P434" s="179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40"/>
      <c r="G435" s="140"/>
      <c r="H435" s="140"/>
      <c r="I435" s="179"/>
      <c r="J435" s="140"/>
      <c r="K435" s="179"/>
      <c r="L435" s="179"/>
      <c r="M435" s="179"/>
      <c r="N435" s="179"/>
      <c r="O435" s="179"/>
      <c r="P435" s="179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40"/>
      <c r="G436" s="140"/>
      <c r="H436" s="140"/>
      <c r="I436" s="179"/>
      <c r="J436" s="140"/>
      <c r="K436" s="179"/>
      <c r="L436" s="179"/>
      <c r="M436" s="179"/>
      <c r="N436" s="179"/>
      <c r="O436" s="179"/>
      <c r="P436" s="179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40"/>
      <c r="G437" s="140"/>
      <c r="H437" s="140"/>
      <c r="I437" s="179"/>
      <c r="J437" s="140"/>
      <c r="K437" s="179"/>
      <c r="L437" s="179"/>
      <c r="M437" s="179"/>
      <c r="N437" s="179"/>
      <c r="O437" s="179"/>
      <c r="P437" s="179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40"/>
      <c r="G438" s="140"/>
      <c r="H438" s="140"/>
      <c r="I438" s="179"/>
      <c r="J438" s="140"/>
      <c r="K438" s="179"/>
      <c r="L438" s="179"/>
      <c r="M438" s="179"/>
      <c r="N438" s="179"/>
      <c r="O438" s="179"/>
      <c r="P438" s="179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40"/>
      <c r="G439" s="140"/>
      <c r="H439" s="140"/>
      <c r="I439" s="179"/>
      <c r="J439" s="140"/>
      <c r="K439" s="179"/>
      <c r="L439" s="179"/>
      <c r="M439" s="179"/>
      <c r="N439" s="179"/>
      <c r="O439" s="179"/>
      <c r="P439" s="179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40"/>
      <c r="G440" s="140"/>
      <c r="H440" s="140"/>
      <c r="I440" s="179"/>
      <c r="J440" s="140"/>
      <c r="K440" s="179"/>
      <c r="L440" s="179"/>
      <c r="M440" s="179"/>
      <c r="N440" s="179"/>
      <c r="O440" s="179"/>
      <c r="P440" s="179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40"/>
      <c r="G441" s="140"/>
      <c r="H441" s="140"/>
      <c r="I441" s="179"/>
      <c r="J441" s="140"/>
      <c r="K441" s="179"/>
      <c r="L441" s="179"/>
      <c r="M441" s="179"/>
      <c r="N441" s="179"/>
      <c r="O441" s="179"/>
      <c r="P441" s="179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40"/>
      <c r="G442" s="140"/>
      <c r="H442" s="140"/>
      <c r="I442" s="179"/>
      <c r="J442" s="140"/>
      <c r="K442" s="179"/>
      <c r="L442" s="179"/>
      <c r="M442" s="179"/>
      <c r="N442" s="179"/>
      <c r="O442" s="179"/>
      <c r="P442" s="179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40"/>
      <c r="G443" s="140"/>
      <c r="H443" s="140"/>
      <c r="I443" s="179"/>
      <c r="J443" s="140"/>
      <c r="K443" s="179"/>
      <c r="L443" s="179"/>
      <c r="M443" s="179"/>
      <c r="N443" s="179"/>
      <c r="O443" s="179"/>
      <c r="P443" s="179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40"/>
      <c r="G444" s="140"/>
      <c r="H444" s="140"/>
      <c r="I444" s="179"/>
      <c r="J444" s="140"/>
      <c r="K444" s="179"/>
      <c r="L444" s="179"/>
      <c r="M444" s="179"/>
      <c r="N444" s="179"/>
      <c r="O444" s="179"/>
      <c r="P444" s="179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40"/>
      <c r="G445" s="140"/>
      <c r="H445" s="140"/>
      <c r="I445" s="179"/>
      <c r="J445" s="140"/>
      <c r="K445" s="179"/>
      <c r="L445" s="179"/>
      <c r="M445" s="179"/>
      <c r="N445" s="179"/>
      <c r="O445" s="179"/>
      <c r="P445" s="179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40"/>
      <c r="G446" s="140"/>
      <c r="H446" s="140"/>
      <c r="I446" s="179"/>
      <c r="J446" s="140"/>
      <c r="K446" s="179"/>
      <c r="L446" s="179"/>
      <c r="M446" s="179"/>
      <c r="N446" s="179"/>
      <c r="O446" s="179"/>
      <c r="P446" s="179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40">
        <v>0</v>
      </c>
      <c r="G447" s="140"/>
      <c r="H447" s="140">
        <f>F447+G447</f>
        <v>0</v>
      </c>
      <c r="I447" s="179"/>
      <c r="J447" s="141" t="str">
        <f t="shared" ref="J447:J510" si="19">IF(H447=0," ",I447/H447)</f>
        <v xml:space="preserve"> </v>
      </c>
      <c r="K447" s="179"/>
      <c r="L447" s="179"/>
      <c r="M447" s="179">
        <f>K447+L447</f>
        <v>0</v>
      </c>
      <c r="N447" s="179"/>
      <c r="O447" s="141" t="str">
        <f t="shared" ref="O447:O510" si="20">IF(M447=0," ",N447/M447)</f>
        <v xml:space="preserve"> </v>
      </c>
      <c r="P447" s="179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35"/>
      <c r="G448" s="135"/>
      <c r="H448" s="135"/>
      <c r="I448" s="178"/>
      <c r="J448" s="141" t="str">
        <f t="shared" si="19"/>
        <v xml:space="preserve"> </v>
      </c>
      <c r="K448" s="178"/>
      <c r="L448" s="178"/>
      <c r="M448" s="178"/>
      <c r="N448" s="178"/>
      <c r="O448" s="141" t="str">
        <f t="shared" si="20"/>
        <v xml:space="preserve"> </v>
      </c>
      <c r="P448" s="178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35"/>
      <c r="G449" s="135"/>
      <c r="H449" s="135"/>
      <c r="I449" s="178"/>
      <c r="J449" s="141" t="str">
        <f t="shared" si="19"/>
        <v xml:space="preserve"> </v>
      </c>
      <c r="K449" s="178"/>
      <c r="L449" s="178"/>
      <c r="M449" s="178"/>
      <c r="N449" s="178"/>
      <c r="O449" s="141" t="str">
        <f t="shared" si="20"/>
        <v xml:space="preserve"> </v>
      </c>
      <c r="P449" s="178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35"/>
      <c r="G450" s="135"/>
      <c r="H450" s="135"/>
      <c r="I450" s="178"/>
      <c r="J450" s="141" t="str">
        <f t="shared" si="19"/>
        <v xml:space="preserve"> </v>
      </c>
      <c r="K450" s="178"/>
      <c r="L450" s="178"/>
      <c r="M450" s="178"/>
      <c r="N450" s="178"/>
      <c r="O450" s="141" t="str">
        <f t="shared" si="20"/>
        <v xml:space="preserve"> </v>
      </c>
      <c r="P450" s="178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35"/>
      <c r="G451" s="135"/>
      <c r="H451" s="135"/>
      <c r="I451" s="178"/>
      <c r="J451" s="141" t="str">
        <f t="shared" si="19"/>
        <v xml:space="preserve"> </v>
      </c>
      <c r="K451" s="178"/>
      <c r="L451" s="178"/>
      <c r="M451" s="178"/>
      <c r="N451" s="178"/>
      <c r="O451" s="141" t="str">
        <f t="shared" si="20"/>
        <v xml:space="preserve"> </v>
      </c>
      <c r="P451" s="178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35"/>
      <c r="G452" s="135"/>
      <c r="H452" s="135"/>
      <c r="I452" s="178"/>
      <c r="J452" s="141" t="str">
        <f t="shared" si="19"/>
        <v xml:space="preserve"> </v>
      </c>
      <c r="K452" s="178"/>
      <c r="L452" s="178"/>
      <c r="M452" s="178"/>
      <c r="N452" s="178"/>
      <c r="O452" s="141" t="str">
        <f t="shared" si="20"/>
        <v xml:space="preserve"> </v>
      </c>
      <c r="P452" s="178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35"/>
      <c r="G453" s="135"/>
      <c r="H453" s="135"/>
      <c r="I453" s="178"/>
      <c r="J453" s="141" t="str">
        <f t="shared" si="19"/>
        <v xml:space="preserve"> </v>
      </c>
      <c r="K453" s="178"/>
      <c r="L453" s="178"/>
      <c r="M453" s="178"/>
      <c r="N453" s="178"/>
      <c r="O453" s="141" t="str">
        <f t="shared" si="20"/>
        <v xml:space="preserve"> </v>
      </c>
      <c r="P453" s="178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35"/>
      <c r="G454" s="135"/>
      <c r="H454" s="135"/>
      <c r="I454" s="178"/>
      <c r="J454" s="141" t="str">
        <f t="shared" si="19"/>
        <v xml:space="preserve"> </v>
      </c>
      <c r="K454" s="178"/>
      <c r="L454" s="178"/>
      <c r="M454" s="178"/>
      <c r="N454" s="178"/>
      <c r="O454" s="141" t="str">
        <f t="shared" si="20"/>
        <v xml:space="preserve"> </v>
      </c>
      <c r="P454" s="178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35"/>
      <c r="G455" s="135"/>
      <c r="H455" s="135"/>
      <c r="I455" s="178"/>
      <c r="J455" s="141" t="str">
        <f t="shared" si="19"/>
        <v xml:space="preserve"> </v>
      </c>
      <c r="K455" s="178"/>
      <c r="L455" s="178"/>
      <c r="M455" s="178"/>
      <c r="N455" s="178"/>
      <c r="O455" s="141" t="str">
        <f t="shared" si="20"/>
        <v xml:space="preserve"> </v>
      </c>
      <c r="P455" s="178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35"/>
      <c r="G456" s="135"/>
      <c r="H456" s="135"/>
      <c r="I456" s="178"/>
      <c r="J456" s="141" t="str">
        <f t="shared" si="19"/>
        <v xml:space="preserve"> </v>
      </c>
      <c r="K456" s="178"/>
      <c r="L456" s="178"/>
      <c r="M456" s="178"/>
      <c r="N456" s="178"/>
      <c r="O456" s="141" t="str">
        <f t="shared" si="20"/>
        <v xml:space="preserve"> </v>
      </c>
      <c r="P456" s="178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35"/>
      <c r="G457" s="135"/>
      <c r="H457" s="135"/>
      <c r="I457" s="178"/>
      <c r="J457" s="141" t="str">
        <f t="shared" si="19"/>
        <v xml:space="preserve"> </v>
      </c>
      <c r="K457" s="178"/>
      <c r="L457" s="178"/>
      <c r="M457" s="178"/>
      <c r="N457" s="178"/>
      <c r="O457" s="141" t="str">
        <f t="shared" si="20"/>
        <v xml:space="preserve"> </v>
      </c>
      <c r="P457" s="178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35"/>
      <c r="G458" s="135"/>
      <c r="H458" s="135"/>
      <c r="I458" s="178"/>
      <c r="J458" s="141" t="str">
        <f t="shared" si="19"/>
        <v xml:space="preserve"> </v>
      </c>
      <c r="K458" s="178"/>
      <c r="L458" s="178"/>
      <c r="M458" s="178"/>
      <c r="N458" s="178"/>
      <c r="O458" s="141" t="str">
        <f t="shared" si="20"/>
        <v xml:space="preserve"> </v>
      </c>
      <c r="P458" s="178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35"/>
      <c r="G459" s="135"/>
      <c r="H459" s="135"/>
      <c r="I459" s="178"/>
      <c r="J459" s="141" t="str">
        <f t="shared" si="19"/>
        <v xml:space="preserve"> </v>
      </c>
      <c r="K459" s="178"/>
      <c r="L459" s="178"/>
      <c r="M459" s="178"/>
      <c r="N459" s="178"/>
      <c r="O459" s="141" t="str">
        <f t="shared" si="20"/>
        <v xml:space="preserve"> </v>
      </c>
      <c r="P459" s="178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35"/>
      <c r="G460" s="135"/>
      <c r="H460" s="135"/>
      <c r="I460" s="178"/>
      <c r="J460" s="141" t="str">
        <f t="shared" si="19"/>
        <v xml:space="preserve"> </v>
      </c>
      <c r="K460" s="178"/>
      <c r="L460" s="178"/>
      <c r="M460" s="178"/>
      <c r="N460" s="178"/>
      <c r="O460" s="141" t="str">
        <f t="shared" si="20"/>
        <v xml:space="preserve"> </v>
      </c>
      <c r="P460" s="178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35"/>
      <c r="G461" s="135"/>
      <c r="H461" s="135"/>
      <c r="I461" s="178"/>
      <c r="J461" s="141" t="str">
        <f t="shared" si="19"/>
        <v xml:space="preserve"> </v>
      </c>
      <c r="K461" s="178"/>
      <c r="L461" s="178"/>
      <c r="M461" s="178"/>
      <c r="N461" s="178"/>
      <c r="O461" s="141" t="str">
        <f t="shared" si="20"/>
        <v xml:space="preserve"> </v>
      </c>
      <c r="P461" s="178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35"/>
      <c r="G462" s="135"/>
      <c r="H462" s="135"/>
      <c r="I462" s="178"/>
      <c r="J462" s="141" t="str">
        <f t="shared" si="19"/>
        <v xml:space="preserve"> </v>
      </c>
      <c r="K462" s="178"/>
      <c r="L462" s="178"/>
      <c r="M462" s="178"/>
      <c r="N462" s="178"/>
      <c r="O462" s="141" t="str">
        <f t="shared" si="20"/>
        <v xml:space="preserve"> </v>
      </c>
      <c r="P462" s="178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35"/>
      <c r="G463" s="135"/>
      <c r="H463" s="135"/>
      <c r="I463" s="178"/>
      <c r="J463" s="141" t="str">
        <f t="shared" si="19"/>
        <v xml:space="preserve"> </v>
      </c>
      <c r="K463" s="178"/>
      <c r="L463" s="178"/>
      <c r="M463" s="178"/>
      <c r="N463" s="178"/>
      <c r="O463" s="141" t="str">
        <f t="shared" si="20"/>
        <v xml:space="preserve"> </v>
      </c>
      <c r="P463" s="178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35"/>
      <c r="G464" s="135"/>
      <c r="H464" s="135"/>
      <c r="I464" s="178"/>
      <c r="J464" s="141" t="str">
        <f t="shared" si="19"/>
        <v xml:space="preserve"> </v>
      </c>
      <c r="K464" s="178"/>
      <c r="L464" s="178"/>
      <c r="M464" s="178"/>
      <c r="N464" s="178"/>
      <c r="O464" s="141" t="str">
        <f t="shared" si="20"/>
        <v xml:space="preserve"> </v>
      </c>
      <c r="P464" s="178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35"/>
      <c r="G465" s="135"/>
      <c r="H465" s="135"/>
      <c r="I465" s="178"/>
      <c r="J465" s="141" t="str">
        <f t="shared" si="19"/>
        <v xml:space="preserve"> </v>
      </c>
      <c r="K465" s="178"/>
      <c r="L465" s="178"/>
      <c r="M465" s="178"/>
      <c r="N465" s="178"/>
      <c r="O465" s="141" t="str">
        <f t="shared" si="20"/>
        <v xml:space="preserve"> </v>
      </c>
      <c r="P465" s="178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35"/>
      <c r="G466" s="135"/>
      <c r="H466" s="135"/>
      <c r="I466" s="178"/>
      <c r="J466" s="141" t="str">
        <f t="shared" si="19"/>
        <v xml:space="preserve"> </v>
      </c>
      <c r="K466" s="178"/>
      <c r="L466" s="178"/>
      <c r="M466" s="178"/>
      <c r="N466" s="178"/>
      <c r="O466" s="240" t="str">
        <f t="shared" si="20"/>
        <v xml:space="preserve"> </v>
      </c>
      <c r="P466" s="178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35"/>
      <c r="G467" s="135"/>
      <c r="H467" s="135"/>
      <c r="I467" s="178"/>
      <c r="J467" s="141" t="str">
        <f t="shared" si="19"/>
        <v xml:space="preserve"> </v>
      </c>
      <c r="K467" s="178"/>
      <c r="L467" s="178"/>
      <c r="M467" s="178"/>
      <c r="N467" s="178"/>
      <c r="O467" s="240" t="str">
        <f t="shared" si="20"/>
        <v xml:space="preserve"> </v>
      </c>
      <c r="P467" s="178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35"/>
      <c r="G468" s="135"/>
      <c r="H468" s="135"/>
      <c r="I468" s="178"/>
      <c r="J468" s="141" t="str">
        <f t="shared" si="19"/>
        <v xml:space="preserve"> </v>
      </c>
      <c r="K468" s="178"/>
      <c r="L468" s="178"/>
      <c r="M468" s="178"/>
      <c r="N468" s="178"/>
      <c r="O468" s="240" t="str">
        <f t="shared" si="20"/>
        <v xml:space="preserve"> </v>
      </c>
      <c r="P468" s="178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35"/>
      <c r="G469" s="135"/>
      <c r="H469" s="135"/>
      <c r="I469" s="178"/>
      <c r="J469" s="141" t="str">
        <f t="shared" si="19"/>
        <v xml:space="preserve"> </v>
      </c>
      <c r="K469" s="178"/>
      <c r="L469" s="178"/>
      <c r="M469" s="178"/>
      <c r="N469" s="178"/>
      <c r="O469" s="240" t="str">
        <f t="shared" si="20"/>
        <v xml:space="preserve"> </v>
      </c>
      <c r="P469" s="178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35"/>
      <c r="G470" s="135"/>
      <c r="H470" s="135"/>
      <c r="I470" s="178"/>
      <c r="J470" s="141" t="str">
        <f t="shared" si="19"/>
        <v xml:space="preserve"> </v>
      </c>
      <c r="K470" s="178"/>
      <c r="L470" s="178"/>
      <c r="M470" s="178"/>
      <c r="N470" s="178"/>
      <c r="O470" s="240" t="str">
        <f t="shared" si="20"/>
        <v xml:space="preserve"> </v>
      </c>
      <c r="P470" s="178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35"/>
      <c r="G471" s="135"/>
      <c r="H471" s="135"/>
      <c r="I471" s="178"/>
      <c r="J471" s="141" t="str">
        <f t="shared" si="19"/>
        <v xml:space="preserve"> </v>
      </c>
      <c r="K471" s="178"/>
      <c r="L471" s="178"/>
      <c r="M471" s="178"/>
      <c r="N471" s="178"/>
      <c r="O471" s="240" t="str">
        <f t="shared" si="20"/>
        <v xml:space="preserve"> </v>
      </c>
      <c r="P471" s="178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35"/>
      <c r="G472" s="135"/>
      <c r="H472" s="135"/>
      <c r="I472" s="178"/>
      <c r="J472" s="141" t="str">
        <f t="shared" si="19"/>
        <v xml:space="preserve"> </v>
      </c>
      <c r="K472" s="178"/>
      <c r="L472" s="178"/>
      <c r="M472" s="178"/>
      <c r="N472" s="178"/>
      <c r="O472" s="240" t="str">
        <f t="shared" si="20"/>
        <v xml:space="preserve"> </v>
      </c>
      <c r="P472" s="178"/>
    </row>
    <row r="473" spans="1:16" ht="25.5" x14ac:dyDescent="0.2">
      <c r="A473" s="383" t="s">
        <v>377</v>
      </c>
      <c r="B473" s="383"/>
      <c r="C473" s="5" t="s">
        <v>726</v>
      </c>
      <c r="D473" s="22" t="s">
        <v>729</v>
      </c>
      <c r="E473" s="29"/>
      <c r="F473" s="148">
        <v>400</v>
      </c>
      <c r="G473" s="148"/>
      <c r="H473" s="148">
        <f t="shared" ref="H473" si="21">SUM(H474:H483)</f>
        <v>400</v>
      </c>
      <c r="I473" s="148">
        <f t="shared" ref="I473" si="22">SUM(I474:I483)</f>
        <v>440000</v>
      </c>
      <c r="J473" s="148">
        <f t="shared" ref="J473:N473" si="23">SUM(J474:J483)</f>
        <v>1100</v>
      </c>
      <c r="K473" s="148">
        <f t="shared" si="23"/>
        <v>400000</v>
      </c>
      <c r="L473" s="148">
        <f t="shared" si="23"/>
        <v>-63225</v>
      </c>
      <c r="M473" s="148">
        <f t="shared" si="23"/>
        <v>336775</v>
      </c>
      <c r="N473" s="148">
        <f t="shared" si="23"/>
        <v>100000</v>
      </c>
      <c r="O473" s="240">
        <f t="shared" si="20"/>
        <v>0.29693415485116176</v>
      </c>
      <c r="P473" s="148">
        <f t="shared" ref="P473" si="24">SUM(P474:P483)</f>
        <v>400000</v>
      </c>
    </row>
    <row r="474" spans="1:16" x14ac:dyDescent="0.2">
      <c r="A474" s="383" t="s">
        <v>380</v>
      </c>
      <c r="B474" s="383"/>
      <c r="C474" s="5" t="s">
        <v>442</v>
      </c>
      <c r="D474" s="3" t="s">
        <v>729</v>
      </c>
      <c r="E474" s="29"/>
      <c r="F474" s="142">
        <v>0</v>
      </c>
      <c r="G474" s="142"/>
      <c r="H474" s="148">
        <f t="shared" ref="H474" si="25">SUM(F474:G474)</f>
        <v>0</v>
      </c>
      <c r="I474" s="176"/>
      <c r="J474" s="147" t="str">
        <f t="shared" si="19"/>
        <v xml:space="preserve"> </v>
      </c>
      <c r="K474" s="176"/>
      <c r="L474" s="176"/>
      <c r="M474" s="148">
        <f t="shared" ref="M474:M536" si="26">SUM(K474:L474)</f>
        <v>0</v>
      </c>
      <c r="N474" s="176"/>
      <c r="O474" s="240" t="str">
        <f t="shared" si="20"/>
        <v xml:space="preserve"> </v>
      </c>
      <c r="P474" s="176"/>
    </row>
    <row r="475" spans="1:16" x14ac:dyDescent="0.2">
      <c r="A475" s="383" t="s">
        <v>383</v>
      </c>
      <c r="B475" s="383"/>
      <c r="C475" s="5" t="s">
        <v>444</v>
      </c>
      <c r="D475" s="3" t="s">
        <v>729</v>
      </c>
      <c r="E475" s="29"/>
      <c r="F475" s="142">
        <v>400</v>
      </c>
      <c r="G475" s="142"/>
      <c r="H475" s="148">
        <f>SUM(F475:G475)</f>
        <v>400</v>
      </c>
      <c r="I475" s="176">
        <v>440000</v>
      </c>
      <c r="J475" s="147">
        <f t="shared" si="19"/>
        <v>1100</v>
      </c>
      <c r="K475" s="176">
        <v>400000</v>
      </c>
      <c r="L475" s="176">
        <f>-13225-50000</f>
        <v>-63225</v>
      </c>
      <c r="M475" s="148">
        <f>SUM(K475:L475)</f>
        <v>336775</v>
      </c>
      <c r="N475" s="176">
        <v>100000</v>
      </c>
      <c r="O475" s="240">
        <f t="shared" si="20"/>
        <v>0.29693415485116176</v>
      </c>
      <c r="P475" s="176">
        <v>400000</v>
      </c>
    </row>
    <row r="476" spans="1:16" ht="15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42">
        <v>0</v>
      </c>
      <c r="G476" s="142"/>
      <c r="H476" s="148">
        <f t="shared" ref="H476:H484" si="27">SUM(F476:G476)</f>
        <v>0</v>
      </c>
      <c r="I476" s="176"/>
      <c r="J476" s="147" t="str">
        <f t="shared" si="19"/>
        <v xml:space="preserve"> </v>
      </c>
      <c r="K476" s="176"/>
      <c r="L476" s="176"/>
      <c r="M476" s="148">
        <f t="shared" si="26"/>
        <v>0</v>
      </c>
      <c r="N476" s="176"/>
      <c r="O476" s="240" t="str">
        <f t="shared" si="20"/>
        <v xml:space="preserve"> </v>
      </c>
      <c r="P476" s="176"/>
    </row>
    <row r="477" spans="1:16" ht="15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42">
        <v>0</v>
      </c>
      <c r="G477" s="142"/>
      <c r="H477" s="148">
        <f t="shared" si="27"/>
        <v>0</v>
      </c>
      <c r="I477" s="176"/>
      <c r="J477" s="147" t="str">
        <f t="shared" si="19"/>
        <v xml:space="preserve"> </v>
      </c>
      <c r="K477" s="176"/>
      <c r="L477" s="176"/>
      <c r="M477" s="148">
        <f t="shared" si="26"/>
        <v>0</v>
      </c>
      <c r="N477" s="176"/>
      <c r="O477" s="240" t="str">
        <f t="shared" si="20"/>
        <v xml:space="preserve"> </v>
      </c>
      <c r="P477" s="176"/>
    </row>
    <row r="478" spans="1:16" ht="15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42">
        <v>0</v>
      </c>
      <c r="G478" s="142"/>
      <c r="H478" s="148">
        <f t="shared" si="27"/>
        <v>0</v>
      </c>
      <c r="I478" s="176"/>
      <c r="J478" s="147" t="str">
        <f t="shared" si="19"/>
        <v xml:space="preserve"> </v>
      </c>
      <c r="K478" s="176"/>
      <c r="L478" s="176"/>
      <c r="M478" s="148">
        <f t="shared" si="26"/>
        <v>0</v>
      </c>
      <c r="N478" s="176"/>
      <c r="O478" s="240" t="str">
        <f t="shared" si="20"/>
        <v xml:space="preserve"> </v>
      </c>
      <c r="P478" s="176"/>
    </row>
    <row r="479" spans="1:16" ht="25.5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42">
        <v>0</v>
      </c>
      <c r="G479" s="142"/>
      <c r="H479" s="148">
        <f t="shared" si="27"/>
        <v>0</v>
      </c>
      <c r="I479" s="176"/>
      <c r="J479" s="147" t="str">
        <f t="shared" si="19"/>
        <v xml:space="preserve"> </v>
      </c>
      <c r="K479" s="176"/>
      <c r="L479" s="176"/>
      <c r="M479" s="148">
        <f t="shared" si="26"/>
        <v>0</v>
      </c>
      <c r="N479" s="176"/>
      <c r="O479" s="240" t="str">
        <f t="shared" si="20"/>
        <v xml:space="preserve"> </v>
      </c>
      <c r="P479" s="176"/>
    </row>
    <row r="480" spans="1:16" ht="15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42">
        <v>0</v>
      </c>
      <c r="G480" s="142"/>
      <c r="H480" s="148">
        <f t="shared" si="27"/>
        <v>0</v>
      </c>
      <c r="I480" s="176">
        <v>0</v>
      </c>
      <c r="J480" s="147" t="str">
        <f t="shared" si="19"/>
        <v xml:space="preserve"> </v>
      </c>
      <c r="K480" s="176"/>
      <c r="L480" s="176"/>
      <c r="M480" s="148">
        <f t="shared" si="26"/>
        <v>0</v>
      </c>
      <c r="N480" s="176">
        <v>0</v>
      </c>
      <c r="O480" s="240" t="str">
        <f t="shared" si="20"/>
        <v xml:space="preserve"> </v>
      </c>
      <c r="P480" s="176"/>
    </row>
    <row r="481" spans="1:16" ht="15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42">
        <v>0</v>
      </c>
      <c r="G481" s="142"/>
      <c r="H481" s="148">
        <f t="shared" si="27"/>
        <v>0</v>
      </c>
      <c r="I481" s="176"/>
      <c r="J481" s="147" t="str">
        <f t="shared" si="19"/>
        <v xml:space="preserve"> </v>
      </c>
      <c r="K481" s="176"/>
      <c r="L481" s="176"/>
      <c r="M481" s="148">
        <f t="shared" si="26"/>
        <v>0</v>
      </c>
      <c r="N481" s="176"/>
      <c r="O481" s="240" t="str">
        <f t="shared" si="20"/>
        <v xml:space="preserve"> </v>
      </c>
      <c r="P481" s="176"/>
    </row>
    <row r="482" spans="1:16" ht="15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42">
        <v>0</v>
      </c>
      <c r="G482" s="142"/>
      <c r="H482" s="148">
        <f t="shared" si="27"/>
        <v>0</v>
      </c>
      <c r="I482" s="176"/>
      <c r="J482" s="147" t="str">
        <f t="shared" si="19"/>
        <v xml:space="preserve"> </v>
      </c>
      <c r="K482" s="176"/>
      <c r="L482" s="176"/>
      <c r="M482" s="148">
        <f t="shared" si="26"/>
        <v>0</v>
      </c>
      <c r="N482" s="176"/>
      <c r="O482" s="240" t="str">
        <f t="shared" si="20"/>
        <v xml:space="preserve"> </v>
      </c>
      <c r="P482" s="176"/>
    </row>
    <row r="483" spans="1:16" ht="15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42">
        <v>0</v>
      </c>
      <c r="G483" s="142"/>
      <c r="H483" s="148">
        <f t="shared" si="27"/>
        <v>0</v>
      </c>
      <c r="I483" s="176"/>
      <c r="J483" s="147" t="str">
        <f t="shared" si="19"/>
        <v xml:space="preserve"> </v>
      </c>
      <c r="K483" s="176"/>
      <c r="L483" s="176"/>
      <c r="M483" s="148">
        <f t="shared" si="26"/>
        <v>0</v>
      </c>
      <c r="N483" s="176"/>
      <c r="O483" s="240" t="str">
        <f t="shared" si="20"/>
        <v xml:space="preserve"> </v>
      </c>
      <c r="P483" s="176"/>
    </row>
    <row r="484" spans="1:16" ht="15" customHeight="1" x14ac:dyDescent="0.2">
      <c r="A484" s="383" t="s">
        <v>402</v>
      </c>
      <c r="B484" s="383"/>
      <c r="C484" s="5" t="s">
        <v>728</v>
      </c>
      <c r="D484" s="22" t="s">
        <v>729</v>
      </c>
      <c r="E484" s="29"/>
      <c r="F484" s="142">
        <v>0</v>
      </c>
      <c r="G484" s="142"/>
      <c r="H484" s="148">
        <f t="shared" si="27"/>
        <v>0</v>
      </c>
      <c r="I484" s="176"/>
      <c r="J484" s="147" t="str">
        <f t="shared" si="19"/>
        <v xml:space="preserve"> </v>
      </c>
      <c r="K484" s="176"/>
      <c r="L484" s="176"/>
      <c r="M484" s="148">
        <f t="shared" si="26"/>
        <v>0</v>
      </c>
      <c r="N484" s="176"/>
      <c r="O484" s="240" t="str">
        <f t="shared" si="20"/>
        <v xml:space="preserve"> </v>
      </c>
      <c r="P484" s="176"/>
    </row>
    <row r="485" spans="1:16" ht="25.5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49">
        <f t="shared" ref="F485:I485" si="28">F421+F423+F424+F425+F436+F447+F458+F460+F471+F472+F473+F484</f>
        <v>400</v>
      </c>
      <c r="G485" s="149">
        <f t="shared" si="28"/>
        <v>0</v>
      </c>
      <c r="H485" s="149">
        <f t="shared" si="28"/>
        <v>400</v>
      </c>
      <c r="I485" s="149">
        <f t="shared" si="28"/>
        <v>440000</v>
      </c>
      <c r="J485" s="147">
        <f t="shared" si="19"/>
        <v>1100</v>
      </c>
      <c r="K485" s="149">
        <f t="shared" ref="K485" si="29">K421+K423+K424+K425+K436+K447+K458+K460+K471+K472+K473+K484</f>
        <v>400000</v>
      </c>
      <c r="L485" s="149">
        <f t="shared" ref="L485:N485" si="30">L421+L423+L424+L425+L436+L447+L458+L460+L471+L472+L473+L484</f>
        <v>-63225</v>
      </c>
      <c r="M485" s="149">
        <f t="shared" si="30"/>
        <v>336775</v>
      </c>
      <c r="N485" s="149">
        <f t="shared" si="30"/>
        <v>100000</v>
      </c>
      <c r="O485" s="240">
        <f t="shared" si="20"/>
        <v>0.29693415485116176</v>
      </c>
      <c r="P485" s="149">
        <f t="shared" ref="P485" si="31">P421+P423+P424+P425+P436+P447+P458+P460+P471+P472+P473+P484</f>
        <v>400000</v>
      </c>
    </row>
    <row r="486" spans="1:16" ht="15" hidden="1" customHeight="1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42">
        <v>0</v>
      </c>
      <c r="G486" s="142"/>
      <c r="H486" s="148">
        <f t="shared" ref="H486:H549" si="32">SUM(F486:G486)</f>
        <v>0</v>
      </c>
      <c r="I486" s="176"/>
      <c r="J486" s="147" t="str">
        <f t="shared" si="19"/>
        <v xml:space="preserve"> </v>
      </c>
      <c r="K486" s="176"/>
      <c r="L486" s="176"/>
      <c r="M486" s="148">
        <f t="shared" si="26"/>
        <v>0</v>
      </c>
      <c r="N486" s="176"/>
      <c r="O486" s="240" t="str">
        <f t="shared" si="20"/>
        <v xml:space="preserve"> </v>
      </c>
      <c r="P486" s="176"/>
    </row>
    <row r="487" spans="1:16" ht="15" hidden="1" customHeight="1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42">
        <v>0</v>
      </c>
      <c r="G487" s="142"/>
      <c r="H487" s="148">
        <f t="shared" si="32"/>
        <v>0</v>
      </c>
      <c r="I487" s="176"/>
      <c r="J487" s="147" t="str">
        <f t="shared" si="19"/>
        <v xml:space="preserve"> </v>
      </c>
      <c r="K487" s="176"/>
      <c r="L487" s="176"/>
      <c r="M487" s="148">
        <f t="shared" si="26"/>
        <v>0</v>
      </c>
      <c r="N487" s="176"/>
      <c r="O487" s="240" t="str">
        <f t="shared" si="20"/>
        <v xml:space="preserve"> </v>
      </c>
      <c r="P487" s="176"/>
    </row>
    <row r="488" spans="1:16" ht="15" hidden="1" customHeight="1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42">
        <v>0</v>
      </c>
      <c r="G488" s="142"/>
      <c r="H488" s="148">
        <f t="shared" si="32"/>
        <v>0</v>
      </c>
      <c r="I488" s="176"/>
      <c r="J488" s="147" t="str">
        <f t="shared" si="19"/>
        <v xml:space="preserve"> </v>
      </c>
      <c r="K488" s="176"/>
      <c r="L488" s="176"/>
      <c r="M488" s="148">
        <f t="shared" si="26"/>
        <v>0</v>
      </c>
      <c r="N488" s="176"/>
      <c r="O488" s="240" t="str">
        <f t="shared" si="20"/>
        <v xml:space="preserve"> </v>
      </c>
      <c r="P488" s="176"/>
    </row>
    <row r="489" spans="1:16" ht="15" hidden="1" customHeight="1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42">
        <v>0</v>
      </c>
      <c r="G489" s="142"/>
      <c r="H489" s="148">
        <f t="shared" si="32"/>
        <v>0</v>
      </c>
      <c r="I489" s="176"/>
      <c r="J489" s="147" t="str">
        <f t="shared" si="19"/>
        <v xml:space="preserve"> </v>
      </c>
      <c r="K489" s="176"/>
      <c r="L489" s="176"/>
      <c r="M489" s="148">
        <f t="shared" si="26"/>
        <v>0</v>
      </c>
      <c r="N489" s="176"/>
      <c r="O489" s="240" t="str">
        <f t="shared" si="20"/>
        <v xml:space="preserve"> </v>
      </c>
      <c r="P489" s="176"/>
    </row>
    <row r="490" spans="1:16" ht="15" hidden="1" customHeight="1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42">
        <v>0</v>
      </c>
      <c r="G490" s="142"/>
      <c r="H490" s="148">
        <f t="shared" si="32"/>
        <v>0</v>
      </c>
      <c r="I490" s="176"/>
      <c r="J490" s="147" t="str">
        <f t="shared" si="19"/>
        <v xml:space="preserve"> </v>
      </c>
      <c r="K490" s="176"/>
      <c r="L490" s="176"/>
      <c r="M490" s="148">
        <f t="shared" si="26"/>
        <v>0</v>
      </c>
      <c r="N490" s="176"/>
      <c r="O490" s="240" t="str">
        <f t="shared" si="20"/>
        <v xml:space="preserve"> </v>
      </c>
      <c r="P490" s="176"/>
    </row>
    <row r="491" spans="1:16" ht="15" hidden="1" customHeight="1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42">
        <v>0</v>
      </c>
      <c r="G491" s="142"/>
      <c r="H491" s="148">
        <f t="shared" si="32"/>
        <v>0</v>
      </c>
      <c r="I491" s="176"/>
      <c r="J491" s="147" t="str">
        <f t="shared" si="19"/>
        <v xml:space="preserve"> </v>
      </c>
      <c r="K491" s="176"/>
      <c r="L491" s="176"/>
      <c r="M491" s="148">
        <f t="shared" si="26"/>
        <v>0</v>
      </c>
      <c r="N491" s="176"/>
      <c r="O491" s="240" t="str">
        <f t="shared" si="20"/>
        <v xml:space="preserve"> </v>
      </c>
      <c r="P491" s="176"/>
    </row>
    <row r="492" spans="1:16" ht="15" hidden="1" customHeight="1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42">
        <v>0</v>
      </c>
      <c r="G492" s="142"/>
      <c r="H492" s="148">
        <f t="shared" si="32"/>
        <v>0</v>
      </c>
      <c r="I492" s="176"/>
      <c r="J492" s="147" t="str">
        <f t="shared" si="19"/>
        <v xml:space="preserve"> </v>
      </c>
      <c r="K492" s="176"/>
      <c r="L492" s="176"/>
      <c r="M492" s="148">
        <f t="shared" si="26"/>
        <v>0</v>
      </c>
      <c r="N492" s="176"/>
      <c r="O492" s="240" t="str">
        <f t="shared" si="20"/>
        <v xml:space="preserve"> </v>
      </c>
      <c r="P492" s="176"/>
    </row>
    <row r="493" spans="1:16" ht="15" hidden="1" customHeight="1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42">
        <v>0</v>
      </c>
      <c r="G493" s="142"/>
      <c r="H493" s="148">
        <f t="shared" si="32"/>
        <v>0</v>
      </c>
      <c r="I493" s="176"/>
      <c r="J493" s="147" t="str">
        <f t="shared" si="19"/>
        <v xml:space="preserve"> </v>
      </c>
      <c r="K493" s="176"/>
      <c r="L493" s="176"/>
      <c r="M493" s="148">
        <f t="shared" si="26"/>
        <v>0</v>
      </c>
      <c r="N493" s="176"/>
      <c r="O493" s="240" t="str">
        <f t="shared" si="20"/>
        <v xml:space="preserve"> </v>
      </c>
      <c r="P493" s="176"/>
    </row>
    <row r="494" spans="1:16" ht="15" hidden="1" customHeight="1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42">
        <v>0</v>
      </c>
      <c r="G494" s="142"/>
      <c r="H494" s="148">
        <f t="shared" si="32"/>
        <v>0</v>
      </c>
      <c r="I494" s="176"/>
      <c r="J494" s="147" t="str">
        <f t="shared" si="19"/>
        <v xml:space="preserve"> </v>
      </c>
      <c r="K494" s="176"/>
      <c r="L494" s="176"/>
      <c r="M494" s="148">
        <f t="shared" si="26"/>
        <v>0</v>
      </c>
      <c r="N494" s="176"/>
      <c r="O494" s="240" t="str">
        <f t="shared" si="20"/>
        <v xml:space="preserve"> </v>
      </c>
      <c r="P494" s="176"/>
    </row>
    <row r="495" spans="1:16" ht="15" hidden="1" customHeight="1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42">
        <v>0</v>
      </c>
      <c r="G495" s="142"/>
      <c r="H495" s="148">
        <f t="shared" si="32"/>
        <v>0</v>
      </c>
      <c r="I495" s="176"/>
      <c r="J495" s="147" t="str">
        <f t="shared" si="19"/>
        <v xml:space="preserve"> </v>
      </c>
      <c r="K495" s="176"/>
      <c r="L495" s="176"/>
      <c r="M495" s="148">
        <f t="shared" si="26"/>
        <v>0</v>
      </c>
      <c r="N495" s="176"/>
      <c r="O495" s="240" t="str">
        <f t="shared" si="20"/>
        <v xml:space="preserve"> </v>
      </c>
      <c r="P495" s="176"/>
    </row>
    <row r="496" spans="1:16" ht="15" hidden="1" customHeight="1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42">
        <v>0</v>
      </c>
      <c r="G496" s="142"/>
      <c r="H496" s="148">
        <f t="shared" si="32"/>
        <v>0</v>
      </c>
      <c r="I496" s="176"/>
      <c r="J496" s="147" t="str">
        <f t="shared" si="19"/>
        <v xml:space="preserve"> </v>
      </c>
      <c r="K496" s="176"/>
      <c r="L496" s="176"/>
      <c r="M496" s="148">
        <f t="shared" si="26"/>
        <v>0</v>
      </c>
      <c r="N496" s="176"/>
      <c r="O496" s="240" t="str">
        <f t="shared" si="20"/>
        <v xml:space="preserve"> </v>
      </c>
      <c r="P496" s="176"/>
    </row>
    <row r="497" spans="1:16" ht="15" hidden="1" customHeight="1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42">
        <v>0</v>
      </c>
      <c r="G497" s="142"/>
      <c r="H497" s="148">
        <f t="shared" si="32"/>
        <v>0</v>
      </c>
      <c r="I497" s="176"/>
      <c r="J497" s="147" t="str">
        <f t="shared" si="19"/>
        <v xml:space="preserve"> </v>
      </c>
      <c r="K497" s="176"/>
      <c r="L497" s="176"/>
      <c r="M497" s="148">
        <f t="shared" si="26"/>
        <v>0</v>
      </c>
      <c r="N497" s="176"/>
      <c r="O497" s="240" t="str">
        <f t="shared" si="20"/>
        <v xml:space="preserve"> </v>
      </c>
      <c r="P497" s="176"/>
    </row>
    <row r="498" spans="1:16" ht="15" hidden="1" customHeight="1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42">
        <v>0</v>
      </c>
      <c r="G498" s="142"/>
      <c r="H498" s="148">
        <f t="shared" si="32"/>
        <v>0</v>
      </c>
      <c r="I498" s="176"/>
      <c r="J498" s="147" t="str">
        <f t="shared" si="19"/>
        <v xml:space="preserve"> </v>
      </c>
      <c r="K498" s="176"/>
      <c r="L498" s="176"/>
      <c r="M498" s="148">
        <f t="shared" si="26"/>
        <v>0</v>
      </c>
      <c r="N498" s="176"/>
      <c r="O498" s="240" t="str">
        <f t="shared" si="20"/>
        <v xml:space="preserve"> </v>
      </c>
      <c r="P498" s="176"/>
    </row>
    <row r="499" spans="1:16" ht="15" hidden="1" customHeight="1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42">
        <v>0</v>
      </c>
      <c r="G499" s="142"/>
      <c r="H499" s="148">
        <f t="shared" si="32"/>
        <v>0</v>
      </c>
      <c r="I499" s="176"/>
      <c r="J499" s="147" t="str">
        <f t="shared" si="19"/>
        <v xml:space="preserve"> </v>
      </c>
      <c r="K499" s="176"/>
      <c r="L499" s="176"/>
      <c r="M499" s="148">
        <f t="shared" si="26"/>
        <v>0</v>
      </c>
      <c r="N499" s="176"/>
      <c r="O499" s="240" t="str">
        <f t="shared" si="20"/>
        <v xml:space="preserve"> </v>
      </c>
      <c r="P499" s="176"/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42">
        <v>0</v>
      </c>
      <c r="G500" s="142"/>
      <c r="H500" s="148">
        <f t="shared" si="32"/>
        <v>0</v>
      </c>
      <c r="I500" s="176"/>
      <c r="J500" s="147" t="str">
        <f t="shared" si="19"/>
        <v xml:space="preserve"> </v>
      </c>
      <c r="K500" s="176"/>
      <c r="L500" s="176"/>
      <c r="M500" s="148">
        <f t="shared" si="26"/>
        <v>0</v>
      </c>
      <c r="N500" s="176"/>
      <c r="O500" s="240" t="str">
        <f t="shared" si="20"/>
        <v xml:space="preserve"> </v>
      </c>
      <c r="P500" s="176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42">
        <v>0</v>
      </c>
      <c r="G501" s="142"/>
      <c r="H501" s="148">
        <f t="shared" si="32"/>
        <v>0</v>
      </c>
      <c r="I501" s="176"/>
      <c r="J501" s="147" t="str">
        <f t="shared" si="19"/>
        <v xml:space="preserve"> </v>
      </c>
      <c r="K501" s="176"/>
      <c r="L501" s="176"/>
      <c r="M501" s="148">
        <f t="shared" si="26"/>
        <v>0</v>
      </c>
      <c r="N501" s="176"/>
      <c r="O501" s="240" t="str">
        <f t="shared" si="20"/>
        <v xml:space="preserve"> </v>
      </c>
      <c r="P501" s="176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42">
        <v>0</v>
      </c>
      <c r="G502" s="142"/>
      <c r="H502" s="148">
        <f t="shared" si="32"/>
        <v>0</v>
      </c>
      <c r="I502" s="176"/>
      <c r="J502" s="147" t="str">
        <f t="shared" si="19"/>
        <v xml:space="preserve"> </v>
      </c>
      <c r="K502" s="176"/>
      <c r="L502" s="176"/>
      <c r="M502" s="148">
        <f t="shared" si="26"/>
        <v>0</v>
      </c>
      <c r="N502" s="176"/>
      <c r="O502" s="240" t="str">
        <f t="shared" si="20"/>
        <v xml:space="preserve"> </v>
      </c>
      <c r="P502" s="176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42">
        <v>0</v>
      </c>
      <c r="G503" s="142"/>
      <c r="H503" s="148">
        <f t="shared" si="32"/>
        <v>0</v>
      </c>
      <c r="I503" s="176"/>
      <c r="J503" s="147" t="str">
        <f t="shared" si="19"/>
        <v xml:space="preserve"> </v>
      </c>
      <c r="K503" s="176"/>
      <c r="L503" s="176"/>
      <c r="M503" s="148">
        <f t="shared" si="26"/>
        <v>0</v>
      </c>
      <c r="N503" s="176"/>
      <c r="O503" s="240" t="str">
        <f t="shared" si="20"/>
        <v xml:space="preserve"> </v>
      </c>
      <c r="P503" s="176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42">
        <v>0</v>
      </c>
      <c r="G504" s="142"/>
      <c r="H504" s="148">
        <f t="shared" si="32"/>
        <v>0</v>
      </c>
      <c r="I504" s="176"/>
      <c r="J504" s="147" t="str">
        <f t="shared" si="19"/>
        <v xml:space="preserve"> </v>
      </c>
      <c r="K504" s="176"/>
      <c r="L504" s="176"/>
      <c r="M504" s="148">
        <f t="shared" si="26"/>
        <v>0</v>
      </c>
      <c r="N504" s="176"/>
      <c r="O504" s="240" t="str">
        <f t="shared" si="20"/>
        <v xml:space="preserve"> </v>
      </c>
      <c r="P504" s="176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42">
        <v>0</v>
      </c>
      <c r="G505" s="142"/>
      <c r="H505" s="148">
        <f t="shared" si="32"/>
        <v>0</v>
      </c>
      <c r="I505" s="176"/>
      <c r="J505" s="147" t="str">
        <f t="shared" si="19"/>
        <v xml:space="preserve"> </v>
      </c>
      <c r="K505" s="176"/>
      <c r="L505" s="176"/>
      <c r="M505" s="148">
        <f t="shared" si="26"/>
        <v>0</v>
      </c>
      <c r="N505" s="176"/>
      <c r="O505" s="240" t="str">
        <f t="shared" si="20"/>
        <v xml:space="preserve"> </v>
      </c>
      <c r="P505" s="176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42">
        <v>0</v>
      </c>
      <c r="G506" s="142"/>
      <c r="H506" s="148">
        <f t="shared" si="32"/>
        <v>0</v>
      </c>
      <c r="I506" s="176"/>
      <c r="J506" s="147" t="str">
        <f t="shared" si="19"/>
        <v xml:space="preserve"> </v>
      </c>
      <c r="K506" s="176"/>
      <c r="L506" s="176"/>
      <c r="M506" s="148">
        <f t="shared" si="26"/>
        <v>0</v>
      </c>
      <c r="N506" s="176"/>
      <c r="O506" s="240" t="str">
        <f t="shared" si="20"/>
        <v xml:space="preserve"> </v>
      </c>
      <c r="P506" s="176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42">
        <v>0</v>
      </c>
      <c r="G507" s="142"/>
      <c r="H507" s="148">
        <f t="shared" si="32"/>
        <v>0</v>
      </c>
      <c r="I507" s="176"/>
      <c r="J507" s="147" t="str">
        <f t="shared" si="19"/>
        <v xml:space="preserve"> </v>
      </c>
      <c r="K507" s="176"/>
      <c r="L507" s="176"/>
      <c r="M507" s="148">
        <f t="shared" si="26"/>
        <v>0</v>
      </c>
      <c r="N507" s="176"/>
      <c r="O507" s="240" t="str">
        <f t="shared" si="20"/>
        <v xml:space="preserve"> </v>
      </c>
      <c r="P507" s="176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42">
        <v>0</v>
      </c>
      <c r="G508" s="142"/>
      <c r="H508" s="148">
        <f t="shared" si="32"/>
        <v>0</v>
      </c>
      <c r="I508" s="176"/>
      <c r="J508" s="147" t="str">
        <f t="shared" si="19"/>
        <v xml:space="preserve"> </v>
      </c>
      <c r="K508" s="176"/>
      <c r="L508" s="176"/>
      <c r="M508" s="148">
        <f t="shared" si="26"/>
        <v>0</v>
      </c>
      <c r="N508" s="176"/>
      <c r="O508" s="240" t="str">
        <f t="shared" si="20"/>
        <v xml:space="preserve"> </v>
      </c>
      <c r="P508" s="176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42">
        <v>0</v>
      </c>
      <c r="G509" s="142"/>
      <c r="H509" s="148">
        <f t="shared" si="32"/>
        <v>0</v>
      </c>
      <c r="I509" s="176"/>
      <c r="J509" s="147" t="str">
        <f t="shared" si="19"/>
        <v xml:space="preserve"> </v>
      </c>
      <c r="K509" s="176"/>
      <c r="L509" s="176"/>
      <c r="M509" s="148">
        <f t="shared" si="26"/>
        <v>0</v>
      </c>
      <c r="N509" s="176"/>
      <c r="O509" s="240" t="str">
        <f t="shared" si="20"/>
        <v xml:space="preserve"> </v>
      </c>
      <c r="P509" s="176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42">
        <v>0</v>
      </c>
      <c r="G510" s="142"/>
      <c r="H510" s="148">
        <f t="shared" si="32"/>
        <v>0</v>
      </c>
      <c r="I510" s="176"/>
      <c r="J510" s="147" t="str">
        <f t="shared" si="19"/>
        <v xml:space="preserve"> </v>
      </c>
      <c r="K510" s="176"/>
      <c r="L510" s="176"/>
      <c r="M510" s="148">
        <f t="shared" si="26"/>
        <v>0</v>
      </c>
      <c r="N510" s="176"/>
      <c r="O510" s="240" t="str">
        <f t="shared" si="20"/>
        <v xml:space="preserve"> </v>
      </c>
      <c r="P510" s="176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42">
        <v>0</v>
      </c>
      <c r="G511" s="142"/>
      <c r="H511" s="148">
        <f t="shared" si="32"/>
        <v>0</v>
      </c>
      <c r="I511" s="176"/>
      <c r="J511" s="147" t="str">
        <f t="shared" ref="J511:J560" si="33">IF(H511=0," ",I511/H511)</f>
        <v xml:space="preserve"> </v>
      </c>
      <c r="K511" s="176"/>
      <c r="L511" s="176"/>
      <c r="M511" s="148">
        <f t="shared" si="26"/>
        <v>0</v>
      </c>
      <c r="N511" s="176"/>
      <c r="O511" s="240" t="str">
        <f t="shared" ref="O511:O560" si="34">IF(M511=0," ",N511/M511)</f>
        <v xml:space="preserve"> </v>
      </c>
      <c r="P511" s="176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42">
        <v>0</v>
      </c>
      <c r="G512" s="142"/>
      <c r="H512" s="148">
        <f t="shared" si="32"/>
        <v>0</v>
      </c>
      <c r="I512" s="176"/>
      <c r="J512" s="147" t="str">
        <f t="shared" si="33"/>
        <v xml:space="preserve"> </v>
      </c>
      <c r="K512" s="176"/>
      <c r="L512" s="176"/>
      <c r="M512" s="148">
        <f t="shared" si="26"/>
        <v>0</v>
      </c>
      <c r="N512" s="176"/>
      <c r="O512" s="240" t="str">
        <f t="shared" si="34"/>
        <v xml:space="preserve"> </v>
      </c>
      <c r="P512" s="176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42">
        <v>0</v>
      </c>
      <c r="G513" s="142"/>
      <c r="H513" s="148">
        <f t="shared" si="32"/>
        <v>0</v>
      </c>
      <c r="I513" s="176"/>
      <c r="J513" s="147" t="str">
        <f t="shared" si="33"/>
        <v xml:space="preserve"> </v>
      </c>
      <c r="K513" s="176"/>
      <c r="L513" s="176"/>
      <c r="M513" s="148">
        <f t="shared" si="26"/>
        <v>0</v>
      </c>
      <c r="N513" s="176"/>
      <c r="O513" s="240" t="str">
        <f t="shared" si="34"/>
        <v xml:space="preserve"> </v>
      </c>
      <c r="P513" s="176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42">
        <v>0</v>
      </c>
      <c r="G514" s="142"/>
      <c r="H514" s="148">
        <f t="shared" si="32"/>
        <v>0</v>
      </c>
      <c r="I514" s="176"/>
      <c r="J514" s="147" t="str">
        <f t="shared" si="33"/>
        <v xml:space="preserve"> </v>
      </c>
      <c r="K514" s="176"/>
      <c r="L514" s="176"/>
      <c r="M514" s="148">
        <f t="shared" si="26"/>
        <v>0</v>
      </c>
      <c r="N514" s="176"/>
      <c r="O514" s="240" t="str">
        <f t="shared" si="34"/>
        <v xml:space="preserve"> </v>
      </c>
      <c r="P514" s="176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42">
        <v>0</v>
      </c>
      <c r="G515" s="142"/>
      <c r="H515" s="148">
        <f t="shared" si="32"/>
        <v>0</v>
      </c>
      <c r="I515" s="176"/>
      <c r="J515" s="147" t="str">
        <f t="shared" si="33"/>
        <v xml:space="preserve"> </v>
      </c>
      <c r="K515" s="176"/>
      <c r="L515" s="176"/>
      <c r="M515" s="148">
        <f t="shared" si="26"/>
        <v>0</v>
      </c>
      <c r="N515" s="176"/>
      <c r="O515" s="240" t="str">
        <f t="shared" si="34"/>
        <v xml:space="preserve"> </v>
      </c>
      <c r="P515" s="176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42">
        <v>0</v>
      </c>
      <c r="G516" s="142"/>
      <c r="H516" s="148">
        <f t="shared" si="32"/>
        <v>0</v>
      </c>
      <c r="I516" s="176"/>
      <c r="J516" s="147" t="str">
        <f t="shared" si="33"/>
        <v xml:space="preserve"> </v>
      </c>
      <c r="K516" s="176"/>
      <c r="L516" s="176"/>
      <c r="M516" s="148">
        <f t="shared" si="26"/>
        <v>0</v>
      </c>
      <c r="N516" s="176"/>
      <c r="O516" s="240" t="str">
        <f t="shared" si="34"/>
        <v xml:space="preserve"> </v>
      </c>
      <c r="P516" s="176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42">
        <v>0</v>
      </c>
      <c r="G517" s="142"/>
      <c r="H517" s="148">
        <f t="shared" si="32"/>
        <v>0</v>
      </c>
      <c r="I517" s="176"/>
      <c r="J517" s="147" t="str">
        <f t="shared" si="33"/>
        <v xml:space="preserve"> </v>
      </c>
      <c r="K517" s="176"/>
      <c r="L517" s="176"/>
      <c r="M517" s="148">
        <f t="shared" si="26"/>
        <v>0</v>
      </c>
      <c r="N517" s="176"/>
      <c r="O517" s="240" t="str">
        <f t="shared" si="34"/>
        <v xml:space="preserve"> </v>
      </c>
      <c r="P517" s="176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42">
        <v>0</v>
      </c>
      <c r="G518" s="142"/>
      <c r="H518" s="148">
        <f t="shared" si="32"/>
        <v>0</v>
      </c>
      <c r="I518" s="176"/>
      <c r="J518" s="147" t="str">
        <f t="shared" si="33"/>
        <v xml:space="preserve"> </v>
      </c>
      <c r="K518" s="176"/>
      <c r="L518" s="176"/>
      <c r="M518" s="148">
        <f t="shared" si="26"/>
        <v>0</v>
      </c>
      <c r="N518" s="176"/>
      <c r="O518" s="240" t="str">
        <f t="shared" si="34"/>
        <v xml:space="preserve"> </v>
      </c>
      <c r="P518" s="176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42">
        <v>0</v>
      </c>
      <c r="G519" s="142"/>
      <c r="H519" s="148">
        <f t="shared" si="32"/>
        <v>0</v>
      </c>
      <c r="I519" s="176"/>
      <c r="J519" s="147" t="str">
        <f t="shared" si="33"/>
        <v xml:space="preserve"> </v>
      </c>
      <c r="K519" s="176"/>
      <c r="L519" s="176"/>
      <c r="M519" s="148">
        <f t="shared" si="26"/>
        <v>0</v>
      </c>
      <c r="N519" s="176"/>
      <c r="O519" s="240" t="str">
        <f t="shared" si="34"/>
        <v xml:space="preserve"> </v>
      </c>
      <c r="P519" s="176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42">
        <v>0</v>
      </c>
      <c r="G520" s="142"/>
      <c r="H520" s="148">
        <f t="shared" si="32"/>
        <v>0</v>
      </c>
      <c r="I520" s="176"/>
      <c r="J520" s="147" t="str">
        <f t="shared" si="33"/>
        <v xml:space="preserve"> </v>
      </c>
      <c r="K520" s="176"/>
      <c r="L520" s="176"/>
      <c r="M520" s="148">
        <f t="shared" si="26"/>
        <v>0</v>
      </c>
      <c r="N520" s="176"/>
      <c r="O520" s="240" t="str">
        <f t="shared" si="34"/>
        <v xml:space="preserve"> </v>
      </c>
      <c r="P520" s="176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42">
        <v>0</v>
      </c>
      <c r="G521" s="142"/>
      <c r="H521" s="148">
        <f t="shared" si="32"/>
        <v>0</v>
      </c>
      <c r="I521" s="176"/>
      <c r="J521" s="147" t="str">
        <f t="shared" si="33"/>
        <v xml:space="preserve"> </v>
      </c>
      <c r="K521" s="176"/>
      <c r="L521" s="176"/>
      <c r="M521" s="148">
        <f t="shared" si="26"/>
        <v>0</v>
      </c>
      <c r="N521" s="176"/>
      <c r="O521" s="240" t="str">
        <f t="shared" si="34"/>
        <v xml:space="preserve"> </v>
      </c>
      <c r="P521" s="176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42">
        <v>0</v>
      </c>
      <c r="G522" s="142"/>
      <c r="H522" s="148">
        <f t="shared" si="32"/>
        <v>0</v>
      </c>
      <c r="I522" s="176"/>
      <c r="J522" s="147" t="str">
        <f t="shared" si="33"/>
        <v xml:space="preserve"> </v>
      </c>
      <c r="K522" s="176"/>
      <c r="L522" s="176"/>
      <c r="M522" s="148">
        <f t="shared" si="26"/>
        <v>0</v>
      </c>
      <c r="N522" s="176"/>
      <c r="O522" s="240" t="str">
        <f t="shared" si="34"/>
        <v xml:space="preserve"> </v>
      </c>
      <c r="P522" s="176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42">
        <v>0</v>
      </c>
      <c r="G523" s="142"/>
      <c r="H523" s="148">
        <f t="shared" si="32"/>
        <v>0</v>
      </c>
      <c r="I523" s="176"/>
      <c r="J523" s="147" t="str">
        <f t="shared" si="33"/>
        <v xml:space="preserve"> </v>
      </c>
      <c r="K523" s="176"/>
      <c r="L523" s="176"/>
      <c r="M523" s="148">
        <f t="shared" si="26"/>
        <v>0</v>
      </c>
      <c r="N523" s="176"/>
      <c r="O523" s="240" t="str">
        <f t="shared" si="34"/>
        <v xml:space="preserve"> </v>
      </c>
      <c r="P523" s="176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42">
        <v>0</v>
      </c>
      <c r="G524" s="142"/>
      <c r="H524" s="148">
        <f t="shared" si="32"/>
        <v>0</v>
      </c>
      <c r="I524" s="176"/>
      <c r="J524" s="147" t="str">
        <f t="shared" si="33"/>
        <v xml:space="preserve"> </v>
      </c>
      <c r="K524" s="176"/>
      <c r="L524" s="176"/>
      <c r="M524" s="148">
        <f t="shared" si="26"/>
        <v>0</v>
      </c>
      <c r="N524" s="176"/>
      <c r="O524" s="240" t="str">
        <f t="shared" si="34"/>
        <v xml:space="preserve"> </v>
      </c>
      <c r="P524" s="176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42">
        <v>0</v>
      </c>
      <c r="G525" s="142"/>
      <c r="H525" s="148">
        <f t="shared" si="32"/>
        <v>0</v>
      </c>
      <c r="I525" s="176"/>
      <c r="J525" s="147" t="str">
        <f t="shared" si="33"/>
        <v xml:space="preserve"> </v>
      </c>
      <c r="K525" s="176"/>
      <c r="L525" s="176"/>
      <c r="M525" s="148">
        <f t="shared" si="26"/>
        <v>0</v>
      </c>
      <c r="N525" s="176"/>
      <c r="O525" s="240" t="str">
        <f t="shared" si="34"/>
        <v xml:space="preserve"> </v>
      </c>
      <c r="P525" s="176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42">
        <v>0</v>
      </c>
      <c r="G526" s="142"/>
      <c r="H526" s="148">
        <f t="shared" si="32"/>
        <v>0</v>
      </c>
      <c r="I526" s="176"/>
      <c r="J526" s="147" t="str">
        <f t="shared" si="33"/>
        <v xml:space="preserve"> </v>
      </c>
      <c r="K526" s="176"/>
      <c r="L526" s="176"/>
      <c r="M526" s="148">
        <f t="shared" si="26"/>
        <v>0</v>
      </c>
      <c r="N526" s="176"/>
      <c r="O526" s="240" t="str">
        <f t="shared" si="34"/>
        <v xml:space="preserve"> </v>
      </c>
      <c r="P526" s="176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42">
        <v>0</v>
      </c>
      <c r="G527" s="142"/>
      <c r="H527" s="148">
        <f t="shared" si="32"/>
        <v>0</v>
      </c>
      <c r="I527" s="176"/>
      <c r="J527" s="147" t="str">
        <f t="shared" si="33"/>
        <v xml:space="preserve"> </v>
      </c>
      <c r="K527" s="176"/>
      <c r="L527" s="176"/>
      <c r="M527" s="148">
        <f t="shared" si="26"/>
        <v>0</v>
      </c>
      <c r="N527" s="176"/>
      <c r="O527" s="240" t="str">
        <f t="shared" si="34"/>
        <v xml:space="preserve"> </v>
      </c>
      <c r="P527" s="176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42">
        <v>0</v>
      </c>
      <c r="G528" s="142"/>
      <c r="H528" s="148">
        <f t="shared" si="32"/>
        <v>0</v>
      </c>
      <c r="I528" s="176"/>
      <c r="J528" s="147" t="str">
        <f t="shared" si="33"/>
        <v xml:space="preserve"> </v>
      </c>
      <c r="K528" s="176"/>
      <c r="L528" s="176"/>
      <c r="M528" s="148">
        <f t="shared" si="26"/>
        <v>0</v>
      </c>
      <c r="N528" s="176"/>
      <c r="O528" s="240" t="str">
        <f t="shared" si="34"/>
        <v xml:space="preserve"> </v>
      </c>
      <c r="P528" s="176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42">
        <v>0</v>
      </c>
      <c r="G529" s="142"/>
      <c r="H529" s="148">
        <f t="shared" si="32"/>
        <v>0</v>
      </c>
      <c r="I529" s="176"/>
      <c r="J529" s="147" t="str">
        <f t="shared" si="33"/>
        <v xml:space="preserve"> </v>
      </c>
      <c r="K529" s="176"/>
      <c r="L529" s="176"/>
      <c r="M529" s="148">
        <f t="shared" si="26"/>
        <v>0</v>
      </c>
      <c r="N529" s="176"/>
      <c r="O529" s="240" t="str">
        <f t="shared" si="34"/>
        <v xml:space="preserve"> </v>
      </c>
      <c r="P529" s="176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42">
        <v>0</v>
      </c>
      <c r="G530" s="142"/>
      <c r="H530" s="148">
        <f t="shared" si="32"/>
        <v>0</v>
      </c>
      <c r="I530" s="176"/>
      <c r="J530" s="147" t="str">
        <f t="shared" si="33"/>
        <v xml:space="preserve"> </v>
      </c>
      <c r="K530" s="176"/>
      <c r="L530" s="176"/>
      <c r="M530" s="148">
        <f t="shared" si="26"/>
        <v>0</v>
      </c>
      <c r="N530" s="176"/>
      <c r="O530" s="240" t="str">
        <f t="shared" si="34"/>
        <v xml:space="preserve"> </v>
      </c>
      <c r="P530" s="176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42">
        <v>0</v>
      </c>
      <c r="G531" s="142"/>
      <c r="H531" s="148">
        <f t="shared" si="32"/>
        <v>0</v>
      </c>
      <c r="I531" s="176"/>
      <c r="J531" s="147" t="str">
        <f t="shared" si="33"/>
        <v xml:space="preserve"> </v>
      </c>
      <c r="K531" s="176"/>
      <c r="L531" s="176"/>
      <c r="M531" s="148">
        <f t="shared" si="26"/>
        <v>0</v>
      </c>
      <c r="N531" s="176"/>
      <c r="O531" s="240" t="str">
        <f t="shared" si="34"/>
        <v xml:space="preserve"> </v>
      </c>
      <c r="P531" s="176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42">
        <v>0</v>
      </c>
      <c r="G532" s="142"/>
      <c r="H532" s="148">
        <f t="shared" si="32"/>
        <v>0</v>
      </c>
      <c r="I532" s="176"/>
      <c r="J532" s="147" t="str">
        <f t="shared" si="33"/>
        <v xml:space="preserve"> </v>
      </c>
      <c r="K532" s="176"/>
      <c r="L532" s="176"/>
      <c r="M532" s="148">
        <f t="shared" si="26"/>
        <v>0</v>
      </c>
      <c r="N532" s="176"/>
      <c r="O532" s="240" t="str">
        <f t="shared" si="34"/>
        <v xml:space="preserve"> </v>
      </c>
      <c r="P532" s="176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42">
        <v>0</v>
      </c>
      <c r="G533" s="142"/>
      <c r="H533" s="148">
        <f t="shared" si="32"/>
        <v>0</v>
      </c>
      <c r="I533" s="176"/>
      <c r="J533" s="147" t="str">
        <f t="shared" si="33"/>
        <v xml:space="preserve"> </v>
      </c>
      <c r="K533" s="176"/>
      <c r="L533" s="176"/>
      <c r="M533" s="148">
        <f t="shared" si="26"/>
        <v>0</v>
      </c>
      <c r="N533" s="176"/>
      <c r="O533" s="240" t="str">
        <f t="shared" si="34"/>
        <v xml:space="preserve"> </v>
      </c>
      <c r="P533" s="176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42">
        <v>0</v>
      </c>
      <c r="G534" s="142"/>
      <c r="H534" s="148">
        <f t="shared" si="32"/>
        <v>0</v>
      </c>
      <c r="I534" s="176"/>
      <c r="J534" s="147" t="str">
        <f t="shared" si="33"/>
        <v xml:space="preserve"> </v>
      </c>
      <c r="K534" s="176"/>
      <c r="L534" s="176"/>
      <c r="M534" s="148">
        <f t="shared" si="26"/>
        <v>0</v>
      </c>
      <c r="N534" s="176"/>
      <c r="O534" s="240" t="str">
        <f t="shared" si="34"/>
        <v xml:space="preserve"> </v>
      </c>
      <c r="P534" s="176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42">
        <v>0</v>
      </c>
      <c r="G535" s="142"/>
      <c r="H535" s="148">
        <f t="shared" si="32"/>
        <v>0</v>
      </c>
      <c r="I535" s="176"/>
      <c r="J535" s="147" t="str">
        <f t="shared" si="33"/>
        <v xml:space="preserve"> </v>
      </c>
      <c r="K535" s="176"/>
      <c r="L535" s="176"/>
      <c r="M535" s="148">
        <f t="shared" si="26"/>
        <v>0</v>
      </c>
      <c r="N535" s="176"/>
      <c r="O535" s="240" t="str">
        <f t="shared" si="34"/>
        <v xml:space="preserve"> </v>
      </c>
      <c r="P535" s="176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42">
        <v>0</v>
      </c>
      <c r="G536" s="142"/>
      <c r="H536" s="148">
        <f t="shared" si="32"/>
        <v>0</v>
      </c>
      <c r="I536" s="176"/>
      <c r="J536" s="147" t="str">
        <f t="shared" si="33"/>
        <v xml:space="preserve"> </v>
      </c>
      <c r="K536" s="176"/>
      <c r="L536" s="176"/>
      <c r="M536" s="148">
        <f t="shared" si="26"/>
        <v>0</v>
      </c>
      <c r="N536" s="176"/>
      <c r="O536" s="240" t="str">
        <f t="shared" si="34"/>
        <v xml:space="preserve"> </v>
      </c>
      <c r="P536" s="176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42">
        <v>0</v>
      </c>
      <c r="G537" s="142"/>
      <c r="H537" s="148">
        <f t="shared" si="32"/>
        <v>0</v>
      </c>
      <c r="I537" s="176"/>
      <c r="J537" s="147" t="str">
        <f t="shared" si="33"/>
        <v xml:space="preserve"> </v>
      </c>
      <c r="K537" s="176"/>
      <c r="L537" s="176"/>
      <c r="M537" s="148">
        <f t="shared" ref="M537:M559" si="35">SUM(K537:L537)</f>
        <v>0</v>
      </c>
      <c r="N537" s="176"/>
      <c r="O537" s="240" t="str">
        <f t="shared" si="34"/>
        <v xml:space="preserve"> </v>
      </c>
      <c r="P537" s="176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42">
        <v>0</v>
      </c>
      <c r="G538" s="142"/>
      <c r="H538" s="148">
        <f t="shared" si="32"/>
        <v>0</v>
      </c>
      <c r="I538" s="176"/>
      <c r="J538" s="147" t="str">
        <f t="shared" si="33"/>
        <v xml:space="preserve"> </v>
      </c>
      <c r="K538" s="176"/>
      <c r="L538" s="176"/>
      <c r="M538" s="148">
        <f t="shared" si="35"/>
        <v>0</v>
      </c>
      <c r="N538" s="176"/>
      <c r="O538" s="240" t="str">
        <f t="shared" si="34"/>
        <v xml:space="preserve"> </v>
      </c>
      <c r="P538" s="176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42">
        <v>0</v>
      </c>
      <c r="G539" s="142"/>
      <c r="H539" s="148">
        <f t="shared" si="32"/>
        <v>0</v>
      </c>
      <c r="I539" s="176"/>
      <c r="J539" s="147" t="str">
        <f t="shared" si="33"/>
        <v xml:space="preserve"> </v>
      </c>
      <c r="K539" s="176"/>
      <c r="L539" s="176"/>
      <c r="M539" s="148">
        <f t="shared" si="35"/>
        <v>0</v>
      </c>
      <c r="N539" s="176"/>
      <c r="O539" s="240" t="str">
        <f t="shared" si="34"/>
        <v xml:space="preserve"> </v>
      </c>
      <c r="P539" s="176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42">
        <v>0</v>
      </c>
      <c r="G540" s="142"/>
      <c r="H540" s="148">
        <f t="shared" si="32"/>
        <v>0</v>
      </c>
      <c r="I540" s="176"/>
      <c r="J540" s="147" t="str">
        <f t="shared" si="33"/>
        <v xml:space="preserve"> </v>
      </c>
      <c r="K540" s="176"/>
      <c r="L540" s="176"/>
      <c r="M540" s="148">
        <f t="shared" si="35"/>
        <v>0</v>
      </c>
      <c r="N540" s="176"/>
      <c r="O540" s="240" t="str">
        <f t="shared" si="34"/>
        <v xml:space="preserve"> </v>
      </c>
      <c r="P540" s="176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42">
        <v>0</v>
      </c>
      <c r="G541" s="142"/>
      <c r="H541" s="148">
        <f t="shared" si="32"/>
        <v>0</v>
      </c>
      <c r="I541" s="176"/>
      <c r="J541" s="147" t="str">
        <f t="shared" si="33"/>
        <v xml:space="preserve"> </v>
      </c>
      <c r="K541" s="176"/>
      <c r="L541" s="176"/>
      <c r="M541" s="148">
        <f t="shared" si="35"/>
        <v>0</v>
      </c>
      <c r="N541" s="176"/>
      <c r="O541" s="240" t="str">
        <f t="shared" si="34"/>
        <v xml:space="preserve"> </v>
      </c>
      <c r="P541" s="176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42">
        <v>0</v>
      </c>
      <c r="G542" s="142"/>
      <c r="H542" s="148">
        <f t="shared" si="32"/>
        <v>0</v>
      </c>
      <c r="I542" s="176"/>
      <c r="J542" s="147" t="str">
        <f t="shared" si="33"/>
        <v xml:space="preserve"> </v>
      </c>
      <c r="K542" s="176"/>
      <c r="L542" s="176"/>
      <c r="M542" s="148">
        <f t="shared" si="35"/>
        <v>0</v>
      </c>
      <c r="N542" s="176"/>
      <c r="O542" s="240" t="str">
        <f t="shared" si="34"/>
        <v xml:space="preserve"> </v>
      </c>
      <c r="P542" s="176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42">
        <v>0</v>
      </c>
      <c r="G543" s="142"/>
      <c r="H543" s="148">
        <f t="shared" si="32"/>
        <v>0</v>
      </c>
      <c r="I543" s="176"/>
      <c r="J543" s="147" t="str">
        <f t="shared" si="33"/>
        <v xml:space="preserve"> </v>
      </c>
      <c r="K543" s="176"/>
      <c r="L543" s="176"/>
      <c r="M543" s="148">
        <f t="shared" si="35"/>
        <v>0</v>
      </c>
      <c r="N543" s="176"/>
      <c r="O543" s="240" t="str">
        <f t="shared" si="34"/>
        <v xml:space="preserve"> </v>
      </c>
      <c r="P543" s="176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42">
        <v>0</v>
      </c>
      <c r="G544" s="142"/>
      <c r="H544" s="148">
        <f t="shared" si="32"/>
        <v>0</v>
      </c>
      <c r="I544" s="176"/>
      <c r="J544" s="147" t="str">
        <f t="shared" si="33"/>
        <v xml:space="preserve"> </v>
      </c>
      <c r="K544" s="176"/>
      <c r="L544" s="176"/>
      <c r="M544" s="148">
        <f t="shared" si="35"/>
        <v>0</v>
      </c>
      <c r="N544" s="176"/>
      <c r="O544" s="240" t="str">
        <f t="shared" si="34"/>
        <v xml:space="preserve"> </v>
      </c>
      <c r="P544" s="176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42">
        <v>0</v>
      </c>
      <c r="G545" s="142"/>
      <c r="H545" s="148">
        <f t="shared" si="32"/>
        <v>0</v>
      </c>
      <c r="I545" s="176"/>
      <c r="J545" s="147" t="str">
        <f t="shared" si="33"/>
        <v xml:space="preserve"> </v>
      </c>
      <c r="K545" s="176"/>
      <c r="L545" s="176"/>
      <c r="M545" s="148">
        <f t="shared" si="35"/>
        <v>0</v>
      </c>
      <c r="N545" s="176"/>
      <c r="O545" s="240" t="str">
        <f t="shared" si="34"/>
        <v xml:space="preserve"> </v>
      </c>
      <c r="P545" s="176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42">
        <v>0</v>
      </c>
      <c r="G546" s="142"/>
      <c r="H546" s="148">
        <f t="shared" si="32"/>
        <v>0</v>
      </c>
      <c r="I546" s="176"/>
      <c r="J546" s="147" t="str">
        <f t="shared" si="33"/>
        <v xml:space="preserve"> </v>
      </c>
      <c r="K546" s="176"/>
      <c r="L546" s="176"/>
      <c r="M546" s="148">
        <f t="shared" si="35"/>
        <v>0</v>
      </c>
      <c r="N546" s="176"/>
      <c r="O546" s="240" t="str">
        <f t="shared" si="34"/>
        <v xml:space="preserve"> </v>
      </c>
      <c r="P546" s="176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42">
        <v>0</v>
      </c>
      <c r="G547" s="142"/>
      <c r="H547" s="148">
        <f t="shared" si="32"/>
        <v>0</v>
      </c>
      <c r="I547" s="176"/>
      <c r="J547" s="147" t="str">
        <f t="shared" si="33"/>
        <v xml:space="preserve"> </v>
      </c>
      <c r="K547" s="176"/>
      <c r="L547" s="176"/>
      <c r="M547" s="148">
        <f t="shared" si="35"/>
        <v>0</v>
      </c>
      <c r="N547" s="176"/>
      <c r="O547" s="240" t="str">
        <f t="shared" si="34"/>
        <v xml:space="preserve"> </v>
      </c>
      <c r="P547" s="176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42">
        <v>0</v>
      </c>
      <c r="G548" s="142"/>
      <c r="H548" s="148">
        <f t="shared" si="32"/>
        <v>0</v>
      </c>
      <c r="I548" s="176"/>
      <c r="J548" s="147" t="str">
        <f t="shared" si="33"/>
        <v xml:space="preserve"> </v>
      </c>
      <c r="K548" s="176"/>
      <c r="L548" s="176"/>
      <c r="M548" s="148">
        <f t="shared" si="35"/>
        <v>0</v>
      </c>
      <c r="N548" s="176"/>
      <c r="O548" s="240" t="str">
        <f t="shared" si="34"/>
        <v xml:space="preserve"> </v>
      </c>
      <c r="P548" s="176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42">
        <v>0</v>
      </c>
      <c r="G549" s="142"/>
      <c r="H549" s="148">
        <f t="shared" si="32"/>
        <v>0</v>
      </c>
      <c r="I549" s="176"/>
      <c r="J549" s="147" t="str">
        <f t="shared" si="33"/>
        <v xml:space="preserve"> </v>
      </c>
      <c r="K549" s="176"/>
      <c r="L549" s="176"/>
      <c r="M549" s="148">
        <f t="shared" si="35"/>
        <v>0</v>
      </c>
      <c r="N549" s="176"/>
      <c r="O549" s="240" t="str">
        <f t="shared" si="34"/>
        <v xml:space="preserve"> </v>
      </c>
      <c r="P549" s="176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42">
        <v>0</v>
      </c>
      <c r="G550" s="142"/>
      <c r="H550" s="148">
        <f t="shared" ref="H550:H559" si="36">SUM(F550:G550)</f>
        <v>0</v>
      </c>
      <c r="I550" s="176"/>
      <c r="J550" s="147" t="str">
        <f t="shared" si="33"/>
        <v xml:space="preserve"> </v>
      </c>
      <c r="K550" s="176"/>
      <c r="L550" s="176"/>
      <c r="M550" s="148">
        <f t="shared" si="35"/>
        <v>0</v>
      </c>
      <c r="N550" s="176"/>
      <c r="O550" s="240" t="str">
        <f t="shared" si="34"/>
        <v xml:space="preserve"> </v>
      </c>
      <c r="P550" s="176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42">
        <v>0</v>
      </c>
      <c r="G551" s="142"/>
      <c r="H551" s="148">
        <f t="shared" si="36"/>
        <v>0</v>
      </c>
      <c r="I551" s="176"/>
      <c r="J551" s="147" t="str">
        <f t="shared" si="33"/>
        <v xml:space="preserve"> </v>
      </c>
      <c r="K551" s="176"/>
      <c r="L551" s="176"/>
      <c r="M551" s="148">
        <f t="shared" si="35"/>
        <v>0</v>
      </c>
      <c r="N551" s="176"/>
      <c r="O551" s="240" t="str">
        <f t="shared" si="34"/>
        <v xml:space="preserve"> </v>
      </c>
      <c r="P551" s="176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42">
        <v>0</v>
      </c>
      <c r="G552" s="142"/>
      <c r="H552" s="148">
        <f t="shared" si="36"/>
        <v>0</v>
      </c>
      <c r="I552" s="176"/>
      <c r="J552" s="147" t="str">
        <f t="shared" si="33"/>
        <v xml:space="preserve"> </v>
      </c>
      <c r="K552" s="176"/>
      <c r="L552" s="176"/>
      <c r="M552" s="148">
        <f t="shared" si="35"/>
        <v>0</v>
      </c>
      <c r="N552" s="176"/>
      <c r="O552" s="240" t="str">
        <f t="shared" si="34"/>
        <v xml:space="preserve"> </v>
      </c>
      <c r="P552" s="176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42">
        <v>0</v>
      </c>
      <c r="G553" s="142"/>
      <c r="H553" s="148">
        <f t="shared" si="36"/>
        <v>0</v>
      </c>
      <c r="I553" s="176"/>
      <c r="J553" s="147" t="str">
        <f t="shared" si="33"/>
        <v xml:space="preserve"> </v>
      </c>
      <c r="K553" s="176"/>
      <c r="L553" s="176"/>
      <c r="M553" s="148">
        <f t="shared" si="35"/>
        <v>0</v>
      </c>
      <c r="N553" s="176"/>
      <c r="O553" s="240" t="str">
        <f t="shared" si="34"/>
        <v xml:space="preserve"> </v>
      </c>
      <c r="P553" s="176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42">
        <v>0</v>
      </c>
      <c r="G554" s="142"/>
      <c r="H554" s="148">
        <f t="shared" si="36"/>
        <v>0</v>
      </c>
      <c r="I554" s="176"/>
      <c r="J554" s="147" t="str">
        <f t="shared" si="33"/>
        <v xml:space="preserve"> </v>
      </c>
      <c r="K554" s="176"/>
      <c r="L554" s="176"/>
      <c r="M554" s="148">
        <f t="shared" si="35"/>
        <v>0</v>
      </c>
      <c r="N554" s="176"/>
      <c r="O554" s="240" t="str">
        <f t="shared" si="34"/>
        <v xml:space="preserve"> </v>
      </c>
      <c r="P554" s="176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42">
        <v>0</v>
      </c>
      <c r="G555" s="142"/>
      <c r="H555" s="148">
        <f t="shared" si="36"/>
        <v>0</v>
      </c>
      <c r="I555" s="176"/>
      <c r="J555" s="147" t="str">
        <f t="shared" si="33"/>
        <v xml:space="preserve"> </v>
      </c>
      <c r="K555" s="176"/>
      <c r="L555" s="176"/>
      <c r="M555" s="148">
        <f t="shared" si="35"/>
        <v>0</v>
      </c>
      <c r="N555" s="176"/>
      <c r="O555" s="240" t="str">
        <f t="shared" si="34"/>
        <v xml:space="preserve"> </v>
      </c>
      <c r="P555" s="176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42">
        <v>0</v>
      </c>
      <c r="G556" s="142"/>
      <c r="H556" s="148">
        <f t="shared" si="36"/>
        <v>0</v>
      </c>
      <c r="I556" s="176"/>
      <c r="J556" s="147" t="str">
        <f t="shared" si="33"/>
        <v xml:space="preserve"> </v>
      </c>
      <c r="K556" s="176"/>
      <c r="L556" s="176"/>
      <c r="M556" s="148">
        <f t="shared" si="35"/>
        <v>0</v>
      </c>
      <c r="N556" s="176"/>
      <c r="O556" s="240" t="str">
        <f t="shared" si="34"/>
        <v xml:space="preserve"> </v>
      </c>
      <c r="P556" s="176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42">
        <v>0</v>
      </c>
      <c r="G557" s="142"/>
      <c r="H557" s="148">
        <f t="shared" si="36"/>
        <v>0</v>
      </c>
      <c r="I557" s="176"/>
      <c r="J557" s="147" t="str">
        <f t="shared" si="33"/>
        <v xml:space="preserve"> </v>
      </c>
      <c r="K557" s="176"/>
      <c r="L557" s="176"/>
      <c r="M557" s="148">
        <f t="shared" si="35"/>
        <v>0</v>
      </c>
      <c r="N557" s="176"/>
      <c r="O557" s="240" t="str">
        <f t="shared" si="34"/>
        <v xml:space="preserve"> </v>
      </c>
      <c r="P557" s="176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42">
        <v>0</v>
      </c>
      <c r="G558" s="142"/>
      <c r="H558" s="148">
        <f t="shared" si="36"/>
        <v>0</v>
      </c>
      <c r="I558" s="176"/>
      <c r="J558" s="147" t="str">
        <f t="shared" si="33"/>
        <v xml:space="preserve"> </v>
      </c>
      <c r="K558" s="176"/>
      <c r="L558" s="176"/>
      <c r="M558" s="148">
        <f t="shared" si="35"/>
        <v>0</v>
      </c>
      <c r="N558" s="176"/>
      <c r="O558" s="240" t="str">
        <f t="shared" si="34"/>
        <v xml:space="preserve"> </v>
      </c>
      <c r="P558" s="176"/>
    </row>
    <row r="559" spans="1:16" ht="25.5" hidden="1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42">
        <v>0</v>
      </c>
      <c r="G559" s="142"/>
      <c r="H559" s="148">
        <f t="shared" si="36"/>
        <v>0</v>
      </c>
      <c r="I559" s="176"/>
      <c r="J559" s="147" t="str">
        <f t="shared" si="33"/>
        <v xml:space="preserve"> </v>
      </c>
      <c r="K559" s="176"/>
      <c r="L559" s="176"/>
      <c r="M559" s="148">
        <f t="shared" si="35"/>
        <v>0</v>
      </c>
      <c r="N559" s="176"/>
      <c r="O559" s="240" t="str">
        <f t="shared" si="34"/>
        <v xml:space="preserve"> </v>
      </c>
      <c r="P559" s="176"/>
    </row>
    <row r="560" spans="1:16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49">
        <v>400</v>
      </c>
      <c r="G560" s="149">
        <f t="shared" ref="G560:I560" si="37">G300+G301+G341+G420+G485+G494+G499+G559</f>
        <v>0</v>
      </c>
      <c r="H560" s="149">
        <f t="shared" si="37"/>
        <v>400</v>
      </c>
      <c r="I560" s="149">
        <f t="shared" si="37"/>
        <v>440000</v>
      </c>
      <c r="J560" s="147">
        <f t="shared" si="33"/>
        <v>1100</v>
      </c>
      <c r="K560" s="149">
        <f t="shared" ref="K560" si="38">K300+K301+K341+K420+K485+K494+K499+K559</f>
        <v>400000</v>
      </c>
      <c r="L560" s="149">
        <f t="shared" ref="L560:N560" si="39">L300+L301+L341+L420+L485+L494+L499+L559</f>
        <v>-63225</v>
      </c>
      <c r="M560" s="149">
        <f t="shared" si="39"/>
        <v>336775</v>
      </c>
      <c r="N560" s="149">
        <f t="shared" si="39"/>
        <v>100000</v>
      </c>
      <c r="O560" s="240">
        <f t="shared" si="34"/>
        <v>0.29693415485116176</v>
      </c>
      <c r="P560" s="149">
        <f t="shared" ref="P560" si="40">P300+P301+P341+P420+P485+P494+P499+P559</f>
        <v>400000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81">
    <mergeCell ref="P5:P6"/>
    <mergeCell ref="P278:P279"/>
    <mergeCell ref="A5:B6"/>
    <mergeCell ref="D5:D6"/>
    <mergeCell ref="F5:F6"/>
    <mergeCell ref="A7:B7"/>
    <mergeCell ref="C5:C6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3:O3"/>
    <mergeCell ref="D1:K1"/>
    <mergeCell ref="O5:O6"/>
    <mergeCell ref="K278:K279"/>
    <mergeCell ref="L278:L279"/>
    <mergeCell ref="M278:M279"/>
    <mergeCell ref="N278:N279"/>
    <mergeCell ref="O278:O279"/>
    <mergeCell ref="I278:I279"/>
    <mergeCell ref="J278:J279"/>
    <mergeCell ref="G278:G279"/>
    <mergeCell ref="H278:H279"/>
    <mergeCell ref="D278:D279"/>
    <mergeCell ref="F278:F279"/>
    <mergeCell ref="G5:G6"/>
    <mergeCell ref="H5:H6"/>
    <mergeCell ref="I5:I6"/>
    <mergeCell ref="J5:J6"/>
    <mergeCell ref="K5:K6"/>
    <mergeCell ref="L5:L6"/>
    <mergeCell ref="M5:M6"/>
    <mergeCell ref="N5:N6"/>
    <mergeCell ref="A2:O2"/>
    <mergeCell ref="A266:B266"/>
  </mergeCells>
  <pageMargins left="0.25" right="0.25" top="0.75" bottom="0.75" header="0.3" footer="0.3"/>
  <pageSetup paperSize="9" scale="59" fitToHeight="0" orientation="portrait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28"/>
  <sheetViews>
    <sheetView view="pageBreakPreview" zoomScaleNormal="100" zoomScaleSheetLayoutView="100" workbookViewId="0">
      <selection activeCell="M5" sqref="M5:N6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9" max="9" width="13.6640625" style="175" customWidth="1"/>
    <col min="10" max="10" width="8.88671875" style="138" hidden="1" customWidth="1"/>
    <col min="11" max="11" width="9.88671875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9.88671875" style="175" hidden="1" customWidth="1"/>
    <col min="17" max="17" width="8.88671875" customWidth="1"/>
  </cols>
  <sheetData>
    <row r="1" spans="1:16" x14ac:dyDescent="0.2">
      <c r="D1" s="416" t="s">
        <v>848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1057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70" t="s">
        <v>4</v>
      </c>
      <c r="D7" s="67" t="s">
        <v>5</v>
      </c>
      <c r="E7" s="67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32" t="s">
        <v>858</v>
      </c>
      <c r="K7" s="371" t="s">
        <v>866</v>
      </c>
      <c r="L7" s="163" t="s">
        <v>858</v>
      </c>
      <c r="M7" s="163" t="s">
        <v>865</v>
      </c>
      <c r="N7" s="191" t="s">
        <v>866</v>
      </c>
      <c r="O7" s="232" t="s">
        <v>867</v>
      </c>
      <c r="P7" s="329" t="s">
        <v>866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142">
        <v>0</v>
      </c>
      <c r="G8" s="142"/>
      <c r="H8" s="145">
        <f>SUM(F8:G8)</f>
        <v>0</v>
      </c>
      <c r="I8" s="176"/>
      <c r="J8" s="147" t="str">
        <f t="shared" ref="J8:J71" si="0">IF(H8=0," ",I8/H8)</f>
        <v xml:space="preserve"> </v>
      </c>
      <c r="K8" s="176"/>
      <c r="L8" s="176"/>
      <c r="M8" s="145">
        <f>SUM(K8:L8)</f>
        <v>0</v>
      </c>
      <c r="N8" s="176"/>
      <c r="O8" s="133" t="str">
        <f t="shared" ref="O8:O71" si="1">IF(M8=0," ",N8/M8)</f>
        <v xml:space="preserve"> </v>
      </c>
      <c r="P8" s="176"/>
    </row>
    <row r="9" spans="1:16" ht="25.5" x14ac:dyDescent="0.2">
      <c r="A9" s="392" t="s">
        <v>9</v>
      </c>
      <c r="B9" s="393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76"/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  <c r="P9" s="176"/>
    </row>
    <row r="10" spans="1:16" ht="25.5" x14ac:dyDescent="0.2">
      <c r="A10" s="392" t="s">
        <v>12</v>
      </c>
      <c r="B10" s="393"/>
      <c r="C10" s="3" t="s">
        <v>13</v>
      </c>
      <c r="D10" s="14" t="s">
        <v>14</v>
      </c>
      <c r="E10" s="14"/>
      <c r="F10" s="142">
        <v>191</v>
      </c>
      <c r="G10" s="142"/>
      <c r="H10" s="145">
        <f t="shared" si="2"/>
        <v>191</v>
      </c>
      <c r="I10" s="176"/>
      <c r="J10" s="147">
        <f t="shared" si="0"/>
        <v>0</v>
      </c>
      <c r="K10" s="176"/>
      <c r="L10" s="176"/>
      <c r="M10" s="145">
        <f t="shared" si="3"/>
        <v>0</v>
      </c>
      <c r="N10" s="176"/>
      <c r="O10" s="133" t="str">
        <f t="shared" si="1"/>
        <v xml:space="preserve"> </v>
      </c>
      <c r="P10" s="176"/>
    </row>
    <row r="11" spans="1:16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76"/>
      <c r="L11" s="176"/>
      <c r="M11" s="145">
        <f t="shared" si="3"/>
        <v>0</v>
      </c>
      <c r="N11" s="176"/>
      <c r="O11" s="133" t="str">
        <f t="shared" si="1"/>
        <v xml:space="preserve"> </v>
      </c>
      <c r="P11" s="176"/>
    </row>
    <row r="12" spans="1:16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76"/>
      <c r="L12" s="176"/>
      <c r="M12" s="145">
        <f t="shared" si="3"/>
        <v>0</v>
      </c>
      <c r="N12" s="176"/>
      <c r="O12" s="133" t="str">
        <f t="shared" si="1"/>
        <v xml:space="preserve"> </v>
      </c>
      <c r="P12" s="176"/>
    </row>
    <row r="13" spans="1:16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76"/>
      <c r="L13" s="176"/>
      <c r="M13" s="145">
        <f t="shared" si="3"/>
        <v>0</v>
      </c>
      <c r="N13" s="176"/>
      <c r="O13" s="133" t="str">
        <f t="shared" si="1"/>
        <v xml:space="preserve"> </v>
      </c>
      <c r="P13" s="176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I15" si="4">SUM(F8:F13)</f>
        <v>191</v>
      </c>
      <c r="G14" s="146">
        <f t="shared" si="4"/>
        <v>0</v>
      </c>
      <c r="H14" s="146">
        <f t="shared" si="4"/>
        <v>191</v>
      </c>
      <c r="I14" s="146">
        <f t="shared" si="4"/>
        <v>0</v>
      </c>
      <c r="J14" s="146">
        <f t="shared" ref="J14:N14" si="5">SUM(J8:J13)</f>
        <v>0</v>
      </c>
      <c r="K14" s="146">
        <f t="shared" si="5"/>
        <v>0</v>
      </c>
      <c r="L14" s="146">
        <f t="shared" si="5"/>
        <v>0</v>
      </c>
      <c r="M14" s="146">
        <f t="shared" si="5"/>
        <v>0</v>
      </c>
      <c r="N14" s="146">
        <f t="shared" si="5"/>
        <v>0</v>
      </c>
      <c r="O14" s="133" t="str">
        <f t="shared" si="1"/>
        <v xml:space="preserve"> </v>
      </c>
      <c r="P14" s="146">
        <f t="shared" ref="P14" si="6">SUM(P8:P13)</f>
        <v>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46">
        <f t="shared" si="4"/>
        <v>382</v>
      </c>
      <c r="G15" s="142"/>
      <c r="H15" s="145">
        <f t="shared" ref="H15:H49" si="7">SUM(F15:G15)</f>
        <v>382</v>
      </c>
      <c r="I15" s="176"/>
      <c r="J15" s="147">
        <f t="shared" si="0"/>
        <v>0</v>
      </c>
      <c r="K15" s="176"/>
      <c r="L15" s="176"/>
      <c r="M15" s="145">
        <f t="shared" si="3"/>
        <v>0</v>
      </c>
      <c r="N15" s="176"/>
      <c r="O15" s="133" t="str">
        <f t="shared" si="1"/>
        <v xml:space="preserve"> </v>
      </c>
      <c r="P15" s="176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7"/>
        <v>0</v>
      </c>
      <c r="I16" s="176"/>
      <c r="J16" s="147" t="str">
        <f t="shared" si="0"/>
        <v xml:space="preserve"> </v>
      </c>
      <c r="K16" s="176"/>
      <c r="L16" s="176"/>
      <c r="M16" s="145">
        <f t="shared" si="3"/>
        <v>0</v>
      </c>
      <c r="N16" s="176"/>
      <c r="O16" s="133" t="str">
        <f t="shared" si="1"/>
        <v xml:space="preserve"> </v>
      </c>
      <c r="P16" s="176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7"/>
        <v>0</v>
      </c>
      <c r="I17" s="176"/>
      <c r="J17" s="147" t="str">
        <f t="shared" si="0"/>
        <v xml:space="preserve"> </v>
      </c>
      <c r="K17" s="176"/>
      <c r="L17" s="176"/>
      <c r="M17" s="145">
        <f t="shared" si="3"/>
        <v>0</v>
      </c>
      <c r="N17" s="176"/>
      <c r="O17" s="133" t="str">
        <f t="shared" si="1"/>
        <v xml:space="preserve"> </v>
      </c>
      <c r="P17" s="176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7"/>
        <v>0</v>
      </c>
      <c r="I18" s="176"/>
      <c r="J18" s="147" t="str">
        <f t="shared" si="0"/>
        <v xml:space="preserve"> </v>
      </c>
      <c r="K18" s="176"/>
      <c r="L18" s="176"/>
      <c r="M18" s="145">
        <f t="shared" si="3"/>
        <v>0</v>
      </c>
      <c r="N18" s="176"/>
      <c r="O18" s="133" t="str">
        <f t="shared" si="1"/>
        <v xml:space="preserve"> </v>
      </c>
      <c r="P18" s="176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7"/>
        <v>0</v>
      </c>
      <c r="I19" s="176"/>
      <c r="J19" s="147" t="str">
        <f t="shared" si="0"/>
        <v xml:space="preserve"> </v>
      </c>
      <c r="K19" s="176"/>
      <c r="L19" s="176"/>
      <c r="M19" s="145">
        <f t="shared" si="3"/>
        <v>0</v>
      </c>
      <c r="N19" s="176"/>
      <c r="O19" s="133" t="str">
        <f t="shared" si="1"/>
        <v xml:space="preserve"> </v>
      </c>
      <c r="P19" s="176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7"/>
        <v>0</v>
      </c>
      <c r="I20" s="176"/>
      <c r="J20" s="147" t="str">
        <f t="shared" si="0"/>
        <v xml:space="preserve"> </v>
      </c>
      <c r="K20" s="176"/>
      <c r="L20" s="176"/>
      <c r="M20" s="145">
        <f t="shared" si="3"/>
        <v>0</v>
      </c>
      <c r="N20" s="176"/>
      <c r="O20" s="133" t="str">
        <f t="shared" si="1"/>
        <v xml:space="preserve"> </v>
      </c>
      <c r="P20" s="176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7"/>
        <v>0</v>
      </c>
      <c r="I21" s="176"/>
      <c r="J21" s="147" t="str">
        <f t="shared" si="0"/>
        <v xml:space="preserve"> </v>
      </c>
      <c r="K21" s="176"/>
      <c r="L21" s="176"/>
      <c r="M21" s="145">
        <f t="shared" si="3"/>
        <v>0</v>
      </c>
      <c r="N21" s="176"/>
      <c r="O21" s="133" t="str">
        <f t="shared" si="1"/>
        <v xml:space="preserve"> </v>
      </c>
      <c r="P21" s="176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7"/>
        <v>0</v>
      </c>
      <c r="I22" s="176"/>
      <c r="J22" s="147" t="str">
        <f t="shared" si="0"/>
        <v xml:space="preserve"> </v>
      </c>
      <c r="K22" s="176"/>
      <c r="L22" s="176"/>
      <c r="M22" s="145">
        <f t="shared" si="3"/>
        <v>0</v>
      </c>
      <c r="N22" s="176"/>
      <c r="O22" s="133" t="str">
        <f t="shared" si="1"/>
        <v xml:space="preserve"> </v>
      </c>
      <c r="P22" s="176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7"/>
        <v>0</v>
      </c>
      <c r="I23" s="176"/>
      <c r="J23" s="147" t="str">
        <f t="shared" si="0"/>
        <v xml:space="preserve"> </v>
      </c>
      <c r="K23" s="176"/>
      <c r="L23" s="176"/>
      <c r="M23" s="145">
        <f t="shared" si="3"/>
        <v>0</v>
      </c>
      <c r="N23" s="176"/>
      <c r="O23" s="133" t="str">
        <f t="shared" si="1"/>
        <v xml:space="preserve"> </v>
      </c>
      <c r="P23" s="176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7"/>
        <v>0</v>
      </c>
      <c r="I24" s="176"/>
      <c r="J24" s="147" t="str">
        <f t="shared" si="0"/>
        <v xml:space="preserve"> </v>
      </c>
      <c r="K24" s="176"/>
      <c r="L24" s="176"/>
      <c r="M24" s="145">
        <f t="shared" si="3"/>
        <v>0</v>
      </c>
      <c r="N24" s="176"/>
      <c r="O24" s="133" t="str">
        <f t="shared" si="1"/>
        <v xml:space="preserve"> </v>
      </c>
      <c r="P24" s="176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7"/>
        <v>0</v>
      </c>
      <c r="I25" s="176"/>
      <c r="J25" s="147" t="str">
        <f t="shared" si="0"/>
        <v xml:space="preserve"> </v>
      </c>
      <c r="K25" s="176"/>
      <c r="L25" s="176"/>
      <c r="M25" s="145">
        <f t="shared" si="3"/>
        <v>0</v>
      </c>
      <c r="N25" s="176"/>
      <c r="O25" s="133" t="str">
        <f t="shared" si="1"/>
        <v xml:space="preserve"> </v>
      </c>
      <c r="P25" s="176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7"/>
        <v>0</v>
      </c>
      <c r="I26" s="176"/>
      <c r="J26" s="147" t="str">
        <f t="shared" si="0"/>
        <v xml:space="preserve"> </v>
      </c>
      <c r="K26" s="176"/>
      <c r="L26" s="176"/>
      <c r="M26" s="145">
        <f t="shared" si="3"/>
        <v>0</v>
      </c>
      <c r="N26" s="176"/>
      <c r="O26" s="133" t="str">
        <f t="shared" si="1"/>
        <v xml:space="preserve"> </v>
      </c>
      <c r="P26" s="176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7"/>
        <v>0</v>
      </c>
      <c r="I27" s="176"/>
      <c r="J27" s="147" t="str">
        <f t="shared" si="0"/>
        <v xml:space="preserve"> </v>
      </c>
      <c r="K27" s="176"/>
      <c r="L27" s="176"/>
      <c r="M27" s="145">
        <f t="shared" si="3"/>
        <v>0</v>
      </c>
      <c r="N27" s="176"/>
      <c r="O27" s="133" t="str">
        <f t="shared" si="1"/>
        <v xml:space="preserve"> </v>
      </c>
      <c r="P27" s="176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7"/>
        <v>0</v>
      </c>
      <c r="I28" s="176"/>
      <c r="J28" s="147" t="str">
        <f t="shared" si="0"/>
        <v xml:space="preserve"> </v>
      </c>
      <c r="K28" s="176"/>
      <c r="L28" s="176"/>
      <c r="M28" s="145">
        <f t="shared" si="3"/>
        <v>0</v>
      </c>
      <c r="N28" s="176"/>
      <c r="O28" s="133" t="str">
        <f t="shared" si="1"/>
        <v xml:space="preserve"> </v>
      </c>
      <c r="P28" s="176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7"/>
        <v>0</v>
      </c>
      <c r="I29" s="176"/>
      <c r="J29" s="147" t="str">
        <f t="shared" si="0"/>
        <v xml:space="preserve"> </v>
      </c>
      <c r="K29" s="176"/>
      <c r="L29" s="176"/>
      <c r="M29" s="145">
        <f t="shared" si="3"/>
        <v>0</v>
      </c>
      <c r="N29" s="176"/>
      <c r="O29" s="133" t="str">
        <f t="shared" si="1"/>
        <v xml:space="preserve"> </v>
      </c>
      <c r="P29" s="176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7"/>
        <v>0</v>
      </c>
      <c r="I30" s="176"/>
      <c r="J30" s="147" t="str">
        <f t="shared" si="0"/>
        <v xml:space="preserve"> </v>
      </c>
      <c r="K30" s="176"/>
      <c r="L30" s="176"/>
      <c r="M30" s="145">
        <f t="shared" si="3"/>
        <v>0</v>
      </c>
      <c r="N30" s="176"/>
      <c r="O30" s="133" t="str">
        <f t="shared" si="1"/>
        <v xml:space="preserve"> </v>
      </c>
      <c r="P30" s="176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7"/>
        <v>0</v>
      </c>
      <c r="I31" s="176"/>
      <c r="J31" s="147" t="str">
        <f t="shared" si="0"/>
        <v xml:space="preserve"> </v>
      </c>
      <c r="K31" s="176"/>
      <c r="L31" s="176"/>
      <c r="M31" s="145">
        <f t="shared" si="3"/>
        <v>0</v>
      </c>
      <c r="N31" s="176"/>
      <c r="O31" s="133" t="str">
        <f t="shared" si="1"/>
        <v xml:space="preserve"> </v>
      </c>
      <c r="P31" s="176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7"/>
        <v>0</v>
      </c>
      <c r="I32" s="176"/>
      <c r="J32" s="147" t="str">
        <f t="shared" si="0"/>
        <v xml:space="preserve"> </v>
      </c>
      <c r="K32" s="176"/>
      <c r="L32" s="176"/>
      <c r="M32" s="145">
        <f t="shared" si="3"/>
        <v>0</v>
      </c>
      <c r="N32" s="176"/>
      <c r="O32" s="133" t="str">
        <f t="shared" si="1"/>
        <v xml:space="preserve"> </v>
      </c>
      <c r="P32" s="176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7"/>
        <v>0</v>
      </c>
      <c r="I33" s="176"/>
      <c r="J33" s="147" t="str">
        <f t="shared" si="0"/>
        <v xml:space="preserve"> </v>
      </c>
      <c r="K33" s="176"/>
      <c r="L33" s="176"/>
      <c r="M33" s="145">
        <f t="shared" si="3"/>
        <v>0</v>
      </c>
      <c r="N33" s="176"/>
      <c r="O33" s="133" t="str">
        <f t="shared" si="1"/>
        <v xml:space="preserve"> </v>
      </c>
      <c r="P33" s="176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7"/>
        <v>0</v>
      </c>
      <c r="I34" s="176"/>
      <c r="J34" s="147" t="str">
        <f t="shared" si="0"/>
        <v xml:space="preserve"> </v>
      </c>
      <c r="K34" s="176"/>
      <c r="L34" s="176"/>
      <c r="M34" s="145">
        <f t="shared" si="3"/>
        <v>0</v>
      </c>
      <c r="N34" s="176"/>
      <c r="O34" s="133" t="str">
        <f t="shared" si="1"/>
        <v xml:space="preserve"> </v>
      </c>
      <c r="P34" s="176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7"/>
        <v>0</v>
      </c>
      <c r="I35" s="176"/>
      <c r="J35" s="147" t="str">
        <f t="shared" si="0"/>
        <v xml:space="preserve"> </v>
      </c>
      <c r="K35" s="176"/>
      <c r="L35" s="176"/>
      <c r="M35" s="145">
        <f t="shared" si="3"/>
        <v>0</v>
      </c>
      <c r="N35" s="176"/>
      <c r="O35" s="133" t="str">
        <f t="shared" si="1"/>
        <v xml:space="preserve"> </v>
      </c>
      <c r="P35" s="176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7"/>
        <v>0</v>
      </c>
      <c r="I36" s="176"/>
      <c r="J36" s="147" t="str">
        <f t="shared" si="0"/>
        <v xml:space="preserve"> </v>
      </c>
      <c r="K36" s="176"/>
      <c r="L36" s="176"/>
      <c r="M36" s="145">
        <f t="shared" si="3"/>
        <v>0</v>
      </c>
      <c r="N36" s="176"/>
      <c r="O36" s="133" t="str">
        <f t="shared" si="1"/>
        <v xml:space="preserve"> </v>
      </c>
      <c r="P36" s="176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7"/>
        <v>0</v>
      </c>
      <c r="I37" s="176"/>
      <c r="J37" s="147" t="str">
        <f t="shared" si="0"/>
        <v xml:space="preserve"> </v>
      </c>
      <c r="K37" s="176"/>
      <c r="L37" s="176"/>
      <c r="M37" s="145">
        <f t="shared" si="3"/>
        <v>0</v>
      </c>
      <c r="N37" s="176"/>
      <c r="O37" s="133" t="str">
        <f t="shared" si="1"/>
        <v xml:space="preserve"> </v>
      </c>
      <c r="P37" s="176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7"/>
        <v>0</v>
      </c>
      <c r="I38" s="176"/>
      <c r="J38" s="147" t="str">
        <f t="shared" si="0"/>
        <v xml:space="preserve"> </v>
      </c>
      <c r="K38" s="176"/>
      <c r="L38" s="176"/>
      <c r="M38" s="145">
        <f t="shared" si="3"/>
        <v>0</v>
      </c>
      <c r="N38" s="176"/>
      <c r="O38" s="133" t="str">
        <f t="shared" si="1"/>
        <v xml:space="preserve"> </v>
      </c>
      <c r="P38" s="176"/>
    </row>
    <row r="39" spans="1:16" ht="25.5" hidden="1" customHeight="1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7"/>
        <v>0</v>
      </c>
      <c r="I39" s="176"/>
      <c r="J39" s="147" t="str">
        <f t="shared" si="0"/>
        <v xml:space="preserve"> </v>
      </c>
      <c r="K39" s="176"/>
      <c r="L39" s="176"/>
      <c r="M39" s="145">
        <f t="shared" si="3"/>
        <v>0</v>
      </c>
      <c r="N39" s="176"/>
      <c r="O39" s="133" t="str">
        <f t="shared" si="1"/>
        <v xml:space="preserve"> </v>
      </c>
      <c r="P39" s="176"/>
    </row>
    <row r="40" spans="1:16" ht="15" hidden="1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7"/>
        <v>0</v>
      </c>
      <c r="I40" s="176"/>
      <c r="J40" s="147" t="str">
        <f t="shared" si="0"/>
        <v xml:space="preserve"> </v>
      </c>
      <c r="K40" s="176"/>
      <c r="L40" s="176"/>
      <c r="M40" s="145">
        <f t="shared" si="3"/>
        <v>0</v>
      </c>
      <c r="N40" s="176"/>
      <c r="O40" s="133" t="str">
        <f t="shared" si="1"/>
        <v xml:space="preserve"> </v>
      </c>
      <c r="P40" s="176"/>
    </row>
    <row r="41" spans="1:16" ht="15" hidden="1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7"/>
        <v>0</v>
      </c>
      <c r="I41" s="176"/>
      <c r="J41" s="147" t="str">
        <f t="shared" si="0"/>
        <v xml:space="preserve"> </v>
      </c>
      <c r="K41" s="176"/>
      <c r="L41" s="176"/>
      <c r="M41" s="145">
        <f t="shared" si="3"/>
        <v>0</v>
      </c>
      <c r="N41" s="176"/>
      <c r="O41" s="133" t="str">
        <f t="shared" si="1"/>
        <v xml:space="preserve"> </v>
      </c>
      <c r="P41" s="176"/>
    </row>
    <row r="42" spans="1:16" ht="25.5" hidden="1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7"/>
        <v>0</v>
      </c>
      <c r="I42" s="176"/>
      <c r="J42" s="147" t="str">
        <f t="shared" si="0"/>
        <v xml:space="preserve"> </v>
      </c>
      <c r="K42" s="176"/>
      <c r="L42" s="176"/>
      <c r="M42" s="145">
        <f t="shared" si="3"/>
        <v>0</v>
      </c>
      <c r="N42" s="176"/>
      <c r="O42" s="133" t="str">
        <f t="shared" si="1"/>
        <v xml:space="preserve"> </v>
      </c>
      <c r="P42" s="176"/>
    </row>
    <row r="43" spans="1:16" ht="15" hidden="1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7"/>
        <v>0</v>
      </c>
      <c r="I43" s="176"/>
      <c r="J43" s="147" t="str">
        <f t="shared" si="0"/>
        <v xml:space="preserve"> </v>
      </c>
      <c r="K43" s="176"/>
      <c r="L43" s="176"/>
      <c r="M43" s="145">
        <f t="shared" si="3"/>
        <v>0</v>
      </c>
      <c r="N43" s="176"/>
      <c r="O43" s="133" t="str">
        <f t="shared" si="1"/>
        <v xml:space="preserve"> </v>
      </c>
      <c r="P43" s="176"/>
    </row>
    <row r="44" spans="1:16" ht="15" hidden="1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7"/>
        <v>0</v>
      </c>
      <c r="I44" s="176"/>
      <c r="J44" s="147" t="str">
        <f t="shared" si="0"/>
        <v xml:space="preserve"> </v>
      </c>
      <c r="K44" s="176"/>
      <c r="L44" s="176"/>
      <c r="M44" s="145">
        <f t="shared" si="3"/>
        <v>0</v>
      </c>
      <c r="N44" s="176"/>
      <c r="O44" s="133" t="str">
        <f t="shared" si="1"/>
        <v xml:space="preserve"> </v>
      </c>
      <c r="P44" s="176"/>
    </row>
    <row r="45" spans="1:16" ht="15" hidden="1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7"/>
        <v>0</v>
      </c>
      <c r="I45" s="176"/>
      <c r="J45" s="147" t="str">
        <f t="shared" si="0"/>
        <v xml:space="preserve"> </v>
      </c>
      <c r="K45" s="176"/>
      <c r="L45" s="176"/>
      <c r="M45" s="145">
        <f t="shared" si="3"/>
        <v>0</v>
      </c>
      <c r="N45" s="176"/>
      <c r="O45" s="133" t="str">
        <f t="shared" si="1"/>
        <v xml:space="preserve"> </v>
      </c>
      <c r="P45" s="176"/>
    </row>
    <row r="46" spans="1:16" ht="15" hidden="1" customHeight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7"/>
        <v>0</v>
      </c>
      <c r="I46" s="176"/>
      <c r="J46" s="147" t="str">
        <f t="shared" si="0"/>
        <v xml:space="preserve"> </v>
      </c>
      <c r="K46" s="176"/>
      <c r="L46" s="176"/>
      <c r="M46" s="145">
        <f t="shared" si="3"/>
        <v>0</v>
      </c>
      <c r="N46" s="176"/>
      <c r="O46" s="133" t="str">
        <f t="shared" si="1"/>
        <v xml:space="preserve"> </v>
      </c>
      <c r="P46" s="176"/>
    </row>
    <row r="47" spans="1:16" ht="15" hidden="1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7"/>
        <v>0</v>
      </c>
      <c r="I47" s="176"/>
      <c r="J47" s="147" t="str">
        <f t="shared" si="0"/>
        <v xml:space="preserve"> </v>
      </c>
      <c r="K47" s="176"/>
      <c r="L47" s="176"/>
      <c r="M47" s="145">
        <f t="shared" si="3"/>
        <v>0</v>
      </c>
      <c r="N47" s="176"/>
      <c r="O47" s="133" t="str">
        <f t="shared" si="1"/>
        <v xml:space="preserve"> </v>
      </c>
      <c r="P47" s="176"/>
    </row>
    <row r="48" spans="1:16" ht="15" hidden="1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7"/>
        <v>0</v>
      </c>
      <c r="I48" s="176"/>
      <c r="J48" s="147" t="str">
        <f t="shared" si="0"/>
        <v xml:space="preserve"> </v>
      </c>
      <c r="K48" s="176"/>
      <c r="L48" s="176"/>
      <c r="M48" s="145">
        <f t="shared" si="3"/>
        <v>0</v>
      </c>
      <c r="N48" s="176"/>
      <c r="O48" s="133" t="str">
        <f t="shared" si="1"/>
        <v xml:space="preserve"> </v>
      </c>
      <c r="P48" s="176"/>
    </row>
    <row r="49" spans="1:16" ht="15" hidden="1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7"/>
        <v>0</v>
      </c>
      <c r="I49" s="176"/>
      <c r="J49" s="147" t="str">
        <f t="shared" si="0"/>
        <v xml:space="preserve"> </v>
      </c>
      <c r="K49" s="176"/>
      <c r="L49" s="176"/>
      <c r="M49" s="145">
        <f t="shared" si="3"/>
        <v>0</v>
      </c>
      <c r="N49" s="176"/>
      <c r="O49" s="133" t="str">
        <f t="shared" si="1"/>
        <v xml:space="preserve"> </v>
      </c>
      <c r="P49" s="176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I50" si="8">F14+F15+F16+F17+F28+F39</f>
        <v>573</v>
      </c>
      <c r="G50" s="146">
        <f t="shared" si="8"/>
        <v>0</v>
      </c>
      <c r="H50" s="146">
        <f t="shared" si="8"/>
        <v>573</v>
      </c>
      <c r="I50" s="146">
        <f t="shared" si="8"/>
        <v>0</v>
      </c>
      <c r="J50" s="146" t="e">
        <f t="shared" ref="J50:N50" si="9">J14+J15+J16+J17+J28+J39</f>
        <v>#VALUE!</v>
      </c>
      <c r="K50" s="146">
        <f t="shared" si="9"/>
        <v>0</v>
      </c>
      <c r="L50" s="146">
        <f t="shared" si="9"/>
        <v>0</v>
      </c>
      <c r="M50" s="146">
        <f t="shared" si="9"/>
        <v>0</v>
      </c>
      <c r="N50" s="146">
        <f t="shared" si="9"/>
        <v>0</v>
      </c>
      <c r="O50" s="133" t="str">
        <f t="shared" si="1"/>
        <v xml:space="preserve"> </v>
      </c>
      <c r="P50" s="146">
        <f t="shared" ref="P50" si="10">P14+P15+P16+P17+P28+P39</f>
        <v>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11">SUM(F51:G51)</f>
        <v>0</v>
      </c>
      <c r="I51" s="176"/>
      <c r="J51" s="147" t="str">
        <f t="shared" si="0"/>
        <v xml:space="preserve"> </v>
      </c>
      <c r="K51" s="176"/>
      <c r="L51" s="176"/>
      <c r="M51" s="145">
        <f t="shared" si="3"/>
        <v>0</v>
      </c>
      <c r="N51" s="176"/>
      <c r="O51" s="133" t="str">
        <f t="shared" si="1"/>
        <v xml:space="preserve"> </v>
      </c>
      <c r="P51" s="176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11"/>
        <v>0</v>
      </c>
      <c r="I52" s="176"/>
      <c r="J52" s="147" t="str">
        <f t="shared" si="0"/>
        <v xml:space="preserve"> </v>
      </c>
      <c r="K52" s="176"/>
      <c r="L52" s="176"/>
      <c r="M52" s="145">
        <f t="shared" si="3"/>
        <v>0</v>
      </c>
      <c r="N52" s="176"/>
      <c r="O52" s="133" t="str">
        <f t="shared" si="1"/>
        <v xml:space="preserve"> </v>
      </c>
      <c r="P52" s="176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11"/>
        <v>0</v>
      </c>
      <c r="I53" s="176"/>
      <c r="J53" s="147" t="str">
        <f t="shared" si="0"/>
        <v xml:space="preserve"> </v>
      </c>
      <c r="K53" s="176"/>
      <c r="L53" s="176"/>
      <c r="M53" s="145">
        <f t="shared" si="3"/>
        <v>0</v>
      </c>
      <c r="N53" s="176"/>
      <c r="O53" s="133" t="str">
        <f t="shared" si="1"/>
        <v xml:space="preserve"> </v>
      </c>
      <c r="P53" s="176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11"/>
        <v>0</v>
      </c>
      <c r="I54" s="176"/>
      <c r="J54" s="147" t="str">
        <f t="shared" si="0"/>
        <v xml:space="preserve"> </v>
      </c>
      <c r="K54" s="176"/>
      <c r="L54" s="176"/>
      <c r="M54" s="145">
        <f t="shared" si="3"/>
        <v>0</v>
      </c>
      <c r="N54" s="176"/>
      <c r="O54" s="133" t="str">
        <f t="shared" si="1"/>
        <v xml:space="preserve"> </v>
      </c>
      <c r="P54" s="176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11"/>
        <v>0</v>
      </c>
      <c r="I55" s="176"/>
      <c r="J55" s="147" t="str">
        <f t="shared" si="0"/>
        <v xml:space="preserve"> </v>
      </c>
      <c r="K55" s="176"/>
      <c r="L55" s="176"/>
      <c r="M55" s="145">
        <f t="shared" si="3"/>
        <v>0</v>
      </c>
      <c r="N55" s="176"/>
      <c r="O55" s="133" t="str">
        <f t="shared" si="1"/>
        <v xml:space="preserve"> </v>
      </c>
      <c r="P55" s="176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11"/>
        <v>0</v>
      </c>
      <c r="I56" s="176"/>
      <c r="J56" s="147" t="str">
        <f t="shared" si="0"/>
        <v xml:space="preserve"> </v>
      </c>
      <c r="K56" s="176"/>
      <c r="L56" s="176"/>
      <c r="M56" s="145">
        <f t="shared" si="3"/>
        <v>0</v>
      </c>
      <c r="N56" s="176"/>
      <c r="O56" s="133" t="str">
        <f t="shared" si="1"/>
        <v xml:space="preserve"> </v>
      </c>
      <c r="P56" s="176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11"/>
        <v>0</v>
      </c>
      <c r="I57" s="176"/>
      <c r="J57" s="147" t="str">
        <f t="shared" si="0"/>
        <v xml:space="preserve"> </v>
      </c>
      <c r="K57" s="176"/>
      <c r="L57" s="176"/>
      <c r="M57" s="145">
        <f t="shared" si="3"/>
        <v>0</v>
      </c>
      <c r="N57" s="176"/>
      <c r="O57" s="133" t="str">
        <f t="shared" si="1"/>
        <v xml:space="preserve"> </v>
      </c>
      <c r="P57" s="176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11"/>
        <v>0</v>
      </c>
      <c r="I58" s="176"/>
      <c r="J58" s="147" t="str">
        <f t="shared" si="0"/>
        <v xml:space="preserve"> </v>
      </c>
      <c r="K58" s="176"/>
      <c r="L58" s="176"/>
      <c r="M58" s="145">
        <f t="shared" si="3"/>
        <v>0</v>
      </c>
      <c r="N58" s="176"/>
      <c r="O58" s="133" t="str">
        <f t="shared" si="1"/>
        <v xml:space="preserve"> </v>
      </c>
      <c r="P58" s="176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11"/>
        <v>0</v>
      </c>
      <c r="I59" s="176"/>
      <c r="J59" s="147" t="str">
        <f t="shared" si="0"/>
        <v xml:space="preserve"> </v>
      </c>
      <c r="K59" s="176"/>
      <c r="L59" s="176"/>
      <c r="M59" s="145">
        <f t="shared" si="3"/>
        <v>0</v>
      </c>
      <c r="N59" s="176"/>
      <c r="O59" s="133" t="str">
        <f t="shared" si="1"/>
        <v xml:space="preserve"> </v>
      </c>
      <c r="P59" s="176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11"/>
        <v>0</v>
      </c>
      <c r="I60" s="176"/>
      <c r="J60" s="147" t="str">
        <f t="shared" si="0"/>
        <v xml:space="preserve"> </v>
      </c>
      <c r="K60" s="176"/>
      <c r="L60" s="176"/>
      <c r="M60" s="145">
        <f t="shared" si="3"/>
        <v>0</v>
      </c>
      <c r="N60" s="176"/>
      <c r="O60" s="133" t="str">
        <f t="shared" si="1"/>
        <v xml:space="preserve"> </v>
      </c>
      <c r="P60" s="176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11"/>
        <v>0</v>
      </c>
      <c r="I61" s="176"/>
      <c r="J61" s="147" t="str">
        <f t="shared" si="0"/>
        <v xml:space="preserve"> </v>
      </c>
      <c r="K61" s="176"/>
      <c r="L61" s="176"/>
      <c r="M61" s="145">
        <f t="shared" si="3"/>
        <v>0</v>
      </c>
      <c r="N61" s="176"/>
      <c r="O61" s="133" t="str">
        <f t="shared" si="1"/>
        <v xml:space="preserve"> </v>
      </c>
      <c r="P61" s="176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11"/>
        <v>0</v>
      </c>
      <c r="I62" s="176"/>
      <c r="J62" s="147" t="str">
        <f t="shared" si="0"/>
        <v xml:space="preserve"> </v>
      </c>
      <c r="K62" s="176"/>
      <c r="L62" s="176"/>
      <c r="M62" s="145">
        <f t="shared" si="3"/>
        <v>0</v>
      </c>
      <c r="N62" s="176"/>
      <c r="O62" s="133" t="str">
        <f t="shared" si="1"/>
        <v xml:space="preserve"> </v>
      </c>
      <c r="P62" s="176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11"/>
        <v>0</v>
      </c>
      <c r="I63" s="176"/>
      <c r="J63" s="147" t="str">
        <f t="shared" si="0"/>
        <v xml:space="preserve"> </v>
      </c>
      <c r="K63" s="176"/>
      <c r="L63" s="176"/>
      <c r="M63" s="145">
        <f t="shared" si="3"/>
        <v>0</v>
      </c>
      <c r="N63" s="176"/>
      <c r="O63" s="133" t="str">
        <f t="shared" si="1"/>
        <v xml:space="preserve"> </v>
      </c>
      <c r="P63" s="176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11"/>
        <v>0</v>
      </c>
      <c r="I64" s="176"/>
      <c r="J64" s="147" t="str">
        <f t="shared" si="0"/>
        <v xml:space="preserve"> </v>
      </c>
      <c r="K64" s="176"/>
      <c r="L64" s="176"/>
      <c r="M64" s="145">
        <f t="shared" si="3"/>
        <v>0</v>
      </c>
      <c r="N64" s="176"/>
      <c r="O64" s="133" t="str">
        <f t="shared" si="1"/>
        <v xml:space="preserve"> </v>
      </c>
      <c r="P64" s="176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11"/>
        <v>0</v>
      </c>
      <c r="I65" s="176"/>
      <c r="J65" s="147" t="str">
        <f t="shared" si="0"/>
        <v xml:space="preserve"> </v>
      </c>
      <c r="K65" s="176"/>
      <c r="L65" s="176"/>
      <c r="M65" s="145">
        <f t="shared" si="3"/>
        <v>0</v>
      </c>
      <c r="N65" s="176"/>
      <c r="O65" s="133" t="str">
        <f t="shared" si="1"/>
        <v xml:space="preserve"> </v>
      </c>
      <c r="P65" s="176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11"/>
        <v>0</v>
      </c>
      <c r="I66" s="176"/>
      <c r="J66" s="147" t="str">
        <f t="shared" si="0"/>
        <v xml:space="preserve"> </v>
      </c>
      <c r="K66" s="176"/>
      <c r="L66" s="176"/>
      <c r="M66" s="145">
        <f t="shared" si="3"/>
        <v>0</v>
      </c>
      <c r="N66" s="176"/>
      <c r="O66" s="133" t="str">
        <f t="shared" si="1"/>
        <v xml:space="preserve"> </v>
      </c>
      <c r="P66" s="176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11"/>
        <v>0</v>
      </c>
      <c r="I67" s="176"/>
      <c r="J67" s="147" t="str">
        <f t="shared" si="0"/>
        <v xml:space="preserve"> </v>
      </c>
      <c r="K67" s="176"/>
      <c r="L67" s="176"/>
      <c r="M67" s="145">
        <f t="shared" si="3"/>
        <v>0</v>
      </c>
      <c r="N67" s="176"/>
      <c r="O67" s="133" t="str">
        <f t="shared" si="1"/>
        <v xml:space="preserve"> </v>
      </c>
      <c r="P67" s="176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11"/>
        <v>0</v>
      </c>
      <c r="I68" s="176"/>
      <c r="J68" s="147" t="str">
        <f t="shared" si="0"/>
        <v xml:space="preserve"> </v>
      </c>
      <c r="K68" s="176"/>
      <c r="L68" s="176"/>
      <c r="M68" s="145">
        <f t="shared" si="3"/>
        <v>0</v>
      </c>
      <c r="N68" s="176"/>
      <c r="O68" s="133" t="str">
        <f t="shared" si="1"/>
        <v xml:space="preserve"> </v>
      </c>
      <c r="P68" s="176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11"/>
        <v>0</v>
      </c>
      <c r="I69" s="176"/>
      <c r="J69" s="147" t="str">
        <f t="shared" si="0"/>
        <v xml:space="preserve"> </v>
      </c>
      <c r="K69" s="176"/>
      <c r="L69" s="176"/>
      <c r="M69" s="145">
        <f t="shared" si="3"/>
        <v>0</v>
      </c>
      <c r="N69" s="176"/>
      <c r="O69" s="133" t="str">
        <f t="shared" si="1"/>
        <v xml:space="preserve"> </v>
      </c>
      <c r="P69" s="176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11"/>
        <v>0</v>
      </c>
      <c r="I70" s="176"/>
      <c r="J70" s="147" t="str">
        <f t="shared" si="0"/>
        <v xml:space="preserve"> </v>
      </c>
      <c r="K70" s="176"/>
      <c r="L70" s="176"/>
      <c r="M70" s="145">
        <f t="shared" si="3"/>
        <v>0</v>
      </c>
      <c r="N70" s="176"/>
      <c r="O70" s="133" t="str">
        <f t="shared" si="1"/>
        <v xml:space="preserve"> </v>
      </c>
      <c r="P70" s="176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11"/>
        <v>0</v>
      </c>
      <c r="I71" s="176"/>
      <c r="J71" s="147" t="str">
        <f t="shared" si="0"/>
        <v xml:space="preserve"> </v>
      </c>
      <c r="K71" s="176"/>
      <c r="L71" s="176"/>
      <c r="M71" s="145">
        <f t="shared" si="3"/>
        <v>0</v>
      </c>
      <c r="N71" s="176"/>
      <c r="O71" s="133" t="str">
        <f t="shared" si="1"/>
        <v xml:space="preserve"> </v>
      </c>
      <c r="P71" s="176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11"/>
        <v>0</v>
      </c>
      <c r="I72" s="176"/>
      <c r="J72" s="147" t="str">
        <f t="shared" ref="J72:J135" si="12">IF(H72=0," ",I72/H72)</f>
        <v xml:space="preserve"> </v>
      </c>
      <c r="K72" s="176"/>
      <c r="L72" s="176"/>
      <c r="M72" s="145">
        <f t="shared" si="3"/>
        <v>0</v>
      </c>
      <c r="N72" s="176"/>
      <c r="O72" s="133" t="str">
        <f t="shared" ref="O72:O135" si="13">IF(M72=0," ",N72/M72)</f>
        <v xml:space="preserve"> </v>
      </c>
      <c r="P72" s="176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11"/>
        <v>0</v>
      </c>
      <c r="I73" s="176"/>
      <c r="J73" s="147" t="str">
        <f t="shared" si="12"/>
        <v xml:space="preserve"> </v>
      </c>
      <c r="K73" s="176"/>
      <c r="L73" s="176"/>
      <c r="M73" s="145">
        <f t="shared" ref="M73:M136" si="14">SUM(K73:L73)</f>
        <v>0</v>
      </c>
      <c r="N73" s="176"/>
      <c r="O73" s="133" t="str">
        <f t="shared" si="13"/>
        <v xml:space="preserve"> </v>
      </c>
      <c r="P73" s="176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11"/>
        <v>0</v>
      </c>
      <c r="I74" s="176"/>
      <c r="J74" s="147" t="str">
        <f t="shared" si="12"/>
        <v xml:space="preserve"> </v>
      </c>
      <c r="K74" s="176"/>
      <c r="L74" s="176"/>
      <c r="M74" s="145">
        <f t="shared" si="14"/>
        <v>0</v>
      </c>
      <c r="N74" s="176"/>
      <c r="O74" s="133" t="str">
        <f t="shared" si="13"/>
        <v xml:space="preserve"> </v>
      </c>
      <c r="P74" s="176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11"/>
        <v>0</v>
      </c>
      <c r="I75" s="176"/>
      <c r="J75" s="147" t="str">
        <f t="shared" si="12"/>
        <v xml:space="preserve"> </v>
      </c>
      <c r="K75" s="176"/>
      <c r="L75" s="176"/>
      <c r="M75" s="145">
        <f t="shared" si="14"/>
        <v>0</v>
      </c>
      <c r="N75" s="176"/>
      <c r="O75" s="133" t="str">
        <f t="shared" si="13"/>
        <v xml:space="preserve"> </v>
      </c>
      <c r="P75" s="176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11"/>
        <v>0</v>
      </c>
      <c r="I76" s="176"/>
      <c r="J76" s="147" t="str">
        <f t="shared" si="12"/>
        <v xml:space="preserve"> </v>
      </c>
      <c r="K76" s="176"/>
      <c r="L76" s="176"/>
      <c r="M76" s="145">
        <f t="shared" si="14"/>
        <v>0</v>
      </c>
      <c r="N76" s="176"/>
      <c r="O76" s="133" t="str">
        <f t="shared" si="13"/>
        <v xml:space="preserve"> </v>
      </c>
      <c r="P76" s="176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11"/>
        <v>0</v>
      </c>
      <c r="I77" s="176"/>
      <c r="J77" s="147" t="str">
        <f t="shared" si="12"/>
        <v xml:space="preserve"> </v>
      </c>
      <c r="K77" s="176"/>
      <c r="L77" s="176"/>
      <c r="M77" s="145">
        <f t="shared" si="14"/>
        <v>0</v>
      </c>
      <c r="N77" s="176"/>
      <c r="O77" s="133" t="str">
        <f t="shared" si="13"/>
        <v xml:space="preserve"> </v>
      </c>
      <c r="P77" s="176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11"/>
        <v>0</v>
      </c>
      <c r="I78" s="176"/>
      <c r="J78" s="147" t="str">
        <f t="shared" si="12"/>
        <v xml:space="preserve"> </v>
      </c>
      <c r="K78" s="176"/>
      <c r="L78" s="176"/>
      <c r="M78" s="145">
        <f t="shared" si="14"/>
        <v>0</v>
      </c>
      <c r="N78" s="176"/>
      <c r="O78" s="133" t="str">
        <f t="shared" si="13"/>
        <v xml:space="preserve"> </v>
      </c>
      <c r="P78" s="176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11"/>
        <v>0</v>
      </c>
      <c r="I79" s="176"/>
      <c r="J79" s="147" t="str">
        <f t="shared" si="12"/>
        <v xml:space="preserve"> </v>
      </c>
      <c r="K79" s="176"/>
      <c r="L79" s="176"/>
      <c r="M79" s="145">
        <f t="shared" si="14"/>
        <v>0</v>
      </c>
      <c r="N79" s="176"/>
      <c r="O79" s="133" t="str">
        <f t="shared" si="13"/>
        <v xml:space="preserve"> </v>
      </c>
      <c r="P79" s="176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11"/>
        <v>0</v>
      </c>
      <c r="I80" s="176"/>
      <c r="J80" s="147" t="str">
        <f t="shared" si="12"/>
        <v xml:space="preserve"> </v>
      </c>
      <c r="K80" s="176"/>
      <c r="L80" s="176"/>
      <c r="M80" s="145">
        <f t="shared" si="14"/>
        <v>0</v>
      </c>
      <c r="N80" s="176"/>
      <c r="O80" s="133" t="str">
        <f t="shared" si="13"/>
        <v xml:space="preserve"> </v>
      </c>
      <c r="P80" s="176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11"/>
        <v>0</v>
      </c>
      <c r="I81" s="176"/>
      <c r="J81" s="147" t="str">
        <f t="shared" si="12"/>
        <v xml:space="preserve"> </v>
      </c>
      <c r="K81" s="176"/>
      <c r="L81" s="176"/>
      <c r="M81" s="145">
        <f t="shared" si="14"/>
        <v>0</v>
      </c>
      <c r="N81" s="176"/>
      <c r="O81" s="133" t="str">
        <f t="shared" si="13"/>
        <v xml:space="preserve"> </v>
      </c>
      <c r="P81" s="176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11"/>
        <v>0</v>
      </c>
      <c r="I82" s="176"/>
      <c r="J82" s="147" t="str">
        <f t="shared" si="12"/>
        <v xml:space="preserve"> </v>
      </c>
      <c r="K82" s="176"/>
      <c r="L82" s="176"/>
      <c r="M82" s="145">
        <f t="shared" si="14"/>
        <v>0</v>
      </c>
      <c r="N82" s="176"/>
      <c r="O82" s="133" t="str">
        <f t="shared" si="13"/>
        <v xml:space="preserve"> </v>
      </c>
      <c r="P82" s="176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11"/>
        <v>0</v>
      </c>
      <c r="I83" s="176"/>
      <c r="J83" s="147" t="str">
        <f t="shared" si="12"/>
        <v xml:space="preserve"> </v>
      </c>
      <c r="K83" s="176"/>
      <c r="L83" s="176"/>
      <c r="M83" s="145">
        <f t="shared" si="14"/>
        <v>0</v>
      </c>
      <c r="N83" s="176"/>
      <c r="O83" s="133" t="str">
        <f t="shared" si="13"/>
        <v xml:space="preserve"> </v>
      </c>
      <c r="P83" s="176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11"/>
        <v>0</v>
      </c>
      <c r="I84" s="176"/>
      <c r="J84" s="147" t="str">
        <f t="shared" si="12"/>
        <v xml:space="preserve"> </v>
      </c>
      <c r="K84" s="176"/>
      <c r="L84" s="176"/>
      <c r="M84" s="145">
        <f t="shared" si="14"/>
        <v>0</v>
      </c>
      <c r="N84" s="176"/>
      <c r="O84" s="133" t="str">
        <f t="shared" si="13"/>
        <v xml:space="preserve"> </v>
      </c>
      <c r="P84" s="176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11"/>
        <v>0</v>
      </c>
      <c r="I85" s="176"/>
      <c r="J85" s="147" t="str">
        <f t="shared" si="12"/>
        <v xml:space="preserve"> </v>
      </c>
      <c r="K85" s="176"/>
      <c r="L85" s="176"/>
      <c r="M85" s="145">
        <f t="shared" si="14"/>
        <v>0</v>
      </c>
      <c r="N85" s="176"/>
      <c r="O85" s="133" t="str">
        <f t="shared" si="13"/>
        <v xml:space="preserve"> </v>
      </c>
      <c r="P85" s="176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11"/>
        <v>0</v>
      </c>
      <c r="I86" s="176"/>
      <c r="J86" s="147" t="str">
        <f t="shared" si="12"/>
        <v xml:space="preserve"> </v>
      </c>
      <c r="K86" s="176"/>
      <c r="L86" s="176"/>
      <c r="M86" s="145">
        <f t="shared" si="14"/>
        <v>0</v>
      </c>
      <c r="N86" s="176"/>
      <c r="O86" s="133" t="str">
        <f t="shared" si="13"/>
        <v xml:space="preserve"> </v>
      </c>
      <c r="P86" s="176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11"/>
        <v>0</v>
      </c>
      <c r="I87" s="176"/>
      <c r="J87" s="147" t="str">
        <f t="shared" si="12"/>
        <v xml:space="preserve"> </v>
      </c>
      <c r="K87" s="176"/>
      <c r="L87" s="176"/>
      <c r="M87" s="145">
        <f t="shared" si="14"/>
        <v>0</v>
      </c>
      <c r="N87" s="176"/>
      <c r="O87" s="133" t="str">
        <f t="shared" si="13"/>
        <v xml:space="preserve"> </v>
      </c>
      <c r="P87" s="176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11"/>
        <v>0</v>
      </c>
      <c r="I88" s="176"/>
      <c r="J88" s="147" t="str">
        <f t="shared" si="12"/>
        <v xml:space="preserve"> </v>
      </c>
      <c r="K88" s="176"/>
      <c r="L88" s="176"/>
      <c r="M88" s="145">
        <f t="shared" si="14"/>
        <v>0</v>
      </c>
      <c r="N88" s="176"/>
      <c r="O88" s="133" t="str">
        <f t="shared" si="13"/>
        <v xml:space="preserve"> </v>
      </c>
      <c r="P88" s="176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11"/>
        <v>0</v>
      </c>
      <c r="I89" s="176"/>
      <c r="J89" s="147" t="str">
        <f t="shared" si="12"/>
        <v xml:space="preserve"> </v>
      </c>
      <c r="K89" s="176"/>
      <c r="L89" s="176"/>
      <c r="M89" s="145">
        <f t="shared" si="14"/>
        <v>0</v>
      </c>
      <c r="N89" s="176"/>
      <c r="O89" s="133" t="str">
        <f t="shared" si="13"/>
        <v xml:space="preserve"> </v>
      </c>
      <c r="P89" s="176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11"/>
        <v>0</v>
      </c>
      <c r="I90" s="176"/>
      <c r="J90" s="147" t="str">
        <f t="shared" si="12"/>
        <v xml:space="preserve"> </v>
      </c>
      <c r="K90" s="176"/>
      <c r="L90" s="176"/>
      <c r="M90" s="145">
        <f t="shared" si="14"/>
        <v>0</v>
      </c>
      <c r="N90" s="176"/>
      <c r="O90" s="133" t="str">
        <f t="shared" si="13"/>
        <v xml:space="preserve"> </v>
      </c>
      <c r="P90" s="176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11"/>
        <v>0</v>
      </c>
      <c r="I91" s="176"/>
      <c r="J91" s="147" t="str">
        <f t="shared" si="12"/>
        <v xml:space="preserve"> </v>
      </c>
      <c r="K91" s="176"/>
      <c r="L91" s="176"/>
      <c r="M91" s="145">
        <f t="shared" si="14"/>
        <v>0</v>
      </c>
      <c r="N91" s="176"/>
      <c r="O91" s="133" t="str">
        <f t="shared" si="13"/>
        <v xml:space="preserve"> </v>
      </c>
      <c r="P91" s="176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11"/>
        <v>0</v>
      </c>
      <c r="I92" s="176"/>
      <c r="J92" s="147" t="str">
        <f t="shared" si="12"/>
        <v xml:space="preserve"> </v>
      </c>
      <c r="K92" s="176"/>
      <c r="L92" s="176"/>
      <c r="M92" s="145">
        <f t="shared" si="14"/>
        <v>0</v>
      </c>
      <c r="N92" s="176"/>
      <c r="O92" s="133" t="str">
        <f t="shared" si="13"/>
        <v xml:space="preserve"> </v>
      </c>
      <c r="P92" s="176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11"/>
        <v>0</v>
      </c>
      <c r="I93" s="176"/>
      <c r="J93" s="147" t="str">
        <f t="shared" si="12"/>
        <v xml:space="preserve"> </v>
      </c>
      <c r="K93" s="176"/>
      <c r="L93" s="176"/>
      <c r="M93" s="145">
        <f t="shared" si="14"/>
        <v>0</v>
      </c>
      <c r="N93" s="176"/>
      <c r="O93" s="133" t="str">
        <f t="shared" si="13"/>
        <v xml:space="preserve"> </v>
      </c>
      <c r="P93" s="176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11"/>
        <v>0</v>
      </c>
      <c r="I94" s="176"/>
      <c r="J94" s="147" t="str">
        <f t="shared" si="12"/>
        <v xml:space="preserve"> </v>
      </c>
      <c r="K94" s="176"/>
      <c r="L94" s="176"/>
      <c r="M94" s="145">
        <f t="shared" si="14"/>
        <v>0</v>
      </c>
      <c r="N94" s="176"/>
      <c r="O94" s="133" t="str">
        <f t="shared" si="13"/>
        <v xml:space="preserve"> </v>
      </c>
      <c r="P94" s="176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11"/>
        <v>0</v>
      </c>
      <c r="I95" s="176"/>
      <c r="J95" s="147" t="str">
        <f t="shared" si="12"/>
        <v xml:space="preserve"> </v>
      </c>
      <c r="K95" s="176"/>
      <c r="L95" s="176"/>
      <c r="M95" s="145">
        <f t="shared" si="14"/>
        <v>0</v>
      </c>
      <c r="N95" s="176"/>
      <c r="O95" s="133" t="str">
        <f t="shared" si="13"/>
        <v xml:space="preserve"> </v>
      </c>
      <c r="P95" s="176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11"/>
        <v>0</v>
      </c>
      <c r="I96" s="176"/>
      <c r="J96" s="147" t="str">
        <f t="shared" si="12"/>
        <v xml:space="preserve"> </v>
      </c>
      <c r="K96" s="176"/>
      <c r="L96" s="176"/>
      <c r="M96" s="145">
        <f t="shared" si="14"/>
        <v>0</v>
      </c>
      <c r="N96" s="176"/>
      <c r="O96" s="133" t="str">
        <f t="shared" si="13"/>
        <v xml:space="preserve"> </v>
      </c>
      <c r="P96" s="176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11"/>
        <v>0</v>
      </c>
      <c r="I97" s="176"/>
      <c r="J97" s="147" t="str">
        <f t="shared" si="12"/>
        <v xml:space="preserve"> </v>
      </c>
      <c r="K97" s="176"/>
      <c r="L97" s="176"/>
      <c r="M97" s="145">
        <f t="shared" si="14"/>
        <v>0</v>
      </c>
      <c r="N97" s="176"/>
      <c r="O97" s="133" t="str">
        <f t="shared" si="13"/>
        <v xml:space="preserve"> </v>
      </c>
      <c r="P97" s="176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11"/>
        <v>0</v>
      </c>
      <c r="I98" s="176"/>
      <c r="J98" s="147" t="str">
        <f t="shared" si="12"/>
        <v xml:space="preserve"> </v>
      </c>
      <c r="K98" s="176"/>
      <c r="L98" s="176"/>
      <c r="M98" s="145">
        <f t="shared" si="14"/>
        <v>0</v>
      </c>
      <c r="N98" s="176"/>
      <c r="O98" s="133" t="str">
        <f t="shared" si="13"/>
        <v xml:space="preserve"> </v>
      </c>
      <c r="P98" s="176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11"/>
        <v>0</v>
      </c>
      <c r="I99" s="176"/>
      <c r="J99" s="147" t="str">
        <f t="shared" si="12"/>
        <v xml:space="preserve"> </v>
      </c>
      <c r="K99" s="176"/>
      <c r="L99" s="176"/>
      <c r="M99" s="145">
        <f t="shared" si="14"/>
        <v>0</v>
      </c>
      <c r="N99" s="176"/>
      <c r="O99" s="133" t="str">
        <f t="shared" si="13"/>
        <v xml:space="preserve"> </v>
      </c>
      <c r="P99" s="176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11"/>
        <v>0</v>
      </c>
      <c r="I100" s="176"/>
      <c r="J100" s="147" t="str">
        <f t="shared" si="12"/>
        <v xml:space="preserve"> </v>
      </c>
      <c r="K100" s="176"/>
      <c r="L100" s="176"/>
      <c r="M100" s="145">
        <f t="shared" si="14"/>
        <v>0</v>
      </c>
      <c r="N100" s="176"/>
      <c r="O100" s="133" t="str">
        <f t="shared" si="13"/>
        <v xml:space="preserve"> </v>
      </c>
      <c r="P100" s="176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11"/>
        <v>0</v>
      </c>
      <c r="I101" s="176"/>
      <c r="J101" s="147" t="str">
        <f t="shared" si="12"/>
        <v xml:space="preserve"> </v>
      </c>
      <c r="K101" s="176"/>
      <c r="L101" s="176"/>
      <c r="M101" s="145">
        <f t="shared" si="14"/>
        <v>0</v>
      </c>
      <c r="N101" s="176"/>
      <c r="O101" s="133" t="str">
        <f t="shared" si="13"/>
        <v xml:space="preserve"> </v>
      </c>
      <c r="P101" s="176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11"/>
        <v>0</v>
      </c>
      <c r="I102" s="176"/>
      <c r="J102" s="147" t="str">
        <f t="shared" si="12"/>
        <v xml:space="preserve"> </v>
      </c>
      <c r="K102" s="176"/>
      <c r="L102" s="176"/>
      <c r="M102" s="145">
        <f t="shared" si="14"/>
        <v>0</v>
      </c>
      <c r="N102" s="176"/>
      <c r="O102" s="133" t="str">
        <f t="shared" si="13"/>
        <v xml:space="preserve"> </v>
      </c>
      <c r="P102" s="176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11"/>
        <v>0</v>
      </c>
      <c r="I103" s="176"/>
      <c r="J103" s="147" t="str">
        <f t="shared" si="12"/>
        <v xml:space="preserve"> </v>
      </c>
      <c r="K103" s="176"/>
      <c r="L103" s="176"/>
      <c r="M103" s="145">
        <f t="shared" si="14"/>
        <v>0</v>
      </c>
      <c r="N103" s="176"/>
      <c r="O103" s="133" t="str">
        <f t="shared" si="13"/>
        <v xml:space="preserve"> </v>
      </c>
      <c r="P103" s="176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11"/>
        <v>0</v>
      </c>
      <c r="I104" s="176"/>
      <c r="J104" s="147" t="str">
        <f t="shared" si="12"/>
        <v xml:space="preserve"> </v>
      </c>
      <c r="K104" s="176"/>
      <c r="L104" s="176"/>
      <c r="M104" s="145">
        <f t="shared" si="14"/>
        <v>0</v>
      </c>
      <c r="N104" s="176"/>
      <c r="O104" s="133" t="str">
        <f t="shared" si="13"/>
        <v xml:space="preserve"> </v>
      </c>
      <c r="P104" s="176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11"/>
        <v>0</v>
      </c>
      <c r="I105" s="176"/>
      <c r="J105" s="147" t="str">
        <f t="shared" si="12"/>
        <v xml:space="preserve"> </v>
      </c>
      <c r="K105" s="176"/>
      <c r="L105" s="176"/>
      <c r="M105" s="145">
        <f t="shared" si="14"/>
        <v>0</v>
      </c>
      <c r="N105" s="176"/>
      <c r="O105" s="133" t="str">
        <f t="shared" si="13"/>
        <v xml:space="preserve"> </v>
      </c>
      <c r="P105" s="176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11"/>
        <v>0</v>
      </c>
      <c r="I106" s="176"/>
      <c r="J106" s="147" t="str">
        <f t="shared" si="12"/>
        <v xml:space="preserve"> </v>
      </c>
      <c r="K106" s="176"/>
      <c r="L106" s="176"/>
      <c r="M106" s="145">
        <f t="shared" si="14"/>
        <v>0</v>
      </c>
      <c r="N106" s="176"/>
      <c r="O106" s="133" t="str">
        <f t="shared" si="13"/>
        <v xml:space="preserve"> </v>
      </c>
      <c r="P106" s="176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11"/>
        <v>0</v>
      </c>
      <c r="I107" s="176"/>
      <c r="J107" s="147" t="str">
        <f t="shared" si="12"/>
        <v xml:space="preserve"> </v>
      </c>
      <c r="K107" s="176"/>
      <c r="L107" s="176"/>
      <c r="M107" s="145">
        <f t="shared" si="14"/>
        <v>0</v>
      </c>
      <c r="N107" s="176"/>
      <c r="O107" s="133" t="str">
        <f t="shared" si="13"/>
        <v xml:space="preserve"> </v>
      </c>
      <c r="P107" s="176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11"/>
        <v>0</v>
      </c>
      <c r="I108" s="176"/>
      <c r="J108" s="147" t="str">
        <f t="shared" si="12"/>
        <v xml:space="preserve"> </v>
      </c>
      <c r="K108" s="176"/>
      <c r="L108" s="176"/>
      <c r="M108" s="145">
        <f t="shared" si="14"/>
        <v>0</v>
      </c>
      <c r="N108" s="176"/>
      <c r="O108" s="133" t="str">
        <f t="shared" si="13"/>
        <v xml:space="preserve"> </v>
      </c>
      <c r="P108" s="176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11"/>
        <v>0</v>
      </c>
      <c r="I109" s="176"/>
      <c r="J109" s="147" t="str">
        <f t="shared" si="12"/>
        <v xml:space="preserve"> </v>
      </c>
      <c r="K109" s="176"/>
      <c r="L109" s="176"/>
      <c r="M109" s="145">
        <f t="shared" si="14"/>
        <v>0</v>
      </c>
      <c r="N109" s="176"/>
      <c r="O109" s="133" t="str">
        <f t="shared" si="13"/>
        <v xml:space="preserve"> </v>
      </c>
      <c r="P109" s="176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11"/>
        <v>0</v>
      </c>
      <c r="I110" s="176"/>
      <c r="J110" s="147" t="str">
        <f t="shared" si="12"/>
        <v xml:space="preserve"> </v>
      </c>
      <c r="K110" s="176"/>
      <c r="L110" s="176"/>
      <c r="M110" s="145">
        <f t="shared" si="14"/>
        <v>0</v>
      </c>
      <c r="N110" s="176"/>
      <c r="O110" s="133" t="str">
        <f t="shared" si="13"/>
        <v xml:space="preserve"> </v>
      </c>
      <c r="P110" s="176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11"/>
        <v>0</v>
      </c>
      <c r="I111" s="176"/>
      <c r="J111" s="147" t="str">
        <f t="shared" si="12"/>
        <v xml:space="preserve"> </v>
      </c>
      <c r="K111" s="176"/>
      <c r="L111" s="176"/>
      <c r="M111" s="145">
        <f t="shared" si="14"/>
        <v>0</v>
      </c>
      <c r="N111" s="176"/>
      <c r="O111" s="133" t="str">
        <f t="shared" si="13"/>
        <v xml:space="preserve"> </v>
      </c>
      <c r="P111" s="176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11"/>
        <v>0</v>
      </c>
      <c r="I112" s="176"/>
      <c r="J112" s="147" t="str">
        <f t="shared" si="12"/>
        <v xml:space="preserve"> </v>
      </c>
      <c r="K112" s="176"/>
      <c r="L112" s="176"/>
      <c r="M112" s="145">
        <f t="shared" si="14"/>
        <v>0</v>
      </c>
      <c r="N112" s="176"/>
      <c r="O112" s="133" t="str">
        <f t="shared" si="13"/>
        <v xml:space="preserve"> </v>
      </c>
      <c r="P112" s="176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11"/>
        <v>0</v>
      </c>
      <c r="I113" s="176"/>
      <c r="J113" s="147" t="str">
        <f t="shared" si="12"/>
        <v xml:space="preserve"> </v>
      </c>
      <c r="K113" s="176"/>
      <c r="L113" s="176"/>
      <c r="M113" s="145">
        <f t="shared" si="14"/>
        <v>0</v>
      </c>
      <c r="N113" s="176"/>
      <c r="O113" s="133" t="str">
        <f t="shared" si="13"/>
        <v xml:space="preserve"> </v>
      </c>
      <c r="P113" s="176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11"/>
        <v>0</v>
      </c>
      <c r="I114" s="176"/>
      <c r="J114" s="147" t="str">
        <f t="shared" si="12"/>
        <v xml:space="preserve"> </v>
      </c>
      <c r="K114" s="176"/>
      <c r="L114" s="176"/>
      <c r="M114" s="145">
        <f t="shared" si="14"/>
        <v>0</v>
      </c>
      <c r="N114" s="176"/>
      <c r="O114" s="133" t="str">
        <f t="shared" si="13"/>
        <v xml:space="preserve"> </v>
      </c>
      <c r="P114" s="176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5">SUM(F115:G115)</f>
        <v>0</v>
      </c>
      <c r="I115" s="176"/>
      <c r="J115" s="147" t="str">
        <f t="shared" si="12"/>
        <v xml:space="preserve"> </v>
      </c>
      <c r="K115" s="176"/>
      <c r="L115" s="176"/>
      <c r="M115" s="145">
        <f t="shared" si="14"/>
        <v>0</v>
      </c>
      <c r="N115" s="176"/>
      <c r="O115" s="133" t="str">
        <f t="shared" si="13"/>
        <v xml:space="preserve"> </v>
      </c>
      <c r="P115" s="176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5"/>
        <v>0</v>
      </c>
      <c r="I116" s="176"/>
      <c r="J116" s="147" t="str">
        <f t="shared" si="12"/>
        <v xml:space="preserve"> </v>
      </c>
      <c r="K116" s="176"/>
      <c r="L116" s="176"/>
      <c r="M116" s="145">
        <f t="shared" si="14"/>
        <v>0</v>
      </c>
      <c r="N116" s="176"/>
      <c r="O116" s="133" t="str">
        <f t="shared" si="13"/>
        <v xml:space="preserve"> </v>
      </c>
      <c r="P116" s="176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5"/>
        <v>0</v>
      </c>
      <c r="I117" s="176"/>
      <c r="J117" s="147" t="str">
        <f t="shared" si="12"/>
        <v xml:space="preserve"> </v>
      </c>
      <c r="K117" s="176"/>
      <c r="L117" s="176"/>
      <c r="M117" s="145">
        <f t="shared" si="14"/>
        <v>0</v>
      </c>
      <c r="N117" s="176"/>
      <c r="O117" s="133" t="str">
        <f t="shared" si="13"/>
        <v xml:space="preserve"> </v>
      </c>
      <c r="P117" s="176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5"/>
        <v>0</v>
      </c>
      <c r="I118" s="176"/>
      <c r="J118" s="147" t="str">
        <f t="shared" si="12"/>
        <v xml:space="preserve"> </v>
      </c>
      <c r="K118" s="176"/>
      <c r="L118" s="176"/>
      <c r="M118" s="145">
        <f t="shared" si="14"/>
        <v>0</v>
      </c>
      <c r="N118" s="176"/>
      <c r="O118" s="133" t="str">
        <f t="shared" si="13"/>
        <v xml:space="preserve"> </v>
      </c>
      <c r="P118" s="176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5"/>
        <v>0</v>
      </c>
      <c r="I119" s="176"/>
      <c r="J119" s="147" t="str">
        <f t="shared" si="12"/>
        <v xml:space="preserve"> </v>
      </c>
      <c r="K119" s="176"/>
      <c r="L119" s="176"/>
      <c r="M119" s="145">
        <f t="shared" si="14"/>
        <v>0</v>
      </c>
      <c r="N119" s="176"/>
      <c r="O119" s="133" t="str">
        <f t="shared" si="13"/>
        <v xml:space="preserve"> </v>
      </c>
      <c r="P119" s="176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5"/>
        <v>0</v>
      </c>
      <c r="I120" s="176"/>
      <c r="J120" s="147" t="str">
        <f t="shared" si="12"/>
        <v xml:space="preserve"> </v>
      </c>
      <c r="K120" s="176"/>
      <c r="L120" s="176"/>
      <c r="M120" s="145">
        <f t="shared" si="14"/>
        <v>0</v>
      </c>
      <c r="N120" s="176"/>
      <c r="O120" s="133" t="str">
        <f t="shared" si="13"/>
        <v xml:space="preserve"> </v>
      </c>
      <c r="P120" s="176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5"/>
        <v>0</v>
      </c>
      <c r="I121" s="176"/>
      <c r="J121" s="147" t="str">
        <f t="shared" si="12"/>
        <v xml:space="preserve"> </v>
      </c>
      <c r="K121" s="176"/>
      <c r="L121" s="176"/>
      <c r="M121" s="145">
        <f t="shared" si="14"/>
        <v>0</v>
      </c>
      <c r="N121" s="176"/>
      <c r="O121" s="133" t="str">
        <f t="shared" si="13"/>
        <v xml:space="preserve"> </v>
      </c>
      <c r="P121" s="176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5"/>
        <v>0</v>
      </c>
      <c r="I122" s="176"/>
      <c r="J122" s="147" t="str">
        <f t="shared" si="12"/>
        <v xml:space="preserve"> </v>
      </c>
      <c r="K122" s="176"/>
      <c r="L122" s="176"/>
      <c r="M122" s="145">
        <f t="shared" si="14"/>
        <v>0</v>
      </c>
      <c r="N122" s="176"/>
      <c r="O122" s="133" t="str">
        <f t="shared" si="13"/>
        <v xml:space="preserve"> </v>
      </c>
      <c r="P122" s="176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5"/>
        <v>0</v>
      </c>
      <c r="I123" s="176"/>
      <c r="J123" s="147" t="str">
        <f t="shared" si="12"/>
        <v xml:space="preserve"> </v>
      </c>
      <c r="K123" s="176"/>
      <c r="L123" s="176"/>
      <c r="M123" s="145">
        <f t="shared" si="14"/>
        <v>0</v>
      </c>
      <c r="N123" s="176"/>
      <c r="O123" s="133" t="str">
        <f t="shared" si="13"/>
        <v xml:space="preserve"> </v>
      </c>
      <c r="P123" s="176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5"/>
        <v>0</v>
      </c>
      <c r="I124" s="176"/>
      <c r="J124" s="147" t="str">
        <f t="shared" si="12"/>
        <v xml:space="preserve"> </v>
      </c>
      <c r="K124" s="176"/>
      <c r="L124" s="176"/>
      <c r="M124" s="145">
        <f t="shared" si="14"/>
        <v>0</v>
      </c>
      <c r="N124" s="176"/>
      <c r="O124" s="133" t="str">
        <f t="shared" si="13"/>
        <v xml:space="preserve"> </v>
      </c>
      <c r="P124" s="176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5"/>
        <v>0</v>
      </c>
      <c r="I125" s="176"/>
      <c r="J125" s="147" t="str">
        <f t="shared" si="12"/>
        <v xml:space="preserve"> </v>
      </c>
      <c r="K125" s="176"/>
      <c r="L125" s="176"/>
      <c r="M125" s="145">
        <f t="shared" si="14"/>
        <v>0</v>
      </c>
      <c r="N125" s="176"/>
      <c r="O125" s="133" t="str">
        <f t="shared" si="13"/>
        <v xml:space="preserve"> </v>
      </c>
      <c r="P125" s="176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5"/>
        <v>0</v>
      </c>
      <c r="I126" s="176"/>
      <c r="J126" s="147" t="str">
        <f t="shared" si="12"/>
        <v xml:space="preserve"> </v>
      </c>
      <c r="K126" s="176"/>
      <c r="L126" s="176"/>
      <c r="M126" s="145">
        <f t="shared" si="14"/>
        <v>0</v>
      </c>
      <c r="N126" s="176"/>
      <c r="O126" s="133" t="str">
        <f t="shared" si="13"/>
        <v xml:space="preserve"> </v>
      </c>
      <c r="P126" s="176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5"/>
        <v>0</v>
      </c>
      <c r="I127" s="176"/>
      <c r="J127" s="147" t="str">
        <f t="shared" si="12"/>
        <v xml:space="preserve"> </v>
      </c>
      <c r="K127" s="176"/>
      <c r="L127" s="176"/>
      <c r="M127" s="145">
        <f t="shared" si="14"/>
        <v>0</v>
      </c>
      <c r="N127" s="176"/>
      <c r="O127" s="133" t="str">
        <f t="shared" si="13"/>
        <v xml:space="preserve"> </v>
      </c>
      <c r="P127" s="176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5"/>
        <v>0</v>
      </c>
      <c r="I128" s="176"/>
      <c r="J128" s="147" t="str">
        <f t="shared" si="12"/>
        <v xml:space="preserve"> </v>
      </c>
      <c r="K128" s="176"/>
      <c r="L128" s="176"/>
      <c r="M128" s="145">
        <f t="shared" si="14"/>
        <v>0</v>
      </c>
      <c r="N128" s="176"/>
      <c r="O128" s="133" t="str">
        <f t="shared" si="13"/>
        <v xml:space="preserve"> </v>
      </c>
      <c r="P128" s="176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5"/>
        <v>0</v>
      </c>
      <c r="I129" s="176"/>
      <c r="J129" s="147" t="str">
        <f t="shared" si="12"/>
        <v xml:space="preserve"> </v>
      </c>
      <c r="K129" s="176"/>
      <c r="L129" s="176"/>
      <c r="M129" s="145">
        <f t="shared" si="14"/>
        <v>0</v>
      </c>
      <c r="N129" s="176"/>
      <c r="O129" s="133" t="str">
        <f t="shared" si="13"/>
        <v xml:space="preserve"> </v>
      </c>
      <c r="P129" s="176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5"/>
        <v>0</v>
      </c>
      <c r="I130" s="176"/>
      <c r="J130" s="147" t="str">
        <f t="shared" si="12"/>
        <v xml:space="preserve"> </v>
      </c>
      <c r="K130" s="176"/>
      <c r="L130" s="176"/>
      <c r="M130" s="145">
        <f t="shared" si="14"/>
        <v>0</v>
      </c>
      <c r="N130" s="176"/>
      <c r="O130" s="133" t="str">
        <f t="shared" si="13"/>
        <v xml:space="preserve"> </v>
      </c>
      <c r="P130" s="176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5"/>
        <v>0</v>
      </c>
      <c r="I131" s="176"/>
      <c r="J131" s="147" t="str">
        <f t="shared" si="12"/>
        <v xml:space="preserve"> </v>
      </c>
      <c r="K131" s="176"/>
      <c r="L131" s="176"/>
      <c r="M131" s="145">
        <f t="shared" si="14"/>
        <v>0</v>
      </c>
      <c r="N131" s="176"/>
      <c r="O131" s="133" t="str">
        <f t="shared" si="13"/>
        <v xml:space="preserve"> </v>
      </c>
      <c r="P131" s="176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5"/>
        <v>0</v>
      </c>
      <c r="I132" s="176"/>
      <c r="J132" s="147" t="str">
        <f t="shared" si="12"/>
        <v xml:space="preserve"> </v>
      </c>
      <c r="K132" s="176"/>
      <c r="L132" s="176"/>
      <c r="M132" s="145">
        <f t="shared" si="14"/>
        <v>0</v>
      </c>
      <c r="N132" s="176"/>
      <c r="O132" s="133" t="str">
        <f t="shared" si="13"/>
        <v xml:space="preserve"> </v>
      </c>
      <c r="P132" s="176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5"/>
        <v>0</v>
      </c>
      <c r="I133" s="176"/>
      <c r="J133" s="147" t="str">
        <f t="shared" si="12"/>
        <v xml:space="preserve"> </v>
      </c>
      <c r="K133" s="176"/>
      <c r="L133" s="176"/>
      <c r="M133" s="145">
        <f t="shared" si="14"/>
        <v>0</v>
      </c>
      <c r="N133" s="176"/>
      <c r="O133" s="133" t="str">
        <f t="shared" si="13"/>
        <v xml:space="preserve"> </v>
      </c>
      <c r="P133" s="176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5"/>
        <v>0</v>
      </c>
      <c r="I134" s="176"/>
      <c r="J134" s="147" t="str">
        <f t="shared" si="12"/>
        <v xml:space="preserve"> </v>
      </c>
      <c r="K134" s="176"/>
      <c r="L134" s="176"/>
      <c r="M134" s="145">
        <f t="shared" si="14"/>
        <v>0</v>
      </c>
      <c r="N134" s="176"/>
      <c r="O134" s="133" t="str">
        <f t="shared" si="13"/>
        <v xml:space="preserve"> </v>
      </c>
      <c r="P134" s="176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5"/>
        <v>0</v>
      </c>
      <c r="I135" s="176"/>
      <c r="J135" s="147" t="str">
        <f t="shared" si="12"/>
        <v xml:space="preserve"> </v>
      </c>
      <c r="K135" s="176"/>
      <c r="L135" s="176"/>
      <c r="M135" s="145">
        <f t="shared" si="14"/>
        <v>0</v>
      </c>
      <c r="N135" s="176"/>
      <c r="O135" s="133" t="str">
        <f t="shared" si="13"/>
        <v xml:space="preserve"> </v>
      </c>
      <c r="P135" s="176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5"/>
        <v>0</v>
      </c>
      <c r="I136" s="176"/>
      <c r="J136" s="147" t="str">
        <f t="shared" ref="J136:J199" si="16">IF(H136=0," ",I136/H136)</f>
        <v xml:space="preserve"> </v>
      </c>
      <c r="K136" s="176"/>
      <c r="L136" s="176"/>
      <c r="M136" s="145">
        <f t="shared" si="14"/>
        <v>0</v>
      </c>
      <c r="N136" s="176"/>
      <c r="O136" s="133" t="str">
        <f t="shared" ref="O136:O199" si="17">IF(M136=0," ",N136/M136)</f>
        <v xml:space="preserve"> </v>
      </c>
      <c r="P136" s="176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5"/>
        <v>0</v>
      </c>
      <c r="I137" s="176"/>
      <c r="J137" s="147" t="str">
        <f t="shared" si="16"/>
        <v xml:space="preserve"> </v>
      </c>
      <c r="K137" s="176"/>
      <c r="L137" s="176"/>
      <c r="M137" s="145">
        <f t="shared" ref="M137:M200" si="18">SUM(K137:L137)</f>
        <v>0</v>
      </c>
      <c r="N137" s="176"/>
      <c r="O137" s="133" t="str">
        <f t="shared" si="17"/>
        <v xml:space="preserve"> </v>
      </c>
      <c r="P137" s="176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5"/>
        <v>0</v>
      </c>
      <c r="I138" s="176"/>
      <c r="J138" s="147" t="str">
        <f t="shared" si="16"/>
        <v xml:space="preserve"> </v>
      </c>
      <c r="K138" s="176"/>
      <c r="L138" s="176"/>
      <c r="M138" s="145">
        <f t="shared" si="18"/>
        <v>0</v>
      </c>
      <c r="N138" s="176"/>
      <c r="O138" s="133" t="str">
        <f t="shared" si="17"/>
        <v xml:space="preserve"> </v>
      </c>
      <c r="P138" s="176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5"/>
        <v>0</v>
      </c>
      <c r="I139" s="176"/>
      <c r="J139" s="147" t="str">
        <f t="shared" si="16"/>
        <v xml:space="preserve"> </v>
      </c>
      <c r="K139" s="176"/>
      <c r="L139" s="176"/>
      <c r="M139" s="145">
        <f t="shared" si="18"/>
        <v>0</v>
      </c>
      <c r="N139" s="176"/>
      <c r="O139" s="133" t="str">
        <f t="shared" si="17"/>
        <v xml:space="preserve"> </v>
      </c>
      <c r="P139" s="176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5"/>
        <v>0</v>
      </c>
      <c r="I140" s="176"/>
      <c r="J140" s="147" t="str">
        <f t="shared" si="16"/>
        <v xml:space="preserve"> </v>
      </c>
      <c r="K140" s="176"/>
      <c r="L140" s="176"/>
      <c r="M140" s="145">
        <f t="shared" si="18"/>
        <v>0</v>
      </c>
      <c r="N140" s="176"/>
      <c r="O140" s="133" t="str">
        <f t="shared" si="17"/>
        <v xml:space="preserve"> </v>
      </c>
      <c r="P140" s="176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5"/>
        <v>0</v>
      </c>
      <c r="I141" s="176"/>
      <c r="J141" s="147" t="str">
        <f t="shared" si="16"/>
        <v xml:space="preserve"> </v>
      </c>
      <c r="K141" s="176"/>
      <c r="L141" s="176"/>
      <c r="M141" s="145">
        <f t="shared" si="18"/>
        <v>0</v>
      </c>
      <c r="N141" s="176"/>
      <c r="O141" s="133" t="str">
        <f t="shared" si="17"/>
        <v xml:space="preserve"> </v>
      </c>
      <c r="P141" s="176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5"/>
        <v>0</v>
      </c>
      <c r="I142" s="176"/>
      <c r="J142" s="147" t="str">
        <f t="shared" si="16"/>
        <v xml:space="preserve"> </v>
      </c>
      <c r="K142" s="176"/>
      <c r="L142" s="176"/>
      <c r="M142" s="145">
        <f t="shared" si="18"/>
        <v>0</v>
      </c>
      <c r="N142" s="176"/>
      <c r="O142" s="133" t="str">
        <f t="shared" si="17"/>
        <v xml:space="preserve"> </v>
      </c>
      <c r="P142" s="176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5"/>
        <v>0</v>
      </c>
      <c r="I143" s="176"/>
      <c r="J143" s="147" t="str">
        <f t="shared" si="16"/>
        <v xml:space="preserve"> </v>
      </c>
      <c r="K143" s="176"/>
      <c r="L143" s="176"/>
      <c r="M143" s="145">
        <f t="shared" si="18"/>
        <v>0</v>
      </c>
      <c r="N143" s="176"/>
      <c r="O143" s="133" t="str">
        <f t="shared" si="17"/>
        <v xml:space="preserve"> </v>
      </c>
      <c r="P143" s="176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5"/>
        <v>0</v>
      </c>
      <c r="I144" s="176"/>
      <c r="J144" s="147" t="str">
        <f t="shared" si="16"/>
        <v xml:space="preserve"> </v>
      </c>
      <c r="K144" s="176"/>
      <c r="L144" s="176"/>
      <c r="M144" s="145">
        <f t="shared" si="18"/>
        <v>0</v>
      </c>
      <c r="N144" s="176"/>
      <c r="O144" s="133" t="str">
        <f t="shared" si="17"/>
        <v xml:space="preserve"> </v>
      </c>
      <c r="P144" s="176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5"/>
        <v>0</v>
      </c>
      <c r="I145" s="176"/>
      <c r="J145" s="147" t="str">
        <f t="shared" si="16"/>
        <v xml:space="preserve"> </v>
      </c>
      <c r="K145" s="176"/>
      <c r="L145" s="176"/>
      <c r="M145" s="145">
        <f t="shared" si="18"/>
        <v>0</v>
      </c>
      <c r="N145" s="176"/>
      <c r="O145" s="133" t="str">
        <f t="shared" si="17"/>
        <v xml:space="preserve"> </v>
      </c>
      <c r="P145" s="176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5"/>
        <v>0</v>
      </c>
      <c r="I146" s="176"/>
      <c r="J146" s="147" t="str">
        <f t="shared" si="16"/>
        <v xml:space="preserve"> </v>
      </c>
      <c r="K146" s="176"/>
      <c r="L146" s="176"/>
      <c r="M146" s="145">
        <f t="shared" si="18"/>
        <v>0</v>
      </c>
      <c r="N146" s="176"/>
      <c r="O146" s="133" t="str">
        <f t="shared" si="17"/>
        <v xml:space="preserve"> </v>
      </c>
      <c r="P146" s="176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5"/>
        <v>0</v>
      </c>
      <c r="I147" s="176"/>
      <c r="J147" s="147" t="str">
        <f t="shared" si="16"/>
        <v xml:space="preserve"> </v>
      </c>
      <c r="K147" s="176"/>
      <c r="L147" s="176"/>
      <c r="M147" s="145">
        <f t="shared" si="18"/>
        <v>0</v>
      </c>
      <c r="N147" s="176"/>
      <c r="O147" s="133" t="str">
        <f t="shared" si="17"/>
        <v xml:space="preserve"> </v>
      </c>
      <c r="P147" s="176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5"/>
        <v>0</v>
      </c>
      <c r="I148" s="176"/>
      <c r="J148" s="147" t="str">
        <f t="shared" si="16"/>
        <v xml:space="preserve"> </v>
      </c>
      <c r="K148" s="176"/>
      <c r="L148" s="176"/>
      <c r="M148" s="145">
        <f t="shared" si="18"/>
        <v>0</v>
      </c>
      <c r="N148" s="176"/>
      <c r="O148" s="133" t="str">
        <f t="shared" si="17"/>
        <v xml:space="preserve"> </v>
      </c>
      <c r="P148" s="176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5"/>
        <v>0</v>
      </c>
      <c r="I149" s="176"/>
      <c r="J149" s="147" t="str">
        <f t="shared" si="16"/>
        <v xml:space="preserve"> </v>
      </c>
      <c r="K149" s="176"/>
      <c r="L149" s="176"/>
      <c r="M149" s="145">
        <f t="shared" si="18"/>
        <v>0</v>
      </c>
      <c r="N149" s="176"/>
      <c r="O149" s="133" t="str">
        <f t="shared" si="17"/>
        <v xml:space="preserve"> </v>
      </c>
      <c r="P149" s="176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5"/>
        <v>0</v>
      </c>
      <c r="I150" s="176"/>
      <c r="J150" s="147" t="str">
        <f t="shared" si="16"/>
        <v xml:space="preserve"> </v>
      </c>
      <c r="K150" s="176"/>
      <c r="L150" s="176"/>
      <c r="M150" s="145">
        <f t="shared" si="18"/>
        <v>0</v>
      </c>
      <c r="N150" s="176"/>
      <c r="O150" s="133" t="str">
        <f t="shared" si="17"/>
        <v xml:space="preserve"> </v>
      </c>
      <c r="P150" s="176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5"/>
        <v>0</v>
      </c>
      <c r="I151" s="176"/>
      <c r="J151" s="147" t="str">
        <f t="shared" si="16"/>
        <v xml:space="preserve"> </v>
      </c>
      <c r="K151" s="176"/>
      <c r="L151" s="176"/>
      <c r="M151" s="145">
        <f t="shared" si="18"/>
        <v>0</v>
      </c>
      <c r="N151" s="176"/>
      <c r="O151" s="133" t="str">
        <f t="shared" si="17"/>
        <v xml:space="preserve"> </v>
      </c>
      <c r="P151" s="176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5"/>
        <v>0</v>
      </c>
      <c r="I152" s="176"/>
      <c r="J152" s="147" t="str">
        <f t="shared" si="16"/>
        <v xml:space="preserve"> </v>
      </c>
      <c r="K152" s="176"/>
      <c r="L152" s="176"/>
      <c r="M152" s="145">
        <f t="shared" si="18"/>
        <v>0</v>
      </c>
      <c r="N152" s="176"/>
      <c r="O152" s="133" t="str">
        <f t="shared" si="17"/>
        <v xml:space="preserve"> </v>
      </c>
      <c r="P152" s="176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5"/>
        <v>0</v>
      </c>
      <c r="I153" s="176"/>
      <c r="J153" s="147" t="str">
        <f t="shared" si="16"/>
        <v xml:space="preserve"> </v>
      </c>
      <c r="K153" s="176"/>
      <c r="L153" s="176"/>
      <c r="M153" s="145">
        <f t="shared" si="18"/>
        <v>0</v>
      </c>
      <c r="N153" s="176"/>
      <c r="O153" s="133" t="str">
        <f t="shared" si="17"/>
        <v xml:space="preserve"> </v>
      </c>
      <c r="P153" s="176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5"/>
        <v>0</v>
      </c>
      <c r="I154" s="176"/>
      <c r="J154" s="147" t="str">
        <f t="shared" si="16"/>
        <v xml:space="preserve"> </v>
      </c>
      <c r="K154" s="176"/>
      <c r="L154" s="176"/>
      <c r="M154" s="145">
        <f t="shared" si="18"/>
        <v>0</v>
      </c>
      <c r="N154" s="176"/>
      <c r="O154" s="133" t="str">
        <f t="shared" si="17"/>
        <v xml:space="preserve"> </v>
      </c>
      <c r="P154" s="176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5"/>
        <v>0</v>
      </c>
      <c r="I155" s="176"/>
      <c r="J155" s="147" t="str">
        <f t="shared" si="16"/>
        <v xml:space="preserve"> </v>
      </c>
      <c r="K155" s="176"/>
      <c r="L155" s="176"/>
      <c r="M155" s="145">
        <f t="shared" si="18"/>
        <v>0</v>
      </c>
      <c r="N155" s="176"/>
      <c r="O155" s="133" t="str">
        <f t="shared" si="17"/>
        <v xml:space="preserve"> </v>
      </c>
      <c r="P155" s="176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5"/>
        <v>0</v>
      </c>
      <c r="I156" s="176"/>
      <c r="J156" s="147" t="str">
        <f t="shared" si="16"/>
        <v xml:space="preserve"> </v>
      </c>
      <c r="K156" s="176"/>
      <c r="L156" s="176"/>
      <c r="M156" s="145">
        <f t="shared" si="18"/>
        <v>0</v>
      </c>
      <c r="N156" s="176"/>
      <c r="O156" s="133" t="str">
        <f t="shared" si="17"/>
        <v xml:space="preserve"> </v>
      </c>
      <c r="P156" s="176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5"/>
        <v>0</v>
      </c>
      <c r="I157" s="176"/>
      <c r="J157" s="147" t="str">
        <f t="shared" si="16"/>
        <v xml:space="preserve"> </v>
      </c>
      <c r="K157" s="176"/>
      <c r="L157" s="176"/>
      <c r="M157" s="145">
        <f t="shared" si="18"/>
        <v>0</v>
      </c>
      <c r="N157" s="176"/>
      <c r="O157" s="133" t="str">
        <f t="shared" si="17"/>
        <v xml:space="preserve"> </v>
      </c>
      <c r="P157" s="176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5"/>
        <v>0</v>
      </c>
      <c r="I158" s="176"/>
      <c r="J158" s="147" t="str">
        <f t="shared" si="16"/>
        <v xml:space="preserve"> </v>
      </c>
      <c r="K158" s="176"/>
      <c r="L158" s="176"/>
      <c r="M158" s="145">
        <f t="shared" si="18"/>
        <v>0</v>
      </c>
      <c r="N158" s="176"/>
      <c r="O158" s="133" t="str">
        <f t="shared" si="17"/>
        <v xml:space="preserve"> </v>
      </c>
      <c r="P158" s="176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5"/>
        <v>0</v>
      </c>
      <c r="I159" s="176"/>
      <c r="J159" s="147" t="str">
        <f t="shared" si="16"/>
        <v xml:space="preserve"> </v>
      </c>
      <c r="K159" s="176"/>
      <c r="L159" s="176"/>
      <c r="M159" s="145">
        <f t="shared" si="18"/>
        <v>0</v>
      </c>
      <c r="N159" s="176"/>
      <c r="O159" s="133" t="str">
        <f t="shared" si="17"/>
        <v xml:space="preserve"> </v>
      </c>
      <c r="P159" s="176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5"/>
        <v>0</v>
      </c>
      <c r="I160" s="176"/>
      <c r="J160" s="147" t="str">
        <f t="shared" si="16"/>
        <v xml:space="preserve"> </v>
      </c>
      <c r="K160" s="176"/>
      <c r="L160" s="176"/>
      <c r="M160" s="145">
        <f t="shared" si="18"/>
        <v>0</v>
      </c>
      <c r="N160" s="176"/>
      <c r="O160" s="133" t="str">
        <f t="shared" si="17"/>
        <v xml:space="preserve"> </v>
      </c>
      <c r="P160" s="176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5"/>
        <v>0</v>
      </c>
      <c r="I161" s="176"/>
      <c r="J161" s="147" t="str">
        <f t="shared" si="16"/>
        <v xml:space="preserve"> </v>
      </c>
      <c r="K161" s="176"/>
      <c r="L161" s="176"/>
      <c r="M161" s="145">
        <f t="shared" si="18"/>
        <v>0</v>
      </c>
      <c r="N161" s="176"/>
      <c r="O161" s="133" t="str">
        <f t="shared" si="17"/>
        <v xml:space="preserve"> </v>
      </c>
      <c r="P161" s="176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5"/>
        <v>0</v>
      </c>
      <c r="I162" s="176"/>
      <c r="J162" s="147" t="str">
        <f t="shared" si="16"/>
        <v xml:space="preserve"> </v>
      </c>
      <c r="K162" s="176"/>
      <c r="L162" s="176"/>
      <c r="M162" s="145">
        <f t="shared" si="18"/>
        <v>0</v>
      </c>
      <c r="N162" s="176"/>
      <c r="O162" s="133" t="str">
        <f t="shared" si="17"/>
        <v xml:space="preserve"> </v>
      </c>
      <c r="P162" s="176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5"/>
        <v>0</v>
      </c>
      <c r="I163" s="176"/>
      <c r="J163" s="147" t="str">
        <f t="shared" si="16"/>
        <v xml:space="preserve"> </v>
      </c>
      <c r="K163" s="176"/>
      <c r="L163" s="176"/>
      <c r="M163" s="145">
        <f t="shared" si="18"/>
        <v>0</v>
      </c>
      <c r="N163" s="176"/>
      <c r="O163" s="133" t="str">
        <f t="shared" si="17"/>
        <v xml:space="preserve"> </v>
      </c>
      <c r="P163" s="176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5"/>
        <v>0</v>
      </c>
      <c r="I164" s="176"/>
      <c r="J164" s="147" t="str">
        <f t="shared" si="16"/>
        <v xml:space="preserve"> </v>
      </c>
      <c r="K164" s="176"/>
      <c r="L164" s="176"/>
      <c r="M164" s="145">
        <f t="shared" si="18"/>
        <v>0</v>
      </c>
      <c r="N164" s="176"/>
      <c r="O164" s="133" t="str">
        <f t="shared" si="17"/>
        <v xml:space="preserve"> </v>
      </c>
      <c r="P164" s="176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5"/>
        <v>0</v>
      </c>
      <c r="I165" s="176"/>
      <c r="J165" s="147" t="str">
        <f t="shared" si="16"/>
        <v xml:space="preserve"> </v>
      </c>
      <c r="K165" s="176"/>
      <c r="L165" s="176"/>
      <c r="M165" s="145">
        <f t="shared" si="18"/>
        <v>0</v>
      </c>
      <c r="N165" s="176"/>
      <c r="O165" s="133" t="str">
        <f t="shared" si="17"/>
        <v xml:space="preserve"> </v>
      </c>
      <c r="P165" s="176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5"/>
        <v>0</v>
      </c>
      <c r="I166" s="176"/>
      <c r="J166" s="147" t="str">
        <f t="shared" si="16"/>
        <v xml:space="preserve"> </v>
      </c>
      <c r="K166" s="176"/>
      <c r="L166" s="176"/>
      <c r="M166" s="145">
        <f t="shared" si="18"/>
        <v>0</v>
      </c>
      <c r="N166" s="176"/>
      <c r="O166" s="133" t="str">
        <f t="shared" si="17"/>
        <v xml:space="preserve"> </v>
      </c>
      <c r="P166" s="176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5"/>
        <v>0</v>
      </c>
      <c r="I167" s="176"/>
      <c r="J167" s="147" t="str">
        <f t="shared" si="16"/>
        <v xml:space="preserve"> </v>
      </c>
      <c r="K167" s="176"/>
      <c r="L167" s="176"/>
      <c r="M167" s="145">
        <f t="shared" si="18"/>
        <v>0</v>
      </c>
      <c r="N167" s="176"/>
      <c r="O167" s="133" t="str">
        <f t="shared" si="17"/>
        <v xml:space="preserve"> </v>
      </c>
      <c r="P167" s="176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5"/>
        <v>0</v>
      </c>
      <c r="I168" s="176"/>
      <c r="J168" s="147" t="str">
        <f t="shared" si="16"/>
        <v xml:space="preserve"> </v>
      </c>
      <c r="K168" s="176"/>
      <c r="L168" s="176"/>
      <c r="M168" s="145">
        <f t="shared" si="18"/>
        <v>0</v>
      </c>
      <c r="N168" s="176"/>
      <c r="O168" s="133" t="str">
        <f t="shared" si="17"/>
        <v xml:space="preserve"> </v>
      </c>
      <c r="P168" s="176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5"/>
        <v>0</v>
      </c>
      <c r="I169" s="176"/>
      <c r="J169" s="147" t="str">
        <f t="shared" si="16"/>
        <v xml:space="preserve"> </v>
      </c>
      <c r="K169" s="176"/>
      <c r="L169" s="176"/>
      <c r="M169" s="145">
        <f t="shared" si="18"/>
        <v>0</v>
      </c>
      <c r="N169" s="176"/>
      <c r="O169" s="133" t="str">
        <f t="shared" si="17"/>
        <v xml:space="preserve"> </v>
      </c>
      <c r="P169" s="176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5"/>
        <v>0</v>
      </c>
      <c r="I170" s="176"/>
      <c r="J170" s="147" t="str">
        <f t="shared" si="16"/>
        <v xml:space="preserve"> </v>
      </c>
      <c r="K170" s="176"/>
      <c r="L170" s="176"/>
      <c r="M170" s="145">
        <f t="shared" si="18"/>
        <v>0</v>
      </c>
      <c r="N170" s="176"/>
      <c r="O170" s="133" t="str">
        <f t="shared" si="17"/>
        <v xml:space="preserve"> </v>
      </c>
      <c r="P170" s="176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5"/>
        <v>0</v>
      </c>
      <c r="I171" s="176"/>
      <c r="J171" s="147" t="str">
        <f t="shared" si="16"/>
        <v xml:space="preserve"> </v>
      </c>
      <c r="K171" s="176"/>
      <c r="L171" s="176"/>
      <c r="M171" s="145">
        <f t="shared" si="18"/>
        <v>0</v>
      </c>
      <c r="N171" s="176"/>
      <c r="O171" s="133" t="str">
        <f t="shared" si="17"/>
        <v xml:space="preserve"> </v>
      </c>
      <c r="P171" s="176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5"/>
        <v>0</v>
      </c>
      <c r="I172" s="176"/>
      <c r="J172" s="147" t="str">
        <f t="shared" si="16"/>
        <v xml:space="preserve"> </v>
      </c>
      <c r="K172" s="176"/>
      <c r="L172" s="176"/>
      <c r="M172" s="145">
        <f t="shared" si="18"/>
        <v>0</v>
      </c>
      <c r="N172" s="176"/>
      <c r="O172" s="133" t="str">
        <f t="shared" si="17"/>
        <v xml:space="preserve"> </v>
      </c>
      <c r="P172" s="176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5"/>
        <v>0</v>
      </c>
      <c r="I173" s="176"/>
      <c r="J173" s="147" t="str">
        <f t="shared" si="16"/>
        <v xml:space="preserve"> </v>
      </c>
      <c r="K173" s="176"/>
      <c r="L173" s="176"/>
      <c r="M173" s="145">
        <f t="shared" si="18"/>
        <v>0</v>
      </c>
      <c r="N173" s="176"/>
      <c r="O173" s="133" t="str">
        <f t="shared" si="17"/>
        <v xml:space="preserve"> </v>
      </c>
      <c r="P173" s="176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5"/>
        <v>0</v>
      </c>
      <c r="I174" s="176"/>
      <c r="J174" s="147" t="str">
        <f t="shared" si="16"/>
        <v xml:space="preserve"> </v>
      </c>
      <c r="K174" s="176"/>
      <c r="L174" s="176"/>
      <c r="M174" s="145">
        <f t="shared" si="18"/>
        <v>0</v>
      </c>
      <c r="N174" s="176"/>
      <c r="O174" s="133" t="str">
        <f t="shared" si="17"/>
        <v xml:space="preserve"> </v>
      </c>
      <c r="P174" s="176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5"/>
        <v>0</v>
      </c>
      <c r="I175" s="176"/>
      <c r="J175" s="147" t="str">
        <f t="shared" si="16"/>
        <v xml:space="preserve"> </v>
      </c>
      <c r="K175" s="176"/>
      <c r="L175" s="176"/>
      <c r="M175" s="145">
        <f t="shared" si="18"/>
        <v>0</v>
      </c>
      <c r="N175" s="176"/>
      <c r="O175" s="133" t="str">
        <f t="shared" si="17"/>
        <v xml:space="preserve"> </v>
      </c>
      <c r="P175" s="176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5"/>
        <v>0</v>
      </c>
      <c r="I176" s="176"/>
      <c r="J176" s="147" t="str">
        <f t="shared" si="16"/>
        <v xml:space="preserve"> </v>
      </c>
      <c r="K176" s="176"/>
      <c r="L176" s="176"/>
      <c r="M176" s="145">
        <f t="shared" si="18"/>
        <v>0</v>
      </c>
      <c r="N176" s="176"/>
      <c r="O176" s="133" t="str">
        <f t="shared" si="17"/>
        <v xml:space="preserve"> </v>
      </c>
      <c r="P176" s="176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5"/>
        <v>0</v>
      </c>
      <c r="I177" s="176"/>
      <c r="J177" s="147" t="str">
        <f t="shared" si="16"/>
        <v xml:space="preserve"> </v>
      </c>
      <c r="K177" s="176"/>
      <c r="L177" s="176"/>
      <c r="M177" s="145">
        <f t="shared" si="18"/>
        <v>0</v>
      </c>
      <c r="N177" s="176"/>
      <c r="O177" s="133" t="str">
        <f t="shared" si="17"/>
        <v xml:space="preserve"> </v>
      </c>
      <c r="P177" s="176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5"/>
        <v>0</v>
      </c>
      <c r="I178" s="176"/>
      <c r="J178" s="147" t="str">
        <f t="shared" si="16"/>
        <v xml:space="preserve"> </v>
      </c>
      <c r="K178" s="176"/>
      <c r="L178" s="176"/>
      <c r="M178" s="145">
        <f t="shared" si="18"/>
        <v>0</v>
      </c>
      <c r="N178" s="176"/>
      <c r="O178" s="133" t="str">
        <f t="shared" si="17"/>
        <v xml:space="preserve"> </v>
      </c>
      <c r="P178" s="176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19">SUM(F179:G179)</f>
        <v>0</v>
      </c>
      <c r="I179" s="176"/>
      <c r="J179" s="147" t="str">
        <f t="shared" si="16"/>
        <v xml:space="preserve"> </v>
      </c>
      <c r="K179" s="176"/>
      <c r="L179" s="176"/>
      <c r="M179" s="145">
        <f t="shared" si="18"/>
        <v>0</v>
      </c>
      <c r="N179" s="176"/>
      <c r="O179" s="133" t="str">
        <f t="shared" si="17"/>
        <v xml:space="preserve"> </v>
      </c>
      <c r="P179" s="176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9"/>
        <v>0</v>
      </c>
      <c r="I180" s="176"/>
      <c r="J180" s="147" t="str">
        <f t="shared" si="16"/>
        <v xml:space="preserve"> </v>
      </c>
      <c r="K180" s="176"/>
      <c r="L180" s="176"/>
      <c r="M180" s="145">
        <f t="shared" si="18"/>
        <v>0</v>
      </c>
      <c r="N180" s="176"/>
      <c r="O180" s="133" t="str">
        <f t="shared" si="17"/>
        <v xml:space="preserve"> </v>
      </c>
      <c r="P180" s="176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9"/>
        <v>0</v>
      </c>
      <c r="I181" s="176"/>
      <c r="J181" s="147" t="str">
        <f t="shared" si="16"/>
        <v xml:space="preserve"> </v>
      </c>
      <c r="K181" s="176"/>
      <c r="L181" s="176"/>
      <c r="M181" s="145">
        <f t="shared" si="18"/>
        <v>0</v>
      </c>
      <c r="N181" s="176"/>
      <c r="O181" s="133" t="str">
        <f t="shared" si="17"/>
        <v xml:space="preserve"> </v>
      </c>
      <c r="P181" s="176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9"/>
        <v>0</v>
      </c>
      <c r="I182" s="176"/>
      <c r="J182" s="147" t="str">
        <f t="shared" si="16"/>
        <v xml:space="preserve"> </v>
      </c>
      <c r="K182" s="176"/>
      <c r="L182" s="176"/>
      <c r="M182" s="145">
        <f t="shared" si="18"/>
        <v>0</v>
      </c>
      <c r="N182" s="176"/>
      <c r="O182" s="133" t="str">
        <f t="shared" si="17"/>
        <v xml:space="preserve"> </v>
      </c>
      <c r="P182" s="176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9"/>
        <v>0</v>
      </c>
      <c r="I183" s="176"/>
      <c r="J183" s="147" t="str">
        <f t="shared" si="16"/>
        <v xml:space="preserve"> </v>
      </c>
      <c r="K183" s="176"/>
      <c r="L183" s="176"/>
      <c r="M183" s="145">
        <f t="shared" si="18"/>
        <v>0</v>
      </c>
      <c r="N183" s="176"/>
      <c r="O183" s="133" t="str">
        <f t="shared" si="17"/>
        <v xml:space="preserve"> </v>
      </c>
      <c r="P183" s="176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9"/>
        <v>0</v>
      </c>
      <c r="I184" s="176"/>
      <c r="J184" s="147" t="str">
        <f t="shared" si="16"/>
        <v xml:space="preserve"> </v>
      </c>
      <c r="K184" s="176"/>
      <c r="L184" s="176"/>
      <c r="M184" s="145">
        <f t="shared" si="18"/>
        <v>0</v>
      </c>
      <c r="N184" s="176"/>
      <c r="O184" s="133" t="str">
        <f t="shared" si="17"/>
        <v xml:space="preserve"> </v>
      </c>
      <c r="P184" s="176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9"/>
        <v>0</v>
      </c>
      <c r="I185" s="176"/>
      <c r="J185" s="147" t="str">
        <f t="shared" si="16"/>
        <v xml:space="preserve"> </v>
      </c>
      <c r="K185" s="176"/>
      <c r="L185" s="176"/>
      <c r="M185" s="145">
        <f t="shared" si="18"/>
        <v>0</v>
      </c>
      <c r="N185" s="176"/>
      <c r="O185" s="133" t="str">
        <f t="shared" si="17"/>
        <v xml:space="preserve"> </v>
      </c>
      <c r="P185" s="176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9"/>
        <v>0</v>
      </c>
      <c r="I186" s="176"/>
      <c r="J186" s="147" t="str">
        <f t="shared" si="16"/>
        <v xml:space="preserve"> </v>
      </c>
      <c r="K186" s="176"/>
      <c r="L186" s="176"/>
      <c r="M186" s="145">
        <f t="shared" si="18"/>
        <v>0</v>
      </c>
      <c r="N186" s="176"/>
      <c r="O186" s="133" t="str">
        <f t="shared" si="17"/>
        <v xml:space="preserve"> </v>
      </c>
      <c r="P186" s="176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9"/>
        <v>0</v>
      </c>
      <c r="I187" s="176"/>
      <c r="J187" s="147" t="str">
        <f t="shared" si="16"/>
        <v xml:space="preserve"> </v>
      </c>
      <c r="K187" s="176"/>
      <c r="L187" s="176"/>
      <c r="M187" s="145">
        <f t="shared" si="18"/>
        <v>0</v>
      </c>
      <c r="N187" s="176"/>
      <c r="O187" s="133" t="str">
        <f t="shared" si="17"/>
        <v xml:space="preserve"> </v>
      </c>
      <c r="P187" s="176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9"/>
        <v>0</v>
      </c>
      <c r="I188" s="176"/>
      <c r="J188" s="147" t="str">
        <f t="shared" si="16"/>
        <v xml:space="preserve"> </v>
      </c>
      <c r="K188" s="176"/>
      <c r="L188" s="176"/>
      <c r="M188" s="145">
        <f t="shared" si="18"/>
        <v>0</v>
      </c>
      <c r="N188" s="176"/>
      <c r="O188" s="133" t="str">
        <f t="shared" si="17"/>
        <v xml:space="preserve"> </v>
      </c>
      <c r="P188" s="176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9"/>
        <v>0</v>
      </c>
      <c r="I189" s="176"/>
      <c r="J189" s="147" t="str">
        <f t="shared" si="16"/>
        <v xml:space="preserve"> </v>
      </c>
      <c r="K189" s="176"/>
      <c r="L189" s="176"/>
      <c r="M189" s="145">
        <f t="shared" si="18"/>
        <v>0</v>
      </c>
      <c r="N189" s="176"/>
      <c r="O189" s="133" t="str">
        <f t="shared" si="17"/>
        <v xml:space="preserve"> </v>
      </c>
      <c r="P189" s="176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9"/>
        <v>0</v>
      </c>
      <c r="I190" s="176"/>
      <c r="J190" s="147" t="str">
        <f t="shared" si="16"/>
        <v xml:space="preserve"> </v>
      </c>
      <c r="K190" s="176"/>
      <c r="L190" s="176"/>
      <c r="M190" s="145">
        <f t="shared" si="18"/>
        <v>0</v>
      </c>
      <c r="N190" s="176"/>
      <c r="O190" s="133" t="str">
        <f t="shared" si="17"/>
        <v xml:space="preserve"> </v>
      </c>
      <c r="P190" s="176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9"/>
        <v>0</v>
      </c>
      <c r="I191" s="176"/>
      <c r="J191" s="147" t="str">
        <f t="shared" si="16"/>
        <v xml:space="preserve"> </v>
      </c>
      <c r="K191" s="176"/>
      <c r="L191" s="176"/>
      <c r="M191" s="145">
        <f t="shared" si="18"/>
        <v>0</v>
      </c>
      <c r="N191" s="176"/>
      <c r="O191" s="133" t="str">
        <f t="shared" si="17"/>
        <v xml:space="preserve"> </v>
      </c>
      <c r="P191" s="176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9"/>
        <v>0</v>
      </c>
      <c r="I192" s="176"/>
      <c r="J192" s="147" t="str">
        <f t="shared" si="16"/>
        <v xml:space="preserve"> </v>
      </c>
      <c r="K192" s="176"/>
      <c r="L192" s="176"/>
      <c r="M192" s="145">
        <f t="shared" si="18"/>
        <v>0</v>
      </c>
      <c r="N192" s="176"/>
      <c r="O192" s="133" t="str">
        <f t="shared" si="17"/>
        <v xml:space="preserve"> </v>
      </c>
      <c r="P192" s="176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9"/>
        <v>0</v>
      </c>
      <c r="I193" s="176"/>
      <c r="J193" s="147" t="str">
        <f t="shared" si="16"/>
        <v xml:space="preserve"> </v>
      </c>
      <c r="K193" s="176"/>
      <c r="L193" s="176"/>
      <c r="M193" s="145">
        <f t="shared" si="18"/>
        <v>0</v>
      </c>
      <c r="N193" s="176"/>
      <c r="O193" s="133" t="str">
        <f t="shared" si="17"/>
        <v xml:space="preserve"> </v>
      </c>
      <c r="P193" s="176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9"/>
        <v>0</v>
      </c>
      <c r="I194" s="176"/>
      <c r="J194" s="147" t="str">
        <f t="shared" si="16"/>
        <v xml:space="preserve"> </v>
      </c>
      <c r="K194" s="176"/>
      <c r="L194" s="176"/>
      <c r="M194" s="145">
        <f t="shared" si="18"/>
        <v>0</v>
      </c>
      <c r="N194" s="176"/>
      <c r="O194" s="133" t="str">
        <f t="shared" si="17"/>
        <v xml:space="preserve"> </v>
      </c>
      <c r="P194" s="176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9"/>
        <v>0</v>
      </c>
      <c r="I195" s="176"/>
      <c r="J195" s="147" t="str">
        <f t="shared" si="16"/>
        <v xml:space="preserve"> </v>
      </c>
      <c r="K195" s="176"/>
      <c r="L195" s="176"/>
      <c r="M195" s="145">
        <f t="shared" si="18"/>
        <v>0</v>
      </c>
      <c r="N195" s="176"/>
      <c r="O195" s="133" t="str">
        <f t="shared" si="17"/>
        <v xml:space="preserve"> </v>
      </c>
      <c r="P195" s="176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9"/>
        <v>0</v>
      </c>
      <c r="I196" s="176"/>
      <c r="J196" s="147" t="str">
        <f t="shared" si="16"/>
        <v xml:space="preserve"> </v>
      </c>
      <c r="K196" s="176"/>
      <c r="L196" s="176"/>
      <c r="M196" s="145">
        <f t="shared" si="18"/>
        <v>0</v>
      </c>
      <c r="N196" s="176"/>
      <c r="O196" s="133" t="str">
        <f t="shared" si="17"/>
        <v xml:space="preserve"> </v>
      </c>
      <c r="P196" s="176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9"/>
        <v>0</v>
      </c>
      <c r="I197" s="176"/>
      <c r="J197" s="147" t="str">
        <f t="shared" si="16"/>
        <v xml:space="preserve"> </v>
      </c>
      <c r="K197" s="176"/>
      <c r="L197" s="176"/>
      <c r="M197" s="145">
        <f t="shared" si="18"/>
        <v>0</v>
      </c>
      <c r="N197" s="176"/>
      <c r="O197" s="133" t="str">
        <f t="shared" si="17"/>
        <v xml:space="preserve"> </v>
      </c>
      <c r="P197" s="176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9"/>
        <v>0</v>
      </c>
      <c r="I198" s="176"/>
      <c r="J198" s="147" t="str">
        <f t="shared" si="16"/>
        <v xml:space="preserve"> </v>
      </c>
      <c r="K198" s="176"/>
      <c r="L198" s="176"/>
      <c r="M198" s="145">
        <f t="shared" si="18"/>
        <v>0</v>
      </c>
      <c r="N198" s="176"/>
      <c r="O198" s="133" t="str">
        <f t="shared" si="17"/>
        <v xml:space="preserve"> </v>
      </c>
      <c r="P198" s="176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9"/>
        <v>0</v>
      </c>
      <c r="I199" s="176"/>
      <c r="J199" s="147" t="str">
        <f t="shared" si="16"/>
        <v xml:space="preserve"> </v>
      </c>
      <c r="K199" s="176"/>
      <c r="L199" s="176"/>
      <c r="M199" s="145">
        <f t="shared" si="18"/>
        <v>0</v>
      </c>
      <c r="N199" s="176"/>
      <c r="O199" s="133" t="str">
        <f t="shared" si="17"/>
        <v xml:space="preserve"> </v>
      </c>
      <c r="P199" s="176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9"/>
        <v>0</v>
      </c>
      <c r="I200" s="176"/>
      <c r="J200" s="147" t="str">
        <f t="shared" ref="J200:J263" si="20">IF(H200=0," ",I200/H200)</f>
        <v xml:space="preserve"> </v>
      </c>
      <c r="K200" s="176"/>
      <c r="L200" s="176"/>
      <c r="M200" s="145">
        <f t="shared" si="18"/>
        <v>0</v>
      </c>
      <c r="N200" s="176"/>
      <c r="O200" s="133" t="str">
        <f t="shared" ref="O200:O263" si="21">IF(M200=0," ",N200/M200)</f>
        <v xml:space="preserve"> </v>
      </c>
      <c r="P200" s="176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19"/>
        <v>0</v>
      </c>
      <c r="I201" s="176"/>
      <c r="J201" s="147" t="str">
        <f t="shared" si="20"/>
        <v xml:space="preserve"> </v>
      </c>
      <c r="K201" s="176"/>
      <c r="L201" s="176"/>
      <c r="M201" s="145">
        <f t="shared" ref="M201:M264" si="22">SUM(K201:L201)</f>
        <v>0</v>
      </c>
      <c r="N201" s="176"/>
      <c r="O201" s="133" t="str">
        <f t="shared" si="21"/>
        <v xml:space="preserve"> </v>
      </c>
      <c r="P201" s="176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19"/>
        <v>0</v>
      </c>
      <c r="I202" s="176"/>
      <c r="J202" s="147" t="str">
        <f t="shared" si="20"/>
        <v xml:space="preserve"> </v>
      </c>
      <c r="K202" s="176"/>
      <c r="L202" s="176"/>
      <c r="M202" s="145">
        <f t="shared" si="22"/>
        <v>0</v>
      </c>
      <c r="N202" s="176"/>
      <c r="O202" s="133" t="str">
        <f t="shared" si="21"/>
        <v xml:space="preserve"> </v>
      </c>
      <c r="P202" s="176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19"/>
        <v>0</v>
      </c>
      <c r="I203" s="176"/>
      <c r="J203" s="147" t="str">
        <f t="shared" si="20"/>
        <v xml:space="preserve"> </v>
      </c>
      <c r="K203" s="176"/>
      <c r="L203" s="176"/>
      <c r="M203" s="145">
        <f t="shared" si="22"/>
        <v>0</v>
      </c>
      <c r="N203" s="176"/>
      <c r="O203" s="133" t="str">
        <f t="shared" si="21"/>
        <v xml:space="preserve"> </v>
      </c>
      <c r="P203" s="176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19"/>
        <v>0</v>
      </c>
      <c r="I204" s="176"/>
      <c r="J204" s="147" t="str">
        <f t="shared" si="20"/>
        <v xml:space="preserve"> </v>
      </c>
      <c r="K204" s="176"/>
      <c r="L204" s="176"/>
      <c r="M204" s="145">
        <f t="shared" si="22"/>
        <v>0</v>
      </c>
      <c r="N204" s="176"/>
      <c r="O204" s="133" t="str">
        <f t="shared" si="21"/>
        <v xml:space="preserve"> </v>
      </c>
      <c r="P204" s="176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19"/>
        <v>0</v>
      </c>
      <c r="I205" s="176"/>
      <c r="J205" s="147" t="str">
        <f t="shared" si="20"/>
        <v xml:space="preserve"> </v>
      </c>
      <c r="K205" s="176"/>
      <c r="L205" s="176"/>
      <c r="M205" s="145">
        <f t="shared" si="22"/>
        <v>0</v>
      </c>
      <c r="N205" s="176"/>
      <c r="O205" s="133" t="str">
        <f t="shared" si="21"/>
        <v xml:space="preserve"> </v>
      </c>
      <c r="P205" s="176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19"/>
        <v>0</v>
      </c>
      <c r="I206" s="176"/>
      <c r="J206" s="147" t="str">
        <f t="shared" si="20"/>
        <v xml:space="preserve"> </v>
      </c>
      <c r="K206" s="176"/>
      <c r="L206" s="176"/>
      <c r="M206" s="145">
        <f t="shared" si="22"/>
        <v>0</v>
      </c>
      <c r="N206" s="176"/>
      <c r="O206" s="133" t="str">
        <f t="shared" si="21"/>
        <v xml:space="preserve"> </v>
      </c>
      <c r="P206" s="176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19"/>
        <v>0</v>
      </c>
      <c r="I207" s="176"/>
      <c r="J207" s="147" t="str">
        <f t="shared" si="20"/>
        <v xml:space="preserve"> </v>
      </c>
      <c r="K207" s="176"/>
      <c r="L207" s="176"/>
      <c r="M207" s="145">
        <f t="shared" si="22"/>
        <v>0</v>
      </c>
      <c r="N207" s="176"/>
      <c r="O207" s="133" t="str">
        <f t="shared" si="21"/>
        <v xml:space="preserve"> </v>
      </c>
      <c r="P207" s="176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19"/>
        <v>0</v>
      </c>
      <c r="I208" s="176"/>
      <c r="J208" s="147" t="str">
        <f t="shared" si="20"/>
        <v xml:space="preserve"> </v>
      </c>
      <c r="K208" s="176"/>
      <c r="L208" s="176"/>
      <c r="M208" s="145">
        <f t="shared" si="22"/>
        <v>0</v>
      </c>
      <c r="N208" s="176"/>
      <c r="O208" s="133" t="str">
        <f t="shared" si="21"/>
        <v xml:space="preserve"> </v>
      </c>
      <c r="P208" s="176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19"/>
        <v>0</v>
      </c>
      <c r="I209" s="176"/>
      <c r="J209" s="147" t="str">
        <f t="shared" si="20"/>
        <v xml:space="preserve"> </v>
      </c>
      <c r="K209" s="176"/>
      <c r="L209" s="176"/>
      <c r="M209" s="145">
        <f t="shared" si="22"/>
        <v>0</v>
      </c>
      <c r="N209" s="176"/>
      <c r="O209" s="133" t="str">
        <f t="shared" si="21"/>
        <v xml:space="preserve"> </v>
      </c>
      <c r="P209" s="176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19"/>
        <v>0</v>
      </c>
      <c r="I210" s="176"/>
      <c r="J210" s="147" t="str">
        <f t="shared" si="20"/>
        <v xml:space="preserve"> </v>
      </c>
      <c r="K210" s="176"/>
      <c r="L210" s="176"/>
      <c r="M210" s="145">
        <f t="shared" si="22"/>
        <v>0</v>
      </c>
      <c r="N210" s="176"/>
      <c r="O210" s="133" t="str">
        <f t="shared" si="21"/>
        <v xml:space="preserve"> </v>
      </c>
      <c r="P210" s="176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19"/>
        <v>0</v>
      </c>
      <c r="I211" s="176"/>
      <c r="J211" s="147" t="str">
        <f t="shared" si="20"/>
        <v xml:space="preserve"> </v>
      </c>
      <c r="K211" s="176"/>
      <c r="L211" s="176"/>
      <c r="M211" s="145">
        <f t="shared" si="22"/>
        <v>0</v>
      </c>
      <c r="N211" s="176"/>
      <c r="O211" s="133" t="str">
        <f t="shared" si="21"/>
        <v xml:space="preserve"> </v>
      </c>
      <c r="P211" s="176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19"/>
        <v>0</v>
      </c>
      <c r="I212" s="176"/>
      <c r="J212" s="147" t="str">
        <f t="shared" si="20"/>
        <v xml:space="preserve"> </v>
      </c>
      <c r="K212" s="176"/>
      <c r="L212" s="176"/>
      <c r="M212" s="145">
        <f t="shared" si="22"/>
        <v>0</v>
      </c>
      <c r="N212" s="176"/>
      <c r="O212" s="133" t="str">
        <f t="shared" si="21"/>
        <v xml:space="preserve"> </v>
      </c>
      <c r="P212" s="176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19"/>
        <v>0</v>
      </c>
      <c r="I213" s="176"/>
      <c r="J213" s="147" t="str">
        <f t="shared" si="20"/>
        <v xml:space="preserve"> </v>
      </c>
      <c r="K213" s="176"/>
      <c r="L213" s="176"/>
      <c r="M213" s="145">
        <f t="shared" si="22"/>
        <v>0</v>
      </c>
      <c r="N213" s="176"/>
      <c r="O213" s="133" t="str">
        <f t="shared" si="21"/>
        <v xml:space="preserve"> </v>
      </c>
      <c r="P213" s="176"/>
    </row>
    <row r="214" spans="1:16" ht="25.5" hidden="1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H214" si="23">F185+F186+F189+F191+F198+F199+F200+F201+F205+F210</f>
        <v>0</v>
      </c>
      <c r="G214" s="146">
        <f t="shared" si="23"/>
        <v>0</v>
      </c>
      <c r="H214" s="146">
        <f t="shared" si="23"/>
        <v>0</v>
      </c>
      <c r="I214" s="176"/>
      <c r="J214" s="146" t="e">
        <f t="shared" ref="J214:M214" si="24">J185+J186+J189+J191+J198+J199+J200+J201+J205+J210</f>
        <v>#VALUE!</v>
      </c>
      <c r="K214" s="176"/>
      <c r="L214" s="146">
        <f t="shared" si="24"/>
        <v>0</v>
      </c>
      <c r="M214" s="146">
        <f t="shared" si="24"/>
        <v>0</v>
      </c>
      <c r="N214" s="176"/>
      <c r="O214" s="133" t="str">
        <f t="shared" si="21"/>
        <v xml:space="preserve"> </v>
      </c>
      <c r="P214" s="176"/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5">SUM(F215:G215)</f>
        <v>0</v>
      </c>
      <c r="I215" s="176"/>
      <c r="J215" s="147" t="str">
        <f t="shared" si="20"/>
        <v xml:space="preserve"> </v>
      </c>
      <c r="K215" s="176"/>
      <c r="L215" s="176"/>
      <c r="M215" s="145">
        <f t="shared" si="22"/>
        <v>0</v>
      </c>
      <c r="N215" s="176"/>
      <c r="O215" s="133" t="str">
        <f t="shared" si="21"/>
        <v xml:space="preserve"> </v>
      </c>
      <c r="P215" s="176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5"/>
        <v>0</v>
      </c>
      <c r="I216" s="176"/>
      <c r="J216" s="147" t="str">
        <f t="shared" si="20"/>
        <v xml:space="preserve"> </v>
      </c>
      <c r="K216" s="176"/>
      <c r="L216" s="176"/>
      <c r="M216" s="145">
        <f t="shared" si="22"/>
        <v>0</v>
      </c>
      <c r="N216" s="176"/>
      <c r="O216" s="133" t="str">
        <f t="shared" si="21"/>
        <v xml:space="preserve"> </v>
      </c>
      <c r="P216" s="176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5"/>
        <v>0</v>
      </c>
      <c r="I217" s="176"/>
      <c r="J217" s="147" t="str">
        <f t="shared" si="20"/>
        <v xml:space="preserve"> </v>
      </c>
      <c r="K217" s="176"/>
      <c r="L217" s="176"/>
      <c r="M217" s="145">
        <f t="shared" si="22"/>
        <v>0</v>
      </c>
      <c r="N217" s="176"/>
      <c r="O217" s="133" t="str">
        <f t="shared" si="21"/>
        <v xml:space="preserve"> </v>
      </c>
      <c r="P217" s="176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5"/>
        <v>0</v>
      </c>
      <c r="I218" s="176"/>
      <c r="J218" s="147" t="str">
        <f t="shared" si="20"/>
        <v xml:space="preserve"> </v>
      </c>
      <c r="K218" s="176"/>
      <c r="L218" s="176"/>
      <c r="M218" s="145">
        <f t="shared" si="22"/>
        <v>0</v>
      </c>
      <c r="N218" s="176"/>
      <c r="O218" s="133" t="str">
        <f t="shared" si="21"/>
        <v xml:space="preserve"> </v>
      </c>
      <c r="P218" s="176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5"/>
        <v>0</v>
      </c>
      <c r="I219" s="176"/>
      <c r="J219" s="147" t="str">
        <f t="shared" si="20"/>
        <v xml:space="preserve"> </v>
      </c>
      <c r="K219" s="176"/>
      <c r="L219" s="176"/>
      <c r="M219" s="145">
        <f t="shared" si="22"/>
        <v>0</v>
      </c>
      <c r="N219" s="176"/>
      <c r="O219" s="133" t="str">
        <f t="shared" si="21"/>
        <v xml:space="preserve"> </v>
      </c>
      <c r="P219" s="176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5"/>
        <v>0</v>
      </c>
      <c r="I220" s="176"/>
      <c r="J220" s="147" t="str">
        <f t="shared" si="20"/>
        <v xml:space="preserve"> </v>
      </c>
      <c r="K220" s="176"/>
      <c r="L220" s="176"/>
      <c r="M220" s="145">
        <f t="shared" si="22"/>
        <v>0</v>
      </c>
      <c r="N220" s="176"/>
      <c r="O220" s="133" t="str">
        <f t="shared" si="21"/>
        <v xml:space="preserve"> </v>
      </c>
      <c r="P220" s="176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5"/>
        <v>0</v>
      </c>
      <c r="I221" s="176"/>
      <c r="J221" s="147" t="str">
        <f t="shared" si="20"/>
        <v xml:space="preserve"> </v>
      </c>
      <c r="K221" s="176"/>
      <c r="L221" s="176"/>
      <c r="M221" s="145">
        <f t="shared" si="22"/>
        <v>0</v>
      </c>
      <c r="N221" s="176"/>
      <c r="O221" s="133" t="str">
        <f t="shared" si="21"/>
        <v xml:space="preserve"> </v>
      </c>
      <c r="P221" s="176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5"/>
        <v>0</v>
      </c>
      <c r="I222" s="176"/>
      <c r="J222" s="147" t="str">
        <f t="shared" si="20"/>
        <v xml:space="preserve"> </v>
      </c>
      <c r="K222" s="176"/>
      <c r="L222" s="176"/>
      <c r="M222" s="145">
        <f t="shared" si="22"/>
        <v>0</v>
      </c>
      <c r="N222" s="176"/>
      <c r="O222" s="133" t="str">
        <f t="shared" si="21"/>
        <v xml:space="preserve"> </v>
      </c>
      <c r="P222" s="176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G223" si="26">F215+F217+F219+F220+F222</f>
        <v>0</v>
      </c>
      <c r="G223" s="146">
        <f t="shared" si="26"/>
        <v>0</v>
      </c>
      <c r="H223" s="145">
        <f t="shared" si="25"/>
        <v>0</v>
      </c>
      <c r="I223" s="176"/>
      <c r="J223" s="146" t="e">
        <f t="shared" ref="J223:L223" si="27">J215+J217+J219+J220+J222</f>
        <v>#VALUE!</v>
      </c>
      <c r="K223" s="176"/>
      <c r="L223" s="146">
        <f t="shared" si="27"/>
        <v>0</v>
      </c>
      <c r="M223" s="145">
        <f t="shared" si="22"/>
        <v>0</v>
      </c>
      <c r="N223" s="176"/>
      <c r="O223" s="133" t="str">
        <f t="shared" si="21"/>
        <v xml:space="preserve"> </v>
      </c>
      <c r="P223" s="176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5"/>
        <v>0</v>
      </c>
      <c r="I224" s="176"/>
      <c r="J224" s="147" t="str">
        <f t="shared" si="20"/>
        <v xml:space="preserve"> </v>
      </c>
      <c r="K224" s="176"/>
      <c r="L224" s="176"/>
      <c r="M224" s="145">
        <f t="shared" si="22"/>
        <v>0</v>
      </c>
      <c r="N224" s="176"/>
      <c r="O224" s="133" t="str">
        <f t="shared" si="21"/>
        <v xml:space="preserve"> </v>
      </c>
      <c r="P224" s="176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H225" si="28">SUM(F226:F235)</f>
        <v>0</v>
      </c>
      <c r="G225" s="145">
        <f t="shared" si="28"/>
        <v>0</v>
      </c>
      <c r="H225" s="145">
        <f t="shared" si="28"/>
        <v>0</v>
      </c>
      <c r="I225" s="176"/>
      <c r="J225" s="145">
        <f t="shared" ref="J225:M225" si="29">SUM(J226:J235)</f>
        <v>0</v>
      </c>
      <c r="K225" s="176"/>
      <c r="L225" s="145">
        <f t="shared" si="29"/>
        <v>0</v>
      </c>
      <c r="M225" s="145">
        <f t="shared" si="29"/>
        <v>0</v>
      </c>
      <c r="N225" s="176"/>
      <c r="O225" s="133" t="str">
        <f t="shared" si="21"/>
        <v xml:space="preserve"> </v>
      </c>
      <c r="P225" s="176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30">SUM(F226:G226)</f>
        <v>0</v>
      </c>
      <c r="I226" s="176"/>
      <c r="J226" s="147" t="str">
        <f t="shared" si="20"/>
        <v xml:space="preserve"> </v>
      </c>
      <c r="K226" s="176"/>
      <c r="L226" s="176"/>
      <c r="M226" s="145">
        <f t="shared" si="22"/>
        <v>0</v>
      </c>
      <c r="N226" s="176"/>
      <c r="O226" s="133" t="str">
        <f t="shared" si="21"/>
        <v xml:space="preserve"> </v>
      </c>
      <c r="P226" s="176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30"/>
        <v>0</v>
      </c>
      <c r="I227" s="176"/>
      <c r="J227" s="147" t="str">
        <f t="shared" si="20"/>
        <v xml:space="preserve"> </v>
      </c>
      <c r="K227" s="176"/>
      <c r="L227" s="176"/>
      <c r="M227" s="145">
        <f t="shared" si="22"/>
        <v>0</v>
      </c>
      <c r="N227" s="176"/>
      <c r="O227" s="133" t="str">
        <f t="shared" si="21"/>
        <v xml:space="preserve"> </v>
      </c>
      <c r="P227" s="176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30"/>
        <v>0</v>
      </c>
      <c r="I228" s="176"/>
      <c r="J228" s="147" t="str">
        <f t="shared" si="20"/>
        <v xml:space="preserve"> </v>
      </c>
      <c r="K228" s="176"/>
      <c r="L228" s="176"/>
      <c r="M228" s="145">
        <f t="shared" si="22"/>
        <v>0</v>
      </c>
      <c r="N228" s="176"/>
      <c r="O228" s="133" t="str">
        <f t="shared" si="21"/>
        <v xml:space="preserve"> </v>
      </c>
      <c r="P228" s="176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30"/>
        <v>0</v>
      </c>
      <c r="I229" s="176"/>
      <c r="J229" s="147" t="str">
        <f t="shared" si="20"/>
        <v xml:space="preserve"> </v>
      </c>
      <c r="K229" s="176"/>
      <c r="L229" s="176"/>
      <c r="M229" s="145">
        <f t="shared" si="22"/>
        <v>0</v>
      </c>
      <c r="N229" s="176"/>
      <c r="O229" s="133" t="str">
        <f t="shared" si="21"/>
        <v xml:space="preserve"> </v>
      </c>
      <c r="P229" s="176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30"/>
        <v>0</v>
      </c>
      <c r="I230" s="176"/>
      <c r="J230" s="147" t="str">
        <f t="shared" si="20"/>
        <v xml:space="preserve"> </v>
      </c>
      <c r="K230" s="176"/>
      <c r="L230" s="176"/>
      <c r="M230" s="145">
        <f t="shared" si="22"/>
        <v>0</v>
      </c>
      <c r="N230" s="176"/>
      <c r="O230" s="133" t="str">
        <f t="shared" si="21"/>
        <v xml:space="preserve"> </v>
      </c>
      <c r="P230" s="176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30"/>
        <v>0</v>
      </c>
      <c r="I231" s="176"/>
      <c r="J231" s="147" t="str">
        <f t="shared" si="20"/>
        <v xml:space="preserve"> </v>
      </c>
      <c r="K231" s="176"/>
      <c r="L231" s="176"/>
      <c r="M231" s="145">
        <f t="shared" si="22"/>
        <v>0</v>
      </c>
      <c r="N231" s="176"/>
      <c r="O231" s="133" t="str">
        <f t="shared" si="21"/>
        <v xml:space="preserve"> </v>
      </c>
      <c r="P231" s="176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30"/>
        <v>0</v>
      </c>
      <c r="I232" s="176"/>
      <c r="J232" s="147" t="str">
        <f t="shared" si="20"/>
        <v xml:space="preserve"> </v>
      </c>
      <c r="K232" s="176"/>
      <c r="L232" s="176"/>
      <c r="M232" s="145">
        <f t="shared" si="22"/>
        <v>0</v>
      </c>
      <c r="N232" s="176"/>
      <c r="O232" s="133" t="str">
        <f t="shared" si="21"/>
        <v xml:space="preserve"> </v>
      </c>
      <c r="P232" s="176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30"/>
        <v>0</v>
      </c>
      <c r="I233" s="176"/>
      <c r="J233" s="147" t="str">
        <f t="shared" si="20"/>
        <v xml:space="preserve"> </v>
      </c>
      <c r="K233" s="176"/>
      <c r="L233" s="176"/>
      <c r="M233" s="145">
        <f t="shared" si="22"/>
        <v>0</v>
      </c>
      <c r="N233" s="176"/>
      <c r="O233" s="133" t="str">
        <f t="shared" si="21"/>
        <v xml:space="preserve"> </v>
      </c>
      <c r="P233" s="176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30"/>
        <v>0</v>
      </c>
      <c r="I234" s="176"/>
      <c r="J234" s="147" t="str">
        <f t="shared" si="20"/>
        <v xml:space="preserve"> </v>
      </c>
      <c r="K234" s="176"/>
      <c r="L234" s="176"/>
      <c r="M234" s="145">
        <f t="shared" si="22"/>
        <v>0</v>
      </c>
      <c r="N234" s="176"/>
      <c r="O234" s="133" t="str">
        <f t="shared" si="21"/>
        <v xml:space="preserve"> </v>
      </c>
      <c r="P234" s="176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30"/>
        <v>0</v>
      </c>
      <c r="I235" s="176"/>
      <c r="J235" s="147" t="str">
        <f t="shared" si="20"/>
        <v xml:space="preserve"> </v>
      </c>
      <c r="K235" s="176"/>
      <c r="L235" s="176"/>
      <c r="M235" s="145">
        <f t="shared" si="22"/>
        <v>0</v>
      </c>
      <c r="N235" s="176"/>
      <c r="O235" s="133" t="str">
        <f t="shared" si="21"/>
        <v xml:space="preserve"> </v>
      </c>
      <c r="P235" s="176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30"/>
        <v>0</v>
      </c>
      <c r="I236" s="176"/>
      <c r="J236" s="147" t="str">
        <f t="shared" si="20"/>
        <v xml:space="preserve"> </v>
      </c>
      <c r="K236" s="176"/>
      <c r="L236" s="176"/>
      <c r="M236" s="145">
        <f t="shared" si="22"/>
        <v>0</v>
      </c>
      <c r="N236" s="176"/>
      <c r="O236" s="133" t="str">
        <f t="shared" si="21"/>
        <v xml:space="preserve"> </v>
      </c>
      <c r="P236" s="176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30"/>
        <v>0</v>
      </c>
      <c r="I237" s="176"/>
      <c r="J237" s="147" t="str">
        <f t="shared" si="20"/>
        <v xml:space="preserve"> </v>
      </c>
      <c r="K237" s="176"/>
      <c r="L237" s="176"/>
      <c r="M237" s="145">
        <f t="shared" si="22"/>
        <v>0</v>
      </c>
      <c r="N237" s="176"/>
      <c r="O237" s="133" t="str">
        <f t="shared" si="21"/>
        <v xml:space="preserve"> </v>
      </c>
      <c r="P237" s="176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30"/>
        <v>0</v>
      </c>
      <c r="I238" s="176"/>
      <c r="J238" s="147" t="str">
        <f t="shared" si="20"/>
        <v xml:space="preserve"> </v>
      </c>
      <c r="K238" s="176"/>
      <c r="L238" s="176"/>
      <c r="M238" s="145">
        <f t="shared" si="22"/>
        <v>0</v>
      </c>
      <c r="N238" s="176"/>
      <c r="O238" s="133" t="str">
        <f t="shared" si="21"/>
        <v xml:space="preserve"> </v>
      </c>
      <c r="P238" s="176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30"/>
        <v>0</v>
      </c>
      <c r="I239" s="176"/>
      <c r="J239" s="147" t="str">
        <f t="shared" si="20"/>
        <v xml:space="preserve"> </v>
      </c>
      <c r="K239" s="176"/>
      <c r="L239" s="176"/>
      <c r="M239" s="145">
        <f t="shared" si="22"/>
        <v>0</v>
      </c>
      <c r="N239" s="176"/>
      <c r="O239" s="133" t="str">
        <f t="shared" si="21"/>
        <v xml:space="preserve"> </v>
      </c>
      <c r="P239" s="176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30"/>
        <v>0</v>
      </c>
      <c r="I240" s="176"/>
      <c r="J240" s="147" t="str">
        <f t="shared" si="20"/>
        <v xml:space="preserve"> </v>
      </c>
      <c r="K240" s="176"/>
      <c r="L240" s="176"/>
      <c r="M240" s="145">
        <f t="shared" si="22"/>
        <v>0</v>
      </c>
      <c r="N240" s="176"/>
      <c r="O240" s="133" t="str">
        <f t="shared" si="21"/>
        <v xml:space="preserve"> </v>
      </c>
      <c r="P240" s="176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30"/>
        <v>0</v>
      </c>
      <c r="I241" s="176"/>
      <c r="J241" s="147" t="str">
        <f t="shared" si="20"/>
        <v xml:space="preserve"> </v>
      </c>
      <c r="K241" s="176"/>
      <c r="L241" s="176"/>
      <c r="M241" s="145">
        <f t="shared" si="22"/>
        <v>0</v>
      </c>
      <c r="N241" s="176"/>
      <c r="O241" s="133" t="str">
        <f t="shared" si="21"/>
        <v xml:space="preserve"> </v>
      </c>
      <c r="P241" s="176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30"/>
        <v>0</v>
      </c>
      <c r="I242" s="176"/>
      <c r="J242" s="147" t="str">
        <f t="shared" si="20"/>
        <v xml:space="preserve"> </v>
      </c>
      <c r="K242" s="176"/>
      <c r="L242" s="176"/>
      <c r="M242" s="145">
        <f t="shared" si="22"/>
        <v>0</v>
      </c>
      <c r="N242" s="176"/>
      <c r="O242" s="133" t="str">
        <f t="shared" si="21"/>
        <v xml:space="preserve"> </v>
      </c>
      <c r="P242" s="176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30"/>
        <v>0</v>
      </c>
      <c r="I243" s="176"/>
      <c r="J243" s="147" t="str">
        <f t="shared" si="20"/>
        <v xml:space="preserve"> </v>
      </c>
      <c r="K243" s="176"/>
      <c r="L243" s="176"/>
      <c r="M243" s="145">
        <f t="shared" si="22"/>
        <v>0</v>
      </c>
      <c r="N243" s="176"/>
      <c r="O243" s="133" t="str">
        <f t="shared" si="21"/>
        <v xml:space="preserve"> </v>
      </c>
      <c r="P243" s="176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30"/>
        <v>0</v>
      </c>
      <c r="I244" s="176"/>
      <c r="J244" s="147" t="str">
        <f t="shared" si="20"/>
        <v xml:space="preserve"> </v>
      </c>
      <c r="K244" s="176"/>
      <c r="L244" s="176"/>
      <c r="M244" s="145">
        <f t="shared" si="22"/>
        <v>0</v>
      </c>
      <c r="N244" s="176"/>
      <c r="O244" s="133" t="str">
        <f t="shared" si="21"/>
        <v xml:space="preserve"> </v>
      </c>
      <c r="P244" s="176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30"/>
        <v>0</v>
      </c>
      <c r="I245" s="176"/>
      <c r="J245" s="147" t="str">
        <f t="shared" si="20"/>
        <v xml:space="preserve"> </v>
      </c>
      <c r="K245" s="176"/>
      <c r="L245" s="176"/>
      <c r="M245" s="145">
        <f t="shared" si="22"/>
        <v>0</v>
      </c>
      <c r="N245" s="176"/>
      <c r="O245" s="133" t="str">
        <f t="shared" si="21"/>
        <v xml:space="preserve"> </v>
      </c>
      <c r="P245" s="176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30"/>
        <v>0</v>
      </c>
      <c r="I246" s="176"/>
      <c r="J246" s="147" t="str">
        <f t="shared" si="20"/>
        <v xml:space="preserve"> </v>
      </c>
      <c r="K246" s="176"/>
      <c r="L246" s="176"/>
      <c r="M246" s="145">
        <f t="shared" si="22"/>
        <v>0</v>
      </c>
      <c r="N246" s="176"/>
      <c r="O246" s="133" t="str">
        <f t="shared" si="21"/>
        <v xml:space="preserve"> </v>
      </c>
      <c r="P246" s="176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30"/>
        <v>0</v>
      </c>
      <c r="I247" s="176"/>
      <c r="J247" s="147" t="str">
        <f t="shared" si="20"/>
        <v xml:space="preserve"> </v>
      </c>
      <c r="K247" s="176"/>
      <c r="L247" s="176"/>
      <c r="M247" s="145">
        <f t="shared" si="22"/>
        <v>0</v>
      </c>
      <c r="N247" s="176"/>
      <c r="O247" s="133" t="str">
        <f t="shared" si="21"/>
        <v xml:space="preserve"> </v>
      </c>
      <c r="P247" s="176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30"/>
        <v>0</v>
      </c>
      <c r="I248" s="176"/>
      <c r="J248" s="147" t="str">
        <f t="shared" si="20"/>
        <v xml:space="preserve"> </v>
      </c>
      <c r="K248" s="176"/>
      <c r="L248" s="176"/>
      <c r="M248" s="145">
        <f t="shared" si="22"/>
        <v>0</v>
      </c>
      <c r="N248" s="176"/>
      <c r="O248" s="133" t="str">
        <f t="shared" si="21"/>
        <v xml:space="preserve"> </v>
      </c>
      <c r="P248" s="176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30"/>
        <v>0</v>
      </c>
      <c r="I249" s="176"/>
      <c r="J249" s="147" t="str">
        <f t="shared" si="20"/>
        <v xml:space="preserve"> </v>
      </c>
      <c r="K249" s="176"/>
      <c r="L249" s="176"/>
      <c r="M249" s="145">
        <f t="shared" si="22"/>
        <v>0</v>
      </c>
      <c r="N249" s="176"/>
      <c r="O249" s="133" t="str">
        <f t="shared" si="21"/>
        <v xml:space="preserve"> </v>
      </c>
      <c r="P249" s="176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30"/>
        <v>0</v>
      </c>
      <c r="I250" s="176"/>
      <c r="J250" s="147" t="str">
        <f t="shared" si="20"/>
        <v xml:space="preserve"> </v>
      </c>
      <c r="K250" s="176"/>
      <c r="L250" s="176"/>
      <c r="M250" s="145">
        <f t="shared" si="22"/>
        <v>0</v>
      </c>
      <c r="N250" s="176"/>
      <c r="O250" s="133" t="str">
        <f t="shared" si="21"/>
        <v xml:space="preserve"> </v>
      </c>
      <c r="P250" s="176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30"/>
        <v>0</v>
      </c>
      <c r="I251" s="176"/>
      <c r="J251" s="147" t="str">
        <f t="shared" si="20"/>
        <v xml:space="preserve"> </v>
      </c>
      <c r="K251" s="176"/>
      <c r="L251" s="176"/>
      <c r="M251" s="145">
        <f t="shared" si="22"/>
        <v>0</v>
      </c>
      <c r="N251" s="176"/>
      <c r="O251" s="133" t="str">
        <f t="shared" si="21"/>
        <v xml:space="preserve"> </v>
      </c>
      <c r="P251" s="176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30"/>
        <v>0</v>
      </c>
      <c r="I252" s="176"/>
      <c r="J252" s="147" t="str">
        <f t="shared" si="20"/>
        <v xml:space="preserve"> </v>
      </c>
      <c r="K252" s="176"/>
      <c r="L252" s="176"/>
      <c r="M252" s="145">
        <f t="shared" si="22"/>
        <v>0</v>
      </c>
      <c r="N252" s="176"/>
      <c r="O252" s="133" t="str">
        <f t="shared" si="21"/>
        <v xml:space="preserve"> </v>
      </c>
      <c r="P252" s="176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30"/>
        <v>0</v>
      </c>
      <c r="I253" s="176"/>
      <c r="J253" s="147" t="str">
        <f t="shared" si="20"/>
        <v xml:space="preserve"> </v>
      </c>
      <c r="K253" s="176"/>
      <c r="L253" s="176"/>
      <c r="M253" s="145">
        <f t="shared" si="22"/>
        <v>0</v>
      </c>
      <c r="N253" s="176"/>
      <c r="O253" s="133" t="str">
        <f t="shared" si="21"/>
        <v xml:space="preserve"> </v>
      </c>
      <c r="P253" s="176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30"/>
        <v>0</v>
      </c>
      <c r="I254" s="176"/>
      <c r="J254" s="147" t="str">
        <f t="shared" si="20"/>
        <v xml:space="preserve"> </v>
      </c>
      <c r="K254" s="176"/>
      <c r="L254" s="176"/>
      <c r="M254" s="145">
        <f t="shared" si="22"/>
        <v>0</v>
      </c>
      <c r="N254" s="176"/>
      <c r="O254" s="133" t="str">
        <f t="shared" si="21"/>
        <v xml:space="preserve"> </v>
      </c>
      <c r="P254" s="176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30"/>
        <v>0</v>
      </c>
      <c r="I255" s="176"/>
      <c r="J255" s="147" t="str">
        <f t="shared" si="20"/>
        <v xml:space="preserve"> </v>
      </c>
      <c r="K255" s="176"/>
      <c r="L255" s="176"/>
      <c r="M255" s="145">
        <f t="shared" si="22"/>
        <v>0</v>
      </c>
      <c r="N255" s="176"/>
      <c r="O255" s="133" t="str">
        <f t="shared" si="21"/>
        <v xml:space="preserve"> </v>
      </c>
      <c r="P255" s="176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30"/>
        <v>0</v>
      </c>
      <c r="I256" s="176"/>
      <c r="J256" s="147" t="str">
        <f t="shared" si="20"/>
        <v xml:space="preserve"> </v>
      </c>
      <c r="K256" s="176"/>
      <c r="L256" s="176"/>
      <c r="M256" s="145">
        <f t="shared" si="22"/>
        <v>0</v>
      </c>
      <c r="N256" s="176"/>
      <c r="O256" s="133" t="str">
        <f t="shared" si="21"/>
        <v xml:space="preserve"> </v>
      </c>
      <c r="P256" s="176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30"/>
        <v>0</v>
      </c>
      <c r="I257" s="176"/>
      <c r="J257" s="147" t="str">
        <f t="shared" si="20"/>
        <v xml:space="preserve"> </v>
      </c>
      <c r="K257" s="176"/>
      <c r="L257" s="176"/>
      <c r="M257" s="145">
        <f t="shared" si="22"/>
        <v>0</v>
      </c>
      <c r="N257" s="176"/>
      <c r="O257" s="133" t="str">
        <f t="shared" si="21"/>
        <v xml:space="preserve"> </v>
      </c>
      <c r="P257" s="176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30"/>
        <v>0</v>
      </c>
      <c r="I258" s="176"/>
      <c r="J258" s="147" t="str">
        <f t="shared" si="20"/>
        <v xml:space="preserve"> </v>
      </c>
      <c r="K258" s="176"/>
      <c r="L258" s="176"/>
      <c r="M258" s="145">
        <f t="shared" si="22"/>
        <v>0</v>
      </c>
      <c r="N258" s="176"/>
      <c r="O258" s="133" t="str">
        <f t="shared" si="21"/>
        <v xml:space="preserve"> </v>
      </c>
      <c r="P258" s="176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30"/>
        <v>0</v>
      </c>
      <c r="I259" s="176"/>
      <c r="J259" s="147" t="str">
        <f t="shared" si="20"/>
        <v xml:space="preserve"> </v>
      </c>
      <c r="K259" s="176"/>
      <c r="L259" s="176"/>
      <c r="M259" s="145">
        <f t="shared" si="22"/>
        <v>0</v>
      </c>
      <c r="N259" s="176"/>
      <c r="O259" s="133" t="str">
        <f t="shared" si="21"/>
        <v xml:space="preserve"> </v>
      </c>
      <c r="P259" s="176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30"/>
        <v>0</v>
      </c>
      <c r="I260" s="176"/>
      <c r="J260" s="147" t="str">
        <f t="shared" si="20"/>
        <v xml:space="preserve"> </v>
      </c>
      <c r="K260" s="176"/>
      <c r="L260" s="176"/>
      <c r="M260" s="145">
        <f t="shared" si="22"/>
        <v>0</v>
      </c>
      <c r="N260" s="176"/>
      <c r="O260" s="133" t="str">
        <f t="shared" si="21"/>
        <v xml:space="preserve"> </v>
      </c>
      <c r="P260" s="176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30"/>
        <v>0</v>
      </c>
      <c r="I261" s="176"/>
      <c r="J261" s="147" t="str">
        <f t="shared" si="20"/>
        <v xml:space="preserve"> </v>
      </c>
      <c r="K261" s="176"/>
      <c r="L261" s="176"/>
      <c r="M261" s="145">
        <f t="shared" si="22"/>
        <v>0</v>
      </c>
      <c r="N261" s="176"/>
      <c r="O261" s="133" t="str">
        <f t="shared" si="21"/>
        <v xml:space="preserve"> </v>
      </c>
      <c r="P261" s="176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30"/>
        <v>0</v>
      </c>
      <c r="I262" s="176"/>
      <c r="J262" s="147" t="str">
        <f t="shared" si="20"/>
        <v xml:space="preserve"> </v>
      </c>
      <c r="K262" s="176"/>
      <c r="L262" s="176"/>
      <c r="M262" s="145">
        <f t="shared" si="22"/>
        <v>0</v>
      </c>
      <c r="N262" s="176"/>
      <c r="O262" s="133" t="str">
        <f t="shared" si="21"/>
        <v xml:space="preserve"> </v>
      </c>
      <c r="P262" s="176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30"/>
        <v>0</v>
      </c>
      <c r="I263" s="176"/>
      <c r="J263" s="147" t="str">
        <f t="shared" si="20"/>
        <v xml:space="preserve"> </v>
      </c>
      <c r="K263" s="176"/>
      <c r="L263" s="176"/>
      <c r="M263" s="145">
        <f t="shared" si="22"/>
        <v>0</v>
      </c>
      <c r="N263" s="176"/>
      <c r="O263" s="133" t="str">
        <f t="shared" si="21"/>
        <v xml:space="preserve"> </v>
      </c>
      <c r="P263" s="176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30"/>
        <v>0</v>
      </c>
      <c r="I264" s="176"/>
      <c r="J264" s="147" t="str">
        <f t="shared" ref="J264:J271" si="31">IF(H264=0," ",I264/H264)</f>
        <v xml:space="preserve"> </v>
      </c>
      <c r="K264" s="176"/>
      <c r="L264" s="176"/>
      <c r="M264" s="145">
        <f t="shared" si="22"/>
        <v>0</v>
      </c>
      <c r="N264" s="176"/>
      <c r="O264" s="133" t="str">
        <f t="shared" ref="O264:O275" si="32">IF(M264=0," ",N264/M264)</f>
        <v xml:space="preserve"> </v>
      </c>
      <c r="P264" s="176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30"/>
        <v>0</v>
      </c>
      <c r="I265" s="176"/>
      <c r="J265" s="147" t="str">
        <f t="shared" si="31"/>
        <v xml:space="preserve"> </v>
      </c>
      <c r="K265" s="176"/>
      <c r="L265" s="176"/>
      <c r="M265" s="145">
        <f t="shared" ref="M265:M271" si="33">SUM(K265:L265)</f>
        <v>0</v>
      </c>
      <c r="N265" s="176"/>
      <c r="O265" s="133" t="str">
        <f t="shared" si="32"/>
        <v xml:space="preserve"> </v>
      </c>
      <c r="P265" s="176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30"/>
        <v>0</v>
      </c>
      <c r="I266" s="176"/>
      <c r="J266" s="147" t="str">
        <f t="shared" si="31"/>
        <v xml:space="preserve"> </v>
      </c>
      <c r="K266" s="176"/>
      <c r="L266" s="176"/>
      <c r="M266" s="145">
        <f t="shared" si="33"/>
        <v>0</v>
      </c>
      <c r="N266" s="176"/>
      <c r="O266" s="133" t="str">
        <f t="shared" si="32"/>
        <v xml:space="preserve"> </v>
      </c>
      <c r="P266" s="176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30"/>
        <v>0</v>
      </c>
      <c r="I267" s="176"/>
      <c r="J267" s="147" t="str">
        <f t="shared" si="31"/>
        <v xml:space="preserve"> </v>
      </c>
      <c r="K267" s="176"/>
      <c r="L267" s="176"/>
      <c r="M267" s="145">
        <f t="shared" si="33"/>
        <v>0</v>
      </c>
      <c r="N267" s="176"/>
      <c r="O267" s="133" t="str">
        <f t="shared" si="32"/>
        <v xml:space="preserve"> </v>
      </c>
      <c r="P267" s="176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30"/>
        <v>0</v>
      </c>
      <c r="I268" s="176"/>
      <c r="J268" s="147" t="str">
        <f t="shared" si="31"/>
        <v xml:space="preserve"> </v>
      </c>
      <c r="K268" s="176"/>
      <c r="L268" s="176"/>
      <c r="M268" s="145">
        <f t="shared" si="33"/>
        <v>0</v>
      </c>
      <c r="N268" s="176"/>
      <c r="O268" s="133" t="str">
        <f t="shared" si="32"/>
        <v xml:space="preserve"> </v>
      </c>
      <c r="P268" s="176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30"/>
        <v>0</v>
      </c>
      <c r="I269" s="176"/>
      <c r="J269" s="147" t="str">
        <f t="shared" si="31"/>
        <v xml:space="preserve"> </v>
      </c>
      <c r="K269" s="176"/>
      <c r="L269" s="176"/>
      <c r="M269" s="145">
        <f t="shared" si="33"/>
        <v>0</v>
      </c>
      <c r="N269" s="176"/>
      <c r="O269" s="133" t="str">
        <f t="shared" si="32"/>
        <v xml:space="preserve"> </v>
      </c>
      <c r="P269" s="176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30"/>
        <v>0</v>
      </c>
      <c r="I270" s="176"/>
      <c r="J270" s="147" t="str">
        <f t="shared" si="31"/>
        <v xml:space="preserve"> </v>
      </c>
      <c r="K270" s="176"/>
      <c r="L270" s="176"/>
      <c r="M270" s="145">
        <f t="shared" si="33"/>
        <v>0</v>
      </c>
      <c r="N270" s="176"/>
      <c r="O270" s="133" t="str">
        <f t="shared" si="32"/>
        <v xml:space="preserve"> </v>
      </c>
      <c r="P270" s="176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30"/>
        <v>0</v>
      </c>
      <c r="I271" s="176"/>
      <c r="J271" s="147" t="str">
        <f t="shared" si="31"/>
        <v xml:space="preserve"> </v>
      </c>
      <c r="K271" s="176"/>
      <c r="L271" s="176"/>
      <c r="M271" s="145">
        <f t="shared" si="33"/>
        <v>0</v>
      </c>
      <c r="N271" s="176"/>
      <c r="O271" s="133" t="str">
        <f t="shared" si="32"/>
        <v xml:space="preserve"> </v>
      </c>
      <c r="P271" s="176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6">
        <v>191</v>
      </c>
      <c r="G272" s="146">
        <f t="shared" ref="G272:K272" si="34">G50+G86+G184+G214+G223+G247+G271</f>
        <v>0</v>
      </c>
      <c r="H272" s="146">
        <f t="shared" si="34"/>
        <v>573</v>
      </c>
      <c r="I272" s="146">
        <f t="shared" si="34"/>
        <v>0</v>
      </c>
      <c r="J272" s="146" t="e">
        <f t="shared" si="34"/>
        <v>#VALUE!</v>
      </c>
      <c r="K272" s="146">
        <f t="shared" si="34"/>
        <v>0</v>
      </c>
      <c r="L272" s="146">
        <f t="shared" ref="L272:N272" si="35">L50+L86+L184+L214+L223+L247+L271</f>
        <v>0</v>
      </c>
      <c r="M272" s="146">
        <f t="shared" si="35"/>
        <v>0</v>
      </c>
      <c r="N272" s="146">
        <f t="shared" si="35"/>
        <v>0</v>
      </c>
      <c r="O272" s="133" t="str">
        <f t="shared" si="32"/>
        <v xml:space="preserve"> </v>
      </c>
      <c r="P272" s="146">
        <f t="shared" ref="P272" si="36">P50+P86+P184+P214+P223+P247+P271</f>
        <v>0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4"/>
      <c r="G273" s="204"/>
      <c r="H273" s="204"/>
      <c r="I273" s="146"/>
      <c r="J273" s="146"/>
      <c r="K273" s="146"/>
      <c r="L273" s="146"/>
      <c r="M273" s="146"/>
      <c r="N273" s="146"/>
      <c r="O273" s="133" t="str">
        <f t="shared" si="32"/>
        <v xml:space="preserve"> </v>
      </c>
      <c r="P273" s="146"/>
    </row>
    <row r="274" spans="1:16" x14ac:dyDescent="0.2">
      <c r="A274" s="384">
        <v>267</v>
      </c>
      <c r="B274" s="402"/>
      <c r="C274" s="42" t="s">
        <v>883</v>
      </c>
      <c r="D274" s="15" t="s">
        <v>884</v>
      </c>
      <c r="E274" s="203"/>
      <c r="F274" s="204"/>
      <c r="G274" s="204"/>
      <c r="H274" s="204"/>
      <c r="I274" s="146">
        <f t="shared" ref="I274" si="37">SUM(I273)</f>
        <v>0</v>
      </c>
      <c r="J274" s="146">
        <f t="shared" ref="J274:N274" si="38">SUM(J273)</f>
        <v>0</v>
      </c>
      <c r="K274" s="146">
        <f t="shared" si="38"/>
        <v>0</v>
      </c>
      <c r="L274" s="146">
        <f t="shared" si="38"/>
        <v>0</v>
      </c>
      <c r="M274" s="146">
        <f t="shared" si="38"/>
        <v>0</v>
      </c>
      <c r="N274" s="146">
        <f t="shared" si="38"/>
        <v>0</v>
      </c>
      <c r="O274" s="133" t="str">
        <f t="shared" si="32"/>
        <v xml:space="preserve"> </v>
      </c>
      <c r="P274" s="146">
        <f t="shared" ref="P274" si="39">SUM(P273)</f>
        <v>0</v>
      </c>
    </row>
    <row r="275" spans="1:16" x14ac:dyDescent="0.2">
      <c r="A275" s="384">
        <v>268</v>
      </c>
      <c r="B275" s="402"/>
      <c r="C275" s="42" t="s">
        <v>885</v>
      </c>
      <c r="D275" s="15" t="s">
        <v>886</v>
      </c>
      <c r="E275" s="203"/>
      <c r="F275" s="204"/>
      <c r="G275" s="204"/>
      <c r="H275" s="204"/>
      <c r="I275" s="146">
        <f t="shared" ref="I275" si="40">I272+I274</f>
        <v>0</v>
      </c>
      <c r="J275" s="146" t="e">
        <f t="shared" ref="J275:N275" si="41">J272+J274</f>
        <v>#VALUE!</v>
      </c>
      <c r="K275" s="146">
        <f t="shared" si="41"/>
        <v>0</v>
      </c>
      <c r="L275" s="146">
        <f t="shared" si="41"/>
        <v>0</v>
      </c>
      <c r="M275" s="146">
        <f t="shared" si="41"/>
        <v>0</v>
      </c>
      <c r="N275" s="146">
        <f t="shared" si="41"/>
        <v>0</v>
      </c>
      <c r="O275" s="133" t="str">
        <f t="shared" si="32"/>
        <v xml:space="preserve"> </v>
      </c>
      <c r="P275" s="146">
        <f t="shared" ref="P275" si="42">P272+P274</f>
        <v>0</v>
      </c>
    </row>
    <row r="276" spans="1:16" x14ac:dyDescent="0.2">
      <c r="A276" s="202"/>
      <c r="B276" s="202"/>
      <c r="C276" s="52"/>
      <c r="D276" s="203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  <c r="P276" s="204"/>
    </row>
    <row r="277" spans="1:16" x14ac:dyDescent="0.2">
      <c r="C277" s="249"/>
      <c r="D277" s="244"/>
    </row>
    <row r="278" spans="1:16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6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6" ht="21" customHeight="1" x14ac:dyDescent="0.2">
      <c r="A280" s="386" t="s">
        <v>3</v>
      </c>
      <c r="B280" s="386"/>
      <c r="C280" s="70" t="s">
        <v>4</v>
      </c>
      <c r="D280" s="70" t="s">
        <v>5</v>
      </c>
      <c r="E280" s="53"/>
      <c r="F280" s="163" t="s">
        <v>857</v>
      </c>
      <c r="G280" s="163" t="s">
        <v>858</v>
      </c>
      <c r="H280" s="163" t="s">
        <v>865</v>
      </c>
      <c r="I280" s="373" t="s">
        <v>866</v>
      </c>
      <c r="J280" s="132" t="s">
        <v>858</v>
      </c>
      <c r="K280" s="373" t="s">
        <v>866</v>
      </c>
      <c r="L280" s="163" t="s">
        <v>858</v>
      </c>
      <c r="M280" s="163" t="s">
        <v>865</v>
      </c>
      <c r="N280" s="233" t="s">
        <v>866</v>
      </c>
      <c r="O280" s="232" t="s">
        <v>867</v>
      </c>
      <c r="P280" s="328" t="s">
        <v>866</v>
      </c>
    </row>
    <row r="281" spans="1:16" ht="15" hidden="1" customHeight="1" x14ac:dyDescent="0.2">
      <c r="A281" s="383" t="s">
        <v>6</v>
      </c>
      <c r="B281" s="383"/>
      <c r="C281" s="3" t="s">
        <v>516</v>
      </c>
      <c r="D281" s="22" t="s">
        <v>517</v>
      </c>
      <c r="E281" s="23"/>
      <c r="O281" s="177"/>
    </row>
    <row r="282" spans="1:16" ht="15" hidden="1" customHeight="1" x14ac:dyDescent="0.2">
      <c r="A282" s="383" t="s">
        <v>9</v>
      </c>
      <c r="B282" s="383"/>
      <c r="C282" s="3" t="s">
        <v>518</v>
      </c>
      <c r="D282" s="22" t="s">
        <v>519</v>
      </c>
      <c r="E282" s="23"/>
      <c r="O282" s="177"/>
    </row>
    <row r="283" spans="1:16" ht="15" hidden="1" customHeight="1" x14ac:dyDescent="0.2">
      <c r="A283" s="383" t="s">
        <v>12</v>
      </c>
      <c r="B283" s="383"/>
      <c r="C283" s="3" t="s">
        <v>520</v>
      </c>
      <c r="D283" s="22" t="s">
        <v>521</v>
      </c>
      <c r="E283" s="23"/>
      <c r="O283" s="177"/>
    </row>
    <row r="284" spans="1:16" ht="15" hidden="1" customHeight="1" x14ac:dyDescent="0.2">
      <c r="A284" s="383" t="s">
        <v>15</v>
      </c>
      <c r="B284" s="383"/>
      <c r="C284" s="3" t="s">
        <v>522</v>
      </c>
      <c r="D284" s="22" t="s">
        <v>523</v>
      </c>
      <c r="E284" s="23"/>
      <c r="O284" s="177"/>
    </row>
    <row r="285" spans="1:16" ht="15" hidden="1" customHeight="1" x14ac:dyDescent="0.2">
      <c r="A285" s="383" t="s">
        <v>18</v>
      </c>
      <c r="B285" s="383"/>
      <c r="C285" s="3" t="s">
        <v>524</v>
      </c>
      <c r="D285" s="22" t="s">
        <v>525</v>
      </c>
      <c r="E285" s="23"/>
      <c r="O285" s="177"/>
    </row>
    <row r="286" spans="1:16" ht="15" hidden="1" customHeight="1" x14ac:dyDescent="0.2">
      <c r="A286" s="383" t="s">
        <v>21</v>
      </c>
      <c r="B286" s="383"/>
      <c r="C286" s="3" t="s">
        <v>526</v>
      </c>
      <c r="D286" s="22" t="s">
        <v>527</v>
      </c>
      <c r="E286" s="23"/>
      <c r="O286" s="177"/>
    </row>
    <row r="287" spans="1:16" ht="15" hidden="1" customHeight="1" x14ac:dyDescent="0.2">
      <c r="A287" s="383" t="s">
        <v>24</v>
      </c>
      <c r="B287" s="383"/>
      <c r="C287" s="3" t="s">
        <v>528</v>
      </c>
      <c r="D287" s="22" t="s">
        <v>529</v>
      </c>
      <c r="E287" s="23"/>
      <c r="O287" s="177"/>
    </row>
    <row r="288" spans="1:16" ht="15" hidden="1" customHeight="1" x14ac:dyDescent="0.2">
      <c r="A288" s="383" t="s">
        <v>27</v>
      </c>
      <c r="B288" s="383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83" t="s">
        <v>30</v>
      </c>
      <c r="B289" s="383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83" t="s">
        <v>33</v>
      </c>
      <c r="B290" s="383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83" t="s">
        <v>36</v>
      </c>
      <c r="B291" s="383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83" t="s">
        <v>38</v>
      </c>
      <c r="B292" s="383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83" t="s">
        <v>40</v>
      </c>
      <c r="B293" s="383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83" t="s">
        <v>42</v>
      </c>
      <c r="B294" s="383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83" t="s">
        <v>46</v>
      </c>
      <c r="B296" s="383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83" t="s">
        <v>48</v>
      </c>
      <c r="B297" s="383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83" t="s">
        <v>50</v>
      </c>
      <c r="B298" s="383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84">
        <v>21</v>
      </c>
      <c r="B301" s="384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83">
        <v>22</v>
      </c>
      <c r="B302" s="383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83">
        <v>23</v>
      </c>
      <c r="B303" s="383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83">
        <v>24</v>
      </c>
      <c r="B304" s="383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83">
        <v>25</v>
      </c>
      <c r="B305" s="383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83">
        <v>26</v>
      </c>
      <c r="B306" s="383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83">
        <v>27</v>
      </c>
      <c r="B307" s="383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83">
        <v>28</v>
      </c>
      <c r="B308" s="383"/>
      <c r="C308" s="24" t="s">
        <v>559</v>
      </c>
      <c r="D308" s="22" t="s">
        <v>556</v>
      </c>
      <c r="E308" s="25"/>
      <c r="O308" s="177"/>
    </row>
    <row r="309" spans="1:15" ht="15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I309" s="177"/>
      <c r="J309" s="137"/>
      <c r="K309" s="177"/>
      <c r="L309" s="177"/>
      <c r="M309" s="177"/>
      <c r="N309" s="177"/>
      <c r="O309" s="177"/>
    </row>
    <row r="310" spans="1:15" ht="15" customHeight="1" x14ac:dyDescent="0.2">
      <c r="A310" s="383" t="s">
        <v>67</v>
      </c>
      <c r="B310" s="383"/>
      <c r="C310" s="3" t="s">
        <v>562</v>
      </c>
      <c r="D310" s="22" t="s">
        <v>563</v>
      </c>
      <c r="E310" s="23"/>
      <c r="I310" s="177"/>
      <c r="J310" s="137"/>
      <c r="K310" s="177"/>
      <c r="L310" s="177"/>
      <c r="M310" s="177"/>
      <c r="N310" s="177"/>
      <c r="O310" s="177"/>
    </row>
    <row r="311" spans="1:15" ht="15" customHeight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I311" s="177"/>
      <c r="J311" s="137"/>
      <c r="K311" s="177"/>
      <c r="L311" s="177"/>
      <c r="M311" s="177"/>
      <c r="N311" s="177"/>
      <c r="O311" s="177"/>
    </row>
    <row r="312" spans="1:15" ht="15" customHeight="1" x14ac:dyDescent="0.2">
      <c r="A312" s="384" t="s">
        <v>69</v>
      </c>
      <c r="B312" s="384"/>
      <c r="C312" s="4" t="s">
        <v>566</v>
      </c>
      <c r="D312" s="19" t="s">
        <v>567</v>
      </c>
      <c r="E312" s="26"/>
      <c r="I312" s="177"/>
      <c r="J312" s="74"/>
      <c r="K312" s="177"/>
      <c r="L312" s="177"/>
      <c r="M312" s="177"/>
      <c r="N312" s="177"/>
      <c r="O312" s="177"/>
    </row>
    <row r="313" spans="1:15" ht="15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I313" s="177"/>
      <c r="J313" s="137"/>
      <c r="K313" s="177"/>
      <c r="L313" s="177"/>
      <c r="M313" s="177"/>
      <c r="N313" s="177"/>
      <c r="O313" s="177"/>
    </row>
    <row r="314" spans="1:15" ht="15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I314" s="177"/>
      <c r="J314" s="137"/>
      <c r="K314" s="177"/>
      <c r="L314" s="177"/>
      <c r="M314" s="177"/>
      <c r="N314" s="177"/>
      <c r="O314" s="177"/>
    </row>
    <row r="315" spans="1:15" ht="15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I315" s="177"/>
      <c r="J315" s="74"/>
      <c r="K315" s="177"/>
      <c r="L315" s="177"/>
      <c r="M315" s="177"/>
      <c r="N315" s="177"/>
      <c r="O315" s="177"/>
    </row>
    <row r="316" spans="1:15" ht="15" customHeight="1" x14ac:dyDescent="0.2">
      <c r="A316" s="383" t="s">
        <v>75</v>
      </c>
      <c r="B316" s="383"/>
      <c r="C316" s="3" t="s">
        <v>574</v>
      </c>
      <c r="D316" s="22" t="s">
        <v>575</v>
      </c>
      <c r="E316" s="23"/>
      <c r="I316" s="177"/>
      <c r="J316" s="137"/>
      <c r="K316" s="177"/>
      <c r="L316" s="177"/>
      <c r="M316" s="177"/>
      <c r="N316" s="177"/>
      <c r="O316" s="177"/>
    </row>
    <row r="317" spans="1:15" ht="15" customHeight="1" x14ac:dyDescent="0.2">
      <c r="A317" s="383" t="s">
        <v>76</v>
      </c>
      <c r="B317" s="383"/>
      <c r="C317" s="3" t="s">
        <v>576</v>
      </c>
      <c r="D317" s="22" t="s">
        <v>577</v>
      </c>
      <c r="E317" s="23"/>
      <c r="I317" s="177"/>
      <c r="J317" s="137"/>
      <c r="K317" s="177"/>
      <c r="L317" s="177"/>
      <c r="M317" s="177"/>
      <c r="N317" s="177"/>
      <c r="O317" s="177"/>
    </row>
    <row r="318" spans="1:15" ht="15" customHeight="1" x14ac:dyDescent="0.2">
      <c r="A318" s="383" t="s">
        <v>77</v>
      </c>
      <c r="B318" s="383"/>
      <c r="C318" s="3" t="s">
        <v>578</v>
      </c>
      <c r="D318" s="22" t="s">
        <v>579</v>
      </c>
      <c r="E318" s="23"/>
      <c r="I318" s="177"/>
      <c r="J318" s="137"/>
      <c r="K318" s="177"/>
      <c r="L318" s="177"/>
      <c r="M318" s="177"/>
      <c r="N318" s="177"/>
      <c r="O318" s="177"/>
    </row>
    <row r="319" spans="1:15" ht="25.5" customHeight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I319" s="177"/>
      <c r="J319" s="137"/>
      <c r="K319" s="177"/>
      <c r="L319" s="177"/>
      <c r="M319" s="177"/>
      <c r="N319" s="177"/>
      <c r="O319" s="177"/>
    </row>
    <row r="320" spans="1:15" ht="15" customHeight="1" x14ac:dyDescent="0.2">
      <c r="A320" s="383" t="s">
        <v>79</v>
      </c>
      <c r="B320" s="383"/>
      <c r="C320" s="3" t="s">
        <v>581</v>
      </c>
      <c r="D320" s="22" t="s">
        <v>582</v>
      </c>
      <c r="E320" s="23"/>
      <c r="I320" s="177"/>
      <c r="J320" s="137"/>
      <c r="K320" s="177"/>
      <c r="L320" s="177"/>
      <c r="M320" s="177"/>
      <c r="N320" s="177"/>
      <c r="O320" s="177"/>
    </row>
    <row r="321" spans="1:17" ht="15" customHeight="1" x14ac:dyDescent="0.2">
      <c r="A321" s="383" t="s">
        <v>80</v>
      </c>
      <c r="B321" s="383"/>
      <c r="C321" s="27" t="s">
        <v>583</v>
      </c>
      <c r="D321" s="22" t="s">
        <v>584</v>
      </c>
      <c r="E321" s="28"/>
      <c r="I321" s="177"/>
      <c r="J321" s="137"/>
      <c r="K321" s="177"/>
      <c r="L321" s="177"/>
      <c r="M321" s="177"/>
      <c r="N321" s="177"/>
      <c r="O321" s="177"/>
    </row>
    <row r="322" spans="1:17" ht="15" customHeight="1" x14ac:dyDescent="0.2">
      <c r="A322" s="383" t="s">
        <v>81</v>
      </c>
      <c r="B322" s="383"/>
      <c r="C322" s="24" t="s">
        <v>355</v>
      </c>
      <c r="D322" s="22" t="s">
        <v>584</v>
      </c>
      <c r="E322" s="25"/>
      <c r="I322" s="177"/>
      <c r="J322" s="137"/>
      <c r="K322" s="177"/>
      <c r="L322" s="177"/>
      <c r="M322" s="177"/>
      <c r="N322" s="177"/>
      <c r="O322" s="177"/>
    </row>
    <row r="323" spans="1:17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42">
        <v>312</v>
      </c>
      <c r="G323" s="142"/>
      <c r="H323" s="376">
        <f>SUM(F323:G323)</f>
        <v>312</v>
      </c>
      <c r="I323" s="176"/>
      <c r="J323" s="147">
        <f t="shared" ref="J323:J386" si="43">IF(H323=0," ",I323/H323)</f>
        <v>0</v>
      </c>
      <c r="K323" s="176"/>
      <c r="L323" s="176"/>
      <c r="M323" s="145">
        <f>SUM(K323:L323)</f>
        <v>0</v>
      </c>
      <c r="N323" s="176"/>
      <c r="O323" s="133" t="str">
        <f t="shared" ref="O323:O386" si="44">IF(M323=0," ",N323/M323)</f>
        <v xml:space="preserve"> </v>
      </c>
      <c r="P323" s="237"/>
      <c r="Q323" t="s">
        <v>1012</v>
      </c>
    </row>
    <row r="324" spans="1:17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42">
        <v>0</v>
      </c>
      <c r="G324" s="142"/>
      <c r="H324" s="376">
        <f t="shared" ref="H324:H325" si="45">SUM(F324:G324)</f>
        <v>0</v>
      </c>
      <c r="I324" s="176"/>
      <c r="J324" s="147" t="str">
        <f t="shared" si="43"/>
        <v xml:space="preserve"> </v>
      </c>
      <c r="K324" s="176"/>
      <c r="L324" s="176"/>
      <c r="M324" s="145">
        <f t="shared" ref="M324:M387" si="46">SUM(K324:L324)</f>
        <v>0</v>
      </c>
      <c r="N324" s="176"/>
      <c r="O324" s="133" t="str">
        <f t="shared" si="44"/>
        <v xml:space="preserve"> </v>
      </c>
      <c r="P324" s="237"/>
    </row>
    <row r="325" spans="1:17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5"/>
        <v>0</v>
      </c>
      <c r="I325" s="237"/>
      <c r="J325" s="147" t="str">
        <f t="shared" si="43"/>
        <v xml:space="preserve"> </v>
      </c>
      <c r="K325" s="237"/>
      <c r="L325" s="176"/>
      <c r="M325" s="145">
        <f t="shared" si="46"/>
        <v>0</v>
      </c>
      <c r="N325" s="237"/>
      <c r="O325" s="133" t="str">
        <f t="shared" si="44"/>
        <v xml:space="preserve"> </v>
      </c>
      <c r="P325" s="237"/>
    </row>
    <row r="326" spans="1:17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146">
        <f t="shared" ref="F326:I326" si="47">SUM(F316:F324)</f>
        <v>312</v>
      </c>
      <c r="G326" s="146">
        <f t="shared" si="47"/>
        <v>0</v>
      </c>
      <c r="H326" s="146">
        <f t="shared" si="47"/>
        <v>312</v>
      </c>
      <c r="I326" s="182">
        <f t="shared" si="47"/>
        <v>0</v>
      </c>
      <c r="J326" s="146">
        <f t="shared" ref="J326:N326" si="48">SUM(J316:J324)</f>
        <v>0</v>
      </c>
      <c r="K326" s="182">
        <f t="shared" si="48"/>
        <v>0</v>
      </c>
      <c r="L326" s="146">
        <f t="shared" si="48"/>
        <v>0</v>
      </c>
      <c r="M326" s="146">
        <f t="shared" si="48"/>
        <v>0</v>
      </c>
      <c r="N326" s="182">
        <f t="shared" si="48"/>
        <v>0</v>
      </c>
      <c r="O326" s="133" t="str">
        <f t="shared" si="44"/>
        <v xml:space="preserve"> </v>
      </c>
      <c r="P326" s="182">
        <f t="shared" ref="P326" si="49">SUM(P316:P324)</f>
        <v>0</v>
      </c>
    </row>
    <row r="327" spans="1:17" ht="15" hidden="1" customHeight="1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50">SUM(F327:G327)</f>
        <v>0</v>
      </c>
      <c r="I327" s="237"/>
      <c r="J327" s="147" t="str">
        <f t="shared" si="43"/>
        <v xml:space="preserve"> </v>
      </c>
      <c r="K327" s="237"/>
      <c r="L327" s="176"/>
      <c r="M327" s="145">
        <f t="shared" si="46"/>
        <v>0</v>
      </c>
      <c r="N327" s="237"/>
      <c r="O327" s="133" t="str">
        <f t="shared" si="44"/>
        <v xml:space="preserve"> </v>
      </c>
      <c r="P327" s="237"/>
    </row>
    <row r="328" spans="1:17" ht="15" hidden="1" customHeight="1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50"/>
        <v>0</v>
      </c>
      <c r="I328" s="237"/>
      <c r="J328" s="147" t="str">
        <f t="shared" si="43"/>
        <v xml:space="preserve"> </v>
      </c>
      <c r="K328" s="237"/>
      <c r="L328" s="176"/>
      <c r="M328" s="145">
        <f t="shared" si="46"/>
        <v>0</v>
      </c>
      <c r="N328" s="237"/>
      <c r="O328" s="133" t="str">
        <f t="shared" si="44"/>
        <v xml:space="preserve"> </v>
      </c>
      <c r="P328" s="237"/>
    </row>
    <row r="329" spans="1:17" ht="15" hidden="1" customHeight="1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146">
        <f t="shared" ref="F329:H329" si="51">SUM(F327:F328)</f>
        <v>0</v>
      </c>
      <c r="G329" s="146">
        <f t="shared" si="51"/>
        <v>0</v>
      </c>
      <c r="H329" s="146">
        <f t="shared" si="51"/>
        <v>0</v>
      </c>
      <c r="I329" s="237"/>
      <c r="J329" s="146">
        <f t="shared" ref="J329:M329" si="52">SUM(J327:J328)</f>
        <v>0</v>
      </c>
      <c r="K329" s="237"/>
      <c r="L329" s="146">
        <f t="shared" si="52"/>
        <v>0</v>
      </c>
      <c r="M329" s="146">
        <f t="shared" si="52"/>
        <v>0</v>
      </c>
      <c r="N329" s="237"/>
      <c r="O329" s="133" t="str">
        <f t="shared" si="44"/>
        <v xml:space="preserve"> </v>
      </c>
      <c r="P329" s="237"/>
    </row>
    <row r="330" spans="1:17" ht="15" hidden="1" customHeight="1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42">
        <v>0</v>
      </c>
      <c r="G330" s="142"/>
      <c r="H330" s="145">
        <f t="shared" ref="H330:H339" si="53">SUM(F330:G330)</f>
        <v>0</v>
      </c>
      <c r="I330" s="237"/>
      <c r="J330" s="147" t="str">
        <f t="shared" si="43"/>
        <v xml:space="preserve"> </v>
      </c>
      <c r="K330" s="237"/>
      <c r="L330" s="176"/>
      <c r="M330" s="145">
        <f t="shared" si="46"/>
        <v>0</v>
      </c>
      <c r="N330" s="237"/>
      <c r="O330" s="133" t="str">
        <f t="shared" si="44"/>
        <v xml:space="preserve"> </v>
      </c>
      <c r="P330" s="237"/>
    </row>
    <row r="331" spans="1:17" ht="15" hidden="1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53"/>
        <v>0</v>
      </c>
      <c r="I331" s="237"/>
      <c r="J331" s="147" t="str">
        <f t="shared" si="43"/>
        <v xml:space="preserve"> </v>
      </c>
      <c r="K331" s="237"/>
      <c r="L331" s="176"/>
      <c r="M331" s="145">
        <f t="shared" si="46"/>
        <v>0</v>
      </c>
      <c r="N331" s="237"/>
      <c r="O331" s="133" t="str">
        <f t="shared" si="44"/>
        <v xml:space="preserve"> </v>
      </c>
      <c r="P331" s="237"/>
    </row>
    <row r="332" spans="1:17" ht="15" hidden="1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53"/>
        <v>0</v>
      </c>
      <c r="I332" s="237"/>
      <c r="J332" s="147" t="str">
        <f t="shared" si="43"/>
        <v xml:space="preserve"> </v>
      </c>
      <c r="K332" s="237"/>
      <c r="L332" s="176"/>
      <c r="M332" s="145">
        <f t="shared" si="46"/>
        <v>0</v>
      </c>
      <c r="N332" s="237"/>
      <c r="O332" s="133" t="str">
        <f t="shared" si="44"/>
        <v xml:space="preserve"> </v>
      </c>
      <c r="P332" s="237"/>
    </row>
    <row r="333" spans="1:17" ht="15" hidden="1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53"/>
        <v>0</v>
      </c>
      <c r="I333" s="237"/>
      <c r="J333" s="147" t="str">
        <f t="shared" si="43"/>
        <v xml:space="preserve"> </v>
      </c>
      <c r="K333" s="237"/>
      <c r="L333" s="176"/>
      <c r="M333" s="145">
        <f t="shared" si="46"/>
        <v>0</v>
      </c>
      <c r="N333" s="237"/>
      <c r="O333" s="133" t="str">
        <f t="shared" si="44"/>
        <v xml:space="preserve"> </v>
      </c>
      <c r="P333" s="237"/>
    </row>
    <row r="334" spans="1:17" ht="15" hidden="1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53"/>
        <v>0</v>
      </c>
      <c r="I334" s="237"/>
      <c r="J334" s="147" t="str">
        <f t="shared" si="43"/>
        <v xml:space="preserve"> </v>
      </c>
      <c r="K334" s="237"/>
      <c r="L334" s="176"/>
      <c r="M334" s="145">
        <f t="shared" si="46"/>
        <v>0</v>
      </c>
      <c r="N334" s="237"/>
      <c r="O334" s="133" t="str">
        <f t="shared" si="44"/>
        <v xml:space="preserve"> </v>
      </c>
      <c r="P334" s="237"/>
    </row>
    <row r="335" spans="1:17" ht="15" hidden="1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53"/>
        <v>0</v>
      </c>
      <c r="I335" s="237"/>
      <c r="J335" s="147" t="str">
        <f t="shared" si="43"/>
        <v xml:space="preserve"> </v>
      </c>
      <c r="K335" s="237"/>
      <c r="L335" s="176"/>
      <c r="M335" s="145">
        <f t="shared" si="46"/>
        <v>0</v>
      </c>
      <c r="N335" s="237"/>
      <c r="O335" s="133" t="str">
        <f t="shared" si="44"/>
        <v xml:space="preserve"> </v>
      </c>
      <c r="P335" s="237"/>
    </row>
    <row r="336" spans="1:17" ht="15" hidden="1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53"/>
        <v>0</v>
      </c>
      <c r="I336" s="237"/>
      <c r="J336" s="147" t="str">
        <f t="shared" si="43"/>
        <v xml:space="preserve"> </v>
      </c>
      <c r="K336" s="237"/>
      <c r="L336" s="176"/>
      <c r="M336" s="145">
        <f t="shared" si="46"/>
        <v>0</v>
      </c>
      <c r="N336" s="237"/>
      <c r="O336" s="133" t="str">
        <f t="shared" si="44"/>
        <v xml:space="preserve"> </v>
      </c>
      <c r="P336" s="237"/>
    </row>
    <row r="337" spans="1:16" ht="25.5" hidden="1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53"/>
        <v>0</v>
      </c>
      <c r="I337" s="237"/>
      <c r="J337" s="147" t="str">
        <f t="shared" si="43"/>
        <v xml:space="preserve"> </v>
      </c>
      <c r="K337" s="237"/>
      <c r="L337" s="176"/>
      <c r="M337" s="145">
        <f t="shared" si="46"/>
        <v>0</v>
      </c>
      <c r="N337" s="237"/>
      <c r="O337" s="133" t="str">
        <f t="shared" si="44"/>
        <v xml:space="preserve"> </v>
      </c>
      <c r="P337" s="237"/>
    </row>
    <row r="338" spans="1:16" ht="15" hidden="1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53"/>
        <v>0</v>
      </c>
      <c r="I338" s="237"/>
      <c r="J338" s="147" t="str">
        <f t="shared" si="43"/>
        <v xml:space="preserve"> </v>
      </c>
      <c r="K338" s="237"/>
      <c r="L338" s="176"/>
      <c r="M338" s="145">
        <f t="shared" si="46"/>
        <v>0</v>
      </c>
      <c r="N338" s="237"/>
      <c r="O338" s="133" t="str">
        <f t="shared" si="44"/>
        <v xml:space="preserve"> </v>
      </c>
      <c r="P338" s="237"/>
    </row>
    <row r="339" spans="1:16" ht="15" hidden="1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53"/>
        <v>0</v>
      </c>
      <c r="I339" s="237"/>
      <c r="J339" s="147" t="str">
        <f t="shared" si="43"/>
        <v xml:space="preserve"> </v>
      </c>
      <c r="K339" s="237"/>
      <c r="L339" s="176"/>
      <c r="M339" s="145">
        <f t="shared" si="46"/>
        <v>0</v>
      </c>
      <c r="N339" s="237"/>
      <c r="O339" s="133" t="str">
        <f t="shared" si="44"/>
        <v xml:space="preserve"> </v>
      </c>
      <c r="P339" s="237"/>
    </row>
    <row r="340" spans="1:16" ht="25.5" hidden="1" customHeight="1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146">
        <f t="shared" ref="F340:H340" si="54">F330+F331+F332+F335+F339</f>
        <v>0</v>
      </c>
      <c r="G340" s="146">
        <f t="shared" si="54"/>
        <v>0</v>
      </c>
      <c r="H340" s="146">
        <f t="shared" si="54"/>
        <v>0</v>
      </c>
      <c r="I340" s="237"/>
      <c r="J340" s="146" t="e">
        <f t="shared" ref="J340:M340" si="55">J330+J331+J332+J335+J339</f>
        <v>#VALUE!</v>
      </c>
      <c r="K340" s="237"/>
      <c r="L340" s="146">
        <f t="shared" si="55"/>
        <v>0</v>
      </c>
      <c r="M340" s="146">
        <f t="shared" si="55"/>
        <v>0</v>
      </c>
      <c r="N340" s="237"/>
      <c r="O340" s="133" t="str">
        <f t="shared" si="44"/>
        <v xml:space="preserve"> </v>
      </c>
      <c r="P340" s="237"/>
    </row>
    <row r="341" spans="1:16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146">
        <f t="shared" ref="F341:I341" si="56">F312+F315+F326+F329+F340</f>
        <v>312</v>
      </c>
      <c r="G341" s="146">
        <f t="shared" si="56"/>
        <v>0</v>
      </c>
      <c r="H341" s="146">
        <f t="shared" si="56"/>
        <v>312</v>
      </c>
      <c r="I341" s="182">
        <f t="shared" si="56"/>
        <v>0</v>
      </c>
      <c r="J341" s="146" t="e">
        <f t="shared" ref="J341:M341" si="57">J312+J315+J326+J329+J340</f>
        <v>#VALUE!</v>
      </c>
      <c r="K341" s="182">
        <f t="shared" si="57"/>
        <v>0</v>
      </c>
      <c r="L341" s="146">
        <f t="shared" si="57"/>
        <v>0</v>
      </c>
      <c r="M341" s="146">
        <f t="shared" si="57"/>
        <v>0</v>
      </c>
      <c r="N341" s="182">
        <f t="shared" ref="N341" si="58">N312+N315+N326+N329+N340</f>
        <v>0</v>
      </c>
      <c r="O341" s="133" t="str">
        <f t="shared" si="44"/>
        <v xml:space="preserve"> </v>
      </c>
      <c r="P341" s="182">
        <f t="shared" ref="P341" si="59">P312+P315+P326+P329+P340</f>
        <v>0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60">SUM(F342:G342)</f>
        <v>0</v>
      </c>
      <c r="I342" s="237"/>
      <c r="J342" s="147" t="str">
        <f t="shared" si="43"/>
        <v xml:space="preserve"> </v>
      </c>
      <c r="K342" s="237"/>
      <c r="L342" s="176"/>
      <c r="M342" s="145">
        <f t="shared" si="46"/>
        <v>0</v>
      </c>
      <c r="N342" s="237"/>
      <c r="O342" s="133" t="str">
        <f t="shared" si="44"/>
        <v xml:space="preserve"> </v>
      </c>
      <c r="P342" s="237"/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60"/>
        <v>0</v>
      </c>
      <c r="I343" s="237"/>
      <c r="J343" s="147" t="str">
        <f t="shared" si="43"/>
        <v xml:space="preserve"> </v>
      </c>
      <c r="K343" s="237"/>
      <c r="L343" s="176"/>
      <c r="M343" s="145">
        <f t="shared" si="46"/>
        <v>0</v>
      </c>
      <c r="N343" s="237"/>
      <c r="O343" s="133" t="str">
        <f t="shared" si="44"/>
        <v xml:space="preserve"> </v>
      </c>
      <c r="P343" s="237"/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60"/>
        <v>0</v>
      </c>
      <c r="I344" s="237"/>
      <c r="J344" s="147" t="str">
        <f t="shared" si="43"/>
        <v xml:space="preserve"> </v>
      </c>
      <c r="K344" s="237"/>
      <c r="L344" s="176"/>
      <c r="M344" s="145">
        <f t="shared" si="46"/>
        <v>0</v>
      </c>
      <c r="N344" s="237"/>
      <c r="O344" s="133" t="str">
        <f t="shared" si="44"/>
        <v xml:space="preserve"> </v>
      </c>
      <c r="P344" s="237"/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60"/>
        <v>0</v>
      </c>
      <c r="I345" s="237"/>
      <c r="J345" s="147" t="str">
        <f t="shared" si="43"/>
        <v xml:space="preserve"> </v>
      </c>
      <c r="K345" s="237"/>
      <c r="L345" s="176"/>
      <c r="M345" s="145">
        <f t="shared" si="46"/>
        <v>0</v>
      </c>
      <c r="N345" s="237"/>
      <c r="O345" s="133" t="str">
        <f t="shared" si="44"/>
        <v xml:space="preserve"> </v>
      </c>
      <c r="P345" s="237"/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60"/>
        <v>0</v>
      </c>
      <c r="I346" s="237"/>
      <c r="J346" s="147" t="str">
        <f t="shared" si="43"/>
        <v xml:space="preserve"> </v>
      </c>
      <c r="K346" s="237"/>
      <c r="L346" s="176"/>
      <c r="M346" s="145">
        <f t="shared" si="46"/>
        <v>0</v>
      </c>
      <c r="N346" s="237"/>
      <c r="O346" s="133" t="str">
        <f t="shared" si="44"/>
        <v xml:space="preserve"> </v>
      </c>
      <c r="P346" s="237"/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60"/>
        <v>0</v>
      </c>
      <c r="I347" s="237"/>
      <c r="J347" s="147" t="str">
        <f t="shared" si="43"/>
        <v xml:space="preserve"> </v>
      </c>
      <c r="K347" s="237"/>
      <c r="L347" s="176"/>
      <c r="M347" s="145">
        <f t="shared" si="46"/>
        <v>0</v>
      </c>
      <c r="N347" s="237"/>
      <c r="O347" s="133" t="str">
        <f t="shared" si="44"/>
        <v xml:space="preserve"> </v>
      </c>
      <c r="P347" s="237"/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60"/>
        <v>0</v>
      </c>
      <c r="I348" s="237"/>
      <c r="J348" s="147" t="str">
        <f t="shared" si="43"/>
        <v xml:space="preserve"> </v>
      </c>
      <c r="K348" s="237"/>
      <c r="L348" s="176"/>
      <c r="M348" s="145">
        <f t="shared" si="46"/>
        <v>0</v>
      </c>
      <c r="N348" s="237"/>
      <c r="O348" s="133" t="str">
        <f t="shared" si="44"/>
        <v xml:space="preserve"> </v>
      </c>
      <c r="P348" s="237"/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60"/>
        <v>0</v>
      </c>
      <c r="I349" s="237"/>
      <c r="J349" s="147" t="str">
        <f t="shared" si="43"/>
        <v xml:space="preserve"> </v>
      </c>
      <c r="K349" s="237"/>
      <c r="L349" s="176"/>
      <c r="M349" s="145">
        <f t="shared" si="46"/>
        <v>0</v>
      </c>
      <c r="N349" s="237"/>
      <c r="O349" s="133" t="str">
        <f t="shared" si="44"/>
        <v xml:space="preserve"> </v>
      </c>
      <c r="P349" s="237"/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60"/>
        <v>0</v>
      </c>
      <c r="I350" s="237"/>
      <c r="J350" s="147" t="str">
        <f t="shared" si="43"/>
        <v xml:space="preserve"> </v>
      </c>
      <c r="K350" s="237"/>
      <c r="L350" s="176"/>
      <c r="M350" s="145">
        <f t="shared" si="46"/>
        <v>0</v>
      </c>
      <c r="N350" s="237"/>
      <c r="O350" s="133" t="str">
        <f t="shared" si="44"/>
        <v xml:space="preserve"> </v>
      </c>
      <c r="P350" s="237"/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60"/>
        <v>0</v>
      </c>
      <c r="I351" s="237"/>
      <c r="J351" s="147" t="str">
        <f t="shared" si="43"/>
        <v xml:space="preserve"> </v>
      </c>
      <c r="K351" s="237"/>
      <c r="L351" s="176"/>
      <c r="M351" s="145">
        <f t="shared" si="46"/>
        <v>0</v>
      </c>
      <c r="N351" s="237"/>
      <c r="O351" s="133" t="str">
        <f t="shared" si="44"/>
        <v xml:space="preserve"> </v>
      </c>
      <c r="P351" s="237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60"/>
        <v>0</v>
      </c>
      <c r="I352" s="237"/>
      <c r="J352" s="147" t="str">
        <f t="shared" si="43"/>
        <v xml:space="preserve"> </v>
      </c>
      <c r="K352" s="237"/>
      <c r="L352" s="176"/>
      <c r="M352" s="145">
        <f t="shared" si="46"/>
        <v>0</v>
      </c>
      <c r="N352" s="237"/>
      <c r="O352" s="133" t="str">
        <f t="shared" si="44"/>
        <v xml:space="preserve"> </v>
      </c>
      <c r="P352" s="237"/>
    </row>
    <row r="353" spans="1:16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60"/>
        <v>0</v>
      </c>
      <c r="I353" s="237"/>
      <c r="J353" s="147" t="str">
        <f t="shared" si="43"/>
        <v xml:space="preserve"> </v>
      </c>
      <c r="K353" s="237"/>
      <c r="L353" s="176"/>
      <c r="M353" s="145">
        <f t="shared" si="46"/>
        <v>0</v>
      </c>
      <c r="N353" s="237"/>
      <c r="O353" s="133" t="str">
        <f t="shared" si="44"/>
        <v xml:space="preserve"> </v>
      </c>
      <c r="P353" s="237"/>
    </row>
    <row r="354" spans="1:16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60"/>
        <v>0</v>
      </c>
      <c r="I354" s="237"/>
      <c r="J354" s="147" t="str">
        <f t="shared" si="43"/>
        <v xml:space="preserve"> </v>
      </c>
      <c r="K354" s="237"/>
      <c r="L354" s="176"/>
      <c r="M354" s="145">
        <f t="shared" si="46"/>
        <v>0</v>
      </c>
      <c r="N354" s="237"/>
      <c r="O354" s="133" t="str">
        <f t="shared" si="44"/>
        <v xml:space="preserve"> </v>
      </c>
      <c r="P354" s="237"/>
    </row>
    <row r="355" spans="1:16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60"/>
        <v>0</v>
      </c>
      <c r="I355" s="237"/>
      <c r="J355" s="147" t="str">
        <f t="shared" si="43"/>
        <v xml:space="preserve"> </v>
      </c>
      <c r="K355" s="237"/>
      <c r="L355" s="176"/>
      <c r="M355" s="145">
        <f t="shared" si="46"/>
        <v>0</v>
      </c>
      <c r="N355" s="237"/>
      <c r="O355" s="133" t="str">
        <f t="shared" si="44"/>
        <v xml:space="preserve"> </v>
      </c>
      <c r="P355" s="237"/>
    </row>
    <row r="356" spans="1:16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60"/>
        <v>0</v>
      </c>
      <c r="I356" s="237"/>
      <c r="J356" s="147" t="str">
        <f t="shared" si="43"/>
        <v xml:space="preserve"> </v>
      </c>
      <c r="K356" s="237"/>
      <c r="L356" s="176"/>
      <c r="M356" s="145">
        <f t="shared" si="46"/>
        <v>0</v>
      </c>
      <c r="N356" s="237"/>
      <c r="O356" s="133" t="str">
        <f t="shared" si="44"/>
        <v xml:space="preserve"> </v>
      </c>
      <c r="P356" s="237"/>
    </row>
    <row r="357" spans="1:16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60"/>
        <v>0</v>
      </c>
      <c r="I357" s="237"/>
      <c r="J357" s="147" t="str">
        <f t="shared" si="43"/>
        <v xml:space="preserve"> </v>
      </c>
      <c r="K357" s="237"/>
      <c r="L357" s="176"/>
      <c r="M357" s="145">
        <f t="shared" si="46"/>
        <v>0</v>
      </c>
      <c r="N357" s="237"/>
      <c r="O357" s="133" t="str">
        <f t="shared" si="44"/>
        <v xml:space="preserve"> </v>
      </c>
      <c r="P357" s="237"/>
    </row>
    <row r="358" spans="1:16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60"/>
        <v>0</v>
      </c>
      <c r="I358" s="237"/>
      <c r="J358" s="147" t="str">
        <f t="shared" si="43"/>
        <v xml:space="preserve"> </v>
      </c>
      <c r="K358" s="237"/>
      <c r="L358" s="176"/>
      <c r="M358" s="145">
        <f t="shared" si="46"/>
        <v>0</v>
      </c>
      <c r="N358" s="237"/>
      <c r="O358" s="133" t="str">
        <f t="shared" si="44"/>
        <v xml:space="preserve"> </v>
      </c>
      <c r="P358" s="237"/>
    </row>
    <row r="359" spans="1:16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60"/>
        <v>0</v>
      </c>
      <c r="I359" s="237"/>
      <c r="J359" s="147" t="str">
        <f t="shared" si="43"/>
        <v xml:space="preserve"> </v>
      </c>
      <c r="K359" s="237"/>
      <c r="L359" s="176"/>
      <c r="M359" s="145">
        <f t="shared" si="46"/>
        <v>0</v>
      </c>
      <c r="N359" s="237"/>
      <c r="O359" s="133" t="str">
        <f t="shared" si="44"/>
        <v xml:space="preserve"> </v>
      </c>
      <c r="P359" s="237"/>
    </row>
    <row r="360" spans="1:16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60"/>
        <v>0</v>
      </c>
      <c r="I360" s="237"/>
      <c r="J360" s="147" t="str">
        <f t="shared" si="43"/>
        <v xml:space="preserve"> </v>
      </c>
      <c r="K360" s="237"/>
      <c r="L360" s="176"/>
      <c r="M360" s="145">
        <f t="shared" si="46"/>
        <v>0</v>
      </c>
      <c r="N360" s="237"/>
      <c r="O360" s="133" t="str">
        <f t="shared" si="44"/>
        <v xml:space="preserve"> </v>
      </c>
      <c r="P360" s="237"/>
    </row>
    <row r="361" spans="1:16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60"/>
        <v>0</v>
      </c>
      <c r="I361" s="237"/>
      <c r="J361" s="147" t="str">
        <f t="shared" si="43"/>
        <v xml:space="preserve"> </v>
      </c>
      <c r="K361" s="237"/>
      <c r="L361" s="176"/>
      <c r="M361" s="145">
        <f t="shared" si="46"/>
        <v>0</v>
      </c>
      <c r="N361" s="237"/>
      <c r="O361" s="133" t="str">
        <f t="shared" si="44"/>
        <v xml:space="preserve"> </v>
      </c>
      <c r="P361" s="237"/>
    </row>
    <row r="362" spans="1:16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60"/>
        <v>0</v>
      </c>
      <c r="I362" s="237"/>
      <c r="J362" s="147" t="str">
        <f t="shared" si="43"/>
        <v xml:space="preserve"> </v>
      </c>
      <c r="K362" s="237"/>
      <c r="L362" s="176"/>
      <c r="M362" s="145">
        <f t="shared" si="46"/>
        <v>0</v>
      </c>
      <c r="N362" s="237"/>
      <c r="O362" s="133" t="str">
        <f t="shared" si="44"/>
        <v xml:space="preserve"> </v>
      </c>
      <c r="P362" s="237"/>
    </row>
    <row r="363" spans="1:16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60"/>
        <v>0</v>
      </c>
      <c r="I363" s="237"/>
      <c r="J363" s="147" t="str">
        <f t="shared" si="43"/>
        <v xml:space="preserve"> </v>
      </c>
      <c r="K363" s="237"/>
      <c r="L363" s="176"/>
      <c r="M363" s="145">
        <f t="shared" si="46"/>
        <v>0</v>
      </c>
      <c r="N363" s="237"/>
      <c r="O363" s="133" t="str">
        <f t="shared" si="44"/>
        <v xml:space="preserve"> </v>
      </c>
      <c r="P363" s="237"/>
    </row>
    <row r="364" spans="1:16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60"/>
        <v>0</v>
      </c>
      <c r="I364" s="237"/>
      <c r="J364" s="147" t="str">
        <f t="shared" si="43"/>
        <v xml:space="preserve"> </v>
      </c>
      <c r="K364" s="237"/>
      <c r="L364" s="176"/>
      <c r="M364" s="145">
        <f t="shared" si="46"/>
        <v>0</v>
      </c>
      <c r="N364" s="237"/>
      <c r="O364" s="133" t="str">
        <f t="shared" si="44"/>
        <v xml:space="preserve"> </v>
      </c>
      <c r="P364" s="237"/>
    </row>
    <row r="365" spans="1:16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60"/>
        <v>0</v>
      </c>
      <c r="I365" s="237"/>
      <c r="J365" s="147" t="str">
        <f t="shared" si="43"/>
        <v xml:space="preserve"> </v>
      </c>
      <c r="K365" s="237"/>
      <c r="L365" s="176"/>
      <c r="M365" s="145">
        <f t="shared" si="46"/>
        <v>0</v>
      </c>
      <c r="N365" s="237"/>
      <c r="O365" s="133" t="str">
        <f t="shared" si="44"/>
        <v xml:space="preserve"> </v>
      </c>
      <c r="P365" s="237"/>
    </row>
    <row r="366" spans="1:16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60"/>
        <v>0</v>
      </c>
      <c r="I366" s="237"/>
      <c r="J366" s="147" t="str">
        <f t="shared" si="43"/>
        <v xml:space="preserve"> </v>
      </c>
      <c r="K366" s="237"/>
      <c r="L366" s="176"/>
      <c r="M366" s="145">
        <f t="shared" si="46"/>
        <v>0</v>
      </c>
      <c r="N366" s="237"/>
      <c r="O366" s="133" t="str">
        <f t="shared" si="44"/>
        <v xml:space="preserve"> </v>
      </c>
      <c r="P366" s="237"/>
    </row>
    <row r="367" spans="1:16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60"/>
        <v>0</v>
      </c>
      <c r="I367" s="237"/>
      <c r="J367" s="147" t="str">
        <f t="shared" si="43"/>
        <v xml:space="preserve"> </v>
      </c>
      <c r="K367" s="237"/>
      <c r="L367" s="176"/>
      <c r="M367" s="145">
        <f t="shared" si="46"/>
        <v>0</v>
      </c>
      <c r="N367" s="237"/>
      <c r="O367" s="133" t="str">
        <f t="shared" si="44"/>
        <v xml:space="preserve"> </v>
      </c>
      <c r="P367" s="237"/>
    </row>
    <row r="368" spans="1:16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60"/>
        <v>0</v>
      </c>
      <c r="I368" s="237"/>
      <c r="J368" s="147" t="str">
        <f t="shared" si="43"/>
        <v xml:space="preserve"> </v>
      </c>
      <c r="K368" s="237"/>
      <c r="L368" s="176"/>
      <c r="M368" s="145">
        <f t="shared" si="46"/>
        <v>0</v>
      </c>
      <c r="N368" s="237"/>
      <c r="O368" s="133" t="str">
        <f t="shared" si="44"/>
        <v xml:space="preserve"> </v>
      </c>
      <c r="P368" s="237"/>
    </row>
    <row r="369" spans="1:16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60"/>
        <v>0</v>
      </c>
      <c r="I369" s="237"/>
      <c r="J369" s="147" t="str">
        <f t="shared" si="43"/>
        <v xml:space="preserve"> </v>
      </c>
      <c r="K369" s="237"/>
      <c r="L369" s="176"/>
      <c r="M369" s="145">
        <f t="shared" si="46"/>
        <v>0</v>
      </c>
      <c r="N369" s="237"/>
      <c r="O369" s="133" t="str">
        <f t="shared" si="44"/>
        <v xml:space="preserve"> </v>
      </c>
      <c r="P369" s="237"/>
    </row>
    <row r="370" spans="1:16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60"/>
        <v>0</v>
      </c>
      <c r="I370" s="237"/>
      <c r="J370" s="147" t="str">
        <f t="shared" si="43"/>
        <v xml:space="preserve"> </v>
      </c>
      <c r="K370" s="237"/>
      <c r="L370" s="176"/>
      <c r="M370" s="145">
        <f t="shared" si="46"/>
        <v>0</v>
      </c>
      <c r="N370" s="237"/>
      <c r="O370" s="133" t="str">
        <f t="shared" si="44"/>
        <v xml:space="preserve"> </v>
      </c>
      <c r="P370" s="237"/>
    </row>
    <row r="371" spans="1:16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60"/>
        <v>0</v>
      </c>
      <c r="I371" s="237"/>
      <c r="J371" s="147" t="str">
        <f t="shared" si="43"/>
        <v xml:space="preserve"> </v>
      </c>
      <c r="K371" s="237"/>
      <c r="L371" s="176"/>
      <c r="M371" s="145">
        <f t="shared" si="46"/>
        <v>0</v>
      </c>
      <c r="N371" s="237"/>
      <c r="O371" s="133" t="str">
        <f t="shared" si="44"/>
        <v xml:space="preserve"> </v>
      </c>
      <c r="P371" s="237"/>
    </row>
    <row r="372" spans="1:16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60"/>
        <v>0</v>
      </c>
      <c r="I372" s="237"/>
      <c r="J372" s="147" t="str">
        <f t="shared" si="43"/>
        <v xml:space="preserve"> </v>
      </c>
      <c r="K372" s="237"/>
      <c r="L372" s="176"/>
      <c r="M372" s="145">
        <f t="shared" si="46"/>
        <v>0</v>
      </c>
      <c r="N372" s="237"/>
      <c r="O372" s="133" t="str">
        <f t="shared" si="44"/>
        <v xml:space="preserve"> </v>
      </c>
      <c r="P372" s="237"/>
    </row>
    <row r="373" spans="1:16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60"/>
        <v>0</v>
      </c>
      <c r="I373" s="237"/>
      <c r="J373" s="147" t="str">
        <f t="shared" si="43"/>
        <v xml:space="preserve"> </v>
      </c>
      <c r="K373" s="237"/>
      <c r="L373" s="176"/>
      <c r="M373" s="145">
        <f t="shared" si="46"/>
        <v>0</v>
      </c>
      <c r="N373" s="237"/>
      <c r="O373" s="133" t="str">
        <f t="shared" si="44"/>
        <v xml:space="preserve"> </v>
      </c>
      <c r="P373" s="237"/>
    </row>
    <row r="374" spans="1:16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60"/>
        <v>0</v>
      </c>
      <c r="I374" s="237"/>
      <c r="J374" s="147" t="str">
        <f t="shared" si="43"/>
        <v xml:space="preserve"> </v>
      </c>
      <c r="K374" s="237"/>
      <c r="L374" s="176"/>
      <c r="M374" s="145">
        <f t="shared" si="46"/>
        <v>0</v>
      </c>
      <c r="N374" s="237"/>
      <c r="O374" s="133" t="str">
        <f t="shared" si="44"/>
        <v xml:space="preserve"> </v>
      </c>
      <c r="P374" s="237"/>
    </row>
    <row r="375" spans="1:16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60"/>
        <v>0</v>
      </c>
      <c r="I375" s="237"/>
      <c r="J375" s="147" t="str">
        <f t="shared" si="43"/>
        <v xml:space="preserve"> </v>
      </c>
      <c r="K375" s="237"/>
      <c r="L375" s="176"/>
      <c r="M375" s="145">
        <f t="shared" si="46"/>
        <v>0</v>
      </c>
      <c r="N375" s="237"/>
      <c r="O375" s="133" t="str">
        <f t="shared" si="44"/>
        <v xml:space="preserve"> </v>
      </c>
      <c r="P375" s="237"/>
    </row>
    <row r="376" spans="1:16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60"/>
        <v>0</v>
      </c>
      <c r="I376" s="237"/>
      <c r="J376" s="147" t="str">
        <f t="shared" si="43"/>
        <v xml:space="preserve"> </v>
      </c>
      <c r="K376" s="237"/>
      <c r="L376" s="176"/>
      <c r="M376" s="145">
        <f t="shared" si="46"/>
        <v>0</v>
      </c>
      <c r="N376" s="237"/>
      <c r="O376" s="133" t="str">
        <f t="shared" si="44"/>
        <v xml:space="preserve"> </v>
      </c>
      <c r="P376" s="237"/>
    </row>
    <row r="377" spans="1:16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60"/>
        <v>0</v>
      </c>
      <c r="I377" s="237"/>
      <c r="J377" s="147" t="str">
        <f t="shared" si="43"/>
        <v xml:space="preserve"> </v>
      </c>
      <c r="K377" s="237"/>
      <c r="L377" s="176"/>
      <c r="M377" s="145">
        <f t="shared" si="46"/>
        <v>0</v>
      </c>
      <c r="N377" s="237"/>
      <c r="O377" s="133" t="str">
        <f t="shared" si="44"/>
        <v xml:space="preserve"> </v>
      </c>
      <c r="P377" s="237"/>
    </row>
    <row r="378" spans="1:16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60"/>
        <v>0</v>
      </c>
      <c r="I378" s="237"/>
      <c r="J378" s="147" t="str">
        <f t="shared" si="43"/>
        <v xml:space="preserve"> </v>
      </c>
      <c r="K378" s="237"/>
      <c r="L378" s="176"/>
      <c r="M378" s="145">
        <f t="shared" si="46"/>
        <v>0</v>
      </c>
      <c r="N378" s="237"/>
      <c r="O378" s="133" t="str">
        <f t="shared" si="44"/>
        <v xml:space="preserve"> </v>
      </c>
      <c r="P378" s="237"/>
    </row>
    <row r="379" spans="1:16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60"/>
        <v>0</v>
      </c>
      <c r="I379" s="237"/>
      <c r="J379" s="147" t="str">
        <f t="shared" si="43"/>
        <v xml:space="preserve"> </v>
      </c>
      <c r="K379" s="237"/>
      <c r="L379" s="176"/>
      <c r="M379" s="145">
        <f t="shared" si="46"/>
        <v>0</v>
      </c>
      <c r="N379" s="237"/>
      <c r="O379" s="133" t="str">
        <f t="shared" si="44"/>
        <v xml:space="preserve"> </v>
      </c>
      <c r="P379" s="237"/>
    </row>
    <row r="380" spans="1:16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60"/>
        <v>0</v>
      </c>
      <c r="I380" s="237"/>
      <c r="J380" s="147" t="str">
        <f t="shared" si="43"/>
        <v xml:space="preserve"> </v>
      </c>
      <c r="K380" s="237"/>
      <c r="L380" s="176"/>
      <c r="M380" s="145">
        <f t="shared" si="46"/>
        <v>0</v>
      </c>
      <c r="N380" s="237"/>
      <c r="O380" s="133" t="str">
        <f t="shared" si="44"/>
        <v xml:space="preserve"> </v>
      </c>
      <c r="P380" s="237"/>
    </row>
    <row r="381" spans="1:16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60"/>
        <v>0</v>
      </c>
      <c r="I381" s="237"/>
      <c r="J381" s="147" t="str">
        <f t="shared" si="43"/>
        <v xml:space="preserve"> </v>
      </c>
      <c r="K381" s="237"/>
      <c r="L381" s="176"/>
      <c r="M381" s="145">
        <f t="shared" si="46"/>
        <v>0</v>
      </c>
      <c r="N381" s="237"/>
      <c r="O381" s="133" t="str">
        <f t="shared" si="44"/>
        <v xml:space="preserve"> </v>
      </c>
      <c r="P381" s="237"/>
    </row>
    <row r="382" spans="1:16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60"/>
        <v>0</v>
      </c>
      <c r="I382" s="237"/>
      <c r="J382" s="147" t="str">
        <f t="shared" si="43"/>
        <v xml:space="preserve"> </v>
      </c>
      <c r="K382" s="237"/>
      <c r="L382" s="176"/>
      <c r="M382" s="145">
        <f t="shared" si="46"/>
        <v>0</v>
      </c>
      <c r="N382" s="237"/>
      <c r="O382" s="133" t="str">
        <f t="shared" si="44"/>
        <v xml:space="preserve"> </v>
      </c>
      <c r="P382" s="237"/>
    </row>
    <row r="383" spans="1:16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60"/>
        <v>0</v>
      </c>
      <c r="I383" s="237"/>
      <c r="J383" s="147" t="str">
        <f t="shared" si="43"/>
        <v xml:space="preserve"> </v>
      </c>
      <c r="K383" s="237"/>
      <c r="L383" s="176"/>
      <c r="M383" s="145">
        <f t="shared" si="46"/>
        <v>0</v>
      </c>
      <c r="N383" s="237"/>
      <c r="O383" s="133" t="str">
        <f t="shared" si="44"/>
        <v xml:space="preserve"> </v>
      </c>
      <c r="P383" s="237"/>
    </row>
    <row r="384" spans="1:16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60"/>
        <v>0</v>
      </c>
      <c r="I384" s="237"/>
      <c r="J384" s="147" t="str">
        <f t="shared" si="43"/>
        <v xml:space="preserve"> </v>
      </c>
      <c r="K384" s="237"/>
      <c r="L384" s="176"/>
      <c r="M384" s="145">
        <f t="shared" si="46"/>
        <v>0</v>
      </c>
      <c r="N384" s="237"/>
      <c r="O384" s="133" t="str">
        <f t="shared" si="44"/>
        <v xml:space="preserve"> </v>
      </c>
      <c r="P384" s="237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60"/>
        <v>0</v>
      </c>
      <c r="I385" s="237"/>
      <c r="J385" s="147" t="str">
        <f t="shared" si="43"/>
        <v xml:space="preserve"> </v>
      </c>
      <c r="K385" s="237"/>
      <c r="L385" s="176"/>
      <c r="M385" s="145">
        <f t="shared" si="46"/>
        <v>0</v>
      </c>
      <c r="N385" s="237"/>
      <c r="O385" s="133" t="str">
        <f t="shared" si="44"/>
        <v xml:space="preserve"> </v>
      </c>
      <c r="P385" s="237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60"/>
        <v>0</v>
      </c>
      <c r="I386" s="237"/>
      <c r="J386" s="147" t="str">
        <f t="shared" si="43"/>
        <v xml:space="preserve"> </v>
      </c>
      <c r="K386" s="237"/>
      <c r="L386" s="176"/>
      <c r="M386" s="145">
        <f t="shared" si="46"/>
        <v>0</v>
      </c>
      <c r="N386" s="237"/>
      <c r="O386" s="133" t="str">
        <f t="shared" si="44"/>
        <v xml:space="preserve"> </v>
      </c>
      <c r="P386" s="237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60"/>
        <v>0</v>
      </c>
      <c r="I387" s="237"/>
      <c r="J387" s="147" t="str">
        <f t="shared" ref="J387:J450" si="61">IF(H387=0," ",I387/H387)</f>
        <v xml:space="preserve"> </v>
      </c>
      <c r="K387" s="237"/>
      <c r="L387" s="176"/>
      <c r="M387" s="145">
        <f t="shared" si="46"/>
        <v>0</v>
      </c>
      <c r="N387" s="237"/>
      <c r="O387" s="133" t="str">
        <f t="shared" ref="O387:O450" si="62">IF(M387=0," ",N387/M387)</f>
        <v xml:space="preserve"> </v>
      </c>
      <c r="P387" s="237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60"/>
        <v>0</v>
      </c>
      <c r="I388" s="237"/>
      <c r="J388" s="147" t="str">
        <f t="shared" si="61"/>
        <v xml:space="preserve"> </v>
      </c>
      <c r="K388" s="237"/>
      <c r="L388" s="176"/>
      <c r="M388" s="145">
        <f t="shared" ref="M388:M451" si="63">SUM(K388:L388)</f>
        <v>0</v>
      </c>
      <c r="N388" s="237"/>
      <c r="O388" s="133" t="str">
        <f t="shared" si="62"/>
        <v xml:space="preserve"> </v>
      </c>
      <c r="P388" s="237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60"/>
        <v>0</v>
      </c>
      <c r="I389" s="237"/>
      <c r="J389" s="147" t="str">
        <f t="shared" si="61"/>
        <v xml:space="preserve"> </v>
      </c>
      <c r="K389" s="237"/>
      <c r="L389" s="176"/>
      <c r="M389" s="145">
        <f t="shared" si="63"/>
        <v>0</v>
      </c>
      <c r="N389" s="237"/>
      <c r="O389" s="133" t="str">
        <f t="shared" si="62"/>
        <v xml:space="preserve"> </v>
      </c>
      <c r="P389" s="237"/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60"/>
        <v>0</v>
      </c>
      <c r="I390" s="237"/>
      <c r="J390" s="147" t="str">
        <f t="shared" si="61"/>
        <v xml:space="preserve"> </v>
      </c>
      <c r="K390" s="237"/>
      <c r="L390" s="176"/>
      <c r="M390" s="145">
        <f t="shared" si="63"/>
        <v>0</v>
      </c>
      <c r="N390" s="237"/>
      <c r="O390" s="133" t="str">
        <f t="shared" si="62"/>
        <v xml:space="preserve"> </v>
      </c>
      <c r="P390" s="237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60"/>
        <v>0</v>
      </c>
      <c r="I391" s="237"/>
      <c r="J391" s="147" t="str">
        <f t="shared" si="61"/>
        <v xml:space="preserve"> </v>
      </c>
      <c r="K391" s="237"/>
      <c r="L391" s="176"/>
      <c r="M391" s="145">
        <f t="shared" si="63"/>
        <v>0</v>
      </c>
      <c r="N391" s="237"/>
      <c r="O391" s="133" t="str">
        <f t="shared" si="62"/>
        <v xml:space="preserve"> </v>
      </c>
      <c r="P391" s="237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60"/>
        <v>0</v>
      </c>
      <c r="I392" s="237"/>
      <c r="J392" s="147" t="str">
        <f t="shared" si="61"/>
        <v xml:space="preserve"> </v>
      </c>
      <c r="K392" s="237"/>
      <c r="L392" s="176"/>
      <c r="M392" s="145">
        <f t="shared" si="63"/>
        <v>0</v>
      </c>
      <c r="N392" s="237"/>
      <c r="O392" s="133" t="str">
        <f t="shared" si="62"/>
        <v xml:space="preserve"> </v>
      </c>
      <c r="P392" s="237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60"/>
        <v>0</v>
      </c>
      <c r="I393" s="237"/>
      <c r="J393" s="147" t="str">
        <f t="shared" si="61"/>
        <v xml:space="preserve"> </v>
      </c>
      <c r="K393" s="237"/>
      <c r="L393" s="176"/>
      <c r="M393" s="145">
        <f t="shared" si="63"/>
        <v>0</v>
      </c>
      <c r="N393" s="237"/>
      <c r="O393" s="133" t="str">
        <f t="shared" si="62"/>
        <v xml:space="preserve"> </v>
      </c>
      <c r="P393" s="237"/>
    </row>
    <row r="394" spans="1:16" ht="15" hidden="1" customHeight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60"/>
        <v>0</v>
      </c>
      <c r="I394" s="237"/>
      <c r="J394" s="147" t="str">
        <f t="shared" si="61"/>
        <v xml:space="preserve"> </v>
      </c>
      <c r="K394" s="237"/>
      <c r="L394" s="176"/>
      <c r="M394" s="145">
        <f t="shared" si="63"/>
        <v>0</v>
      </c>
      <c r="N394" s="237"/>
      <c r="O394" s="133" t="str">
        <f t="shared" si="62"/>
        <v xml:space="preserve"> </v>
      </c>
      <c r="P394" s="237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60"/>
        <v>0</v>
      </c>
      <c r="I395" s="237"/>
      <c r="J395" s="147" t="str">
        <f t="shared" si="61"/>
        <v xml:space="preserve"> </v>
      </c>
      <c r="K395" s="237"/>
      <c r="L395" s="176"/>
      <c r="M395" s="145">
        <f t="shared" si="63"/>
        <v>0</v>
      </c>
      <c r="N395" s="237"/>
      <c r="O395" s="133" t="str">
        <f t="shared" si="62"/>
        <v xml:space="preserve"> </v>
      </c>
      <c r="P395" s="237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60"/>
        <v>0</v>
      </c>
      <c r="I396" s="237"/>
      <c r="J396" s="147" t="str">
        <f t="shared" si="61"/>
        <v xml:space="preserve"> </v>
      </c>
      <c r="K396" s="237"/>
      <c r="L396" s="176"/>
      <c r="M396" s="145">
        <f t="shared" si="63"/>
        <v>0</v>
      </c>
      <c r="N396" s="237"/>
      <c r="O396" s="133" t="str">
        <f t="shared" si="62"/>
        <v xml:space="preserve"> </v>
      </c>
      <c r="P396" s="237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60"/>
        <v>0</v>
      </c>
      <c r="I397" s="237"/>
      <c r="J397" s="147" t="str">
        <f t="shared" si="61"/>
        <v xml:space="preserve"> </v>
      </c>
      <c r="K397" s="237"/>
      <c r="L397" s="176"/>
      <c r="M397" s="145">
        <f t="shared" si="63"/>
        <v>0</v>
      </c>
      <c r="N397" s="237"/>
      <c r="O397" s="133" t="str">
        <f t="shared" si="62"/>
        <v xml:space="preserve"> </v>
      </c>
      <c r="P397" s="237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60"/>
        <v>0</v>
      </c>
      <c r="I398" s="237"/>
      <c r="J398" s="147" t="str">
        <f t="shared" si="61"/>
        <v xml:space="preserve"> </v>
      </c>
      <c r="K398" s="237"/>
      <c r="L398" s="176"/>
      <c r="M398" s="145">
        <f t="shared" si="63"/>
        <v>0</v>
      </c>
      <c r="N398" s="237"/>
      <c r="O398" s="133" t="str">
        <f t="shared" si="62"/>
        <v xml:space="preserve"> </v>
      </c>
      <c r="P398" s="237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60"/>
        <v>0</v>
      </c>
      <c r="I399" s="237"/>
      <c r="J399" s="147" t="str">
        <f t="shared" si="61"/>
        <v xml:space="preserve"> </v>
      </c>
      <c r="K399" s="237"/>
      <c r="L399" s="176"/>
      <c r="M399" s="145">
        <f t="shared" si="63"/>
        <v>0</v>
      </c>
      <c r="N399" s="237"/>
      <c r="O399" s="133" t="str">
        <f t="shared" si="62"/>
        <v xml:space="preserve"> </v>
      </c>
      <c r="P399" s="237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60"/>
        <v>0</v>
      </c>
      <c r="I400" s="237"/>
      <c r="J400" s="147" t="str">
        <f t="shared" si="61"/>
        <v xml:space="preserve"> </v>
      </c>
      <c r="K400" s="237"/>
      <c r="L400" s="176"/>
      <c r="M400" s="145">
        <f t="shared" si="63"/>
        <v>0</v>
      </c>
      <c r="N400" s="237"/>
      <c r="O400" s="133" t="str">
        <f t="shared" si="62"/>
        <v xml:space="preserve"> </v>
      </c>
      <c r="P400" s="237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60"/>
        <v>0</v>
      </c>
      <c r="I401" s="237"/>
      <c r="J401" s="147" t="str">
        <f t="shared" si="61"/>
        <v xml:space="preserve"> </v>
      </c>
      <c r="K401" s="237"/>
      <c r="L401" s="176"/>
      <c r="M401" s="145">
        <f t="shared" si="63"/>
        <v>0</v>
      </c>
      <c r="N401" s="237"/>
      <c r="O401" s="133" t="str">
        <f t="shared" si="62"/>
        <v xml:space="preserve"> </v>
      </c>
      <c r="P401" s="237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60"/>
        <v>0</v>
      </c>
      <c r="I402" s="237"/>
      <c r="J402" s="147" t="str">
        <f t="shared" si="61"/>
        <v xml:space="preserve"> </v>
      </c>
      <c r="K402" s="237"/>
      <c r="L402" s="176"/>
      <c r="M402" s="145">
        <f t="shared" si="63"/>
        <v>0</v>
      </c>
      <c r="N402" s="237"/>
      <c r="O402" s="133" t="str">
        <f t="shared" si="62"/>
        <v xml:space="preserve"> </v>
      </c>
      <c r="P402" s="237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60"/>
        <v>0</v>
      </c>
      <c r="I403" s="237"/>
      <c r="J403" s="147" t="str">
        <f t="shared" si="61"/>
        <v xml:space="preserve"> </v>
      </c>
      <c r="K403" s="237"/>
      <c r="L403" s="176"/>
      <c r="M403" s="145">
        <f t="shared" si="63"/>
        <v>0</v>
      </c>
      <c r="N403" s="237"/>
      <c r="O403" s="133" t="str">
        <f t="shared" si="62"/>
        <v xml:space="preserve"> </v>
      </c>
      <c r="P403" s="237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60"/>
        <v>0</v>
      </c>
      <c r="I404" s="237"/>
      <c r="J404" s="147" t="str">
        <f t="shared" si="61"/>
        <v xml:space="preserve"> </v>
      </c>
      <c r="K404" s="237"/>
      <c r="L404" s="176"/>
      <c r="M404" s="145">
        <f t="shared" si="63"/>
        <v>0</v>
      </c>
      <c r="N404" s="237"/>
      <c r="O404" s="133" t="str">
        <f t="shared" si="62"/>
        <v xml:space="preserve"> </v>
      </c>
      <c r="P404" s="237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60"/>
        <v>0</v>
      </c>
      <c r="I405" s="237"/>
      <c r="J405" s="147" t="str">
        <f t="shared" si="61"/>
        <v xml:space="preserve"> </v>
      </c>
      <c r="K405" s="237"/>
      <c r="L405" s="176"/>
      <c r="M405" s="145">
        <f t="shared" si="63"/>
        <v>0</v>
      </c>
      <c r="N405" s="237"/>
      <c r="O405" s="133" t="str">
        <f t="shared" si="62"/>
        <v xml:space="preserve"> </v>
      </c>
      <c r="P405" s="237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64">SUM(F406:G406)</f>
        <v>0</v>
      </c>
      <c r="I406" s="237"/>
      <c r="J406" s="147" t="str">
        <f t="shared" si="61"/>
        <v xml:space="preserve"> </v>
      </c>
      <c r="K406" s="237"/>
      <c r="L406" s="176"/>
      <c r="M406" s="145">
        <f t="shared" si="63"/>
        <v>0</v>
      </c>
      <c r="N406" s="237"/>
      <c r="O406" s="133" t="str">
        <f t="shared" si="62"/>
        <v xml:space="preserve"> </v>
      </c>
      <c r="P406" s="237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64"/>
        <v>0</v>
      </c>
      <c r="I407" s="237"/>
      <c r="J407" s="147" t="str">
        <f t="shared" si="61"/>
        <v xml:space="preserve"> </v>
      </c>
      <c r="K407" s="237"/>
      <c r="L407" s="176"/>
      <c r="M407" s="145">
        <f t="shared" si="63"/>
        <v>0</v>
      </c>
      <c r="N407" s="237"/>
      <c r="O407" s="133" t="str">
        <f t="shared" si="62"/>
        <v xml:space="preserve"> </v>
      </c>
      <c r="P407" s="237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64"/>
        <v>0</v>
      </c>
      <c r="I408" s="237"/>
      <c r="J408" s="147" t="str">
        <f t="shared" si="61"/>
        <v xml:space="preserve"> </v>
      </c>
      <c r="K408" s="237"/>
      <c r="L408" s="176"/>
      <c r="M408" s="145">
        <f t="shared" si="63"/>
        <v>0</v>
      </c>
      <c r="N408" s="237"/>
      <c r="O408" s="133" t="str">
        <f t="shared" si="62"/>
        <v xml:space="preserve"> </v>
      </c>
      <c r="P408" s="237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64"/>
        <v>0</v>
      </c>
      <c r="I409" s="237"/>
      <c r="J409" s="147" t="str">
        <f t="shared" si="61"/>
        <v xml:space="preserve"> </v>
      </c>
      <c r="K409" s="237"/>
      <c r="L409" s="176"/>
      <c r="M409" s="145">
        <f t="shared" si="63"/>
        <v>0</v>
      </c>
      <c r="N409" s="237"/>
      <c r="O409" s="133" t="str">
        <f t="shared" si="62"/>
        <v xml:space="preserve"> </v>
      </c>
      <c r="P409" s="237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64"/>
        <v>0</v>
      </c>
      <c r="I410" s="237"/>
      <c r="J410" s="147" t="str">
        <f t="shared" si="61"/>
        <v xml:space="preserve"> </v>
      </c>
      <c r="K410" s="237"/>
      <c r="L410" s="176"/>
      <c r="M410" s="145">
        <f t="shared" si="63"/>
        <v>0</v>
      </c>
      <c r="N410" s="237"/>
      <c r="O410" s="133" t="str">
        <f t="shared" si="62"/>
        <v xml:space="preserve"> </v>
      </c>
      <c r="P410" s="237"/>
    </row>
    <row r="411" spans="1:16" ht="15" hidden="1" customHeight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64"/>
        <v>0</v>
      </c>
      <c r="I411" s="237"/>
      <c r="J411" s="147" t="str">
        <f t="shared" si="61"/>
        <v xml:space="preserve"> </v>
      </c>
      <c r="K411" s="237"/>
      <c r="L411" s="176"/>
      <c r="M411" s="145">
        <f t="shared" si="63"/>
        <v>0</v>
      </c>
      <c r="N411" s="237"/>
      <c r="O411" s="133" t="str">
        <f t="shared" si="62"/>
        <v xml:space="preserve"> </v>
      </c>
      <c r="P411" s="237"/>
    </row>
    <row r="412" spans="1:16" ht="25.5" hidden="1" customHeight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64"/>
        <v>0</v>
      </c>
      <c r="I412" s="237"/>
      <c r="J412" s="147" t="str">
        <f t="shared" si="61"/>
        <v xml:space="preserve"> </v>
      </c>
      <c r="K412" s="237"/>
      <c r="L412" s="176"/>
      <c r="M412" s="145">
        <f t="shared" si="63"/>
        <v>0</v>
      </c>
      <c r="N412" s="237"/>
      <c r="O412" s="133" t="str">
        <f t="shared" si="62"/>
        <v xml:space="preserve"> </v>
      </c>
      <c r="P412" s="237"/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64"/>
        <v>0</v>
      </c>
      <c r="I413" s="237"/>
      <c r="J413" s="147" t="str">
        <f t="shared" si="61"/>
        <v xml:space="preserve"> </v>
      </c>
      <c r="K413" s="237"/>
      <c r="L413" s="176"/>
      <c r="M413" s="145">
        <f t="shared" si="63"/>
        <v>0</v>
      </c>
      <c r="N413" s="237"/>
      <c r="O413" s="133" t="str">
        <f t="shared" si="62"/>
        <v xml:space="preserve"> </v>
      </c>
      <c r="P413" s="237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64"/>
        <v>0</v>
      </c>
      <c r="I414" s="237"/>
      <c r="J414" s="147" t="str">
        <f t="shared" si="61"/>
        <v xml:space="preserve"> </v>
      </c>
      <c r="K414" s="237"/>
      <c r="L414" s="176"/>
      <c r="M414" s="145">
        <f t="shared" si="63"/>
        <v>0</v>
      </c>
      <c r="N414" s="237"/>
      <c r="O414" s="133" t="str">
        <f t="shared" si="62"/>
        <v xml:space="preserve"> </v>
      </c>
      <c r="P414" s="237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64"/>
        <v>0</v>
      </c>
      <c r="I415" s="237"/>
      <c r="J415" s="147" t="str">
        <f t="shared" si="61"/>
        <v xml:space="preserve"> </v>
      </c>
      <c r="K415" s="237"/>
      <c r="L415" s="176"/>
      <c r="M415" s="145">
        <f t="shared" si="63"/>
        <v>0</v>
      </c>
      <c r="N415" s="237"/>
      <c r="O415" s="133" t="str">
        <f t="shared" si="62"/>
        <v xml:space="preserve"> </v>
      </c>
      <c r="P415" s="237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64"/>
        <v>0</v>
      </c>
      <c r="I416" s="237"/>
      <c r="J416" s="147" t="str">
        <f t="shared" si="61"/>
        <v xml:space="preserve"> </v>
      </c>
      <c r="K416" s="237"/>
      <c r="L416" s="176"/>
      <c r="M416" s="145">
        <f t="shared" si="63"/>
        <v>0</v>
      </c>
      <c r="N416" s="237"/>
      <c r="O416" s="133" t="str">
        <f t="shared" si="62"/>
        <v xml:space="preserve"> </v>
      </c>
      <c r="P416" s="237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64"/>
        <v>0</v>
      </c>
      <c r="I417" s="237"/>
      <c r="J417" s="147" t="str">
        <f t="shared" si="61"/>
        <v xml:space="preserve"> </v>
      </c>
      <c r="K417" s="237"/>
      <c r="L417" s="176"/>
      <c r="M417" s="145">
        <f t="shared" si="63"/>
        <v>0</v>
      </c>
      <c r="N417" s="237"/>
      <c r="O417" s="133" t="str">
        <f t="shared" si="62"/>
        <v xml:space="preserve"> </v>
      </c>
      <c r="P417" s="237"/>
    </row>
    <row r="418" spans="1:16" ht="25.5" hidden="1" customHeight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64"/>
        <v>0</v>
      </c>
      <c r="I418" s="237"/>
      <c r="J418" s="147" t="str">
        <f t="shared" si="61"/>
        <v xml:space="preserve"> </v>
      </c>
      <c r="K418" s="237"/>
      <c r="L418" s="176"/>
      <c r="M418" s="145">
        <f t="shared" si="63"/>
        <v>0</v>
      </c>
      <c r="N418" s="237"/>
      <c r="O418" s="133" t="str">
        <f t="shared" si="62"/>
        <v xml:space="preserve"> </v>
      </c>
      <c r="P418" s="237"/>
    </row>
    <row r="419" spans="1:16" ht="25.5" hidden="1" customHeight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64"/>
        <v>0</v>
      </c>
      <c r="I419" s="237"/>
      <c r="J419" s="147" t="str">
        <f t="shared" si="61"/>
        <v xml:space="preserve"> </v>
      </c>
      <c r="K419" s="237"/>
      <c r="L419" s="176"/>
      <c r="M419" s="145">
        <f t="shared" si="63"/>
        <v>0</v>
      </c>
      <c r="N419" s="237"/>
      <c r="O419" s="133" t="str">
        <f t="shared" si="62"/>
        <v xml:space="preserve"> </v>
      </c>
      <c r="P419" s="237"/>
    </row>
    <row r="420" spans="1:16" ht="25.5" hidden="1" customHeight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64"/>
        <v>0</v>
      </c>
      <c r="I420" s="237"/>
      <c r="J420" s="147" t="str">
        <f t="shared" si="61"/>
        <v xml:space="preserve"> </v>
      </c>
      <c r="K420" s="237"/>
      <c r="L420" s="176"/>
      <c r="M420" s="145">
        <f t="shared" si="63"/>
        <v>0</v>
      </c>
      <c r="N420" s="237"/>
      <c r="O420" s="133" t="str">
        <f t="shared" si="62"/>
        <v xml:space="preserve"> </v>
      </c>
      <c r="P420" s="237"/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64"/>
        <v>0</v>
      </c>
      <c r="I421" s="237"/>
      <c r="J421" s="147" t="str">
        <f t="shared" si="61"/>
        <v xml:space="preserve"> </v>
      </c>
      <c r="K421" s="237"/>
      <c r="L421" s="176"/>
      <c r="M421" s="145">
        <f t="shared" si="63"/>
        <v>0</v>
      </c>
      <c r="N421" s="237"/>
      <c r="O421" s="133" t="str">
        <f t="shared" si="62"/>
        <v xml:space="preserve"> </v>
      </c>
      <c r="P421" s="237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64"/>
        <v>0</v>
      </c>
      <c r="I422" s="237"/>
      <c r="J422" s="147" t="str">
        <f t="shared" si="61"/>
        <v xml:space="preserve"> </v>
      </c>
      <c r="K422" s="237"/>
      <c r="L422" s="176"/>
      <c r="M422" s="145">
        <f t="shared" si="63"/>
        <v>0</v>
      </c>
      <c r="N422" s="237"/>
      <c r="O422" s="133" t="str">
        <f t="shared" si="62"/>
        <v xml:space="preserve"> </v>
      </c>
      <c r="P422" s="237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64"/>
        <v>0</v>
      </c>
      <c r="I423" s="237"/>
      <c r="J423" s="147" t="str">
        <f t="shared" si="61"/>
        <v xml:space="preserve"> </v>
      </c>
      <c r="K423" s="237"/>
      <c r="L423" s="176"/>
      <c r="M423" s="145">
        <f t="shared" si="63"/>
        <v>0</v>
      </c>
      <c r="N423" s="237"/>
      <c r="O423" s="133" t="str">
        <f t="shared" si="62"/>
        <v xml:space="preserve"> </v>
      </c>
      <c r="P423" s="237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64"/>
        <v>0</v>
      </c>
      <c r="I424" s="237"/>
      <c r="J424" s="147" t="str">
        <f t="shared" si="61"/>
        <v xml:space="preserve"> </v>
      </c>
      <c r="K424" s="237"/>
      <c r="L424" s="176"/>
      <c r="M424" s="145">
        <f t="shared" si="63"/>
        <v>0</v>
      </c>
      <c r="N424" s="237"/>
      <c r="O424" s="133" t="str">
        <f t="shared" si="62"/>
        <v xml:space="preserve"> </v>
      </c>
      <c r="P424" s="237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64"/>
        <v>0</v>
      </c>
      <c r="I425" s="237"/>
      <c r="J425" s="147" t="str">
        <f t="shared" si="61"/>
        <v xml:space="preserve"> </v>
      </c>
      <c r="K425" s="237"/>
      <c r="L425" s="176"/>
      <c r="M425" s="145">
        <f t="shared" si="63"/>
        <v>0</v>
      </c>
      <c r="N425" s="237"/>
      <c r="O425" s="133" t="str">
        <f t="shared" si="62"/>
        <v xml:space="preserve"> </v>
      </c>
      <c r="P425" s="237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64"/>
        <v>0</v>
      </c>
      <c r="I426" s="237"/>
      <c r="J426" s="147" t="str">
        <f t="shared" si="61"/>
        <v xml:space="preserve"> </v>
      </c>
      <c r="K426" s="237"/>
      <c r="L426" s="176"/>
      <c r="M426" s="145">
        <f t="shared" si="63"/>
        <v>0</v>
      </c>
      <c r="N426" s="237"/>
      <c r="O426" s="133" t="str">
        <f t="shared" si="62"/>
        <v xml:space="preserve"> </v>
      </c>
      <c r="P426" s="237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64"/>
        <v>0</v>
      </c>
      <c r="I427" s="237"/>
      <c r="J427" s="147" t="str">
        <f t="shared" si="61"/>
        <v xml:space="preserve"> </v>
      </c>
      <c r="K427" s="237"/>
      <c r="L427" s="176"/>
      <c r="M427" s="145">
        <f t="shared" si="63"/>
        <v>0</v>
      </c>
      <c r="N427" s="237"/>
      <c r="O427" s="133" t="str">
        <f t="shared" si="62"/>
        <v xml:space="preserve"> </v>
      </c>
      <c r="P427" s="237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64"/>
        <v>0</v>
      </c>
      <c r="I428" s="237"/>
      <c r="J428" s="147" t="str">
        <f t="shared" si="61"/>
        <v xml:space="preserve"> </v>
      </c>
      <c r="K428" s="237"/>
      <c r="L428" s="176"/>
      <c r="M428" s="145">
        <f t="shared" si="63"/>
        <v>0</v>
      </c>
      <c r="N428" s="237"/>
      <c r="O428" s="133" t="str">
        <f t="shared" si="62"/>
        <v xml:space="preserve"> </v>
      </c>
      <c r="P428" s="237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64"/>
        <v>0</v>
      </c>
      <c r="I429" s="237"/>
      <c r="J429" s="147" t="str">
        <f t="shared" si="61"/>
        <v xml:space="preserve"> </v>
      </c>
      <c r="K429" s="237"/>
      <c r="L429" s="176"/>
      <c r="M429" s="145">
        <f t="shared" si="63"/>
        <v>0</v>
      </c>
      <c r="N429" s="237"/>
      <c r="O429" s="133" t="str">
        <f t="shared" si="62"/>
        <v xml:space="preserve"> </v>
      </c>
      <c r="P429" s="237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64"/>
        <v>0</v>
      </c>
      <c r="I430" s="237"/>
      <c r="J430" s="147" t="str">
        <f t="shared" si="61"/>
        <v xml:space="preserve"> </v>
      </c>
      <c r="K430" s="237"/>
      <c r="L430" s="176"/>
      <c r="M430" s="145">
        <f t="shared" si="63"/>
        <v>0</v>
      </c>
      <c r="N430" s="237"/>
      <c r="O430" s="133" t="str">
        <f t="shared" si="62"/>
        <v xml:space="preserve"> </v>
      </c>
      <c r="P430" s="237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64"/>
        <v>0</v>
      </c>
      <c r="I431" s="237"/>
      <c r="J431" s="147" t="str">
        <f t="shared" si="61"/>
        <v xml:space="preserve"> </v>
      </c>
      <c r="K431" s="237"/>
      <c r="L431" s="176"/>
      <c r="M431" s="145">
        <f t="shared" si="63"/>
        <v>0</v>
      </c>
      <c r="N431" s="237"/>
      <c r="O431" s="133" t="str">
        <f t="shared" si="62"/>
        <v xml:space="preserve"> </v>
      </c>
      <c r="P431" s="237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64"/>
        <v>0</v>
      </c>
      <c r="I432" s="237"/>
      <c r="J432" s="147" t="str">
        <f t="shared" si="61"/>
        <v xml:space="preserve"> </v>
      </c>
      <c r="K432" s="237"/>
      <c r="L432" s="176"/>
      <c r="M432" s="145">
        <f t="shared" si="63"/>
        <v>0</v>
      </c>
      <c r="N432" s="237"/>
      <c r="O432" s="133" t="str">
        <f t="shared" si="62"/>
        <v xml:space="preserve"> </v>
      </c>
      <c r="P432" s="237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64"/>
        <v>0</v>
      </c>
      <c r="I433" s="237"/>
      <c r="J433" s="147" t="str">
        <f t="shared" si="61"/>
        <v xml:space="preserve"> </v>
      </c>
      <c r="K433" s="237"/>
      <c r="L433" s="176"/>
      <c r="M433" s="145">
        <f t="shared" si="63"/>
        <v>0</v>
      </c>
      <c r="N433" s="237"/>
      <c r="O433" s="133" t="str">
        <f t="shared" si="62"/>
        <v xml:space="preserve"> </v>
      </c>
      <c r="P433" s="237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64"/>
        <v>0</v>
      </c>
      <c r="I434" s="237"/>
      <c r="J434" s="147" t="str">
        <f t="shared" si="61"/>
        <v xml:space="preserve"> </v>
      </c>
      <c r="K434" s="237"/>
      <c r="L434" s="176"/>
      <c r="M434" s="145">
        <f t="shared" si="63"/>
        <v>0</v>
      </c>
      <c r="N434" s="237"/>
      <c r="O434" s="133" t="str">
        <f t="shared" si="62"/>
        <v xml:space="preserve"> </v>
      </c>
      <c r="P434" s="237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64"/>
        <v>0</v>
      </c>
      <c r="I435" s="237"/>
      <c r="J435" s="147" t="str">
        <f t="shared" si="61"/>
        <v xml:space="preserve"> </v>
      </c>
      <c r="K435" s="237"/>
      <c r="L435" s="176"/>
      <c r="M435" s="145">
        <f t="shared" si="63"/>
        <v>0</v>
      </c>
      <c r="N435" s="237"/>
      <c r="O435" s="133" t="str">
        <f t="shared" si="62"/>
        <v xml:space="preserve"> </v>
      </c>
      <c r="P435" s="237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64"/>
        <v>0</v>
      </c>
      <c r="I436" s="237"/>
      <c r="J436" s="147" t="str">
        <f t="shared" si="61"/>
        <v xml:space="preserve"> </v>
      </c>
      <c r="K436" s="237"/>
      <c r="L436" s="176"/>
      <c r="M436" s="145">
        <f t="shared" si="63"/>
        <v>0</v>
      </c>
      <c r="N436" s="237"/>
      <c r="O436" s="133" t="str">
        <f t="shared" si="62"/>
        <v xml:space="preserve"> </v>
      </c>
      <c r="P436" s="237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64"/>
        <v>0</v>
      </c>
      <c r="I437" s="237"/>
      <c r="J437" s="147" t="str">
        <f t="shared" si="61"/>
        <v xml:space="preserve"> </v>
      </c>
      <c r="K437" s="237"/>
      <c r="L437" s="176"/>
      <c r="M437" s="145">
        <f t="shared" si="63"/>
        <v>0</v>
      </c>
      <c r="N437" s="237"/>
      <c r="O437" s="133" t="str">
        <f t="shared" si="62"/>
        <v xml:space="preserve"> </v>
      </c>
      <c r="P437" s="237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64"/>
        <v>0</v>
      </c>
      <c r="I438" s="237"/>
      <c r="J438" s="147" t="str">
        <f t="shared" si="61"/>
        <v xml:space="preserve"> </v>
      </c>
      <c r="K438" s="237"/>
      <c r="L438" s="176"/>
      <c r="M438" s="145">
        <f t="shared" si="63"/>
        <v>0</v>
      </c>
      <c r="N438" s="237"/>
      <c r="O438" s="133" t="str">
        <f t="shared" si="62"/>
        <v xml:space="preserve"> </v>
      </c>
      <c r="P438" s="237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64"/>
        <v>0</v>
      </c>
      <c r="I439" s="237"/>
      <c r="J439" s="147" t="str">
        <f t="shared" si="61"/>
        <v xml:space="preserve"> </v>
      </c>
      <c r="K439" s="237"/>
      <c r="L439" s="176"/>
      <c r="M439" s="145">
        <f t="shared" si="63"/>
        <v>0</v>
      </c>
      <c r="N439" s="237"/>
      <c r="O439" s="133" t="str">
        <f t="shared" si="62"/>
        <v xml:space="preserve"> </v>
      </c>
      <c r="P439" s="237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64"/>
        <v>0</v>
      </c>
      <c r="I440" s="237"/>
      <c r="J440" s="147" t="str">
        <f t="shared" si="61"/>
        <v xml:space="preserve"> </v>
      </c>
      <c r="K440" s="237"/>
      <c r="L440" s="176"/>
      <c r="M440" s="145">
        <f t="shared" si="63"/>
        <v>0</v>
      </c>
      <c r="N440" s="237"/>
      <c r="O440" s="133" t="str">
        <f t="shared" si="62"/>
        <v xml:space="preserve"> </v>
      </c>
      <c r="P440" s="237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64"/>
        <v>0</v>
      </c>
      <c r="I441" s="237"/>
      <c r="J441" s="147" t="str">
        <f t="shared" si="61"/>
        <v xml:space="preserve"> </v>
      </c>
      <c r="K441" s="237"/>
      <c r="L441" s="176"/>
      <c r="M441" s="145">
        <f t="shared" si="63"/>
        <v>0</v>
      </c>
      <c r="N441" s="237"/>
      <c r="O441" s="133" t="str">
        <f t="shared" si="62"/>
        <v xml:space="preserve"> </v>
      </c>
      <c r="P441" s="237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64"/>
        <v>0</v>
      </c>
      <c r="I442" s="237"/>
      <c r="J442" s="147" t="str">
        <f t="shared" si="61"/>
        <v xml:space="preserve"> </v>
      </c>
      <c r="K442" s="237"/>
      <c r="L442" s="176"/>
      <c r="M442" s="145">
        <f t="shared" si="63"/>
        <v>0</v>
      </c>
      <c r="N442" s="237"/>
      <c r="O442" s="133" t="str">
        <f t="shared" si="62"/>
        <v xml:space="preserve"> </v>
      </c>
      <c r="P442" s="237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64"/>
        <v>0</v>
      </c>
      <c r="I443" s="237"/>
      <c r="J443" s="147" t="str">
        <f t="shared" si="61"/>
        <v xml:space="preserve"> </v>
      </c>
      <c r="K443" s="237"/>
      <c r="L443" s="176"/>
      <c r="M443" s="145">
        <f t="shared" si="63"/>
        <v>0</v>
      </c>
      <c r="N443" s="237"/>
      <c r="O443" s="133" t="str">
        <f t="shared" si="62"/>
        <v xml:space="preserve"> </v>
      </c>
      <c r="P443" s="237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64"/>
        <v>0</v>
      </c>
      <c r="I444" s="237"/>
      <c r="J444" s="147" t="str">
        <f t="shared" si="61"/>
        <v xml:space="preserve"> </v>
      </c>
      <c r="K444" s="237"/>
      <c r="L444" s="176"/>
      <c r="M444" s="145">
        <f t="shared" si="63"/>
        <v>0</v>
      </c>
      <c r="N444" s="237"/>
      <c r="O444" s="133" t="str">
        <f t="shared" si="62"/>
        <v xml:space="preserve"> </v>
      </c>
      <c r="P444" s="237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64"/>
        <v>0</v>
      </c>
      <c r="I445" s="237"/>
      <c r="J445" s="147" t="str">
        <f t="shared" si="61"/>
        <v xml:space="preserve"> </v>
      </c>
      <c r="K445" s="237"/>
      <c r="L445" s="176"/>
      <c r="M445" s="145">
        <f t="shared" si="63"/>
        <v>0</v>
      </c>
      <c r="N445" s="237"/>
      <c r="O445" s="133" t="str">
        <f t="shared" si="62"/>
        <v xml:space="preserve"> </v>
      </c>
      <c r="P445" s="237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64"/>
        <v>0</v>
      </c>
      <c r="I446" s="237"/>
      <c r="J446" s="147" t="str">
        <f t="shared" si="61"/>
        <v xml:space="preserve"> </v>
      </c>
      <c r="K446" s="237"/>
      <c r="L446" s="176"/>
      <c r="M446" s="145">
        <f t="shared" si="63"/>
        <v>0</v>
      </c>
      <c r="N446" s="237"/>
      <c r="O446" s="133" t="str">
        <f t="shared" si="62"/>
        <v xml:space="preserve"> </v>
      </c>
      <c r="P446" s="237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64"/>
        <v>0</v>
      </c>
      <c r="I447" s="237"/>
      <c r="J447" s="147" t="str">
        <f t="shared" si="61"/>
        <v xml:space="preserve"> </v>
      </c>
      <c r="K447" s="237"/>
      <c r="L447" s="176"/>
      <c r="M447" s="145">
        <f t="shared" si="63"/>
        <v>0</v>
      </c>
      <c r="N447" s="237"/>
      <c r="O447" s="133" t="str">
        <f t="shared" si="62"/>
        <v xml:space="preserve"> </v>
      </c>
      <c r="P447" s="237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64"/>
        <v>0</v>
      </c>
      <c r="I448" s="237"/>
      <c r="J448" s="147" t="str">
        <f t="shared" si="61"/>
        <v xml:space="preserve"> </v>
      </c>
      <c r="K448" s="237"/>
      <c r="L448" s="176"/>
      <c r="M448" s="145">
        <f t="shared" si="63"/>
        <v>0</v>
      </c>
      <c r="N448" s="237"/>
      <c r="O448" s="133" t="str">
        <f t="shared" si="62"/>
        <v xml:space="preserve"> </v>
      </c>
      <c r="P448" s="237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64"/>
        <v>0</v>
      </c>
      <c r="I449" s="237"/>
      <c r="J449" s="147" t="str">
        <f t="shared" si="61"/>
        <v xml:space="preserve"> </v>
      </c>
      <c r="K449" s="237"/>
      <c r="L449" s="176"/>
      <c r="M449" s="145">
        <f t="shared" si="63"/>
        <v>0</v>
      </c>
      <c r="N449" s="237"/>
      <c r="O449" s="133" t="str">
        <f t="shared" si="62"/>
        <v xml:space="preserve"> </v>
      </c>
      <c r="P449" s="237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64"/>
        <v>0</v>
      </c>
      <c r="I450" s="237"/>
      <c r="J450" s="147" t="str">
        <f t="shared" si="61"/>
        <v xml:space="preserve"> </v>
      </c>
      <c r="K450" s="237"/>
      <c r="L450" s="176"/>
      <c r="M450" s="145">
        <f t="shared" si="63"/>
        <v>0</v>
      </c>
      <c r="N450" s="237"/>
      <c r="O450" s="133" t="str">
        <f t="shared" si="62"/>
        <v xml:space="preserve"> </v>
      </c>
      <c r="P450" s="237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64"/>
        <v>0</v>
      </c>
      <c r="I451" s="237"/>
      <c r="J451" s="147" t="str">
        <f t="shared" ref="J451:J514" si="65">IF(H451=0," ",I451/H451)</f>
        <v xml:space="preserve"> </v>
      </c>
      <c r="K451" s="237"/>
      <c r="L451" s="176"/>
      <c r="M451" s="145">
        <f t="shared" si="63"/>
        <v>0</v>
      </c>
      <c r="N451" s="237"/>
      <c r="O451" s="133" t="str">
        <f t="shared" ref="O451:O514" si="66">IF(M451=0," ",N451/M451)</f>
        <v xml:space="preserve"> </v>
      </c>
      <c r="P451" s="237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64"/>
        <v>0</v>
      </c>
      <c r="I452" s="237"/>
      <c r="J452" s="147" t="str">
        <f t="shared" si="65"/>
        <v xml:space="preserve"> </v>
      </c>
      <c r="K452" s="237"/>
      <c r="L452" s="176"/>
      <c r="M452" s="145">
        <f t="shared" ref="M452:M515" si="67">SUM(K452:L452)</f>
        <v>0</v>
      </c>
      <c r="N452" s="237"/>
      <c r="O452" s="133" t="str">
        <f t="shared" si="66"/>
        <v xml:space="preserve"> </v>
      </c>
      <c r="P452" s="237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64"/>
        <v>0</v>
      </c>
      <c r="I453" s="237"/>
      <c r="J453" s="147" t="str">
        <f t="shared" si="65"/>
        <v xml:space="preserve"> </v>
      </c>
      <c r="K453" s="237"/>
      <c r="L453" s="176"/>
      <c r="M453" s="145">
        <f t="shared" si="67"/>
        <v>0</v>
      </c>
      <c r="N453" s="237"/>
      <c r="O453" s="133" t="str">
        <f t="shared" si="66"/>
        <v xml:space="preserve"> </v>
      </c>
      <c r="P453" s="237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64"/>
        <v>0</v>
      </c>
      <c r="I454" s="237"/>
      <c r="J454" s="147" t="str">
        <f t="shared" si="65"/>
        <v xml:space="preserve"> </v>
      </c>
      <c r="K454" s="237"/>
      <c r="L454" s="176"/>
      <c r="M454" s="145">
        <f t="shared" si="67"/>
        <v>0</v>
      </c>
      <c r="N454" s="237"/>
      <c r="O454" s="133" t="str">
        <f t="shared" si="66"/>
        <v xml:space="preserve"> </v>
      </c>
      <c r="P454" s="237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64"/>
        <v>0</v>
      </c>
      <c r="I455" s="237"/>
      <c r="J455" s="147" t="str">
        <f t="shared" si="65"/>
        <v xml:space="preserve"> </v>
      </c>
      <c r="K455" s="237"/>
      <c r="L455" s="176"/>
      <c r="M455" s="145">
        <f t="shared" si="67"/>
        <v>0</v>
      </c>
      <c r="N455" s="237"/>
      <c r="O455" s="133" t="str">
        <f t="shared" si="66"/>
        <v xml:space="preserve"> </v>
      </c>
      <c r="P455" s="237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64"/>
        <v>0</v>
      </c>
      <c r="I456" s="237"/>
      <c r="J456" s="147" t="str">
        <f t="shared" si="65"/>
        <v xml:space="preserve"> </v>
      </c>
      <c r="K456" s="237"/>
      <c r="L456" s="176"/>
      <c r="M456" s="145">
        <f t="shared" si="67"/>
        <v>0</v>
      </c>
      <c r="N456" s="237"/>
      <c r="O456" s="133" t="str">
        <f t="shared" si="66"/>
        <v xml:space="preserve"> </v>
      </c>
      <c r="P456" s="237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64"/>
        <v>0</v>
      </c>
      <c r="I457" s="237"/>
      <c r="J457" s="147" t="str">
        <f t="shared" si="65"/>
        <v xml:space="preserve"> </v>
      </c>
      <c r="K457" s="237"/>
      <c r="L457" s="176"/>
      <c r="M457" s="145">
        <f t="shared" si="67"/>
        <v>0</v>
      </c>
      <c r="N457" s="237"/>
      <c r="O457" s="133" t="str">
        <f t="shared" si="66"/>
        <v xml:space="preserve"> </v>
      </c>
      <c r="P457" s="237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64"/>
        <v>0</v>
      </c>
      <c r="I458" s="237"/>
      <c r="J458" s="147" t="str">
        <f t="shared" si="65"/>
        <v xml:space="preserve"> </v>
      </c>
      <c r="K458" s="237"/>
      <c r="L458" s="176"/>
      <c r="M458" s="145">
        <f t="shared" si="67"/>
        <v>0</v>
      </c>
      <c r="N458" s="237"/>
      <c r="O458" s="133" t="str">
        <f t="shared" si="66"/>
        <v xml:space="preserve"> </v>
      </c>
      <c r="P458" s="237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64"/>
        <v>0</v>
      </c>
      <c r="I459" s="237"/>
      <c r="J459" s="147" t="str">
        <f t="shared" si="65"/>
        <v xml:space="preserve"> </v>
      </c>
      <c r="K459" s="237"/>
      <c r="L459" s="176"/>
      <c r="M459" s="145">
        <f t="shared" si="67"/>
        <v>0</v>
      </c>
      <c r="N459" s="237"/>
      <c r="O459" s="133" t="str">
        <f t="shared" si="66"/>
        <v xml:space="preserve"> </v>
      </c>
      <c r="P459" s="237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64"/>
        <v>0</v>
      </c>
      <c r="I460" s="237"/>
      <c r="J460" s="147" t="str">
        <f t="shared" si="65"/>
        <v xml:space="preserve"> </v>
      </c>
      <c r="K460" s="237"/>
      <c r="L460" s="176"/>
      <c r="M460" s="145">
        <f t="shared" si="67"/>
        <v>0</v>
      </c>
      <c r="N460" s="237"/>
      <c r="O460" s="133" t="str">
        <f t="shared" si="66"/>
        <v xml:space="preserve"> </v>
      </c>
      <c r="P460" s="237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64"/>
        <v>0</v>
      </c>
      <c r="I461" s="237"/>
      <c r="J461" s="147" t="str">
        <f t="shared" si="65"/>
        <v xml:space="preserve"> </v>
      </c>
      <c r="K461" s="237"/>
      <c r="L461" s="176"/>
      <c r="M461" s="145">
        <f t="shared" si="67"/>
        <v>0</v>
      </c>
      <c r="N461" s="237"/>
      <c r="O461" s="133" t="str">
        <f t="shared" si="66"/>
        <v xml:space="preserve"> </v>
      </c>
      <c r="P461" s="237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64"/>
        <v>0</v>
      </c>
      <c r="I462" s="237"/>
      <c r="J462" s="147" t="str">
        <f t="shared" si="65"/>
        <v xml:space="preserve"> </v>
      </c>
      <c r="K462" s="237"/>
      <c r="L462" s="176"/>
      <c r="M462" s="145">
        <f t="shared" si="67"/>
        <v>0</v>
      </c>
      <c r="N462" s="237"/>
      <c r="O462" s="133" t="str">
        <f t="shared" si="66"/>
        <v xml:space="preserve"> </v>
      </c>
      <c r="P462" s="237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64"/>
        <v>0</v>
      </c>
      <c r="I463" s="237"/>
      <c r="J463" s="147" t="str">
        <f t="shared" si="65"/>
        <v xml:space="preserve"> </v>
      </c>
      <c r="K463" s="237"/>
      <c r="L463" s="176"/>
      <c r="M463" s="145">
        <f t="shared" si="67"/>
        <v>0</v>
      </c>
      <c r="N463" s="237"/>
      <c r="O463" s="133" t="str">
        <f t="shared" si="66"/>
        <v xml:space="preserve"> </v>
      </c>
      <c r="P463" s="237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64"/>
        <v>0</v>
      </c>
      <c r="I464" s="237"/>
      <c r="J464" s="147" t="str">
        <f t="shared" si="65"/>
        <v xml:space="preserve"> </v>
      </c>
      <c r="K464" s="237"/>
      <c r="L464" s="176"/>
      <c r="M464" s="145">
        <f t="shared" si="67"/>
        <v>0</v>
      </c>
      <c r="N464" s="237"/>
      <c r="O464" s="133" t="str">
        <f t="shared" si="66"/>
        <v xml:space="preserve"> </v>
      </c>
      <c r="P464" s="237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64"/>
        <v>0</v>
      </c>
      <c r="I465" s="237"/>
      <c r="J465" s="147" t="str">
        <f t="shared" si="65"/>
        <v xml:space="preserve"> </v>
      </c>
      <c r="K465" s="237"/>
      <c r="L465" s="176"/>
      <c r="M465" s="145">
        <f t="shared" si="67"/>
        <v>0</v>
      </c>
      <c r="N465" s="237"/>
      <c r="O465" s="133" t="str">
        <f t="shared" si="66"/>
        <v xml:space="preserve"> </v>
      </c>
      <c r="P465" s="237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64"/>
        <v>0</v>
      </c>
      <c r="I466" s="237"/>
      <c r="J466" s="147" t="str">
        <f t="shared" si="65"/>
        <v xml:space="preserve"> </v>
      </c>
      <c r="K466" s="237"/>
      <c r="L466" s="176"/>
      <c r="M466" s="145">
        <f t="shared" si="67"/>
        <v>0</v>
      </c>
      <c r="N466" s="237"/>
      <c r="O466" s="133" t="str">
        <f t="shared" si="66"/>
        <v xml:space="preserve"> </v>
      </c>
      <c r="P466" s="237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64"/>
        <v>0</v>
      </c>
      <c r="I467" s="237"/>
      <c r="J467" s="147" t="str">
        <f t="shared" si="65"/>
        <v xml:space="preserve"> </v>
      </c>
      <c r="K467" s="237"/>
      <c r="L467" s="176"/>
      <c r="M467" s="145">
        <f t="shared" si="67"/>
        <v>0</v>
      </c>
      <c r="N467" s="237"/>
      <c r="O467" s="133" t="str">
        <f t="shared" si="66"/>
        <v xml:space="preserve"> </v>
      </c>
      <c r="P467" s="237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64"/>
        <v>0</v>
      </c>
      <c r="I468" s="237"/>
      <c r="J468" s="147" t="str">
        <f t="shared" si="65"/>
        <v xml:space="preserve"> </v>
      </c>
      <c r="K468" s="237"/>
      <c r="L468" s="176"/>
      <c r="M468" s="145">
        <f t="shared" si="67"/>
        <v>0</v>
      </c>
      <c r="N468" s="237"/>
      <c r="O468" s="133" t="str">
        <f t="shared" si="66"/>
        <v xml:space="preserve"> </v>
      </c>
      <c r="P468" s="237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64"/>
        <v>0</v>
      </c>
      <c r="I469" s="237"/>
      <c r="J469" s="147" t="str">
        <f t="shared" si="65"/>
        <v xml:space="preserve"> </v>
      </c>
      <c r="K469" s="237"/>
      <c r="L469" s="176"/>
      <c r="M469" s="145">
        <f t="shared" si="67"/>
        <v>0</v>
      </c>
      <c r="N469" s="237"/>
      <c r="O469" s="133" t="str">
        <f t="shared" si="66"/>
        <v xml:space="preserve"> </v>
      </c>
      <c r="P469" s="237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84" si="68">SUM(F470:G470)</f>
        <v>0</v>
      </c>
      <c r="I470" s="237"/>
      <c r="J470" s="147" t="str">
        <f t="shared" si="65"/>
        <v xml:space="preserve"> </v>
      </c>
      <c r="K470" s="237"/>
      <c r="L470" s="176"/>
      <c r="M470" s="145">
        <f t="shared" si="67"/>
        <v>0</v>
      </c>
      <c r="N470" s="237"/>
      <c r="O470" s="133" t="str">
        <f t="shared" si="66"/>
        <v xml:space="preserve"> </v>
      </c>
      <c r="P470" s="237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8"/>
        <v>0</v>
      </c>
      <c r="I471" s="237"/>
      <c r="J471" s="147" t="str">
        <f t="shared" si="65"/>
        <v xml:space="preserve"> </v>
      </c>
      <c r="K471" s="237"/>
      <c r="L471" s="176"/>
      <c r="M471" s="145">
        <f t="shared" si="67"/>
        <v>0</v>
      </c>
      <c r="N471" s="237"/>
      <c r="O471" s="133" t="str">
        <f t="shared" si="66"/>
        <v xml:space="preserve"> </v>
      </c>
      <c r="P471" s="237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8"/>
        <v>0</v>
      </c>
      <c r="I472" s="237"/>
      <c r="J472" s="147" t="str">
        <f t="shared" si="65"/>
        <v xml:space="preserve"> </v>
      </c>
      <c r="K472" s="237"/>
      <c r="L472" s="176"/>
      <c r="M472" s="145">
        <f t="shared" si="67"/>
        <v>0</v>
      </c>
      <c r="N472" s="237"/>
      <c r="O472" s="133" t="str">
        <f t="shared" si="66"/>
        <v xml:space="preserve"> </v>
      </c>
      <c r="P472" s="237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8"/>
        <v>0</v>
      </c>
      <c r="I473" s="237"/>
      <c r="J473" s="147" t="str">
        <f t="shared" si="65"/>
        <v xml:space="preserve"> </v>
      </c>
      <c r="K473" s="237"/>
      <c r="L473" s="176"/>
      <c r="M473" s="145">
        <f t="shared" si="67"/>
        <v>0</v>
      </c>
      <c r="N473" s="237"/>
      <c r="O473" s="133" t="str">
        <f t="shared" si="66"/>
        <v xml:space="preserve"> </v>
      </c>
      <c r="P473" s="237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68"/>
        <v>0</v>
      </c>
      <c r="I474" s="237"/>
      <c r="J474" s="147" t="str">
        <f t="shared" si="65"/>
        <v xml:space="preserve"> </v>
      </c>
      <c r="K474" s="237"/>
      <c r="L474" s="176"/>
      <c r="M474" s="145">
        <f t="shared" si="67"/>
        <v>0</v>
      </c>
      <c r="N474" s="237"/>
      <c r="O474" s="133" t="str">
        <f t="shared" si="66"/>
        <v xml:space="preserve"> </v>
      </c>
      <c r="P474" s="237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8"/>
        <v>0</v>
      </c>
      <c r="I475" s="237"/>
      <c r="J475" s="147" t="str">
        <f t="shared" si="65"/>
        <v xml:space="preserve"> </v>
      </c>
      <c r="K475" s="237"/>
      <c r="L475" s="176"/>
      <c r="M475" s="145">
        <f t="shared" si="67"/>
        <v>0</v>
      </c>
      <c r="N475" s="237"/>
      <c r="O475" s="133" t="str">
        <f t="shared" si="66"/>
        <v xml:space="preserve"> </v>
      </c>
      <c r="P475" s="237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8"/>
        <v>0</v>
      </c>
      <c r="I476" s="237"/>
      <c r="J476" s="147" t="str">
        <f t="shared" si="65"/>
        <v xml:space="preserve"> </v>
      </c>
      <c r="K476" s="237"/>
      <c r="L476" s="176"/>
      <c r="M476" s="145">
        <f t="shared" si="67"/>
        <v>0</v>
      </c>
      <c r="N476" s="237"/>
      <c r="O476" s="133" t="str">
        <f t="shared" si="66"/>
        <v xml:space="preserve"> </v>
      </c>
      <c r="P476" s="237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8"/>
        <v>0</v>
      </c>
      <c r="I477" s="237"/>
      <c r="J477" s="147" t="str">
        <f t="shared" si="65"/>
        <v xml:space="preserve"> </v>
      </c>
      <c r="K477" s="237"/>
      <c r="L477" s="176"/>
      <c r="M477" s="145">
        <f t="shared" si="67"/>
        <v>0</v>
      </c>
      <c r="N477" s="237"/>
      <c r="O477" s="133" t="str">
        <f t="shared" si="66"/>
        <v xml:space="preserve"> </v>
      </c>
      <c r="P477" s="237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8"/>
        <v>0</v>
      </c>
      <c r="I478" s="237"/>
      <c r="J478" s="147" t="str">
        <f t="shared" si="65"/>
        <v xml:space="preserve"> </v>
      </c>
      <c r="K478" s="237"/>
      <c r="L478" s="176"/>
      <c r="M478" s="145">
        <f t="shared" si="67"/>
        <v>0</v>
      </c>
      <c r="N478" s="237"/>
      <c r="O478" s="133" t="str">
        <f t="shared" si="66"/>
        <v xml:space="preserve"> </v>
      </c>
      <c r="P478" s="237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8"/>
        <v>0</v>
      </c>
      <c r="I479" s="237"/>
      <c r="J479" s="147" t="str">
        <f t="shared" si="65"/>
        <v xml:space="preserve"> </v>
      </c>
      <c r="K479" s="237"/>
      <c r="L479" s="176"/>
      <c r="M479" s="145">
        <f t="shared" si="67"/>
        <v>0</v>
      </c>
      <c r="N479" s="237"/>
      <c r="O479" s="133" t="str">
        <f t="shared" si="66"/>
        <v xml:space="preserve"> </v>
      </c>
      <c r="P479" s="237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8"/>
        <v>0</v>
      </c>
      <c r="I480" s="237"/>
      <c r="J480" s="147" t="str">
        <f t="shared" si="65"/>
        <v xml:space="preserve"> </v>
      </c>
      <c r="K480" s="237"/>
      <c r="L480" s="176"/>
      <c r="M480" s="145">
        <f t="shared" si="67"/>
        <v>0</v>
      </c>
      <c r="N480" s="237"/>
      <c r="O480" s="133" t="str">
        <f t="shared" si="66"/>
        <v xml:space="preserve"> </v>
      </c>
      <c r="P480" s="237"/>
    </row>
    <row r="481" spans="1:16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8"/>
        <v>0</v>
      </c>
      <c r="I481" s="237"/>
      <c r="J481" s="147" t="str">
        <f t="shared" si="65"/>
        <v xml:space="preserve"> </v>
      </c>
      <c r="K481" s="237"/>
      <c r="L481" s="176"/>
      <c r="M481" s="145">
        <f t="shared" si="67"/>
        <v>0</v>
      </c>
      <c r="N481" s="237"/>
      <c r="O481" s="133" t="str">
        <f t="shared" si="66"/>
        <v xml:space="preserve"> </v>
      </c>
      <c r="P481" s="237"/>
    </row>
    <row r="482" spans="1:16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8"/>
        <v>0</v>
      </c>
      <c r="I482" s="237"/>
      <c r="J482" s="147" t="str">
        <f t="shared" si="65"/>
        <v xml:space="preserve"> </v>
      </c>
      <c r="K482" s="237"/>
      <c r="L482" s="176"/>
      <c r="M482" s="145">
        <f t="shared" si="67"/>
        <v>0</v>
      </c>
      <c r="N482" s="237"/>
      <c r="O482" s="133" t="str">
        <f t="shared" si="66"/>
        <v xml:space="preserve"> </v>
      </c>
      <c r="P482" s="237"/>
    </row>
    <row r="483" spans="1:16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8"/>
        <v>0</v>
      </c>
      <c r="I483" s="237"/>
      <c r="J483" s="147" t="str">
        <f t="shared" si="65"/>
        <v xml:space="preserve"> </v>
      </c>
      <c r="K483" s="237"/>
      <c r="L483" s="176"/>
      <c r="M483" s="145">
        <f t="shared" si="67"/>
        <v>0</v>
      </c>
      <c r="N483" s="237"/>
      <c r="O483" s="133" t="str">
        <f t="shared" si="66"/>
        <v xml:space="preserve"> </v>
      </c>
      <c r="P483" s="237"/>
    </row>
    <row r="484" spans="1:16" ht="15" hidden="1" customHeight="1" x14ac:dyDescent="0.2">
      <c r="A484" s="383" t="s">
        <v>402</v>
      </c>
      <c r="B484" s="383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68"/>
        <v>0</v>
      </c>
      <c r="I484" s="237"/>
      <c r="J484" s="147" t="str">
        <f t="shared" si="65"/>
        <v xml:space="preserve"> </v>
      </c>
      <c r="K484" s="237"/>
      <c r="L484" s="176"/>
      <c r="M484" s="145">
        <f t="shared" si="67"/>
        <v>0</v>
      </c>
      <c r="N484" s="237"/>
      <c r="O484" s="133" t="str">
        <f t="shared" si="66"/>
        <v xml:space="preserve"> </v>
      </c>
      <c r="P484" s="237"/>
    </row>
    <row r="485" spans="1:16" ht="25.5" hidden="1" customHeight="1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49">
        <f t="shared" ref="F485:H485" si="69">F421+F423+F424+F425+F436+F447+F458+F460+F471+F472+F473+F484</f>
        <v>0</v>
      </c>
      <c r="G485" s="149">
        <f t="shared" si="69"/>
        <v>0</v>
      </c>
      <c r="H485" s="149">
        <f t="shared" si="69"/>
        <v>0</v>
      </c>
      <c r="I485" s="237"/>
      <c r="J485" s="149" t="e">
        <f t="shared" ref="J485:M485" si="70">J421+J423+J424+J425+J436+J447+J458+J460+J471+J472+J473+J484</f>
        <v>#VALUE!</v>
      </c>
      <c r="K485" s="237"/>
      <c r="L485" s="149">
        <f t="shared" si="70"/>
        <v>0</v>
      </c>
      <c r="M485" s="149">
        <f t="shared" si="70"/>
        <v>0</v>
      </c>
      <c r="N485" s="237"/>
      <c r="O485" s="133" t="str">
        <f t="shared" si="66"/>
        <v xml:space="preserve"> </v>
      </c>
      <c r="P485" s="237"/>
    </row>
    <row r="486" spans="1:16" ht="15" hidden="1" customHeight="1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71">SUM(F486:G486)</f>
        <v>0</v>
      </c>
      <c r="I486" s="237"/>
      <c r="J486" s="147" t="str">
        <f t="shared" si="65"/>
        <v xml:space="preserve"> </v>
      </c>
      <c r="K486" s="237"/>
      <c r="L486" s="176"/>
      <c r="M486" s="145">
        <f t="shared" si="67"/>
        <v>0</v>
      </c>
      <c r="N486" s="237"/>
      <c r="O486" s="133" t="str">
        <f t="shared" si="66"/>
        <v xml:space="preserve"> </v>
      </c>
      <c r="P486" s="237"/>
    </row>
    <row r="487" spans="1:16" ht="15" hidden="1" customHeight="1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71"/>
        <v>0</v>
      </c>
      <c r="I487" s="237"/>
      <c r="J487" s="147" t="str">
        <f t="shared" si="65"/>
        <v xml:space="preserve"> </v>
      </c>
      <c r="K487" s="237"/>
      <c r="L487" s="176"/>
      <c r="M487" s="145">
        <f t="shared" si="67"/>
        <v>0</v>
      </c>
      <c r="N487" s="237"/>
      <c r="O487" s="133" t="str">
        <f t="shared" si="66"/>
        <v xml:space="preserve"> </v>
      </c>
      <c r="P487" s="237"/>
    </row>
    <row r="488" spans="1:16" ht="15" hidden="1" customHeight="1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71"/>
        <v>0</v>
      </c>
      <c r="I488" s="237"/>
      <c r="J488" s="147" t="str">
        <f t="shared" si="65"/>
        <v xml:space="preserve"> </v>
      </c>
      <c r="K488" s="237"/>
      <c r="L488" s="176"/>
      <c r="M488" s="145">
        <f t="shared" si="67"/>
        <v>0</v>
      </c>
      <c r="N488" s="237"/>
      <c r="O488" s="133" t="str">
        <f t="shared" si="66"/>
        <v xml:space="preserve"> </v>
      </c>
      <c r="P488" s="237"/>
    </row>
    <row r="489" spans="1:16" ht="15" hidden="1" customHeight="1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71"/>
        <v>0</v>
      </c>
      <c r="I489" s="237"/>
      <c r="J489" s="147" t="str">
        <f t="shared" si="65"/>
        <v xml:space="preserve"> </v>
      </c>
      <c r="K489" s="237"/>
      <c r="L489" s="176"/>
      <c r="M489" s="145">
        <f t="shared" si="67"/>
        <v>0</v>
      </c>
      <c r="N489" s="237"/>
      <c r="O489" s="133" t="str">
        <f t="shared" si="66"/>
        <v xml:space="preserve"> </v>
      </c>
      <c r="P489" s="237"/>
    </row>
    <row r="490" spans="1:16" ht="15" hidden="1" customHeight="1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71"/>
        <v>0</v>
      </c>
      <c r="I490" s="237"/>
      <c r="J490" s="147" t="str">
        <f t="shared" si="65"/>
        <v xml:space="preserve"> </v>
      </c>
      <c r="K490" s="237"/>
      <c r="L490" s="176"/>
      <c r="M490" s="145">
        <f t="shared" si="67"/>
        <v>0</v>
      </c>
      <c r="N490" s="237"/>
      <c r="O490" s="133" t="str">
        <f t="shared" si="66"/>
        <v xml:space="preserve"> </v>
      </c>
      <c r="P490" s="237"/>
    </row>
    <row r="491" spans="1:16" ht="15" hidden="1" customHeight="1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71"/>
        <v>0</v>
      </c>
      <c r="I491" s="237"/>
      <c r="J491" s="147" t="str">
        <f t="shared" si="65"/>
        <v xml:space="preserve"> </v>
      </c>
      <c r="K491" s="237"/>
      <c r="L491" s="176"/>
      <c r="M491" s="145">
        <f t="shared" si="67"/>
        <v>0</v>
      </c>
      <c r="N491" s="237"/>
      <c r="O491" s="133" t="str">
        <f t="shared" si="66"/>
        <v xml:space="preserve"> </v>
      </c>
      <c r="P491" s="237"/>
    </row>
    <row r="492" spans="1:16" ht="15" hidden="1" customHeight="1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71"/>
        <v>0</v>
      </c>
      <c r="I492" s="237"/>
      <c r="J492" s="147" t="str">
        <f t="shared" si="65"/>
        <v xml:space="preserve"> </v>
      </c>
      <c r="K492" s="237"/>
      <c r="L492" s="176"/>
      <c r="M492" s="145">
        <f t="shared" si="67"/>
        <v>0</v>
      </c>
      <c r="N492" s="237"/>
      <c r="O492" s="133" t="str">
        <f t="shared" si="66"/>
        <v xml:space="preserve"> </v>
      </c>
      <c r="P492" s="237"/>
    </row>
    <row r="493" spans="1:16" ht="15" hidden="1" customHeight="1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71"/>
        <v>0</v>
      </c>
      <c r="I493" s="237"/>
      <c r="J493" s="147" t="str">
        <f t="shared" si="65"/>
        <v xml:space="preserve"> </v>
      </c>
      <c r="K493" s="237"/>
      <c r="L493" s="176"/>
      <c r="M493" s="145">
        <f t="shared" si="67"/>
        <v>0</v>
      </c>
      <c r="N493" s="237"/>
      <c r="O493" s="133" t="str">
        <f t="shared" si="66"/>
        <v xml:space="preserve"> </v>
      </c>
      <c r="P493" s="237"/>
    </row>
    <row r="494" spans="1:16" ht="15" hidden="1" customHeight="1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71"/>
        <v>0</v>
      </c>
      <c r="I494" s="237"/>
      <c r="J494" s="147" t="str">
        <f t="shared" si="65"/>
        <v xml:space="preserve"> </v>
      </c>
      <c r="K494" s="237"/>
      <c r="L494" s="176"/>
      <c r="M494" s="145">
        <f t="shared" si="67"/>
        <v>0</v>
      </c>
      <c r="N494" s="237"/>
      <c r="O494" s="133" t="str">
        <f t="shared" si="66"/>
        <v xml:space="preserve"> </v>
      </c>
      <c r="P494" s="237"/>
    </row>
    <row r="495" spans="1:16" ht="15" hidden="1" customHeight="1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71"/>
        <v>0</v>
      </c>
      <c r="I495" s="237"/>
      <c r="J495" s="147" t="str">
        <f t="shared" si="65"/>
        <v xml:space="preserve"> </v>
      </c>
      <c r="K495" s="237"/>
      <c r="L495" s="176"/>
      <c r="M495" s="145">
        <f t="shared" si="67"/>
        <v>0</v>
      </c>
      <c r="N495" s="237"/>
      <c r="O495" s="133" t="str">
        <f t="shared" si="66"/>
        <v xml:space="preserve"> </v>
      </c>
      <c r="P495" s="237"/>
    </row>
    <row r="496" spans="1:16" ht="15" hidden="1" customHeight="1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71"/>
        <v>0</v>
      </c>
      <c r="I496" s="237"/>
      <c r="J496" s="147" t="str">
        <f t="shared" si="65"/>
        <v xml:space="preserve"> </v>
      </c>
      <c r="K496" s="237"/>
      <c r="L496" s="176"/>
      <c r="M496" s="145">
        <f t="shared" si="67"/>
        <v>0</v>
      </c>
      <c r="N496" s="237"/>
      <c r="O496" s="133" t="str">
        <f t="shared" si="66"/>
        <v xml:space="preserve"> </v>
      </c>
      <c r="P496" s="237"/>
    </row>
    <row r="497" spans="1:16" ht="15" hidden="1" customHeight="1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71"/>
        <v>0</v>
      </c>
      <c r="I497" s="237"/>
      <c r="J497" s="147" t="str">
        <f t="shared" si="65"/>
        <v xml:space="preserve"> </v>
      </c>
      <c r="K497" s="237"/>
      <c r="L497" s="176"/>
      <c r="M497" s="145">
        <f t="shared" si="67"/>
        <v>0</v>
      </c>
      <c r="N497" s="237"/>
      <c r="O497" s="133" t="str">
        <f t="shared" si="66"/>
        <v xml:space="preserve"> </v>
      </c>
      <c r="P497" s="237"/>
    </row>
    <row r="498" spans="1:16" ht="15" hidden="1" customHeight="1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71"/>
        <v>0</v>
      </c>
      <c r="I498" s="237"/>
      <c r="J498" s="147" t="str">
        <f t="shared" si="65"/>
        <v xml:space="preserve"> </v>
      </c>
      <c r="K498" s="237"/>
      <c r="L498" s="176"/>
      <c r="M498" s="145">
        <f t="shared" si="67"/>
        <v>0</v>
      </c>
      <c r="N498" s="237"/>
      <c r="O498" s="133" t="str">
        <f t="shared" si="66"/>
        <v xml:space="preserve"> </v>
      </c>
      <c r="P498" s="237"/>
    </row>
    <row r="499" spans="1:16" ht="15" hidden="1" customHeight="1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71"/>
        <v>0</v>
      </c>
      <c r="I499" s="237"/>
      <c r="J499" s="147" t="str">
        <f t="shared" si="65"/>
        <v xml:space="preserve"> </v>
      </c>
      <c r="K499" s="237"/>
      <c r="L499" s="176"/>
      <c r="M499" s="145">
        <f t="shared" si="67"/>
        <v>0</v>
      </c>
      <c r="N499" s="237"/>
      <c r="O499" s="133" t="str">
        <f t="shared" si="66"/>
        <v xml:space="preserve"> </v>
      </c>
      <c r="P499" s="237"/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71"/>
        <v>0</v>
      </c>
      <c r="I500" s="237"/>
      <c r="J500" s="147" t="str">
        <f t="shared" si="65"/>
        <v xml:space="preserve"> </v>
      </c>
      <c r="K500" s="237"/>
      <c r="L500" s="176"/>
      <c r="M500" s="145">
        <f t="shared" si="67"/>
        <v>0</v>
      </c>
      <c r="N500" s="237"/>
      <c r="O500" s="133" t="str">
        <f t="shared" si="66"/>
        <v xml:space="preserve"> </v>
      </c>
      <c r="P500" s="237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71"/>
        <v>0</v>
      </c>
      <c r="I501" s="237"/>
      <c r="J501" s="147" t="str">
        <f t="shared" si="65"/>
        <v xml:space="preserve"> </v>
      </c>
      <c r="K501" s="237"/>
      <c r="L501" s="176"/>
      <c r="M501" s="145">
        <f t="shared" si="67"/>
        <v>0</v>
      </c>
      <c r="N501" s="237"/>
      <c r="O501" s="133" t="str">
        <f t="shared" si="66"/>
        <v xml:space="preserve"> </v>
      </c>
      <c r="P501" s="237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71"/>
        <v>0</v>
      </c>
      <c r="I502" s="237"/>
      <c r="J502" s="147" t="str">
        <f t="shared" si="65"/>
        <v xml:space="preserve"> </v>
      </c>
      <c r="K502" s="237"/>
      <c r="L502" s="176"/>
      <c r="M502" s="145">
        <f t="shared" si="67"/>
        <v>0</v>
      </c>
      <c r="N502" s="237"/>
      <c r="O502" s="133" t="str">
        <f t="shared" si="66"/>
        <v xml:space="preserve"> </v>
      </c>
      <c r="P502" s="237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71"/>
        <v>0</v>
      </c>
      <c r="I503" s="237"/>
      <c r="J503" s="147" t="str">
        <f t="shared" si="65"/>
        <v xml:space="preserve"> </v>
      </c>
      <c r="K503" s="237"/>
      <c r="L503" s="176"/>
      <c r="M503" s="145">
        <f t="shared" si="67"/>
        <v>0</v>
      </c>
      <c r="N503" s="237"/>
      <c r="O503" s="133" t="str">
        <f t="shared" si="66"/>
        <v xml:space="preserve"> </v>
      </c>
      <c r="P503" s="237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71"/>
        <v>0</v>
      </c>
      <c r="I504" s="237"/>
      <c r="J504" s="147" t="str">
        <f t="shared" si="65"/>
        <v xml:space="preserve"> </v>
      </c>
      <c r="K504" s="237"/>
      <c r="L504" s="176"/>
      <c r="M504" s="145">
        <f t="shared" si="67"/>
        <v>0</v>
      </c>
      <c r="N504" s="237"/>
      <c r="O504" s="133" t="str">
        <f t="shared" si="66"/>
        <v xml:space="preserve"> </v>
      </c>
      <c r="P504" s="237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71"/>
        <v>0</v>
      </c>
      <c r="I505" s="237"/>
      <c r="J505" s="147" t="str">
        <f t="shared" si="65"/>
        <v xml:space="preserve"> </v>
      </c>
      <c r="K505" s="237"/>
      <c r="L505" s="176"/>
      <c r="M505" s="145">
        <f t="shared" si="67"/>
        <v>0</v>
      </c>
      <c r="N505" s="237"/>
      <c r="O505" s="133" t="str">
        <f t="shared" si="66"/>
        <v xml:space="preserve"> </v>
      </c>
      <c r="P505" s="237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71"/>
        <v>0</v>
      </c>
      <c r="I506" s="237"/>
      <c r="J506" s="147" t="str">
        <f t="shared" si="65"/>
        <v xml:space="preserve"> </v>
      </c>
      <c r="K506" s="237"/>
      <c r="L506" s="176"/>
      <c r="M506" s="145">
        <f t="shared" si="67"/>
        <v>0</v>
      </c>
      <c r="N506" s="237"/>
      <c r="O506" s="133" t="str">
        <f t="shared" si="66"/>
        <v xml:space="preserve"> </v>
      </c>
      <c r="P506" s="237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71"/>
        <v>0</v>
      </c>
      <c r="I507" s="237"/>
      <c r="J507" s="147" t="str">
        <f t="shared" si="65"/>
        <v xml:space="preserve"> </v>
      </c>
      <c r="K507" s="237"/>
      <c r="L507" s="176"/>
      <c r="M507" s="145">
        <f t="shared" si="67"/>
        <v>0</v>
      </c>
      <c r="N507" s="237"/>
      <c r="O507" s="133" t="str">
        <f t="shared" si="66"/>
        <v xml:space="preserve"> </v>
      </c>
      <c r="P507" s="237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71"/>
        <v>0</v>
      </c>
      <c r="I508" s="237"/>
      <c r="J508" s="147" t="str">
        <f t="shared" si="65"/>
        <v xml:space="preserve"> </v>
      </c>
      <c r="K508" s="237"/>
      <c r="L508" s="176"/>
      <c r="M508" s="145">
        <f t="shared" si="67"/>
        <v>0</v>
      </c>
      <c r="N508" s="237"/>
      <c r="O508" s="133" t="str">
        <f t="shared" si="66"/>
        <v xml:space="preserve"> </v>
      </c>
      <c r="P508" s="237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71"/>
        <v>0</v>
      </c>
      <c r="I509" s="237"/>
      <c r="J509" s="147" t="str">
        <f t="shared" si="65"/>
        <v xml:space="preserve"> </v>
      </c>
      <c r="K509" s="237"/>
      <c r="L509" s="176"/>
      <c r="M509" s="145">
        <f t="shared" si="67"/>
        <v>0</v>
      </c>
      <c r="N509" s="237"/>
      <c r="O509" s="133" t="str">
        <f t="shared" si="66"/>
        <v xml:space="preserve"> </v>
      </c>
      <c r="P509" s="237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71"/>
        <v>0</v>
      </c>
      <c r="I510" s="237"/>
      <c r="J510" s="147" t="str">
        <f t="shared" si="65"/>
        <v xml:space="preserve"> </v>
      </c>
      <c r="K510" s="237"/>
      <c r="L510" s="176"/>
      <c r="M510" s="145">
        <f t="shared" si="67"/>
        <v>0</v>
      </c>
      <c r="N510" s="237"/>
      <c r="O510" s="133" t="str">
        <f t="shared" si="66"/>
        <v xml:space="preserve"> </v>
      </c>
      <c r="P510" s="237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71"/>
        <v>0</v>
      </c>
      <c r="I511" s="237"/>
      <c r="J511" s="147" t="str">
        <f t="shared" si="65"/>
        <v xml:space="preserve"> </v>
      </c>
      <c r="K511" s="237"/>
      <c r="L511" s="176"/>
      <c r="M511" s="145">
        <f t="shared" si="67"/>
        <v>0</v>
      </c>
      <c r="N511" s="237"/>
      <c r="O511" s="133" t="str">
        <f t="shared" si="66"/>
        <v xml:space="preserve"> </v>
      </c>
      <c r="P511" s="237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71"/>
        <v>0</v>
      </c>
      <c r="I512" s="237"/>
      <c r="J512" s="147" t="str">
        <f t="shared" si="65"/>
        <v xml:space="preserve"> </v>
      </c>
      <c r="K512" s="237"/>
      <c r="L512" s="176"/>
      <c r="M512" s="145">
        <f t="shared" si="67"/>
        <v>0</v>
      </c>
      <c r="N512" s="237"/>
      <c r="O512" s="133" t="str">
        <f t="shared" si="66"/>
        <v xml:space="preserve"> </v>
      </c>
      <c r="P512" s="237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71"/>
        <v>0</v>
      </c>
      <c r="I513" s="237"/>
      <c r="J513" s="147" t="str">
        <f t="shared" si="65"/>
        <v xml:space="preserve"> </v>
      </c>
      <c r="K513" s="237"/>
      <c r="L513" s="176"/>
      <c r="M513" s="145">
        <f t="shared" si="67"/>
        <v>0</v>
      </c>
      <c r="N513" s="237"/>
      <c r="O513" s="133" t="str">
        <f t="shared" si="66"/>
        <v xml:space="preserve"> </v>
      </c>
      <c r="P513" s="237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71"/>
        <v>0</v>
      </c>
      <c r="I514" s="237"/>
      <c r="J514" s="147" t="str">
        <f t="shared" si="65"/>
        <v xml:space="preserve"> </v>
      </c>
      <c r="K514" s="237"/>
      <c r="L514" s="176"/>
      <c r="M514" s="145">
        <f t="shared" si="67"/>
        <v>0</v>
      </c>
      <c r="N514" s="237"/>
      <c r="O514" s="133" t="str">
        <f t="shared" si="66"/>
        <v xml:space="preserve"> </v>
      </c>
      <c r="P514" s="237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71"/>
        <v>0</v>
      </c>
      <c r="I515" s="237"/>
      <c r="J515" s="147" t="str">
        <f t="shared" ref="J515:J559" si="72">IF(H515=0," ",I515/H515)</f>
        <v xml:space="preserve"> </v>
      </c>
      <c r="K515" s="237"/>
      <c r="L515" s="176"/>
      <c r="M515" s="145">
        <f t="shared" si="67"/>
        <v>0</v>
      </c>
      <c r="N515" s="237"/>
      <c r="O515" s="133" t="str">
        <f t="shared" ref="O515:O560" si="73">IF(M515=0," ",N515/M515)</f>
        <v xml:space="preserve"> </v>
      </c>
      <c r="P515" s="237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71"/>
        <v>0</v>
      </c>
      <c r="I516" s="237"/>
      <c r="J516" s="147" t="str">
        <f t="shared" si="72"/>
        <v xml:space="preserve"> </v>
      </c>
      <c r="K516" s="237"/>
      <c r="L516" s="176"/>
      <c r="M516" s="145">
        <f t="shared" ref="M516:M559" si="74">SUM(K516:L516)</f>
        <v>0</v>
      </c>
      <c r="N516" s="237"/>
      <c r="O516" s="133" t="str">
        <f t="shared" si="73"/>
        <v xml:space="preserve"> </v>
      </c>
      <c r="P516" s="237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71"/>
        <v>0</v>
      </c>
      <c r="I517" s="237"/>
      <c r="J517" s="147" t="str">
        <f t="shared" si="72"/>
        <v xml:space="preserve"> </v>
      </c>
      <c r="K517" s="237"/>
      <c r="L517" s="176"/>
      <c r="M517" s="145">
        <f t="shared" si="74"/>
        <v>0</v>
      </c>
      <c r="N517" s="237"/>
      <c r="O517" s="133" t="str">
        <f t="shared" si="73"/>
        <v xml:space="preserve"> </v>
      </c>
      <c r="P517" s="237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71"/>
        <v>0</v>
      </c>
      <c r="I518" s="237"/>
      <c r="J518" s="147" t="str">
        <f t="shared" si="72"/>
        <v xml:space="preserve"> </v>
      </c>
      <c r="K518" s="237"/>
      <c r="L518" s="176"/>
      <c r="M518" s="145">
        <f t="shared" si="74"/>
        <v>0</v>
      </c>
      <c r="N518" s="237"/>
      <c r="O518" s="133" t="str">
        <f t="shared" si="73"/>
        <v xml:space="preserve"> </v>
      </c>
      <c r="P518" s="237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71"/>
        <v>0</v>
      </c>
      <c r="I519" s="237"/>
      <c r="J519" s="147" t="str">
        <f t="shared" si="72"/>
        <v xml:space="preserve"> </v>
      </c>
      <c r="K519" s="237"/>
      <c r="L519" s="176"/>
      <c r="M519" s="145">
        <f t="shared" si="74"/>
        <v>0</v>
      </c>
      <c r="N519" s="237"/>
      <c r="O519" s="133" t="str">
        <f t="shared" si="73"/>
        <v xml:space="preserve"> </v>
      </c>
      <c r="P519" s="237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71"/>
        <v>0</v>
      </c>
      <c r="I520" s="237"/>
      <c r="J520" s="147" t="str">
        <f t="shared" si="72"/>
        <v xml:space="preserve"> </v>
      </c>
      <c r="K520" s="237"/>
      <c r="L520" s="176"/>
      <c r="M520" s="145">
        <f t="shared" si="74"/>
        <v>0</v>
      </c>
      <c r="N520" s="237"/>
      <c r="O520" s="133" t="str">
        <f t="shared" si="73"/>
        <v xml:space="preserve"> </v>
      </c>
      <c r="P520" s="237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71"/>
        <v>0</v>
      </c>
      <c r="I521" s="237"/>
      <c r="J521" s="147" t="str">
        <f t="shared" si="72"/>
        <v xml:space="preserve"> </v>
      </c>
      <c r="K521" s="237"/>
      <c r="L521" s="176"/>
      <c r="M521" s="145">
        <f t="shared" si="74"/>
        <v>0</v>
      </c>
      <c r="N521" s="237"/>
      <c r="O521" s="133" t="str">
        <f t="shared" si="73"/>
        <v xml:space="preserve"> </v>
      </c>
      <c r="P521" s="237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71"/>
        <v>0</v>
      </c>
      <c r="I522" s="237"/>
      <c r="J522" s="147" t="str">
        <f t="shared" si="72"/>
        <v xml:space="preserve"> </v>
      </c>
      <c r="K522" s="237"/>
      <c r="L522" s="176"/>
      <c r="M522" s="145">
        <f t="shared" si="74"/>
        <v>0</v>
      </c>
      <c r="N522" s="237"/>
      <c r="O522" s="133" t="str">
        <f t="shared" si="73"/>
        <v xml:space="preserve"> </v>
      </c>
      <c r="P522" s="237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71"/>
        <v>0</v>
      </c>
      <c r="I523" s="237"/>
      <c r="J523" s="147" t="str">
        <f t="shared" si="72"/>
        <v xml:space="preserve"> </v>
      </c>
      <c r="K523" s="237"/>
      <c r="L523" s="176"/>
      <c r="M523" s="145">
        <f t="shared" si="74"/>
        <v>0</v>
      </c>
      <c r="N523" s="237"/>
      <c r="O523" s="133" t="str">
        <f t="shared" si="73"/>
        <v xml:space="preserve"> </v>
      </c>
      <c r="P523" s="237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71"/>
        <v>0</v>
      </c>
      <c r="I524" s="237"/>
      <c r="J524" s="147" t="str">
        <f t="shared" si="72"/>
        <v xml:space="preserve"> </v>
      </c>
      <c r="K524" s="237"/>
      <c r="L524" s="176"/>
      <c r="M524" s="145">
        <f t="shared" si="74"/>
        <v>0</v>
      </c>
      <c r="N524" s="237"/>
      <c r="O524" s="133" t="str">
        <f t="shared" si="73"/>
        <v xml:space="preserve"> </v>
      </c>
      <c r="P524" s="237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71"/>
        <v>0</v>
      </c>
      <c r="I525" s="237"/>
      <c r="J525" s="147" t="str">
        <f t="shared" si="72"/>
        <v xml:space="preserve"> </v>
      </c>
      <c r="K525" s="237"/>
      <c r="L525" s="176"/>
      <c r="M525" s="145">
        <f t="shared" si="74"/>
        <v>0</v>
      </c>
      <c r="N525" s="237"/>
      <c r="O525" s="133" t="str">
        <f t="shared" si="73"/>
        <v xml:space="preserve"> </v>
      </c>
      <c r="P525" s="237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71"/>
        <v>0</v>
      </c>
      <c r="I526" s="237"/>
      <c r="J526" s="147" t="str">
        <f t="shared" si="72"/>
        <v xml:space="preserve"> </v>
      </c>
      <c r="K526" s="237"/>
      <c r="L526" s="176"/>
      <c r="M526" s="145">
        <f t="shared" si="74"/>
        <v>0</v>
      </c>
      <c r="N526" s="237"/>
      <c r="O526" s="133" t="str">
        <f t="shared" si="73"/>
        <v xml:space="preserve"> </v>
      </c>
      <c r="P526" s="237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71"/>
        <v>0</v>
      </c>
      <c r="I527" s="237"/>
      <c r="J527" s="147" t="str">
        <f t="shared" si="72"/>
        <v xml:space="preserve"> </v>
      </c>
      <c r="K527" s="237"/>
      <c r="L527" s="176"/>
      <c r="M527" s="145">
        <f t="shared" si="74"/>
        <v>0</v>
      </c>
      <c r="N527" s="237"/>
      <c r="O527" s="133" t="str">
        <f t="shared" si="73"/>
        <v xml:space="preserve"> </v>
      </c>
      <c r="P527" s="237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71"/>
        <v>0</v>
      </c>
      <c r="I528" s="237"/>
      <c r="J528" s="147" t="str">
        <f t="shared" si="72"/>
        <v xml:space="preserve"> </v>
      </c>
      <c r="K528" s="237"/>
      <c r="L528" s="176"/>
      <c r="M528" s="145">
        <f t="shared" si="74"/>
        <v>0</v>
      </c>
      <c r="N528" s="237"/>
      <c r="O528" s="133" t="str">
        <f t="shared" si="73"/>
        <v xml:space="preserve"> </v>
      </c>
      <c r="P528" s="237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71"/>
        <v>0</v>
      </c>
      <c r="I529" s="237"/>
      <c r="J529" s="147" t="str">
        <f t="shared" si="72"/>
        <v xml:space="preserve"> </v>
      </c>
      <c r="K529" s="237"/>
      <c r="L529" s="176"/>
      <c r="M529" s="145">
        <f t="shared" si="74"/>
        <v>0</v>
      </c>
      <c r="N529" s="237"/>
      <c r="O529" s="133" t="str">
        <f t="shared" si="73"/>
        <v xml:space="preserve"> </v>
      </c>
      <c r="P529" s="237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71"/>
        <v>0</v>
      </c>
      <c r="I530" s="237"/>
      <c r="J530" s="147" t="str">
        <f t="shared" si="72"/>
        <v xml:space="preserve"> </v>
      </c>
      <c r="K530" s="237"/>
      <c r="L530" s="176"/>
      <c r="M530" s="145">
        <f t="shared" si="74"/>
        <v>0</v>
      </c>
      <c r="N530" s="237"/>
      <c r="O530" s="133" t="str">
        <f t="shared" si="73"/>
        <v xml:space="preserve"> </v>
      </c>
      <c r="P530" s="237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71"/>
        <v>0</v>
      </c>
      <c r="I531" s="237"/>
      <c r="J531" s="147" t="str">
        <f t="shared" si="72"/>
        <v xml:space="preserve"> </v>
      </c>
      <c r="K531" s="237"/>
      <c r="L531" s="176"/>
      <c r="M531" s="145">
        <f t="shared" si="74"/>
        <v>0</v>
      </c>
      <c r="N531" s="237"/>
      <c r="O531" s="133" t="str">
        <f t="shared" si="73"/>
        <v xml:space="preserve"> </v>
      </c>
      <c r="P531" s="237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71"/>
        <v>0</v>
      </c>
      <c r="I532" s="237"/>
      <c r="J532" s="147" t="str">
        <f t="shared" si="72"/>
        <v xml:space="preserve"> </v>
      </c>
      <c r="K532" s="237"/>
      <c r="L532" s="176"/>
      <c r="M532" s="145">
        <f t="shared" si="74"/>
        <v>0</v>
      </c>
      <c r="N532" s="237"/>
      <c r="O532" s="133" t="str">
        <f t="shared" si="73"/>
        <v xml:space="preserve"> </v>
      </c>
      <c r="P532" s="237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71"/>
        <v>0</v>
      </c>
      <c r="I533" s="237"/>
      <c r="J533" s="147" t="str">
        <f t="shared" si="72"/>
        <v xml:space="preserve"> </v>
      </c>
      <c r="K533" s="237"/>
      <c r="L533" s="176"/>
      <c r="M533" s="145">
        <f t="shared" si="74"/>
        <v>0</v>
      </c>
      <c r="N533" s="237"/>
      <c r="O533" s="133" t="str">
        <f t="shared" si="73"/>
        <v xml:space="preserve"> </v>
      </c>
      <c r="P533" s="237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71"/>
        <v>0</v>
      </c>
      <c r="I534" s="237"/>
      <c r="J534" s="147" t="str">
        <f t="shared" si="72"/>
        <v xml:space="preserve"> </v>
      </c>
      <c r="K534" s="237"/>
      <c r="L534" s="176"/>
      <c r="M534" s="145">
        <f t="shared" si="74"/>
        <v>0</v>
      </c>
      <c r="N534" s="237"/>
      <c r="O534" s="133" t="str">
        <f t="shared" si="73"/>
        <v xml:space="preserve"> </v>
      </c>
      <c r="P534" s="237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71"/>
        <v>0</v>
      </c>
      <c r="I535" s="237"/>
      <c r="J535" s="147" t="str">
        <f t="shared" si="72"/>
        <v xml:space="preserve"> </v>
      </c>
      <c r="K535" s="237"/>
      <c r="L535" s="176"/>
      <c r="M535" s="145">
        <f t="shared" si="74"/>
        <v>0</v>
      </c>
      <c r="N535" s="237"/>
      <c r="O535" s="133" t="str">
        <f t="shared" si="73"/>
        <v xml:space="preserve"> </v>
      </c>
      <c r="P535" s="237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71"/>
        <v>0</v>
      </c>
      <c r="I536" s="237"/>
      <c r="J536" s="147" t="str">
        <f t="shared" si="72"/>
        <v xml:space="preserve"> </v>
      </c>
      <c r="K536" s="237"/>
      <c r="L536" s="176"/>
      <c r="M536" s="145">
        <f t="shared" si="74"/>
        <v>0</v>
      </c>
      <c r="N536" s="237"/>
      <c r="O536" s="133" t="str">
        <f t="shared" si="73"/>
        <v xml:space="preserve"> </v>
      </c>
      <c r="P536" s="237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71"/>
        <v>0</v>
      </c>
      <c r="I537" s="237"/>
      <c r="J537" s="147" t="str">
        <f t="shared" si="72"/>
        <v xml:space="preserve"> </v>
      </c>
      <c r="K537" s="237"/>
      <c r="L537" s="176"/>
      <c r="M537" s="145">
        <f t="shared" si="74"/>
        <v>0</v>
      </c>
      <c r="N537" s="237"/>
      <c r="O537" s="133" t="str">
        <f t="shared" si="73"/>
        <v xml:space="preserve"> </v>
      </c>
      <c r="P537" s="237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71"/>
        <v>0</v>
      </c>
      <c r="I538" s="237"/>
      <c r="J538" s="147" t="str">
        <f t="shared" si="72"/>
        <v xml:space="preserve"> </v>
      </c>
      <c r="K538" s="237"/>
      <c r="L538" s="176"/>
      <c r="M538" s="145">
        <f t="shared" si="74"/>
        <v>0</v>
      </c>
      <c r="N538" s="237"/>
      <c r="O538" s="133" t="str">
        <f t="shared" si="73"/>
        <v xml:space="preserve"> </v>
      </c>
      <c r="P538" s="237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1"/>
        <v>0</v>
      </c>
      <c r="I539" s="237"/>
      <c r="J539" s="147" t="str">
        <f t="shared" si="72"/>
        <v xml:space="preserve"> </v>
      </c>
      <c r="K539" s="237"/>
      <c r="L539" s="176"/>
      <c r="M539" s="145">
        <f t="shared" si="74"/>
        <v>0</v>
      </c>
      <c r="N539" s="237"/>
      <c r="O539" s="133" t="str">
        <f t="shared" si="73"/>
        <v xml:space="preserve"> </v>
      </c>
      <c r="P539" s="237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1"/>
        <v>0</v>
      </c>
      <c r="I540" s="237"/>
      <c r="J540" s="147" t="str">
        <f t="shared" si="72"/>
        <v xml:space="preserve"> </v>
      </c>
      <c r="K540" s="237"/>
      <c r="L540" s="176"/>
      <c r="M540" s="145">
        <f t="shared" si="74"/>
        <v>0</v>
      </c>
      <c r="N540" s="237"/>
      <c r="O540" s="133" t="str">
        <f t="shared" si="73"/>
        <v xml:space="preserve"> </v>
      </c>
      <c r="P540" s="237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1"/>
        <v>0</v>
      </c>
      <c r="I541" s="237"/>
      <c r="J541" s="147" t="str">
        <f t="shared" si="72"/>
        <v xml:space="preserve"> </v>
      </c>
      <c r="K541" s="237"/>
      <c r="L541" s="176"/>
      <c r="M541" s="145">
        <f t="shared" si="74"/>
        <v>0</v>
      </c>
      <c r="N541" s="237"/>
      <c r="O541" s="133" t="str">
        <f t="shared" si="73"/>
        <v xml:space="preserve"> </v>
      </c>
      <c r="P541" s="237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1"/>
        <v>0</v>
      </c>
      <c r="I542" s="237"/>
      <c r="J542" s="147" t="str">
        <f t="shared" si="72"/>
        <v xml:space="preserve"> </v>
      </c>
      <c r="K542" s="237"/>
      <c r="L542" s="176"/>
      <c r="M542" s="145">
        <f t="shared" si="74"/>
        <v>0</v>
      </c>
      <c r="N542" s="237"/>
      <c r="O542" s="133" t="str">
        <f t="shared" si="73"/>
        <v xml:space="preserve"> </v>
      </c>
      <c r="P542" s="237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1"/>
        <v>0</v>
      </c>
      <c r="I543" s="237"/>
      <c r="J543" s="147" t="str">
        <f t="shared" si="72"/>
        <v xml:space="preserve"> </v>
      </c>
      <c r="K543" s="237"/>
      <c r="L543" s="176"/>
      <c r="M543" s="145">
        <f t="shared" si="74"/>
        <v>0</v>
      </c>
      <c r="N543" s="237"/>
      <c r="O543" s="133" t="str">
        <f t="shared" si="73"/>
        <v xml:space="preserve"> </v>
      </c>
      <c r="P543" s="237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1"/>
        <v>0</v>
      </c>
      <c r="I544" s="237"/>
      <c r="J544" s="147" t="str">
        <f t="shared" si="72"/>
        <v xml:space="preserve"> </v>
      </c>
      <c r="K544" s="237"/>
      <c r="L544" s="176"/>
      <c r="M544" s="145">
        <f t="shared" si="74"/>
        <v>0</v>
      </c>
      <c r="N544" s="237"/>
      <c r="O544" s="133" t="str">
        <f t="shared" si="73"/>
        <v xml:space="preserve"> </v>
      </c>
      <c r="P544" s="237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1"/>
        <v>0</v>
      </c>
      <c r="I545" s="237"/>
      <c r="J545" s="147" t="str">
        <f t="shared" si="72"/>
        <v xml:space="preserve"> </v>
      </c>
      <c r="K545" s="237"/>
      <c r="L545" s="176"/>
      <c r="M545" s="145">
        <f t="shared" si="74"/>
        <v>0</v>
      </c>
      <c r="N545" s="237"/>
      <c r="O545" s="133" t="str">
        <f t="shared" si="73"/>
        <v xml:space="preserve"> </v>
      </c>
      <c r="P545" s="237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1"/>
        <v>0</v>
      </c>
      <c r="I546" s="237"/>
      <c r="J546" s="147" t="str">
        <f t="shared" si="72"/>
        <v xml:space="preserve"> </v>
      </c>
      <c r="K546" s="237"/>
      <c r="L546" s="176"/>
      <c r="M546" s="145">
        <f t="shared" si="74"/>
        <v>0</v>
      </c>
      <c r="N546" s="237"/>
      <c r="O546" s="133" t="str">
        <f t="shared" si="73"/>
        <v xml:space="preserve"> </v>
      </c>
      <c r="P546" s="237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1"/>
        <v>0</v>
      </c>
      <c r="I547" s="237"/>
      <c r="J547" s="147" t="str">
        <f t="shared" si="72"/>
        <v xml:space="preserve"> </v>
      </c>
      <c r="K547" s="237"/>
      <c r="L547" s="176"/>
      <c r="M547" s="145">
        <f t="shared" si="74"/>
        <v>0</v>
      </c>
      <c r="N547" s="237"/>
      <c r="O547" s="133" t="str">
        <f t="shared" si="73"/>
        <v xml:space="preserve"> </v>
      </c>
      <c r="P547" s="237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1"/>
        <v>0</v>
      </c>
      <c r="I548" s="237"/>
      <c r="J548" s="147" t="str">
        <f t="shared" si="72"/>
        <v xml:space="preserve"> </v>
      </c>
      <c r="K548" s="237"/>
      <c r="L548" s="176"/>
      <c r="M548" s="145">
        <f t="shared" si="74"/>
        <v>0</v>
      </c>
      <c r="N548" s="237"/>
      <c r="O548" s="133" t="str">
        <f t="shared" si="73"/>
        <v xml:space="preserve"> </v>
      </c>
      <c r="P548" s="237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1"/>
        <v>0</v>
      </c>
      <c r="I549" s="237"/>
      <c r="J549" s="147" t="str">
        <f t="shared" si="72"/>
        <v xml:space="preserve"> </v>
      </c>
      <c r="K549" s="237"/>
      <c r="L549" s="176"/>
      <c r="M549" s="145">
        <f t="shared" si="74"/>
        <v>0</v>
      </c>
      <c r="N549" s="237"/>
      <c r="O549" s="133" t="str">
        <f t="shared" si="73"/>
        <v xml:space="preserve"> </v>
      </c>
      <c r="P549" s="237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75">SUM(F550:G550)</f>
        <v>0</v>
      </c>
      <c r="I550" s="237"/>
      <c r="J550" s="147" t="str">
        <f t="shared" si="72"/>
        <v xml:space="preserve"> </v>
      </c>
      <c r="K550" s="237"/>
      <c r="L550" s="176"/>
      <c r="M550" s="145">
        <f t="shared" si="74"/>
        <v>0</v>
      </c>
      <c r="N550" s="237"/>
      <c r="O550" s="133" t="str">
        <f t="shared" si="73"/>
        <v xml:space="preserve"> </v>
      </c>
      <c r="P550" s="237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75"/>
        <v>0</v>
      </c>
      <c r="I551" s="237"/>
      <c r="J551" s="147" t="str">
        <f t="shared" si="72"/>
        <v xml:space="preserve"> </v>
      </c>
      <c r="K551" s="237"/>
      <c r="L551" s="176"/>
      <c r="M551" s="145">
        <f t="shared" si="74"/>
        <v>0</v>
      </c>
      <c r="N551" s="237"/>
      <c r="O551" s="133" t="str">
        <f t="shared" si="73"/>
        <v xml:space="preserve"> </v>
      </c>
      <c r="P551" s="237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75"/>
        <v>0</v>
      </c>
      <c r="I552" s="237"/>
      <c r="J552" s="147" t="str">
        <f t="shared" si="72"/>
        <v xml:space="preserve"> </v>
      </c>
      <c r="K552" s="237"/>
      <c r="L552" s="176"/>
      <c r="M552" s="145">
        <f t="shared" si="74"/>
        <v>0</v>
      </c>
      <c r="N552" s="237"/>
      <c r="O552" s="133" t="str">
        <f t="shared" si="73"/>
        <v xml:space="preserve"> </v>
      </c>
      <c r="P552" s="237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75"/>
        <v>0</v>
      </c>
      <c r="I553" s="237"/>
      <c r="J553" s="147" t="str">
        <f t="shared" si="72"/>
        <v xml:space="preserve"> </v>
      </c>
      <c r="K553" s="237"/>
      <c r="L553" s="176"/>
      <c r="M553" s="145">
        <f t="shared" si="74"/>
        <v>0</v>
      </c>
      <c r="N553" s="237"/>
      <c r="O553" s="133" t="str">
        <f t="shared" si="73"/>
        <v xml:space="preserve"> </v>
      </c>
      <c r="P553" s="237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75"/>
        <v>0</v>
      </c>
      <c r="I554" s="237"/>
      <c r="J554" s="147" t="str">
        <f t="shared" si="72"/>
        <v xml:space="preserve"> </v>
      </c>
      <c r="K554" s="237"/>
      <c r="L554" s="176"/>
      <c r="M554" s="145">
        <f t="shared" si="74"/>
        <v>0</v>
      </c>
      <c r="N554" s="237"/>
      <c r="O554" s="133" t="str">
        <f t="shared" si="73"/>
        <v xml:space="preserve"> </v>
      </c>
      <c r="P554" s="237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75"/>
        <v>0</v>
      </c>
      <c r="I555" s="237"/>
      <c r="J555" s="147" t="str">
        <f t="shared" si="72"/>
        <v xml:space="preserve"> </v>
      </c>
      <c r="K555" s="237"/>
      <c r="L555" s="176"/>
      <c r="M555" s="145">
        <f t="shared" si="74"/>
        <v>0</v>
      </c>
      <c r="N555" s="237"/>
      <c r="O555" s="133" t="str">
        <f t="shared" si="73"/>
        <v xml:space="preserve"> </v>
      </c>
      <c r="P555" s="237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75"/>
        <v>0</v>
      </c>
      <c r="I556" s="237"/>
      <c r="J556" s="147" t="str">
        <f t="shared" si="72"/>
        <v xml:space="preserve"> </v>
      </c>
      <c r="K556" s="237"/>
      <c r="L556" s="176"/>
      <c r="M556" s="145">
        <f t="shared" si="74"/>
        <v>0</v>
      </c>
      <c r="N556" s="237"/>
      <c r="O556" s="133" t="str">
        <f t="shared" si="73"/>
        <v xml:space="preserve"> </v>
      </c>
      <c r="P556" s="237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75"/>
        <v>0</v>
      </c>
      <c r="I557" s="237"/>
      <c r="J557" s="147" t="str">
        <f t="shared" si="72"/>
        <v xml:space="preserve"> </v>
      </c>
      <c r="K557" s="237"/>
      <c r="L557" s="176"/>
      <c r="M557" s="145">
        <f t="shared" si="74"/>
        <v>0</v>
      </c>
      <c r="N557" s="237"/>
      <c r="O557" s="133" t="str">
        <f t="shared" si="73"/>
        <v xml:space="preserve"> </v>
      </c>
      <c r="P557" s="237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75"/>
        <v>0</v>
      </c>
      <c r="I558" s="237"/>
      <c r="J558" s="147" t="str">
        <f t="shared" si="72"/>
        <v xml:space="preserve"> </v>
      </c>
      <c r="K558" s="237"/>
      <c r="L558" s="176"/>
      <c r="M558" s="145">
        <f t="shared" si="74"/>
        <v>0</v>
      </c>
      <c r="N558" s="237"/>
      <c r="O558" s="133" t="str">
        <f t="shared" si="73"/>
        <v xml:space="preserve"> </v>
      </c>
      <c r="P558" s="237"/>
    </row>
    <row r="559" spans="1:16" ht="25.5" hidden="1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75"/>
        <v>0</v>
      </c>
      <c r="I559" s="237"/>
      <c r="J559" s="147" t="str">
        <f t="shared" si="72"/>
        <v xml:space="preserve"> </v>
      </c>
      <c r="K559" s="237"/>
      <c r="L559" s="176"/>
      <c r="M559" s="145">
        <f t="shared" si="74"/>
        <v>0</v>
      </c>
      <c r="N559" s="237"/>
      <c r="O559" s="133" t="str">
        <f t="shared" si="73"/>
        <v xml:space="preserve"> </v>
      </c>
      <c r="P559" s="237"/>
    </row>
    <row r="560" spans="1:16" ht="31.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49">
        <v>312</v>
      </c>
      <c r="G560" s="149">
        <f t="shared" ref="G560:K560" si="76">G300+G301+G341+G420+G485+G494+G499+G559</f>
        <v>0</v>
      </c>
      <c r="H560" s="149">
        <f t="shared" si="76"/>
        <v>312</v>
      </c>
      <c r="I560" s="241">
        <f t="shared" si="76"/>
        <v>0</v>
      </c>
      <c r="J560" s="149" t="e">
        <f t="shared" si="76"/>
        <v>#VALUE!</v>
      </c>
      <c r="K560" s="241">
        <f t="shared" si="76"/>
        <v>0</v>
      </c>
      <c r="L560" s="149">
        <f t="shared" ref="L560:N560" si="77">L300+L301+L341+L420+L485+L494+L499+L559</f>
        <v>0</v>
      </c>
      <c r="M560" s="149">
        <f t="shared" si="77"/>
        <v>0</v>
      </c>
      <c r="N560" s="241">
        <f t="shared" si="77"/>
        <v>0</v>
      </c>
      <c r="O560" s="133" t="str">
        <f t="shared" si="73"/>
        <v xml:space="preserve"> </v>
      </c>
      <c r="P560" s="241">
        <f t="shared" ref="P560" si="78">P300+P301+P341+P420+P485+P494+P499+P559</f>
        <v>0</v>
      </c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406"/>
      <c r="B576" s="406"/>
      <c r="C576" s="406"/>
      <c r="D576" s="406"/>
      <c r="E576" s="406"/>
      <c r="F576" s="406"/>
      <c r="G576" s="406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82">
    <mergeCell ref="P5:P6"/>
    <mergeCell ref="P278:P279"/>
    <mergeCell ref="A576:G57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24:B524"/>
    <mergeCell ref="A525:B525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G5:G6"/>
    <mergeCell ref="H5:H6"/>
    <mergeCell ref="G278:G279"/>
    <mergeCell ref="H278:H279"/>
    <mergeCell ref="D1:K1"/>
    <mergeCell ref="A2:O2"/>
    <mergeCell ref="A3:O3"/>
    <mergeCell ref="A558:B558"/>
    <mergeCell ref="A559:B559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K5:K6"/>
    <mergeCell ref="L5:L6"/>
  </mergeCells>
  <pageMargins left="0.25" right="0.25" top="0.75" bottom="0.75" header="0.3" footer="0.3"/>
  <pageSetup paperSize="9" scale="60" fitToHeight="0" orientation="portrait" r:id="rId1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topLeftCell="A197" zoomScaleNormal="100" workbookViewId="0">
      <selection activeCell="M210" sqref="M210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164" customWidth="1"/>
    <col min="5" max="7" width="8.88671875" hidden="1" customWidth="1"/>
    <col min="8" max="8" width="0" hidden="1" customWidth="1"/>
    <col min="9" max="9" width="13.6640625" style="175" customWidth="1"/>
    <col min="10" max="10" width="8.88671875" style="138" hidden="1" customWidth="1"/>
    <col min="11" max="11" width="10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331" customWidth="1"/>
    <col min="16" max="16" width="10" style="175" hidden="1" customWidth="1"/>
    <col min="17" max="17" width="8.88671875" customWidth="1"/>
  </cols>
  <sheetData>
    <row r="1" spans="1:16" x14ac:dyDescent="0.2">
      <c r="D1" s="416" t="s">
        <v>849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ht="15" customHeight="1" x14ac:dyDescent="0.2">
      <c r="A3" s="405" t="s">
        <v>1056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66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165" t="s">
        <v>4</v>
      </c>
      <c r="D7" s="163" t="s">
        <v>5</v>
      </c>
      <c r="E7" s="163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63" t="s">
        <v>858</v>
      </c>
      <c r="K7" s="371" t="s">
        <v>866</v>
      </c>
      <c r="L7" s="163" t="s">
        <v>858</v>
      </c>
      <c r="M7" s="163" t="s">
        <v>865</v>
      </c>
      <c r="N7" s="191" t="s">
        <v>866</v>
      </c>
      <c r="O7" s="141" t="s">
        <v>867</v>
      </c>
      <c r="P7" s="329" t="s">
        <v>866</v>
      </c>
    </row>
    <row r="8" spans="1:16" ht="15" hidden="1" customHeight="1" x14ac:dyDescent="0.2">
      <c r="A8" s="392" t="s">
        <v>6</v>
      </c>
      <c r="B8" s="393"/>
      <c r="C8" s="3" t="s">
        <v>7</v>
      </c>
      <c r="D8" s="14" t="s">
        <v>8</v>
      </c>
      <c r="E8" s="14"/>
      <c r="F8" s="140">
        <v>0</v>
      </c>
      <c r="G8" s="140"/>
      <c r="H8" s="145">
        <f t="shared" ref="H8:H13" si="0">SUM(F8:G8)</f>
        <v>0</v>
      </c>
      <c r="I8" s="179"/>
      <c r="J8" s="141" t="str">
        <f t="shared" ref="J8:J71" si="1">IF(H8=0," ",I8/H8)</f>
        <v xml:space="preserve"> </v>
      </c>
      <c r="K8" s="179"/>
      <c r="L8" s="179"/>
      <c r="M8" s="145">
        <f t="shared" ref="M8:M71" si="2">SUM(K8:L8)</f>
        <v>0</v>
      </c>
      <c r="N8" s="179"/>
      <c r="O8" s="133" t="str">
        <f t="shared" ref="O8:O71" si="3">IF(M8=0," ",N8/M8)</f>
        <v xml:space="preserve"> </v>
      </c>
      <c r="P8" s="179"/>
    </row>
    <row r="9" spans="1:16" ht="25.5" hidden="1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F9" s="140">
        <v>0</v>
      </c>
      <c r="G9" s="140"/>
      <c r="H9" s="145">
        <f t="shared" si="0"/>
        <v>0</v>
      </c>
      <c r="I9" s="179"/>
      <c r="J9" s="141" t="str">
        <f t="shared" si="1"/>
        <v xml:space="preserve"> </v>
      </c>
      <c r="K9" s="179"/>
      <c r="L9" s="179"/>
      <c r="M9" s="145">
        <f t="shared" si="2"/>
        <v>0</v>
      </c>
      <c r="N9" s="179"/>
      <c r="O9" s="133" t="str">
        <f t="shared" si="3"/>
        <v xml:space="preserve"> </v>
      </c>
      <c r="P9" s="179"/>
    </row>
    <row r="10" spans="1:16" ht="25.5" hidden="1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F10" s="140">
        <v>0</v>
      </c>
      <c r="G10" s="140"/>
      <c r="H10" s="145">
        <f t="shared" si="0"/>
        <v>0</v>
      </c>
      <c r="I10" s="179"/>
      <c r="J10" s="141" t="str">
        <f t="shared" si="1"/>
        <v xml:space="preserve"> </v>
      </c>
      <c r="K10" s="179"/>
      <c r="L10" s="179"/>
      <c r="M10" s="145">
        <f t="shared" si="2"/>
        <v>0</v>
      </c>
      <c r="N10" s="179"/>
      <c r="O10" s="133" t="str">
        <f t="shared" si="3"/>
        <v xml:space="preserve"> </v>
      </c>
      <c r="P10" s="179"/>
    </row>
    <row r="11" spans="1:16" ht="15" hidden="1" customHeight="1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0"/>
        <v>0</v>
      </c>
      <c r="I11" s="179"/>
      <c r="J11" s="141" t="str">
        <f t="shared" si="1"/>
        <v xml:space="preserve"> </v>
      </c>
      <c r="K11" s="179"/>
      <c r="L11" s="179"/>
      <c r="M11" s="145">
        <f t="shared" si="2"/>
        <v>0</v>
      </c>
      <c r="N11" s="179"/>
      <c r="O11" s="133" t="str">
        <f t="shared" si="3"/>
        <v xml:space="preserve"> </v>
      </c>
      <c r="P11" s="179"/>
    </row>
    <row r="12" spans="1:16" ht="15" hidden="1" customHeight="1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0"/>
        <v>0</v>
      </c>
      <c r="I12" s="179"/>
      <c r="J12" s="141" t="str">
        <f t="shared" si="1"/>
        <v xml:space="preserve"> </v>
      </c>
      <c r="K12" s="179"/>
      <c r="L12" s="179"/>
      <c r="M12" s="145">
        <f t="shared" si="2"/>
        <v>0</v>
      </c>
      <c r="N12" s="179"/>
      <c r="O12" s="133" t="str">
        <f t="shared" si="3"/>
        <v xml:space="preserve"> </v>
      </c>
      <c r="P12" s="179"/>
    </row>
    <row r="13" spans="1:16" ht="15" hidden="1" customHeight="1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0"/>
        <v>0</v>
      </c>
      <c r="I13" s="179"/>
      <c r="J13" s="141" t="str">
        <f t="shared" si="1"/>
        <v xml:space="preserve"> </v>
      </c>
      <c r="K13" s="179"/>
      <c r="L13" s="179"/>
      <c r="M13" s="145">
        <f t="shared" si="2"/>
        <v>0</v>
      </c>
      <c r="N13" s="179"/>
      <c r="O13" s="133" t="str">
        <f t="shared" si="3"/>
        <v xml:space="preserve"> </v>
      </c>
      <c r="P13" s="179"/>
    </row>
    <row r="14" spans="1:16" ht="15" hidden="1" customHeight="1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N15" si="4">SUM(F8:F13)</f>
        <v>0</v>
      </c>
      <c r="G14" s="146">
        <f t="shared" si="4"/>
        <v>0</v>
      </c>
      <c r="H14" s="146">
        <f t="shared" si="4"/>
        <v>0</v>
      </c>
      <c r="I14" s="146">
        <f t="shared" ref="I14" si="5">SUM(I8:I13)</f>
        <v>0</v>
      </c>
      <c r="J14" s="146">
        <f t="shared" si="4"/>
        <v>0</v>
      </c>
      <c r="K14" s="146">
        <f t="shared" ref="K14" si="6">SUM(K8:K13)</f>
        <v>0</v>
      </c>
      <c r="L14" s="146">
        <f t="shared" si="4"/>
        <v>0</v>
      </c>
      <c r="M14" s="146">
        <f t="shared" si="4"/>
        <v>0</v>
      </c>
      <c r="N14" s="146">
        <f t="shared" si="4"/>
        <v>0</v>
      </c>
      <c r="O14" s="133" t="str">
        <f t="shared" si="3"/>
        <v xml:space="preserve"> </v>
      </c>
      <c r="P14" s="146">
        <f t="shared" ref="P14" si="7">SUM(P8:P13)</f>
        <v>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46">
        <f t="shared" si="4"/>
        <v>0</v>
      </c>
      <c r="G15" s="140"/>
      <c r="H15" s="145">
        <f t="shared" ref="H15:H38" si="8">SUM(F15:G15)</f>
        <v>0</v>
      </c>
      <c r="I15" s="179"/>
      <c r="J15" s="141" t="str">
        <f t="shared" si="1"/>
        <v xml:space="preserve"> </v>
      </c>
      <c r="K15" s="179"/>
      <c r="L15" s="179"/>
      <c r="M15" s="145">
        <f t="shared" si="2"/>
        <v>0</v>
      </c>
      <c r="N15" s="179"/>
      <c r="O15" s="133" t="str">
        <f t="shared" si="3"/>
        <v xml:space="preserve"> </v>
      </c>
      <c r="P15" s="179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8"/>
        <v>0</v>
      </c>
      <c r="I16" s="179"/>
      <c r="J16" s="141" t="str">
        <f t="shared" si="1"/>
        <v xml:space="preserve"> </v>
      </c>
      <c r="K16" s="179"/>
      <c r="L16" s="179"/>
      <c r="M16" s="145">
        <f t="shared" si="2"/>
        <v>0</v>
      </c>
      <c r="N16" s="179"/>
      <c r="O16" s="133" t="str">
        <f t="shared" si="3"/>
        <v xml:space="preserve"> </v>
      </c>
      <c r="P16" s="179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8"/>
        <v>0</v>
      </c>
      <c r="I17" s="179"/>
      <c r="J17" s="141" t="str">
        <f t="shared" si="1"/>
        <v xml:space="preserve"> </v>
      </c>
      <c r="K17" s="179"/>
      <c r="L17" s="179"/>
      <c r="M17" s="145">
        <f t="shared" si="2"/>
        <v>0</v>
      </c>
      <c r="N17" s="179"/>
      <c r="O17" s="133" t="str">
        <f t="shared" si="3"/>
        <v xml:space="preserve"> </v>
      </c>
      <c r="P17" s="179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8"/>
        <v>0</v>
      </c>
      <c r="I18" s="179"/>
      <c r="J18" s="141" t="str">
        <f t="shared" si="1"/>
        <v xml:space="preserve"> </v>
      </c>
      <c r="K18" s="179"/>
      <c r="L18" s="179"/>
      <c r="M18" s="145">
        <f t="shared" si="2"/>
        <v>0</v>
      </c>
      <c r="N18" s="179"/>
      <c r="O18" s="133" t="str">
        <f t="shared" si="3"/>
        <v xml:space="preserve"> </v>
      </c>
      <c r="P18" s="179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8"/>
        <v>0</v>
      </c>
      <c r="I19" s="179"/>
      <c r="J19" s="141" t="str">
        <f t="shared" si="1"/>
        <v xml:space="preserve"> </v>
      </c>
      <c r="K19" s="179"/>
      <c r="L19" s="179"/>
      <c r="M19" s="145">
        <f t="shared" si="2"/>
        <v>0</v>
      </c>
      <c r="N19" s="179"/>
      <c r="O19" s="133" t="str">
        <f t="shared" si="3"/>
        <v xml:space="preserve"> </v>
      </c>
      <c r="P19" s="179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8"/>
        <v>0</v>
      </c>
      <c r="I20" s="179"/>
      <c r="J20" s="141" t="str">
        <f t="shared" si="1"/>
        <v xml:space="preserve"> </v>
      </c>
      <c r="K20" s="179"/>
      <c r="L20" s="179"/>
      <c r="M20" s="145">
        <f t="shared" si="2"/>
        <v>0</v>
      </c>
      <c r="N20" s="179"/>
      <c r="O20" s="133" t="str">
        <f t="shared" si="3"/>
        <v xml:space="preserve"> </v>
      </c>
      <c r="P20" s="179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8"/>
        <v>0</v>
      </c>
      <c r="I21" s="179"/>
      <c r="J21" s="141" t="str">
        <f t="shared" si="1"/>
        <v xml:space="preserve"> </v>
      </c>
      <c r="K21" s="179"/>
      <c r="L21" s="179"/>
      <c r="M21" s="145">
        <f t="shared" si="2"/>
        <v>0</v>
      </c>
      <c r="N21" s="179"/>
      <c r="O21" s="133" t="str">
        <f t="shared" si="3"/>
        <v xml:space="preserve"> </v>
      </c>
      <c r="P21" s="179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8"/>
        <v>0</v>
      </c>
      <c r="I22" s="179"/>
      <c r="J22" s="141" t="str">
        <f t="shared" si="1"/>
        <v xml:space="preserve"> </v>
      </c>
      <c r="K22" s="179"/>
      <c r="L22" s="179"/>
      <c r="M22" s="145">
        <f t="shared" si="2"/>
        <v>0</v>
      </c>
      <c r="N22" s="179"/>
      <c r="O22" s="133" t="str">
        <f t="shared" si="3"/>
        <v xml:space="preserve"> </v>
      </c>
      <c r="P22" s="179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8"/>
        <v>0</v>
      </c>
      <c r="I23" s="179"/>
      <c r="J23" s="141" t="str">
        <f t="shared" si="1"/>
        <v xml:space="preserve"> </v>
      </c>
      <c r="K23" s="179"/>
      <c r="L23" s="179"/>
      <c r="M23" s="145">
        <f t="shared" si="2"/>
        <v>0</v>
      </c>
      <c r="N23" s="179"/>
      <c r="O23" s="133" t="str">
        <f t="shared" si="3"/>
        <v xml:space="preserve"> </v>
      </c>
      <c r="P23" s="179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8"/>
        <v>0</v>
      </c>
      <c r="I24" s="179"/>
      <c r="J24" s="141" t="str">
        <f t="shared" si="1"/>
        <v xml:space="preserve"> </v>
      </c>
      <c r="K24" s="179"/>
      <c r="L24" s="179"/>
      <c r="M24" s="145">
        <f t="shared" si="2"/>
        <v>0</v>
      </c>
      <c r="N24" s="179"/>
      <c r="O24" s="133" t="str">
        <f t="shared" si="3"/>
        <v xml:space="preserve"> </v>
      </c>
      <c r="P24" s="179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8"/>
        <v>0</v>
      </c>
      <c r="I25" s="179"/>
      <c r="J25" s="141" t="str">
        <f t="shared" si="1"/>
        <v xml:space="preserve"> </v>
      </c>
      <c r="K25" s="179"/>
      <c r="L25" s="179"/>
      <c r="M25" s="145">
        <f t="shared" si="2"/>
        <v>0</v>
      </c>
      <c r="N25" s="179"/>
      <c r="O25" s="133" t="str">
        <f t="shared" si="3"/>
        <v xml:space="preserve"> </v>
      </c>
      <c r="P25" s="179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8"/>
        <v>0</v>
      </c>
      <c r="I26" s="179"/>
      <c r="J26" s="141" t="str">
        <f t="shared" si="1"/>
        <v xml:space="preserve"> </v>
      </c>
      <c r="K26" s="179"/>
      <c r="L26" s="179"/>
      <c r="M26" s="145">
        <f t="shared" si="2"/>
        <v>0</v>
      </c>
      <c r="N26" s="179"/>
      <c r="O26" s="133" t="str">
        <f t="shared" si="3"/>
        <v xml:space="preserve"> </v>
      </c>
      <c r="P26" s="179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8"/>
        <v>0</v>
      </c>
      <c r="I27" s="179"/>
      <c r="J27" s="141" t="str">
        <f t="shared" si="1"/>
        <v xml:space="preserve"> </v>
      </c>
      <c r="K27" s="179"/>
      <c r="L27" s="179"/>
      <c r="M27" s="145">
        <f t="shared" si="2"/>
        <v>0</v>
      </c>
      <c r="N27" s="179"/>
      <c r="O27" s="133" t="str">
        <f t="shared" si="3"/>
        <v xml:space="preserve"> </v>
      </c>
      <c r="P27" s="179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8"/>
        <v>0</v>
      </c>
      <c r="I28" s="179"/>
      <c r="J28" s="141" t="str">
        <f t="shared" si="1"/>
        <v xml:space="preserve"> </v>
      </c>
      <c r="K28" s="179"/>
      <c r="L28" s="179"/>
      <c r="M28" s="145">
        <f t="shared" si="2"/>
        <v>0</v>
      </c>
      <c r="N28" s="179"/>
      <c r="O28" s="133" t="str">
        <f t="shared" si="3"/>
        <v xml:space="preserve"> </v>
      </c>
      <c r="P28" s="179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8"/>
        <v>0</v>
      </c>
      <c r="I29" s="179"/>
      <c r="J29" s="141" t="str">
        <f t="shared" si="1"/>
        <v xml:space="preserve"> </v>
      </c>
      <c r="K29" s="179"/>
      <c r="L29" s="179"/>
      <c r="M29" s="145">
        <f t="shared" si="2"/>
        <v>0</v>
      </c>
      <c r="N29" s="179"/>
      <c r="O29" s="133" t="str">
        <f t="shared" si="3"/>
        <v xml:space="preserve"> </v>
      </c>
      <c r="P29" s="179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8"/>
        <v>0</v>
      </c>
      <c r="I30" s="179"/>
      <c r="J30" s="141" t="str">
        <f t="shared" si="1"/>
        <v xml:space="preserve"> </v>
      </c>
      <c r="K30" s="179"/>
      <c r="L30" s="179"/>
      <c r="M30" s="145">
        <f t="shared" si="2"/>
        <v>0</v>
      </c>
      <c r="N30" s="179"/>
      <c r="O30" s="133" t="str">
        <f t="shared" si="3"/>
        <v xml:space="preserve"> </v>
      </c>
      <c r="P30" s="179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8"/>
        <v>0</v>
      </c>
      <c r="I31" s="179"/>
      <c r="J31" s="141" t="str">
        <f t="shared" si="1"/>
        <v xml:space="preserve"> </v>
      </c>
      <c r="K31" s="179"/>
      <c r="L31" s="179"/>
      <c r="M31" s="145">
        <f t="shared" si="2"/>
        <v>0</v>
      </c>
      <c r="N31" s="179"/>
      <c r="O31" s="133" t="str">
        <f t="shared" si="3"/>
        <v xml:space="preserve"> </v>
      </c>
      <c r="P31" s="179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8"/>
        <v>0</v>
      </c>
      <c r="I32" s="179"/>
      <c r="J32" s="141" t="str">
        <f t="shared" si="1"/>
        <v xml:space="preserve"> </v>
      </c>
      <c r="K32" s="179"/>
      <c r="L32" s="179"/>
      <c r="M32" s="145">
        <f t="shared" si="2"/>
        <v>0</v>
      </c>
      <c r="N32" s="179"/>
      <c r="O32" s="133" t="str">
        <f t="shared" si="3"/>
        <v xml:space="preserve"> </v>
      </c>
      <c r="P32" s="179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8"/>
        <v>0</v>
      </c>
      <c r="I33" s="179"/>
      <c r="J33" s="141" t="str">
        <f t="shared" si="1"/>
        <v xml:space="preserve"> </v>
      </c>
      <c r="K33" s="179"/>
      <c r="L33" s="179"/>
      <c r="M33" s="145">
        <f t="shared" si="2"/>
        <v>0</v>
      </c>
      <c r="N33" s="179"/>
      <c r="O33" s="133" t="str">
        <f t="shared" si="3"/>
        <v xml:space="preserve"> </v>
      </c>
      <c r="P33" s="179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8"/>
        <v>0</v>
      </c>
      <c r="I34" s="179"/>
      <c r="J34" s="141" t="str">
        <f t="shared" si="1"/>
        <v xml:space="preserve"> </v>
      </c>
      <c r="K34" s="179"/>
      <c r="L34" s="179"/>
      <c r="M34" s="145">
        <f t="shared" si="2"/>
        <v>0</v>
      </c>
      <c r="N34" s="179"/>
      <c r="O34" s="133" t="str">
        <f t="shared" si="3"/>
        <v xml:space="preserve"> </v>
      </c>
      <c r="P34" s="179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8"/>
        <v>0</v>
      </c>
      <c r="I35" s="179"/>
      <c r="J35" s="141" t="str">
        <f t="shared" si="1"/>
        <v xml:space="preserve"> </v>
      </c>
      <c r="K35" s="179"/>
      <c r="L35" s="179"/>
      <c r="M35" s="145">
        <f t="shared" si="2"/>
        <v>0</v>
      </c>
      <c r="N35" s="179"/>
      <c r="O35" s="133" t="str">
        <f t="shared" si="3"/>
        <v xml:space="preserve"> </v>
      </c>
      <c r="P35" s="179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8"/>
        <v>0</v>
      </c>
      <c r="I36" s="179"/>
      <c r="J36" s="141" t="str">
        <f t="shared" si="1"/>
        <v xml:space="preserve"> </v>
      </c>
      <c r="K36" s="179"/>
      <c r="L36" s="179"/>
      <c r="M36" s="145">
        <f t="shared" si="2"/>
        <v>0</v>
      </c>
      <c r="N36" s="179"/>
      <c r="O36" s="133" t="str">
        <f t="shared" si="3"/>
        <v xml:space="preserve"> </v>
      </c>
      <c r="P36" s="179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8"/>
        <v>0</v>
      </c>
      <c r="I37" s="179"/>
      <c r="J37" s="141" t="str">
        <f t="shared" si="1"/>
        <v xml:space="preserve"> </v>
      </c>
      <c r="K37" s="179"/>
      <c r="L37" s="179"/>
      <c r="M37" s="145">
        <f t="shared" si="2"/>
        <v>0</v>
      </c>
      <c r="N37" s="179"/>
      <c r="O37" s="133" t="str">
        <f t="shared" si="3"/>
        <v xml:space="preserve"> </v>
      </c>
      <c r="P37" s="179"/>
    </row>
    <row r="38" spans="1:16" hidden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8"/>
        <v>0</v>
      </c>
      <c r="I38" s="179"/>
      <c r="J38" s="141" t="str">
        <f t="shared" si="1"/>
        <v xml:space="preserve"> </v>
      </c>
      <c r="K38" s="179"/>
      <c r="L38" s="179"/>
      <c r="M38" s="145">
        <f t="shared" si="2"/>
        <v>0</v>
      </c>
      <c r="N38" s="179"/>
      <c r="O38" s="133" t="str">
        <f t="shared" si="3"/>
        <v xml:space="preserve"> </v>
      </c>
      <c r="P38" s="179"/>
    </row>
    <row r="39" spans="1:16" ht="25.5" hidden="1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5"/>
      <c r="G39" s="145"/>
      <c r="H39" s="145">
        <f t="shared" ref="H39:N39" si="9">SUM(H40:H49)</f>
        <v>0</v>
      </c>
      <c r="I39" s="145">
        <f t="shared" ref="I39" si="10">SUM(I40:I49)</f>
        <v>0</v>
      </c>
      <c r="J39" s="145">
        <f t="shared" ref="J39:L39" si="11">SUM(J40:J49)</f>
        <v>0</v>
      </c>
      <c r="K39" s="145">
        <f t="shared" si="11"/>
        <v>0</v>
      </c>
      <c r="L39" s="145">
        <f t="shared" si="11"/>
        <v>0</v>
      </c>
      <c r="M39" s="145">
        <f t="shared" si="9"/>
        <v>0</v>
      </c>
      <c r="N39" s="145">
        <f t="shared" si="9"/>
        <v>0</v>
      </c>
      <c r="O39" s="133" t="str">
        <f t="shared" si="3"/>
        <v xml:space="preserve"> </v>
      </c>
      <c r="P39" s="145">
        <f t="shared" ref="P39" si="12">SUM(P40:P49)</f>
        <v>0</v>
      </c>
    </row>
    <row r="40" spans="1:16" hidden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42"/>
      <c r="G40" s="140"/>
      <c r="H40" s="145">
        <f t="shared" ref="H40:H49" si="13">SUM(F40:G40)</f>
        <v>0</v>
      </c>
      <c r="I40" s="179"/>
      <c r="J40" s="141" t="str">
        <f t="shared" si="1"/>
        <v xml:space="preserve"> </v>
      </c>
      <c r="K40" s="179"/>
      <c r="L40" s="179"/>
      <c r="M40" s="145">
        <f t="shared" si="2"/>
        <v>0</v>
      </c>
      <c r="N40" s="179"/>
      <c r="O40" s="133" t="str">
        <f t="shared" si="3"/>
        <v xml:space="preserve"> </v>
      </c>
      <c r="P40" s="179"/>
    </row>
    <row r="41" spans="1:16" hidden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13"/>
        <v>0</v>
      </c>
      <c r="I41" s="179">
        <v>0</v>
      </c>
      <c r="J41" s="141" t="str">
        <f t="shared" si="1"/>
        <v xml:space="preserve"> </v>
      </c>
      <c r="K41" s="179"/>
      <c r="L41" s="179"/>
      <c r="M41" s="145">
        <f t="shared" si="2"/>
        <v>0</v>
      </c>
      <c r="N41" s="179">
        <v>0</v>
      </c>
      <c r="O41" s="133" t="str">
        <f t="shared" si="3"/>
        <v xml:space="preserve"> </v>
      </c>
      <c r="P41" s="179"/>
    </row>
    <row r="42" spans="1:16" ht="25.5" hidden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13"/>
        <v>0</v>
      </c>
      <c r="I42" s="179"/>
      <c r="J42" s="141" t="str">
        <f t="shared" si="1"/>
        <v xml:space="preserve"> </v>
      </c>
      <c r="K42" s="179"/>
      <c r="L42" s="179"/>
      <c r="M42" s="145">
        <f t="shared" si="2"/>
        <v>0</v>
      </c>
      <c r="N42" s="179"/>
      <c r="O42" s="133" t="str">
        <f t="shared" si="3"/>
        <v xml:space="preserve"> </v>
      </c>
      <c r="P42" s="179"/>
    </row>
    <row r="43" spans="1:16" hidden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13"/>
        <v>0</v>
      </c>
      <c r="I43" s="179">
        <v>0</v>
      </c>
      <c r="J43" s="141" t="str">
        <f t="shared" si="1"/>
        <v xml:space="preserve"> </v>
      </c>
      <c r="K43" s="179">
        <v>0</v>
      </c>
      <c r="L43" s="179">
        <v>0</v>
      </c>
      <c r="M43" s="145">
        <f t="shared" si="2"/>
        <v>0</v>
      </c>
      <c r="N43" s="179">
        <v>0</v>
      </c>
      <c r="O43" s="133" t="str">
        <f t="shared" si="3"/>
        <v xml:space="preserve"> </v>
      </c>
      <c r="P43" s="179">
        <v>0</v>
      </c>
    </row>
    <row r="44" spans="1:16" hidden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13"/>
        <v>0</v>
      </c>
      <c r="I44" s="179">
        <v>0</v>
      </c>
      <c r="J44" s="141" t="str">
        <f t="shared" si="1"/>
        <v xml:space="preserve"> </v>
      </c>
      <c r="K44" s="179"/>
      <c r="L44" s="179"/>
      <c r="M44" s="145">
        <f t="shared" si="2"/>
        <v>0</v>
      </c>
      <c r="N44" s="179">
        <v>0</v>
      </c>
      <c r="O44" s="133" t="str">
        <f t="shared" si="3"/>
        <v xml:space="preserve"> </v>
      </c>
      <c r="P44" s="179"/>
    </row>
    <row r="45" spans="1:16" hidden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13"/>
        <v>0</v>
      </c>
      <c r="I45" s="179"/>
      <c r="J45" s="141" t="str">
        <f t="shared" si="1"/>
        <v xml:space="preserve"> </v>
      </c>
      <c r="K45" s="179"/>
      <c r="L45" s="179"/>
      <c r="M45" s="145">
        <f t="shared" si="2"/>
        <v>0</v>
      </c>
      <c r="N45" s="179"/>
      <c r="O45" s="133" t="str">
        <f t="shared" si="3"/>
        <v xml:space="preserve"> </v>
      </c>
      <c r="P45" s="179"/>
    </row>
    <row r="46" spans="1:16" hidden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13"/>
        <v>0</v>
      </c>
      <c r="I46" s="179"/>
      <c r="J46" s="141" t="str">
        <f t="shared" si="1"/>
        <v xml:space="preserve"> </v>
      </c>
      <c r="K46" s="179"/>
      <c r="L46" s="179"/>
      <c r="M46" s="145">
        <f t="shared" si="2"/>
        <v>0</v>
      </c>
      <c r="N46" s="179"/>
      <c r="O46" s="133" t="str">
        <f t="shared" si="3"/>
        <v xml:space="preserve"> </v>
      </c>
      <c r="P46" s="179"/>
    </row>
    <row r="47" spans="1:16" hidden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13"/>
        <v>0</v>
      </c>
      <c r="I47" s="179"/>
      <c r="J47" s="141" t="str">
        <f t="shared" si="1"/>
        <v xml:space="preserve"> </v>
      </c>
      <c r="K47" s="179"/>
      <c r="L47" s="179"/>
      <c r="M47" s="145">
        <f t="shared" si="2"/>
        <v>0</v>
      </c>
      <c r="N47" s="179"/>
      <c r="O47" s="133" t="str">
        <f t="shared" si="3"/>
        <v xml:space="preserve"> </v>
      </c>
      <c r="P47" s="179"/>
    </row>
    <row r="48" spans="1:16" hidden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13"/>
        <v>0</v>
      </c>
      <c r="I48" s="179"/>
      <c r="J48" s="141" t="str">
        <f t="shared" si="1"/>
        <v xml:space="preserve"> </v>
      </c>
      <c r="K48" s="179"/>
      <c r="L48" s="179"/>
      <c r="M48" s="145">
        <f t="shared" si="2"/>
        <v>0</v>
      </c>
      <c r="N48" s="179"/>
      <c r="O48" s="133" t="str">
        <f t="shared" si="3"/>
        <v xml:space="preserve"> </v>
      </c>
      <c r="P48" s="179"/>
    </row>
    <row r="49" spans="1:16" hidden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13"/>
        <v>0</v>
      </c>
      <c r="I49" s="179"/>
      <c r="J49" s="141" t="str">
        <f t="shared" si="1"/>
        <v xml:space="preserve"> </v>
      </c>
      <c r="K49" s="179"/>
      <c r="L49" s="179"/>
      <c r="M49" s="145">
        <f t="shared" si="2"/>
        <v>0</v>
      </c>
      <c r="N49" s="179"/>
      <c r="O49" s="133" t="str">
        <f t="shared" si="3"/>
        <v xml:space="preserve"> </v>
      </c>
      <c r="P49" s="179"/>
    </row>
    <row r="50" spans="1:16" ht="25.5" hidden="1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N50" si="14">F14+F15+F16+F17+F28+F39</f>
        <v>0</v>
      </c>
      <c r="G50" s="146">
        <f t="shared" si="14"/>
        <v>0</v>
      </c>
      <c r="H50" s="146">
        <f t="shared" si="14"/>
        <v>0</v>
      </c>
      <c r="I50" s="146">
        <f t="shared" ref="I50" si="15">I14+I15+I16+I17+I28+I39</f>
        <v>0</v>
      </c>
      <c r="J50" s="146" t="e">
        <f t="shared" si="14"/>
        <v>#VALUE!</v>
      </c>
      <c r="K50" s="146">
        <f t="shared" si="14"/>
        <v>0</v>
      </c>
      <c r="L50" s="146">
        <f t="shared" si="14"/>
        <v>0</v>
      </c>
      <c r="M50" s="146">
        <f t="shared" si="14"/>
        <v>0</v>
      </c>
      <c r="N50" s="146">
        <f t="shared" si="14"/>
        <v>0</v>
      </c>
      <c r="O50" s="133" t="str">
        <f t="shared" si="3"/>
        <v xml:space="preserve"> </v>
      </c>
      <c r="P50" s="146">
        <f t="shared" ref="P50" si="16">P14+P15+P16+P17+P28+P39</f>
        <v>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17">SUM(F51:G51)</f>
        <v>0</v>
      </c>
      <c r="I51" s="179"/>
      <c r="J51" s="141" t="str">
        <f t="shared" si="1"/>
        <v xml:space="preserve"> </v>
      </c>
      <c r="K51" s="179"/>
      <c r="L51" s="179"/>
      <c r="M51" s="145">
        <f t="shared" si="2"/>
        <v>0</v>
      </c>
      <c r="N51" s="179"/>
      <c r="O51" s="133" t="str">
        <f t="shared" si="3"/>
        <v xml:space="preserve"> </v>
      </c>
      <c r="P51" s="179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17"/>
        <v>0</v>
      </c>
      <c r="I52" s="179"/>
      <c r="J52" s="141" t="str">
        <f t="shared" si="1"/>
        <v xml:space="preserve"> </v>
      </c>
      <c r="K52" s="179"/>
      <c r="L52" s="179"/>
      <c r="M52" s="145">
        <f t="shared" si="2"/>
        <v>0</v>
      </c>
      <c r="N52" s="179"/>
      <c r="O52" s="133" t="str">
        <f t="shared" si="3"/>
        <v xml:space="preserve"> </v>
      </c>
      <c r="P52" s="179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17"/>
        <v>0</v>
      </c>
      <c r="I53" s="179"/>
      <c r="J53" s="141" t="str">
        <f t="shared" si="1"/>
        <v xml:space="preserve"> </v>
      </c>
      <c r="K53" s="179"/>
      <c r="L53" s="179"/>
      <c r="M53" s="145">
        <f t="shared" si="2"/>
        <v>0</v>
      </c>
      <c r="N53" s="179"/>
      <c r="O53" s="133" t="str">
        <f t="shared" si="3"/>
        <v xml:space="preserve"> </v>
      </c>
      <c r="P53" s="179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17"/>
        <v>0</v>
      </c>
      <c r="I54" s="179"/>
      <c r="J54" s="141" t="str">
        <f t="shared" si="1"/>
        <v xml:space="preserve"> </v>
      </c>
      <c r="K54" s="179"/>
      <c r="L54" s="179"/>
      <c r="M54" s="145">
        <f t="shared" si="2"/>
        <v>0</v>
      </c>
      <c r="N54" s="179"/>
      <c r="O54" s="133" t="str">
        <f t="shared" si="3"/>
        <v xml:space="preserve"> </v>
      </c>
      <c r="P54" s="179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17"/>
        <v>0</v>
      </c>
      <c r="I55" s="179"/>
      <c r="J55" s="141" t="str">
        <f t="shared" si="1"/>
        <v xml:space="preserve"> </v>
      </c>
      <c r="K55" s="179"/>
      <c r="L55" s="179"/>
      <c r="M55" s="145">
        <f t="shared" si="2"/>
        <v>0</v>
      </c>
      <c r="N55" s="179"/>
      <c r="O55" s="133" t="str">
        <f t="shared" si="3"/>
        <v xml:space="preserve"> </v>
      </c>
      <c r="P55" s="179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17"/>
        <v>0</v>
      </c>
      <c r="I56" s="179"/>
      <c r="J56" s="141" t="str">
        <f t="shared" si="1"/>
        <v xml:space="preserve"> </v>
      </c>
      <c r="K56" s="179"/>
      <c r="L56" s="179"/>
      <c r="M56" s="145">
        <f t="shared" si="2"/>
        <v>0</v>
      </c>
      <c r="N56" s="179"/>
      <c r="O56" s="133" t="str">
        <f t="shared" si="3"/>
        <v xml:space="preserve"> </v>
      </c>
      <c r="P56" s="179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17"/>
        <v>0</v>
      </c>
      <c r="I57" s="179"/>
      <c r="J57" s="141" t="str">
        <f t="shared" si="1"/>
        <v xml:space="preserve"> </v>
      </c>
      <c r="K57" s="179"/>
      <c r="L57" s="179"/>
      <c r="M57" s="145">
        <f t="shared" si="2"/>
        <v>0</v>
      </c>
      <c r="N57" s="179"/>
      <c r="O57" s="133" t="str">
        <f t="shared" si="3"/>
        <v xml:space="preserve"> </v>
      </c>
      <c r="P57" s="179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17"/>
        <v>0</v>
      </c>
      <c r="I58" s="179"/>
      <c r="J58" s="141" t="str">
        <f t="shared" si="1"/>
        <v xml:space="preserve"> </v>
      </c>
      <c r="K58" s="179"/>
      <c r="L58" s="179"/>
      <c r="M58" s="145">
        <f t="shared" si="2"/>
        <v>0</v>
      </c>
      <c r="N58" s="179"/>
      <c r="O58" s="133" t="str">
        <f t="shared" si="3"/>
        <v xml:space="preserve"> </v>
      </c>
      <c r="P58" s="179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17"/>
        <v>0</v>
      </c>
      <c r="I59" s="179"/>
      <c r="J59" s="141" t="str">
        <f t="shared" si="1"/>
        <v xml:space="preserve"> </v>
      </c>
      <c r="K59" s="179"/>
      <c r="L59" s="179"/>
      <c r="M59" s="145">
        <f t="shared" si="2"/>
        <v>0</v>
      </c>
      <c r="N59" s="179"/>
      <c r="O59" s="133" t="str">
        <f t="shared" si="3"/>
        <v xml:space="preserve"> </v>
      </c>
      <c r="P59" s="179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17"/>
        <v>0</v>
      </c>
      <c r="I60" s="179"/>
      <c r="J60" s="141" t="str">
        <f t="shared" si="1"/>
        <v xml:space="preserve"> </v>
      </c>
      <c r="K60" s="179"/>
      <c r="L60" s="179"/>
      <c r="M60" s="145">
        <f t="shared" si="2"/>
        <v>0</v>
      </c>
      <c r="N60" s="179"/>
      <c r="O60" s="133" t="str">
        <f t="shared" si="3"/>
        <v xml:space="preserve"> </v>
      </c>
      <c r="P60" s="179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17"/>
        <v>0</v>
      </c>
      <c r="I61" s="179"/>
      <c r="J61" s="141" t="str">
        <f t="shared" si="1"/>
        <v xml:space="preserve"> </v>
      </c>
      <c r="K61" s="179"/>
      <c r="L61" s="179"/>
      <c r="M61" s="145">
        <f t="shared" si="2"/>
        <v>0</v>
      </c>
      <c r="N61" s="179"/>
      <c r="O61" s="133" t="str">
        <f t="shared" si="3"/>
        <v xml:space="preserve"> </v>
      </c>
      <c r="P61" s="179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17"/>
        <v>0</v>
      </c>
      <c r="I62" s="179"/>
      <c r="J62" s="141" t="str">
        <f t="shared" si="1"/>
        <v xml:space="preserve"> </v>
      </c>
      <c r="K62" s="179"/>
      <c r="L62" s="179"/>
      <c r="M62" s="145">
        <f t="shared" si="2"/>
        <v>0</v>
      </c>
      <c r="N62" s="179"/>
      <c r="O62" s="133" t="str">
        <f t="shared" si="3"/>
        <v xml:space="preserve"> </v>
      </c>
      <c r="P62" s="179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17"/>
        <v>0</v>
      </c>
      <c r="I63" s="179"/>
      <c r="J63" s="141" t="str">
        <f t="shared" si="1"/>
        <v xml:space="preserve"> </v>
      </c>
      <c r="K63" s="179"/>
      <c r="L63" s="179"/>
      <c r="M63" s="145">
        <f t="shared" si="2"/>
        <v>0</v>
      </c>
      <c r="N63" s="179"/>
      <c r="O63" s="133" t="str">
        <f t="shared" si="3"/>
        <v xml:space="preserve"> </v>
      </c>
      <c r="P63" s="179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17"/>
        <v>0</v>
      </c>
      <c r="I64" s="179"/>
      <c r="J64" s="141" t="str">
        <f t="shared" si="1"/>
        <v xml:space="preserve"> </v>
      </c>
      <c r="K64" s="179"/>
      <c r="L64" s="179"/>
      <c r="M64" s="145">
        <f t="shared" si="2"/>
        <v>0</v>
      </c>
      <c r="N64" s="179"/>
      <c r="O64" s="133" t="str">
        <f t="shared" si="3"/>
        <v xml:space="preserve"> </v>
      </c>
      <c r="P64" s="179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17"/>
        <v>0</v>
      </c>
      <c r="I65" s="179"/>
      <c r="J65" s="141" t="str">
        <f t="shared" si="1"/>
        <v xml:space="preserve"> </v>
      </c>
      <c r="K65" s="179"/>
      <c r="L65" s="179"/>
      <c r="M65" s="145">
        <f t="shared" si="2"/>
        <v>0</v>
      </c>
      <c r="N65" s="179"/>
      <c r="O65" s="133" t="str">
        <f t="shared" si="3"/>
        <v xml:space="preserve"> </v>
      </c>
      <c r="P65" s="179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17"/>
        <v>0</v>
      </c>
      <c r="I66" s="179"/>
      <c r="J66" s="141" t="str">
        <f t="shared" si="1"/>
        <v xml:space="preserve"> </v>
      </c>
      <c r="K66" s="179"/>
      <c r="L66" s="179"/>
      <c r="M66" s="145">
        <f t="shared" si="2"/>
        <v>0</v>
      </c>
      <c r="N66" s="179"/>
      <c r="O66" s="133" t="str">
        <f t="shared" si="3"/>
        <v xml:space="preserve"> </v>
      </c>
      <c r="P66" s="179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17"/>
        <v>0</v>
      </c>
      <c r="I67" s="179"/>
      <c r="J67" s="141" t="str">
        <f t="shared" si="1"/>
        <v xml:space="preserve"> </v>
      </c>
      <c r="K67" s="179"/>
      <c r="L67" s="179"/>
      <c r="M67" s="145">
        <f t="shared" si="2"/>
        <v>0</v>
      </c>
      <c r="N67" s="179"/>
      <c r="O67" s="133" t="str">
        <f t="shared" si="3"/>
        <v xml:space="preserve"> </v>
      </c>
      <c r="P67" s="179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17"/>
        <v>0</v>
      </c>
      <c r="I68" s="179"/>
      <c r="J68" s="141" t="str">
        <f t="shared" si="1"/>
        <v xml:space="preserve"> </v>
      </c>
      <c r="K68" s="179"/>
      <c r="L68" s="179"/>
      <c r="M68" s="145">
        <f t="shared" si="2"/>
        <v>0</v>
      </c>
      <c r="N68" s="179"/>
      <c r="O68" s="133" t="str">
        <f t="shared" si="3"/>
        <v xml:space="preserve"> </v>
      </c>
      <c r="P68" s="179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17"/>
        <v>0</v>
      </c>
      <c r="I69" s="179"/>
      <c r="J69" s="141" t="str">
        <f t="shared" si="1"/>
        <v xml:space="preserve"> </v>
      </c>
      <c r="K69" s="179"/>
      <c r="L69" s="179"/>
      <c r="M69" s="145">
        <f t="shared" si="2"/>
        <v>0</v>
      </c>
      <c r="N69" s="179"/>
      <c r="O69" s="133" t="str">
        <f t="shared" si="3"/>
        <v xml:space="preserve"> </v>
      </c>
      <c r="P69" s="179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17"/>
        <v>0</v>
      </c>
      <c r="I70" s="179"/>
      <c r="J70" s="141" t="str">
        <f t="shared" si="1"/>
        <v xml:space="preserve"> </v>
      </c>
      <c r="K70" s="179"/>
      <c r="L70" s="179"/>
      <c r="M70" s="145">
        <f t="shared" si="2"/>
        <v>0</v>
      </c>
      <c r="N70" s="179"/>
      <c r="O70" s="133" t="str">
        <f t="shared" si="3"/>
        <v xml:space="preserve"> </v>
      </c>
      <c r="P70" s="179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17"/>
        <v>0</v>
      </c>
      <c r="I71" s="179"/>
      <c r="J71" s="141" t="str">
        <f t="shared" si="1"/>
        <v xml:space="preserve"> </v>
      </c>
      <c r="K71" s="179"/>
      <c r="L71" s="179"/>
      <c r="M71" s="145">
        <f t="shared" si="2"/>
        <v>0</v>
      </c>
      <c r="N71" s="179"/>
      <c r="O71" s="133" t="str">
        <f t="shared" si="3"/>
        <v xml:space="preserve"> </v>
      </c>
      <c r="P71" s="179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17"/>
        <v>0</v>
      </c>
      <c r="I72" s="179"/>
      <c r="J72" s="141" t="str">
        <f t="shared" ref="J72:J135" si="18">IF(H72=0," ",I72/H72)</f>
        <v xml:space="preserve"> </v>
      </c>
      <c r="K72" s="179"/>
      <c r="L72" s="179"/>
      <c r="M72" s="145">
        <f t="shared" ref="M72:M135" si="19">SUM(K72:L72)</f>
        <v>0</v>
      </c>
      <c r="N72" s="179"/>
      <c r="O72" s="133" t="str">
        <f t="shared" ref="O72:O135" si="20">IF(M72=0," ",N72/M72)</f>
        <v xml:space="preserve"> </v>
      </c>
      <c r="P72" s="179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17"/>
        <v>0</v>
      </c>
      <c r="I73" s="179"/>
      <c r="J73" s="141" t="str">
        <f t="shared" si="18"/>
        <v xml:space="preserve"> </v>
      </c>
      <c r="K73" s="179"/>
      <c r="L73" s="179"/>
      <c r="M73" s="145">
        <f t="shared" si="19"/>
        <v>0</v>
      </c>
      <c r="N73" s="179"/>
      <c r="O73" s="133" t="str">
        <f t="shared" si="20"/>
        <v xml:space="preserve"> </v>
      </c>
      <c r="P73" s="179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17"/>
        <v>0</v>
      </c>
      <c r="I74" s="179"/>
      <c r="J74" s="141" t="str">
        <f t="shared" si="18"/>
        <v xml:space="preserve"> </v>
      </c>
      <c r="K74" s="179"/>
      <c r="L74" s="179"/>
      <c r="M74" s="145">
        <f t="shared" si="19"/>
        <v>0</v>
      </c>
      <c r="N74" s="179"/>
      <c r="O74" s="133" t="str">
        <f t="shared" si="20"/>
        <v xml:space="preserve"> </v>
      </c>
      <c r="P74" s="179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17"/>
        <v>0</v>
      </c>
      <c r="I75" s="179"/>
      <c r="J75" s="141" t="str">
        <f t="shared" si="18"/>
        <v xml:space="preserve"> </v>
      </c>
      <c r="K75" s="179"/>
      <c r="L75" s="179"/>
      <c r="M75" s="145">
        <f t="shared" si="19"/>
        <v>0</v>
      </c>
      <c r="N75" s="179"/>
      <c r="O75" s="133" t="str">
        <f t="shared" si="20"/>
        <v xml:space="preserve"> </v>
      </c>
      <c r="P75" s="179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17"/>
        <v>0</v>
      </c>
      <c r="I76" s="179"/>
      <c r="J76" s="141" t="str">
        <f t="shared" si="18"/>
        <v xml:space="preserve"> </v>
      </c>
      <c r="K76" s="179"/>
      <c r="L76" s="179"/>
      <c r="M76" s="145">
        <f t="shared" si="19"/>
        <v>0</v>
      </c>
      <c r="N76" s="179"/>
      <c r="O76" s="133" t="str">
        <f t="shared" si="20"/>
        <v xml:space="preserve"> </v>
      </c>
      <c r="P76" s="179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17"/>
        <v>0</v>
      </c>
      <c r="I77" s="179"/>
      <c r="J77" s="141" t="str">
        <f t="shared" si="18"/>
        <v xml:space="preserve"> </v>
      </c>
      <c r="K77" s="179"/>
      <c r="L77" s="179"/>
      <c r="M77" s="145">
        <f t="shared" si="19"/>
        <v>0</v>
      </c>
      <c r="N77" s="179"/>
      <c r="O77" s="133" t="str">
        <f t="shared" si="20"/>
        <v xml:space="preserve"> </v>
      </c>
      <c r="P77" s="179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17"/>
        <v>0</v>
      </c>
      <c r="I78" s="179"/>
      <c r="J78" s="141" t="str">
        <f t="shared" si="18"/>
        <v xml:space="preserve"> </v>
      </c>
      <c r="K78" s="179"/>
      <c r="L78" s="179"/>
      <c r="M78" s="145">
        <f t="shared" si="19"/>
        <v>0</v>
      </c>
      <c r="N78" s="179"/>
      <c r="O78" s="133" t="str">
        <f t="shared" si="20"/>
        <v xml:space="preserve"> </v>
      </c>
      <c r="P78" s="179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17"/>
        <v>0</v>
      </c>
      <c r="I79" s="179"/>
      <c r="J79" s="141" t="str">
        <f t="shared" si="18"/>
        <v xml:space="preserve"> </v>
      </c>
      <c r="K79" s="179"/>
      <c r="L79" s="179"/>
      <c r="M79" s="145">
        <f t="shared" si="19"/>
        <v>0</v>
      </c>
      <c r="N79" s="179"/>
      <c r="O79" s="133" t="str">
        <f t="shared" si="20"/>
        <v xml:space="preserve"> </v>
      </c>
      <c r="P79" s="179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17"/>
        <v>0</v>
      </c>
      <c r="I80" s="179"/>
      <c r="J80" s="141" t="str">
        <f t="shared" si="18"/>
        <v xml:space="preserve"> </v>
      </c>
      <c r="K80" s="179"/>
      <c r="L80" s="179"/>
      <c r="M80" s="145">
        <f t="shared" si="19"/>
        <v>0</v>
      </c>
      <c r="N80" s="179"/>
      <c r="O80" s="133" t="str">
        <f t="shared" si="20"/>
        <v xml:space="preserve"> </v>
      </c>
      <c r="P80" s="179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17"/>
        <v>0</v>
      </c>
      <c r="I81" s="179"/>
      <c r="J81" s="141" t="str">
        <f t="shared" si="18"/>
        <v xml:space="preserve"> </v>
      </c>
      <c r="K81" s="179"/>
      <c r="L81" s="179"/>
      <c r="M81" s="145">
        <f t="shared" si="19"/>
        <v>0</v>
      </c>
      <c r="N81" s="179"/>
      <c r="O81" s="133" t="str">
        <f t="shared" si="20"/>
        <v xml:space="preserve"> </v>
      </c>
      <c r="P81" s="179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17"/>
        <v>0</v>
      </c>
      <c r="I82" s="179"/>
      <c r="J82" s="141" t="str">
        <f t="shared" si="18"/>
        <v xml:space="preserve"> </v>
      </c>
      <c r="K82" s="179"/>
      <c r="L82" s="179"/>
      <c r="M82" s="145">
        <f t="shared" si="19"/>
        <v>0</v>
      </c>
      <c r="N82" s="179"/>
      <c r="O82" s="133" t="str">
        <f t="shared" si="20"/>
        <v xml:space="preserve"> </v>
      </c>
      <c r="P82" s="179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17"/>
        <v>0</v>
      </c>
      <c r="I83" s="179"/>
      <c r="J83" s="141" t="str">
        <f t="shared" si="18"/>
        <v xml:space="preserve"> </v>
      </c>
      <c r="K83" s="179"/>
      <c r="L83" s="179"/>
      <c r="M83" s="145">
        <f t="shared" si="19"/>
        <v>0</v>
      </c>
      <c r="N83" s="179"/>
      <c r="O83" s="133" t="str">
        <f t="shared" si="20"/>
        <v xml:space="preserve"> </v>
      </c>
      <c r="P83" s="179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17"/>
        <v>0</v>
      </c>
      <c r="I84" s="179"/>
      <c r="J84" s="141" t="str">
        <f t="shared" si="18"/>
        <v xml:space="preserve"> </v>
      </c>
      <c r="K84" s="179"/>
      <c r="L84" s="179"/>
      <c r="M84" s="145">
        <f t="shared" si="19"/>
        <v>0</v>
      </c>
      <c r="N84" s="179"/>
      <c r="O84" s="133" t="str">
        <f t="shared" si="20"/>
        <v xml:space="preserve"> </v>
      </c>
      <c r="P84" s="179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17"/>
        <v>0</v>
      </c>
      <c r="I85" s="179"/>
      <c r="J85" s="141" t="str">
        <f t="shared" si="18"/>
        <v xml:space="preserve"> </v>
      </c>
      <c r="K85" s="179"/>
      <c r="L85" s="179"/>
      <c r="M85" s="145">
        <f t="shared" si="19"/>
        <v>0</v>
      </c>
      <c r="N85" s="179"/>
      <c r="O85" s="133" t="str">
        <f t="shared" si="20"/>
        <v xml:space="preserve"> </v>
      </c>
      <c r="P85" s="179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17"/>
        <v>0</v>
      </c>
      <c r="I86" s="179"/>
      <c r="J86" s="141" t="str">
        <f t="shared" si="18"/>
        <v xml:space="preserve"> </v>
      </c>
      <c r="K86" s="179"/>
      <c r="L86" s="179"/>
      <c r="M86" s="145">
        <f t="shared" si="19"/>
        <v>0</v>
      </c>
      <c r="N86" s="179"/>
      <c r="O86" s="133" t="str">
        <f t="shared" si="20"/>
        <v xml:space="preserve"> </v>
      </c>
      <c r="P86" s="179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17"/>
        <v>0</v>
      </c>
      <c r="I87" s="179"/>
      <c r="J87" s="141" t="str">
        <f t="shared" si="18"/>
        <v xml:space="preserve"> </v>
      </c>
      <c r="K87" s="179"/>
      <c r="L87" s="179"/>
      <c r="M87" s="145">
        <f t="shared" si="19"/>
        <v>0</v>
      </c>
      <c r="N87" s="179"/>
      <c r="O87" s="133" t="str">
        <f t="shared" si="20"/>
        <v xml:space="preserve"> </v>
      </c>
      <c r="P87" s="179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17"/>
        <v>0</v>
      </c>
      <c r="I88" s="179"/>
      <c r="J88" s="141" t="str">
        <f t="shared" si="18"/>
        <v xml:space="preserve"> </v>
      </c>
      <c r="K88" s="179"/>
      <c r="L88" s="179"/>
      <c r="M88" s="145">
        <f t="shared" si="19"/>
        <v>0</v>
      </c>
      <c r="N88" s="179"/>
      <c r="O88" s="133" t="str">
        <f t="shared" si="20"/>
        <v xml:space="preserve"> </v>
      </c>
      <c r="P88" s="179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17"/>
        <v>0</v>
      </c>
      <c r="I89" s="179"/>
      <c r="J89" s="141" t="str">
        <f t="shared" si="18"/>
        <v xml:space="preserve"> </v>
      </c>
      <c r="K89" s="179"/>
      <c r="L89" s="179"/>
      <c r="M89" s="145">
        <f t="shared" si="19"/>
        <v>0</v>
      </c>
      <c r="N89" s="179"/>
      <c r="O89" s="133" t="str">
        <f t="shared" si="20"/>
        <v xml:space="preserve"> </v>
      </c>
      <c r="P89" s="179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17"/>
        <v>0</v>
      </c>
      <c r="I90" s="179"/>
      <c r="J90" s="141" t="str">
        <f t="shared" si="18"/>
        <v xml:space="preserve"> </v>
      </c>
      <c r="K90" s="179"/>
      <c r="L90" s="179"/>
      <c r="M90" s="145">
        <f t="shared" si="19"/>
        <v>0</v>
      </c>
      <c r="N90" s="179"/>
      <c r="O90" s="133" t="str">
        <f t="shared" si="20"/>
        <v xml:space="preserve"> </v>
      </c>
      <c r="P90" s="179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17"/>
        <v>0</v>
      </c>
      <c r="I91" s="179"/>
      <c r="J91" s="141" t="str">
        <f t="shared" si="18"/>
        <v xml:space="preserve"> </v>
      </c>
      <c r="K91" s="179"/>
      <c r="L91" s="179"/>
      <c r="M91" s="145">
        <f t="shared" si="19"/>
        <v>0</v>
      </c>
      <c r="N91" s="179"/>
      <c r="O91" s="133" t="str">
        <f t="shared" si="20"/>
        <v xml:space="preserve"> </v>
      </c>
      <c r="P91" s="179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17"/>
        <v>0</v>
      </c>
      <c r="I92" s="179"/>
      <c r="J92" s="141" t="str">
        <f t="shared" si="18"/>
        <v xml:space="preserve"> </v>
      </c>
      <c r="K92" s="179"/>
      <c r="L92" s="179"/>
      <c r="M92" s="145">
        <f t="shared" si="19"/>
        <v>0</v>
      </c>
      <c r="N92" s="179"/>
      <c r="O92" s="133" t="str">
        <f t="shared" si="20"/>
        <v xml:space="preserve"> </v>
      </c>
      <c r="P92" s="179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17"/>
        <v>0</v>
      </c>
      <c r="I93" s="179"/>
      <c r="J93" s="141" t="str">
        <f t="shared" si="18"/>
        <v xml:space="preserve"> </v>
      </c>
      <c r="K93" s="179"/>
      <c r="L93" s="179"/>
      <c r="M93" s="145">
        <f t="shared" si="19"/>
        <v>0</v>
      </c>
      <c r="N93" s="179"/>
      <c r="O93" s="133" t="str">
        <f t="shared" si="20"/>
        <v xml:space="preserve"> </v>
      </c>
      <c r="P93" s="179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17"/>
        <v>0</v>
      </c>
      <c r="I94" s="179"/>
      <c r="J94" s="141" t="str">
        <f t="shared" si="18"/>
        <v xml:space="preserve"> </v>
      </c>
      <c r="K94" s="179"/>
      <c r="L94" s="179"/>
      <c r="M94" s="145">
        <f t="shared" si="19"/>
        <v>0</v>
      </c>
      <c r="N94" s="179"/>
      <c r="O94" s="133" t="str">
        <f t="shared" si="20"/>
        <v xml:space="preserve"> </v>
      </c>
      <c r="P94" s="179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17"/>
        <v>0</v>
      </c>
      <c r="I95" s="179"/>
      <c r="J95" s="141" t="str">
        <f t="shared" si="18"/>
        <v xml:space="preserve"> </v>
      </c>
      <c r="K95" s="179"/>
      <c r="L95" s="179"/>
      <c r="M95" s="145">
        <f t="shared" si="19"/>
        <v>0</v>
      </c>
      <c r="N95" s="179"/>
      <c r="O95" s="133" t="str">
        <f t="shared" si="20"/>
        <v xml:space="preserve"> </v>
      </c>
      <c r="P95" s="179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17"/>
        <v>0</v>
      </c>
      <c r="I96" s="179"/>
      <c r="J96" s="141" t="str">
        <f t="shared" si="18"/>
        <v xml:space="preserve"> </v>
      </c>
      <c r="K96" s="179"/>
      <c r="L96" s="179"/>
      <c r="M96" s="145">
        <f t="shared" si="19"/>
        <v>0</v>
      </c>
      <c r="N96" s="179"/>
      <c r="O96" s="133" t="str">
        <f t="shared" si="20"/>
        <v xml:space="preserve"> </v>
      </c>
      <c r="P96" s="179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17"/>
        <v>0</v>
      </c>
      <c r="I97" s="179"/>
      <c r="J97" s="141" t="str">
        <f t="shared" si="18"/>
        <v xml:space="preserve"> </v>
      </c>
      <c r="K97" s="179"/>
      <c r="L97" s="179"/>
      <c r="M97" s="145">
        <f t="shared" si="19"/>
        <v>0</v>
      </c>
      <c r="N97" s="179"/>
      <c r="O97" s="133" t="str">
        <f t="shared" si="20"/>
        <v xml:space="preserve"> </v>
      </c>
      <c r="P97" s="179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17"/>
        <v>0</v>
      </c>
      <c r="I98" s="179"/>
      <c r="J98" s="141" t="str">
        <f t="shared" si="18"/>
        <v xml:space="preserve"> </v>
      </c>
      <c r="K98" s="179"/>
      <c r="L98" s="179"/>
      <c r="M98" s="145">
        <f t="shared" si="19"/>
        <v>0</v>
      </c>
      <c r="N98" s="179"/>
      <c r="O98" s="133" t="str">
        <f t="shared" si="20"/>
        <v xml:space="preserve"> </v>
      </c>
      <c r="P98" s="179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17"/>
        <v>0</v>
      </c>
      <c r="I99" s="179"/>
      <c r="J99" s="141" t="str">
        <f t="shared" si="18"/>
        <v xml:space="preserve"> </v>
      </c>
      <c r="K99" s="179"/>
      <c r="L99" s="179"/>
      <c r="M99" s="145">
        <f t="shared" si="19"/>
        <v>0</v>
      </c>
      <c r="N99" s="179"/>
      <c r="O99" s="133" t="str">
        <f t="shared" si="20"/>
        <v xml:space="preserve"> </v>
      </c>
      <c r="P99" s="179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17"/>
        <v>0</v>
      </c>
      <c r="I100" s="179"/>
      <c r="J100" s="141" t="str">
        <f t="shared" si="18"/>
        <v xml:space="preserve"> </v>
      </c>
      <c r="K100" s="179"/>
      <c r="L100" s="179"/>
      <c r="M100" s="145">
        <f t="shared" si="19"/>
        <v>0</v>
      </c>
      <c r="N100" s="179"/>
      <c r="O100" s="133" t="str">
        <f t="shared" si="20"/>
        <v xml:space="preserve"> </v>
      </c>
      <c r="P100" s="179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17"/>
        <v>0</v>
      </c>
      <c r="I101" s="179"/>
      <c r="J101" s="141" t="str">
        <f t="shared" si="18"/>
        <v xml:space="preserve"> </v>
      </c>
      <c r="K101" s="179"/>
      <c r="L101" s="179"/>
      <c r="M101" s="145">
        <f t="shared" si="19"/>
        <v>0</v>
      </c>
      <c r="N101" s="179"/>
      <c r="O101" s="133" t="str">
        <f t="shared" si="20"/>
        <v xml:space="preserve"> </v>
      </c>
      <c r="P101" s="179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17"/>
        <v>0</v>
      </c>
      <c r="I102" s="179"/>
      <c r="J102" s="141" t="str">
        <f t="shared" si="18"/>
        <v xml:space="preserve"> </v>
      </c>
      <c r="K102" s="179"/>
      <c r="L102" s="179"/>
      <c r="M102" s="145">
        <f t="shared" si="19"/>
        <v>0</v>
      </c>
      <c r="N102" s="179"/>
      <c r="O102" s="133" t="str">
        <f t="shared" si="20"/>
        <v xml:space="preserve"> </v>
      </c>
      <c r="P102" s="179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17"/>
        <v>0</v>
      </c>
      <c r="I103" s="179"/>
      <c r="J103" s="141" t="str">
        <f t="shared" si="18"/>
        <v xml:space="preserve"> </v>
      </c>
      <c r="K103" s="179"/>
      <c r="L103" s="179"/>
      <c r="M103" s="145">
        <f t="shared" si="19"/>
        <v>0</v>
      </c>
      <c r="N103" s="179"/>
      <c r="O103" s="133" t="str">
        <f t="shared" si="20"/>
        <v xml:space="preserve"> </v>
      </c>
      <c r="P103" s="179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17"/>
        <v>0</v>
      </c>
      <c r="I104" s="179"/>
      <c r="J104" s="141" t="str">
        <f t="shared" si="18"/>
        <v xml:space="preserve"> </v>
      </c>
      <c r="K104" s="179"/>
      <c r="L104" s="179"/>
      <c r="M104" s="145">
        <f t="shared" si="19"/>
        <v>0</v>
      </c>
      <c r="N104" s="179"/>
      <c r="O104" s="133" t="str">
        <f t="shared" si="20"/>
        <v xml:space="preserve"> </v>
      </c>
      <c r="P104" s="179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17"/>
        <v>0</v>
      </c>
      <c r="I105" s="179"/>
      <c r="J105" s="141" t="str">
        <f t="shared" si="18"/>
        <v xml:space="preserve"> </v>
      </c>
      <c r="K105" s="179"/>
      <c r="L105" s="179"/>
      <c r="M105" s="145">
        <f t="shared" si="19"/>
        <v>0</v>
      </c>
      <c r="N105" s="179"/>
      <c r="O105" s="133" t="str">
        <f t="shared" si="20"/>
        <v xml:space="preserve"> </v>
      </c>
      <c r="P105" s="179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17"/>
        <v>0</v>
      </c>
      <c r="I106" s="179"/>
      <c r="J106" s="141" t="str">
        <f t="shared" si="18"/>
        <v xml:space="preserve"> </v>
      </c>
      <c r="K106" s="179"/>
      <c r="L106" s="179"/>
      <c r="M106" s="145">
        <f t="shared" si="19"/>
        <v>0</v>
      </c>
      <c r="N106" s="179"/>
      <c r="O106" s="133" t="str">
        <f t="shared" si="20"/>
        <v xml:space="preserve"> </v>
      </c>
      <c r="P106" s="179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17"/>
        <v>0</v>
      </c>
      <c r="I107" s="179"/>
      <c r="J107" s="141" t="str">
        <f t="shared" si="18"/>
        <v xml:space="preserve"> </v>
      </c>
      <c r="K107" s="179"/>
      <c r="L107" s="179"/>
      <c r="M107" s="145">
        <f t="shared" si="19"/>
        <v>0</v>
      </c>
      <c r="N107" s="179"/>
      <c r="O107" s="133" t="str">
        <f t="shared" si="20"/>
        <v xml:space="preserve"> </v>
      </c>
      <c r="P107" s="179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17"/>
        <v>0</v>
      </c>
      <c r="I108" s="179"/>
      <c r="J108" s="141" t="str">
        <f t="shared" si="18"/>
        <v xml:space="preserve"> </v>
      </c>
      <c r="K108" s="179"/>
      <c r="L108" s="179"/>
      <c r="M108" s="145">
        <f t="shared" si="19"/>
        <v>0</v>
      </c>
      <c r="N108" s="179"/>
      <c r="O108" s="133" t="str">
        <f t="shared" si="20"/>
        <v xml:space="preserve"> </v>
      </c>
      <c r="P108" s="179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17"/>
        <v>0</v>
      </c>
      <c r="I109" s="179"/>
      <c r="J109" s="141" t="str">
        <f t="shared" si="18"/>
        <v xml:space="preserve"> </v>
      </c>
      <c r="K109" s="179"/>
      <c r="L109" s="179"/>
      <c r="M109" s="145">
        <f t="shared" si="19"/>
        <v>0</v>
      </c>
      <c r="N109" s="179"/>
      <c r="O109" s="133" t="str">
        <f t="shared" si="20"/>
        <v xml:space="preserve"> </v>
      </c>
      <c r="P109" s="179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17"/>
        <v>0</v>
      </c>
      <c r="I110" s="179"/>
      <c r="J110" s="141" t="str">
        <f t="shared" si="18"/>
        <v xml:space="preserve"> </v>
      </c>
      <c r="K110" s="179"/>
      <c r="L110" s="179"/>
      <c r="M110" s="145">
        <f t="shared" si="19"/>
        <v>0</v>
      </c>
      <c r="N110" s="179"/>
      <c r="O110" s="133" t="str">
        <f t="shared" si="20"/>
        <v xml:space="preserve"> </v>
      </c>
      <c r="P110" s="179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17"/>
        <v>0</v>
      </c>
      <c r="I111" s="179"/>
      <c r="J111" s="141" t="str">
        <f t="shared" si="18"/>
        <v xml:space="preserve"> </v>
      </c>
      <c r="K111" s="179"/>
      <c r="L111" s="179"/>
      <c r="M111" s="145">
        <f t="shared" si="19"/>
        <v>0</v>
      </c>
      <c r="N111" s="179"/>
      <c r="O111" s="133" t="str">
        <f t="shared" si="20"/>
        <v xml:space="preserve"> </v>
      </c>
      <c r="P111" s="179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17"/>
        <v>0</v>
      </c>
      <c r="I112" s="179"/>
      <c r="J112" s="141" t="str">
        <f t="shared" si="18"/>
        <v xml:space="preserve"> </v>
      </c>
      <c r="K112" s="179"/>
      <c r="L112" s="179"/>
      <c r="M112" s="145">
        <f t="shared" si="19"/>
        <v>0</v>
      </c>
      <c r="N112" s="179"/>
      <c r="O112" s="133" t="str">
        <f t="shared" si="20"/>
        <v xml:space="preserve"> </v>
      </c>
      <c r="P112" s="179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17"/>
        <v>0</v>
      </c>
      <c r="I113" s="179"/>
      <c r="J113" s="141" t="str">
        <f t="shared" si="18"/>
        <v xml:space="preserve"> </v>
      </c>
      <c r="K113" s="179"/>
      <c r="L113" s="179"/>
      <c r="M113" s="145">
        <f t="shared" si="19"/>
        <v>0</v>
      </c>
      <c r="N113" s="179"/>
      <c r="O113" s="133" t="str">
        <f t="shared" si="20"/>
        <v xml:space="preserve"> </v>
      </c>
      <c r="P113" s="179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17"/>
        <v>0</v>
      </c>
      <c r="I114" s="179"/>
      <c r="J114" s="141" t="str">
        <f t="shared" si="18"/>
        <v xml:space="preserve"> </v>
      </c>
      <c r="K114" s="179"/>
      <c r="L114" s="179"/>
      <c r="M114" s="145">
        <f t="shared" si="19"/>
        <v>0</v>
      </c>
      <c r="N114" s="179"/>
      <c r="O114" s="133" t="str">
        <f t="shared" si="20"/>
        <v xml:space="preserve"> </v>
      </c>
      <c r="P114" s="179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21">SUM(F115:G115)</f>
        <v>0</v>
      </c>
      <c r="I115" s="179"/>
      <c r="J115" s="141" t="str">
        <f t="shared" si="18"/>
        <v xml:space="preserve"> </v>
      </c>
      <c r="K115" s="179"/>
      <c r="L115" s="179"/>
      <c r="M115" s="145">
        <f t="shared" si="19"/>
        <v>0</v>
      </c>
      <c r="N115" s="179"/>
      <c r="O115" s="133" t="str">
        <f t="shared" si="20"/>
        <v xml:space="preserve"> </v>
      </c>
      <c r="P115" s="179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21"/>
        <v>0</v>
      </c>
      <c r="I116" s="179"/>
      <c r="J116" s="141" t="str">
        <f t="shared" si="18"/>
        <v xml:space="preserve"> </v>
      </c>
      <c r="K116" s="179"/>
      <c r="L116" s="179"/>
      <c r="M116" s="145">
        <f t="shared" si="19"/>
        <v>0</v>
      </c>
      <c r="N116" s="179"/>
      <c r="O116" s="133" t="str">
        <f t="shared" si="20"/>
        <v xml:space="preserve"> </v>
      </c>
      <c r="P116" s="179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21"/>
        <v>0</v>
      </c>
      <c r="I117" s="179"/>
      <c r="J117" s="141" t="str">
        <f t="shared" si="18"/>
        <v xml:space="preserve"> </v>
      </c>
      <c r="K117" s="179"/>
      <c r="L117" s="179"/>
      <c r="M117" s="145">
        <f t="shared" si="19"/>
        <v>0</v>
      </c>
      <c r="N117" s="179"/>
      <c r="O117" s="133" t="str">
        <f t="shared" si="20"/>
        <v xml:space="preserve"> </v>
      </c>
      <c r="P117" s="179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21"/>
        <v>0</v>
      </c>
      <c r="I118" s="179"/>
      <c r="J118" s="141" t="str">
        <f t="shared" si="18"/>
        <v xml:space="preserve"> </v>
      </c>
      <c r="K118" s="179"/>
      <c r="L118" s="179"/>
      <c r="M118" s="145">
        <f t="shared" si="19"/>
        <v>0</v>
      </c>
      <c r="N118" s="179"/>
      <c r="O118" s="133" t="str">
        <f t="shared" si="20"/>
        <v xml:space="preserve"> </v>
      </c>
      <c r="P118" s="179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21"/>
        <v>0</v>
      </c>
      <c r="I119" s="179"/>
      <c r="J119" s="141" t="str">
        <f t="shared" si="18"/>
        <v xml:space="preserve"> </v>
      </c>
      <c r="K119" s="179"/>
      <c r="L119" s="179"/>
      <c r="M119" s="145">
        <f t="shared" si="19"/>
        <v>0</v>
      </c>
      <c r="N119" s="179"/>
      <c r="O119" s="133" t="str">
        <f t="shared" si="20"/>
        <v xml:space="preserve"> </v>
      </c>
      <c r="P119" s="179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21"/>
        <v>0</v>
      </c>
      <c r="I120" s="179"/>
      <c r="J120" s="141" t="str">
        <f t="shared" si="18"/>
        <v xml:space="preserve"> </v>
      </c>
      <c r="K120" s="179"/>
      <c r="L120" s="179"/>
      <c r="M120" s="145">
        <f t="shared" si="19"/>
        <v>0</v>
      </c>
      <c r="N120" s="179"/>
      <c r="O120" s="133" t="str">
        <f t="shared" si="20"/>
        <v xml:space="preserve"> </v>
      </c>
      <c r="P120" s="179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21"/>
        <v>0</v>
      </c>
      <c r="I121" s="179"/>
      <c r="J121" s="141" t="str">
        <f t="shared" si="18"/>
        <v xml:space="preserve"> </v>
      </c>
      <c r="K121" s="179"/>
      <c r="L121" s="179"/>
      <c r="M121" s="145">
        <f t="shared" si="19"/>
        <v>0</v>
      </c>
      <c r="N121" s="179"/>
      <c r="O121" s="133" t="str">
        <f t="shared" si="20"/>
        <v xml:space="preserve"> </v>
      </c>
      <c r="P121" s="179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21"/>
        <v>0</v>
      </c>
      <c r="I122" s="179"/>
      <c r="J122" s="141" t="str">
        <f t="shared" si="18"/>
        <v xml:space="preserve"> </v>
      </c>
      <c r="K122" s="179"/>
      <c r="L122" s="179"/>
      <c r="M122" s="145">
        <f t="shared" si="19"/>
        <v>0</v>
      </c>
      <c r="N122" s="179"/>
      <c r="O122" s="133" t="str">
        <f t="shared" si="20"/>
        <v xml:space="preserve"> </v>
      </c>
      <c r="P122" s="179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21"/>
        <v>0</v>
      </c>
      <c r="I123" s="179"/>
      <c r="J123" s="141" t="str">
        <f t="shared" si="18"/>
        <v xml:space="preserve"> </v>
      </c>
      <c r="K123" s="179"/>
      <c r="L123" s="179"/>
      <c r="M123" s="145">
        <f t="shared" si="19"/>
        <v>0</v>
      </c>
      <c r="N123" s="179"/>
      <c r="O123" s="133" t="str">
        <f t="shared" si="20"/>
        <v xml:space="preserve"> </v>
      </c>
      <c r="P123" s="179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21"/>
        <v>0</v>
      </c>
      <c r="I124" s="179"/>
      <c r="J124" s="141" t="str">
        <f t="shared" si="18"/>
        <v xml:space="preserve"> </v>
      </c>
      <c r="K124" s="179"/>
      <c r="L124" s="179"/>
      <c r="M124" s="145">
        <f t="shared" si="19"/>
        <v>0</v>
      </c>
      <c r="N124" s="179"/>
      <c r="O124" s="133" t="str">
        <f t="shared" si="20"/>
        <v xml:space="preserve"> </v>
      </c>
      <c r="P124" s="179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21"/>
        <v>0</v>
      </c>
      <c r="I125" s="179"/>
      <c r="J125" s="141" t="str">
        <f t="shared" si="18"/>
        <v xml:space="preserve"> </v>
      </c>
      <c r="K125" s="179"/>
      <c r="L125" s="179"/>
      <c r="M125" s="145">
        <f t="shared" si="19"/>
        <v>0</v>
      </c>
      <c r="N125" s="179"/>
      <c r="O125" s="133" t="str">
        <f t="shared" si="20"/>
        <v xml:space="preserve"> </v>
      </c>
      <c r="P125" s="179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21"/>
        <v>0</v>
      </c>
      <c r="I126" s="179"/>
      <c r="J126" s="141" t="str">
        <f t="shared" si="18"/>
        <v xml:space="preserve"> </v>
      </c>
      <c r="K126" s="179"/>
      <c r="L126" s="179"/>
      <c r="M126" s="145">
        <f t="shared" si="19"/>
        <v>0</v>
      </c>
      <c r="N126" s="179"/>
      <c r="O126" s="133" t="str">
        <f t="shared" si="20"/>
        <v xml:space="preserve"> </v>
      </c>
      <c r="P126" s="179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21"/>
        <v>0</v>
      </c>
      <c r="I127" s="179"/>
      <c r="J127" s="141" t="str">
        <f t="shared" si="18"/>
        <v xml:space="preserve"> </v>
      </c>
      <c r="K127" s="179"/>
      <c r="L127" s="179"/>
      <c r="M127" s="145">
        <f t="shared" si="19"/>
        <v>0</v>
      </c>
      <c r="N127" s="179"/>
      <c r="O127" s="133" t="str">
        <f t="shared" si="20"/>
        <v xml:space="preserve"> </v>
      </c>
      <c r="P127" s="179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21"/>
        <v>0</v>
      </c>
      <c r="I128" s="179"/>
      <c r="J128" s="141" t="str">
        <f t="shared" si="18"/>
        <v xml:space="preserve"> </v>
      </c>
      <c r="K128" s="179"/>
      <c r="L128" s="179"/>
      <c r="M128" s="145">
        <f t="shared" si="19"/>
        <v>0</v>
      </c>
      <c r="N128" s="179"/>
      <c r="O128" s="133" t="str">
        <f t="shared" si="20"/>
        <v xml:space="preserve"> </v>
      </c>
      <c r="P128" s="179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21"/>
        <v>0</v>
      </c>
      <c r="I129" s="179"/>
      <c r="J129" s="141" t="str">
        <f t="shared" si="18"/>
        <v xml:space="preserve"> </v>
      </c>
      <c r="K129" s="179"/>
      <c r="L129" s="179"/>
      <c r="M129" s="145">
        <f t="shared" si="19"/>
        <v>0</v>
      </c>
      <c r="N129" s="179"/>
      <c r="O129" s="133" t="str">
        <f t="shared" si="20"/>
        <v xml:space="preserve"> </v>
      </c>
      <c r="P129" s="179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21"/>
        <v>0</v>
      </c>
      <c r="I130" s="179"/>
      <c r="J130" s="141" t="str">
        <f t="shared" si="18"/>
        <v xml:space="preserve"> </v>
      </c>
      <c r="K130" s="179"/>
      <c r="L130" s="179"/>
      <c r="M130" s="145">
        <f t="shared" si="19"/>
        <v>0</v>
      </c>
      <c r="N130" s="179"/>
      <c r="O130" s="133" t="str">
        <f t="shared" si="20"/>
        <v xml:space="preserve"> </v>
      </c>
      <c r="P130" s="179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21"/>
        <v>0</v>
      </c>
      <c r="I131" s="179"/>
      <c r="J131" s="141" t="str">
        <f t="shared" si="18"/>
        <v xml:space="preserve"> </v>
      </c>
      <c r="K131" s="179"/>
      <c r="L131" s="179"/>
      <c r="M131" s="145">
        <f t="shared" si="19"/>
        <v>0</v>
      </c>
      <c r="N131" s="179"/>
      <c r="O131" s="133" t="str">
        <f t="shared" si="20"/>
        <v xml:space="preserve"> </v>
      </c>
      <c r="P131" s="179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21"/>
        <v>0</v>
      </c>
      <c r="I132" s="179"/>
      <c r="J132" s="141" t="str">
        <f t="shared" si="18"/>
        <v xml:space="preserve"> </v>
      </c>
      <c r="K132" s="179"/>
      <c r="L132" s="179"/>
      <c r="M132" s="145">
        <f t="shared" si="19"/>
        <v>0</v>
      </c>
      <c r="N132" s="179"/>
      <c r="O132" s="133" t="str">
        <f t="shared" si="20"/>
        <v xml:space="preserve"> </v>
      </c>
      <c r="P132" s="179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21"/>
        <v>0</v>
      </c>
      <c r="I133" s="179"/>
      <c r="J133" s="141" t="str">
        <f t="shared" si="18"/>
        <v xml:space="preserve"> </v>
      </c>
      <c r="K133" s="179"/>
      <c r="L133" s="179"/>
      <c r="M133" s="145">
        <f t="shared" si="19"/>
        <v>0</v>
      </c>
      <c r="N133" s="179"/>
      <c r="O133" s="133" t="str">
        <f t="shared" si="20"/>
        <v xml:space="preserve"> </v>
      </c>
      <c r="P133" s="179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21"/>
        <v>0</v>
      </c>
      <c r="I134" s="179"/>
      <c r="J134" s="141" t="str">
        <f t="shared" si="18"/>
        <v xml:space="preserve"> </v>
      </c>
      <c r="K134" s="179"/>
      <c r="L134" s="179"/>
      <c r="M134" s="145">
        <f t="shared" si="19"/>
        <v>0</v>
      </c>
      <c r="N134" s="179"/>
      <c r="O134" s="133" t="str">
        <f t="shared" si="20"/>
        <v xml:space="preserve"> </v>
      </c>
      <c r="P134" s="179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21"/>
        <v>0</v>
      </c>
      <c r="I135" s="179"/>
      <c r="J135" s="141" t="str">
        <f t="shared" si="18"/>
        <v xml:space="preserve"> </v>
      </c>
      <c r="K135" s="179"/>
      <c r="L135" s="179"/>
      <c r="M135" s="145">
        <f t="shared" si="19"/>
        <v>0</v>
      </c>
      <c r="N135" s="179"/>
      <c r="O135" s="133" t="str">
        <f t="shared" si="20"/>
        <v xml:space="preserve"> </v>
      </c>
      <c r="P135" s="179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21"/>
        <v>0</v>
      </c>
      <c r="I136" s="179"/>
      <c r="J136" s="141" t="str">
        <f t="shared" ref="J136:J199" si="22">IF(H136=0," ",I136/H136)</f>
        <v xml:space="preserve"> </v>
      </c>
      <c r="K136" s="179"/>
      <c r="L136" s="179"/>
      <c r="M136" s="145">
        <f t="shared" ref="M136:M199" si="23">SUM(K136:L136)</f>
        <v>0</v>
      </c>
      <c r="N136" s="179"/>
      <c r="O136" s="133" t="str">
        <f t="shared" ref="O136:O199" si="24">IF(M136=0," ",N136/M136)</f>
        <v xml:space="preserve"> </v>
      </c>
      <c r="P136" s="179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21"/>
        <v>0</v>
      </c>
      <c r="I137" s="179"/>
      <c r="J137" s="141" t="str">
        <f t="shared" si="22"/>
        <v xml:space="preserve"> </v>
      </c>
      <c r="K137" s="179"/>
      <c r="L137" s="179"/>
      <c r="M137" s="145">
        <f t="shared" si="23"/>
        <v>0</v>
      </c>
      <c r="N137" s="179"/>
      <c r="O137" s="133" t="str">
        <f t="shared" si="24"/>
        <v xml:space="preserve"> </v>
      </c>
      <c r="P137" s="179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21"/>
        <v>0</v>
      </c>
      <c r="I138" s="179"/>
      <c r="J138" s="141" t="str">
        <f t="shared" si="22"/>
        <v xml:space="preserve"> </v>
      </c>
      <c r="K138" s="179"/>
      <c r="L138" s="179"/>
      <c r="M138" s="145">
        <f t="shared" si="23"/>
        <v>0</v>
      </c>
      <c r="N138" s="179"/>
      <c r="O138" s="133" t="str">
        <f t="shared" si="24"/>
        <v xml:space="preserve"> </v>
      </c>
      <c r="P138" s="179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21"/>
        <v>0</v>
      </c>
      <c r="I139" s="179"/>
      <c r="J139" s="141" t="str">
        <f t="shared" si="22"/>
        <v xml:space="preserve"> </v>
      </c>
      <c r="K139" s="179"/>
      <c r="L139" s="179"/>
      <c r="M139" s="145">
        <f t="shared" si="23"/>
        <v>0</v>
      </c>
      <c r="N139" s="179"/>
      <c r="O139" s="133" t="str">
        <f t="shared" si="24"/>
        <v xml:space="preserve"> </v>
      </c>
      <c r="P139" s="179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21"/>
        <v>0</v>
      </c>
      <c r="I140" s="179"/>
      <c r="J140" s="141" t="str">
        <f t="shared" si="22"/>
        <v xml:space="preserve"> </v>
      </c>
      <c r="K140" s="179"/>
      <c r="L140" s="179"/>
      <c r="M140" s="145">
        <f t="shared" si="23"/>
        <v>0</v>
      </c>
      <c r="N140" s="179"/>
      <c r="O140" s="133" t="str">
        <f t="shared" si="24"/>
        <v xml:space="preserve"> </v>
      </c>
      <c r="P140" s="179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21"/>
        <v>0</v>
      </c>
      <c r="I141" s="179"/>
      <c r="J141" s="141" t="str">
        <f t="shared" si="22"/>
        <v xml:space="preserve"> </v>
      </c>
      <c r="K141" s="179"/>
      <c r="L141" s="179"/>
      <c r="M141" s="145">
        <f t="shared" si="23"/>
        <v>0</v>
      </c>
      <c r="N141" s="179"/>
      <c r="O141" s="133" t="str">
        <f t="shared" si="24"/>
        <v xml:space="preserve"> </v>
      </c>
      <c r="P141" s="179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21"/>
        <v>0</v>
      </c>
      <c r="I142" s="179"/>
      <c r="J142" s="141" t="str">
        <f t="shared" si="22"/>
        <v xml:space="preserve"> </v>
      </c>
      <c r="K142" s="179"/>
      <c r="L142" s="179"/>
      <c r="M142" s="145">
        <f t="shared" si="23"/>
        <v>0</v>
      </c>
      <c r="N142" s="179"/>
      <c r="O142" s="133" t="str">
        <f t="shared" si="24"/>
        <v xml:space="preserve"> </v>
      </c>
      <c r="P142" s="179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21"/>
        <v>0</v>
      </c>
      <c r="I143" s="179"/>
      <c r="J143" s="141" t="str">
        <f t="shared" si="22"/>
        <v xml:space="preserve"> </v>
      </c>
      <c r="K143" s="179"/>
      <c r="L143" s="179"/>
      <c r="M143" s="145">
        <f t="shared" si="23"/>
        <v>0</v>
      </c>
      <c r="N143" s="179"/>
      <c r="O143" s="133" t="str">
        <f t="shared" si="24"/>
        <v xml:space="preserve"> </v>
      </c>
      <c r="P143" s="179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21"/>
        <v>0</v>
      </c>
      <c r="I144" s="179"/>
      <c r="J144" s="141" t="str">
        <f t="shared" si="22"/>
        <v xml:space="preserve"> </v>
      </c>
      <c r="K144" s="179"/>
      <c r="L144" s="179"/>
      <c r="M144" s="145">
        <f t="shared" si="23"/>
        <v>0</v>
      </c>
      <c r="N144" s="179"/>
      <c r="O144" s="133" t="str">
        <f t="shared" si="24"/>
        <v xml:space="preserve"> </v>
      </c>
      <c r="P144" s="179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21"/>
        <v>0</v>
      </c>
      <c r="I145" s="179"/>
      <c r="J145" s="141" t="str">
        <f t="shared" si="22"/>
        <v xml:space="preserve"> </v>
      </c>
      <c r="K145" s="179"/>
      <c r="L145" s="179"/>
      <c r="M145" s="145">
        <f t="shared" si="23"/>
        <v>0</v>
      </c>
      <c r="N145" s="179"/>
      <c r="O145" s="133" t="str">
        <f t="shared" si="24"/>
        <v xml:space="preserve"> </v>
      </c>
      <c r="P145" s="179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21"/>
        <v>0</v>
      </c>
      <c r="I146" s="179"/>
      <c r="J146" s="141" t="str">
        <f t="shared" si="22"/>
        <v xml:space="preserve"> </v>
      </c>
      <c r="K146" s="179"/>
      <c r="L146" s="179"/>
      <c r="M146" s="145">
        <f t="shared" si="23"/>
        <v>0</v>
      </c>
      <c r="N146" s="179"/>
      <c r="O146" s="133" t="str">
        <f t="shared" si="24"/>
        <v xml:space="preserve"> </v>
      </c>
      <c r="P146" s="179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21"/>
        <v>0</v>
      </c>
      <c r="I147" s="179"/>
      <c r="J147" s="141" t="str">
        <f t="shared" si="22"/>
        <v xml:space="preserve"> </v>
      </c>
      <c r="K147" s="179"/>
      <c r="L147" s="179"/>
      <c r="M147" s="145">
        <f t="shared" si="23"/>
        <v>0</v>
      </c>
      <c r="N147" s="179"/>
      <c r="O147" s="133" t="str">
        <f t="shared" si="24"/>
        <v xml:space="preserve"> </v>
      </c>
      <c r="P147" s="179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21"/>
        <v>0</v>
      </c>
      <c r="I148" s="179"/>
      <c r="J148" s="141" t="str">
        <f t="shared" si="22"/>
        <v xml:space="preserve"> </v>
      </c>
      <c r="K148" s="179"/>
      <c r="L148" s="179"/>
      <c r="M148" s="145">
        <f t="shared" si="23"/>
        <v>0</v>
      </c>
      <c r="N148" s="179"/>
      <c r="O148" s="133" t="str">
        <f t="shared" si="24"/>
        <v xml:space="preserve"> </v>
      </c>
      <c r="P148" s="179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21"/>
        <v>0</v>
      </c>
      <c r="I149" s="179"/>
      <c r="J149" s="141" t="str">
        <f t="shared" si="22"/>
        <v xml:space="preserve"> </v>
      </c>
      <c r="K149" s="179"/>
      <c r="L149" s="179"/>
      <c r="M149" s="145">
        <f t="shared" si="23"/>
        <v>0</v>
      </c>
      <c r="N149" s="179"/>
      <c r="O149" s="133" t="str">
        <f t="shared" si="24"/>
        <v xml:space="preserve"> </v>
      </c>
      <c r="P149" s="179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21"/>
        <v>0</v>
      </c>
      <c r="I150" s="179"/>
      <c r="J150" s="141" t="str">
        <f t="shared" si="22"/>
        <v xml:space="preserve"> </v>
      </c>
      <c r="K150" s="179"/>
      <c r="L150" s="179"/>
      <c r="M150" s="145">
        <f t="shared" si="23"/>
        <v>0</v>
      </c>
      <c r="N150" s="179"/>
      <c r="O150" s="133" t="str">
        <f t="shared" si="24"/>
        <v xml:space="preserve"> </v>
      </c>
      <c r="P150" s="179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21"/>
        <v>0</v>
      </c>
      <c r="I151" s="179"/>
      <c r="J151" s="141" t="str">
        <f t="shared" si="22"/>
        <v xml:space="preserve"> </v>
      </c>
      <c r="K151" s="179"/>
      <c r="L151" s="179"/>
      <c r="M151" s="145">
        <f t="shared" si="23"/>
        <v>0</v>
      </c>
      <c r="N151" s="179"/>
      <c r="O151" s="133" t="str">
        <f t="shared" si="24"/>
        <v xml:space="preserve"> </v>
      </c>
      <c r="P151" s="179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21"/>
        <v>0</v>
      </c>
      <c r="I152" s="179"/>
      <c r="J152" s="141" t="str">
        <f t="shared" si="22"/>
        <v xml:space="preserve"> </v>
      </c>
      <c r="K152" s="179"/>
      <c r="L152" s="179"/>
      <c r="M152" s="145">
        <f t="shared" si="23"/>
        <v>0</v>
      </c>
      <c r="N152" s="179"/>
      <c r="O152" s="133" t="str">
        <f t="shared" si="24"/>
        <v xml:space="preserve"> </v>
      </c>
      <c r="P152" s="179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21"/>
        <v>0</v>
      </c>
      <c r="I153" s="179"/>
      <c r="J153" s="141" t="str">
        <f t="shared" si="22"/>
        <v xml:space="preserve"> </v>
      </c>
      <c r="K153" s="179"/>
      <c r="L153" s="179"/>
      <c r="M153" s="145">
        <f t="shared" si="23"/>
        <v>0</v>
      </c>
      <c r="N153" s="179"/>
      <c r="O153" s="133" t="str">
        <f t="shared" si="24"/>
        <v xml:space="preserve"> </v>
      </c>
      <c r="P153" s="179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21"/>
        <v>0</v>
      </c>
      <c r="I154" s="179"/>
      <c r="J154" s="141" t="str">
        <f t="shared" si="22"/>
        <v xml:space="preserve"> </v>
      </c>
      <c r="K154" s="179"/>
      <c r="L154" s="179"/>
      <c r="M154" s="145">
        <f t="shared" si="23"/>
        <v>0</v>
      </c>
      <c r="N154" s="179"/>
      <c r="O154" s="133" t="str">
        <f t="shared" si="24"/>
        <v xml:space="preserve"> </v>
      </c>
      <c r="P154" s="179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21"/>
        <v>0</v>
      </c>
      <c r="I155" s="179"/>
      <c r="J155" s="141" t="str">
        <f t="shared" si="22"/>
        <v xml:space="preserve"> </v>
      </c>
      <c r="K155" s="179"/>
      <c r="L155" s="179"/>
      <c r="M155" s="145">
        <f t="shared" si="23"/>
        <v>0</v>
      </c>
      <c r="N155" s="179"/>
      <c r="O155" s="133" t="str">
        <f t="shared" si="24"/>
        <v xml:space="preserve"> </v>
      </c>
      <c r="P155" s="179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21"/>
        <v>0</v>
      </c>
      <c r="I156" s="179"/>
      <c r="J156" s="141" t="str">
        <f t="shared" si="22"/>
        <v xml:space="preserve"> </v>
      </c>
      <c r="K156" s="179"/>
      <c r="L156" s="179"/>
      <c r="M156" s="145">
        <f t="shared" si="23"/>
        <v>0</v>
      </c>
      <c r="N156" s="179"/>
      <c r="O156" s="133" t="str">
        <f t="shared" si="24"/>
        <v xml:space="preserve"> </v>
      </c>
      <c r="P156" s="179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21"/>
        <v>0</v>
      </c>
      <c r="I157" s="179"/>
      <c r="J157" s="141" t="str">
        <f t="shared" si="22"/>
        <v xml:space="preserve"> </v>
      </c>
      <c r="K157" s="179"/>
      <c r="L157" s="179"/>
      <c r="M157" s="145">
        <f t="shared" si="23"/>
        <v>0</v>
      </c>
      <c r="N157" s="179"/>
      <c r="O157" s="133" t="str">
        <f t="shared" si="24"/>
        <v xml:space="preserve"> </v>
      </c>
      <c r="P157" s="179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21"/>
        <v>0</v>
      </c>
      <c r="I158" s="179"/>
      <c r="J158" s="141" t="str">
        <f t="shared" si="22"/>
        <v xml:space="preserve"> </v>
      </c>
      <c r="K158" s="179"/>
      <c r="L158" s="179"/>
      <c r="M158" s="145">
        <f t="shared" si="23"/>
        <v>0</v>
      </c>
      <c r="N158" s="179"/>
      <c r="O158" s="133" t="str">
        <f t="shared" si="24"/>
        <v xml:space="preserve"> </v>
      </c>
      <c r="P158" s="179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21"/>
        <v>0</v>
      </c>
      <c r="I159" s="179"/>
      <c r="J159" s="141" t="str">
        <f t="shared" si="22"/>
        <v xml:space="preserve"> </v>
      </c>
      <c r="K159" s="179"/>
      <c r="L159" s="179"/>
      <c r="M159" s="145">
        <f t="shared" si="23"/>
        <v>0</v>
      </c>
      <c r="N159" s="179"/>
      <c r="O159" s="133" t="str">
        <f t="shared" si="24"/>
        <v xml:space="preserve"> </v>
      </c>
      <c r="P159" s="179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21"/>
        <v>0</v>
      </c>
      <c r="I160" s="179"/>
      <c r="J160" s="141" t="str">
        <f t="shared" si="22"/>
        <v xml:space="preserve"> </v>
      </c>
      <c r="K160" s="179"/>
      <c r="L160" s="179"/>
      <c r="M160" s="145">
        <f t="shared" si="23"/>
        <v>0</v>
      </c>
      <c r="N160" s="179"/>
      <c r="O160" s="133" t="str">
        <f t="shared" si="24"/>
        <v xml:space="preserve"> </v>
      </c>
      <c r="P160" s="179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21"/>
        <v>0</v>
      </c>
      <c r="I161" s="179"/>
      <c r="J161" s="141" t="str">
        <f t="shared" si="22"/>
        <v xml:space="preserve"> </v>
      </c>
      <c r="K161" s="179"/>
      <c r="L161" s="179"/>
      <c r="M161" s="145">
        <f t="shared" si="23"/>
        <v>0</v>
      </c>
      <c r="N161" s="179"/>
      <c r="O161" s="133" t="str">
        <f t="shared" si="24"/>
        <v xml:space="preserve"> </v>
      </c>
      <c r="P161" s="179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21"/>
        <v>0</v>
      </c>
      <c r="I162" s="179"/>
      <c r="J162" s="141" t="str">
        <f t="shared" si="22"/>
        <v xml:space="preserve"> </v>
      </c>
      <c r="K162" s="179"/>
      <c r="L162" s="179"/>
      <c r="M162" s="145">
        <f t="shared" si="23"/>
        <v>0</v>
      </c>
      <c r="N162" s="179"/>
      <c r="O162" s="133" t="str">
        <f t="shared" si="24"/>
        <v xml:space="preserve"> </v>
      </c>
      <c r="P162" s="179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21"/>
        <v>0</v>
      </c>
      <c r="I163" s="179"/>
      <c r="J163" s="141" t="str">
        <f t="shared" si="22"/>
        <v xml:space="preserve"> </v>
      </c>
      <c r="K163" s="179"/>
      <c r="L163" s="179"/>
      <c r="M163" s="145">
        <f t="shared" si="23"/>
        <v>0</v>
      </c>
      <c r="N163" s="179"/>
      <c r="O163" s="133" t="str">
        <f t="shared" si="24"/>
        <v xml:space="preserve"> </v>
      </c>
      <c r="P163" s="179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21"/>
        <v>0</v>
      </c>
      <c r="I164" s="179"/>
      <c r="J164" s="141" t="str">
        <f t="shared" si="22"/>
        <v xml:space="preserve"> </v>
      </c>
      <c r="K164" s="179"/>
      <c r="L164" s="179"/>
      <c r="M164" s="145">
        <f t="shared" si="23"/>
        <v>0</v>
      </c>
      <c r="N164" s="179"/>
      <c r="O164" s="133" t="str">
        <f t="shared" si="24"/>
        <v xml:space="preserve"> </v>
      </c>
      <c r="P164" s="179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21"/>
        <v>0</v>
      </c>
      <c r="I165" s="179"/>
      <c r="J165" s="141" t="str">
        <f t="shared" si="22"/>
        <v xml:space="preserve"> </v>
      </c>
      <c r="K165" s="179"/>
      <c r="L165" s="179"/>
      <c r="M165" s="145">
        <f t="shared" si="23"/>
        <v>0</v>
      </c>
      <c r="N165" s="179"/>
      <c r="O165" s="133" t="str">
        <f t="shared" si="24"/>
        <v xml:space="preserve"> </v>
      </c>
      <c r="P165" s="179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21"/>
        <v>0</v>
      </c>
      <c r="I166" s="179"/>
      <c r="J166" s="141" t="str">
        <f t="shared" si="22"/>
        <v xml:space="preserve"> </v>
      </c>
      <c r="K166" s="179"/>
      <c r="L166" s="179"/>
      <c r="M166" s="145">
        <f t="shared" si="23"/>
        <v>0</v>
      </c>
      <c r="N166" s="179"/>
      <c r="O166" s="133" t="str">
        <f t="shared" si="24"/>
        <v xml:space="preserve"> </v>
      </c>
      <c r="P166" s="179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21"/>
        <v>0</v>
      </c>
      <c r="I167" s="179"/>
      <c r="J167" s="141" t="str">
        <f t="shared" si="22"/>
        <v xml:space="preserve"> </v>
      </c>
      <c r="K167" s="179"/>
      <c r="L167" s="179"/>
      <c r="M167" s="145">
        <f t="shared" si="23"/>
        <v>0</v>
      </c>
      <c r="N167" s="179"/>
      <c r="O167" s="133" t="str">
        <f t="shared" si="24"/>
        <v xml:space="preserve"> </v>
      </c>
      <c r="P167" s="179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21"/>
        <v>0</v>
      </c>
      <c r="I168" s="179"/>
      <c r="J168" s="141" t="str">
        <f t="shared" si="22"/>
        <v xml:space="preserve"> </v>
      </c>
      <c r="K168" s="179"/>
      <c r="L168" s="179"/>
      <c r="M168" s="145">
        <f t="shared" si="23"/>
        <v>0</v>
      </c>
      <c r="N168" s="179"/>
      <c r="O168" s="133" t="str">
        <f t="shared" si="24"/>
        <v xml:space="preserve"> </v>
      </c>
      <c r="P168" s="179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21"/>
        <v>0</v>
      </c>
      <c r="I169" s="179"/>
      <c r="J169" s="141" t="str">
        <f t="shared" si="22"/>
        <v xml:space="preserve"> </v>
      </c>
      <c r="K169" s="179"/>
      <c r="L169" s="179"/>
      <c r="M169" s="145">
        <f t="shared" si="23"/>
        <v>0</v>
      </c>
      <c r="N169" s="179"/>
      <c r="O169" s="133" t="str">
        <f t="shared" si="24"/>
        <v xml:space="preserve"> </v>
      </c>
      <c r="P169" s="179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21"/>
        <v>0</v>
      </c>
      <c r="I170" s="179"/>
      <c r="J170" s="141" t="str">
        <f t="shared" si="22"/>
        <v xml:space="preserve"> </v>
      </c>
      <c r="K170" s="179"/>
      <c r="L170" s="179"/>
      <c r="M170" s="145">
        <f t="shared" si="23"/>
        <v>0</v>
      </c>
      <c r="N170" s="179"/>
      <c r="O170" s="133" t="str">
        <f t="shared" si="24"/>
        <v xml:space="preserve"> </v>
      </c>
      <c r="P170" s="179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21"/>
        <v>0</v>
      </c>
      <c r="I171" s="179"/>
      <c r="J171" s="141" t="str">
        <f t="shared" si="22"/>
        <v xml:space="preserve"> </v>
      </c>
      <c r="K171" s="179"/>
      <c r="L171" s="179"/>
      <c r="M171" s="145">
        <f t="shared" si="23"/>
        <v>0</v>
      </c>
      <c r="N171" s="179"/>
      <c r="O171" s="133" t="str">
        <f t="shared" si="24"/>
        <v xml:space="preserve"> </v>
      </c>
      <c r="P171" s="179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21"/>
        <v>0</v>
      </c>
      <c r="I172" s="179"/>
      <c r="J172" s="141" t="str">
        <f t="shared" si="22"/>
        <v xml:space="preserve"> </v>
      </c>
      <c r="K172" s="179"/>
      <c r="L172" s="179"/>
      <c r="M172" s="145">
        <f t="shared" si="23"/>
        <v>0</v>
      </c>
      <c r="N172" s="179"/>
      <c r="O172" s="133" t="str">
        <f t="shared" si="24"/>
        <v xml:space="preserve"> </v>
      </c>
      <c r="P172" s="179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21"/>
        <v>0</v>
      </c>
      <c r="I173" s="179"/>
      <c r="J173" s="141" t="str">
        <f t="shared" si="22"/>
        <v xml:space="preserve"> </v>
      </c>
      <c r="K173" s="179"/>
      <c r="L173" s="179"/>
      <c r="M173" s="145">
        <f t="shared" si="23"/>
        <v>0</v>
      </c>
      <c r="N173" s="179"/>
      <c r="O173" s="133" t="str">
        <f t="shared" si="24"/>
        <v xml:space="preserve"> </v>
      </c>
      <c r="P173" s="179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21"/>
        <v>0</v>
      </c>
      <c r="I174" s="179"/>
      <c r="J174" s="141" t="str">
        <f t="shared" si="22"/>
        <v xml:space="preserve"> </v>
      </c>
      <c r="K174" s="179"/>
      <c r="L174" s="179"/>
      <c r="M174" s="145">
        <f t="shared" si="23"/>
        <v>0</v>
      </c>
      <c r="N174" s="179"/>
      <c r="O174" s="133" t="str">
        <f t="shared" si="24"/>
        <v xml:space="preserve"> </v>
      </c>
      <c r="P174" s="179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21"/>
        <v>0</v>
      </c>
      <c r="I175" s="179"/>
      <c r="J175" s="141" t="str">
        <f t="shared" si="22"/>
        <v xml:space="preserve"> </v>
      </c>
      <c r="K175" s="179"/>
      <c r="L175" s="179"/>
      <c r="M175" s="145">
        <f t="shared" si="23"/>
        <v>0</v>
      </c>
      <c r="N175" s="179"/>
      <c r="O175" s="133" t="str">
        <f t="shared" si="24"/>
        <v xml:space="preserve"> </v>
      </c>
      <c r="P175" s="179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21"/>
        <v>0</v>
      </c>
      <c r="I176" s="179"/>
      <c r="J176" s="141" t="str">
        <f t="shared" si="22"/>
        <v xml:space="preserve"> </v>
      </c>
      <c r="K176" s="179"/>
      <c r="L176" s="179"/>
      <c r="M176" s="145">
        <f t="shared" si="23"/>
        <v>0</v>
      </c>
      <c r="N176" s="179"/>
      <c r="O176" s="133" t="str">
        <f t="shared" si="24"/>
        <v xml:space="preserve"> </v>
      </c>
      <c r="P176" s="179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21"/>
        <v>0</v>
      </c>
      <c r="I177" s="179"/>
      <c r="J177" s="141" t="str">
        <f t="shared" si="22"/>
        <v xml:space="preserve"> </v>
      </c>
      <c r="K177" s="179"/>
      <c r="L177" s="179"/>
      <c r="M177" s="145">
        <f t="shared" si="23"/>
        <v>0</v>
      </c>
      <c r="N177" s="179"/>
      <c r="O177" s="133" t="str">
        <f t="shared" si="24"/>
        <v xml:space="preserve"> </v>
      </c>
      <c r="P177" s="179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21"/>
        <v>0</v>
      </c>
      <c r="I178" s="179"/>
      <c r="J178" s="141" t="str">
        <f t="shared" si="22"/>
        <v xml:space="preserve"> </v>
      </c>
      <c r="K178" s="179"/>
      <c r="L178" s="179"/>
      <c r="M178" s="145">
        <f t="shared" si="23"/>
        <v>0</v>
      </c>
      <c r="N178" s="179"/>
      <c r="O178" s="133" t="str">
        <f t="shared" si="24"/>
        <v xml:space="preserve"> </v>
      </c>
      <c r="P178" s="179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5">SUM(F179:G179)</f>
        <v>0</v>
      </c>
      <c r="I179" s="179"/>
      <c r="J179" s="141" t="str">
        <f t="shared" si="22"/>
        <v xml:space="preserve"> </v>
      </c>
      <c r="K179" s="179"/>
      <c r="L179" s="179"/>
      <c r="M179" s="145">
        <f t="shared" si="23"/>
        <v>0</v>
      </c>
      <c r="N179" s="179"/>
      <c r="O179" s="133" t="str">
        <f t="shared" si="24"/>
        <v xml:space="preserve"> </v>
      </c>
      <c r="P179" s="179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5"/>
        <v>0</v>
      </c>
      <c r="I180" s="179"/>
      <c r="J180" s="141" t="str">
        <f t="shared" si="22"/>
        <v xml:space="preserve"> </v>
      </c>
      <c r="K180" s="179"/>
      <c r="L180" s="179"/>
      <c r="M180" s="145">
        <f t="shared" si="23"/>
        <v>0</v>
      </c>
      <c r="N180" s="179"/>
      <c r="O180" s="133" t="str">
        <f t="shared" si="24"/>
        <v xml:space="preserve"> </v>
      </c>
      <c r="P180" s="179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5"/>
        <v>0</v>
      </c>
      <c r="I181" s="179"/>
      <c r="J181" s="141" t="str">
        <f t="shared" si="22"/>
        <v xml:space="preserve"> </v>
      </c>
      <c r="K181" s="179"/>
      <c r="L181" s="179"/>
      <c r="M181" s="145">
        <f t="shared" si="23"/>
        <v>0</v>
      </c>
      <c r="N181" s="179"/>
      <c r="O181" s="133" t="str">
        <f t="shared" si="24"/>
        <v xml:space="preserve"> </v>
      </c>
      <c r="P181" s="179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5"/>
        <v>0</v>
      </c>
      <c r="I182" s="179"/>
      <c r="J182" s="141" t="str">
        <f t="shared" si="22"/>
        <v xml:space="preserve"> </v>
      </c>
      <c r="K182" s="179"/>
      <c r="L182" s="179"/>
      <c r="M182" s="145">
        <f t="shared" si="23"/>
        <v>0</v>
      </c>
      <c r="N182" s="179"/>
      <c r="O182" s="133" t="str">
        <f t="shared" si="24"/>
        <v xml:space="preserve"> </v>
      </c>
      <c r="P182" s="179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5"/>
        <v>0</v>
      </c>
      <c r="I183" s="179"/>
      <c r="J183" s="141" t="str">
        <f t="shared" si="22"/>
        <v xml:space="preserve"> </v>
      </c>
      <c r="K183" s="179"/>
      <c r="L183" s="179"/>
      <c r="M183" s="145">
        <f t="shared" si="23"/>
        <v>0</v>
      </c>
      <c r="N183" s="179"/>
      <c r="O183" s="133" t="str">
        <f t="shared" si="24"/>
        <v xml:space="preserve"> </v>
      </c>
      <c r="P183" s="179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5"/>
        <v>0</v>
      </c>
      <c r="I184" s="179"/>
      <c r="J184" s="141" t="str">
        <f t="shared" si="22"/>
        <v xml:space="preserve"> </v>
      </c>
      <c r="K184" s="179"/>
      <c r="L184" s="179"/>
      <c r="M184" s="145">
        <f t="shared" si="23"/>
        <v>0</v>
      </c>
      <c r="N184" s="179"/>
      <c r="O184" s="133" t="str">
        <f t="shared" si="24"/>
        <v xml:space="preserve"> </v>
      </c>
      <c r="P184" s="179"/>
    </row>
    <row r="185" spans="1:16" ht="15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5"/>
        <v>0</v>
      </c>
      <c r="I185" s="179"/>
      <c r="J185" s="141" t="str">
        <f t="shared" si="22"/>
        <v xml:space="preserve"> </v>
      </c>
      <c r="K185" s="179"/>
      <c r="L185" s="179"/>
      <c r="M185" s="145">
        <f t="shared" si="23"/>
        <v>0</v>
      </c>
      <c r="N185" s="179"/>
      <c r="O185" s="133" t="str">
        <f t="shared" si="24"/>
        <v xml:space="preserve"> </v>
      </c>
      <c r="P185" s="179"/>
    </row>
    <row r="186" spans="1:16" ht="15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5"/>
        <v>0</v>
      </c>
      <c r="I186" s="179"/>
      <c r="J186" s="141" t="str">
        <f t="shared" si="22"/>
        <v xml:space="preserve"> </v>
      </c>
      <c r="K186" s="179"/>
      <c r="L186" s="179"/>
      <c r="M186" s="145">
        <f t="shared" si="23"/>
        <v>0</v>
      </c>
      <c r="N186" s="179"/>
      <c r="O186" s="133" t="str">
        <f t="shared" si="24"/>
        <v xml:space="preserve"> </v>
      </c>
      <c r="P186" s="179"/>
    </row>
    <row r="187" spans="1:16" ht="15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5"/>
        <v>0</v>
      </c>
      <c r="I187" s="179"/>
      <c r="J187" s="141" t="str">
        <f t="shared" si="22"/>
        <v xml:space="preserve"> </v>
      </c>
      <c r="K187" s="179"/>
      <c r="L187" s="179"/>
      <c r="M187" s="145">
        <f t="shared" si="23"/>
        <v>0</v>
      </c>
      <c r="N187" s="179"/>
      <c r="O187" s="133" t="str">
        <f t="shared" si="24"/>
        <v xml:space="preserve"> </v>
      </c>
      <c r="P187" s="179"/>
    </row>
    <row r="188" spans="1:16" ht="25.5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5"/>
        <v>0</v>
      </c>
      <c r="I188" s="179"/>
      <c r="J188" s="141" t="str">
        <f t="shared" si="22"/>
        <v xml:space="preserve"> </v>
      </c>
      <c r="K188" s="179"/>
      <c r="L188" s="179"/>
      <c r="M188" s="145">
        <f t="shared" si="23"/>
        <v>0</v>
      </c>
      <c r="N188" s="179"/>
      <c r="O188" s="133" t="str">
        <f t="shared" si="24"/>
        <v xml:space="preserve"> </v>
      </c>
      <c r="P188" s="179"/>
    </row>
    <row r="189" spans="1:16" ht="15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5"/>
        <v>0</v>
      </c>
      <c r="I189" s="179"/>
      <c r="J189" s="141" t="str">
        <f t="shared" si="22"/>
        <v xml:space="preserve"> </v>
      </c>
      <c r="K189" s="179"/>
      <c r="L189" s="179"/>
      <c r="M189" s="145">
        <f t="shared" si="23"/>
        <v>0</v>
      </c>
      <c r="N189" s="179"/>
      <c r="O189" s="133" t="str">
        <f t="shared" si="24"/>
        <v xml:space="preserve"> </v>
      </c>
      <c r="P189" s="179"/>
    </row>
    <row r="190" spans="1:16" ht="15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5"/>
        <v>0</v>
      </c>
      <c r="I190" s="179"/>
      <c r="J190" s="141" t="str">
        <f t="shared" si="22"/>
        <v xml:space="preserve"> </v>
      </c>
      <c r="K190" s="179"/>
      <c r="L190" s="179"/>
      <c r="M190" s="145">
        <f t="shared" si="23"/>
        <v>0</v>
      </c>
      <c r="N190" s="179"/>
      <c r="O190" s="133" t="str">
        <f t="shared" si="24"/>
        <v xml:space="preserve"> </v>
      </c>
      <c r="P190" s="179"/>
    </row>
    <row r="191" spans="1:16" ht="15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5"/>
        <v>0</v>
      </c>
      <c r="I191" s="179"/>
      <c r="J191" s="141" t="str">
        <f t="shared" si="22"/>
        <v xml:space="preserve"> </v>
      </c>
      <c r="K191" s="179"/>
      <c r="L191" s="179"/>
      <c r="M191" s="145">
        <f t="shared" si="23"/>
        <v>0</v>
      </c>
      <c r="N191" s="179"/>
      <c r="O191" s="133" t="str">
        <f t="shared" si="24"/>
        <v xml:space="preserve"> </v>
      </c>
      <c r="P191" s="179"/>
    </row>
    <row r="192" spans="1:16" ht="15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5"/>
        <v>0</v>
      </c>
      <c r="I192" s="179"/>
      <c r="J192" s="141" t="str">
        <f t="shared" si="22"/>
        <v xml:space="preserve"> </v>
      </c>
      <c r="K192" s="179"/>
      <c r="L192" s="179"/>
      <c r="M192" s="145">
        <f t="shared" si="23"/>
        <v>0</v>
      </c>
      <c r="N192" s="179"/>
      <c r="O192" s="133" t="str">
        <f t="shared" si="24"/>
        <v xml:space="preserve"> </v>
      </c>
      <c r="P192" s="179"/>
    </row>
    <row r="193" spans="1:16" ht="25.5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5"/>
        <v>0</v>
      </c>
      <c r="I193" s="179"/>
      <c r="J193" s="141" t="str">
        <f t="shared" si="22"/>
        <v xml:space="preserve"> </v>
      </c>
      <c r="K193" s="179"/>
      <c r="L193" s="179"/>
      <c r="M193" s="145">
        <f t="shared" si="23"/>
        <v>0</v>
      </c>
      <c r="N193" s="179"/>
      <c r="O193" s="133" t="str">
        <f t="shared" si="24"/>
        <v xml:space="preserve"> </v>
      </c>
      <c r="P193" s="179"/>
    </row>
    <row r="194" spans="1:16" ht="25.5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5"/>
        <v>0</v>
      </c>
      <c r="I194" s="179"/>
      <c r="J194" s="141" t="str">
        <f t="shared" si="22"/>
        <v xml:space="preserve"> </v>
      </c>
      <c r="K194" s="179"/>
      <c r="L194" s="179"/>
      <c r="M194" s="145">
        <f t="shared" si="23"/>
        <v>0</v>
      </c>
      <c r="N194" s="179"/>
      <c r="O194" s="133" t="str">
        <f t="shared" si="24"/>
        <v xml:space="preserve"> </v>
      </c>
      <c r="P194" s="179"/>
    </row>
    <row r="195" spans="1:16" ht="15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5"/>
        <v>0</v>
      </c>
      <c r="I195" s="179"/>
      <c r="J195" s="141" t="str">
        <f t="shared" si="22"/>
        <v xml:space="preserve"> </v>
      </c>
      <c r="K195" s="179"/>
      <c r="L195" s="179"/>
      <c r="M195" s="145">
        <f t="shared" si="23"/>
        <v>0</v>
      </c>
      <c r="N195" s="179"/>
      <c r="O195" s="133" t="str">
        <f t="shared" si="24"/>
        <v xml:space="preserve"> </v>
      </c>
      <c r="P195" s="179"/>
    </row>
    <row r="196" spans="1:16" ht="25.5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5"/>
        <v>0</v>
      </c>
      <c r="I196" s="179"/>
      <c r="J196" s="141" t="str">
        <f t="shared" si="22"/>
        <v xml:space="preserve"> </v>
      </c>
      <c r="K196" s="179"/>
      <c r="L196" s="179"/>
      <c r="M196" s="145">
        <f t="shared" si="23"/>
        <v>0</v>
      </c>
      <c r="N196" s="179"/>
      <c r="O196" s="133" t="str">
        <f t="shared" si="24"/>
        <v xml:space="preserve"> </v>
      </c>
      <c r="P196" s="179"/>
    </row>
    <row r="197" spans="1:16" ht="15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5"/>
        <v>0</v>
      </c>
      <c r="I197" s="179"/>
      <c r="J197" s="141" t="str">
        <f t="shared" si="22"/>
        <v xml:space="preserve"> </v>
      </c>
      <c r="K197" s="179"/>
      <c r="L197" s="179"/>
      <c r="M197" s="145">
        <f t="shared" si="23"/>
        <v>0</v>
      </c>
      <c r="N197" s="179"/>
      <c r="O197" s="133" t="str">
        <f t="shared" si="24"/>
        <v xml:space="preserve"> </v>
      </c>
      <c r="P197" s="179"/>
    </row>
    <row r="198" spans="1:16" ht="15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5"/>
        <v>0</v>
      </c>
      <c r="I198" s="179"/>
      <c r="J198" s="141" t="str">
        <f t="shared" si="22"/>
        <v xml:space="preserve"> </v>
      </c>
      <c r="K198" s="179"/>
      <c r="L198" s="179"/>
      <c r="M198" s="145">
        <f t="shared" si="23"/>
        <v>0</v>
      </c>
      <c r="N198" s="179"/>
      <c r="O198" s="133" t="str">
        <f t="shared" si="24"/>
        <v xml:space="preserve"> </v>
      </c>
      <c r="P198" s="179"/>
    </row>
    <row r="199" spans="1:16" ht="15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5"/>
        <v>0</v>
      </c>
      <c r="I199" s="179"/>
      <c r="J199" s="141" t="str">
        <f t="shared" si="22"/>
        <v xml:space="preserve"> </v>
      </c>
      <c r="K199" s="179"/>
      <c r="L199" s="179"/>
      <c r="M199" s="145">
        <f t="shared" si="23"/>
        <v>0</v>
      </c>
      <c r="N199" s="179"/>
      <c r="O199" s="133" t="str">
        <f t="shared" si="24"/>
        <v xml:space="preserve"> </v>
      </c>
      <c r="P199" s="179"/>
    </row>
    <row r="200" spans="1:16" ht="15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5"/>
        <v>0</v>
      </c>
      <c r="I200" s="179"/>
      <c r="J200" s="141" t="str">
        <f t="shared" ref="J200:J263" si="26">IF(H200=0," ",I200/H200)</f>
        <v xml:space="preserve"> </v>
      </c>
      <c r="K200" s="179"/>
      <c r="L200" s="179"/>
      <c r="M200" s="145">
        <f t="shared" ref="M200:M263" si="27">SUM(K200:L200)</f>
        <v>0</v>
      </c>
      <c r="N200" s="179"/>
      <c r="O200" s="133" t="str">
        <f t="shared" ref="O200:O263" si="28">IF(M200=0," ",N200/M200)</f>
        <v xml:space="preserve"> </v>
      </c>
      <c r="P200" s="179"/>
    </row>
    <row r="201" spans="1:16" ht="15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5"/>
        <v>0</v>
      </c>
      <c r="I201" s="179"/>
      <c r="J201" s="141" t="str">
        <f t="shared" si="26"/>
        <v xml:space="preserve"> </v>
      </c>
      <c r="K201" s="179"/>
      <c r="L201" s="179"/>
      <c r="M201" s="145">
        <f t="shared" si="27"/>
        <v>0</v>
      </c>
      <c r="N201" s="179"/>
      <c r="O201" s="133" t="str">
        <f t="shared" si="28"/>
        <v xml:space="preserve"> </v>
      </c>
      <c r="P201" s="179"/>
    </row>
    <row r="202" spans="1:16" ht="15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5"/>
        <v>0</v>
      </c>
      <c r="I202" s="179"/>
      <c r="J202" s="141" t="str">
        <f t="shared" si="26"/>
        <v xml:space="preserve"> </v>
      </c>
      <c r="K202" s="179"/>
      <c r="L202" s="179"/>
      <c r="M202" s="145">
        <f t="shared" si="27"/>
        <v>0</v>
      </c>
      <c r="N202" s="179"/>
      <c r="O202" s="133" t="str">
        <f t="shared" si="28"/>
        <v xml:space="preserve"> </v>
      </c>
      <c r="P202" s="179"/>
    </row>
    <row r="203" spans="1:16" ht="15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5"/>
        <v>0</v>
      </c>
      <c r="I203" s="179"/>
      <c r="J203" s="141" t="str">
        <f t="shared" si="26"/>
        <v xml:space="preserve"> </v>
      </c>
      <c r="K203" s="179"/>
      <c r="L203" s="179"/>
      <c r="M203" s="145">
        <f t="shared" si="27"/>
        <v>0</v>
      </c>
      <c r="N203" s="179"/>
      <c r="O203" s="133" t="str">
        <f t="shared" si="28"/>
        <v xml:space="preserve"> </v>
      </c>
      <c r="P203" s="179"/>
    </row>
    <row r="204" spans="1:16" ht="15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5"/>
        <v>0</v>
      </c>
      <c r="I204" s="179"/>
      <c r="J204" s="141" t="str">
        <f t="shared" si="26"/>
        <v xml:space="preserve"> </v>
      </c>
      <c r="K204" s="179"/>
      <c r="L204" s="179"/>
      <c r="M204" s="145">
        <f t="shared" si="27"/>
        <v>0</v>
      </c>
      <c r="N204" s="179"/>
      <c r="O204" s="133" t="str">
        <f t="shared" si="28"/>
        <v xml:space="preserve"> </v>
      </c>
      <c r="P204" s="179"/>
    </row>
    <row r="205" spans="1:16" ht="15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5"/>
        <v>0</v>
      </c>
      <c r="I205" s="179"/>
      <c r="J205" s="141" t="str">
        <f t="shared" si="26"/>
        <v xml:space="preserve"> </v>
      </c>
      <c r="K205" s="179"/>
      <c r="L205" s="179"/>
      <c r="M205" s="145">
        <f t="shared" si="27"/>
        <v>0</v>
      </c>
      <c r="N205" s="179"/>
      <c r="O205" s="133" t="str">
        <f t="shared" si="28"/>
        <v xml:space="preserve"> </v>
      </c>
      <c r="P205" s="179"/>
    </row>
    <row r="206" spans="1:16" ht="25.5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5"/>
        <v>0</v>
      </c>
      <c r="I206" s="179"/>
      <c r="J206" s="141" t="str">
        <f t="shared" si="26"/>
        <v xml:space="preserve"> </v>
      </c>
      <c r="K206" s="179"/>
      <c r="L206" s="179"/>
      <c r="M206" s="145">
        <f t="shared" si="27"/>
        <v>0</v>
      </c>
      <c r="N206" s="179"/>
      <c r="O206" s="133" t="str">
        <f t="shared" si="28"/>
        <v xml:space="preserve"> </v>
      </c>
      <c r="P206" s="179"/>
    </row>
    <row r="207" spans="1:16" ht="25.5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5"/>
        <v>0</v>
      </c>
      <c r="I207" s="179"/>
      <c r="J207" s="141" t="str">
        <f t="shared" si="26"/>
        <v xml:space="preserve"> </v>
      </c>
      <c r="K207" s="179"/>
      <c r="L207" s="179"/>
      <c r="M207" s="145">
        <f t="shared" si="27"/>
        <v>0</v>
      </c>
      <c r="N207" s="179"/>
      <c r="O207" s="133" t="str">
        <f t="shared" si="28"/>
        <v xml:space="preserve"> </v>
      </c>
      <c r="P207" s="179"/>
    </row>
    <row r="208" spans="1:16" ht="25.5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5"/>
        <v>0</v>
      </c>
      <c r="I208" s="179"/>
      <c r="J208" s="141" t="str">
        <f t="shared" si="26"/>
        <v xml:space="preserve"> </v>
      </c>
      <c r="K208" s="179"/>
      <c r="L208" s="179"/>
      <c r="M208" s="145">
        <f t="shared" si="27"/>
        <v>0</v>
      </c>
      <c r="N208" s="179"/>
      <c r="O208" s="133" t="str">
        <f t="shared" si="28"/>
        <v xml:space="preserve"> </v>
      </c>
      <c r="P208" s="179"/>
    </row>
    <row r="209" spans="1:16" ht="15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5"/>
        <v>0</v>
      </c>
      <c r="I209" s="179"/>
      <c r="J209" s="141" t="str">
        <f t="shared" si="26"/>
        <v xml:space="preserve"> </v>
      </c>
      <c r="K209" s="179"/>
      <c r="L209" s="179"/>
      <c r="M209" s="145">
        <f t="shared" si="27"/>
        <v>0</v>
      </c>
      <c r="N209" s="179"/>
      <c r="O209" s="133" t="str">
        <f t="shared" si="28"/>
        <v xml:space="preserve"> </v>
      </c>
      <c r="P209" s="179"/>
    </row>
    <row r="210" spans="1:16" ht="15" customHeight="1" x14ac:dyDescent="0.2">
      <c r="A210" s="400" t="s">
        <v>399</v>
      </c>
      <c r="B210" s="401"/>
      <c r="C210" s="5" t="s">
        <v>400</v>
      </c>
      <c r="D210" s="14" t="s">
        <v>898</v>
      </c>
      <c r="E210" s="14"/>
      <c r="F210" s="140">
        <v>0</v>
      </c>
      <c r="G210" s="140"/>
      <c r="H210" s="145">
        <f t="shared" si="25"/>
        <v>0</v>
      </c>
      <c r="I210" s="179"/>
      <c r="J210" s="141" t="str">
        <f t="shared" si="26"/>
        <v xml:space="preserve"> </v>
      </c>
      <c r="K210" s="179"/>
      <c r="L210" s="179">
        <v>1</v>
      </c>
      <c r="M210" s="145">
        <f t="shared" si="27"/>
        <v>1</v>
      </c>
      <c r="N210" s="179">
        <v>1</v>
      </c>
      <c r="O210" s="133">
        <f t="shared" si="28"/>
        <v>1</v>
      </c>
      <c r="P210" s="179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5"/>
        <v>0</v>
      </c>
      <c r="I211" s="179"/>
      <c r="J211" s="141" t="str">
        <f t="shared" si="26"/>
        <v xml:space="preserve"> </v>
      </c>
      <c r="K211" s="179"/>
      <c r="L211" s="179"/>
      <c r="M211" s="145">
        <f t="shared" si="27"/>
        <v>0</v>
      </c>
      <c r="N211" s="179"/>
      <c r="O211" s="133" t="str">
        <f t="shared" si="28"/>
        <v xml:space="preserve"> </v>
      </c>
      <c r="P211" s="179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5"/>
        <v>0</v>
      </c>
      <c r="I212" s="179"/>
      <c r="J212" s="141" t="str">
        <f t="shared" si="26"/>
        <v xml:space="preserve"> </v>
      </c>
      <c r="K212" s="179"/>
      <c r="L212" s="179"/>
      <c r="M212" s="145">
        <f t="shared" si="27"/>
        <v>0</v>
      </c>
      <c r="N212" s="179"/>
      <c r="O212" s="133" t="str">
        <f t="shared" si="28"/>
        <v xml:space="preserve"> </v>
      </c>
      <c r="P212" s="179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5"/>
        <v>0</v>
      </c>
      <c r="I213" s="179"/>
      <c r="J213" s="141" t="str">
        <f t="shared" si="26"/>
        <v xml:space="preserve"> </v>
      </c>
      <c r="K213" s="179"/>
      <c r="L213" s="179"/>
      <c r="M213" s="145">
        <f t="shared" si="27"/>
        <v>0</v>
      </c>
      <c r="N213" s="179"/>
      <c r="O213" s="133" t="str">
        <f t="shared" si="28"/>
        <v xml:space="preserve"> </v>
      </c>
      <c r="P213" s="179"/>
    </row>
    <row r="214" spans="1:16" ht="25.5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H214" si="29">F185+F186+F189+F191+F198+F199+F200+F201+F205+F210</f>
        <v>0</v>
      </c>
      <c r="G214" s="146">
        <f t="shared" si="29"/>
        <v>0</v>
      </c>
      <c r="H214" s="146">
        <f t="shared" si="29"/>
        <v>0</v>
      </c>
      <c r="I214" s="179">
        <f>I185+I186+I189+I191+I198+I199+I200+I201+I205+I210</f>
        <v>0</v>
      </c>
      <c r="J214" s="179" t="e">
        <f t="shared" ref="J214:N214" si="30">J185+J186+J189+J191+J198+J199+J200+J201+J205+J210</f>
        <v>#VALUE!</v>
      </c>
      <c r="K214" s="179">
        <f t="shared" si="30"/>
        <v>0</v>
      </c>
      <c r="L214" s="179">
        <f t="shared" si="30"/>
        <v>1</v>
      </c>
      <c r="M214" s="179">
        <f t="shared" si="30"/>
        <v>1</v>
      </c>
      <c r="N214" s="179">
        <f t="shared" si="30"/>
        <v>1</v>
      </c>
      <c r="O214" s="133">
        <f t="shared" si="28"/>
        <v>1</v>
      </c>
      <c r="P214" s="179"/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31">SUM(F215:G215)</f>
        <v>0</v>
      </c>
      <c r="I215" s="179"/>
      <c r="J215" s="141" t="str">
        <f t="shared" si="26"/>
        <v xml:space="preserve"> </v>
      </c>
      <c r="K215" s="179"/>
      <c r="L215" s="179"/>
      <c r="M215" s="145">
        <f t="shared" si="27"/>
        <v>0</v>
      </c>
      <c r="N215" s="179"/>
      <c r="O215" s="133" t="str">
        <f t="shared" si="28"/>
        <v xml:space="preserve"> </v>
      </c>
      <c r="P215" s="179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31"/>
        <v>0</v>
      </c>
      <c r="I216" s="179"/>
      <c r="J216" s="141" t="str">
        <f t="shared" si="26"/>
        <v xml:space="preserve"> </v>
      </c>
      <c r="K216" s="179"/>
      <c r="L216" s="179"/>
      <c r="M216" s="145">
        <f t="shared" si="27"/>
        <v>0</v>
      </c>
      <c r="N216" s="179"/>
      <c r="O216" s="133" t="str">
        <f t="shared" si="28"/>
        <v xml:space="preserve"> </v>
      </c>
      <c r="P216" s="179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31"/>
        <v>0</v>
      </c>
      <c r="I217" s="179"/>
      <c r="J217" s="141" t="str">
        <f t="shared" si="26"/>
        <v xml:space="preserve"> </v>
      </c>
      <c r="K217" s="179"/>
      <c r="L217" s="179"/>
      <c r="M217" s="145">
        <f t="shared" si="27"/>
        <v>0</v>
      </c>
      <c r="N217" s="179"/>
      <c r="O217" s="133" t="str">
        <f t="shared" si="28"/>
        <v xml:space="preserve"> </v>
      </c>
      <c r="P217" s="179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31"/>
        <v>0</v>
      </c>
      <c r="I218" s="179"/>
      <c r="J218" s="141" t="str">
        <f t="shared" si="26"/>
        <v xml:space="preserve"> </v>
      </c>
      <c r="K218" s="179"/>
      <c r="L218" s="179"/>
      <c r="M218" s="145">
        <f t="shared" si="27"/>
        <v>0</v>
      </c>
      <c r="N218" s="179"/>
      <c r="O218" s="133" t="str">
        <f t="shared" si="28"/>
        <v xml:space="preserve"> </v>
      </c>
      <c r="P218" s="179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31"/>
        <v>0</v>
      </c>
      <c r="I219" s="179"/>
      <c r="J219" s="141" t="str">
        <f t="shared" si="26"/>
        <v xml:space="preserve"> </v>
      </c>
      <c r="K219" s="179"/>
      <c r="L219" s="179"/>
      <c r="M219" s="145">
        <f t="shared" si="27"/>
        <v>0</v>
      </c>
      <c r="N219" s="179"/>
      <c r="O219" s="133" t="str">
        <f t="shared" si="28"/>
        <v xml:space="preserve"> </v>
      </c>
      <c r="P219" s="179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31"/>
        <v>0</v>
      </c>
      <c r="I220" s="179"/>
      <c r="J220" s="141" t="str">
        <f t="shared" si="26"/>
        <v xml:space="preserve"> </v>
      </c>
      <c r="K220" s="179"/>
      <c r="L220" s="179"/>
      <c r="M220" s="145">
        <f t="shared" si="27"/>
        <v>0</v>
      </c>
      <c r="N220" s="179"/>
      <c r="O220" s="133" t="str">
        <f t="shared" si="28"/>
        <v xml:space="preserve"> </v>
      </c>
      <c r="P220" s="179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31"/>
        <v>0</v>
      </c>
      <c r="I221" s="179"/>
      <c r="J221" s="141" t="str">
        <f t="shared" si="26"/>
        <v xml:space="preserve"> </v>
      </c>
      <c r="K221" s="179"/>
      <c r="L221" s="179"/>
      <c r="M221" s="145">
        <f t="shared" si="27"/>
        <v>0</v>
      </c>
      <c r="N221" s="179"/>
      <c r="O221" s="133" t="str">
        <f t="shared" si="28"/>
        <v xml:space="preserve"> </v>
      </c>
      <c r="P221" s="179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31"/>
        <v>0</v>
      </c>
      <c r="I222" s="179"/>
      <c r="J222" s="141" t="str">
        <f t="shared" si="26"/>
        <v xml:space="preserve"> </v>
      </c>
      <c r="K222" s="179"/>
      <c r="L222" s="179"/>
      <c r="M222" s="145">
        <f t="shared" si="27"/>
        <v>0</v>
      </c>
      <c r="N222" s="179"/>
      <c r="O222" s="133" t="str">
        <f t="shared" si="28"/>
        <v xml:space="preserve"> </v>
      </c>
      <c r="P222" s="179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G223" si="32">F215+F217+F219+F220+F222</f>
        <v>0</v>
      </c>
      <c r="G223" s="146">
        <f t="shared" si="32"/>
        <v>0</v>
      </c>
      <c r="H223" s="145">
        <f t="shared" si="31"/>
        <v>0</v>
      </c>
      <c r="I223" s="179"/>
      <c r="J223" s="146" t="e">
        <f t="shared" ref="J223:L223" si="33">J215+J217+J219+J220+J222</f>
        <v>#VALUE!</v>
      </c>
      <c r="K223" s="179"/>
      <c r="L223" s="146">
        <f t="shared" si="33"/>
        <v>0</v>
      </c>
      <c r="M223" s="145">
        <f t="shared" si="27"/>
        <v>0</v>
      </c>
      <c r="N223" s="179"/>
      <c r="O223" s="133" t="str">
        <f t="shared" si="28"/>
        <v xml:space="preserve"> </v>
      </c>
      <c r="P223" s="179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31"/>
        <v>0</v>
      </c>
      <c r="I224" s="179"/>
      <c r="J224" s="141" t="str">
        <f t="shared" si="26"/>
        <v xml:space="preserve"> </v>
      </c>
      <c r="K224" s="179"/>
      <c r="L224" s="179"/>
      <c r="M224" s="145">
        <f t="shared" si="27"/>
        <v>0</v>
      </c>
      <c r="N224" s="179"/>
      <c r="O224" s="133" t="str">
        <f t="shared" si="28"/>
        <v xml:space="preserve"> </v>
      </c>
      <c r="P224" s="179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H225" si="34">SUM(F226:F235)</f>
        <v>0</v>
      </c>
      <c r="G225" s="145">
        <f t="shared" si="34"/>
        <v>0</v>
      </c>
      <c r="H225" s="145">
        <f t="shared" si="34"/>
        <v>0</v>
      </c>
      <c r="I225" s="179"/>
      <c r="J225" s="145">
        <f t="shared" ref="J225:M225" si="35">SUM(J226:J235)</f>
        <v>0</v>
      </c>
      <c r="K225" s="179"/>
      <c r="L225" s="145">
        <f t="shared" si="35"/>
        <v>0</v>
      </c>
      <c r="M225" s="145">
        <f t="shared" si="35"/>
        <v>0</v>
      </c>
      <c r="N225" s="179"/>
      <c r="O225" s="133" t="str">
        <f t="shared" si="28"/>
        <v xml:space="preserve"> </v>
      </c>
      <c r="P225" s="179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6">SUM(F226:G226)</f>
        <v>0</v>
      </c>
      <c r="I226" s="179"/>
      <c r="J226" s="141" t="str">
        <f t="shared" si="26"/>
        <v xml:space="preserve"> </v>
      </c>
      <c r="K226" s="179"/>
      <c r="L226" s="179"/>
      <c r="M226" s="145">
        <f t="shared" si="27"/>
        <v>0</v>
      </c>
      <c r="N226" s="179"/>
      <c r="O226" s="133" t="str">
        <f t="shared" si="28"/>
        <v xml:space="preserve"> </v>
      </c>
      <c r="P226" s="179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6"/>
        <v>0</v>
      </c>
      <c r="I227" s="179"/>
      <c r="J227" s="141" t="str">
        <f t="shared" si="26"/>
        <v xml:space="preserve"> </v>
      </c>
      <c r="K227" s="179"/>
      <c r="L227" s="179"/>
      <c r="M227" s="145">
        <f t="shared" si="27"/>
        <v>0</v>
      </c>
      <c r="N227" s="179"/>
      <c r="O227" s="133" t="str">
        <f t="shared" si="28"/>
        <v xml:space="preserve"> </v>
      </c>
      <c r="P227" s="179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6"/>
        <v>0</v>
      </c>
      <c r="I228" s="179"/>
      <c r="J228" s="141" t="str">
        <f t="shared" si="26"/>
        <v xml:space="preserve"> </v>
      </c>
      <c r="K228" s="179"/>
      <c r="L228" s="179"/>
      <c r="M228" s="145">
        <f t="shared" si="27"/>
        <v>0</v>
      </c>
      <c r="N228" s="179"/>
      <c r="O228" s="133" t="str">
        <f t="shared" si="28"/>
        <v xml:space="preserve"> </v>
      </c>
      <c r="P228" s="179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6"/>
        <v>0</v>
      </c>
      <c r="I229" s="179"/>
      <c r="J229" s="141" t="str">
        <f t="shared" si="26"/>
        <v xml:space="preserve"> </v>
      </c>
      <c r="K229" s="179"/>
      <c r="L229" s="179"/>
      <c r="M229" s="145">
        <f t="shared" si="27"/>
        <v>0</v>
      </c>
      <c r="N229" s="179"/>
      <c r="O229" s="133" t="str">
        <f t="shared" si="28"/>
        <v xml:space="preserve"> </v>
      </c>
      <c r="P229" s="179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6"/>
        <v>0</v>
      </c>
      <c r="I230" s="179"/>
      <c r="J230" s="141" t="str">
        <f t="shared" si="26"/>
        <v xml:space="preserve"> </v>
      </c>
      <c r="K230" s="179"/>
      <c r="L230" s="179"/>
      <c r="M230" s="145">
        <f t="shared" si="27"/>
        <v>0</v>
      </c>
      <c r="N230" s="179"/>
      <c r="O230" s="133" t="str">
        <f t="shared" si="28"/>
        <v xml:space="preserve"> </v>
      </c>
      <c r="P230" s="179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6"/>
        <v>0</v>
      </c>
      <c r="I231" s="179"/>
      <c r="J231" s="141" t="str">
        <f t="shared" si="26"/>
        <v xml:space="preserve"> </v>
      </c>
      <c r="K231" s="179"/>
      <c r="L231" s="179"/>
      <c r="M231" s="145">
        <f t="shared" si="27"/>
        <v>0</v>
      </c>
      <c r="N231" s="179"/>
      <c r="O231" s="133" t="str">
        <f t="shared" si="28"/>
        <v xml:space="preserve"> </v>
      </c>
      <c r="P231" s="179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6"/>
        <v>0</v>
      </c>
      <c r="I232" s="179"/>
      <c r="J232" s="141" t="str">
        <f t="shared" si="26"/>
        <v xml:space="preserve"> </v>
      </c>
      <c r="K232" s="179"/>
      <c r="L232" s="179"/>
      <c r="M232" s="145">
        <f t="shared" si="27"/>
        <v>0</v>
      </c>
      <c r="N232" s="179"/>
      <c r="O232" s="133" t="str">
        <f t="shared" si="28"/>
        <v xml:space="preserve"> </v>
      </c>
      <c r="P232" s="179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6"/>
        <v>0</v>
      </c>
      <c r="I233" s="179"/>
      <c r="J233" s="141" t="str">
        <f t="shared" si="26"/>
        <v xml:space="preserve"> </v>
      </c>
      <c r="K233" s="179"/>
      <c r="L233" s="179"/>
      <c r="M233" s="145">
        <f t="shared" si="27"/>
        <v>0</v>
      </c>
      <c r="N233" s="179"/>
      <c r="O233" s="133" t="str">
        <f t="shared" si="28"/>
        <v xml:space="preserve"> </v>
      </c>
      <c r="P233" s="179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6"/>
        <v>0</v>
      </c>
      <c r="I234" s="179"/>
      <c r="J234" s="141" t="str">
        <f t="shared" si="26"/>
        <v xml:space="preserve"> </v>
      </c>
      <c r="K234" s="179"/>
      <c r="L234" s="179"/>
      <c r="M234" s="145">
        <f t="shared" si="27"/>
        <v>0</v>
      </c>
      <c r="N234" s="179"/>
      <c r="O234" s="133" t="str">
        <f t="shared" si="28"/>
        <v xml:space="preserve"> </v>
      </c>
      <c r="P234" s="179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6"/>
        <v>0</v>
      </c>
      <c r="I235" s="179"/>
      <c r="J235" s="141" t="str">
        <f t="shared" si="26"/>
        <v xml:space="preserve"> </v>
      </c>
      <c r="K235" s="179"/>
      <c r="L235" s="179"/>
      <c r="M235" s="145">
        <f t="shared" si="27"/>
        <v>0</v>
      </c>
      <c r="N235" s="179"/>
      <c r="O235" s="133" t="str">
        <f t="shared" si="28"/>
        <v xml:space="preserve"> </v>
      </c>
      <c r="P235" s="179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6"/>
        <v>0</v>
      </c>
      <c r="I236" s="179"/>
      <c r="J236" s="141" t="str">
        <f t="shared" si="26"/>
        <v xml:space="preserve"> </v>
      </c>
      <c r="K236" s="179"/>
      <c r="L236" s="179"/>
      <c r="M236" s="145">
        <f t="shared" si="27"/>
        <v>0</v>
      </c>
      <c r="N236" s="179"/>
      <c r="O236" s="133" t="str">
        <f t="shared" si="28"/>
        <v xml:space="preserve"> </v>
      </c>
      <c r="P236" s="179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6"/>
        <v>0</v>
      </c>
      <c r="I237" s="179"/>
      <c r="J237" s="141" t="str">
        <f t="shared" si="26"/>
        <v xml:space="preserve"> </v>
      </c>
      <c r="K237" s="179"/>
      <c r="L237" s="179"/>
      <c r="M237" s="145">
        <f t="shared" si="27"/>
        <v>0</v>
      </c>
      <c r="N237" s="179"/>
      <c r="O237" s="133" t="str">
        <f t="shared" si="28"/>
        <v xml:space="preserve"> </v>
      </c>
      <c r="P237" s="179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6"/>
        <v>0</v>
      </c>
      <c r="I238" s="179"/>
      <c r="J238" s="141" t="str">
        <f t="shared" si="26"/>
        <v xml:space="preserve"> </v>
      </c>
      <c r="K238" s="179"/>
      <c r="L238" s="179"/>
      <c r="M238" s="145">
        <f t="shared" si="27"/>
        <v>0</v>
      </c>
      <c r="N238" s="179"/>
      <c r="O238" s="133" t="str">
        <f t="shared" si="28"/>
        <v xml:space="preserve"> </v>
      </c>
      <c r="P238" s="179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6"/>
        <v>0</v>
      </c>
      <c r="I239" s="179"/>
      <c r="J239" s="141" t="str">
        <f t="shared" si="26"/>
        <v xml:space="preserve"> </v>
      </c>
      <c r="K239" s="179"/>
      <c r="L239" s="179"/>
      <c r="M239" s="145">
        <f t="shared" si="27"/>
        <v>0</v>
      </c>
      <c r="N239" s="179"/>
      <c r="O239" s="133" t="str">
        <f t="shared" si="28"/>
        <v xml:space="preserve"> </v>
      </c>
      <c r="P239" s="179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6"/>
        <v>0</v>
      </c>
      <c r="I240" s="179"/>
      <c r="J240" s="141" t="str">
        <f t="shared" si="26"/>
        <v xml:space="preserve"> </v>
      </c>
      <c r="K240" s="179"/>
      <c r="L240" s="179"/>
      <c r="M240" s="145">
        <f t="shared" si="27"/>
        <v>0</v>
      </c>
      <c r="N240" s="179"/>
      <c r="O240" s="133" t="str">
        <f t="shared" si="28"/>
        <v xml:space="preserve"> </v>
      </c>
      <c r="P240" s="179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6"/>
        <v>0</v>
      </c>
      <c r="I241" s="179"/>
      <c r="J241" s="141" t="str">
        <f t="shared" si="26"/>
        <v xml:space="preserve"> </v>
      </c>
      <c r="K241" s="179"/>
      <c r="L241" s="179"/>
      <c r="M241" s="145">
        <f t="shared" si="27"/>
        <v>0</v>
      </c>
      <c r="N241" s="179"/>
      <c r="O241" s="133" t="str">
        <f t="shared" si="28"/>
        <v xml:space="preserve"> </v>
      </c>
      <c r="P241" s="179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6"/>
        <v>0</v>
      </c>
      <c r="I242" s="179"/>
      <c r="J242" s="141" t="str">
        <f t="shared" si="26"/>
        <v xml:space="preserve"> </v>
      </c>
      <c r="K242" s="179"/>
      <c r="L242" s="179"/>
      <c r="M242" s="145">
        <f t="shared" si="27"/>
        <v>0</v>
      </c>
      <c r="N242" s="179"/>
      <c r="O242" s="133" t="str">
        <f t="shared" si="28"/>
        <v xml:space="preserve"> </v>
      </c>
      <c r="P242" s="179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6"/>
        <v>0</v>
      </c>
      <c r="I243" s="179"/>
      <c r="J243" s="141" t="str">
        <f t="shared" si="26"/>
        <v xml:space="preserve"> </v>
      </c>
      <c r="K243" s="179"/>
      <c r="L243" s="179"/>
      <c r="M243" s="145">
        <f t="shared" si="27"/>
        <v>0</v>
      </c>
      <c r="N243" s="179"/>
      <c r="O243" s="133" t="str">
        <f t="shared" si="28"/>
        <v xml:space="preserve"> </v>
      </c>
      <c r="P243" s="179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6"/>
        <v>0</v>
      </c>
      <c r="I244" s="179"/>
      <c r="J244" s="141" t="str">
        <f t="shared" si="26"/>
        <v xml:space="preserve"> </v>
      </c>
      <c r="K244" s="179"/>
      <c r="L244" s="179"/>
      <c r="M244" s="145">
        <f t="shared" si="27"/>
        <v>0</v>
      </c>
      <c r="N244" s="179"/>
      <c r="O244" s="133" t="str">
        <f t="shared" si="28"/>
        <v xml:space="preserve"> </v>
      </c>
      <c r="P244" s="179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6"/>
        <v>0</v>
      </c>
      <c r="I245" s="179"/>
      <c r="J245" s="141" t="str">
        <f t="shared" si="26"/>
        <v xml:space="preserve"> </v>
      </c>
      <c r="K245" s="179"/>
      <c r="L245" s="179"/>
      <c r="M245" s="145">
        <f t="shared" si="27"/>
        <v>0</v>
      </c>
      <c r="N245" s="179"/>
      <c r="O245" s="133" t="str">
        <f t="shared" si="28"/>
        <v xml:space="preserve"> </v>
      </c>
      <c r="P245" s="179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6"/>
        <v>0</v>
      </c>
      <c r="I246" s="179"/>
      <c r="J246" s="141" t="str">
        <f t="shared" si="26"/>
        <v xml:space="preserve"> </v>
      </c>
      <c r="K246" s="179"/>
      <c r="L246" s="179"/>
      <c r="M246" s="145">
        <f t="shared" si="27"/>
        <v>0</v>
      </c>
      <c r="N246" s="179"/>
      <c r="O246" s="133" t="str">
        <f t="shared" si="28"/>
        <v xml:space="preserve"> </v>
      </c>
      <c r="P246" s="179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6"/>
        <v>0</v>
      </c>
      <c r="I247" s="179"/>
      <c r="J247" s="141" t="str">
        <f t="shared" si="26"/>
        <v xml:space="preserve"> </v>
      </c>
      <c r="K247" s="179"/>
      <c r="L247" s="179"/>
      <c r="M247" s="145">
        <f t="shared" si="27"/>
        <v>0</v>
      </c>
      <c r="N247" s="179"/>
      <c r="O247" s="133" t="str">
        <f t="shared" si="28"/>
        <v xml:space="preserve"> </v>
      </c>
      <c r="P247" s="179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6"/>
        <v>0</v>
      </c>
      <c r="I248" s="179"/>
      <c r="J248" s="141" t="str">
        <f t="shared" si="26"/>
        <v xml:space="preserve"> </v>
      </c>
      <c r="K248" s="179"/>
      <c r="L248" s="179"/>
      <c r="M248" s="145">
        <f t="shared" si="27"/>
        <v>0</v>
      </c>
      <c r="N248" s="179"/>
      <c r="O248" s="133" t="str">
        <f t="shared" si="28"/>
        <v xml:space="preserve"> </v>
      </c>
      <c r="P248" s="179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6"/>
        <v>0</v>
      </c>
      <c r="I249" s="179"/>
      <c r="J249" s="141" t="str">
        <f t="shared" si="26"/>
        <v xml:space="preserve"> </v>
      </c>
      <c r="K249" s="179"/>
      <c r="L249" s="179"/>
      <c r="M249" s="145">
        <f t="shared" si="27"/>
        <v>0</v>
      </c>
      <c r="N249" s="179"/>
      <c r="O249" s="133" t="str">
        <f t="shared" si="28"/>
        <v xml:space="preserve"> </v>
      </c>
      <c r="P249" s="179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6"/>
        <v>0</v>
      </c>
      <c r="I250" s="179"/>
      <c r="J250" s="141" t="str">
        <f t="shared" si="26"/>
        <v xml:space="preserve"> </v>
      </c>
      <c r="K250" s="179"/>
      <c r="L250" s="179"/>
      <c r="M250" s="145">
        <f t="shared" si="27"/>
        <v>0</v>
      </c>
      <c r="N250" s="179"/>
      <c r="O250" s="133" t="str">
        <f t="shared" si="28"/>
        <v xml:space="preserve"> </v>
      </c>
      <c r="P250" s="179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6"/>
        <v>0</v>
      </c>
      <c r="I251" s="179"/>
      <c r="J251" s="141" t="str">
        <f t="shared" si="26"/>
        <v xml:space="preserve"> </v>
      </c>
      <c r="K251" s="179"/>
      <c r="L251" s="179"/>
      <c r="M251" s="145">
        <f t="shared" si="27"/>
        <v>0</v>
      </c>
      <c r="N251" s="179"/>
      <c r="O251" s="133" t="str">
        <f t="shared" si="28"/>
        <v xml:space="preserve"> </v>
      </c>
      <c r="P251" s="179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6"/>
        <v>0</v>
      </c>
      <c r="I252" s="179"/>
      <c r="J252" s="141" t="str">
        <f t="shared" si="26"/>
        <v xml:space="preserve"> </v>
      </c>
      <c r="K252" s="179"/>
      <c r="L252" s="179"/>
      <c r="M252" s="145">
        <f t="shared" si="27"/>
        <v>0</v>
      </c>
      <c r="N252" s="179"/>
      <c r="O252" s="133" t="str">
        <f t="shared" si="28"/>
        <v xml:space="preserve"> </v>
      </c>
      <c r="P252" s="179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6"/>
        <v>0</v>
      </c>
      <c r="I253" s="179"/>
      <c r="J253" s="141" t="str">
        <f t="shared" si="26"/>
        <v xml:space="preserve"> </v>
      </c>
      <c r="K253" s="179"/>
      <c r="L253" s="179"/>
      <c r="M253" s="145">
        <f t="shared" si="27"/>
        <v>0</v>
      </c>
      <c r="N253" s="179"/>
      <c r="O253" s="133" t="str">
        <f t="shared" si="28"/>
        <v xml:space="preserve"> </v>
      </c>
      <c r="P253" s="179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6"/>
        <v>0</v>
      </c>
      <c r="I254" s="179"/>
      <c r="J254" s="141" t="str">
        <f t="shared" si="26"/>
        <v xml:space="preserve"> </v>
      </c>
      <c r="K254" s="179"/>
      <c r="L254" s="179"/>
      <c r="M254" s="145">
        <f t="shared" si="27"/>
        <v>0</v>
      </c>
      <c r="N254" s="179"/>
      <c r="O254" s="133" t="str">
        <f t="shared" si="28"/>
        <v xml:space="preserve"> </v>
      </c>
      <c r="P254" s="179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6"/>
        <v>0</v>
      </c>
      <c r="I255" s="179"/>
      <c r="J255" s="141" t="str">
        <f t="shared" si="26"/>
        <v xml:space="preserve"> </v>
      </c>
      <c r="K255" s="179"/>
      <c r="L255" s="179"/>
      <c r="M255" s="145">
        <f t="shared" si="27"/>
        <v>0</v>
      </c>
      <c r="N255" s="179"/>
      <c r="O255" s="133" t="str">
        <f t="shared" si="28"/>
        <v xml:space="preserve"> </v>
      </c>
      <c r="P255" s="179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6"/>
        <v>0</v>
      </c>
      <c r="I256" s="179"/>
      <c r="J256" s="141" t="str">
        <f t="shared" si="26"/>
        <v xml:space="preserve"> </v>
      </c>
      <c r="K256" s="179"/>
      <c r="L256" s="179"/>
      <c r="M256" s="145">
        <f t="shared" si="27"/>
        <v>0</v>
      </c>
      <c r="N256" s="179"/>
      <c r="O256" s="133" t="str">
        <f t="shared" si="28"/>
        <v xml:space="preserve"> </v>
      </c>
      <c r="P256" s="179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6"/>
        <v>0</v>
      </c>
      <c r="I257" s="179"/>
      <c r="J257" s="141" t="str">
        <f t="shared" si="26"/>
        <v xml:space="preserve"> </v>
      </c>
      <c r="K257" s="179"/>
      <c r="L257" s="179"/>
      <c r="M257" s="145">
        <f t="shared" si="27"/>
        <v>0</v>
      </c>
      <c r="N257" s="179"/>
      <c r="O257" s="133" t="str">
        <f t="shared" si="28"/>
        <v xml:space="preserve"> </v>
      </c>
      <c r="P257" s="179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6"/>
        <v>0</v>
      </c>
      <c r="I258" s="179"/>
      <c r="J258" s="141" t="str">
        <f t="shared" si="26"/>
        <v xml:space="preserve"> </v>
      </c>
      <c r="K258" s="179"/>
      <c r="L258" s="179"/>
      <c r="M258" s="145">
        <f t="shared" si="27"/>
        <v>0</v>
      </c>
      <c r="N258" s="179"/>
      <c r="O258" s="133" t="str">
        <f t="shared" si="28"/>
        <v xml:space="preserve"> </v>
      </c>
      <c r="P258" s="179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6"/>
        <v>0</v>
      </c>
      <c r="I259" s="179"/>
      <c r="J259" s="141" t="str">
        <f t="shared" si="26"/>
        <v xml:space="preserve"> </v>
      </c>
      <c r="K259" s="179"/>
      <c r="L259" s="179"/>
      <c r="M259" s="145">
        <f t="shared" si="27"/>
        <v>0</v>
      </c>
      <c r="N259" s="179"/>
      <c r="O259" s="133" t="str">
        <f t="shared" si="28"/>
        <v xml:space="preserve"> </v>
      </c>
      <c r="P259" s="179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6"/>
        <v>0</v>
      </c>
      <c r="I260" s="179"/>
      <c r="J260" s="141" t="str">
        <f t="shared" si="26"/>
        <v xml:space="preserve"> </v>
      </c>
      <c r="K260" s="179"/>
      <c r="L260" s="179"/>
      <c r="M260" s="145">
        <f t="shared" si="27"/>
        <v>0</v>
      </c>
      <c r="N260" s="179"/>
      <c r="O260" s="133" t="str">
        <f t="shared" si="28"/>
        <v xml:space="preserve"> </v>
      </c>
      <c r="P260" s="179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6"/>
        <v>0</v>
      </c>
      <c r="I261" s="179"/>
      <c r="J261" s="141" t="str">
        <f t="shared" si="26"/>
        <v xml:space="preserve"> </v>
      </c>
      <c r="K261" s="179"/>
      <c r="L261" s="179"/>
      <c r="M261" s="145">
        <f t="shared" si="27"/>
        <v>0</v>
      </c>
      <c r="N261" s="179"/>
      <c r="O261" s="133" t="str">
        <f t="shared" si="28"/>
        <v xml:space="preserve"> </v>
      </c>
      <c r="P261" s="179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6"/>
        <v>0</v>
      </c>
      <c r="I262" s="179"/>
      <c r="J262" s="141" t="str">
        <f t="shared" si="26"/>
        <v xml:space="preserve"> </v>
      </c>
      <c r="K262" s="179"/>
      <c r="L262" s="179"/>
      <c r="M262" s="145">
        <f t="shared" si="27"/>
        <v>0</v>
      </c>
      <c r="N262" s="179"/>
      <c r="O262" s="133" t="str">
        <f t="shared" si="28"/>
        <v xml:space="preserve"> </v>
      </c>
      <c r="P262" s="179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6"/>
        <v>0</v>
      </c>
      <c r="I263" s="179"/>
      <c r="J263" s="141" t="str">
        <f t="shared" si="26"/>
        <v xml:space="preserve"> </v>
      </c>
      <c r="K263" s="179"/>
      <c r="L263" s="179"/>
      <c r="M263" s="145">
        <f t="shared" si="27"/>
        <v>0</v>
      </c>
      <c r="N263" s="179"/>
      <c r="O263" s="133" t="str">
        <f t="shared" si="28"/>
        <v xml:space="preserve"> </v>
      </c>
      <c r="P263" s="179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6"/>
        <v>0</v>
      </c>
      <c r="I264" s="179"/>
      <c r="J264" s="141" t="str">
        <f t="shared" ref="J264:J271" si="37">IF(H264=0," ",I264/H264)</f>
        <v xml:space="preserve"> </v>
      </c>
      <c r="K264" s="179"/>
      <c r="L264" s="179"/>
      <c r="M264" s="145">
        <f t="shared" ref="M264:M271" si="38">SUM(K264:L264)</f>
        <v>0</v>
      </c>
      <c r="N264" s="179"/>
      <c r="O264" s="133" t="str">
        <f t="shared" ref="O264:O275" si="39">IF(M264=0," ",N264/M264)</f>
        <v xml:space="preserve"> </v>
      </c>
      <c r="P264" s="179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6"/>
        <v>0</v>
      </c>
      <c r="I265" s="179"/>
      <c r="J265" s="141" t="str">
        <f t="shared" si="37"/>
        <v xml:space="preserve"> </v>
      </c>
      <c r="K265" s="179"/>
      <c r="L265" s="179"/>
      <c r="M265" s="145">
        <f t="shared" si="38"/>
        <v>0</v>
      </c>
      <c r="N265" s="179"/>
      <c r="O265" s="133" t="str">
        <f t="shared" si="39"/>
        <v xml:space="preserve"> </v>
      </c>
      <c r="P265" s="179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6"/>
        <v>0</v>
      </c>
      <c r="I266" s="179"/>
      <c r="J266" s="141" t="str">
        <f t="shared" si="37"/>
        <v xml:space="preserve"> </v>
      </c>
      <c r="K266" s="179"/>
      <c r="L266" s="179"/>
      <c r="M266" s="145">
        <f t="shared" si="38"/>
        <v>0</v>
      </c>
      <c r="N266" s="179"/>
      <c r="O266" s="133" t="str">
        <f t="shared" si="39"/>
        <v xml:space="preserve"> </v>
      </c>
      <c r="P266" s="179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6"/>
        <v>0</v>
      </c>
      <c r="I267" s="179"/>
      <c r="J267" s="141" t="str">
        <f t="shared" si="37"/>
        <v xml:space="preserve"> </v>
      </c>
      <c r="K267" s="179"/>
      <c r="L267" s="179"/>
      <c r="M267" s="145">
        <f t="shared" si="38"/>
        <v>0</v>
      </c>
      <c r="N267" s="179"/>
      <c r="O267" s="133" t="str">
        <f t="shared" si="39"/>
        <v xml:space="preserve"> </v>
      </c>
      <c r="P267" s="179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6"/>
        <v>0</v>
      </c>
      <c r="I268" s="179"/>
      <c r="J268" s="141" t="str">
        <f t="shared" si="37"/>
        <v xml:space="preserve"> </v>
      </c>
      <c r="K268" s="179"/>
      <c r="L268" s="179"/>
      <c r="M268" s="145">
        <f t="shared" si="38"/>
        <v>0</v>
      </c>
      <c r="N268" s="179"/>
      <c r="O268" s="133" t="str">
        <f t="shared" si="39"/>
        <v xml:space="preserve"> </v>
      </c>
      <c r="P268" s="179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6"/>
        <v>0</v>
      </c>
      <c r="I269" s="179"/>
      <c r="J269" s="141" t="str">
        <f t="shared" si="37"/>
        <v xml:space="preserve"> </v>
      </c>
      <c r="K269" s="179"/>
      <c r="L269" s="179"/>
      <c r="M269" s="145">
        <f t="shared" si="38"/>
        <v>0</v>
      </c>
      <c r="N269" s="179"/>
      <c r="O269" s="133" t="str">
        <f t="shared" si="39"/>
        <v xml:space="preserve"> </v>
      </c>
      <c r="P269" s="179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6"/>
        <v>0</v>
      </c>
      <c r="I270" s="179"/>
      <c r="J270" s="141" t="str">
        <f t="shared" si="37"/>
        <v xml:space="preserve"> </v>
      </c>
      <c r="K270" s="179"/>
      <c r="L270" s="179"/>
      <c r="M270" s="145">
        <f t="shared" si="38"/>
        <v>0</v>
      </c>
      <c r="N270" s="179"/>
      <c r="O270" s="133" t="str">
        <f t="shared" si="39"/>
        <v xml:space="preserve"> </v>
      </c>
      <c r="P270" s="179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6"/>
        <v>0</v>
      </c>
      <c r="I271" s="179"/>
      <c r="J271" s="141" t="str">
        <f t="shared" si="37"/>
        <v xml:space="preserve"> </v>
      </c>
      <c r="K271" s="179"/>
      <c r="L271" s="179"/>
      <c r="M271" s="145">
        <f t="shared" si="38"/>
        <v>0</v>
      </c>
      <c r="N271" s="179"/>
      <c r="O271" s="133" t="str">
        <f t="shared" si="39"/>
        <v xml:space="preserve"> </v>
      </c>
      <c r="P271" s="179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6">
        <v>0</v>
      </c>
      <c r="G272" s="146">
        <f t="shared" ref="G272:H272" si="40">G50+G86+G184+G214+G223+G247+G271</f>
        <v>0</v>
      </c>
      <c r="H272" s="146">
        <f t="shared" si="40"/>
        <v>0</v>
      </c>
      <c r="I272" s="146">
        <f>I214</f>
        <v>0</v>
      </c>
      <c r="J272" s="146" t="e">
        <f t="shared" ref="J272:N272" si="41">J214</f>
        <v>#VALUE!</v>
      </c>
      <c r="K272" s="146">
        <f t="shared" si="41"/>
        <v>0</v>
      </c>
      <c r="L272" s="146">
        <f t="shared" si="41"/>
        <v>1</v>
      </c>
      <c r="M272" s="146">
        <f t="shared" si="41"/>
        <v>1</v>
      </c>
      <c r="N272" s="146">
        <f t="shared" si="41"/>
        <v>1</v>
      </c>
      <c r="O272" s="133">
        <f t="shared" si="39"/>
        <v>1</v>
      </c>
      <c r="P272" s="146">
        <f t="shared" ref="P272" si="42">P50+P86+P184+P214+P223+P247+P271</f>
        <v>0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4"/>
      <c r="G273" s="204"/>
      <c r="H273" s="204"/>
      <c r="I273" s="146"/>
      <c r="J273" s="146"/>
      <c r="K273" s="146"/>
      <c r="L273" s="146">
        <v>400679</v>
      </c>
      <c r="M273" s="146">
        <f>SUM(K273:L273)</f>
        <v>400679</v>
      </c>
      <c r="N273" s="146">
        <v>400679</v>
      </c>
      <c r="O273" s="133">
        <f t="shared" si="39"/>
        <v>1</v>
      </c>
      <c r="P273" s="146"/>
    </row>
    <row r="274" spans="1:16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04"/>
      <c r="G274" s="204"/>
      <c r="H274" s="204"/>
      <c r="I274" s="146">
        <f t="shared" ref="I274" si="43">SUM(I273)</f>
        <v>0</v>
      </c>
      <c r="J274" s="146">
        <f t="shared" ref="J274:N274" si="44">SUM(J273)</f>
        <v>0</v>
      </c>
      <c r="K274" s="146">
        <f t="shared" si="44"/>
        <v>0</v>
      </c>
      <c r="L274" s="146">
        <f t="shared" si="44"/>
        <v>400679</v>
      </c>
      <c r="M274" s="146">
        <f t="shared" si="44"/>
        <v>400679</v>
      </c>
      <c r="N274" s="146">
        <f t="shared" si="44"/>
        <v>400679</v>
      </c>
      <c r="O274" s="133">
        <f t="shared" si="39"/>
        <v>1</v>
      </c>
      <c r="P274" s="146">
        <f t="shared" ref="P274" si="45">SUM(P273)</f>
        <v>0</v>
      </c>
    </row>
    <row r="275" spans="1:16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04"/>
      <c r="G275" s="204"/>
      <c r="H275" s="204"/>
      <c r="I275" s="146">
        <f t="shared" ref="I275" si="46">I272+I274</f>
        <v>0</v>
      </c>
      <c r="J275" s="146" t="e">
        <f t="shared" ref="J275:N275" si="47">J272+J274</f>
        <v>#VALUE!</v>
      </c>
      <c r="K275" s="146">
        <f t="shared" si="47"/>
        <v>0</v>
      </c>
      <c r="L275" s="146">
        <f t="shared" si="47"/>
        <v>400680</v>
      </c>
      <c r="M275" s="146">
        <f t="shared" si="47"/>
        <v>400680</v>
      </c>
      <c r="N275" s="146">
        <f t="shared" si="47"/>
        <v>400680</v>
      </c>
      <c r="O275" s="133">
        <f t="shared" si="39"/>
        <v>1</v>
      </c>
      <c r="P275" s="146">
        <f t="shared" ref="P275" si="48">P272+P274</f>
        <v>0</v>
      </c>
    </row>
    <row r="276" spans="1:16" x14ac:dyDescent="0.2">
      <c r="A276" s="202"/>
      <c r="B276" s="202"/>
      <c r="C276" s="52"/>
      <c r="D276" s="203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  <c r="P276" s="204"/>
    </row>
    <row r="277" spans="1:16" x14ac:dyDescent="0.2">
      <c r="C277" s="249"/>
      <c r="D277" s="244"/>
    </row>
    <row r="278" spans="1:16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6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6" x14ac:dyDescent="0.2">
      <c r="A280" s="386" t="s">
        <v>3</v>
      </c>
      <c r="B280" s="386"/>
      <c r="C280" s="165" t="s">
        <v>4</v>
      </c>
      <c r="D280" s="165" t="s">
        <v>5</v>
      </c>
      <c r="E280" s="53"/>
      <c r="F280" s="163" t="s">
        <v>857</v>
      </c>
      <c r="G280" s="163" t="s">
        <v>858</v>
      </c>
      <c r="H280" s="163" t="s">
        <v>865</v>
      </c>
      <c r="I280" s="373" t="s">
        <v>866</v>
      </c>
      <c r="J280" s="163" t="s">
        <v>858</v>
      </c>
      <c r="K280" s="373" t="s">
        <v>866</v>
      </c>
      <c r="L280" s="163" t="s">
        <v>858</v>
      </c>
      <c r="M280" s="163" t="s">
        <v>865</v>
      </c>
      <c r="N280" s="233" t="s">
        <v>866</v>
      </c>
      <c r="O280" s="141" t="s">
        <v>867</v>
      </c>
      <c r="P280" s="328" t="s">
        <v>866</v>
      </c>
    </row>
    <row r="281" spans="1:16" ht="15" hidden="1" customHeight="1" x14ac:dyDescent="0.2">
      <c r="A281" s="383" t="s">
        <v>6</v>
      </c>
      <c r="B281" s="383"/>
      <c r="C281" s="3" t="s">
        <v>516</v>
      </c>
      <c r="D281" s="22" t="s">
        <v>517</v>
      </c>
      <c r="E281" s="23"/>
      <c r="O281" s="332"/>
    </row>
    <row r="282" spans="1:16" ht="15" hidden="1" customHeight="1" x14ac:dyDescent="0.2">
      <c r="A282" s="383" t="s">
        <v>9</v>
      </c>
      <c r="B282" s="383"/>
      <c r="C282" s="3" t="s">
        <v>518</v>
      </c>
      <c r="D282" s="22" t="s">
        <v>519</v>
      </c>
      <c r="E282" s="23"/>
      <c r="O282" s="332"/>
    </row>
    <row r="283" spans="1:16" ht="15" hidden="1" customHeight="1" x14ac:dyDescent="0.2">
      <c r="A283" s="383" t="s">
        <v>12</v>
      </c>
      <c r="B283" s="383"/>
      <c r="C283" s="3" t="s">
        <v>520</v>
      </c>
      <c r="D283" s="22" t="s">
        <v>521</v>
      </c>
      <c r="E283" s="23"/>
      <c r="O283" s="332"/>
    </row>
    <row r="284" spans="1:16" ht="15" hidden="1" customHeight="1" x14ac:dyDescent="0.2">
      <c r="A284" s="383" t="s">
        <v>15</v>
      </c>
      <c r="B284" s="383"/>
      <c r="C284" s="3" t="s">
        <v>522</v>
      </c>
      <c r="D284" s="22" t="s">
        <v>523</v>
      </c>
      <c r="E284" s="23"/>
      <c r="O284" s="332"/>
    </row>
    <row r="285" spans="1:16" ht="15" hidden="1" customHeight="1" x14ac:dyDescent="0.2">
      <c r="A285" s="383" t="s">
        <v>18</v>
      </c>
      <c r="B285" s="383"/>
      <c r="C285" s="3" t="s">
        <v>524</v>
      </c>
      <c r="D285" s="22" t="s">
        <v>525</v>
      </c>
      <c r="E285" s="23"/>
      <c r="O285" s="332"/>
    </row>
    <row r="286" spans="1:16" ht="15" hidden="1" customHeight="1" x14ac:dyDescent="0.2">
      <c r="A286" s="383" t="s">
        <v>21</v>
      </c>
      <c r="B286" s="383"/>
      <c r="C286" s="3" t="s">
        <v>526</v>
      </c>
      <c r="D286" s="22" t="s">
        <v>527</v>
      </c>
      <c r="E286" s="23"/>
      <c r="O286" s="332"/>
    </row>
    <row r="287" spans="1:16" ht="15" hidden="1" customHeight="1" x14ac:dyDescent="0.2">
      <c r="A287" s="383" t="s">
        <v>24</v>
      </c>
      <c r="B287" s="383"/>
      <c r="C287" s="3" t="s">
        <v>528</v>
      </c>
      <c r="D287" s="22" t="s">
        <v>529</v>
      </c>
      <c r="E287" s="23"/>
      <c r="O287" s="332"/>
    </row>
    <row r="288" spans="1:16" ht="15" hidden="1" customHeight="1" x14ac:dyDescent="0.2">
      <c r="A288" s="383" t="s">
        <v>27</v>
      </c>
      <c r="B288" s="383"/>
      <c r="C288" s="3" t="s">
        <v>530</v>
      </c>
      <c r="D288" s="22" t="s">
        <v>531</v>
      </c>
      <c r="E288" s="23"/>
      <c r="O288" s="332"/>
    </row>
    <row r="289" spans="1:15" ht="15" hidden="1" customHeight="1" x14ac:dyDescent="0.2">
      <c r="A289" s="383" t="s">
        <v>30</v>
      </c>
      <c r="B289" s="383"/>
      <c r="C289" s="3" t="s">
        <v>532</v>
      </c>
      <c r="D289" s="22" t="s">
        <v>533</v>
      </c>
      <c r="E289" s="23"/>
      <c r="O289" s="332"/>
    </row>
    <row r="290" spans="1:15" ht="15" hidden="1" customHeight="1" x14ac:dyDescent="0.2">
      <c r="A290" s="383" t="s">
        <v>33</v>
      </c>
      <c r="B290" s="383"/>
      <c r="C290" s="3" t="s">
        <v>534</v>
      </c>
      <c r="D290" s="22" t="s">
        <v>535</v>
      </c>
      <c r="E290" s="23"/>
      <c r="O290" s="332"/>
    </row>
    <row r="291" spans="1:15" ht="15" hidden="1" customHeight="1" x14ac:dyDescent="0.2">
      <c r="A291" s="383" t="s">
        <v>36</v>
      </c>
      <c r="B291" s="383"/>
      <c r="C291" s="3" t="s">
        <v>536</v>
      </c>
      <c r="D291" s="22" t="s">
        <v>537</v>
      </c>
      <c r="E291" s="23"/>
      <c r="O291" s="332"/>
    </row>
    <row r="292" spans="1:15" ht="15" hidden="1" customHeight="1" x14ac:dyDescent="0.2">
      <c r="A292" s="383" t="s">
        <v>38</v>
      </c>
      <c r="B292" s="383"/>
      <c r="C292" s="3" t="s">
        <v>538</v>
      </c>
      <c r="D292" s="22" t="s">
        <v>539</v>
      </c>
      <c r="E292" s="23"/>
      <c r="O292" s="332"/>
    </row>
    <row r="293" spans="1:15" ht="15" hidden="1" customHeight="1" x14ac:dyDescent="0.2">
      <c r="A293" s="383" t="s">
        <v>40</v>
      </c>
      <c r="B293" s="383"/>
      <c r="C293" s="3" t="s">
        <v>540</v>
      </c>
      <c r="D293" s="22" t="s">
        <v>541</v>
      </c>
      <c r="E293" s="23"/>
      <c r="O293" s="332"/>
    </row>
    <row r="294" spans="1:15" ht="15" hidden="1" customHeight="1" x14ac:dyDescent="0.2">
      <c r="A294" s="383" t="s">
        <v>42</v>
      </c>
      <c r="B294" s="383"/>
      <c r="C294" s="24" t="s">
        <v>542</v>
      </c>
      <c r="D294" s="22" t="s">
        <v>541</v>
      </c>
      <c r="E294" s="25"/>
      <c r="O294" s="332"/>
    </row>
    <row r="295" spans="1:15" ht="15" hidden="1" customHeight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J295"/>
      <c r="O295" s="332"/>
    </row>
    <row r="296" spans="1:15" ht="15" hidden="1" customHeight="1" x14ac:dyDescent="0.2">
      <c r="A296" s="383" t="s">
        <v>46</v>
      </c>
      <c r="B296" s="383"/>
      <c r="C296" s="3" t="s">
        <v>545</v>
      </c>
      <c r="D296" s="22" t="s">
        <v>546</v>
      </c>
      <c r="E296" s="23"/>
      <c r="O296" s="332"/>
    </row>
    <row r="297" spans="1:15" ht="25.5" hidden="1" customHeight="1" x14ac:dyDescent="0.2">
      <c r="A297" s="383" t="s">
        <v>48</v>
      </c>
      <c r="B297" s="383"/>
      <c r="C297" s="3" t="s">
        <v>547</v>
      </c>
      <c r="D297" s="22" t="s">
        <v>548</v>
      </c>
      <c r="E297" s="23"/>
      <c r="O297" s="332"/>
    </row>
    <row r="298" spans="1:15" ht="15" hidden="1" customHeight="1" x14ac:dyDescent="0.2">
      <c r="A298" s="383" t="s">
        <v>50</v>
      </c>
      <c r="B298" s="383"/>
      <c r="C298" s="3" t="s">
        <v>549</v>
      </c>
      <c r="D298" s="22" t="s">
        <v>550</v>
      </c>
      <c r="E298" s="23"/>
      <c r="O298" s="332"/>
    </row>
    <row r="299" spans="1:15" ht="15" hidden="1" customHeight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J299"/>
      <c r="O299" s="332"/>
    </row>
    <row r="300" spans="1:15" ht="15" hidden="1" customHeight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J300"/>
      <c r="O300" s="332"/>
    </row>
    <row r="301" spans="1:15" ht="25.5" hidden="1" customHeight="1" x14ac:dyDescent="0.2">
      <c r="A301" s="384">
        <v>21</v>
      </c>
      <c r="B301" s="384"/>
      <c r="C301" s="4" t="s">
        <v>555</v>
      </c>
      <c r="D301" s="19" t="s">
        <v>556</v>
      </c>
      <c r="E301" s="26"/>
      <c r="J301"/>
      <c r="O301" s="332"/>
    </row>
    <row r="302" spans="1:15" ht="15" hidden="1" customHeight="1" x14ac:dyDescent="0.2">
      <c r="A302" s="383">
        <v>22</v>
      </c>
      <c r="B302" s="383"/>
      <c r="C302" s="24" t="s">
        <v>168</v>
      </c>
      <c r="D302" s="22" t="s">
        <v>556</v>
      </c>
      <c r="E302" s="25"/>
      <c r="O302" s="332"/>
    </row>
    <row r="303" spans="1:15" ht="15" hidden="1" customHeight="1" x14ac:dyDescent="0.2">
      <c r="A303" s="383">
        <v>23</v>
      </c>
      <c r="B303" s="383"/>
      <c r="C303" s="24" t="s">
        <v>185</v>
      </c>
      <c r="D303" s="22" t="s">
        <v>556</v>
      </c>
      <c r="E303" s="25"/>
      <c r="O303" s="332"/>
    </row>
    <row r="304" spans="1:15" ht="15" hidden="1" customHeight="1" x14ac:dyDescent="0.2">
      <c r="A304" s="383">
        <v>24</v>
      </c>
      <c r="B304" s="383"/>
      <c r="C304" s="24" t="s">
        <v>172</v>
      </c>
      <c r="D304" s="22" t="s">
        <v>556</v>
      </c>
      <c r="E304" s="25"/>
      <c r="O304" s="332"/>
    </row>
    <row r="305" spans="1:15" ht="15" hidden="1" customHeight="1" x14ac:dyDescent="0.2">
      <c r="A305" s="383">
        <v>25</v>
      </c>
      <c r="B305" s="383"/>
      <c r="C305" s="24" t="s">
        <v>189</v>
      </c>
      <c r="D305" s="22" t="s">
        <v>556</v>
      </c>
      <c r="E305" s="25"/>
      <c r="O305" s="332"/>
    </row>
    <row r="306" spans="1:15" ht="15" hidden="1" customHeight="1" x14ac:dyDescent="0.2">
      <c r="A306" s="383">
        <v>26</v>
      </c>
      <c r="B306" s="383"/>
      <c r="C306" s="24" t="s">
        <v>557</v>
      </c>
      <c r="D306" s="22" t="s">
        <v>556</v>
      </c>
      <c r="E306" s="25"/>
      <c r="O306" s="332"/>
    </row>
    <row r="307" spans="1:15" ht="38.25" hidden="1" customHeight="1" x14ac:dyDescent="0.2">
      <c r="A307" s="383">
        <v>27</v>
      </c>
      <c r="B307" s="383"/>
      <c r="C307" s="24" t="s">
        <v>558</v>
      </c>
      <c r="D307" s="22" t="s">
        <v>556</v>
      </c>
      <c r="E307" s="25"/>
      <c r="O307" s="332"/>
    </row>
    <row r="308" spans="1:15" ht="15" hidden="1" customHeight="1" x14ac:dyDescent="0.2">
      <c r="A308" s="383">
        <v>28</v>
      </c>
      <c r="B308" s="383"/>
      <c r="C308" s="24" t="s">
        <v>559</v>
      </c>
      <c r="D308" s="22" t="s">
        <v>556</v>
      </c>
      <c r="E308" s="25"/>
      <c r="O308" s="332"/>
    </row>
    <row r="309" spans="1:15" ht="15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I309" s="177"/>
      <c r="J309" s="137"/>
      <c r="K309" s="177"/>
      <c r="L309" s="177"/>
      <c r="M309" s="177"/>
      <c r="N309" s="177"/>
      <c r="O309" s="133" t="str">
        <f t="shared" ref="O309:O313" si="49">IF(M309=0," ",N309/M309)</f>
        <v xml:space="preserve"> </v>
      </c>
    </row>
    <row r="310" spans="1:15" ht="15" customHeight="1" x14ac:dyDescent="0.2">
      <c r="A310" s="383" t="s">
        <v>67</v>
      </c>
      <c r="B310" s="383"/>
      <c r="C310" s="3" t="s">
        <v>562</v>
      </c>
      <c r="D310" s="22" t="s">
        <v>563</v>
      </c>
      <c r="E310" s="23"/>
      <c r="I310" s="177"/>
      <c r="J310" s="137"/>
      <c r="K310" s="177"/>
      <c r="L310" s="377">
        <v>315497</v>
      </c>
      <c r="M310" s="377">
        <f>SUM(K310:L310)</f>
        <v>315497</v>
      </c>
      <c r="N310" s="377">
        <v>315497</v>
      </c>
      <c r="O310" s="133">
        <f t="shared" si="49"/>
        <v>1</v>
      </c>
    </row>
    <row r="311" spans="1:15" ht="15" customHeight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I311" s="177"/>
      <c r="J311" s="137"/>
      <c r="K311" s="177"/>
      <c r="L311" s="177"/>
      <c r="M311" s="177"/>
      <c r="N311" s="179"/>
      <c r="O311" s="133" t="str">
        <f t="shared" si="49"/>
        <v xml:space="preserve"> </v>
      </c>
    </row>
    <row r="312" spans="1:15" ht="15" customHeight="1" x14ac:dyDescent="0.2">
      <c r="A312" s="384" t="s">
        <v>69</v>
      </c>
      <c r="B312" s="384"/>
      <c r="C312" s="4" t="s">
        <v>566</v>
      </c>
      <c r="D312" s="19" t="s">
        <v>567</v>
      </c>
      <c r="E312" s="26"/>
      <c r="I312" s="378">
        <f>SUM(I309:I311)</f>
        <v>0</v>
      </c>
      <c r="J312" s="378">
        <f t="shared" ref="J312:N312" si="50">SUM(J309:J311)</f>
        <v>0</v>
      </c>
      <c r="K312" s="378">
        <f t="shared" si="50"/>
        <v>0</v>
      </c>
      <c r="L312" s="378">
        <f t="shared" si="50"/>
        <v>315497</v>
      </c>
      <c r="M312" s="378">
        <f t="shared" si="50"/>
        <v>315497</v>
      </c>
      <c r="N312" s="378">
        <f t="shared" si="50"/>
        <v>315497</v>
      </c>
      <c r="O312" s="143">
        <f t="shared" si="49"/>
        <v>1</v>
      </c>
    </row>
    <row r="313" spans="1:15" ht="15" hidden="1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I313" s="177"/>
      <c r="J313" s="137"/>
      <c r="K313" s="177"/>
      <c r="L313" s="177"/>
      <c r="M313" s="177"/>
      <c r="N313" s="177"/>
      <c r="O313" s="133" t="str">
        <f t="shared" si="49"/>
        <v xml:space="preserve"> </v>
      </c>
    </row>
    <row r="314" spans="1:15" ht="15" hidden="1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I314" s="177"/>
      <c r="J314" s="137"/>
      <c r="K314" s="177"/>
      <c r="L314" s="177"/>
      <c r="M314" s="177"/>
      <c r="N314" s="177"/>
      <c r="O314" s="332"/>
    </row>
    <row r="315" spans="1:15" ht="15" hidden="1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I315" s="177"/>
      <c r="J315" s="74"/>
      <c r="K315" s="177"/>
      <c r="L315" s="177"/>
      <c r="M315" s="177"/>
      <c r="N315" s="177"/>
      <c r="O315" s="332"/>
    </row>
    <row r="316" spans="1:15" ht="15" hidden="1" customHeight="1" x14ac:dyDescent="0.2">
      <c r="A316" s="383" t="s">
        <v>75</v>
      </c>
      <c r="B316" s="383"/>
      <c r="C316" s="3" t="s">
        <v>574</v>
      </c>
      <c r="D316" s="22" t="s">
        <v>575</v>
      </c>
      <c r="E316" s="23"/>
      <c r="I316" s="177"/>
      <c r="J316" s="137"/>
      <c r="K316" s="177"/>
      <c r="L316" s="177"/>
      <c r="M316" s="177"/>
      <c r="N316" s="177"/>
      <c r="O316" s="332"/>
    </row>
    <row r="317" spans="1:15" ht="15" hidden="1" customHeight="1" x14ac:dyDescent="0.2">
      <c r="A317" s="383" t="s">
        <v>76</v>
      </c>
      <c r="B317" s="383"/>
      <c r="C317" s="3" t="s">
        <v>576</v>
      </c>
      <c r="D317" s="22" t="s">
        <v>577</v>
      </c>
      <c r="E317" s="23"/>
      <c r="I317" s="177"/>
      <c r="J317" s="137"/>
      <c r="K317" s="177"/>
      <c r="L317" s="177"/>
      <c r="M317" s="177"/>
      <c r="N317" s="177"/>
      <c r="O317" s="332"/>
    </row>
    <row r="318" spans="1:15" ht="15" hidden="1" customHeight="1" x14ac:dyDescent="0.2">
      <c r="A318" s="383" t="s">
        <v>77</v>
      </c>
      <c r="B318" s="383"/>
      <c r="C318" s="3" t="s">
        <v>578</v>
      </c>
      <c r="D318" s="22" t="s">
        <v>579</v>
      </c>
      <c r="E318" s="23"/>
      <c r="I318" s="177"/>
      <c r="J318" s="137"/>
      <c r="K318" s="177"/>
      <c r="L318" s="177"/>
      <c r="M318" s="177"/>
      <c r="N318" s="177"/>
      <c r="O318" s="332"/>
    </row>
    <row r="319" spans="1:15" ht="25.5" hidden="1" customHeight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I319" s="177"/>
      <c r="J319" s="137"/>
      <c r="K319" s="177"/>
      <c r="L319" s="177"/>
      <c r="M319" s="177"/>
      <c r="N319" s="177"/>
      <c r="O319" s="332"/>
    </row>
    <row r="320" spans="1:15" ht="15" hidden="1" customHeight="1" x14ac:dyDescent="0.2">
      <c r="A320" s="383" t="s">
        <v>79</v>
      </c>
      <c r="B320" s="383"/>
      <c r="C320" s="3" t="s">
        <v>581</v>
      </c>
      <c r="D320" s="22" t="s">
        <v>582</v>
      </c>
      <c r="E320" s="23"/>
      <c r="I320" s="177"/>
      <c r="J320" s="137"/>
      <c r="K320" s="177"/>
      <c r="L320" s="177"/>
      <c r="M320" s="177"/>
      <c r="N320" s="177"/>
      <c r="O320" s="332"/>
    </row>
    <row r="321" spans="1:15" ht="15" hidden="1" customHeight="1" x14ac:dyDescent="0.2">
      <c r="A321" s="383" t="s">
        <v>80</v>
      </c>
      <c r="B321" s="383"/>
      <c r="C321" s="27" t="s">
        <v>583</v>
      </c>
      <c r="D321" s="22" t="s">
        <v>584</v>
      </c>
      <c r="E321" s="28"/>
      <c r="I321" s="177"/>
      <c r="J321" s="137"/>
      <c r="K321" s="177"/>
      <c r="L321" s="177"/>
      <c r="M321" s="177"/>
      <c r="N321" s="177"/>
      <c r="O321" s="332"/>
    </row>
    <row r="322" spans="1:15" ht="15" hidden="1" customHeight="1" x14ac:dyDescent="0.2">
      <c r="A322" s="383" t="s">
        <v>81</v>
      </c>
      <c r="B322" s="383"/>
      <c r="C322" s="24" t="s">
        <v>355</v>
      </c>
      <c r="D322" s="22" t="s">
        <v>584</v>
      </c>
      <c r="E322" s="25"/>
      <c r="I322" s="177"/>
      <c r="J322" s="137"/>
      <c r="K322" s="177"/>
      <c r="L322" s="177"/>
      <c r="M322" s="177"/>
      <c r="N322" s="177"/>
      <c r="O322" s="332"/>
    </row>
    <row r="323" spans="1:15" ht="15" hidden="1" customHeight="1" x14ac:dyDescent="0.2">
      <c r="A323" s="383" t="s">
        <v>82</v>
      </c>
      <c r="B323" s="383"/>
      <c r="C323" s="3" t="s">
        <v>585</v>
      </c>
      <c r="D323" s="22" t="s">
        <v>586</v>
      </c>
      <c r="E323" s="23"/>
      <c r="I323" s="177"/>
      <c r="J323" s="137"/>
      <c r="K323" s="177"/>
      <c r="L323" s="177"/>
      <c r="M323" s="177"/>
      <c r="N323" s="177"/>
      <c r="O323" s="332"/>
    </row>
    <row r="324" spans="1:15" ht="15" hidden="1" customHeight="1" x14ac:dyDescent="0.2">
      <c r="A324" s="383" t="s">
        <v>85</v>
      </c>
      <c r="B324" s="383"/>
      <c r="C324" s="3" t="s">
        <v>587</v>
      </c>
      <c r="D324" s="22" t="s">
        <v>588</v>
      </c>
      <c r="E324" s="23"/>
      <c r="I324" s="177"/>
      <c r="J324" s="137"/>
      <c r="K324" s="177"/>
      <c r="L324" s="177"/>
      <c r="M324" s="177"/>
      <c r="N324" s="177"/>
      <c r="O324" s="332"/>
    </row>
    <row r="325" spans="1:15" ht="15" hidden="1" customHeight="1" x14ac:dyDescent="0.2">
      <c r="A325" s="383" t="s">
        <v>88</v>
      </c>
      <c r="B325" s="383"/>
      <c r="C325" s="24" t="s">
        <v>589</v>
      </c>
      <c r="D325" s="22" t="s">
        <v>588</v>
      </c>
      <c r="E325" s="25"/>
      <c r="I325" s="177"/>
      <c r="J325" s="137"/>
      <c r="K325" s="177"/>
      <c r="L325" s="177"/>
      <c r="M325" s="177"/>
      <c r="N325" s="177"/>
      <c r="O325" s="332"/>
    </row>
    <row r="326" spans="1:15" ht="15" hidden="1" customHeight="1" x14ac:dyDescent="0.2">
      <c r="A326" s="384" t="s">
        <v>91</v>
      </c>
      <c r="B326" s="384"/>
      <c r="C326" s="4" t="s">
        <v>590</v>
      </c>
      <c r="D326" s="19" t="s">
        <v>591</v>
      </c>
      <c r="E326" s="26"/>
      <c r="I326" s="177"/>
      <c r="J326" s="74"/>
      <c r="K326" s="177"/>
      <c r="L326" s="177"/>
      <c r="M326" s="177"/>
      <c r="N326" s="177"/>
      <c r="O326" s="332"/>
    </row>
    <row r="327" spans="1:15" ht="15" hidden="1" customHeight="1" x14ac:dyDescent="0.2">
      <c r="A327" s="383" t="s">
        <v>94</v>
      </c>
      <c r="B327" s="383"/>
      <c r="C327" s="3" t="s">
        <v>592</v>
      </c>
      <c r="D327" s="22" t="s">
        <v>593</v>
      </c>
      <c r="E327" s="23"/>
      <c r="I327" s="177"/>
      <c r="J327" s="137"/>
      <c r="K327" s="177"/>
      <c r="L327" s="177"/>
      <c r="M327" s="177"/>
      <c r="N327" s="177"/>
      <c r="O327" s="332"/>
    </row>
    <row r="328" spans="1:15" ht="15" hidden="1" customHeight="1" x14ac:dyDescent="0.2">
      <c r="A328" s="383" t="s">
        <v>95</v>
      </c>
      <c r="B328" s="383"/>
      <c r="C328" s="3" t="s">
        <v>594</v>
      </c>
      <c r="D328" s="22" t="s">
        <v>595</v>
      </c>
      <c r="E328" s="23"/>
      <c r="I328" s="177"/>
      <c r="J328" s="137"/>
      <c r="K328" s="177"/>
      <c r="L328" s="177"/>
      <c r="M328" s="177"/>
      <c r="N328" s="177"/>
      <c r="O328" s="332"/>
    </row>
    <row r="329" spans="1:15" ht="15" hidden="1" customHeight="1" x14ac:dyDescent="0.2">
      <c r="A329" s="384" t="s">
        <v>96</v>
      </c>
      <c r="B329" s="384"/>
      <c r="C329" s="4" t="s">
        <v>596</v>
      </c>
      <c r="D329" s="19" t="s">
        <v>597</v>
      </c>
      <c r="E329" s="26"/>
      <c r="I329" s="177"/>
      <c r="J329" s="74"/>
      <c r="K329" s="177"/>
      <c r="L329" s="177"/>
      <c r="M329" s="177"/>
      <c r="N329" s="177"/>
      <c r="O329" s="332"/>
    </row>
    <row r="330" spans="1:15" ht="15" customHeight="1" x14ac:dyDescent="0.2">
      <c r="A330" s="383" t="s">
        <v>97</v>
      </c>
      <c r="B330" s="383"/>
      <c r="C330" s="3" t="s">
        <v>598</v>
      </c>
      <c r="D330" s="22" t="s">
        <v>599</v>
      </c>
      <c r="E330" s="23"/>
      <c r="I330" s="177"/>
      <c r="J330" s="137"/>
      <c r="K330" s="177"/>
      <c r="L330" s="377">
        <v>85183</v>
      </c>
      <c r="M330" s="377">
        <f>SUM(K330:L330)</f>
        <v>85183</v>
      </c>
      <c r="N330" s="377">
        <v>85183</v>
      </c>
      <c r="O330" s="133">
        <f t="shared" ref="O330" si="51">IF(M330=0," ",N330/M330)</f>
        <v>1</v>
      </c>
    </row>
    <row r="331" spans="1:15" ht="15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I331" s="177"/>
      <c r="J331" s="137"/>
      <c r="K331" s="177"/>
      <c r="L331" s="177"/>
      <c r="M331" s="177"/>
      <c r="N331" s="177"/>
      <c r="O331" s="332"/>
    </row>
    <row r="332" spans="1:15" ht="15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I332" s="177"/>
      <c r="J332" s="137"/>
      <c r="K332" s="177"/>
      <c r="L332" s="177"/>
      <c r="M332" s="177"/>
      <c r="N332" s="177"/>
      <c r="O332" s="332"/>
    </row>
    <row r="333" spans="1:15" ht="15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I333" s="177"/>
      <c r="J333" s="137"/>
      <c r="K333" s="177"/>
      <c r="L333" s="177"/>
      <c r="M333" s="177"/>
      <c r="N333" s="177"/>
      <c r="O333" s="332"/>
    </row>
    <row r="334" spans="1:15" ht="15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I334" s="177"/>
      <c r="J334" s="137"/>
      <c r="K334" s="177"/>
      <c r="L334" s="177"/>
      <c r="M334" s="177"/>
      <c r="N334" s="177"/>
      <c r="O334" s="332"/>
    </row>
    <row r="335" spans="1:15" ht="15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I335" s="177"/>
      <c r="J335" s="137"/>
      <c r="K335" s="177"/>
      <c r="L335" s="177"/>
      <c r="M335" s="177"/>
      <c r="N335" s="177"/>
      <c r="O335" s="332"/>
    </row>
    <row r="336" spans="1:15" ht="15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I336" s="177"/>
      <c r="J336" s="137"/>
      <c r="K336" s="177"/>
      <c r="L336" s="177"/>
      <c r="M336" s="177"/>
      <c r="N336" s="177"/>
      <c r="O336" s="332"/>
    </row>
    <row r="337" spans="1:16" ht="25.5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I337" s="177"/>
      <c r="J337" s="137"/>
      <c r="K337" s="177"/>
      <c r="L337" s="177"/>
      <c r="M337" s="177"/>
      <c r="N337" s="177"/>
      <c r="O337" s="332"/>
    </row>
    <row r="338" spans="1:16" ht="15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I338" s="177"/>
      <c r="J338" s="137"/>
      <c r="K338" s="177"/>
      <c r="L338" s="177"/>
      <c r="M338" s="177"/>
      <c r="N338" s="177"/>
      <c r="O338" s="332"/>
    </row>
    <row r="339" spans="1:16" ht="15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I339" s="177"/>
      <c r="J339" s="137"/>
      <c r="K339" s="177"/>
      <c r="L339" s="177"/>
      <c r="M339" s="177"/>
      <c r="N339" s="177"/>
      <c r="O339" s="332"/>
    </row>
    <row r="340" spans="1:16" ht="25.5" customHeight="1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>
        <f t="shared" ref="F340:H340" si="52">F330+F331+F332+F335+F339</f>
        <v>0</v>
      </c>
      <c r="G340">
        <f t="shared" si="52"/>
        <v>0</v>
      </c>
      <c r="H340">
        <f t="shared" si="52"/>
        <v>0</v>
      </c>
      <c r="I340" s="378">
        <f>I330+I331+I332+I335+I339</f>
        <v>0</v>
      </c>
      <c r="J340" s="378">
        <f t="shared" ref="J340:N340" si="53">J330+J331+J332+J335+J339</f>
        <v>0</v>
      </c>
      <c r="K340" s="378">
        <f t="shared" si="53"/>
        <v>0</v>
      </c>
      <c r="L340" s="378">
        <f t="shared" si="53"/>
        <v>85183</v>
      </c>
      <c r="M340" s="378">
        <f t="shared" si="53"/>
        <v>85183</v>
      </c>
      <c r="N340" s="378">
        <f t="shared" si="53"/>
        <v>85183</v>
      </c>
      <c r="O340" s="143">
        <f t="shared" ref="O340:O341" si="54">IF(M340=0," ",N340/M340)</f>
        <v>1</v>
      </c>
    </row>
    <row r="341" spans="1:16" ht="15" customHeight="1" x14ac:dyDescent="0.2">
      <c r="A341" s="384" t="s">
        <v>110</v>
      </c>
      <c r="B341" s="384"/>
      <c r="C341" s="4" t="s">
        <v>614</v>
      </c>
      <c r="D341" s="19" t="s">
        <v>615</v>
      </c>
      <c r="E341" s="26"/>
      <c r="I341" s="378">
        <f>I312+I340</f>
        <v>0</v>
      </c>
      <c r="J341" s="378">
        <f t="shared" ref="J341:N341" si="55">J312+J340</f>
        <v>0</v>
      </c>
      <c r="K341" s="378">
        <f t="shared" si="55"/>
        <v>0</v>
      </c>
      <c r="L341" s="378">
        <f t="shared" si="55"/>
        <v>400680</v>
      </c>
      <c r="M341" s="378">
        <f t="shared" si="55"/>
        <v>400680</v>
      </c>
      <c r="N341" s="378">
        <f t="shared" si="55"/>
        <v>400680</v>
      </c>
      <c r="O341" s="143">
        <f t="shared" si="54"/>
        <v>1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I342" s="177"/>
      <c r="J342" s="137"/>
      <c r="K342" s="177"/>
      <c r="L342" s="177"/>
      <c r="M342" s="177"/>
      <c r="N342" s="177"/>
      <c r="O342" s="332"/>
    </row>
    <row r="343" spans="1:16" hidden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I343" s="186">
        <f>SUM(I344:I359)</f>
        <v>0</v>
      </c>
      <c r="J343" s="186">
        <f t="shared" ref="J343:L343" si="56">SUM(J344:J359)</f>
        <v>0</v>
      </c>
      <c r="K343" s="186">
        <f>SUM(K344:K359)</f>
        <v>0</v>
      </c>
      <c r="L343" s="186">
        <f t="shared" si="56"/>
        <v>0</v>
      </c>
      <c r="M343" s="179">
        <f>SUM(K343:L343)</f>
        <v>0</v>
      </c>
      <c r="N343" s="186">
        <f>SUM(N344:N359)</f>
        <v>0</v>
      </c>
      <c r="O343" s="333">
        <v>0</v>
      </c>
      <c r="P343" s="186">
        <f>SUM(P344:P359)</f>
        <v>0</v>
      </c>
    </row>
    <row r="344" spans="1:16" hidden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I344" s="186"/>
      <c r="J344" s="179"/>
      <c r="K344" s="186"/>
      <c r="L344" s="179"/>
      <c r="M344" s="179">
        <f t="shared" ref="M344:M351" si="57">SUM(K344:L344)</f>
        <v>0</v>
      </c>
      <c r="N344" s="186"/>
      <c r="O344" s="333"/>
      <c r="P344" s="186"/>
    </row>
    <row r="345" spans="1:16" hidden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I345" s="186"/>
      <c r="J345" s="179"/>
      <c r="K345" s="186"/>
      <c r="L345" s="179"/>
      <c r="M345" s="179">
        <f t="shared" si="57"/>
        <v>0</v>
      </c>
      <c r="N345" s="186"/>
      <c r="O345" s="333"/>
      <c r="P345" s="186"/>
    </row>
    <row r="346" spans="1:16" hidden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I346" s="186"/>
      <c r="J346" s="179"/>
      <c r="K346" s="186"/>
      <c r="L346" s="179"/>
      <c r="M346" s="179">
        <f t="shared" si="57"/>
        <v>0</v>
      </c>
      <c r="N346" s="186"/>
      <c r="O346" s="333"/>
      <c r="P346" s="186"/>
    </row>
    <row r="347" spans="1:16" hidden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I347" s="186"/>
      <c r="J347" s="179"/>
      <c r="K347" s="186"/>
      <c r="L347" s="179"/>
      <c r="M347" s="179">
        <f t="shared" si="57"/>
        <v>0</v>
      </c>
      <c r="N347" s="186"/>
      <c r="O347" s="333"/>
      <c r="P347" s="186"/>
    </row>
    <row r="348" spans="1:16" ht="25.5" hidden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I348" s="186"/>
      <c r="J348" s="179"/>
      <c r="K348" s="186"/>
      <c r="L348" s="179"/>
      <c r="M348" s="179">
        <f t="shared" si="57"/>
        <v>0</v>
      </c>
      <c r="N348" s="186"/>
      <c r="O348" s="333"/>
      <c r="P348" s="186"/>
    </row>
    <row r="349" spans="1:16" hidden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I349" s="186"/>
      <c r="J349" s="179"/>
      <c r="K349" s="186"/>
      <c r="L349" s="179"/>
      <c r="M349" s="179">
        <f t="shared" si="57"/>
        <v>0</v>
      </c>
      <c r="N349" s="186"/>
      <c r="O349" s="333"/>
      <c r="P349" s="186"/>
    </row>
    <row r="350" spans="1:16" hidden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I350" s="186"/>
      <c r="J350" s="179"/>
      <c r="K350" s="186"/>
      <c r="L350" s="179"/>
      <c r="M350" s="179">
        <f t="shared" si="57"/>
        <v>0</v>
      </c>
      <c r="N350" s="186"/>
      <c r="O350" s="333"/>
      <c r="P350" s="186"/>
    </row>
    <row r="351" spans="1:16" hidden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I351" s="186">
        <v>0</v>
      </c>
      <c r="J351" s="179"/>
      <c r="K351" s="186"/>
      <c r="L351" s="179"/>
      <c r="M351" s="179">
        <f t="shared" si="57"/>
        <v>0</v>
      </c>
      <c r="N351" s="186">
        <v>0</v>
      </c>
      <c r="O351" s="333">
        <v>0</v>
      </c>
      <c r="P351" s="186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O352" s="332"/>
    </row>
    <row r="353" spans="1:15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O353" s="332"/>
    </row>
    <row r="354" spans="1:15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O354" s="332"/>
    </row>
    <row r="355" spans="1:15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O355" s="332"/>
    </row>
    <row r="356" spans="1:15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O356" s="332"/>
    </row>
    <row r="357" spans="1:15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O357" s="332"/>
    </row>
    <row r="358" spans="1:15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O358" s="332"/>
    </row>
    <row r="359" spans="1:15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O359" s="332"/>
    </row>
    <row r="360" spans="1:15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O360" s="332"/>
    </row>
    <row r="361" spans="1:15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O361" s="332"/>
    </row>
    <row r="362" spans="1:15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O362" s="332"/>
    </row>
    <row r="363" spans="1:15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O363" s="332"/>
    </row>
    <row r="364" spans="1:15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O364" s="332"/>
    </row>
    <row r="365" spans="1:15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O365" s="332"/>
    </row>
    <row r="366" spans="1:15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O366" s="332"/>
    </row>
    <row r="367" spans="1:15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O367" s="332"/>
    </row>
    <row r="368" spans="1:15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O368" s="332"/>
    </row>
    <row r="369" spans="1:15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O369" s="332"/>
    </row>
    <row r="370" spans="1:15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O370" s="332"/>
    </row>
    <row r="371" spans="1:15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O371" s="332"/>
    </row>
    <row r="372" spans="1:15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O372" s="332"/>
    </row>
    <row r="373" spans="1:15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O373" s="332"/>
    </row>
    <row r="374" spans="1:15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O374" s="332"/>
    </row>
    <row r="375" spans="1:15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O375" s="332"/>
    </row>
    <row r="376" spans="1:15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O376" s="332"/>
    </row>
    <row r="377" spans="1:15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O377" s="332"/>
    </row>
    <row r="378" spans="1:15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O378" s="332"/>
    </row>
    <row r="379" spans="1:15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O379" s="332"/>
    </row>
    <row r="380" spans="1:15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O380" s="332"/>
    </row>
    <row r="381" spans="1:15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O381" s="332"/>
    </row>
    <row r="382" spans="1:15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O382" s="332"/>
    </row>
    <row r="383" spans="1:15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O383" s="332"/>
    </row>
    <row r="384" spans="1:15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O384" s="332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O385" s="332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O386" s="332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O387" s="332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O388" s="332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O389" s="332"/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O390" s="332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O391" s="332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O392" s="332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O393" s="332"/>
    </row>
    <row r="394" spans="1:16" hidden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48"/>
      <c r="G394" s="148"/>
      <c r="H394" s="148">
        <f t="shared" ref="H394:M394" si="58">SUM(H395:H419)</f>
        <v>0</v>
      </c>
      <c r="I394" s="242"/>
      <c r="J394" s="148">
        <f t="shared" si="58"/>
        <v>0</v>
      </c>
      <c r="K394" s="242"/>
      <c r="L394" s="148"/>
      <c r="M394" s="148">
        <f t="shared" si="58"/>
        <v>0</v>
      </c>
      <c r="N394" s="242"/>
      <c r="O394" s="133" t="str">
        <f t="shared" ref="O394:O457" si="59">IF(M394=0," ",N394/M394)</f>
        <v xml:space="preserve"> </v>
      </c>
      <c r="P394" s="242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ref="H395:H419" si="60">SUM(F395:G395)</f>
        <v>0</v>
      </c>
      <c r="I395" s="237"/>
      <c r="J395" s="147" t="str">
        <f t="shared" ref="J395:J458" si="61">IF(H395=0," ",I395/H395)</f>
        <v xml:space="preserve"> </v>
      </c>
      <c r="K395" s="237"/>
      <c r="L395" s="176"/>
      <c r="M395" s="145">
        <f t="shared" ref="M395:M458" si="62">SUM(K395:L395)</f>
        <v>0</v>
      </c>
      <c r="N395" s="237"/>
      <c r="O395" s="133" t="str">
        <f t="shared" si="59"/>
        <v xml:space="preserve"> </v>
      </c>
      <c r="P395" s="237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60"/>
        <v>0</v>
      </c>
      <c r="I396" s="237"/>
      <c r="J396" s="147" t="str">
        <f t="shared" si="61"/>
        <v xml:space="preserve"> </v>
      </c>
      <c r="K396" s="237"/>
      <c r="L396" s="176"/>
      <c r="M396" s="145">
        <f t="shared" si="62"/>
        <v>0</v>
      </c>
      <c r="N396" s="237"/>
      <c r="O396" s="133" t="str">
        <f t="shared" si="59"/>
        <v xml:space="preserve"> </v>
      </c>
      <c r="P396" s="237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60"/>
        <v>0</v>
      </c>
      <c r="I397" s="237"/>
      <c r="J397" s="147" t="str">
        <f t="shared" si="61"/>
        <v xml:space="preserve"> </v>
      </c>
      <c r="K397" s="237"/>
      <c r="L397" s="176"/>
      <c r="M397" s="145">
        <f t="shared" si="62"/>
        <v>0</v>
      </c>
      <c r="N397" s="237"/>
      <c r="O397" s="133" t="str">
        <f t="shared" si="59"/>
        <v xml:space="preserve"> </v>
      </c>
      <c r="P397" s="237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60"/>
        <v>0</v>
      </c>
      <c r="I398" s="237"/>
      <c r="J398" s="147" t="str">
        <f t="shared" si="61"/>
        <v xml:space="preserve"> </v>
      </c>
      <c r="K398" s="237"/>
      <c r="L398" s="176"/>
      <c r="M398" s="145">
        <f t="shared" si="62"/>
        <v>0</v>
      </c>
      <c r="N398" s="237"/>
      <c r="O398" s="133" t="str">
        <f t="shared" si="59"/>
        <v xml:space="preserve"> </v>
      </c>
      <c r="P398" s="237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60"/>
        <v>0</v>
      </c>
      <c r="I399" s="237"/>
      <c r="J399" s="147" t="str">
        <f t="shared" si="61"/>
        <v xml:space="preserve"> </v>
      </c>
      <c r="K399" s="237"/>
      <c r="L399" s="176"/>
      <c r="M399" s="145">
        <f t="shared" si="62"/>
        <v>0</v>
      </c>
      <c r="N399" s="237"/>
      <c r="O399" s="133" t="str">
        <f t="shared" si="59"/>
        <v xml:space="preserve"> </v>
      </c>
      <c r="P399" s="237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60"/>
        <v>0</v>
      </c>
      <c r="I400" s="237"/>
      <c r="J400" s="147" t="str">
        <f t="shared" si="61"/>
        <v xml:space="preserve"> </v>
      </c>
      <c r="K400" s="237"/>
      <c r="L400" s="176"/>
      <c r="M400" s="145">
        <f t="shared" si="62"/>
        <v>0</v>
      </c>
      <c r="N400" s="237"/>
      <c r="O400" s="133" t="str">
        <f t="shared" si="59"/>
        <v xml:space="preserve"> </v>
      </c>
      <c r="P400" s="237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60"/>
        <v>0</v>
      </c>
      <c r="I401" s="237"/>
      <c r="J401" s="147" t="str">
        <f t="shared" si="61"/>
        <v xml:space="preserve"> </v>
      </c>
      <c r="K401" s="237"/>
      <c r="L401" s="176"/>
      <c r="M401" s="145">
        <f t="shared" si="62"/>
        <v>0</v>
      </c>
      <c r="N401" s="237"/>
      <c r="O401" s="133" t="str">
        <f t="shared" si="59"/>
        <v xml:space="preserve"> </v>
      </c>
      <c r="P401" s="237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60"/>
        <v>0</v>
      </c>
      <c r="I402" s="237"/>
      <c r="J402" s="147" t="str">
        <f t="shared" si="61"/>
        <v xml:space="preserve"> </v>
      </c>
      <c r="K402" s="237"/>
      <c r="L402" s="176"/>
      <c r="M402" s="145">
        <f t="shared" si="62"/>
        <v>0</v>
      </c>
      <c r="N402" s="237"/>
      <c r="O402" s="133" t="str">
        <f t="shared" si="59"/>
        <v xml:space="preserve"> </v>
      </c>
      <c r="P402" s="237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60"/>
        <v>0</v>
      </c>
      <c r="I403" s="237"/>
      <c r="J403" s="147" t="str">
        <f t="shared" si="61"/>
        <v xml:space="preserve"> </v>
      </c>
      <c r="K403" s="237"/>
      <c r="L403" s="176"/>
      <c r="M403" s="145">
        <f t="shared" si="62"/>
        <v>0</v>
      </c>
      <c r="N403" s="237"/>
      <c r="O403" s="133" t="str">
        <f t="shared" si="59"/>
        <v xml:space="preserve"> </v>
      </c>
      <c r="P403" s="237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60"/>
        <v>0</v>
      </c>
      <c r="I404" s="237"/>
      <c r="J404" s="147" t="str">
        <f t="shared" si="61"/>
        <v xml:space="preserve"> </v>
      </c>
      <c r="K404" s="237"/>
      <c r="L404" s="176"/>
      <c r="M404" s="145">
        <f t="shared" si="62"/>
        <v>0</v>
      </c>
      <c r="N404" s="237"/>
      <c r="O404" s="133" t="str">
        <f t="shared" si="59"/>
        <v xml:space="preserve"> </v>
      </c>
      <c r="P404" s="237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60"/>
        <v>0</v>
      </c>
      <c r="I405" s="237"/>
      <c r="J405" s="147" t="str">
        <f t="shared" si="61"/>
        <v xml:space="preserve"> </v>
      </c>
      <c r="K405" s="237"/>
      <c r="L405" s="176"/>
      <c r="M405" s="145">
        <f t="shared" si="62"/>
        <v>0</v>
      </c>
      <c r="N405" s="237"/>
      <c r="O405" s="133" t="str">
        <f t="shared" si="59"/>
        <v xml:space="preserve"> </v>
      </c>
      <c r="P405" s="237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si="60"/>
        <v>0</v>
      </c>
      <c r="I406" s="237"/>
      <c r="J406" s="147" t="str">
        <f t="shared" si="61"/>
        <v xml:space="preserve"> </v>
      </c>
      <c r="K406" s="237"/>
      <c r="L406" s="176"/>
      <c r="M406" s="145">
        <f t="shared" si="62"/>
        <v>0</v>
      </c>
      <c r="N406" s="237"/>
      <c r="O406" s="133" t="str">
        <f t="shared" si="59"/>
        <v xml:space="preserve"> </v>
      </c>
      <c r="P406" s="237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60"/>
        <v>0</v>
      </c>
      <c r="I407" s="237"/>
      <c r="J407" s="147" t="str">
        <f t="shared" si="61"/>
        <v xml:space="preserve"> </v>
      </c>
      <c r="K407" s="237"/>
      <c r="L407" s="176"/>
      <c r="M407" s="145">
        <f t="shared" si="62"/>
        <v>0</v>
      </c>
      <c r="N407" s="237"/>
      <c r="O407" s="133" t="str">
        <f t="shared" si="59"/>
        <v xml:space="preserve"> </v>
      </c>
      <c r="P407" s="237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60"/>
        <v>0</v>
      </c>
      <c r="I408" s="237"/>
      <c r="J408" s="147" t="str">
        <f t="shared" si="61"/>
        <v xml:space="preserve"> </v>
      </c>
      <c r="K408" s="237"/>
      <c r="L408" s="176"/>
      <c r="M408" s="145">
        <f t="shared" si="62"/>
        <v>0</v>
      </c>
      <c r="N408" s="237"/>
      <c r="O408" s="133" t="str">
        <f t="shared" si="59"/>
        <v xml:space="preserve"> </v>
      </c>
      <c r="P408" s="237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60"/>
        <v>0</v>
      </c>
      <c r="I409" s="237"/>
      <c r="J409" s="147" t="str">
        <f t="shared" si="61"/>
        <v xml:space="preserve"> </v>
      </c>
      <c r="K409" s="237"/>
      <c r="L409" s="176"/>
      <c r="M409" s="145">
        <f t="shared" si="62"/>
        <v>0</v>
      </c>
      <c r="N409" s="237"/>
      <c r="O409" s="133" t="str">
        <f t="shared" si="59"/>
        <v xml:space="preserve"> </v>
      </c>
      <c r="P409" s="237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42"/>
      <c r="G410" s="142"/>
      <c r="H410" s="145">
        <f t="shared" si="60"/>
        <v>0</v>
      </c>
      <c r="I410" s="237"/>
      <c r="J410" s="147" t="str">
        <f t="shared" si="61"/>
        <v xml:space="preserve"> </v>
      </c>
      <c r="K410" s="237"/>
      <c r="L410" s="176"/>
      <c r="M410" s="145">
        <f t="shared" si="62"/>
        <v>0</v>
      </c>
      <c r="N410" s="237"/>
      <c r="O410" s="133" t="str">
        <f t="shared" si="59"/>
        <v xml:space="preserve"> </v>
      </c>
      <c r="P410" s="237"/>
    </row>
    <row r="411" spans="1:16" hidden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42"/>
      <c r="G411" s="142"/>
      <c r="H411" s="145">
        <f t="shared" si="60"/>
        <v>0</v>
      </c>
      <c r="I411" s="237"/>
      <c r="J411" s="147" t="str">
        <f t="shared" si="61"/>
        <v xml:space="preserve"> </v>
      </c>
      <c r="K411" s="237"/>
      <c r="L411" s="176"/>
      <c r="M411" s="145">
        <f t="shared" si="62"/>
        <v>0</v>
      </c>
      <c r="N411" s="237"/>
      <c r="O411" s="133" t="str">
        <f t="shared" si="59"/>
        <v xml:space="preserve"> </v>
      </c>
      <c r="P411" s="237"/>
    </row>
    <row r="412" spans="1:16" ht="25.5" hidden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42"/>
      <c r="G412" s="142">
        <v>0</v>
      </c>
      <c r="H412" s="145">
        <f t="shared" si="60"/>
        <v>0</v>
      </c>
      <c r="I412" s="237"/>
      <c r="J412" s="147" t="str">
        <f t="shared" si="61"/>
        <v xml:space="preserve"> </v>
      </c>
      <c r="K412" s="237"/>
      <c r="L412" s="176">
        <v>0</v>
      </c>
      <c r="M412" s="145">
        <f t="shared" si="62"/>
        <v>0</v>
      </c>
      <c r="N412" s="237"/>
      <c r="O412" s="133" t="str">
        <f t="shared" si="59"/>
        <v xml:space="preserve"> </v>
      </c>
      <c r="P412" s="237"/>
    </row>
    <row r="413" spans="1:16" ht="25.5" hidden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60"/>
        <v>0</v>
      </c>
      <c r="I413" s="237"/>
      <c r="J413" s="147" t="str">
        <f t="shared" si="61"/>
        <v xml:space="preserve"> </v>
      </c>
      <c r="K413" s="237"/>
      <c r="L413" s="176"/>
      <c r="M413" s="145">
        <f t="shared" si="62"/>
        <v>0</v>
      </c>
      <c r="N413" s="237"/>
      <c r="O413" s="133" t="str">
        <f t="shared" si="59"/>
        <v xml:space="preserve"> </v>
      </c>
      <c r="P413" s="237"/>
    </row>
    <row r="414" spans="1:16" hidden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60"/>
        <v>0</v>
      </c>
      <c r="I414" s="237"/>
      <c r="J414" s="147" t="str">
        <f t="shared" si="61"/>
        <v xml:space="preserve"> </v>
      </c>
      <c r="K414" s="237"/>
      <c r="L414" s="176"/>
      <c r="M414" s="145">
        <f t="shared" si="62"/>
        <v>0</v>
      </c>
      <c r="N414" s="237"/>
      <c r="O414" s="133" t="str">
        <f t="shared" si="59"/>
        <v xml:space="preserve"> </v>
      </c>
      <c r="P414" s="237"/>
    </row>
    <row r="415" spans="1:16" hidden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60"/>
        <v>0</v>
      </c>
      <c r="I415" s="237"/>
      <c r="J415" s="147" t="str">
        <f t="shared" si="61"/>
        <v xml:space="preserve"> </v>
      </c>
      <c r="K415" s="237"/>
      <c r="L415" s="176"/>
      <c r="M415" s="145">
        <f t="shared" si="62"/>
        <v>0</v>
      </c>
      <c r="N415" s="237"/>
      <c r="O415" s="133" t="str">
        <f t="shared" si="59"/>
        <v xml:space="preserve"> </v>
      </c>
      <c r="P415" s="237"/>
    </row>
    <row r="416" spans="1:16" hidden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60"/>
        <v>0</v>
      </c>
      <c r="I416" s="237"/>
      <c r="J416" s="147" t="str">
        <f t="shared" si="61"/>
        <v xml:space="preserve"> </v>
      </c>
      <c r="K416" s="237"/>
      <c r="L416" s="176"/>
      <c r="M416" s="145">
        <f t="shared" si="62"/>
        <v>0</v>
      </c>
      <c r="N416" s="237"/>
      <c r="O416" s="133" t="str">
        <f t="shared" si="59"/>
        <v xml:space="preserve"> </v>
      </c>
      <c r="P416" s="237"/>
    </row>
    <row r="417" spans="1:16" ht="25.5" hidden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60"/>
        <v>0</v>
      </c>
      <c r="I417" s="237"/>
      <c r="J417" s="147" t="str">
        <f t="shared" si="61"/>
        <v xml:space="preserve"> </v>
      </c>
      <c r="K417" s="237"/>
      <c r="L417" s="176"/>
      <c r="M417" s="145">
        <f t="shared" si="62"/>
        <v>0</v>
      </c>
      <c r="N417" s="237"/>
      <c r="O417" s="133" t="str">
        <f t="shared" si="59"/>
        <v xml:space="preserve"> </v>
      </c>
      <c r="P417" s="237"/>
    </row>
    <row r="418" spans="1:16" ht="25.5" hidden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42">
        <v>0</v>
      </c>
      <c r="G418" s="142">
        <v>0</v>
      </c>
      <c r="H418" s="145">
        <f t="shared" si="60"/>
        <v>0</v>
      </c>
      <c r="I418" s="237"/>
      <c r="J418" s="147" t="str">
        <f t="shared" si="61"/>
        <v xml:space="preserve"> </v>
      </c>
      <c r="K418" s="237"/>
      <c r="L418" s="176">
        <v>0</v>
      </c>
      <c r="M418" s="145">
        <f t="shared" si="62"/>
        <v>0</v>
      </c>
      <c r="N418" s="237"/>
      <c r="O418" s="133" t="str">
        <f t="shared" si="59"/>
        <v xml:space="preserve"> </v>
      </c>
      <c r="P418" s="237"/>
    </row>
    <row r="419" spans="1:16" ht="25.5" hidden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60"/>
        <v>0</v>
      </c>
      <c r="I419" s="237"/>
      <c r="J419" s="147" t="str">
        <f t="shared" si="61"/>
        <v xml:space="preserve"> </v>
      </c>
      <c r="K419" s="237"/>
      <c r="L419" s="176">
        <v>0</v>
      </c>
      <c r="M419" s="145">
        <f t="shared" si="62"/>
        <v>0</v>
      </c>
      <c r="N419" s="237"/>
      <c r="O419" s="133" t="str">
        <f t="shared" si="59"/>
        <v xml:space="preserve"> </v>
      </c>
      <c r="P419" s="237"/>
    </row>
    <row r="420" spans="1:16" ht="25.5" hidden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49">
        <v>0</v>
      </c>
      <c r="G420" s="149"/>
      <c r="H420" s="149">
        <f t="shared" ref="H420:K420" si="63">H342+H343+H360+H364+H374+H384+H391+H394</f>
        <v>0</v>
      </c>
      <c r="I420" s="241">
        <f t="shared" si="63"/>
        <v>0</v>
      </c>
      <c r="J420" s="241">
        <f t="shared" si="63"/>
        <v>0</v>
      </c>
      <c r="K420" s="241">
        <f t="shared" si="63"/>
        <v>0</v>
      </c>
      <c r="L420" s="149">
        <f t="shared" ref="L420:N420" si="64">L342+L343+L360+L364+L374+L384+L391+L394</f>
        <v>0</v>
      </c>
      <c r="M420" s="149">
        <f t="shared" si="64"/>
        <v>0</v>
      </c>
      <c r="N420" s="241">
        <f t="shared" si="64"/>
        <v>0</v>
      </c>
      <c r="O420" s="133" t="str">
        <f t="shared" si="59"/>
        <v xml:space="preserve"> </v>
      </c>
      <c r="P420" s="241">
        <f t="shared" ref="P420" si="65">P342+P343+P360+P364+P374+P384+P391+P394</f>
        <v>0</v>
      </c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ref="H421:H484" si="66">SUM(F421:G421)</f>
        <v>0</v>
      </c>
      <c r="I421" s="237"/>
      <c r="J421" s="147" t="str">
        <f t="shared" si="61"/>
        <v xml:space="preserve"> </v>
      </c>
      <c r="K421" s="237"/>
      <c r="L421" s="176"/>
      <c r="M421" s="145">
        <f t="shared" si="62"/>
        <v>0</v>
      </c>
      <c r="N421" s="237"/>
      <c r="O421" s="133" t="str">
        <f t="shared" si="59"/>
        <v xml:space="preserve"> </v>
      </c>
      <c r="P421" s="237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66"/>
        <v>0</v>
      </c>
      <c r="I422" s="237"/>
      <c r="J422" s="147" t="str">
        <f t="shared" si="61"/>
        <v xml:space="preserve"> </v>
      </c>
      <c r="K422" s="237"/>
      <c r="L422" s="176"/>
      <c r="M422" s="145">
        <f t="shared" si="62"/>
        <v>0</v>
      </c>
      <c r="N422" s="237"/>
      <c r="O422" s="133" t="str">
        <f t="shared" si="59"/>
        <v xml:space="preserve"> </v>
      </c>
      <c r="P422" s="237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66"/>
        <v>0</v>
      </c>
      <c r="I423" s="237"/>
      <c r="J423" s="147" t="str">
        <f t="shared" si="61"/>
        <v xml:space="preserve"> </v>
      </c>
      <c r="K423" s="237"/>
      <c r="L423" s="176"/>
      <c r="M423" s="145">
        <f t="shared" si="62"/>
        <v>0</v>
      </c>
      <c r="N423" s="237"/>
      <c r="O423" s="133" t="str">
        <f t="shared" si="59"/>
        <v xml:space="preserve"> </v>
      </c>
      <c r="P423" s="237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66"/>
        <v>0</v>
      </c>
      <c r="I424" s="237"/>
      <c r="J424" s="147" t="str">
        <f t="shared" si="61"/>
        <v xml:space="preserve"> </v>
      </c>
      <c r="K424" s="237"/>
      <c r="L424" s="176"/>
      <c r="M424" s="145">
        <f t="shared" si="62"/>
        <v>0</v>
      </c>
      <c r="N424" s="237"/>
      <c r="O424" s="133" t="str">
        <f t="shared" si="59"/>
        <v xml:space="preserve"> </v>
      </c>
      <c r="P424" s="237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66"/>
        <v>0</v>
      </c>
      <c r="I425" s="237"/>
      <c r="J425" s="147" t="str">
        <f t="shared" si="61"/>
        <v xml:space="preserve"> </v>
      </c>
      <c r="K425" s="237"/>
      <c r="L425" s="176"/>
      <c r="M425" s="145">
        <f t="shared" si="62"/>
        <v>0</v>
      </c>
      <c r="N425" s="237"/>
      <c r="O425" s="133" t="str">
        <f t="shared" si="59"/>
        <v xml:space="preserve"> </v>
      </c>
      <c r="P425" s="237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66"/>
        <v>0</v>
      </c>
      <c r="I426" s="237"/>
      <c r="J426" s="147" t="str">
        <f t="shared" si="61"/>
        <v xml:space="preserve"> </v>
      </c>
      <c r="K426" s="237"/>
      <c r="L426" s="176"/>
      <c r="M426" s="145">
        <f t="shared" si="62"/>
        <v>0</v>
      </c>
      <c r="N426" s="237"/>
      <c r="O426" s="133" t="str">
        <f t="shared" si="59"/>
        <v xml:space="preserve"> </v>
      </c>
      <c r="P426" s="237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66"/>
        <v>0</v>
      </c>
      <c r="I427" s="237"/>
      <c r="J427" s="147" t="str">
        <f t="shared" si="61"/>
        <v xml:space="preserve"> </v>
      </c>
      <c r="K427" s="237"/>
      <c r="L427" s="176"/>
      <c r="M427" s="145">
        <f t="shared" si="62"/>
        <v>0</v>
      </c>
      <c r="N427" s="237"/>
      <c r="O427" s="133" t="str">
        <f t="shared" si="59"/>
        <v xml:space="preserve"> </v>
      </c>
      <c r="P427" s="237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66"/>
        <v>0</v>
      </c>
      <c r="I428" s="237"/>
      <c r="J428" s="147" t="str">
        <f t="shared" si="61"/>
        <v xml:space="preserve"> </v>
      </c>
      <c r="K428" s="237"/>
      <c r="L428" s="176"/>
      <c r="M428" s="145">
        <f t="shared" si="62"/>
        <v>0</v>
      </c>
      <c r="N428" s="237"/>
      <c r="O428" s="133" t="str">
        <f t="shared" si="59"/>
        <v xml:space="preserve"> </v>
      </c>
      <c r="P428" s="237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66"/>
        <v>0</v>
      </c>
      <c r="I429" s="237"/>
      <c r="J429" s="147" t="str">
        <f t="shared" si="61"/>
        <v xml:space="preserve"> </v>
      </c>
      <c r="K429" s="237"/>
      <c r="L429" s="176"/>
      <c r="M429" s="145">
        <f t="shared" si="62"/>
        <v>0</v>
      </c>
      <c r="N429" s="237"/>
      <c r="O429" s="133" t="str">
        <f t="shared" si="59"/>
        <v xml:space="preserve"> </v>
      </c>
      <c r="P429" s="237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66"/>
        <v>0</v>
      </c>
      <c r="I430" s="237"/>
      <c r="J430" s="147" t="str">
        <f t="shared" si="61"/>
        <v xml:space="preserve"> </v>
      </c>
      <c r="K430" s="237"/>
      <c r="L430" s="176"/>
      <c r="M430" s="145">
        <f t="shared" si="62"/>
        <v>0</v>
      </c>
      <c r="N430" s="237"/>
      <c r="O430" s="133" t="str">
        <f t="shared" si="59"/>
        <v xml:space="preserve"> </v>
      </c>
      <c r="P430" s="237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66"/>
        <v>0</v>
      </c>
      <c r="I431" s="237"/>
      <c r="J431" s="147" t="str">
        <f t="shared" si="61"/>
        <v xml:space="preserve"> </v>
      </c>
      <c r="K431" s="237"/>
      <c r="L431" s="176"/>
      <c r="M431" s="145">
        <f t="shared" si="62"/>
        <v>0</v>
      </c>
      <c r="N431" s="237"/>
      <c r="O431" s="133" t="str">
        <f t="shared" si="59"/>
        <v xml:space="preserve"> </v>
      </c>
      <c r="P431" s="237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66"/>
        <v>0</v>
      </c>
      <c r="I432" s="237"/>
      <c r="J432" s="147" t="str">
        <f t="shared" si="61"/>
        <v xml:space="preserve"> </v>
      </c>
      <c r="K432" s="237"/>
      <c r="L432" s="176"/>
      <c r="M432" s="145">
        <f t="shared" si="62"/>
        <v>0</v>
      </c>
      <c r="N432" s="237"/>
      <c r="O432" s="133" t="str">
        <f t="shared" si="59"/>
        <v xml:space="preserve"> </v>
      </c>
      <c r="P432" s="237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66"/>
        <v>0</v>
      </c>
      <c r="I433" s="237"/>
      <c r="J433" s="147" t="str">
        <f t="shared" si="61"/>
        <v xml:space="preserve"> </v>
      </c>
      <c r="K433" s="237"/>
      <c r="L433" s="176"/>
      <c r="M433" s="145">
        <f t="shared" si="62"/>
        <v>0</v>
      </c>
      <c r="N433" s="237"/>
      <c r="O433" s="133" t="str">
        <f t="shared" si="59"/>
        <v xml:space="preserve"> </v>
      </c>
      <c r="P433" s="237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66"/>
        <v>0</v>
      </c>
      <c r="I434" s="237"/>
      <c r="J434" s="147" t="str">
        <f t="shared" si="61"/>
        <v xml:space="preserve"> </v>
      </c>
      <c r="K434" s="237"/>
      <c r="L434" s="176"/>
      <c r="M434" s="145">
        <f t="shared" si="62"/>
        <v>0</v>
      </c>
      <c r="N434" s="237"/>
      <c r="O434" s="133" t="str">
        <f t="shared" si="59"/>
        <v xml:space="preserve"> </v>
      </c>
      <c r="P434" s="237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66"/>
        <v>0</v>
      </c>
      <c r="I435" s="237"/>
      <c r="J435" s="147" t="str">
        <f t="shared" si="61"/>
        <v xml:space="preserve"> </v>
      </c>
      <c r="K435" s="237"/>
      <c r="L435" s="176"/>
      <c r="M435" s="145">
        <f t="shared" si="62"/>
        <v>0</v>
      </c>
      <c r="N435" s="237"/>
      <c r="O435" s="133" t="str">
        <f t="shared" si="59"/>
        <v xml:space="preserve"> </v>
      </c>
      <c r="P435" s="237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66"/>
        <v>0</v>
      </c>
      <c r="I436" s="237"/>
      <c r="J436" s="147" t="str">
        <f t="shared" si="61"/>
        <v xml:space="preserve"> </v>
      </c>
      <c r="K436" s="237"/>
      <c r="L436" s="176"/>
      <c r="M436" s="145">
        <f t="shared" si="62"/>
        <v>0</v>
      </c>
      <c r="N436" s="237"/>
      <c r="O436" s="133" t="str">
        <f t="shared" si="59"/>
        <v xml:space="preserve"> </v>
      </c>
      <c r="P436" s="237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66"/>
        <v>0</v>
      </c>
      <c r="I437" s="237"/>
      <c r="J437" s="147" t="str">
        <f t="shared" si="61"/>
        <v xml:space="preserve"> </v>
      </c>
      <c r="K437" s="237"/>
      <c r="L437" s="176"/>
      <c r="M437" s="145">
        <f t="shared" si="62"/>
        <v>0</v>
      </c>
      <c r="N437" s="237"/>
      <c r="O437" s="133" t="str">
        <f t="shared" si="59"/>
        <v xml:space="preserve"> </v>
      </c>
      <c r="P437" s="237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66"/>
        <v>0</v>
      </c>
      <c r="I438" s="237"/>
      <c r="J438" s="147" t="str">
        <f t="shared" si="61"/>
        <v xml:space="preserve"> </v>
      </c>
      <c r="K438" s="237"/>
      <c r="L438" s="176"/>
      <c r="M438" s="145">
        <f t="shared" si="62"/>
        <v>0</v>
      </c>
      <c r="N438" s="237"/>
      <c r="O438" s="133" t="str">
        <f t="shared" si="59"/>
        <v xml:space="preserve"> </v>
      </c>
      <c r="P438" s="237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66"/>
        <v>0</v>
      </c>
      <c r="I439" s="237"/>
      <c r="J439" s="147" t="str">
        <f t="shared" si="61"/>
        <v xml:space="preserve"> </v>
      </c>
      <c r="K439" s="237"/>
      <c r="L439" s="176"/>
      <c r="M439" s="145">
        <f t="shared" si="62"/>
        <v>0</v>
      </c>
      <c r="N439" s="237"/>
      <c r="O439" s="133" t="str">
        <f t="shared" si="59"/>
        <v xml:space="preserve"> </v>
      </c>
      <c r="P439" s="237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66"/>
        <v>0</v>
      </c>
      <c r="I440" s="237"/>
      <c r="J440" s="147" t="str">
        <f t="shared" si="61"/>
        <v xml:space="preserve"> </v>
      </c>
      <c r="K440" s="237"/>
      <c r="L440" s="176"/>
      <c r="M440" s="145">
        <f t="shared" si="62"/>
        <v>0</v>
      </c>
      <c r="N440" s="237"/>
      <c r="O440" s="133" t="str">
        <f t="shared" si="59"/>
        <v xml:space="preserve"> </v>
      </c>
      <c r="P440" s="237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66"/>
        <v>0</v>
      </c>
      <c r="I441" s="237"/>
      <c r="J441" s="147" t="str">
        <f t="shared" si="61"/>
        <v xml:space="preserve"> </v>
      </c>
      <c r="K441" s="237"/>
      <c r="L441" s="176"/>
      <c r="M441" s="145">
        <f t="shared" si="62"/>
        <v>0</v>
      </c>
      <c r="N441" s="237"/>
      <c r="O441" s="133" t="str">
        <f t="shared" si="59"/>
        <v xml:space="preserve"> </v>
      </c>
      <c r="P441" s="237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66"/>
        <v>0</v>
      </c>
      <c r="I442" s="237"/>
      <c r="J442" s="147" t="str">
        <f t="shared" si="61"/>
        <v xml:space="preserve"> </v>
      </c>
      <c r="K442" s="237"/>
      <c r="L442" s="176"/>
      <c r="M442" s="145">
        <f t="shared" si="62"/>
        <v>0</v>
      </c>
      <c r="N442" s="237"/>
      <c r="O442" s="133" t="str">
        <f t="shared" si="59"/>
        <v xml:space="preserve"> </v>
      </c>
      <c r="P442" s="237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66"/>
        <v>0</v>
      </c>
      <c r="I443" s="237"/>
      <c r="J443" s="147" t="str">
        <f t="shared" si="61"/>
        <v xml:space="preserve"> </v>
      </c>
      <c r="K443" s="237"/>
      <c r="L443" s="176"/>
      <c r="M443" s="145">
        <f t="shared" si="62"/>
        <v>0</v>
      </c>
      <c r="N443" s="237"/>
      <c r="O443" s="133" t="str">
        <f t="shared" si="59"/>
        <v xml:space="preserve"> </v>
      </c>
      <c r="P443" s="237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66"/>
        <v>0</v>
      </c>
      <c r="I444" s="237"/>
      <c r="J444" s="147" t="str">
        <f t="shared" si="61"/>
        <v xml:space="preserve"> </v>
      </c>
      <c r="K444" s="237"/>
      <c r="L444" s="176"/>
      <c r="M444" s="145">
        <f t="shared" si="62"/>
        <v>0</v>
      </c>
      <c r="N444" s="237"/>
      <c r="O444" s="133" t="str">
        <f t="shared" si="59"/>
        <v xml:space="preserve"> </v>
      </c>
      <c r="P444" s="237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66"/>
        <v>0</v>
      </c>
      <c r="I445" s="237"/>
      <c r="J445" s="147" t="str">
        <f t="shared" si="61"/>
        <v xml:space="preserve"> </v>
      </c>
      <c r="K445" s="237"/>
      <c r="L445" s="176"/>
      <c r="M445" s="145">
        <f t="shared" si="62"/>
        <v>0</v>
      </c>
      <c r="N445" s="237"/>
      <c r="O445" s="133" t="str">
        <f t="shared" si="59"/>
        <v xml:space="preserve"> </v>
      </c>
      <c r="P445" s="237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66"/>
        <v>0</v>
      </c>
      <c r="I446" s="237"/>
      <c r="J446" s="147" t="str">
        <f t="shared" si="61"/>
        <v xml:space="preserve"> </v>
      </c>
      <c r="K446" s="237"/>
      <c r="L446" s="176"/>
      <c r="M446" s="145">
        <f t="shared" si="62"/>
        <v>0</v>
      </c>
      <c r="N446" s="237"/>
      <c r="O446" s="133" t="str">
        <f t="shared" si="59"/>
        <v xml:space="preserve"> </v>
      </c>
      <c r="P446" s="237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66"/>
        <v>0</v>
      </c>
      <c r="I447" s="237"/>
      <c r="J447" s="147" t="str">
        <f t="shared" si="61"/>
        <v xml:space="preserve"> </v>
      </c>
      <c r="K447" s="237"/>
      <c r="L447" s="176"/>
      <c r="M447" s="145">
        <f t="shared" si="62"/>
        <v>0</v>
      </c>
      <c r="N447" s="237"/>
      <c r="O447" s="133" t="str">
        <f t="shared" si="59"/>
        <v xml:space="preserve"> </v>
      </c>
      <c r="P447" s="237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66"/>
        <v>0</v>
      </c>
      <c r="I448" s="237"/>
      <c r="J448" s="147" t="str">
        <f t="shared" si="61"/>
        <v xml:space="preserve"> </v>
      </c>
      <c r="K448" s="237"/>
      <c r="L448" s="176"/>
      <c r="M448" s="145">
        <f t="shared" si="62"/>
        <v>0</v>
      </c>
      <c r="N448" s="237"/>
      <c r="O448" s="133" t="str">
        <f t="shared" si="59"/>
        <v xml:space="preserve"> </v>
      </c>
      <c r="P448" s="237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66"/>
        <v>0</v>
      </c>
      <c r="I449" s="237"/>
      <c r="J449" s="147" t="str">
        <f t="shared" si="61"/>
        <v xml:space="preserve"> </v>
      </c>
      <c r="K449" s="237"/>
      <c r="L449" s="176"/>
      <c r="M449" s="145">
        <f t="shared" si="62"/>
        <v>0</v>
      </c>
      <c r="N449" s="237"/>
      <c r="O449" s="133" t="str">
        <f t="shared" si="59"/>
        <v xml:space="preserve"> </v>
      </c>
      <c r="P449" s="237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66"/>
        <v>0</v>
      </c>
      <c r="I450" s="237"/>
      <c r="J450" s="147" t="str">
        <f t="shared" si="61"/>
        <v xml:space="preserve"> </v>
      </c>
      <c r="K450" s="237"/>
      <c r="L450" s="176"/>
      <c r="M450" s="145">
        <f t="shared" si="62"/>
        <v>0</v>
      </c>
      <c r="N450" s="237"/>
      <c r="O450" s="133" t="str">
        <f t="shared" si="59"/>
        <v xml:space="preserve"> </v>
      </c>
      <c r="P450" s="237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66"/>
        <v>0</v>
      </c>
      <c r="I451" s="237"/>
      <c r="J451" s="147" t="str">
        <f t="shared" si="61"/>
        <v xml:space="preserve"> </v>
      </c>
      <c r="K451" s="237"/>
      <c r="L451" s="176"/>
      <c r="M451" s="145">
        <f t="shared" si="62"/>
        <v>0</v>
      </c>
      <c r="N451" s="237"/>
      <c r="O451" s="133" t="str">
        <f t="shared" si="59"/>
        <v xml:space="preserve"> </v>
      </c>
      <c r="P451" s="237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66"/>
        <v>0</v>
      </c>
      <c r="I452" s="237"/>
      <c r="J452" s="147" t="str">
        <f t="shared" si="61"/>
        <v xml:space="preserve"> </v>
      </c>
      <c r="K452" s="237"/>
      <c r="L452" s="176"/>
      <c r="M452" s="145">
        <f t="shared" si="62"/>
        <v>0</v>
      </c>
      <c r="N452" s="237"/>
      <c r="O452" s="133" t="str">
        <f t="shared" si="59"/>
        <v xml:space="preserve"> </v>
      </c>
      <c r="P452" s="237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66"/>
        <v>0</v>
      </c>
      <c r="I453" s="237"/>
      <c r="J453" s="147" t="str">
        <f t="shared" si="61"/>
        <v xml:space="preserve"> </v>
      </c>
      <c r="K453" s="237"/>
      <c r="L453" s="176"/>
      <c r="M453" s="145">
        <f t="shared" si="62"/>
        <v>0</v>
      </c>
      <c r="N453" s="237"/>
      <c r="O453" s="133" t="str">
        <f t="shared" si="59"/>
        <v xml:space="preserve"> </v>
      </c>
      <c r="P453" s="237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66"/>
        <v>0</v>
      </c>
      <c r="I454" s="237"/>
      <c r="J454" s="147" t="str">
        <f t="shared" si="61"/>
        <v xml:space="preserve"> </v>
      </c>
      <c r="K454" s="237"/>
      <c r="L454" s="176"/>
      <c r="M454" s="145">
        <f t="shared" si="62"/>
        <v>0</v>
      </c>
      <c r="N454" s="237"/>
      <c r="O454" s="133" t="str">
        <f t="shared" si="59"/>
        <v xml:space="preserve"> </v>
      </c>
      <c r="P454" s="237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66"/>
        <v>0</v>
      </c>
      <c r="I455" s="237"/>
      <c r="J455" s="147" t="str">
        <f t="shared" si="61"/>
        <v xml:space="preserve"> </v>
      </c>
      <c r="K455" s="237"/>
      <c r="L455" s="176"/>
      <c r="M455" s="145">
        <f t="shared" si="62"/>
        <v>0</v>
      </c>
      <c r="N455" s="237"/>
      <c r="O455" s="133" t="str">
        <f t="shared" si="59"/>
        <v xml:space="preserve"> </v>
      </c>
      <c r="P455" s="237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66"/>
        <v>0</v>
      </c>
      <c r="I456" s="237"/>
      <c r="J456" s="147" t="str">
        <f t="shared" si="61"/>
        <v xml:space="preserve"> </v>
      </c>
      <c r="K456" s="237"/>
      <c r="L456" s="176"/>
      <c r="M456" s="145">
        <f t="shared" si="62"/>
        <v>0</v>
      </c>
      <c r="N456" s="237"/>
      <c r="O456" s="133" t="str">
        <f t="shared" si="59"/>
        <v xml:space="preserve"> </v>
      </c>
      <c r="P456" s="237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66"/>
        <v>0</v>
      </c>
      <c r="I457" s="237"/>
      <c r="J457" s="147" t="str">
        <f t="shared" si="61"/>
        <v xml:space="preserve"> </v>
      </c>
      <c r="K457" s="237"/>
      <c r="L457" s="176"/>
      <c r="M457" s="145">
        <f t="shared" si="62"/>
        <v>0</v>
      </c>
      <c r="N457" s="237"/>
      <c r="O457" s="133" t="str">
        <f t="shared" si="59"/>
        <v xml:space="preserve"> </v>
      </c>
      <c r="P457" s="237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66"/>
        <v>0</v>
      </c>
      <c r="I458" s="237"/>
      <c r="J458" s="147" t="str">
        <f t="shared" si="61"/>
        <v xml:space="preserve"> </v>
      </c>
      <c r="K458" s="237"/>
      <c r="L458" s="176"/>
      <c r="M458" s="145">
        <f t="shared" si="62"/>
        <v>0</v>
      </c>
      <c r="N458" s="237"/>
      <c r="O458" s="133" t="str">
        <f t="shared" ref="O458:O521" si="67">IF(M458=0," ",N458/M458)</f>
        <v xml:space="preserve"> </v>
      </c>
      <c r="P458" s="237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66"/>
        <v>0</v>
      </c>
      <c r="I459" s="237"/>
      <c r="J459" s="147" t="str">
        <f t="shared" ref="J459:J522" si="68">IF(H459=0," ",I459/H459)</f>
        <v xml:space="preserve"> </v>
      </c>
      <c r="K459" s="237"/>
      <c r="L459" s="176"/>
      <c r="M459" s="145">
        <f t="shared" ref="M459:M522" si="69">SUM(K459:L459)</f>
        <v>0</v>
      </c>
      <c r="N459" s="237"/>
      <c r="O459" s="133" t="str">
        <f t="shared" si="67"/>
        <v xml:space="preserve"> </v>
      </c>
      <c r="P459" s="237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66"/>
        <v>0</v>
      </c>
      <c r="I460" s="237"/>
      <c r="J460" s="147" t="str">
        <f t="shared" si="68"/>
        <v xml:space="preserve"> </v>
      </c>
      <c r="K460" s="237"/>
      <c r="L460" s="176"/>
      <c r="M460" s="145">
        <f t="shared" si="69"/>
        <v>0</v>
      </c>
      <c r="N460" s="237"/>
      <c r="O460" s="133" t="str">
        <f t="shared" si="67"/>
        <v xml:space="preserve"> </v>
      </c>
      <c r="P460" s="237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66"/>
        <v>0</v>
      </c>
      <c r="I461" s="237"/>
      <c r="J461" s="147" t="str">
        <f t="shared" si="68"/>
        <v xml:space="preserve"> </v>
      </c>
      <c r="K461" s="237"/>
      <c r="L461" s="176"/>
      <c r="M461" s="145">
        <f t="shared" si="69"/>
        <v>0</v>
      </c>
      <c r="N461" s="237"/>
      <c r="O461" s="133" t="str">
        <f t="shared" si="67"/>
        <v xml:space="preserve"> </v>
      </c>
      <c r="P461" s="237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66"/>
        <v>0</v>
      </c>
      <c r="I462" s="237"/>
      <c r="J462" s="147" t="str">
        <f t="shared" si="68"/>
        <v xml:space="preserve"> </v>
      </c>
      <c r="K462" s="237"/>
      <c r="L462" s="176"/>
      <c r="M462" s="145">
        <f t="shared" si="69"/>
        <v>0</v>
      </c>
      <c r="N462" s="237"/>
      <c r="O462" s="133" t="str">
        <f t="shared" si="67"/>
        <v xml:space="preserve"> </v>
      </c>
      <c r="P462" s="237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66"/>
        <v>0</v>
      </c>
      <c r="I463" s="237"/>
      <c r="J463" s="147" t="str">
        <f t="shared" si="68"/>
        <v xml:space="preserve"> </v>
      </c>
      <c r="K463" s="237"/>
      <c r="L463" s="176"/>
      <c r="M463" s="145">
        <f t="shared" si="69"/>
        <v>0</v>
      </c>
      <c r="N463" s="237"/>
      <c r="O463" s="133" t="str">
        <f t="shared" si="67"/>
        <v xml:space="preserve"> </v>
      </c>
      <c r="P463" s="237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66"/>
        <v>0</v>
      </c>
      <c r="I464" s="237"/>
      <c r="J464" s="147" t="str">
        <f t="shared" si="68"/>
        <v xml:space="preserve"> </v>
      </c>
      <c r="K464" s="237"/>
      <c r="L464" s="176"/>
      <c r="M464" s="145">
        <f t="shared" si="69"/>
        <v>0</v>
      </c>
      <c r="N464" s="237"/>
      <c r="O464" s="133" t="str">
        <f t="shared" si="67"/>
        <v xml:space="preserve"> </v>
      </c>
      <c r="P464" s="237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66"/>
        <v>0</v>
      </c>
      <c r="I465" s="237"/>
      <c r="J465" s="147" t="str">
        <f t="shared" si="68"/>
        <v xml:space="preserve"> </v>
      </c>
      <c r="K465" s="237"/>
      <c r="L465" s="176"/>
      <c r="M465" s="145">
        <f t="shared" si="69"/>
        <v>0</v>
      </c>
      <c r="N465" s="237"/>
      <c r="O465" s="133" t="str">
        <f t="shared" si="67"/>
        <v xml:space="preserve"> </v>
      </c>
      <c r="P465" s="237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66"/>
        <v>0</v>
      </c>
      <c r="I466" s="237"/>
      <c r="J466" s="147" t="str">
        <f t="shared" si="68"/>
        <v xml:space="preserve"> </v>
      </c>
      <c r="K466" s="237"/>
      <c r="L466" s="176"/>
      <c r="M466" s="145">
        <f t="shared" si="69"/>
        <v>0</v>
      </c>
      <c r="N466" s="237"/>
      <c r="O466" s="133" t="str">
        <f t="shared" si="67"/>
        <v xml:space="preserve"> </v>
      </c>
      <c r="P466" s="237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66"/>
        <v>0</v>
      </c>
      <c r="I467" s="237"/>
      <c r="J467" s="147" t="str">
        <f t="shared" si="68"/>
        <v xml:space="preserve"> </v>
      </c>
      <c r="K467" s="237"/>
      <c r="L467" s="176"/>
      <c r="M467" s="145">
        <f t="shared" si="69"/>
        <v>0</v>
      </c>
      <c r="N467" s="237"/>
      <c r="O467" s="133" t="str">
        <f t="shared" si="67"/>
        <v xml:space="preserve"> </v>
      </c>
      <c r="P467" s="237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66"/>
        <v>0</v>
      </c>
      <c r="I468" s="237"/>
      <c r="J468" s="147" t="str">
        <f t="shared" si="68"/>
        <v xml:space="preserve"> </v>
      </c>
      <c r="K468" s="237"/>
      <c r="L468" s="176"/>
      <c r="M468" s="145">
        <f t="shared" si="69"/>
        <v>0</v>
      </c>
      <c r="N468" s="237"/>
      <c r="O468" s="133" t="str">
        <f t="shared" si="67"/>
        <v xml:space="preserve"> </v>
      </c>
      <c r="P468" s="237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66"/>
        <v>0</v>
      </c>
      <c r="I469" s="237"/>
      <c r="J469" s="147" t="str">
        <f t="shared" si="68"/>
        <v xml:space="preserve"> </v>
      </c>
      <c r="K469" s="237"/>
      <c r="L469" s="176"/>
      <c r="M469" s="145">
        <f t="shared" si="69"/>
        <v>0</v>
      </c>
      <c r="N469" s="237"/>
      <c r="O469" s="133" t="str">
        <f t="shared" si="67"/>
        <v xml:space="preserve"> </v>
      </c>
      <c r="P469" s="237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si="66"/>
        <v>0</v>
      </c>
      <c r="I470" s="237"/>
      <c r="J470" s="147" t="str">
        <f t="shared" si="68"/>
        <v xml:space="preserve"> </v>
      </c>
      <c r="K470" s="237"/>
      <c r="L470" s="176"/>
      <c r="M470" s="145">
        <f t="shared" si="69"/>
        <v>0</v>
      </c>
      <c r="N470" s="237"/>
      <c r="O470" s="133" t="str">
        <f t="shared" si="67"/>
        <v xml:space="preserve"> </v>
      </c>
      <c r="P470" s="237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6"/>
        <v>0</v>
      </c>
      <c r="I471" s="237"/>
      <c r="J471" s="147" t="str">
        <f t="shared" si="68"/>
        <v xml:space="preserve"> </v>
      </c>
      <c r="K471" s="237"/>
      <c r="L471" s="176"/>
      <c r="M471" s="145">
        <f t="shared" si="69"/>
        <v>0</v>
      </c>
      <c r="N471" s="237"/>
      <c r="O471" s="133" t="str">
        <f t="shared" si="67"/>
        <v xml:space="preserve"> </v>
      </c>
      <c r="P471" s="237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6"/>
        <v>0</v>
      </c>
      <c r="I472" s="237"/>
      <c r="J472" s="147" t="str">
        <f t="shared" si="68"/>
        <v xml:space="preserve"> </v>
      </c>
      <c r="K472" s="237"/>
      <c r="L472" s="176"/>
      <c r="M472" s="145">
        <f t="shared" si="69"/>
        <v>0</v>
      </c>
      <c r="N472" s="237"/>
      <c r="O472" s="133" t="str">
        <f t="shared" si="67"/>
        <v xml:space="preserve"> </v>
      </c>
      <c r="P472" s="237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6"/>
        <v>0</v>
      </c>
      <c r="I473" s="237"/>
      <c r="J473" s="147" t="str">
        <f t="shared" si="68"/>
        <v xml:space="preserve"> </v>
      </c>
      <c r="K473" s="237"/>
      <c r="L473" s="176"/>
      <c r="M473" s="145">
        <f t="shared" si="69"/>
        <v>0</v>
      </c>
      <c r="N473" s="237"/>
      <c r="O473" s="133" t="str">
        <f t="shared" si="67"/>
        <v xml:space="preserve"> </v>
      </c>
      <c r="P473" s="237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66"/>
        <v>0</v>
      </c>
      <c r="I474" s="237"/>
      <c r="J474" s="147" t="str">
        <f t="shared" si="68"/>
        <v xml:space="preserve"> </v>
      </c>
      <c r="K474" s="237"/>
      <c r="L474" s="176"/>
      <c r="M474" s="145">
        <f t="shared" si="69"/>
        <v>0</v>
      </c>
      <c r="N474" s="237"/>
      <c r="O474" s="133" t="str">
        <f t="shared" si="67"/>
        <v xml:space="preserve"> </v>
      </c>
      <c r="P474" s="237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6"/>
        <v>0</v>
      </c>
      <c r="I475" s="237"/>
      <c r="J475" s="147" t="str">
        <f t="shared" si="68"/>
        <v xml:space="preserve"> </v>
      </c>
      <c r="K475" s="237"/>
      <c r="L475" s="176"/>
      <c r="M475" s="145">
        <f t="shared" si="69"/>
        <v>0</v>
      </c>
      <c r="N475" s="237"/>
      <c r="O475" s="133" t="str">
        <f t="shared" si="67"/>
        <v xml:space="preserve"> </v>
      </c>
      <c r="P475" s="237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6"/>
        <v>0</v>
      </c>
      <c r="I476" s="237"/>
      <c r="J476" s="147" t="str">
        <f t="shared" si="68"/>
        <v xml:space="preserve"> </v>
      </c>
      <c r="K476" s="237"/>
      <c r="L476" s="176"/>
      <c r="M476" s="145">
        <f t="shared" si="69"/>
        <v>0</v>
      </c>
      <c r="N476" s="237"/>
      <c r="O476" s="133" t="str">
        <f t="shared" si="67"/>
        <v xml:space="preserve"> </v>
      </c>
      <c r="P476" s="237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6"/>
        <v>0</v>
      </c>
      <c r="I477" s="237"/>
      <c r="J477" s="147" t="str">
        <f t="shared" si="68"/>
        <v xml:space="preserve"> </v>
      </c>
      <c r="K477" s="237"/>
      <c r="L477" s="176"/>
      <c r="M477" s="145">
        <f t="shared" si="69"/>
        <v>0</v>
      </c>
      <c r="N477" s="237"/>
      <c r="O477" s="133" t="str">
        <f t="shared" si="67"/>
        <v xml:space="preserve"> </v>
      </c>
      <c r="P477" s="237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6"/>
        <v>0</v>
      </c>
      <c r="I478" s="237"/>
      <c r="J478" s="147" t="str">
        <f t="shared" si="68"/>
        <v xml:space="preserve"> </v>
      </c>
      <c r="K478" s="237"/>
      <c r="L478" s="176"/>
      <c r="M478" s="145">
        <f t="shared" si="69"/>
        <v>0</v>
      </c>
      <c r="N478" s="237"/>
      <c r="O478" s="133" t="str">
        <f t="shared" si="67"/>
        <v xml:space="preserve"> </v>
      </c>
      <c r="P478" s="237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6"/>
        <v>0</v>
      </c>
      <c r="I479" s="237"/>
      <c r="J479" s="147" t="str">
        <f t="shared" si="68"/>
        <v xml:space="preserve"> </v>
      </c>
      <c r="K479" s="237"/>
      <c r="L479" s="176"/>
      <c r="M479" s="145">
        <f t="shared" si="69"/>
        <v>0</v>
      </c>
      <c r="N479" s="237"/>
      <c r="O479" s="133" t="str">
        <f t="shared" si="67"/>
        <v xml:space="preserve"> </v>
      </c>
      <c r="P479" s="237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6"/>
        <v>0</v>
      </c>
      <c r="I480" s="237"/>
      <c r="J480" s="147" t="str">
        <f t="shared" si="68"/>
        <v xml:space="preserve"> </v>
      </c>
      <c r="K480" s="237"/>
      <c r="L480" s="176"/>
      <c r="M480" s="145">
        <f t="shared" si="69"/>
        <v>0</v>
      </c>
      <c r="N480" s="237"/>
      <c r="O480" s="133" t="str">
        <f t="shared" si="67"/>
        <v xml:space="preserve"> </v>
      </c>
      <c r="P480" s="237"/>
    </row>
    <row r="481" spans="1:16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6"/>
        <v>0</v>
      </c>
      <c r="I481" s="237"/>
      <c r="J481" s="147" t="str">
        <f t="shared" si="68"/>
        <v xml:space="preserve"> </v>
      </c>
      <c r="K481" s="237"/>
      <c r="L481" s="176"/>
      <c r="M481" s="145">
        <f t="shared" si="69"/>
        <v>0</v>
      </c>
      <c r="N481" s="237"/>
      <c r="O481" s="133" t="str">
        <f t="shared" si="67"/>
        <v xml:space="preserve"> </v>
      </c>
      <c r="P481" s="237"/>
    </row>
    <row r="482" spans="1:16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6"/>
        <v>0</v>
      </c>
      <c r="I482" s="237"/>
      <c r="J482" s="147" t="str">
        <f t="shared" si="68"/>
        <v xml:space="preserve"> </v>
      </c>
      <c r="K482" s="237"/>
      <c r="L482" s="176"/>
      <c r="M482" s="145">
        <f t="shared" si="69"/>
        <v>0</v>
      </c>
      <c r="N482" s="237"/>
      <c r="O482" s="133" t="str">
        <f t="shared" si="67"/>
        <v xml:space="preserve"> </v>
      </c>
      <c r="P482" s="237"/>
    </row>
    <row r="483" spans="1:16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6"/>
        <v>0</v>
      </c>
      <c r="I483" s="237"/>
      <c r="J483" s="147" t="str">
        <f t="shared" si="68"/>
        <v xml:space="preserve"> </v>
      </c>
      <c r="K483" s="237"/>
      <c r="L483" s="176"/>
      <c r="M483" s="145">
        <f t="shared" si="69"/>
        <v>0</v>
      </c>
      <c r="N483" s="237"/>
      <c r="O483" s="133" t="str">
        <f t="shared" si="67"/>
        <v xml:space="preserve"> </v>
      </c>
      <c r="P483" s="237"/>
    </row>
    <row r="484" spans="1:16" ht="15" hidden="1" customHeight="1" x14ac:dyDescent="0.2">
      <c r="A484" s="383" t="s">
        <v>402</v>
      </c>
      <c r="B484" s="383"/>
      <c r="C484" s="5" t="s">
        <v>728</v>
      </c>
      <c r="D484" s="22" t="s">
        <v>895</v>
      </c>
      <c r="E484" s="29"/>
      <c r="F484" s="142">
        <v>0</v>
      </c>
      <c r="G484" s="142"/>
      <c r="H484" s="145">
        <f t="shared" si="66"/>
        <v>0</v>
      </c>
      <c r="I484" s="237"/>
      <c r="J484" s="147" t="str">
        <f t="shared" si="68"/>
        <v xml:space="preserve"> </v>
      </c>
      <c r="K484" s="237"/>
      <c r="L484" s="176"/>
      <c r="M484" s="145">
        <f t="shared" si="69"/>
        <v>0</v>
      </c>
      <c r="N484" s="237"/>
      <c r="O484" s="133" t="str">
        <f t="shared" si="67"/>
        <v xml:space="preserve"> </v>
      </c>
      <c r="P484" s="237"/>
    </row>
    <row r="485" spans="1:16" ht="25.5" hidden="1" customHeight="1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49">
        <f t="shared" ref="F485:H485" si="70">F421+F423+F424+F425+F436+F447+F458+F460+F471+F472+F473+F484</f>
        <v>0</v>
      </c>
      <c r="G485" s="149">
        <f t="shared" si="70"/>
        <v>0</v>
      </c>
      <c r="H485" s="149">
        <f t="shared" si="70"/>
        <v>0</v>
      </c>
      <c r="I485" s="237"/>
      <c r="J485" s="149" t="e">
        <f t="shared" ref="J485:M485" si="71">J421+J423+J424+J425+J436+J447+J458+J460+J471+J472+J473+J484</f>
        <v>#VALUE!</v>
      </c>
      <c r="K485" s="237"/>
      <c r="L485" s="149">
        <f t="shared" si="71"/>
        <v>0</v>
      </c>
      <c r="M485" s="149">
        <f t="shared" si="71"/>
        <v>0</v>
      </c>
      <c r="N485" s="237"/>
      <c r="O485" s="133" t="str">
        <f t="shared" si="67"/>
        <v xml:space="preserve"> </v>
      </c>
      <c r="P485" s="237"/>
    </row>
    <row r="486" spans="1:16" ht="15" hidden="1" customHeight="1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72">SUM(F486:G486)</f>
        <v>0</v>
      </c>
      <c r="I486" s="237"/>
      <c r="J486" s="147" t="str">
        <f t="shared" si="68"/>
        <v xml:space="preserve"> </v>
      </c>
      <c r="K486" s="237"/>
      <c r="L486" s="176"/>
      <c r="M486" s="145">
        <f t="shared" si="69"/>
        <v>0</v>
      </c>
      <c r="N486" s="237"/>
      <c r="O486" s="133" t="str">
        <f t="shared" si="67"/>
        <v xml:space="preserve"> </v>
      </c>
      <c r="P486" s="237"/>
    </row>
    <row r="487" spans="1:16" ht="15" hidden="1" customHeight="1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72"/>
        <v>0</v>
      </c>
      <c r="I487" s="237"/>
      <c r="J487" s="147" t="str">
        <f t="shared" si="68"/>
        <v xml:space="preserve"> </v>
      </c>
      <c r="K487" s="237"/>
      <c r="L487" s="176"/>
      <c r="M487" s="145">
        <f t="shared" si="69"/>
        <v>0</v>
      </c>
      <c r="N487" s="237"/>
      <c r="O487" s="133" t="str">
        <f t="shared" si="67"/>
        <v xml:space="preserve"> </v>
      </c>
      <c r="P487" s="237"/>
    </row>
    <row r="488" spans="1:16" ht="15" hidden="1" customHeight="1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72"/>
        <v>0</v>
      </c>
      <c r="I488" s="237"/>
      <c r="J488" s="147" t="str">
        <f t="shared" si="68"/>
        <v xml:space="preserve"> </v>
      </c>
      <c r="K488" s="237"/>
      <c r="L488" s="176"/>
      <c r="M488" s="145">
        <f t="shared" si="69"/>
        <v>0</v>
      </c>
      <c r="N488" s="237"/>
      <c r="O488" s="133" t="str">
        <f t="shared" si="67"/>
        <v xml:space="preserve"> </v>
      </c>
      <c r="P488" s="237"/>
    </row>
    <row r="489" spans="1:16" ht="15" hidden="1" customHeight="1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72"/>
        <v>0</v>
      </c>
      <c r="I489" s="237"/>
      <c r="J489" s="147" t="str">
        <f t="shared" si="68"/>
        <v xml:space="preserve"> </v>
      </c>
      <c r="K489" s="237"/>
      <c r="L489" s="176"/>
      <c r="M489" s="145">
        <f t="shared" si="69"/>
        <v>0</v>
      </c>
      <c r="N489" s="237"/>
      <c r="O489" s="133" t="str">
        <f t="shared" si="67"/>
        <v xml:space="preserve"> </v>
      </c>
      <c r="P489" s="237"/>
    </row>
    <row r="490" spans="1:16" ht="15" hidden="1" customHeight="1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72"/>
        <v>0</v>
      </c>
      <c r="I490" s="237"/>
      <c r="J490" s="147" t="str">
        <f t="shared" si="68"/>
        <v xml:space="preserve"> </v>
      </c>
      <c r="K490" s="237"/>
      <c r="L490" s="176"/>
      <c r="M490" s="145">
        <f t="shared" si="69"/>
        <v>0</v>
      </c>
      <c r="N490" s="237"/>
      <c r="O490" s="133" t="str">
        <f t="shared" si="67"/>
        <v xml:space="preserve"> </v>
      </c>
      <c r="P490" s="237"/>
    </row>
    <row r="491" spans="1:16" ht="15" hidden="1" customHeight="1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72"/>
        <v>0</v>
      </c>
      <c r="I491" s="237"/>
      <c r="J491" s="147" t="str">
        <f t="shared" si="68"/>
        <v xml:space="preserve"> </v>
      </c>
      <c r="K491" s="237"/>
      <c r="L491" s="176"/>
      <c r="M491" s="145">
        <f t="shared" si="69"/>
        <v>0</v>
      </c>
      <c r="N491" s="237"/>
      <c r="O491" s="133" t="str">
        <f t="shared" si="67"/>
        <v xml:space="preserve"> </v>
      </c>
      <c r="P491" s="237"/>
    </row>
    <row r="492" spans="1:16" ht="15" hidden="1" customHeight="1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72"/>
        <v>0</v>
      </c>
      <c r="I492" s="237"/>
      <c r="J492" s="147" t="str">
        <f t="shared" si="68"/>
        <v xml:space="preserve"> </v>
      </c>
      <c r="K492" s="237"/>
      <c r="L492" s="176"/>
      <c r="M492" s="145">
        <f t="shared" si="69"/>
        <v>0</v>
      </c>
      <c r="N492" s="237"/>
      <c r="O492" s="133" t="str">
        <f t="shared" si="67"/>
        <v xml:space="preserve"> </v>
      </c>
      <c r="P492" s="237"/>
    </row>
    <row r="493" spans="1:16" ht="15" hidden="1" customHeight="1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72"/>
        <v>0</v>
      </c>
      <c r="I493" s="237"/>
      <c r="J493" s="147" t="str">
        <f t="shared" si="68"/>
        <v xml:space="preserve"> </v>
      </c>
      <c r="K493" s="237"/>
      <c r="L493" s="176"/>
      <c r="M493" s="145">
        <f t="shared" si="69"/>
        <v>0</v>
      </c>
      <c r="N493" s="237"/>
      <c r="O493" s="133" t="str">
        <f t="shared" si="67"/>
        <v xml:space="preserve"> </v>
      </c>
      <c r="P493" s="237"/>
    </row>
    <row r="494" spans="1:16" ht="15" hidden="1" customHeight="1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72"/>
        <v>0</v>
      </c>
      <c r="I494" s="237"/>
      <c r="J494" s="147" t="str">
        <f t="shared" si="68"/>
        <v xml:space="preserve"> </v>
      </c>
      <c r="K494" s="237"/>
      <c r="L494" s="176"/>
      <c r="M494" s="145">
        <f t="shared" si="69"/>
        <v>0</v>
      </c>
      <c r="N494" s="237"/>
      <c r="O494" s="133" t="str">
        <f t="shared" si="67"/>
        <v xml:space="preserve"> </v>
      </c>
      <c r="P494" s="237"/>
    </row>
    <row r="495" spans="1:16" ht="15" hidden="1" customHeight="1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72"/>
        <v>0</v>
      </c>
      <c r="I495" s="237"/>
      <c r="J495" s="147" t="str">
        <f t="shared" si="68"/>
        <v xml:space="preserve"> </v>
      </c>
      <c r="K495" s="237"/>
      <c r="L495" s="176"/>
      <c r="M495" s="145">
        <f t="shared" si="69"/>
        <v>0</v>
      </c>
      <c r="N495" s="237"/>
      <c r="O495" s="133" t="str">
        <f t="shared" si="67"/>
        <v xml:space="preserve"> </v>
      </c>
      <c r="P495" s="237"/>
    </row>
    <row r="496" spans="1:16" ht="15" hidden="1" customHeight="1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72"/>
        <v>0</v>
      </c>
      <c r="I496" s="237"/>
      <c r="J496" s="147" t="str">
        <f t="shared" si="68"/>
        <v xml:space="preserve"> </v>
      </c>
      <c r="K496" s="237"/>
      <c r="L496" s="176"/>
      <c r="M496" s="145">
        <f t="shared" si="69"/>
        <v>0</v>
      </c>
      <c r="N496" s="237"/>
      <c r="O496" s="133" t="str">
        <f t="shared" si="67"/>
        <v xml:space="preserve"> </v>
      </c>
      <c r="P496" s="237"/>
    </row>
    <row r="497" spans="1:16" ht="15" hidden="1" customHeight="1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72"/>
        <v>0</v>
      </c>
      <c r="I497" s="237"/>
      <c r="J497" s="147" t="str">
        <f t="shared" si="68"/>
        <v xml:space="preserve"> </v>
      </c>
      <c r="K497" s="237"/>
      <c r="L497" s="176"/>
      <c r="M497" s="145">
        <f t="shared" si="69"/>
        <v>0</v>
      </c>
      <c r="N497" s="237"/>
      <c r="O497" s="133" t="str">
        <f t="shared" si="67"/>
        <v xml:space="preserve"> </v>
      </c>
      <c r="P497" s="237"/>
    </row>
    <row r="498" spans="1:16" ht="15" hidden="1" customHeight="1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72"/>
        <v>0</v>
      </c>
      <c r="I498" s="237"/>
      <c r="J498" s="147" t="str">
        <f t="shared" si="68"/>
        <v xml:space="preserve"> </v>
      </c>
      <c r="K498" s="237"/>
      <c r="L498" s="176"/>
      <c r="M498" s="145">
        <f t="shared" si="69"/>
        <v>0</v>
      </c>
      <c r="N498" s="237"/>
      <c r="O498" s="133" t="str">
        <f t="shared" si="67"/>
        <v xml:space="preserve"> </v>
      </c>
      <c r="P498" s="237"/>
    </row>
    <row r="499" spans="1:16" ht="15" hidden="1" customHeight="1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72"/>
        <v>0</v>
      </c>
      <c r="I499" s="237"/>
      <c r="J499" s="147" t="str">
        <f t="shared" si="68"/>
        <v xml:space="preserve"> </v>
      </c>
      <c r="K499" s="237"/>
      <c r="L499" s="176"/>
      <c r="M499" s="145">
        <f t="shared" si="69"/>
        <v>0</v>
      </c>
      <c r="N499" s="237"/>
      <c r="O499" s="133" t="str">
        <f t="shared" si="67"/>
        <v xml:space="preserve"> </v>
      </c>
      <c r="P499" s="237"/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72"/>
        <v>0</v>
      </c>
      <c r="I500" s="237"/>
      <c r="J500" s="147" t="str">
        <f t="shared" si="68"/>
        <v xml:space="preserve"> </v>
      </c>
      <c r="K500" s="237"/>
      <c r="L500" s="176"/>
      <c r="M500" s="145">
        <f t="shared" si="69"/>
        <v>0</v>
      </c>
      <c r="N500" s="237"/>
      <c r="O500" s="133" t="str">
        <f t="shared" si="67"/>
        <v xml:space="preserve"> </v>
      </c>
      <c r="P500" s="237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72"/>
        <v>0</v>
      </c>
      <c r="I501" s="237"/>
      <c r="J501" s="147" t="str">
        <f t="shared" si="68"/>
        <v xml:space="preserve"> </v>
      </c>
      <c r="K501" s="237"/>
      <c r="L501" s="176"/>
      <c r="M501" s="145">
        <f t="shared" si="69"/>
        <v>0</v>
      </c>
      <c r="N501" s="237"/>
      <c r="O501" s="133" t="str">
        <f t="shared" si="67"/>
        <v xml:space="preserve"> </v>
      </c>
      <c r="P501" s="237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72"/>
        <v>0</v>
      </c>
      <c r="I502" s="237"/>
      <c r="J502" s="147" t="str">
        <f t="shared" si="68"/>
        <v xml:space="preserve"> </v>
      </c>
      <c r="K502" s="237"/>
      <c r="L502" s="176"/>
      <c r="M502" s="145">
        <f t="shared" si="69"/>
        <v>0</v>
      </c>
      <c r="N502" s="237"/>
      <c r="O502" s="133" t="str">
        <f t="shared" si="67"/>
        <v xml:space="preserve"> </v>
      </c>
      <c r="P502" s="237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72"/>
        <v>0</v>
      </c>
      <c r="I503" s="237"/>
      <c r="J503" s="147" t="str">
        <f t="shared" si="68"/>
        <v xml:space="preserve"> </v>
      </c>
      <c r="K503" s="237"/>
      <c r="L503" s="176"/>
      <c r="M503" s="145">
        <f t="shared" si="69"/>
        <v>0</v>
      </c>
      <c r="N503" s="237"/>
      <c r="O503" s="133" t="str">
        <f t="shared" si="67"/>
        <v xml:space="preserve"> </v>
      </c>
      <c r="P503" s="237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72"/>
        <v>0</v>
      </c>
      <c r="I504" s="237"/>
      <c r="J504" s="147" t="str">
        <f t="shared" si="68"/>
        <v xml:space="preserve"> </v>
      </c>
      <c r="K504" s="237"/>
      <c r="L504" s="176"/>
      <c r="M504" s="145">
        <f t="shared" si="69"/>
        <v>0</v>
      </c>
      <c r="N504" s="237"/>
      <c r="O504" s="133" t="str">
        <f t="shared" si="67"/>
        <v xml:space="preserve"> </v>
      </c>
      <c r="P504" s="237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72"/>
        <v>0</v>
      </c>
      <c r="I505" s="237"/>
      <c r="J505" s="147" t="str">
        <f t="shared" si="68"/>
        <v xml:space="preserve"> </v>
      </c>
      <c r="K505" s="237"/>
      <c r="L505" s="176"/>
      <c r="M505" s="145">
        <f t="shared" si="69"/>
        <v>0</v>
      </c>
      <c r="N505" s="237"/>
      <c r="O505" s="133" t="str">
        <f t="shared" si="67"/>
        <v xml:space="preserve"> </v>
      </c>
      <c r="P505" s="237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72"/>
        <v>0</v>
      </c>
      <c r="I506" s="237"/>
      <c r="J506" s="147" t="str">
        <f t="shared" si="68"/>
        <v xml:space="preserve"> </v>
      </c>
      <c r="K506" s="237"/>
      <c r="L506" s="176"/>
      <c r="M506" s="145">
        <f t="shared" si="69"/>
        <v>0</v>
      </c>
      <c r="N506" s="237"/>
      <c r="O506" s="133" t="str">
        <f t="shared" si="67"/>
        <v xml:space="preserve"> </v>
      </c>
      <c r="P506" s="237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72"/>
        <v>0</v>
      </c>
      <c r="I507" s="237"/>
      <c r="J507" s="147" t="str">
        <f t="shared" si="68"/>
        <v xml:space="preserve"> </v>
      </c>
      <c r="K507" s="237"/>
      <c r="L507" s="176"/>
      <c r="M507" s="145">
        <f t="shared" si="69"/>
        <v>0</v>
      </c>
      <c r="N507" s="237"/>
      <c r="O507" s="133" t="str">
        <f t="shared" si="67"/>
        <v xml:space="preserve"> </v>
      </c>
      <c r="P507" s="237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72"/>
        <v>0</v>
      </c>
      <c r="I508" s="237"/>
      <c r="J508" s="147" t="str">
        <f t="shared" si="68"/>
        <v xml:space="preserve"> </v>
      </c>
      <c r="K508" s="237"/>
      <c r="L508" s="176"/>
      <c r="M508" s="145">
        <f t="shared" si="69"/>
        <v>0</v>
      </c>
      <c r="N508" s="237"/>
      <c r="O508" s="133" t="str">
        <f t="shared" si="67"/>
        <v xml:space="preserve"> </v>
      </c>
      <c r="P508" s="237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72"/>
        <v>0</v>
      </c>
      <c r="I509" s="237"/>
      <c r="J509" s="147" t="str">
        <f t="shared" si="68"/>
        <v xml:space="preserve"> </v>
      </c>
      <c r="K509" s="237"/>
      <c r="L509" s="176"/>
      <c r="M509" s="145">
        <f t="shared" si="69"/>
        <v>0</v>
      </c>
      <c r="N509" s="237"/>
      <c r="O509" s="133" t="str">
        <f t="shared" si="67"/>
        <v xml:space="preserve"> </v>
      </c>
      <c r="P509" s="237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72"/>
        <v>0</v>
      </c>
      <c r="I510" s="237"/>
      <c r="J510" s="147" t="str">
        <f t="shared" si="68"/>
        <v xml:space="preserve"> </v>
      </c>
      <c r="K510" s="237"/>
      <c r="L510" s="176"/>
      <c r="M510" s="145">
        <f t="shared" si="69"/>
        <v>0</v>
      </c>
      <c r="N510" s="237"/>
      <c r="O510" s="133" t="str">
        <f t="shared" si="67"/>
        <v xml:space="preserve"> </v>
      </c>
      <c r="P510" s="237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72"/>
        <v>0</v>
      </c>
      <c r="I511" s="237"/>
      <c r="J511" s="147" t="str">
        <f t="shared" si="68"/>
        <v xml:space="preserve"> </v>
      </c>
      <c r="K511" s="237"/>
      <c r="L511" s="176"/>
      <c r="M511" s="145">
        <f t="shared" si="69"/>
        <v>0</v>
      </c>
      <c r="N511" s="237"/>
      <c r="O511" s="133" t="str">
        <f t="shared" si="67"/>
        <v xml:space="preserve"> </v>
      </c>
      <c r="P511" s="237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72"/>
        <v>0</v>
      </c>
      <c r="I512" s="237"/>
      <c r="J512" s="147" t="str">
        <f t="shared" si="68"/>
        <v xml:space="preserve"> </v>
      </c>
      <c r="K512" s="237"/>
      <c r="L512" s="176"/>
      <c r="M512" s="145">
        <f t="shared" si="69"/>
        <v>0</v>
      </c>
      <c r="N512" s="237"/>
      <c r="O512" s="133" t="str">
        <f t="shared" si="67"/>
        <v xml:space="preserve"> </v>
      </c>
      <c r="P512" s="237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72"/>
        <v>0</v>
      </c>
      <c r="I513" s="237"/>
      <c r="J513" s="147" t="str">
        <f t="shared" si="68"/>
        <v xml:space="preserve"> </v>
      </c>
      <c r="K513" s="237"/>
      <c r="L513" s="176"/>
      <c r="M513" s="145">
        <f t="shared" si="69"/>
        <v>0</v>
      </c>
      <c r="N513" s="237"/>
      <c r="O513" s="133" t="str">
        <f t="shared" si="67"/>
        <v xml:space="preserve"> </v>
      </c>
      <c r="P513" s="237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72"/>
        <v>0</v>
      </c>
      <c r="I514" s="237"/>
      <c r="J514" s="147" t="str">
        <f t="shared" si="68"/>
        <v xml:space="preserve"> </v>
      </c>
      <c r="K514" s="237"/>
      <c r="L514" s="176"/>
      <c r="M514" s="145">
        <f t="shared" si="69"/>
        <v>0</v>
      </c>
      <c r="N514" s="237"/>
      <c r="O514" s="133" t="str">
        <f t="shared" si="67"/>
        <v xml:space="preserve"> </v>
      </c>
      <c r="P514" s="237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72"/>
        <v>0</v>
      </c>
      <c r="I515" s="237"/>
      <c r="J515" s="147" t="str">
        <f t="shared" si="68"/>
        <v xml:space="preserve"> </v>
      </c>
      <c r="K515" s="237"/>
      <c r="L515" s="176"/>
      <c r="M515" s="145">
        <f t="shared" si="69"/>
        <v>0</v>
      </c>
      <c r="N515" s="237"/>
      <c r="O515" s="133" t="str">
        <f t="shared" si="67"/>
        <v xml:space="preserve"> </v>
      </c>
      <c r="P515" s="237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72"/>
        <v>0</v>
      </c>
      <c r="I516" s="237"/>
      <c r="J516" s="147" t="str">
        <f t="shared" si="68"/>
        <v xml:space="preserve"> </v>
      </c>
      <c r="K516" s="237"/>
      <c r="L516" s="176"/>
      <c r="M516" s="145">
        <f t="shared" si="69"/>
        <v>0</v>
      </c>
      <c r="N516" s="237"/>
      <c r="O516" s="133" t="str">
        <f t="shared" si="67"/>
        <v xml:space="preserve"> </v>
      </c>
      <c r="P516" s="237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72"/>
        <v>0</v>
      </c>
      <c r="I517" s="237"/>
      <c r="J517" s="147" t="str">
        <f t="shared" si="68"/>
        <v xml:space="preserve"> </v>
      </c>
      <c r="K517" s="237"/>
      <c r="L517" s="176"/>
      <c r="M517" s="145">
        <f t="shared" si="69"/>
        <v>0</v>
      </c>
      <c r="N517" s="237"/>
      <c r="O517" s="133" t="str">
        <f t="shared" si="67"/>
        <v xml:space="preserve"> </v>
      </c>
      <c r="P517" s="237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72"/>
        <v>0</v>
      </c>
      <c r="I518" s="237"/>
      <c r="J518" s="147" t="str">
        <f t="shared" si="68"/>
        <v xml:space="preserve"> </v>
      </c>
      <c r="K518" s="237"/>
      <c r="L518" s="176"/>
      <c r="M518" s="145">
        <f t="shared" si="69"/>
        <v>0</v>
      </c>
      <c r="N518" s="237"/>
      <c r="O518" s="133" t="str">
        <f t="shared" si="67"/>
        <v xml:space="preserve"> </v>
      </c>
      <c r="P518" s="237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72"/>
        <v>0</v>
      </c>
      <c r="I519" s="237"/>
      <c r="J519" s="147" t="str">
        <f t="shared" si="68"/>
        <v xml:space="preserve"> </v>
      </c>
      <c r="K519" s="237"/>
      <c r="L519" s="176"/>
      <c r="M519" s="145">
        <f t="shared" si="69"/>
        <v>0</v>
      </c>
      <c r="N519" s="237"/>
      <c r="O519" s="133" t="str">
        <f t="shared" si="67"/>
        <v xml:space="preserve"> </v>
      </c>
      <c r="P519" s="237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72"/>
        <v>0</v>
      </c>
      <c r="I520" s="237"/>
      <c r="J520" s="147" t="str">
        <f t="shared" si="68"/>
        <v xml:space="preserve"> </v>
      </c>
      <c r="K520" s="237"/>
      <c r="L520" s="176"/>
      <c r="M520" s="145">
        <f t="shared" si="69"/>
        <v>0</v>
      </c>
      <c r="N520" s="237"/>
      <c r="O520" s="133" t="str">
        <f t="shared" si="67"/>
        <v xml:space="preserve"> </v>
      </c>
      <c r="P520" s="237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72"/>
        <v>0</v>
      </c>
      <c r="I521" s="237"/>
      <c r="J521" s="147" t="str">
        <f t="shared" si="68"/>
        <v xml:space="preserve"> </v>
      </c>
      <c r="K521" s="237"/>
      <c r="L521" s="176"/>
      <c r="M521" s="145">
        <f t="shared" si="69"/>
        <v>0</v>
      </c>
      <c r="N521" s="237"/>
      <c r="O521" s="133" t="str">
        <f t="shared" si="67"/>
        <v xml:space="preserve"> </v>
      </c>
      <c r="P521" s="237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72"/>
        <v>0</v>
      </c>
      <c r="I522" s="237"/>
      <c r="J522" s="147" t="str">
        <f t="shared" si="68"/>
        <v xml:space="preserve"> </v>
      </c>
      <c r="K522" s="237"/>
      <c r="L522" s="176"/>
      <c r="M522" s="145">
        <f t="shared" si="69"/>
        <v>0</v>
      </c>
      <c r="N522" s="237"/>
      <c r="O522" s="133" t="str">
        <f t="shared" ref="O522:O563" si="73">IF(M522=0," ",N522/M522)</f>
        <v xml:space="preserve"> </v>
      </c>
      <c r="P522" s="237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72"/>
        <v>0</v>
      </c>
      <c r="I523" s="237"/>
      <c r="J523" s="147" t="str">
        <f t="shared" ref="J523:J559" si="74">IF(H523=0," ",I523/H523)</f>
        <v xml:space="preserve"> </v>
      </c>
      <c r="K523" s="237"/>
      <c r="L523" s="176"/>
      <c r="M523" s="145">
        <f t="shared" ref="M523:M559" si="75">SUM(K523:L523)</f>
        <v>0</v>
      </c>
      <c r="N523" s="237"/>
      <c r="O523" s="133" t="str">
        <f t="shared" si="73"/>
        <v xml:space="preserve"> </v>
      </c>
      <c r="P523" s="237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72"/>
        <v>0</v>
      </c>
      <c r="I524" s="237"/>
      <c r="J524" s="147" t="str">
        <f t="shared" si="74"/>
        <v xml:space="preserve"> </v>
      </c>
      <c r="K524" s="237"/>
      <c r="L524" s="176"/>
      <c r="M524" s="145">
        <f t="shared" si="75"/>
        <v>0</v>
      </c>
      <c r="N524" s="237"/>
      <c r="O524" s="133" t="str">
        <f t="shared" si="73"/>
        <v xml:space="preserve"> </v>
      </c>
      <c r="P524" s="237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72"/>
        <v>0</v>
      </c>
      <c r="I525" s="237"/>
      <c r="J525" s="147" t="str">
        <f t="shared" si="74"/>
        <v xml:space="preserve"> </v>
      </c>
      <c r="K525" s="237"/>
      <c r="L525" s="176"/>
      <c r="M525" s="145">
        <f t="shared" si="75"/>
        <v>0</v>
      </c>
      <c r="N525" s="237"/>
      <c r="O525" s="133" t="str">
        <f t="shared" si="73"/>
        <v xml:space="preserve"> </v>
      </c>
      <c r="P525" s="237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72"/>
        <v>0</v>
      </c>
      <c r="I526" s="237"/>
      <c r="J526" s="147" t="str">
        <f t="shared" si="74"/>
        <v xml:space="preserve"> </v>
      </c>
      <c r="K526" s="237"/>
      <c r="L526" s="176"/>
      <c r="M526" s="145">
        <f t="shared" si="75"/>
        <v>0</v>
      </c>
      <c r="N526" s="237"/>
      <c r="O526" s="133" t="str">
        <f t="shared" si="73"/>
        <v xml:space="preserve"> </v>
      </c>
      <c r="P526" s="237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72"/>
        <v>0</v>
      </c>
      <c r="I527" s="237"/>
      <c r="J527" s="147" t="str">
        <f t="shared" si="74"/>
        <v xml:space="preserve"> </v>
      </c>
      <c r="K527" s="237"/>
      <c r="L527" s="176"/>
      <c r="M527" s="145">
        <f t="shared" si="75"/>
        <v>0</v>
      </c>
      <c r="N527" s="237"/>
      <c r="O527" s="133" t="str">
        <f t="shared" si="73"/>
        <v xml:space="preserve"> </v>
      </c>
      <c r="P527" s="237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72"/>
        <v>0</v>
      </c>
      <c r="I528" s="237"/>
      <c r="J528" s="147" t="str">
        <f t="shared" si="74"/>
        <v xml:space="preserve"> </v>
      </c>
      <c r="K528" s="237"/>
      <c r="L528" s="176"/>
      <c r="M528" s="145">
        <f t="shared" si="75"/>
        <v>0</v>
      </c>
      <c r="N528" s="237"/>
      <c r="O528" s="133" t="str">
        <f t="shared" si="73"/>
        <v xml:space="preserve"> </v>
      </c>
      <c r="P528" s="237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72"/>
        <v>0</v>
      </c>
      <c r="I529" s="237"/>
      <c r="J529" s="147" t="str">
        <f t="shared" si="74"/>
        <v xml:space="preserve"> </v>
      </c>
      <c r="K529" s="237"/>
      <c r="L529" s="176"/>
      <c r="M529" s="145">
        <f t="shared" si="75"/>
        <v>0</v>
      </c>
      <c r="N529" s="237"/>
      <c r="O529" s="133" t="str">
        <f t="shared" si="73"/>
        <v xml:space="preserve"> </v>
      </c>
      <c r="P529" s="237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72"/>
        <v>0</v>
      </c>
      <c r="I530" s="237"/>
      <c r="J530" s="147" t="str">
        <f t="shared" si="74"/>
        <v xml:space="preserve"> </v>
      </c>
      <c r="K530" s="237"/>
      <c r="L530" s="176"/>
      <c r="M530" s="145">
        <f t="shared" si="75"/>
        <v>0</v>
      </c>
      <c r="N530" s="237"/>
      <c r="O530" s="133" t="str">
        <f t="shared" si="73"/>
        <v xml:space="preserve"> </v>
      </c>
      <c r="P530" s="237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72"/>
        <v>0</v>
      </c>
      <c r="I531" s="237"/>
      <c r="J531" s="147" t="str">
        <f t="shared" si="74"/>
        <v xml:space="preserve"> </v>
      </c>
      <c r="K531" s="237"/>
      <c r="L531" s="176"/>
      <c r="M531" s="145">
        <f t="shared" si="75"/>
        <v>0</v>
      </c>
      <c r="N531" s="237"/>
      <c r="O531" s="133" t="str">
        <f t="shared" si="73"/>
        <v xml:space="preserve"> </v>
      </c>
      <c r="P531" s="237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72"/>
        <v>0</v>
      </c>
      <c r="I532" s="237"/>
      <c r="J532" s="147" t="str">
        <f t="shared" si="74"/>
        <v xml:space="preserve"> </v>
      </c>
      <c r="K532" s="237"/>
      <c r="L532" s="176"/>
      <c r="M532" s="145">
        <f t="shared" si="75"/>
        <v>0</v>
      </c>
      <c r="N532" s="237"/>
      <c r="O532" s="133" t="str">
        <f t="shared" si="73"/>
        <v xml:space="preserve"> </v>
      </c>
      <c r="P532" s="237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72"/>
        <v>0</v>
      </c>
      <c r="I533" s="237"/>
      <c r="J533" s="147" t="str">
        <f t="shared" si="74"/>
        <v xml:space="preserve"> </v>
      </c>
      <c r="K533" s="237"/>
      <c r="L533" s="176"/>
      <c r="M533" s="145">
        <f t="shared" si="75"/>
        <v>0</v>
      </c>
      <c r="N533" s="237"/>
      <c r="O533" s="133" t="str">
        <f t="shared" si="73"/>
        <v xml:space="preserve"> </v>
      </c>
      <c r="P533" s="237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72"/>
        <v>0</v>
      </c>
      <c r="I534" s="237"/>
      <c r="J534" s="147" t="str">
        <f t="shared" si="74"/>
        <v xml:space="preserve"> </v>
      </c>
      <c r="K534" s="237"/>
      <c r="L534" s="176"/>
      <c r="M534" s="145">
        <f t="shared" si="75"/>
        <v>0</v>
      </c>
      <c r="N534" s="237"/>
      <c r="O534" s="133" t="str">
        <f t="shared" si="73"/>
        <v xml:space="preserve"> </v>
      </c>
      <c r="P534" s="237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72"/>
        <v>0</v>
      </c>
      <c r="I535" s="237"/>
      <c r="J535" s="147" t="str">
        <f t="shared" si="74"/>
        <v xml:space="preserve"> </v>
      </c>
      <c r="K535" s="237"/>
      <c r="L535" s="176"/>
      <c r="M535" s="145">
        <f t="shared" si="75"/>
        <v>0</v>
      </c>
      <c r="N535" s="237"/>
      <c r="O535" s="133" t="str">
        <f t="shared" si="73"/>
        <v xml:space="preserve"> </v>
      </c>
      <c r="P535" s="237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72"/>
        <v>0</v>
      </c>
      <c r="I536" s="237"/>
      <c r="J536" s="147" t="str">
        <f t="shared" si="74"/>
        <v xml:space="preserve"> </v>
      </c>
      <c r="K536" s="237"/>
      <c r="L536" s="176"/>
      <c r="M536" s="145">
        <f t="shared" si="75"/>
        <v>0</v>
      </c>
      <c r="N536" s="237"/>
      <c r="O536" s="133" t="str">
        <f t="shared" si="73"/>
        <v xml:space="preserve"> </v>
      </c>
      <c r="P536" s="237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72"/>
        <v>0</v>
      </c>
      <c r="I537" s="237"/>
      <c r="J537" s="147" t="str">
        <f t="shared" si="74"/>
        <v xml:space="preserve"> </v>
      </c>
      <c r="K537" s="237"/>
      <c r="L537" s="176"/>
      <c r="M537" s="145">
        <f t="shared" si="75"/>
        <v>0</v>
      </c>
      <c r="N537" s="237"/>
      <c r="O537" s="133" t="str">
        <f t="shared" si="73"/>
        <v xml:space="preserve"> </v>
      </c>
      <c r="P537" s="237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72"/>
        <v>0</v>
      </c>
      <c r="I538" s="237"/>
      <c r="J538" s="147" t="str">
        <f t="shared" si="74"/>
        <v xml:space="preserve"> </v>
      </c>
      <c r="K538" s="237"/>
      <c r="L538" s="176"/>
      <c r="M538" s="145">
        <f t="shared" si="75"/>
        <v>0</v>
      </c>
      <c r="N538" s="237"/>
      <c r="O538" s="133" t="str">
        <f t="shared" si="73"/>
        <v xml:space="preserve"> </v>
      </c>
      <c r="P538" s="237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2"/>
        <v>0</v>
      </c>
      <c r="I539" s="237"/>
      <c r="J539" s="147" t="str">
        <f t="shared" si="74"/>
        <v xml:space="preserve"> </v>
      </c>
      <c r="K539" s="237"/>
      <c r="L539" s="176"/>
      <c r="M539" s="145">
        <f t="shared" si="75"/>
        <v>0</v>
      </c>
      <c r="N539" s="237"/>
      <c r="O539" s="133" t="str">
        <f t="shared" si="73"/>
        <v xml:space="preserve"> </v>
      </c>
      <c r="P539" s="237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2"/>
        <v>0</v>
      </c>
      <c r="I540" s="237"/>
      <c r="J540" s="147" t="str">
        <f t="shared" si="74"/>
        <v xml:space="preserve"> </v>
      </c>
      <c r="K540" s="237"/>
      <c r="L540" s="176"/>
      <c r="M540" s="145">
        <f t="shared" si="75"/>
        <v>0</v>
      </c>
      <c r="N540" s="237"/>
      <c r="O540" s="133" t="str">
        <f t="shared" si="73"/>
        <v xml:space="preserve"> </v>
      </c>
      <c r="P540" s="237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2"/>
        <v>0</v>
      </c>
      <c r="I541" s="237"/>
      <c r="J541" s="147" t="str">
        <f t="shared" si="74"/>
        <v xml:space="preserve"> </v>
      </c>
      <c r="K541" s="237"/>
      <c r="L541" s="176"/>
      <c r="M541" s="145">
        <f t="shared" si="75"/>
        <v>0</v>
      </c>
      <c r="N541" s="237"/>
      <c r="O541" s="133" t="str">
        <f t="shared" si="73"/>
        <v xml:space="preserve"> </v>
      </c>
      <c r="P541" s="237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2"/>
        <v>0</v>
      </c>
      <c r="I542" s="237"/>
      <c r="J542" s="147" t="str">
        <f t="shared" si="74"/>
        <v xml:space="preserve"> </v>
      </c>
      <c r="K542" s="237"/>
      <c r="L542" s="176"/>
      <c r="M542" s="145">
        <f t="shared" si="75"/>
        <v>0</v>
      </c>
      <c r="N542" s="237"/>
      <c r="O542" s="133" t="str">
        <f t="shared" si="73"/>
        <v xml:space="preserve"> </v>
      </c>
      <c r="P542" s="237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2"/>
        <v>0</v>
      </c>
      <c r="I543" s="237"/>
      <c r="J543" s="147" t="str">
        <f t="shared" si="74"/>
        <v xml:space="preserve"> </v>
      </c>
      <c r="K543" s="237"/>
      <c r="L543" s="176"/>
      <c r="M543" s="145">
        <f t="shared" si="75"/>
        <v>0</v>
      </c>
      <c r="N543" s="237"/>
      <c r="O543" s="133" t="str">
        <f t="shared" si="73"/>
        <v xml:space="preserve"> </v>
      </c>
      <c r="P543" s="237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2"/>
        <v>0</v>
      </c>
      <c r="I544" s="237"/>
      <c r="J544" s="147" t="str">
        <f t="shared" si="74"/>
        <v xml:space="preserve"> </v>
      </c>
      <c r="K544" s="237"/>
      <c r="L544" s="176"/>
      <c r="M544" s="145">
        <f t="shared" si="75"/>
        <v>0</v>
      </c>
      <c r="N544" s="237"/>
      <c r="O544" s="133" t="str">
        <f t="shared" si="73"/>
        <v xml:space="preserve"> </v>
      </c>
      <c r="P544" s="237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2"/>
        <v>0</v>
      </c>
      <c r="I545" s="237"/>
      <c r="J545" s="147" t="str">
        <f t="shared" si="74"/>
        <v xml:space="preserve"> </v>
      </c>
      <c r="K545" s="237"/>
      <c r="L545" s="176"/>
      <c r="M545" s="145">
        <f t="shared" si="75"/>
        <v>0</v>
      </c>
      <c r="N545" s="237"/>
      <c r="O545" s="133" t="str">
        <f t="shared" si="73"/>
        <v xml:space="preserve"> </v>
      </c>
      <c r="P545" s="237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2"/>
        <v>0</v>
      </c>
      <c r="I546" s="237"/>
      <c r="J546" s="147" t="str">
        <f t="shared" si="74"/>
        <v xml:space="preserve"> </v>
      </c>
      <c r="K546" s="237"/>
      <c r="L546" s="176"/>
      <c r="M546" s="145">
        <f t="shared" si="75"/>
        <v>0</v>
      </c>
      <c r="N546" s="237"/>
      <c r="O546" s="133" t="str">
        <f t="shared" si="73"/>
        <v xml:space="preserve"> </v>
      </c>
      <c r="P546" s="237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2"/>
        <v>0</v>
      </c>
      <c r="I547" s="237"/>
      <c r="J547" s="147" t="str">
        <f t="shared" si="74"/>
        <v xml:space="preserve"> </v>
      </c>
      <c r="K547" s="237"/>
      <c r="L547" s="176"/>
      <c r="M547" s="145">
        <f t="shared" si="75"/>
        <v>0</v>
      </c>
      <c r="N547" s="237"/>
      <c r="O547" s="133" t="str">
        <f t="shared" si="73"/>
        <v xml:space="preserve"> </v>
      </c>
      <c r="P547" s="237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2"/>
        <v>0</v>
      </c>
      <c r="I548" s="237"/>
      <c r="J548" s="147" t="str">
        <f t="shared" si="74"/>
        <v xml:space="preserve"> </v>
      </c>
      <c r="K548" s="237"/>
      <c r="L548" s="176"/>
      <c r="M548" s="145">
        <f t="shared" si="75"/>
        <v>0</v>
      </c>
      <c r="N548" s="237"/>
      <c r="O548" s="133" t="str">
        <f t="shared" si="73"/>
        <v xml:space="preserve"> </v>
      </c>
      <c r="P548" s="237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2"/>
        <v>0</v>
      </c>
      <c r="I549" s="237"/>
      <c r="J549" s="147" t="str">
        <f t="shared" si="74"/>
        <v xml:space="preserve"> </v>
      </c>
      <c r="K549" s="237"/>
      <c r="L549" s="176"/>
      <c r="M549" s="145">
        <f t="shared" si="75"/>
        <v>0</v>
      </c>
      <c r="N549" s="237"/>
      <c r="O549" s="133" t="str">
        <f t="shared" si="73"/>
        <v xml:space="preserve"> </v>
      </c>
      <c r="P549" s="237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76">SUM(F550:G550)</f>
        <v>0</v>
      </c>
      <c r="I550" s="237"/>
      <c r="J550" s="147" t="str">
        <f t="shared" si="74"/>
        <v xml:space="preserve"> </v>
      </c>
      <c r="K550" s="237"/>
      <c r="L550" s="176"/>
      <c r="M550" s="145">
        <f t="shared" si="75"/>
        <v>0</v>
      </c>
      <c r="N550" s="237"/>
      <c r="O550" s="133" t="str">
        <f t="shared" si="73"/>
        <v xml:space="preserve"> </v>
      </c>
      <c r="P550" s="237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76"/>
        <v>0</v>
      </c>
      <c r="I551" s="237"/>
      <c r="J551" s="147" t="str">
        <f t="shared" si="74"/>
        <v xml:space="preserve"> </v>
      </c>
      <c r="K551" s="237"/>
      <c r="L551" s="176"/>
      <c r="M551" s="145">
        <f t="shared" si="75"/>
        <v>0</v>
      </c>
      <c r="N551" s="237"/>
      <c r="O551" s="133" t="str">
        <f t="shared" si="73"/>
        <v xml:space="preserve"> </v>
      </c>
      <c r="P551" s="237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76"/>
        <v>0</v>
      </c>
      <c r="I552" s="237"/>
      <c r="J552" s="147" t="str">
        <f t="shared" si="74"/>
        <v xml:space="preserve"> </v>
      </c>
      <c r="K552" s="237"/>
      <c r="L552" s="176"/>
      <c r="M552" s="145">
        <f t="shared" si="75"/>
        <v>0</v>
      </c>
      <c r="N552" s="237"/>
      <c r="O552" s="133" t="str">
        <f t="shared" si="73"/>
        <v xml:space="preserve"> </v>
      </c>
      <c r="P552" s="237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76"/>
        <v>0</v>
      </c>
      <c r="I553" s="237"/>
      <c r="J553" s="147" t="str">
        <f t="shared" si="74"/>
        <v xml:space="preserve"> </v>
      </c>
      <c r="K553" s="237"/>
      <c r="L553" s="176"/>
      <c r="M553" s="145">
        <f t="shared" si="75"/>
        <v>0</v>
      </c>
      <c r="N553" s="237"/>
      <c r="O553" s="133" t="str">
        <f t="shared" si="73"/>
        <v xml:space="preserve"> </v>
      </c>
      <c r="P553" s="237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76"/>
        <v>0</v>
      </c>
      <c r="I554" s="237"/>
      <c r="J554" s="147" t="str">
        <f t="shared" si="74"/>
        <v xml:space="preserve"> </v>
      </c>
      <c r="K554" s="237"/>
      <c r="L554" s="176"/>
      <c r="M554" s="145">
        <f t="shared" si="75"/>
        <v>0</v>
      </c>
      <c r="N554" s="237"/>
      <c r="O554" s="133" t="str">
        <f t="shared" si="73"/>
        <v xml:space="preserve"> </v>
      </c>
      <c r="P554" s="237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76"/>
        <v>0</v>
      </c>
      <c r="I555" s="237"/>
      <c r="J555" s="147" t="str">
        <f t="shared" si="74"/>
        <v xml:space="preserve"> </v>
      </c>
      <c r="K555" s="237"/>
      <c r="L555" s="176"/>
      <c r="M555" s="145">
        <f t="shared" si="75"/>
        <v>0</v>
      </c>
      <c r="N555" s="237"/>
      <c r="O555" s="133" t="str">
        <f t="shared" si="73"/>
        <v xml:space="preserve"> </v>
      </c>
      <c r="P555" s="237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76"/>
        <v>0</v>
      </c>
      <c r="I556" s="237"/>
      <c r="J556" s="147" t="str">
        <f t="shared" si="74"/>
        <v xml:space="preserve"> </v>
      </c>
      <c r="K556" s="237"/>
      <c r="L556" s="176"/>
      <c r="M556" s="145">
        <f t="shared" si="75"/>
        <v>0</v>
      </c>
      <c r="N556" s="237"/>
      <c r="O556" s="133" t="str">
        <f t="shared" si="73"/>
        <v xml:space="preserve"> </v>
      </c>
      <c r="P556" s="237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76"/>
        <v>0</v>
      </c>
      <c r="I557" s="237"/>
      <c r="J557" s="147" t="str">
        <f t="shared" si="74"/>
        <v xml:space="preserve"> </v>
      </c>
      <c r="K557" s="237"/>
      <c r="L557" s="176"/>
      <c r="M557" s="145">
        <f t="shared" si="75"/>
        <v>0</v>
      </c>
      <c r="N557" s="237"/>
      <c r="O557" s="133" t="str">
        <f t="shared" si="73"/>
        <v xml:space="preserve"> </v>
      </c>
      <c r="P557" s="237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76"/>
        <v>0</v>
      </c>
      <c r="I558" s="237"/>
      <c r="J558" s="147" t="str">
        <f t="shared" si="74"/>
        <v xml:space="preserve"> </v>
      </c>
      <c r="K558" s="237"/>
      <c r="L558" s="176"/>
      <c r="M558" s="145">
        <f t="shared" si="75"/>
        <v>0</v>
      </c>
      <c r="N558" s="237"/>
      <c r="O558" s="133" t="str">
        <f t="shared" si="73"/>
        <v xml:space="preserve"> </v>
      </c>
      <c r="P558" s="237"/>
    </row>
    <row r="559" spans="1:16" ht="25.5" hidden="1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76"/>
        <v>0</v>
      </c>
      <c r="I559" s="237"/>
      <c r="J559" s="147" t="str">
        <f t="shared" si="74"/>
        <v xml:space="preserve"> </v>
      </c>
      <c r="K559" s="237"/>
      <c r="L559" s="176"/>
      <c r="M559" s="145">
        <f t="shared" si="75"/>
        <v>0</v>
      </c>
      <c r="N559" s="237"/>
      <c r="O559" s="133" t="str">
        <f t="shared" si="73"/>
        <v xml:space="preserve"> </v>
      </c>
      <c r="P559" s="237"/>
    </row>
    <row r="560" spans="1:16" ht="27.7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49">
        <v>0</v>
      </c>
      <c r="G560" s="149">
        <f t="shared" ref="G560:N560" si="77">G300+G301+G341+G420+G485+G494+G499+G559</f>
        <v>0</v>
      </c>
      <c r="H560" s="149">
        <f t="shared" si="77"/>
        <v>0</v>
      </c>
      <c r="I560" s="241">
        <f t="shared" ref="I560" si="78">I300+I301+I341+I420+I485+I494+I499+I559</f>
        <v>0</v>
      </c>
      <c r="J560" s="149" t="e">
        <f t="shared" si="77"/>
        <v>#VALUE!</v>
      </c>
      <c r="K560" s="241">
        <f t="shared" si="77"/>
        <v>0</v>
      </c>
      <c r="L560" s="149">
        <f t="shared" si="77"/>
        <v>400680</v>
      </c>
      <c r="M560" s="149">
        <f t="shared" si="77"/>
        <v>400680</v>
      </c>
      <c r="N560" s="241">
        <f t="shared" si="77"/>
        <v>400680</v>
      </c>
      <c r="O560" s="133">
        <f t="shared" si="73"/>
        <v>1</v>
      </c>
      <c r="P560" s="241">
        <f t="shared" ref="P560" si="79">P300+P301+P341+P420+P485+P494+P499+P559</f>
        <v>0</v>
      </c>
    </row>
    <row r="561" spans="1:16" s="80" customFormat="1" ht="15.75" x14ac:dyDescent="0.25">
      <c r="A561" s="383">
        <v>281</v>
      </c>
      <c r="B561" s="383"/>
      <c r="C561" s="219" t="s">
        <v>879</v>
      </c>
      <c r="D561" s="35" t="s">
        <v>887</v>
      </c>
      <c r="E561" s="33"/>
      <c r="F561" s="71"/>
      <c r="G561" s="71"/>
      <c r="H561" s="71"/>
      <c r="I561" s="71"/>
      <c r="J561" s="71"/>
      <c r="K561" s="71"/>
      <c r="L561" s="71"/>
      <c r="M561" s="71">
        <f>SUM(K561:L561)</f>
        <v>0</v>
      </c>
      <c r="N561" s="71"/>
      <c r="O561" s="133" t="str">
        <f t="shared" si="73"/>
        <v xml:space="preserve"> </v>
      </c>
      <c r="P561" s="71">
        <f>hosszúi.közf.!P561+igazgatás!P562</f>
        <v>17514912.5</v>
      </c>
    </row>
    <row r="562" spans="1:16" s="80" customFormat="1" ht="15.75" x14ac:dyDescent="0.25">
      <c r="A562" s="384">
        <v>282</v>
      </c>
      <c r="B562" s="384"/>
      <c r="C562" s="372" t="s">
        <v>888</v>
      </c>
      <c r="D562" s="372" t="s">
        <v>880</v>
      </c>
      <c r="E562" s="33"/>
      <c r="F562" s="71"/>
      <c r="G562" s="71"/>
      <c r="H562" s="71"/>
      <c r="I562" s="72">
        <f>SUM(I561)</f>
        <v>0</v>
      </c>
      <c r="J562" s="72">
        <f t="shared" ref="J562:L562" si="80">SUM(J561)</f>
        <v>0</v>
      </c>
      <c r="K562" s="72">
        <f t="shared" si="80"/>
        <v>0</v>
      </c>
      <c r="L562" s="72">
        <f t="shared" si="80"/>
        <v>0</v>
      </c>
      <c r="M562" s="72">
        <f>SUM(M561)</f>
        <v>0</v>
      </c>
      <c r="N562" s="72">
        <f>SUM(N561)</f>
        <v>0</v>
      </c>
      <c r="O562" s="143" t="str">
        <f t="shared" si="73"/>
        <v xml:space="preserve"> </v>
      </c>
      <c r="P562" s="72">
        <f>hosszúi.közf.!P562+igazgatás!P563</f>
        <v>620000</v>
      </c>
    </row>
    <row r="563" spans="1:16" s="80" customFormat="1" ht="15.75" x14ac:dyDescent="0.25">
      <c r="A563" s="384">
        <v>283</v>
      </c>
      <c r="B563" s="384"/>
      <c r="C563" s="42" t="s">
        <v>889</v>
      </c>
      <c r="D563" s="37" t="s">
        <v>877</v>
      </c>
      <c r="E563" s="33"/>
      <c r="F563" s="72">
        <f>igazgatás!F561+adók!F560+temető!F559+rendezvények!F559+'téli közf.'!F555+hosszúi.közf.!F560+'út üzemelt.'!F559+közvilágítás!F559+zöldterület!F559+'város-község'!F559+könyvtár!F559+közművelődés!F559+gyermekjólét!F559+'Egyéb szociális'!F559+'NEM KELL!!családseg.'!F559+civilszerv!F559</f>
        <v>0</v>
      </c>
      <c r="G563" s="72">
        <f>igazgatás!G561+adók!G560+temető!G559+rendezvények!G559+'téli közf.'!G555+hosszúi.közf.!G560+'út üzemelt.'!G559+közvilágítás!G559+zöldterület!G559+'város-község'!G559+könyvtár!G559+közművelődés!G559+gyermekjólét!G559+'Egyéb szociális'!G559+'NEM KELL!!családseg.'!G559+civilszerv!G559</f>
        <v>0</v>
      </c>
      <c r="H563" s="72">
        <f>igazgatás!H561+adók!H560+temető!H559+rendezvények!H559+'téli közf.'!H555+hosszúi.közf.!H560+'út üzemelt.'!H559+közvilágítás!H559+zöldterület!H559+'város-község'!H559+könyvtár!H559+közművelődés!H559+gyermekjólét!H559+'Egyéb szociális'!H559+'NEM KELL!!családseg.'!H559+civilszerv!H559</f>
        <v>0</v>
      </c>
      <c r="I563" s="72">
        <f>I560+I562</f>
        <v>0</v>
      </c>
      <c r="J563" s="72" t="e">
        <f t="shared" ref="J563:N563" si="81">J560+J562</f>
        <v>#VALUE!</v>
      </c>
      <c r="K563" s="72">
        <f t="shared" si="81"/>
        <v>0</v>
      </c>
      <c r="L563" s="72">
        <f t="shared" si="81"/>
        <v>400680</v>
      </c>
      <c r="M563" s="72">
        <f t="shared" si="81"/>
        <v>400680</v>
      </c>
      <c r="N563" s="72">
        <f t="shared" si="81"/>
        <v>400680</v>
      </c>
      <c r="O563" s="133">
        <f t="shared" si="73"/>
        <v>1</v>
      </c>
      <c r="P563" s="72">
        <f>igazgatás!P564+adók!P560+temető!P559+rendezvények!P559+'téli közf.'!P555+hosszúi.közf.!P563+'út üzemelt.'!P559+közvilágítás!P559+zöldterület!P559+'város-község'!P559+könyvtár!P559+közművelődés!P559+gyermekjólét!P559+'Egyéb szociális'!P559+'NEM KELL!!családseg.'!P559+civilszerv!P559+Fertőző!P559+'Int-en kív.gy.étk.'!P559</f>
        <v>620000</v>
      </c>
    </row>
    <row r="564" spans="1:16" x14ac:dyDescent="0.2">
      <c r="C564"/>
      <c r="D564" s="166"/>
      <c r="I564"/>
      <c r="J564"/>
      <c r="K564"/>
      <c r="L564"/>
      <c r="M564"/>
      <c r="N564"/>
      <c r="O564" s="334"/>
      <c r="P564"/>
    </row>
    <row r="565" spans="1:16" x14ac:dyDescent="0.2">
      <c r="C565"/>
      <c r="D565" s="166"/>
      <c r="I565"/>
      <c r="J565"/>
      <c r="K565"/>
      <c r="L565"/>
      <c r="M565"/>
      <c r="N565"/>
      <c r="O565" s="334"/>
      <c r="P565"/>
    </row>
    <row r="566" spans="1:16" x14ac:dyDescent="0.2">
      <c r="C566"/>
      <c r="D566" s="166"/>
      <c r="I566"/>
      <c r="J566"/>
      <c r="K566"/>
      <c r="L566"/>
      <c r="M566"/>
      <c r="N566"/>
      <c r="O566" s="334"/>
      <c r="P566"/>
    </row>
    <row r="567" spans="1:16" x14ac:dyDescent="0.2">
      <c r="C567"/>
      <c r="D567" s="166"/>
      <c r="I567"/>
      <c r="J567"/>
      <c r="K567"/>
      <c r="L567"/>
      <c r="M567"/>
      <c r="N567"/>
      <c r="O567" s="334"/>
      <c r="P567"/>
    </row>
    <row r="568" spans="1:16" x14ac:dyDescent="0.2">
      <c r="C568"/>
      <c r="D568" s="166"/>
      <c r="I568"/>
      <c r="J568"/>
      <c r="K568"/>
      <c r="L568"/>
      <c r="M568"/>
      <c r="N568"/>
      <c r="O568" s="334"/>
      <c r="P568"/>
    </row>
    <row r="569" spans="1:16" x14ac:dyDescent="0.2">
      <c r="C569"/>
      <c r="D569" s="166"/>
      <c r="I569"/>
      <c r="J569"/>
      <c r="K569"/>
      <c r="L569"/>
      <c r="M569"/>
      <c r="N569"/>
      <c r="O569" s="334"/>
      <c r="P569"/>
    </row>
    <row r="570" spans="1:16" x14ac:dyDescent="0.2">
      <c r="C570"/>
      <c r="D570" s="166"/>
      <c r="I570"/>
      <c r="J570"/>
      <c r="K570"/>
      <c r="L570"/>
      <c r="M570"/>
      <c r="N570"/>
      <c r="O570" s="334"/>
      <c r="P570"/>
    </row>
    <row r="571" spans="1:16" x14ac:dyDescent="0.2">
      <c r="C571"/>
      <c r="D571" s="166"/>
      <c r="I571"/>
      <c r="J571"/>
      <c r="K571"/>
      <c r="L571"/>
      <c r="M571"/>
      <c r="N571"/>
      <c r="O571" s="334"/>
      <c r="P571"/>
    </row>
    <row r="572" spans="1:16" x14ac:dyDescent="0.2">
      <c r="C572"/>
      <c r="D572" s="166"/>
      <c r="I572"/>
      <c r="J572"/>
      <c r="K572"/>
      <c r="L572"/>
      <c r="M572"/>
      <c r="N572"/>
      <c r="O572" s="334"/>
      <c r="P572"/>
    </row>
    <row r="573" spans="1:16" x14ac:dyDescent="0.2">
      <c r="C573"/>
      <c r="D573" s="166"/>
      <c r="I573"/>
      <c r="J573"/>
      <c r="K573"/>
      <c r="L573"/>
      <c r="M573"/>
      <c r="N573"/>
      <c r="O573" s="334"/>
      <c r="P573"/>
    </row>
    <row r="574" spans="1:16" x14ac:dyDescent="0.2">
      <c r="C574"/>
      <c r="D574" s="166"/>
      <c r="I574"/>
      <c r="J574"/>
      <c r="K574"/>
      <c r="L574"/>
      <c r="M574"/>
      <c r="N574"/>
      <c r="O574" s="334"/>
      <c r="P574"/>
    </row>
    <row r="575" spans="1:16" x14ac:dyDescent="0.2">
      <c r="C575"/>
      <c r="D575" s="166"/>
      <c r="I575"/>
      <c r="J575"/>
      <c r="K575"/>
      <c r="L575"/>
      <c r="M575"/>
      <c r="N575"/>
      <c r="O575" s="334"/>
      <c r="P575"/>
    </row>
    <row r="576" spans="1:16" x14ac:dyDescent="0.2">
      <c r="C576"/>
      <c r="D576" s="166"/>
      <c r="I576"/>
      <c r="J576"/>
      <c r="K576"/>
      <c r="L576"/>
      <c r="M576"/>
      <c r="N576"/>
      <c r="O576" s="334"/>
      <c r="P576"/>
    </row>
    <row r="577" spans="4:15" customFormat="1" x14ac:dyDescent="0.2">
      <c r="D577" s="166"/>
      <c r="O577" s="334"/>
    </row>
    <row r="578" spans="4:15" customFormat="1" x14ac:dyDescent="0.2">
      <c r="D578" s="166"/>
      <c r="O578" s="334"/>
    </row>
    <row r="579" spans="4:15" customFormat="1" x14ac:dyDescent="0.2">
      <c r="D579" s="166"/>
      <c r="O579" s="334"/>
    </row>
    <row r="580" spans="4:15" customFormat="1" x14ac:dyDescent="0.2">
      <c r="D580" s="166"/>
      <c r="O580" s="334"/>
    </row>
    <row r="581" spans="4:15" customFormat="1" x14ac:dyDescent="0.2">
      <c r="D581" s="166"/>
      <c r="O581" s="334"/>
    </row>
    <row r="582" spans="4:15" customFormat="1" x14ac:dyDescent="0.2">
      <c r="D582" s="166"/>
      <c r="O582" s="334"/>
    </row>
    <row r="583" spans="4:15" customFormat="1" x14ac:dyDescent="0.2">
      <c r="D583" s="166"/>
      <c r="O583" s="334"/>
    </row>
    <row r="584" spans="4:15" customFormat="1" x14ac:dyDescent="0.2">
      <c r="D584" s="166"/>
      <c r="O584" s="334"/>
    </row>
    <row r="585" spans="4:15" customFormat="1" x14ac:dyDescent="0.2">
      <c r="D585" s="166"/>
      <c r="O585" s="334"/>
    </row>
    <row r="586" spans="4:15" customFormat="1" x14ac:dyDescent="0.2">
      <c r="D586" s="166"/>
      <c r="O586" s="334"/>
    </row>
    <row r="587" spans="4:15" customFormat="1" x14ac:dyDescent="0.2">
      <c r="D587" s="166"/>
      <c r="O587" s="334"/>
    </row>
    <row r="588" spans="4:15" customFormat="1" x14ac:dyDescent="0.2">
      <c r="D588" s="166"/>
      <c r="O588" s="334"/>
    </row>
    <row r="589" spans="4:15" customFormat="1" x14ac:dyDescent="0.2">
      <c r="D589" s="166"/>
      <c r="O589" s="334"/>
    </row>
    <row r="590" spans="4:15" customFormat="1" x14ac:dyDescent="0.2">
      <c r="D590" s="166"/>
      <c r="O590" s="334"/>
    </row>
    <row r="591" spans="4:15" customFormat="1" x14ac:dyDescent="0.2">
      <c r="D591" s="166"/>
      <c r="O591" s="334"/>
    </row>
    <row r="592" spans="4:15" customFormat="1" x14ac:dyDescent="0.2">
      <c r="D592" s="166"/>
      <c r="O592" s="334"/>
    </row>
    <row r="593" spans="4:15" customFormat="1" x14ac:dyDescent="0.2">
      <c r="D593" s="166"/>
      <c r="O593" s="334"/>
    </row>
    <row r="594" spans="4:15" customFormat="1" x14ac:dyDescent="0.2">
      <c r="D594" s="166"/>
      <c r="O594" s="334"/>
    </row>
    <row r="595" spans="4:15" customFormat="1" x14ac:dyDescent="0.2">
      <c r="D595" s="166"/>
      <c r="O595" s="334"/>
    </row>
    <row r="596" spans="4:15" customFormat="1" x14ac:dyDescent="0.2">
      <c r="D596" s="166"/>
      <c r="O596" s="334"/>
    </row>
    <row r="597" spans="4:15" customFormat="1" x14ac:dyDescent="0.2">
      <c r="D597" s="166"/>
      <c r="O597" s="334"/>
    </row>
    <row r="598" spans="4:15" customFormat="1" x14ac:dyDescent="0.2">
      <c r="D598" s="166"/>
      <c r="O598" s="334"/>
    </row>
    <row r="599" spans="4:15" customFormat="1" x14ac:dyDescent="0.2">
      <c r="D599" s="166"/>
      <c r="O599" s="334"/>
    </row>
    <row r="600" spans="4:15" customFormat="1" x14ac:dyDescent="0.2">
      <c r="D600" s="166"/>
      <c r="O600" s="334"/>
    </row>
    <row r="601" spans="4:15" customFormat="1" x14ac:dyDescent="0.2">
      <c r="D601" s="166"/>
      <c r="O601" s="334"/>
    </row>
    <row r="602" spans="4:15" customFormat="1" x14ac:dyDescent="0.2">
      <c r="D602" s="166"/>
      <c r="O602" s="334"/>
    </row>
    <row r="603" spans="4:15" customFormat="1" x14ac:dyDescent="0.2">
      <c r="D603" s="166"/>
      <c r="O603" s="334"/>
    </row>
    <row r="604" spans="4:15" customFormat="1" x14ac:dyDescent="0.2">
      <c r="D604" s="166"/>
      <c r="O604" s="334"/>
    </row>
    <row r="605" spans="4:15" customFormat="1" x14ac:dyDescent="0.2">
      <c r="D605" s="166"/>
      <c r="O605" s="334"/>
    </row>
    <row r="606" spans="4:15" customFormat="1" x14ac:dyDescent="0.2">
      <c r="D606" s="166"/>
      <c r="O606" s="334"/>
    </row>
    <row r="607" spans="4:15" customFormat="1" x14ac:dyDescent="0.2">
      <c r="D607" s="166"/>
      <c r="O607" s="334"/>
    </row>
    <row r="608" spans="4:15" customFormat="1" x14ac:dyDescent="0.2">
      <c r="D608" s="166"/>
      <c r="O608" s="334"/>
    </row>
    <row r="609" spans="4:15" customFormat="1" x14ac:dyDescent="0.2">
      <c r="D609" s="166"/>
      <c r="O609" s="334"/>
    </row>
    <row r="610" spans="4:15" customFormat="1" x14ac:dyDescent="0.2">
      <c r="D610" s="166"/>
      <c r="O610" s="334"/>
    </row>
    <row r="611" spans="4:15" customFormat="1" x14ac:dyDescent="0.2">
      <c r="D611" s="166"/>
      <c r="O611" s="334"/>
    </row>
    <row r="612" spans="4:15" customFormat="1" x14ac:dyDescent="0.2">
      <c r="D612" s="166"/>
      <c r="O612" s="334"/>
    </row>
    <row r="613" spans="4:15" customFormat="1" x14ac:dyDescent="0.2">
      <c r="D613" s="166"/>
      <c r="O613" s="334"/>
    </row>
    <row r="614" spans="4:15" customFormat="1" x14ac:dyDescent="0.2">
      <c r="D614" s="166"/>
      <c r="O614" s="334"/>
    </row>
    <row r="615" spans="4:15" customFormat="1" x14ac:dyDescent="0.2">
      <c r="D615" s="166"/>
      <c r="O615" s="334"/>
    </row>
    <row r="616" spans="4:15" customFormat="1" x14ac:dyDescent="0.2">
      <c r="D616" s="166"/>
      <c r="O616" s="334"/>
    </row>
    <row r="617" spans="4:15" customFormat="1" x14ac:dyDescent="0.2">
      <c r="D617" s="166"/>
      <c r="O617" s="334"/>
    </row>
    <row r="618" spans="4:15" customFormat="1" x14ac:dyDescent="0.2">
      <c r="D618" s="166"/>
      <c r="O618" s="334"/>
    </row>
    <row r="619" spans="4:15" customFormat="1" x14ac:dyDescent="0.2">
      <c r="D619" s="166"/>
      <c r="O619" s="334"/>
    </row>
    <row r="620" spans="4:15" customFormat="1" x14ac:dyDescent="0.2">
      <c r="D620" s="166"/>
      <c r="O620" s="334"/>
    </row>
    <row r="621" spans="4:15" customFormat="1" x14ac:dyDescent="0.2">
      <c r="D621" s="166"/>
      <c r="O621" s="334"/>
    </row>
    <row r="622" spans="4:15" customFormat="1" x14ac:dyDescent="0.2">
      <c r="D622" s="166"/>
      <c r="O622" s="334"/>
    </row>
    <row r="623" spans="4:15" customFormat="1" x14ac:dyDescent="0.2">
      <c r="D623" s="166"/>
      <c r="O623" s="334"/>
    </row>
    <row r="624" spans="4:15" customFormat="1" x14ac:dyDescent="0.2">
      <c r="D624" s="166"/>
      <c r="O624" s="334"/>
    </row>
    <row r="625" spans="4:15" customFormat="1" x14ac:dyDescent="0.2">
      <c r="D625" s="166"/>
      <c r="O625" s="334"/>
    </row>
    <row r="626" spans="4:15" customFormat="1" x14ac:dyDescent="0.2">
      <c r="D626" s="166"/>
      <c r="O626" s="334"/>
    </row>
    <row r="627" spans="4:15" customFormat="1" x14ac:dyDescent="0.2">
      <c r="D627" s="166"/>
      <c r="O627" s="334"/>
    </row>
    <row r="628" spans="4:15" customFormat="1" x14ac:dyDescent="0.2">
      <c r="D628" s="166"/>
      <c r="O628" s="334"/>
    </row>
    <row r="629" spans="4:15" customFormat="1" x14ac:dyDescent="0.2">
      <c r="D629" s="166"/>
      <c r="O629" s="334"/>
    </row>
    <row r="630" spans="4:15" customFormat="1" x14ac:dyDescent="0.2">
      <c r="D630" s="166"/>
      <c r="O630" s="334"/>
    </row>
    <row r="631" spans="4:15" customFormat="1" x14ac:dyDescent="0.2">
      <c r="D631" s="166"/>
      <c r="O631" s="334"/>
    </row>
    <row r="632" spans="4:15" customFormat="1" x14ac:dyDescent="0.2">
      <c r="D632" s="166"/>
      <c r="O632" s="334"/>
    </row>
    <row r="633" spans="4:15" customFormat="1" x14ac:dyDescent="0.2">
      <c r="D633" s="166"/>
      <c r="O633" s="334"/>
    </row>
    <row r="634" spans="4:15" customFormat="1" x14ac:dyDescent="0.2">
      <c r="D634" s="166"/>
      <c r="O634" s="334"/>
    </row>
    <row r="635" spans="4:15" customFormat="1" x14ac:dyDescent="0.2">
      <c r="D635" s="166"/>
      <c r="O635" s="334"/>
    </row>
    <row r="636" spans="4:15" customFormat="1" x14ac:dyDescent="0.2">
      <c r="D636" s="166"/>
      <c r="O636" s="334"/>
    </row>
    <row r="637" spans="4:15" customFormat="1" x14ac:dyDescent="0.2">
      <c r="D637" s="166"/>
      <c r="O637" s="334"/>
    </row>
    <row r="638" spans="4:15" customFormat="1" x14ac:dyDescent="0.2">
      <c r="D638" s="166"/>
      <c r="O638" s="334"/>
    </row>
    <row r="639" spans="4:15" customFormat="1" x14ac:dyDescent="0.2">
      <c r="D639" s="166"/>
      <c r="O639" s="334"/>
    </row>
    <row r="640" spans="4:15" customFormat="1" x14ac:dyDescent="0.2">
      <c r="D640" s="166"/>
      <c r="O640" s="334"/>
    </row>
    <row r="641" spans="4:15" customFormat="1" x14ac:dyDescent="0.2">
      <c r="D641" s="166"/>
      <c r="O641" s="334"/>
    </row>
    <row r="642" spans="4:15" customFormat="1" x14ac:dyDescent="0.2">
      <c r="D642" s="166"/>
      <c r="O642" s="334"/>
    </row>
    <row r="643" spans="4:15" customFormat="1" x14ac:dyDescent="0.2">
      <c r="D643" s="166"/>
      <c r="O643" s="334"/>
    </row>
    <row r="644" spans="4:15" customFormat="1" x14ac:dyDescent="0.2">
      <c r="D644" s="166"/>
      <c r="O644" s="334"/>
    </row>
    <row r="645" spans="4:15" customFormat="1" x14ac:dyDescent="0.2">
      <c r="D645" s="166"/>
      <c r="O645" s="334"/>
    </row>
    <row r="646" spans="4:15" customFormat="1" x14ac:dyDescent="0.2">
      <c r="D646" s="166"/>
      <c r="O646" s="334"/>
    </row>
    <row r="647" spans="4:15" customFormat="1" x14ac:dyDescent="0.2">
      <c r="D647" s="166"/>
      <c r="O647" s="334"/>
    </row>
    <row r="648" spans="4:15" customFormat="1" x14ac:dyDescent="0.2">
      <c r="D648" s="166"/>
      <c r="O648" s="334"/>
    </row>
    <row r="649" spans="4:15" customFormat="1" x14ac:dyDescent="0.2">
      <c r="D649" s="166"/>
      <c r="O649" s="334"/>
    </row>
    <row r="650" spans="4:15" customFormat="1" x14ac:dyDescent="0.2">
      <c r="D650" s="166"/>
      <c r="O650" s="334"/>
    </row>
    <row r="651" spans="4:15" customFormat="1" x14ac:dyDescent="0.2">
      <c r="D651" s="166"/>
      <c r="O651" s="334"/>
    </row>
    <row r="652" spans="4:15" customFormat="1" x14ac:dyDescent="0.2">
      <c r="D652" s="166"/>
      <c r="O652" s="334"/>
    </row>
    <row r="653" spans="4:15" customFormat="1" x14ac:dyDescent="0.2">
      <c r="D653" s="166"/>
      <c r="O653" s="334"/>
    </row>
    <row r="654" spans="4:15" customFormat="1" x14ac:dyDescent="0.2">
      <c r="D654" s="166"/>
      <c r="O654" s="334"/>
    </row>
    <row r="655" spans="4:15" customFormat="1" x14ac:dyDescent="0.2">
      <c r="D655" s="166"/>
      <c r="O655" s="334"/>
    </row>
    <row r="656" spans="4:15" customFormat="1" x14ac:dyDescent="0.2">
      <c r="D656" s="166"/>
      <c r="O656" s="334"/>
    </row>
    <row r="657" spans="4:15" customFormat="1" x14ac:dyDescent="0.2">
      <c r="D657" s="166"/>
      <c r="O657" s="334"/>
    </row>
    <row r="658" spans="4:15" customFormat="1" x14ac:dyDescent="0.2">
      <c r="D658" s="166"/>
      <c r="O658" s="334"/>
    </row>
    <row r="659" spans="4:15" customFormat="1" x14ac:dyDescent="0.2">
      <c r="D659" s="166"/>
      <c r="O659" s="334"/>
    </row>
    <row r="660" spans="4:15" customFormat="1" x14ac:dyDescent="0.2">
      <c r="D660" s="166"/>
      <c r="O660" s="334"/>
    </row>
    <row r="661" spans="4:15" customFormat="1" x14ac:dyDescent="0.2">
      <c r="D661" s="166"/>
      <c r="O661" s="334"/>
    </row>
    <row r="662" spans="4:15" customFormat="1" x14ac:dyDescent="0.2">
      <c r="D662" s="166"/>
      <c r="O662" s="334"/>
    </row>
    <row r="663" spans="4:15" customFormat="1" x14ac:dyDescent="0.2">
      <c r="D663" s="166"/>
      <c r="O663" s="334"/>
    </row>
    <row r="664" spans="4:15" customFormat="1" x14ac:dyDescent="0.2">
      <c r="D664" s="166"/>
      <c r="O664" s="334"/>
    </row>
    <row r="665" spans="4:15" customFormat="1" x14ac:dyDescent="0.2">
      <c r="D665" s="166"/>
      <c r="O665" s="334"/>
    </row>
    <row r="666" spans="4:15" customFormat="1" x14ac:dyDescent="0.2">
      <c r="D666" s="166"/>
      <c r="O666" s="334"/>
    </row>
    <row r="667" spans="4:15" customFormat="1" x14ac:dyDescent="0.2">
      <c r="D667" s="166"/>
      <c r="O667" s="334"/>
    </row>
    <row r="668" spans="4:15" customFormat="1" x14ac:dyDescent="0.2">
      <c r="D668" s="166"/>
      <c r="O668" s="334"/>
    </row>
    <row r="669" spans="4:15" customFormat="1" x14ac:dyDescent="0.2">
      <c r="D669" s="166"/>
      <c r="O669" s="334"/>
    </row>
    <row r="670" spans="4:15" customFormat="1" x14ac:dyDescent="0.2">
      <c r="D670" s="166"/>
      <c r="O670" s="334"/>
    </row>
    <row r="671" spans="4:15" customFormat="1" x14ac:dyDescent="0.2">
      <c r="D671" s="166"/>
      <c r="O671" s="334"/>
    </row>
    <row r="672" spans="4:15" customFormat="1" x14ac:dyDescent="0.2">
      <c r="D672" s="166"/>
      <c r="O672" s="334"/>
    </row>
    <row r="673" spans="4:15" customFormat="1" x14ac:dyDescent="0.2">
      <c r="D673" s="166"/>
      <c r="O673" s="334"/>
    </row>
    <row r="674" spans="4:15" customFormat="1" x14ac:dyDescent="0.2">
      <c r="D674" s="166"/>
      <c r="O674" s="334"/>
    </row>
    <row r="675" spans="4:15" customFormat="1" x14ac:dyDescent="0.2">
      <c r="D675" s="166"/>
      <c r="O675" s="334"/>
    </row>
    <row r="676" spans="4:15" customFormat="1" x14ac:dyDescent="0.2">
      <c r="D676" s="166"/>
      <c r="O676" s="334"/>
    </row>
    <row r="677" spans="4:15" customFormat="1" x14ac:dyDescent="0.2">
      <c r="D677" s="166"/>
      <c r="O677" s="334"/>
    </row>
    <row r="678" spans="4:15" customFormat="1" x14ac:dyDescent="0.2">
      <c r="D678" s="166"/>
      <c r="O678" s="334"/>
    </row>
    <row r="679" spans="4:15" customFormat="1" x14ac:dyDescent="0.2">
      <c r="D679" s="166"/>
      <c r="O679" s="334"/>
    </row>
    <row r="680" spans="4:15" customFormat="1" x14ac:dyDescent="0.2">
      <c r="D680" s="166"/>
      <c r="O680" s="334"/>
    </row>
    <row r="681" spans="4:15" customFormat="1" x14ac:dyDescent="0.2">
      <c r="D681" s="166"/>
      <c r="O681" s="334"/>
    </row>
    <row r="682" spans="4:15" customFormat="1" x14ac:dyDescent="0.2">
      <c r="D682" s="166"/>
      <c r="O682" s="334"/>
    </row>
    <row r="683" spans="4:15" customFormat="1" x14ac:dyDescent="0.2">
      <c r="D683" s="166"/>
      <c r="O683" s="334"/>
    </row>
    <row r="684" spans="4:15" customFormat="1" x14ac:dyDescent="0.2">
      <c r="D684" s="166"/>
      <c r="O684" s="334"/>
    </row>
    <row r="685" spans="4:15" customFormat="1" x14ac:dyDescent="0.2">
      <c r="D685" s="166"/>
      <c r="O685" s="334"/>
    </row>
    <row r="686" spans="4:15" customFormat="1" x14ac:dyDescent="0.2">
      <c r="D686" s="166"/>
      <c r="O686" s="334"/>
    </row>
    <row r="687" spans="4:15" customFormat="1" x14ac:dyDescent="0.2">
      <c r="D687" s="166"/>
      <c r="O687" s="334"/>
    </row>
    <row r="688" spans="4:15" customFormat="1" x14ac:dyDescent="0.2">
      <c r="D688" s="166"/>
      <c r="O688" s="334"/>
    </row>
    <row r="689" spans="4:15" customFormat="1" x14ac:dyDescent="0.2">
      <c r="D689" s="166"/>
      <c r="O689" s="334"/>
    </row>
    <row r="690" spans="4:15" customFormat="1" x14ac:dyDescent="0.2">
      <c r="D690" s="166"/>
      <c r="O690" s="334"/>
    </row>
    <row r="691" spans="4:15" customFormat="1" x14ac:dyDescent="0.2">
      <c r="D691" s="166"/>
      <c r="O691" s="334"/>
    </row>
    <row r="692" spans="4:15" customFormat="1" x14ac:dyDescent="0.2">
      <c r="D692" s="166"/>
      <c r="O692" s="334"/>
    </row>
    <row r="693" spans="4:15" customFormat="1" x14ac:dyDescent="0.2">
      <c r="D693" s="166"/>
      <c r="O693" s="334"/>
    </row>
    <row r="694" spans="4:15" customFormat="1" x14ac:dyDescent="0.2">
      <c r="D694" s="166"/>
      <c r="O694" s="334"/>
    </row>
    <row r="695" spans="4:15" customFormat="1" x14ac:dyDescent="0.2">
      <c r="D695" s="166"/>
      <c r="O695" s="334"/>
    </row>
    <row r="696" spans="4:15" customFormat="1" x14ac:dyDescent="0.2">
      <c r="D696" s="166"/>
      <c r="O696" s="334"/>
    </row>
    <row r="697" spans="4:15" customFormat="1" x14ac:dyDescent="0.2">
      <c r="D697" s="166"/>
      <c r="O697" s="334"/>
    </row>
    <row r="698" spans="4:15" customFormat="1" x14ac:dyDescent="0.2">
      <c r="D698" s="166"/>
      <c r="O698" s="334"/>
    </row>
    <row r="699" spans="4:15" customFormat="1" x14ac:dyDescent="0.2">
      <c r="D699" s="166"/>
      <c r="O699" s="334"/>
    </row>
    <row r="700" spans="4:15" customFormat="1" x14ac:dyDescent="0.2">
      <c r="D700" s="166"/>
      <c r="O700" s="334"/>
    </row>
    <row r="701" spans="4:15" customFormat="1" x14ac:dyDescent="0.2">
      <c r="D701" s="166"/>
      <c r="O701" s="334"/>
    </row>
    <row r="702" spans="4:15" customFormat="1" x14ac:dyDescent="0.2">
      <c r="D702" s="166"/>
      <c r="O702" s="334"/>
    </row>
    <row r="703" spans="4:15" customFormat="1" x14ac:dyDescent="0.2">
      <c r="D703" s="166"/>
      <c r="O703" s="334"/>
    </row>
    <row r="704" spans="4:15" customFormat="1" x14ac:dyDescent="0.2">
      <c r="D704" s="166"/>
      <c r="O704" s="334"/>
    </row>
    <row r="705" spans="4:15" customFormat="1" x14ac:dyDescent="0.2">
      <c r="D705" s="166"/>
      <c r="O705" s="334"/>
    </row>
    <row r="706" spans="4:15" customFormat="1" x14ac:dyDescent="0.2">
      <c r="D706" s="166"/>
      <c r="O706" s="334"/>
    </row>
    <row r="707" spans="4:15" customFormat="1" x14ac:dyDescent="0.2">
      <c r="D707" s="166"/>
      <c r="O707" s="334"/>
    </row>
    <row r="708" spans="4:15" customFormat="1" x14ac:dyDescent="0.2">
      <c r="D708" s="166"/>
      <c r="O708" s="334"/>
    </row>
    <row r="709" spans="4:15" customFormat="1" x14ac:dyDescent="0.2">
      <c r="D709" s="166"/>
      <c r="O709" s="334"/>
    </row>
    <row r="710" spans="4:15" customFormat="1" x14ac:dyDescent="0.2">
      <c r="D710" s="166"/>
      <c r="O710" s="334"/>
    </row>
    <row r="711" spans="4:15" customFormat="1" x14ac:dyDescent="0.2">
      <c r="D711" s="166"/>
      <c r="O711" s="334"/>
    </row>
    <row r="712" spans="4:15" customFormat="1" x14ac:dyDescent="0.2">
      <c r="D712" s="166"/>
      <c r="O712" s="334"/>
    </row>
    <row r="713" spans="4:15" customFormat="1" x14ac:dyDescent="0.2">
      <c r="D713" s="166"/>
      <c r="O713" s="334"/>
    </row>
    <row r="714" spans="4:15" customFormat="1" x14ac:dyDescent="0.2">
      <c r="D714" s="166"/>
      <c r="O714" s="334"/>
    </row>
    <row r="715" spans="4:15" customFormat="1" x14ac:dyDescent="0.2">
      <c r="D715" s="166"/>
      <c r="O715" s="334"/>
    </row>
    <row r="716" spans="4:15" customFormat="1" x14ac:dyDescent="0.2">
      <c r="D716" s="166"/>
      <c r="O716" s="334"/>
    </row>
    <row r="717" spans="4:15" customFormat="1" x14ac:dyDescent="0.2">
      <c r="D717" s="166"/>
      <c r="O717" s="334"/>
    </row>
    <row r="718" spans="4:15" customFormat="1" x14ac:dyDescent="0.2">
      <c r="D718" s="166"/>
      <c r="O718" s="334"/>
    </row>
    <row r="719" spans="4:15" customFormat="1" x14ac:dyDescent="0.2">
      <c r="D719" s="166"/>
      <c r="O719" s="334"/>
    </row>
    <row r="720" spans="4:15" customFormat="1" x14ac:dyDescent="0.2">
      <c r="D720" s="166"/>
      <c r="O720" s="334"/>
    </row>
    <row r="721" spans="4:15" customFormat="1" x14ac:dyDescent="0.2">
      <c r="D721" s="166"/>
      <c r="O721" s="334"/>
    </row>
    <row r="722" spans="4:15" customFormat="1" x14ac:dyDescent="0.2">
      <c r="D722" s="166"/>
      <c r="O722" s="334"/>
    </row>
    <row r="723" spans="4:15" customFormat="1" x14ac:dyDescent="0.2">
      <c r="D723" s="166"/>
      <c r="O723" s="334"/>
    </row>
    <row r="724" spans="4:15" customFormat="1" x14ac:dyDescent="0.2">
      <c r="D724" s="166"/>
      <c r="O724" s="334"/>
    </row>
    <row r="725" spans="4:15" customFormat="1" x14ac:dyDescent="0.2">
      <c r="D725" s="166"/>
      <c r="O725" s="334"/>
    </row>
    <row r="726" spans="4:15" customFormat="1" x14ac:dyDescent="0.2">
      <c r="D726" s="166"/>
      <c r="O726" s="334"/>
    </row>
    <row r="727" spans="4:15" customFormat="1" x14ac:dyDescent="0.2">
      <c r="D727" s="166"/>
      <c r="O727" s="334"/>
    </row>
    <row r="728" spans="4:15" customFormat="1" x14ac:dyDescent="0.2">
      <c r="D728" s="166"/>
      <c r="O728" s="334"/>
    </row>
    <row r="729" spans="4:15" customFormat="1" x14ac:dyDescent="0.2">
      <c r="D729" s="166"/>
      <c r="O729" s="334"/>
    </row>
    <row r="730" spans="4:15" customFormat="1" x14ac:dyDescent="0.2">
      <c r="D730" s="166"/>
      <c r="O730" s="334"/>
    </row>
    <row r="731" spans="4:15" customFormat="1" x14ac:dyDescent="0.2">
      <c r="D731" s="166"/>
      <c r="O731" s="334"/>
    </row>
    <row r="732" spans="4:15" customFormat="1" x14ac:dyDescent="0.2">
      <c r="D732" s="166"/>
      <c r="O732" s="334"/>
    </row>
    <row r="733" spans="4:15" customFormat="1" x14ac:dyDescent="0.2">
      <c r="D733" s="166"/>
      <c r="O733" s="334"/>
    </row>
    <row r="734" spans="4:15" customFormat="1" x14ac:dyDescent="0.2">
      <c r="D734" s="166"/>
      <c r="O734" s="334"/>
    </row>
    <row r="735" spans="4:15" customFormat="1" x14ac:dyDescent="0.2">
      <c r="D735" s="166"/>
      <c r="O735" s="334"/>
    </row>
    <row r="736" spans="4:15" customFormat="1" x14ac:dyDescent="0.2">
      <c r="D736" s="166"/>
      <c r="O736" s="334"/>
    </row>
    <row r="737" spans="4:15" customFormat="1" x14ac:dyDescent="0.2">
      <c r="D737" s="166"/>
      <c r="O737" s="334"/>
    </row>
    <row r="738" spans="4:15" customFormat="1" x14ac:dyDescent="0.2">
      <c r="D738" s="166"/>
      <c r="O738" s="334"/>
    </row>
    <row r="739" spans="4:15" customFormat="1" x14ac:dyDescent="0.2">
      <c r="D739" s="166"/>
      <c r="O739" s="334"/>
    </row>
    <row r="740" spans="4:15" customFormat="1" x14ac:dyDescent="0.2">
      <c r="D740" s="166"/>
      <c r="O740" s="334"/>
    </row>
    <row r="741" spans="4:15" customFormat="1" x14ac:dyDescent="0.2">
      <c r="D741" s="166"/>
      <c r="O741" s="334"/>
    </row>
    <row r="742" spans="4:15" customFormat="1" x14ac:dyDescent="0.2">
      <c r="D742" s="166"/>
      <c r="O742" s="334"/>
    </row>
    <row r="743" spans="4:15" customFormat="1" x14ac:dyDescent="0.2">
      <c r="D743" s="166"/>
      <c r="O743" s="334"/>
    </row>
    <row r="744" spans="4:15" customFormat="1" x14ac:dyDescent="0.2">
      <c r="D744" s="166"/>
      <c r="O744" s="334"/>
    </row>
    <row r="745" spans="4:15" customFormat="1" x14ac:dyDescent="0.2">
      <c r="D745" s="166"/>
      <c r="O745" s="334"/>
    </row>
    <row r="746" spans="4:15" customFormat="1" x14ac:dyDescent="0.2">
      <c r="D746" s="166"/>
      <c r="O746" s="334"/>
    </row>
    <row r="747" spans="4:15" customFormat="1" x14ac:dyDescent="0.2">
      <c r="D747" s="166"/>
      <c r="O747" s="334"/>
    </row>
    <row r="748" spans="4:15" customFormat="1" x14ac:dyDescent="0.2">
      <c r="D748" s="166"/>
      <c r="O748" s="334"/>
    </row>
    <row r="749" spans="4:15" customFormat="1" x14ac:dyDescent="0.2">
      <c r="D749" s="166"/>
      <c r="O749" s="334"/>
    </row>
    <row r="750" spans="4:15" customFormat="1" x14ac:dyDescent="0.2">
      <c r="D750" s="166"/>
      <c r="O750" s="334"/>
    </row>
    <row r="751" spans="4:15" customFormat="1" x14ac:dyDescent="0.2">
      <c r="D751" s="166"/>
      <c r="O751" s="334"/>
    </row>
    <row r="752" spans="4:15" customFormat="1" x14ac:dyDescent="0.2">
      <c r="D752" s="166"/>
      <c r="O752" s="334"/>
    </row>
    <row r="753" spans="4:15" customFormat="1" x14ac:dyDescent="0.2">
      <c r="D753" s="166"/>
      <c r="O753" s="334"/>
    </row>
    <row r="754" spans="4:15" customFormat="1" x14ac:dyDescent="0.2">
      <c r="D754" s="166"/>
      <c r="O754" s="334"/>
    </row>
    <row r="755" spans="4:15" customFormat="1" x14ac:dyDescent="0.2">
      <c r="D755" s="166"/>
      <c r="O755" s="334"/>
    </row>
    <row r="756" spans="4:15" customFormat="1" x14ac:dyDescent="0.2">
      <c r="D756" s="166"/>
      <c r="O756" s="334"/>
    </row>
    <row r="757" spans="4:15" customFormat="1" x14ac:dyDescent="0.2">
      <c r="D757" s="166"/>
      <c r="O757" s="334"/>
    </row>
    <row r="758" spans="4:15" customFormat="1" x14ac:dyDescent="0.2">
      <c r="D758" s="166"/>
      <c r="O758" s="334"/>
    </row>
    <row r="759" spans="4:15" customFormat="1" x14ac:dyDescent="0.2">
      <c r="D759" s="166"/>
      <c r="O759" s="334"/>
    </row>
    <row r="760" spans="4:15" customFormat="1" x14ac:dyDescent="0.2">
      <c r="D760" s="166"/>
      <c r="O760" s="334"/>
    </row>
    <row r="761" spans="4:15" customFormat="1" x14ac:dyDescent="0.2">
      <c r="D761" s="166"/>
      <c r="O761" s="334"/>
    </row>
    <row r="762" spans="4:15" customFormat="1" x14ac:dyDescent="0.2">
      <c r="D762" s="166"/>
      <c r="O762" s="334"/>
    </row>
    <row r="763" spans="4:15" customFormat="1" x14ac:dyDescent="0.2">
      <c r="D763" s="166"/>
      <c r="O763" s="334"/>
    </row>
    <row r="764" spans="4:15" customFormat="1" x14ac:dyDescent="0.2">
      <c r="D764" s="166"/>
      <c r="O764" s="334"/>
    </row>
    <row r="765" spans="4:15" customFormat="1" x14ac:dyDescent="0.2">
      <c r="D765" s="166"/>
      <c r="O765" s="334"/>
    </row>
    <row r="766" spans="4:15" customFormat="1" x14ac:dyDescent="0.2">
      <c r="D766" s="166"/>
      <c r="O766" s="334"/>
    </row>
    <row r="767" spans="4:15" customFormat="1" x14ac:dyDescent="0.2">
      <c r="D767" s="166"/>
      <c r="O767" s="334"/>
    </row>
    <row r="768" spans="4:15" customFormat="1" x14ac:dyDescent="0.2">
      <c r="D768" s="166"/>
      <c r="O768" s="334"/>
    </row>
    <row r="769" spans="4:15" customFormat="1" x14ac:dyDescent="0.2">
      <c r="D769" s="166"/>
      <c r="O769" s="334"/>
    </row>
    <row r="770" spans="4:15" customFormat="1" x14ac:dyDescent="0.2">
      <c r="D770" s="166"/>
      <c r="O770" s="334"/>
    </row>
    <row r="771" spans="4:15" customFormat="1" x14ac:dyDescent="0.2">
      <c r="D771" s="166"/>
      <c r="O771" s="334"/>
    </row>
    <row r="772" spans="4:15" customFormat="1" x14ac:dyDescent="0.2">
      <c r="D772" s="166"/>
      <c r="O772" s="334"/>
    </row>
    <row r="773" spans="4:15" customFormat="1" x14ac:dyDescent="0.2">
      <c r="D773" s="166"/>
      <c r="O773" s="334"/>
    </row>
    <row r="774" spans="4:15" customFormat="1" x14ac:dyDescent="0.2">
      <c r="D774" s="166"/>
      <c r="O774" s="334"/>
    </row>
    <row r="775" spans="4:15" customFormat="1" x14ac:dyDescent="0.2">
      <c r="D775" s="166"/>
      <c r="O775" s="334"/>
    </row>
    <row r="776" spans="4:15" customFormat="1" x14ac:dyDescent="0.2">
      <c r="D776" s="166"/>
      <c r="O776" s="334"/>
    </row>
    <row r="777" spans="4:15" customFormat="1" x14ac:dyDescent="0.2">
      <c r="D777" s="166"/>
      <c r="O777" s="334"/>
    </row>
    <row r="778" spans="4:15" customFormat="1" x14ac:dyDescent="0.2">
      <c r="D778" s="166"/>
      <c r="O778" s="334"/>
    </row>
    <row r="779" spans="4:15" customFormat="1" x14ac:dyDescent="0.2">
      <c r="D779" s="166"/>
      <c r="O779" s="334"/>
    </row>
    <row r="780" spans="4:15" customFormat="1" x14ac:dyDescent="0.2">
      <c r="D780" s="166"/>
      <c r="O780" s="334"/>
    </row>
    <row r="781" spans="4:15" customFormat="1" x14ac:dyDescent="0.2">
      <c r="D781" s="166"/>
      <c r="O781" s="334"/>
    </row>
    <row r="782" spans="4:15" customFormat="1" x14ac:dyDescent="0.2">
      <c r="D782" s="166"/>
      <c r="O782" s="334"/>
    </row>
    <row r="783" spans="4:15" customFormat="1" x14ac:dyDescent="0.2">
      <c r="D783" s="166"/>
      <c r="O783" s="334"/>
    </row>
    <row r="784" spans="4:15" customFormat="1" x14ac:dyDescent="0.2">
      <c r="D784" s="166"/>
      <c r="O784" s="334"/>
    </row>
    <row r="785" spans="4:15" customFormat="1" x14ac:dyDescent="0.2">
      <c r="D785" s="166"/>
      <c r="O785" s="334"/>
    </row>
    <row r="786" spans="4:15" customFormat="1" x14ac:dyDescent="0.2">
      <c r="D786" s="166"/>
      <c r="O786" s="334"/>
    </row>
    <row r="787" spans="4:15" customFormat="1" x14ac:dyDescent="0.2">
      <c r="D787" s="166"/>
      <c r="O787" s="334"/>
    </row>
    <row r="788" spans="4:15" customFormat="1" x14ac:dyDescent="0.2">
      <c r="D788" s="166"/>
      <c r="O788" s="334"/>
    </row>
    <row r="789" spans="4:15" customFormat="1" x14ac:dyDescent="0.2">
      <c r="D789" s="166"/>
      <c r="O789" s="334"/>
    </row>
    <row r="790" spans="4:15" customFormat="1" x14ac:dyDescent="0.2">
      <c r="D790" s="166"/>
      <c r="O790" s="334"/>
    </row>
    <row r="791" spans="4:15" customFormat="1" x14ac:dyDescent="0.2">
      <c r="D791" s="166"/>
      <c r="O791" s="334"/>
    </row>
    <row r="792" spans="4:15" customFormat="1" x14ac:dyDescent="0.2">
      <c r="D792" s="166"/>
      <c r="O792" s="334"/>
    </row>
    <row r="793" spans="4:15" customFormat="1" x14ac:dyDescent="0.2">
      <c r="D793" s="166"/>
      <c r="O793" s="334"/>
    </row>
    <row r="794" spans="4:15" customFormat="1" x14ac:dyDescent="0.2">
      <c r="D794" s="166"/>
      <c r="O794" s="334"/>
    </row>
    <row r="795" spans="4:15" customFormat="1" x14ac:dyDescent="0.2">
      <c r="D795" s="166"/>
      <c r="O795" s="334"/>
    </row>
    <row r="796" spans="4:15" customFormat="1" x14ac:dyDescent="0.2">
      <c r="D796" s="166"/>
      <c r="O796" s="334"/>
    </row>
    <row r="797" spans="4:15" customFormat="1" x14ac:dyDescent="0.2">
      <c r="D797" s="166"/>
      <c r="O797" s="334"/>
    </row>
    <row r="798" spans="4:15" customFormat="1" x14ac:dyDescent="0.2">
      <c r="D798" s="166"/>
      <c r="O798" s="334"/>
    </row>
    <row r="799" spans="4:15" customFormat="1" x14ac:dyDescent="0.2">
      <c r="D799" s="166"/>
      <c r="O799" s="334"/>
    </row>
    <row r="800" spans="4:15" customFormat="1" x14ac:dyDescent="0.2">
      <c r="D800" s="166"/>
      <c r="O800" s="334"/>
    </row>
    <row r="801" spans="4:15" customFormat="1" x14ac:dyDescent="0.2">
      <c r="D801" s="166"/>
      <c r="O801" s="334"/>
    </row>
    <row r="802" spans="4:15" customFormat="1" x14ac:dyDescent="0.2">
      <c r="D802" s="166"/>
      <c r="O802" s="334"/>
    </row>
    <row r="803" spans="4:15" customFormat="1" x14ac:dyDescent="0.2">
      <c r="D803" s="166"/>
      <c r="O803" s="334"/>
    </row>
    <row r="804" spans="4:15" customFormat="1" x14ac:dyDescent="0.2">
      <c r="D804" s="166"/>
      <c r="O804" s="334"/>
    </row>
    <row r="805" spans="4:15" customFormat="1" x14ac:dyDescent="0.2">
      <c r="D805" s="166"/>
      <c r="O805" s="334"/>
    </row>
    <row r="806" spans="4:15" customFormat="1" x14ac:dyDescent="0.2">
      <c r="D806" s="166"/>
      <c r="O806" s="334"/>
    </row>
    <row r="807" spans="4:15" customFormat="1" x14ac:dyDescent="0.2">
      <c r="D807" s="166"/>
      <c r="O807" s="334"/>
    </row>
    <row r="808" spans="4:15" customFormat="1" x14ac:dyDescent="0.2">
      <c r="D808" s="166"/>
      <c r="O808" s="334"/>
    </row>
    <row r="809" spans="4:15" customFormat="1" x14ac:dyDescent="0.2">
      <c r="D809" s="166"/>
      <c r="O809" s="334"/>
    </row>
    <row r="810" spans="4:15" customFormat="1" x14ac:dyDescent="0.2">
      <c r="D810" s="166"/>
      <c r="O810" s="334"/>
    </row>
    <row r="811" spans="4:15" customFormat="1" x14ac:dyDescent="0.2">
      <c r="D811" s="166"/>
      <c r="O811" s="334"/>
    </row>
    <row r="812" spans="4:15" customFormat="1" x14ac:dyDescent="0.2">
      <c r="D812" s="166"/>
      <c r="O812" s="334"/>
    </row>
    <row r="813" spans="4:15" customFormat="1" x14ac:dyDescent="0.2">
      <c r="D813" s="166"/>
      <c r="O813" s="334"/>
    </row>
    <row r="814" spans="4:15" customFormat="1" x14ac:dyDescent="0.2">
      <c r="D814" s="166"/>
      <c r="O814" s="334"/>
    </row>
    <row r="815" spans="4:15" customFormat="1" x14ac:dyDescent="0.2">
      <c r="D815" s="166"/>
      <c r="O815" s="334"/>
    </row>
    <row r="816" spans="4:15" customFormat="1" x14ac:dyDescent="0.2">
      <c r="D816" s="166"/>
      <c r="O816" s="334"/>
    </row>
    <row r="817" spans="4:15" customFormat="1" x14ac:dyDescent="0.2">
      <c r="D817" s="166"/>
      <c r="O817" s="334"/>
    </row>
    <row r="818" spans="4:15" customFormat="1" x14ac:dyDescent="0.2">
      <c r="D818" s="166"/>
      <c r="O818" s="334"/>
    </row>
    <row r="819" spans="4:15" customFormat="1" x14ac:dyDescent="0.2">
      <c r="D819" s="166"/>
      <c r="O819" s="334"/>
    </row>
    <row r="820" spans="4:15" customFormat="1" x14ac:dyDescent="0.2">
      <c r="D820" s="166"/>
      <c r="O820" s="334"/>
    </row>
    <row r="821" spans="4:15" customFormat="1" x14ac:dyDescent="0.2">
      <c r="D821" s="166"/>
      <c r="O821" s="334"/>
    </row>
    <row r="822" spans="4:15" customFormat="1" x14ac:dyDescent="0.2">
      <c r="D822" s="166"/>
      <c r="O822" s="334"/>
    </row>
    <row r="823" spans="4:15" customFormat="1" x14ac:dyDescent="0.2">
      <c r="D823" s="166"/>
      <c r="O823" s="334"/>
    </row>
    <row r="824" spans="4:15" customFormat="1" x14ac:dyDescent="0.2">
      <c r="D824" s="166"/>
      <c r="O824" s="334"/>
    </row>
    <row r="825" spans="4:15" customFormat="1" x14ac:dyDescent="0.2">
      <c r="D825" s="166"/>
      <c r="O825" s="334"/>
    </row>
    <row r="826" spans="4:15" customFormat="1" x14ac:dyDescent="0.2">
      <c r="D826" s="166"/>
      <c r="O826" s="334"/>
    </row>
    <row r="827" spans="4:15" customFormat="1" x14ac:dyDescent="0.2">
      <c r="D827" s="166"/>
      <c r="O827" s="334"/>
    </row>
    <row r="828" spans="4:15" customFormat="1" x14ac:dyDescent="0.2">
      <c r="D828" s="166"/>
      <c r="O828" s="334"/>
    </row>
    <row r="829" spans="4:15" customFormat="1" x14ac:dyDescent="0.2">
      <c r="D829" s="166"/>
      <c r="O829" s="334"/>
    </row>
    <row r="830" spans="4:15" customFormat="1" x14ac:dyDescent="0.2">
      <c r="D830" s="166"/>
      <c r="O830" s="334"/>
    </row>
    <row r="831" spans="4:15" customFormat="1" x14ac:dyDescent="0.2">
      <c r="D831" s="166"/>
      <c r="O831" s="334"/>
    </row>
    <row r="832" spans="4:15" customFormat="1" x14ac:dyDescent="0.2">
      <c r="D832" s="166"/>
      <c r="O832" s="334"/>
    </row>
    <row r="833" spans="4:15" customFormat="1" x14ac:dyDescent="0.2">
      <c r="D833" s="166"/>
      <c r="O833" s="334"/>
    </row>
    <row r="834" spans="4:15" customFormat="1" x14ac:dyDescent="0.2">
      <c r="D834" s="166"/>
      <c r="O834" s="334"/>
    </row>
    <row r="835" spans="4:15" customFormat="1" x14ac:dyDescent="0.2">
      <c r="D835" s="166"/>
      <c r="O835" s="334"/>
    </row>
    <row r="836" spans="4:15" customFormat="1" x14ac:dyDescent="0.2">
      <c r="D836" s="166"/>
      <c r="O836" s="334"/>
    </row>
    <row r="837" spans="4:15" customFormat="1" x14ac:dyDescent="0.2">
      <c r="D837" s="166"/>
      <c r="O837" s="334"/>
    </row>
    <row r="838" spans="4:15" customFormat="1" x14ac:dyDescent="0.2">
      <c r="D838" s="166"/>
      <c r="O838" s="334"/>
    </row>
    <row r="839" spans="4:15" customFormat="1" x14ac:dyDescent="0.2">
      <c r="D839" s="166"/>
      <c r="O839" s="334"/>
    </row>
    <row r="840" spans="4:15" customFormat="1" x14ac:dyDescent="0.2">
      <c r="D840" s="166"/>
      <c r="O840" s="334"/>
    </row>
    <row r="841" spans="4:15" customFormat="1" x14ac:dyDescent="0.2">
      <c r="D841" s="166"/>
      <c r="O841" s="334"/>
    </row>
    <row r="842" spans="4:15" customFormat="1" x14ac:dyDescent="0.2">
      <c r="D842" s="166"/>
      <c r="O842" s="334"/>
    </row>
    <row r="843" spans="4:15" customFormat="1" x14ac:dyDescent="0.2">
      <c r="D843" s="166"/>
      <c r="O843" s="334"/>
    </row>
    <row r="844" spans="4:15" customFormat="1" x14ac:dyDescent="0.2">
      <c r="D844" s="166"/>
      <c r="O844" s="334"/>
    </row>
    <row r="845" spans="4:15" customFormat="1" x14ac:dyDescent="0.2">
      <c r="D845" s="166"/>
      <c r="O845" s="334"/>
    </row>
    <row r="846" spans="4:15" customFormat="1" x14ac:dyDescent="0.2">
      <c r="D846" s="166"/>
      <c r="O846" s="334"/>
    </row>
    <row r="847" spans="4:15" customFormat="1" x14ac:dyDescent="0.2">
      <c r="D847" s="166"/>
      <c r="O847" s="334"/>
    </row>
    <row r="848" spans="4:15" customFormat="1" x14ac:dyDescent="0.2">
      <c r="D848" s="166"/>
      <c r="O848" s="334"/>
    </row>
    <row r="849" spans="4:15" customFormat="1" x14ac:dyDescent="0.2">
      <c r="D849" s="166"/>
      <c r="O849" s="334"/>
    </row>
    <row r="850" spans="4:15" customFormat="1" x14ac:dyDescent="0.2">
      <c r="D850" s="166"/>
      <c r="O850" s="334"/>
    </row>
    <row r="851" spans="4:15" customFormat="1" x14ac:dyDescent="0.2">
      <c r="D851" s="166"/>
      <c r="O851" s="334"/>
    </row>
    <row r="852" spans="4:15" customFormat="1" x14ac:dyDescent="0.2">
      <c r="D852" s="166"/>
      <c r="O852" s="334"/>
    </row>
    <row r="853" spans="4:15" customFormat="1" x14ac:dyDescent="0.2">
      <c r="D853" s="166"/>
      <c r="O853" s="334"/>
    </row>
    <row r="854" spans="4:15" customFormat="1" x14ac:dyDescent="0.2">
      <c r="D854" s="166"/>
      <c r="O854" s="334"/>
    </row>
    <row r="855" spans="4:15" customFormat="1" x14ac:dyDescent="0.2">
      <c r="D855" s="166"/>
      <c r="O855" s="334"/>
    </row>
    <row r="856" spans="4:15" customFormat="1" x14ac:dyDescent="0.2">
      <c r="D856" s="166"/>
      <c r="O856" s="334"/>
    </row>
    <row r="857" spans="4:15" customFormat="1" x14ac:dyDescent="0.2">
      <c r="D857" s="166"/>
      <c r="O857" s="334"/>
    </row>
    <row r="858" spans="4:15" customFormat="1" x14ac:dyDescent="0.2">
      <c r="D858" s="166"/>
      <c r="O858" s="334"/>
    </row>
    <row r="859" spans="4:15" customFormat="1" x14ac:dyDescent="0.2">
      <c r="D859" s="166"/>
      <c r="O859" s="334"/>
    </row>
    <row r="860" spans="4:15" customFormat="1" x14ac:dyDescent="0.2">
      <c r="D860" s="166"/>
      <c r="O860" s="334"/>
    </row>
    <row r="861" spans="4:15" customFormat="1" x14ac:dyDescent="0.2">
      <c r="D861" s="166"/>
      <c r="O861" s="334"/>
    </row>
    <row r="862" spans="4:15" customFormat="1" x14ac:dyDescent="0.2">
      <c r="D862" s="166"/>
      <c r="O862" s="334"/>
    </row>
    <row r="863" spans="4:15" customFormat="1" x14ac:dyDescent="0.2">
      <c r="D863" s="166"/>
      <c r="O863" s="334"/>
    </row>
    <row r="864" spans="4:15" customFormat="1" x14ac:dyDescent="0.2">
      <c r="D864" s="166"/>
      <c r="O864" s="334"/>
    </row>
    <row r="865" spans="4:15" customFormat="1" x14ac:dyDescent="0.2">
      <c r="D865" s="166"/>
      <c r="O865" s="334"/>
    </row>
    <row r="866" spans="4:15" customFormat="1" x14ac:dyDescent="0.2">
      <c r="D866" s="166"/>
      <c r="O866" s="334"/>
    </row>
    <row r="867" spans="4:15" customFormat="1" x14ac:dyDescent="0.2">
      <c r="D867" s="166"/>
      <c r="O867" s="334"/>
    </row>
    <row r="868" spans="4:15" customFormat="1" x14ac:dyDescent="0.2">
      <c r="D868" s="166"/>
      <c r="O868" s="334"/>
    </row>
    <row r="869" spans="4:15" customFormat="1" x14ac:dyDescent="0.2">
      <c r="D869" s="166"/>
      <c r="O869" s="334"/>
    </row>
    <row r="870" spans="4:15" customFormat="1" x14ac:dyDescent="0.2">
      <c r="D870" s="166"/>
      <c r="O870" s="334"/>
    </row>
    <row r="871" spans="4:15" customFormat="1" x14ac:dyDescent="0.2">
      <c r="D871" s="166"/>
      <c r="O871" s="334"/>
    </row>
    <row r="872" spans="4:15" customFormat="1" x14ac:dyDescent="0.2">
      <c r="D872" s="166"/>
      <c r="O872" s="334"/>
    </row>
    <row r="873" spans="4:15" customFormat="1" x14ac:dyDescent="0.2">
      <c r="D873" s="166"/>
      <c r="O873" s="334"/>
    </row>
    <row r="874" spans="4:15" customFormat="1" x14ac:dyDescent="0.2">
      <c r="D874" s="166"/>
      <c r="O874" s="334"/>
    </row>
    <row r="875" spans="4:15" customFormat="1" x14ac:dyDescent="0.2">
      <c r="D875" s="166"/>
      <c r="O875" s="334"/>
    </row>
    <row r="876" spans="4:15" customFormat="1" x14ac:dyDescent="0.2">
      <c r="D876" s="166"/>
      <c r="O876" s="334"/>
    </row>
    <row r="877" spans="4:15" customFormat="1" x14ac:dyDescent="0.2">
      <c r="D877" s="166"/>
      <c r="O877" s="334"/>
    </row>
    <row r="878" spans="4:15" customFormat="1" x14ac:dyDescent="0.2">
      <c r="D878" s="166"/>
      <c r="O878" s="334"/>
    </row>
    <row r="879" spans="4:15" customFormat="1" x14ac:dyDescent="0.2">
      <c r="D879" s="166"/>
      <c r="O879" s="334"/>
    </row>
    <row r="880" spans="4:15" customFormat="1" x14ac:dyDescent="0.2">
      <c r="D880" s="166"/>
      <c r="O880" s="334"/>
    </row>
    <row r="881" spans="4:15" customFormat="1" x14ac:dyDescent="0.2">
      <c r="D881" s="166"/>
      <c r="O881" s="334"/>
    </row>
    <row r="882" spans="4:15" customFormat="1" x14ac:dyDescent="0.2">
      <c r="D882" s="166"/>
      <c r="O882" s="334"/>
    </row>
    <row r="883" spans="4:15" customFormat="1" x14ac:dyDescent="0.2">
      <c r="D883" s="166"/>
      <c r="O883" s="334"/>
    </row>
    <row r="884" spans="4:15" customFormat="1" x14ac:dyDescent="0.2">
      <c r="D884" s="166"/>
      <c r="O884" s="334"/>
    </row>
    <row r="885" spans="4:15" customFormat="1" x14ac:dyDescent="0.2">
      <c r="D885" s="166"/>
      <c r="O885" s="334"/>
    </row>
    <row r="886" spans="4:15" customFormat="1" x14ac:dyDescent="0.2">
      <c r="D886" s="166"/>
      <c r="O886" s="334"/>
    </row>
    <row r="887" spans="4:15" customFormat="1" x14ac:dyDescent="0.2">
      <c r="D887" s="166"/>
      <c r="O887" s="334"/>
    </row>
    <row r="888" spans="4:15" customFormat="1" x14ac:dyDescent="0.2">
      <c r="D888" s="166"/>
      <c r="O888" s="334"/>
    </row>
    <row r="889" spans="4:15" customFormat="1" x14ac:dyDescent="0.2">
      <c r="D889" s="166"/>
      <c r="O889" s="334"/>
    </row>
    <row r="890" spans="4:15" customFormat="1" x14ac:dyDescent="0.2">
      <c r="D890" s="166"/>
      <c r="O890" s="334"/>
    </row>
    <row r="891" spans="4:15" customFormat="1" x14ac:dyDescent="0.2">
      <c r="D891" s="166"/>
      <c r="O891" s="334"/>
    </row>
    <row r="892" spans="4:15" customFormat="1" x14ac:dyDescent="0.2">
      <c r="D892" s="166"/>
      <c r="O892" s="334"/>
    </row>
    <row r="893" spans="4:15" customFormat="1" x14ac:dyDescent="0.2">
      <c r="D893" s="166"/>
      <c r="O893" s="334"/>
    </row>
    <row r="894" spans="4:15" customFormat="1" x14ac:dyDescent="0.2">
      <c r="D894" s="166"/>
      <c r="O894" s="334"/>
    </row>
    <row r="895" spans="4:15" customFormat="1" x14ac:dyDescent="0.2">
      <c r="D895" s="166"/>
      <c r="O895" s="334"/>
    </row>
    <row r="896" spans="4:15" customFormat="1" x14ac:dyDescent="0.2">
      <c r="D896" s="166"/>
      <c r="O896" s="334"/>
    </row>
    <row r="897" spans="4:15" customFormat="1" x14ac:dyDescent="0.2">
      <c r="D897" s="166"/>
      <c r="O897" s="334"/>
    </row>
    <row r="898" spans="4:15" customFormat="1" x14ac:dyDescent="0.2">
      <c r="D898" s="166"/>
      <c r="O898" s="334"/>
    </row>
    <row r="899" spans="4:15" customFormat="1" x14ac:dyDescent="0.2">
      <c r="D899" s="166"/>
      <c r="O899" s="334"/>
    </row>
    <row r="900" spans="4:15" customFormat="1" x14ac:dyDescent="0.2">
      <c r="D900" s="166"/>
      <c r="O900" s="334"/>
    </row>
    <row r="901" spans="4:15" customFormat="1" x14ac:dyDescent="0.2">
      <c r="D901" s="166"/>
      <c r="O901" s="334"/>
    </row>
    <row r="902" spans="4:15" customFormat="1" x14ac:dyDescent="0.2">
      <c r="D902" s="166"/>
      <c r="O902" s="334"/>
    </row>
    <row r="903" spans="4:15" customFormat="1" x14ac:dyDescent="0.2">
      <c r="D903" s="166"/>
      <c r="O903" s="334"/>
    </row>
    <row r="904" spans="4:15" customFormat="1" x14ac:dyDescent="0.2">
      <c r="D904" s="166"/>
      <c r="O904" s="334"/>
    </row>
    <row r="905" spans="4:15" customFormat="1" x14ac:dyDescent="0.2">
      <c r="D905" s="166"/>
      <c r="O905" s="334"/>
    </row>
    <row r="906" spans="4:15" customFormat="1" x14ac:dyDescent="0.2">
      <c r="D906" s="166"/>
      <c r="O906" s="334"/>
    </row>
    <row r="907" spans="4:15" customFormat="1" x14ac:dyDescent="0.2">
      <c r="D907" s="166"/>
      <c r="O907" s="334"/>
    </row>
    <row r="908" spans="4:15" customFormat="1" x14ac:dyDescent="0.2">
      <c r="D908" s="166"/>
      <c r="O908" s="334"/>
    </row>
    <row r="909" spans="4:15" customFormat="1" x14ac:dyDescent="0.2">
      <c r="D909" s="166"/>
      <c r="O909" s="334"/>
    </row>
    <row r="910" spans="4:15" customFormat="1" x14ac:dyDescent="0.2">
      <c r="D910" s="166"/>
      <c r="O910" s="334"/>
    </row>
    <row r="911" spans="4:15" customFormat="1" x14ac:dyDescent="0.2">
      <c r="D911" s="166"/>
      <c r="O911" s="334"/>
    </row>
    <row r="912" spans="4:15" customFormat="1" x14ac:dyDescent="0.2">
      <c r="D912" s="166"/>
      <c r="O912" s="334"/>
    </row>
    <row r="913" spans="4:15" customFormat="1" x14ac:dyDescent="0.2">
      <c r="D913" s="166"/>
      <c r="O913" s="334"/>
    </row>
    <row r="914" spans="4:15" customFormat="1" x14ac:dyDescent="0.2">
      <c r="D914" s="166"/>
      <c r="O914" s="334"/>
    </row>
    <row r="915" spans="4:15" customFormat="1" x14ac:dyDescent="0.2">
      <c r="D915" s="166"/>
      <c r="O915" s="334"/>
    </row>
    <row r="916" spans="4:15" customFormat="1" x14ac:dyDescent="0.2">
      <c r="D916" s="166"/>
      <c r="O916" s="334"/>
    </row>
    <row r="917" spans="4:15" customFormat="1" x14ac:dyDescent="0.2">
      <c r="D917" s="166"/>
      <c r="O917" s="334"/>
    </row>
    <row r="918" spans="4:15" customFormat="1" x14ac:dyDescent="0.2">
      <c r="D918" s="166"/>
      <c r="O918" s="334"/>
    </row>
    <row r="919" spans="4:15" customFormat="1" x14ac:dyDescent="0.2">
      <c r="D919" s="166"/>
      <c r="O919" s="334"/>
    </row>
    <row r="920" spans="4:15" customFormat="1" x14ac:dyDescent="0.2">
      <c r="D920" s="166"/>
      <c r="O920" s="334"/>
    </row>
    <row r="921" spans="4:15" customFormat="1" x14ac:dyDescent="0.2">
      <c r="D921" s="166"/>
      <c r="O921" s="334"/>
    </row>
    <row r="922" spans="4:15" customFormat="1" x14ac:dyDescent="0.2">
      <c r="D922" s="166"/>
      <c r="O922" s="334"/>
    </row>
    <row r="923" spans="4:15" customFormat="1" x14ac:dyDescent="0.2">
      <c r="D923" s="166"/>
      <c r="O923" s="334"/>
    </row>
    <row r="924" spans="4:15" customFormat="1" x14ac:dyDescent="0.2">
      <c r="D924" s="166"/>
      <c r="O924" s="334"/>
    </row>
    <row r="925" spans="4:15" customFormat="1" x14ac:dyDescent="0.2">
      <c r="D925" s="166"/>
      <c r="O925" s="334"/>
    </row>
    <row r="926" spans="4:15" customFormat="1" x14ac:dyDescent="0.2">
      <c r="D926" s="166"/>
      <c r="O926" s="334"/>
    </row>
    <row r="927" spans="4:15" customFormat="1" x14ac:dyDescent="0.2">
      <c r="D927" s="166"/>
      <c r="O927" s="334"/>
    </row>
    <row r="928" spans="4:15" customFormat="1" x14ac:dyDescent="0.2">
      <c r="D928" s="166"/>
      <c r="O928" s="334"/>
    </row>
    <row r="929" spans="4:15" customFormat="1" x14ac:dyDescent="0.2">
      <c r="D929" s="166"/>
      <c r="O929" s="334"/>
    </row>
    <row r="930" spans="4:15" customFormat="1" x14ac:dyDescent="0.2">
      <c r="D930" s="166"/>
      <c r="O930" s="334"/>
    </row>
    <row r="931" spans="4:15" customFormat="1" x14ac:dyDescent="0.2">
      <c r="D931" s="166"/>
      <c r="O931" s="334"/>
    </row>
    <row r="932" spans="4:15" customFormat="1" x14ac:dyDescent="0.2">
      <c r="D932" s="166"/>
      <c r="O932" s="334"/>
    </row>
    <row r="933" spans="4:15" customFormat="1" x14ac:dyDescent="0.2">
      <c r="D933" s="166"/>
      <c r="O933" s="334"/>
    </row>
    <row r="934" spans="4:15" customFormat="1" x14ac:dyDescent="0.2">
      <c r="D934" s="166"/>
      <c r="O934" s="334"/>
    </row>
    <row r="935" spans="4:15" customFormat="1" x14ac:dyDescent="0.2">
      <c r="D935" s="166"/>
      <c r="O935" s="334"/>
    </row>
    <row r="936" spans="4:15" customFormat="1" x14ac:dyDescent="0.2">
      <c r="D936" s="166"/>
      <c r="O936" s="334"/>
    </row>
    <row r="937" spans="4:15" customFormat="1" x14ac:dyDescent="0.2">
      <c r="D937" s="166"/>
      <c r="O937" s="334"/>
    </row>
    <row r="938" spans="4:15" customFormat="1" x14ac:dyDescent="0.2">
      <c r="D938" s="166"/>
      <c r="O938" s="334"/>
    </row>
    <row r="939" spans="4:15" customFormat="1" x14ac:dyDescent="0.2">
      <c r="D939" s="166"/>
      <c r="O939" s="334"/>
    </row>
    <row r="940" spans="4:15" customFormat="1" x14ac:dyDescent="0.2">
      <c r="D940" s="166"/>
      <c r="O940" s="334"/>
    </row>
    <row r="941" spans="4:15" customFormat="1" x14ac:dyDescent="0.2">
      <c r="D941" s="166"/>
      <c r="O941" s="334"/>
    </row>
    <row r="942" spans="4:15" customFormat="1" x14ac:dyDescent="0.2">
      <c r="D942" s="166"/>
      <c r="O942" s="334"/>
    </row>
    <row r="943" spans="4:15" customFormat="1" x14ac:dyDescent="0.2">
      <c r="D943" s="166"/>
      <c r="O943" s="334"/>
    </row>
    <row r="944" spans="4:15" customFormat="1" x14ac:dyDescent="0.2">
      <c r="D944" s="166"/>
      <c r="O944" s="334"/>
    </row>
    <row r="945" spans="4:15" customFormat="1" x14ac:dyDescent="0.2">
      <c r="D945" s="166"/>
      <c r="O945" s="334"/>
    </row>
    <row r="946" spans="4:15" customFormat="1" x14ac:dyDescent="0.2">
      <c r="D946" s="166"/>
      <c r="O946" s="334"/>
    </row>
    <row r="947" spans="4:15" customFormat="1" x14ac:dyDescent="0.2">
      <c r="D947" s="166"/>
      <c r="O947" s="334"/>
    </row>
    <row r="948" spans="4:15" customFormat="1" x14ac:dyDescent="0.2">
      <c r="D948" s="166"/>
      <c r="O948" s="334"/>
    </row>
    <row r="949" spans="4:15" customFormat="1" x14ac:dyDescent="0.2">
      <c r="D949" s="166"/>
      <c r="O949" s="334"/>
    </row>
    <row r="950" spans="4:15" customFormat="1" x14ac:dyDescent="0.2">
      <c r="D950" s="166"/>
      <c r="O950" s="334"/>
    </row>
    <row r="951" spans="4:15" customFormat="1" x14ac:dyDescent="0.2">
      <c r="D951" s="166"/>
      <c r="O951" s="334"/>
    </row>
    <row r="952" spans="4:15" customFormat="1" x14ac:dyDescent="0.2">
      <c r="D952" s="166"/>
      <c r="O952" s="334"/>
    </row>
    <row r="953" spans="4:15" customFormat="1" x14ac:dyDescent="0.2">
      <c r="D953" s="166"/>
      <c r="O953" s="334"/>
    </row>
    <row r="954" spans="4:15" customFormat="1" x14ac:dyDescent="0.2">
      <c r="D954" s="166"/>
      <c r="O954" s="334"/>
    </row>
    <row r="955" spans="4:15" customFormat="1" x14ac:dyDescent="0.2">
      <c r="D955" s="166"/>
      <c r="O955" s="334"/>
    </row>
    <row r="956" spans="4:15" customFormat="1" x14ac:dyDescent="0.2">
      <c r="D956" s="166"/>
      <c r="O956" s="334"/>
    </row>
    <row r="957" spans="4:15" customFormat="1" x14ac:dyDescent="0.2">
      <c r="D957" s="166"/>
      <c r="O957" s="334"/>
    </row>
    <row r="958" spans="4:15" customFormat="1" x14ac:dyDescent="0.2">
      <c r="D958" s="166"/>
      <c r="O958" s="334"/>
    </row>
    <row r="959" spans="4:15" customFormat="1" x14ac:dyDescent="0.2">
      <c r="D959" s="166"/>
      <c r="O959" s="334"/>
    </row>
    <row r="960" spans="4:15" customFormat="1" x14ac:dyDescent="0.2">
      <c r="D960" s="166"/>
      <c r="O960" s="334"/>
    </row>
    <row r="961" spans="4:15" customFormat="1" x14ac:dyDescent="0.2">
      <c r="D961" s="166"/>
      <c r="O961" s="334"/>
    </row>
    <row r="962" spans="4:15" customFormat="1" x14ac:dyDescent="0.2">
      <c r="D962" s="166"/>
      <c r="O962" s="334"/>
    </row>
    <row r="963" spans="4:15" customFormat="1" x14ac:dyDescent="0.2">
      <c r="D963" s="166"/>
      <c r="O963" s="334"/>
    </row>
    <row r="964" spans="4:15" customFormat="1" x14ac:dyDescent="0.2">
      <c r="D964" s="166"/>
      <c r="O964" s="334"/>
    </row>
    <row r="965" spans="4:15" customFormat="1" x14ac:dyDescent="0.2">
      <c r="D965" s="166"/>
      <c r="O965" s="334"/>
    </row>
    <row r="966" spans="4:15" customFormat="1" x14ac:dyDescent="0.2">
      <c r="D966" s="166"/>
      <c r="O966" s="334"/>
    </row>
    <row r="967" spans="4:15" customFormat="1" x14ac:dyDescent="0.2">
      <c r="D967" s="166"/>
      <c r="O967" s="334"/>
    </row>
    <row r="968" spans="4:15" customFormat="1" x14ac:dyDescent="0.2">
      <c r="D968" s="166"/>
      <c r="O968" s="334"/>
    </row>
    <row r="969" spans="4:15" customFormat="1" x14ac:dyDescent="0.2">
      <c r="D969" s="166"/>
      <c r="O969" s="334"/>
    </row>
    <row r="970" spans="4:15" customFormat="1" x14ac:dyDescent="0.2">
      <c r="D970" s="166"/>
      <c r="O970" s="334"/>
    </row>
    <row r="971" spans="4:15" customFormat="1" x14ac:dyDescent="0.2">
      <c r="D971" s="166"/>
      <c r="O971" s="334"/>
    </row>
    <row r="972" spans="4:15" customFormat="1" x14ac:dyDescent="0.2">
      <c r="D972" s="166"/>
      <c r="O972" s="334"/>
    </row>
    <row r="973" spans="4:15" customFormat="1" x14ac:dyDescent="0.2">
      <c r="D973" s="166"/>
      <c r="O973" s="334"/>
    </row>
    <row r="974" spans="4:15" customFormat="1" x14ac:dyDescent="0.2">
      <c r="D974" s="166"/>
      <c r="O974" s="334"/>
    </row>
    <row r="975" spans="4:15" customFormat="1" x14ac:dyDescent="0.2">
      <c r="D975" s="166"/>
      <c r="O975" s="334"/>
    </row>
    <row r="976" spans="4:15" customFormat="1" x14ac:dyDescent="0.2">
      <c r="D976" s="166"/>
      <c r="O976" s="334"/>
    </row>
    <row r="977" spans="4:15" customFormat="1" x14ac:dyDescent="0.2">
      <c r="D977" s="166"/>
      <c r="O977" s="334"/>
    </row>
    <row r="978" spans="4:15" customFormat="1" x14ac:dyDescent="0.2">
      <c r="D978" s="166"/>
      <c r="O978" s="334"/>
    </row>
    <row r="979" spans="4:15" customFormat="1" x14ac:dyDescent="0.2">
      <c r="D979" s="166"/>
      <c r="O979" s="334"/>
    </row>
    <row r="980" spans="4:15" customFormat="1" x14ac:dyDescent="0.2">
      <c r="D980" s="166"/>
      <c r="O980" s="334"/>
    </row>
    <row r="981" spans="4:15" customFormat="1" x14ac:dyDescent="0.2">
      <c r="D981" s="166"/>
      <c r="O981" s="334"/>
    </row>
    <row r="982" spans="4:15" customFormat="1" x14ac:dyDescent="0.2">
      <c r="D982" s="166"/>
      <c r="O982" s="334"/>
    </row>
    <row r="983" spans="4:15" customFormat="1" x14ac:dyDescent="0.2">
      <c r="D983" s="166"/>
      <c r="O983" s="334"/>
    </row>
    <row r="984" spans="4:15" customFormat="1" x14ac:dyDescent="0.2">
      <c r="D984" s="166"/>
      <c r="O984" s="334"/>
    </row>
    <row r="985" spans="4:15" customFormat="1" x14ac:dyDescent="0.2">
      <c r="D985" s="166"/>
      <c r="O985" s="334"/>
    </row>
    <row r="986" spans="4:15" customFormat="1" x14ac:dyDescent="0.2">
      <c r="D986" s="166"/>
      <c r="O986" s="334"/>
    </row>
    <row r="987" spans="4:15" customFormat="1" x14ac:dyDescent="0.2">
      <c r="D987" s="166"/>
      <c r="O987" s="334"/>
    </row>
    <row r="988" spans="4:15" customFormat="1" x14ac:dyDescent="0.2">
      <c r="D988" s="166"/>
      <c r="O988" s="334"/>
    </row>
    <row r="989" spans="4:15" customFormat="1" x14ac:dyDescent="0.2">
      <c r="D989" s="166"/>
      <c r="O989" s="334"/>
    </row>
    <row r="990" spans="4:15" customFormat="1" x14ac:dyDescent="0.2">
      <c r="D990" s="166"/>
      <c r="O990" s="334"/>
    </row>
    <row r="991" spans="4:15" customFormat="1" x14ac:dyDescent="0.2">
      <c r="D991" s="166"/>
      <c r="O991" s="334"/>
    </row>
    <row r="992" spans="4:15" customFormat="1" x14ac:dyDescent="0.2">
      <c r="D992" s="166"/>
      <c r="O992" s="334"/>
    </row>
    <row r="993" spans="4:15" customFormat="1" x14ac:dyDescent="0.2">
      <c r="D993" s="166"/>
      <c r="O993" s="334"/>
    </row>
    <row r="994" spans="4:15" customFormat="1" x14ac:dyDescent="0.2">
      <c r="D994" s="166"/>
      <c r="O994" s="334"/>
    </row>
    <row r="995" spans="4:15" customFormat="1" x14ac:dyDescent="0.2">
      <c r="D995" s="166"/>
      <c r="O995" s="334"/>
    </row>
    <row r="996" spans="4:15" customFormat="1" x14ac:dyDescent="0.2">
      <c r="D996" s="166"/>
      <c r="O996" s="334"/>
    </row>
    <row r="997" spans="4:15" customFormat="1" x14ac:dyDescent="0.2">
      <c r="D997" s="166"/>
      <c r="O997" s="334"/>
    </row>
    <row r="998" spans="4:15" customFormat="1" x14ac:dyDescent="0.2">
      <c r="D998" s="166"/>
      <c r="O998" s="334"/>
    </row>
    <row r="999" spans="4:15" customFormat="1" x14ac:dyDescent="0.2">
      <c r="D999" s="166"/>
      <c r="O999" s="334"/>
    </row>
    <row r="1000" spans="4:15" customFormat="1" x14ac:dyDescent="0.2">
      <c r="D1000" s="166"/>
      <c r="O1000" s="334"/>
    </row>
    <row r="1001" spans="4:15" customFormat="1" x14ac:dyDescent="0.2">
      <c r="D1001" s="166"/>
      <c r="O1001" s="334"/>
    </row>
    <row r="1002" spans="4:15" customFormat="1" x14ac:dyDescent="0.2">
      <c r="D1002" s="166"/>
      <c r="O1002" s="334"/>
    </row>
    <row r="1003" spans="4:15" customFormat="1" x14ac:dyDescent="0.2">
      <c r="D1003" s="166"/>
      <c r="O1003" s="334"/>
    </row>
    <row r="1004" spans="4:15" customFormat="1" x14ac:dyDescent="0.2">
      <c r="D1004" s="166"/>
      <c r="O1004" s="334"/>
    </row>
    <row r="1005" spans="4:15" customFormat="1" x14ac:dyDescent="0.2">
      <c r="D1005" s="166"/>
      <c r="O1005" s="334"/>
    </row>
    <row r="1006" spans="4:15" customFormat="1" x14ac:dyDescent="0.2">
      <c r="D1006" s="166"/>
      <c r="O1006" s="334"/>
    </row>
    <row r="1007" spans="4:15" customFormat="1" x14ac:dyDescent="0.2">
      <c r="D1007" s="166"/>
      <c r="O1007" s="334"/>
    </row>
    <row r="1008" spans="4:15" customFormat="1" x14ac:dyDescent="0.2">
      <c r="D1008" s="166"/>
      <c r="O1008" s="334"/>
    </row>
    <row r="1009" spans="4:15" customFormat="1" x14ac:dyDescent="0.2">
      <c r="D1009" s="166"/>
      <c r="O1009" s="334"/>
    </row>
    <row r="1010" spans="4:15" customFormat="1" x14ac:dyDescent="0.2">
      <c r="D1010" s="166"/>
      <c r="O1010" s="334"/>
    </row>
    <row r="1011" spans="4:15" customFormat="1" x14ac:dyDescent="0.2">
      <c r="D1011" s="166"/>
      <c r="O1011" s="334"/>
    </row>
    <row r="1012" spans="4:15" customFormat="1" x14ac:dyDescent="0.2">
      <c r="D1012" s="166"/>
      <c r="O1012" s="334"/>
    </row>
    <row r="1013" spans="4:15" customFormat="1" x14ac:dyDescent="0.2">
      <c r="D1013" s="166"/>
      <c r="O1013" s="334"/>
    </row>
    <row r="1014" spans="4:15" customFormat="1" x14ac:dyDescent="0.2">
      <c r="D1014" s="166"/>
      <c r="O1014" s="334"/>
    </row>
    <row r="1015" spans="4:15" customFormat="1" x14ac:dyDescent="0.2">
      <c r="D1015" s="166"/>
      <c r="O1015" s="334"/>
    </row>
    <row r="1016" spans="4:15" customFormat="1" x14ac:dyDescent="0.2">
      <c r="D1016" s="166"/>
      <c r="O1016" s="334"/>
    </row>
    <row r="1017" spans="4:15" customFormat="1" x14ac:dyDescent="0.2">
      <c r="D1017" s="166"/>
      <c r="O1017" s="334"/>
    </row>
    <row r="1018" spans="4:15" customFormat="1" x14ac:dyDescent="0.2">
      <c r="D1018" s="166"/>
      <c r="O1018" s="334"/>
    </row>
    <row r="1019" spans="4:15" customFormat="1" x14ac:dyDescent="0.2">
      <c r="D1019" s="166"/>
      <c r="O1019" s="334"/>
    </row>
    <row r="1020" spans="4:15" customFormat="1" x14ac:dyDescent="0.2">
      <c r="D1020" s="166"/>
      <c r="O1020" s="334"/>
    </row>
    <row r="1021" spans="4:15" customFormat="1" x14ac:dyDescent="0.2">
      <c r="D1021" s="166"/>
      <c r="O1021" s="334"/>
    </row>
    <row r="1022" spans="4:15" customFormat="1" x14ac:dyDescent="0.2">
      <c r="D1022" s="166"/>
      <c r="O1022" s="334"/>
    </row>
    <row r="1023" spans="4:15" customFormat="1" x14ac:dyDescent="0.2">
      <c r="D1023" s="166"/>
      <c r="O1023" s="334"/>
    </row>
    <row r="1024" spans="4:15" customFormat="1" x14ac:dyDescent="0.2">
      <c r="D1024" s="166"/>
      <c r="O1024" s="334"/>
    </row>
    <row r="1025" spans="4:15" customFormat="1" x14ac:dyDescent="0.2">
      <c r="D1025" s="166"/>
      <c r="O1025" s="334"/>
    </row>
    <row r="1026" spans="4:15" customFormat="1" x14ac:dyDescent="0.2">
      <c r="D1026" s="166"/>
      <c r="O1026" s="334"/>
    </row>
    <row r="1027" spans="4:15" customFormat="1" x14ac:dyDescent="0.2">
      <c r="D1027" s="166"/>
      <c r="O1027" s="334"/>
    </row>
    <row r="1028" spans="4:15" customFormat="1" x14ac:dyDescent="0.2">
      <c r="D1028" s="166"/>
      <c r="O1028" s="334"/>
    </row>
    <row r="1029" spans="4:15" customFormat="1" x14ac:dyDescent="0.2">
      <c r="D1029" s="166"/>
      <c r="O1029" s="334"/>
    </row>
    <row r="1030" spans="4:15" customFormat="1" x14ac:dyDescent="0.2">
      <c r="D1030" s="166"/>
      <c r="O1030" s="334"/>
    </row>
    <row r="1031" spans="4:15" customFormat="1" x14ac:dyDescent="0.2">
      <c r="D1031" s="166"/>
      <c r="O1031" s="334"/>
    </row>
    <row r="1032" spans="4:15" customFormat="1" x14ac:dyDescent="0.2">
      <c r="D1032" s="166"/>
      <c r="O1032" s="334"/>
    </row>
    <row r="1033" spans="4:15" customFormat="1" x14ac:dyDescent="0.2">
      <c r="D1033" s="166"/>
      <c r="O1033" s="334"/>
    </row>
    <row r="1034" spans="4:15" customFormat="1" x14ac:dyDescent="0.2">
      <c r="D1034" s="166"/>
      <c r="O1034" s="334"/>
    </row>
    <row r="1035" spans="4:15" customFormat="1" x14ac:dyDescent="0.2">
      <c r="D1035" s="166"/>
      <c r="O1035" s="334"/>
    </row>
    <row r="1036" spans="4:15" customFormat="1" x14ac:dyDescent="0.2">
      <c r="D1036" s="166"/>
      <c r="O1036" s="334"/>
    </row>
    <row r="1037" spans="4:15" customFormat="1" x14ac:dyDescent="0.2">
      <c r="D1037" s="166"/>
      <c r="O1037" s="334"/>
    </row>
    <row r="1038" spans="4:15" customFormat="1" x14ac:dyDescent="0.2">
      <c r="D1038" s="166"/>
      <c r="O1038" s="334"/>
    </row>
    <row r="1039" spans="4:15" customFormat="1" x14ac:dyDescent="0.2">
      <c r="D1039" s="166"/>
      <c r="O1039" s="334"/>
    </row>
    <row r="1040" spans="4:15" customFormat="1" x14ac:dyDescent="0.2">
      <c r="D1040" s="166"/>
      <c r="O1040" s="334"/>
    </row>
    <row r="1041" spans="4:15" customFormat="1" x14ac:dyDescent="0.2">
      <c r="D1041" s="166"/>
      <c r="O1041" s="334"/>
    </row>
    <row r="1042" spans="4:15" customFormat="1" x14ac:dyDescent="0.2">
      <c r="D1042" s="166"/>
      <c r="O1042" s="334"/>
    </row>
    <row r="1043" spans="4:15" customFormat="1" x14ac:dyDescent="0.2">
      <c r="D1043" s="166"/>
      <c r="O1043" s="334"/>
    </row>
    <row r="1044" spans="4:15" customFormat="1" x14ac:dyDescent="0.2">
      <c r="D1044" s="166"/>
      <c r="O1044" s="334"/>
    </row>
    <row r="1045" spans="4:15" customFormat="1" x14ac:dyDescent="0.2">
      <c r="D1045" s="166"/>
      <c r="O1045" s="334"/>
    </row>
    <row r="1046" spans="4:15" customFormat="1" x14ac:dyDescent="0.2">
      <c r="D1046" s="166"/>
      <c r="O1046" s="334"/>
    </row>
    <row r="1047" spans="4:15" customFormat="1" x14ac:dyDescent="0.2">
      <c r="D1047" s="166"/>
      <c r="O1047" s="334"/>
    </row>
    <row r="1048" spans="4:15" customFormat="1" x14ac:dyDescent="0.2">
      <c r="D1048" s="166"/>
      <c r="O1048" s="334"/>
    </row>
    <row r="1049" spans="4:15" customFormat="1" x14ac:dyDescent="0.2">
      <c r="D1049" s="166"/>
      <c r="O1049" s="334"/>
    </row>
    <row r="1050" spans="4:15" customFormat="1" x14ac:dyDescent="0.2">
      <c r="D1050" s="166"/>
      <c r="O1050" s="334"/>
    </row>
    <row r="1051" spans="4:15" customFormat="1" x14ac:dyDescent="0.2">
      <c r="D1051" s="166"/>
      <c r="O1051" s="334"/>
    </row>
    <row r="1052" spans="4:15" customFormat="1" x14ac:dyDescent="0.2">
      <c r="D1052" s="166"/>
      <c r="O1052" s="334"/>
    </row>
    <row r="1053" spans="4:15" customFormat="1" x14ac:dyDescent="0.2">
      <c r="D1053" s="166"/>
      <c r="O1053" s="334"/>
    </row>
    <row r="1054" spans="4:15" customFormat="1" x14ac:dyDescent="0.2">
      <c r="D1054" s="166"/>
      <c r="O1054" s="334"/>
    </row>
    <row r="1055" spans="4:15" customFormat="1" x14ac:dyDescent="0.2">
      <c r="D1055" s="166"/>
      <c r="O1055" s="334"/>
    </row>
    <row r="1056" spans="4:15" customFormat="1" x14ac:dyDescent="0.2">
      <c r="D1056" s="166"/>
      <c r="O1056" s="334"/>
    </row>
    <row r="1057" spans="4:15" customFormat="1" x14ac:dyDescent="0.2">
      <c r="D1057" s="166"/>
      <c r="O1057" s="334"/>
    </row>
    <row r="1058" spans="4:15" customFormat="1" x14ac:dyDescent="0.2">
      <c r="D1058" s="166"/>
      <c r="O1058" s="334"/>
    </row>
    <row r="1059" spans="4:15" customFormat="1" x14ac:dyDescent="0.2">
      <c r="D1059" s="166"/>
      <c r="O1059" s="334"/>
    </row>
    <row r="1060" spans="4:15" customFormat="1" x14ac:dyDescent="0.2">
      <c r="D1060" s="166"/>
      <c r="O1060" s="334"/>
    </row>
    <row r="1061" spans="4:15" customFormat="1" x14ac:dyDescent="0.2">
      <c r="D1061" s="166"/>
      <c r="O1061" s="334"/>
    </row>
    <row r="1062" spans="4:15" customFormat="1" x14ac:dyDescent="0.2">
      <c r="D1062" s="166"/>
      <c r="O1062" s="334"/>
    </row>
    <row r="1063" spans="4:15" customFormat="1" x14ac:dyDescent="0.2">
      <c r="D1063" s="166"/>
      <c r="O1063" s="334"/>
    </row>
    <row r="1064" spans="4:15" customFormat="1" x14ac:dyDescent="0.2">
      <c r="D1064" s="166"/>
      <c r="O1064" s="334"/>
    </row>
    <row r="1065" spans="4:15" customFormat="1" x14ac:dyDescent="0.2">
      <c r="D1065" s="166"/>
      <c r="O1065" s="334"/>
    </row>
    <row r="1066" spans="4:15" customFormat="1" x14ac:dyDescent="0.2">
      <c r="D1066" s="166"/>
      <c r="O1066" s="334"/>
    </row>
    <row r="1067" spans="4:15" customFormat="1" x14ac:dyDescent="0.2">
      <c r="D1067" s="166"/>
      <c r="O1067" s="334"/>
    </row>
    <row r="1068" spans="4:15" customFormat="1" x14ac:dyDescent="0.2">
      <c r="D1068" s="166"/>
      <c r="O1068" s="334"/>
    </row>
    <row r="1069" spans="4:15" customFormat="1" x14ac:dyDescent="0.2">
      <c r="D1069" s="166"/>
      <c r="O1069" s="334"/>
    </row>
    <row r="1070" spans="4:15" customFormat="1" x14ac:dyDescent="0.2">
      <c r="D1070" s="166"/>
      <c r="O1070" s="334"/>
    </row>
    <row r="1071" spans="4:15" customFormat="1" x14ac:dyDescent="0.2">
      <c r="D1071" s="166"/>
      <c r="O1071" s="334"/>
    </row>
    <row r="1072" spans="4:15" customFormat="1" x14ac:dyDescent="0.2">
      <c r="D1072" s="166"/>
      <c r="O1072" s="334"/>
    </row>
    <row r="1073" spans="4:15" customFormat="1" x14ac:dyDescent="0.2">
      <c r="D1073" s="166"/>
      <c r="O1073" s="334"/>
    </row>
    <row r="1074" spans="4:15" customFormat="1" x14ac:dyDescent="0.2">
      <c r="D1074" s="166"/>
      <c r="O1074" s="334"/>
    </row>
    <row r="1075" spans="4:15" customFormat="1" x14ac:dyDescent="0.2">
      <c r="D1075" s="166"/>
      <c r="O1075" s="334"/>
    </row>
    <row r="1076" spans="4:15" customFormat="1" x14ac:dyDescent="0.2">
      <c r="D1076" s="166"/>
      <c r="O1076" s="334"/>
    </row>
    <row r="1077" spans="4:15" customFormat="1" x14ac:dyDescent="0.2">
      <c r="D1077" s="166"/>
      <c r="O1077" s="334"/>
    </row>
    <row r="1078" spans="4:15" customFormat="1" x14ac:dyDescent="0.2">
      <c r="D1078" s="166"/>
      <c r="O1078" s="334"/>
    </row>
    <row r="1079" spans="4:15" customFormat="1" x14ac:dyDescent="0.2">
      <c r="D1079" s="166"/>
      <c r="O1079" s="334"/>
    </row>
    <row r="1080" spans="4:15" customFormat="1" x14ac:dyDescent="0.2">
      <c r="D1080" s="166"/>
      <c r="O1080" s="334"/>
    </row>
    <row r="1081" spans="4:15" customFormat="1" x14ac:dyDescent="0.2">
      <c r="D1081" s="166"/>
      <c r="O1081" s="334"/>
    </row>
    <row r="1082" spans="4:15" customFormat="1" x14ac:dyDescent="0.2">
      <c r="D1082" s="166"/>
      <c r="O1082" s="334"/>
    </row>
    <row r="1083" spans="4:15" customFormat="1" x14ac:dyDescent="0.2">
      <c r="D1083" s="166"/>
      <c r="O1083" s="334"/>
    </row>
    <row r="1084" spans="4:15" customFormat="1" x14ac:dyDescent="0.2">
      <c r="D1084" s="166"/>
      <c r="O1084" s="334"/>
    </row>
    <row r="1085" spans="4:15" customFormat="1" x14ac:dyDescent="0.2">
      <c r="D1085" s="166"/>
      <c r="O1085" s="334"/>
    </row>
    <row r="1086" spans="4:15" customFormat="1" x14ac:dyDescent="0.2">
      <c r="D1086" s="166"/>
      <c r="O1086" s="334"/>
    </row>
    <row r="1087" spans="4:15" customFormat="1" x14ac:dyDescent="0.2">
      <c r="D1087" s="166"/>
      <c r="O1087" s="334"/>
    </row>
    <row r="1088" spans="4:15" customFormat="1" x14ac:dyDescent="0.2">
      <c r="D1088" s="166"/>
      <c r="O1088" s="334"/>
    </row>
    <row r="1089" spans="4:15" customFormat="1" x14ac:dyDescent="0.2">
      <c r="D1089" s="166"/>
      <c r="O1089" s="334"/>
    </row>
    <row r="1090" spans="4:15" customFormat="1" x14ac:dyDescent="0.2">
      <c r="D1090" s="166"/>
      <c r="O1090" s="334"/>
    </row>
    <row r="1091" spans="4:15" customFormat="1" x14ac:dyDescent="0.2">
      <c r="D1091" s="166"/>
      <c r="O1091" s="334"/>
    </row>
    <row r="1092" spans="4:15" customFormat="1" x14ac:dyDescent="0.2">
      <c r="D1092" s="166"/>
      <c r="O1092" s="334"/>
    </row>
    <row r="1093" spans="4:15" customFormat="1" x14ac:dyDescent="0.2">
      <c r="D1093" s="166"/>
      <c r="O1093" s="334"/>
    </row>
    <row r="1094" spans="4:15" customFormat="1" x14ac:dyDescent="0.2">
      <c r="D1094" s="166"/>
      <c r="O1094" s="334"/>
    </row>
    <row r="1095" spans="4:15" customFormat="1" x14ac:dyDescent="0.2">
      <c r="D1095" s="166"/>
      <c r="O1095" s="334"/>
    </row>
    <row r="1096" spans="4:15" customFormat="1" x14ac:dyDescent="0.2">
      <c r="D1096" s="166"/>
      <c r="O1096" s="334"/>
    </row>
    <row r="1097" spans="4:15" customFormat="1" x14ac:dyDescent="0.2">
      <c r="D1097" s="166"/>
      <c r="O1097" s="334"/>
    </row>
    <row r="1098" spans="4:15" customFormat="1" x14ac:dyDescent="0.2">
      <c r="D1098" s="166"/>
      <c r="O1098" s="334"/>
    </row>
    <row r="1099" spans="4:15" customFormat="1" x14ac:dyDescent="0.2">
      <c r="D1099" s="166"/>
      <c r="O1099" s="334"/>
    </row>
    <row r="1100" spans="4:15" customFormat="1" x14ac:dyDescent="0.2">
      <c r="D1100" s="166"/>
      <c r="O1100" s="334"/>
    </row>
    <row r="1101" spans="4:15" customFormat="1" x14ac:dyDescent="0.2">
      <c r="D1101" s="166"/>
      <c r="O1101" s="334"/>
    </row>
    <row r="1102" spans="4:15" customFormat="1" x14ac:dyDescent="0.2">
      <c r="D1102" s="166"/>
      <c r="O1102" s="334"/>
    </row>
    <row r="1103" spans="4:15" customFormat="1" x14ac:dyDescent="0.2">
      <c r="D1103" s="166"/>
      <c r="O1103" s="334"/>
    </row>
    <row r="1104" spans="4:15" customFormat="1" x14ac:dyDescent="0.2">
      <c r="D1104" s="166"/>
      <c r="O1104" s="334"/>
    </row>
    <row r="1105" spans="4:15" customFormat="1" x14ac:dyDescent="0.2">
      <c r="D1105" s="166"/>
      <c r="O1105" s="334"/>
    </row>
    <row r="1106" spans="4:15" customFormat="1" x14ac:dyDescent="0.2">
      <c r="D1106" s="166"/>
      <c r="O1106" s="334"/>
    </row>
    <row r="1107" spans="4:15" customFormat="1" x14ac:dyDescent="0.2">
      <c r="D1107" s="166"/>
      <c r="O1107" s="334"/>
    </row>
    <row r="1108" spans="4:15" customFormat="1" x14ac:dyDescent="0.2">
      <c r="D1108" s="166"/>
      <c r="O1108" s="334"/>
    </row>
    <row r="1109" spans="4:15" customFormat="1" x14ac:dyDescent="0.2">
      <c r="D1109" s="166"/>
      <c r="O1109" s="334"/>
    </row>
    <row r="1110" spans="4:15" customFormat="1" x14ac:dyDescent="0.2">
      <c r="D1110" s="166"/>
      <c r="O1110" s="334"/>
    </row>
    <row r="1111" spans="4:15" customFormat="1" x14ac:dyDescent="0.2">
      <c r="D1111" s="166"/>
      <c r="O1111" s="334"/>
    </row>
    <row r="1112" spans="4:15" customFormat="1" x14ac:dyDescent="0.2">
      <c r="D1112" s="166"/>
      <c r="O1112" s="334"/>
    </row>
    <row r="1113" spans="4:15" customFormat="1" x14ac:dyDescent="0.2">
      <c r="D1113" s="166"/>
      <c r="O1113" s="334"/>
    </row>
    <row r="1114" spans="4:15" customFormat="1" x14ac:dyDescent="0.2">
      <c r="D1114" s="166"/>
      <c r="O1114" s="334"/>
    </row>
    <row r="1115" spans="4:15" customFormat="1" x14ac:dyDescent="0.2">
      <c r="D1115" s="166"/>
      <c r="O1115" s="334"/>
    </row>
    <row r="1116" spans="4:15" customFormat="1" x14ac:dyDescent="0.2">
      <c r="D1116" s="166"/>
      <c r="O1116" s="334"/>
    </row>
    <row r="1117" spans="4:15" customFormat="1" x14ac:dyDescent="0.2">
      <c r="D1117" s="166"/>
      <c r="O1117" s="334"/>
    </row>
    <row r="1118" spans="4:15" customFormat="1" x14ac:dyDescent="0.2">
      <c r="D1118" s="166"/>
      <c r="O1118" s="334"/>
    </row>
    <row r="1119" spans="4:15" customFormat="1" x14ac:dyDescent="0.2">
      <c r="D1119" s="166"/>
      <c r="O1119" s="334"/>
    </row>
    <row r="1120" spans="4:15" customFormat="1" x14ac:dyDescent="0.2">
      <c r="D1120" s="166"/>
      <c r="O1120" s="334"/>
    </row>
    <row r="1121" spans="4:15" customFormat="1" x14ac:dyDescent="0.2">
      <c r="D1121" s="166"/>
      <c r="O1121" s="334"/>
    </row>
    <row r="1122" spans="4:15" customFormat="1" x14ac:dyDescent="0.2">
      <c r="D1122" s="166"/>
      <c r="O1122" s="334"/>
    </row>
    <row r="1123" spans="4:15" customFormat="1" x14ac:dyDescent="0.2">
      <c r="D1123" s="166"/>
      <c r="O1123" s="334"/>
    </row>
    <row r="1124" spans="4:15" customFormat="1" x14ac:dyDescent="0.2">
      <c r="D1124" s="166"/>
      <c r="O1124" s="334"/>
    </row>
    <row r="1125" spans="4:15" customFormat="1" x14ac:dyDescent="0.2">
      <c r="D1125" s="166"/>
      <c r="O1125" s="334"/>
    </row>
    <row r="1126" spans="4:15" customFormat="1" x14ac:dyDescent="0.2">
      <c r="D1126" s="166"/>
      <c r="O1126" s="334"/>
    </row>
    <row r="1127" spans="4:15" customFormat="1" x14ac:dyDescent="0.2">
      <c r="D1127" s="166"/>
      <c r="O1127" s="334"/>
    </row>
    <row r="1128" spans="4:15" customFormat="1" x14ac:dyDescent="0.2">
      <c r="D1128" s="166"/>
      <c r="O1128" s="334"/>
    </row>
    <row r="1129" spans="4:15" customFormat="1" x14ac:dyDescent="0.2">
      <c r="D1129" s="166"/>
      <c r="O1129" s="334"/>
    </row>
    <row r="1130" spans="4:15" customFormat="1" x14ac:dyDescent="0.2">
      <c r="D1130" s="166"/>
      <c r="O1130" s="334"/>
    </row>
    <row r="1131" spans="4:15" customFormat="1" x14ac:dyDescent="0.2">
      <c r="D1131" s="166"/>
      <c r="O1131" s="334"/>
    </row>
    <row r="1132" spans="4:15" customFormat="1" x14ac:dyDescent="0.2">
      <c r="D1132" s="166"/>
      <c r="O1132" s="334"/>
    </row>
    <row r="1133" spans="4:15" customFormat="1" x14ac:dyDescent="0.2">
      <c r="D1133" s="166"/>
      <c r="O1133" s="334"/>
    </row>
    <row r="1134" spans="4:15" customFormat="1" x14ac:dyDescent="0.2">
      <c r="D1134" s="166"/>
      <c r="O1134" s="334"/>
    </row>
    <row r="1135" spans="4:15" customFormat="1" x14ac:dyDescent="0.2">
      <c r="D1135" s="166"/>
      <c r="O1135" s="334"/>
    </row>
    <row r="1136" spans="4:15" customFormat="1" x14ac:dyDescent="0.2">
      <c r="D1136" s="166"/>
      <c r="O1136" s="334"/>
    </row>
    <row r="1137" spans="4:15" customFormat="1" x14ac:dyDescent="0.2">
      <c r="D1137" s="166"/>
      <c r="O1137" s="334"/>
    </row>
    <row r="1138" spans="4:15" customFormat="1" x14ac:dyDescent="0.2">
      <c r="D1138" s="166"/>
      <c r="O1138" s="334"/>
    </row>
    <row r="1139" spans="4:15" customFormat="1" x14ac:dyDescent="0.2">
      <c r="D1139" s="166"/>
      <c r="O1139" s="334"/>
    </row>
    <row r="1140" spans="4:15" customFormat="1" x14ac:dyDescent="0.2">
      <c r="D1140" s="166"/>
      <c r="O1140" s="334"/>
    </row>
    <row r="1141" spans="4:15" customFormat="1" x14ac:dyDescent="0.2">
      <c r="D1141" s="166"/>
      <c r="O1141" s="334"/>
    </row>
    <row r="1142" spans="4:15" customFormat="1" x14ac:dyDescent="0.2">
      <c r="D1142" s="166"/>
      <c r="O1142" s="334"/>
    </row>
    <row r="1143" spans="4:15" customFormat="1" x14ac:dyDescent="0.2">
      <c r="D1143" s="166"/>
      <c r="O1143" s="334"/>
    </row>
    <row r="1144" spans="4:15" customFormat="1" x14ac:dyDescent="0.2">
      <c r="D1144" s="166"/>
      <c r="O1144" s="334"/>
    </row>
    <row r="1145" spans="4:15" customFormat="1" x14ac:dyDescent="0.2">
      <c r="D1145" s="166"/>
      <c r="O1145" s="334"/>
    </row>
    <row r="1146" spans="4:15" customFormat="1" x14ac:dyDescent="0.2">
      <c r="D1146" s="166"/>
      <c r="O1146" s="334"/>
    </row>
    <row r="1147" spans="4:15" customFormat="1" x14ac:dyDescent="0.2">
      <c r="D1147" s="166"/>
      <c r="O1147" s="334"/>
    </row>
    <row r="1148" spans="4:15" customFormat="1" x14ac:dyDescent="0.2">
      <c r="D1148" s="166"/>
      <c r="O1148" s="334"/>
    </row>
    <row r="1149" spans="4:15" customFormat="1" x14ac:dyDescent="0.2">
      <c r="D1149" s="166"/>
      <c r="O1149" s="334"/>
    </row>
    <row r="1150" spans="4:15" customFormat="1" x14ac:dyDescent="0.2">
      <c r="D1150" s="166"/>
      <c r="O1150" s="334"/>
    </row>
    <row r="1151" spans="4:15" customFormat="1" x14ac:dyDescent="0.2">
      <c r="D1151" s="166"/>
      <c r="O1151" s="334"/>
    </row>
    <row r="1152" spans="4:15" customFormat="1" x14ac:dyDescent="0.2">
      <c r="D1152" s="166"/>
      <c r="O1152" s="334"/>
    </row>
    <row r="1153" spans="4:15" customFormat="1" x14ac:dyDescent="0.2">
      <c r="D1153" s="166"/>
      <c r="O1153" s="334"/>
    </row>
    <row r="1154" spans="4:15" customFormat="1" x14ac:dyDescent="0.2">
      <c r="D1154" s="166"/>
      <c r="O1154" s="334"/>
    </row>
    <row r="1155" spans="4:15" customFormat="1" x14ac:dyDescent="0.2">
      <c r="D1155" s="166"/>
      <c r="O1155" s="334"/>
    </row>
    <row r="1156" spans="4:15" customFormat="1" x14ac:dyDescent="0.2">
      <c r="D1156" s="166"/>
      <c r="O1156" s="334"/>
    </row>
    <row r="1157" spans="4:15" customFormat="1" x14ac:dyDescent="0.2">
      <c r="D1157" s="166"/>
      <c r="O1157" s="334"/>
    </row>
    <row r="1158" spans="4:15" customFormat="1" x14ac:dyDescent="0.2">
      <c r="D1158" s="166"/>
      <c r="O1158" s="334"/>
    </row>
    <row r="1159" spans="4:15" customFormat="1" x14ac:dyDescent="0.2">
      <c r="D1159" s="166"/>
      <c r="O1159" s="334"/>
    </row>
    <row r="1160" spans="4:15" customFormat="1" x14ac:dyDescent="0.2">
      <c r="D1160" s="166"/>
      <c r="O1160" s="334"/>
    </row>
    <row r="1161" spans="4:15" customFormat="1" x14ac:dyDescent="0.2">
      <c r="D1161" s="166"/>
      <c r="O1161" s="334"/>
    </row>
    <row r="1162" spans="4:15" customFormat="1" x14ac:dyDescent="0.2">
      <c r="D1162" s="166"/>
      <c r="O1162" s="334"/>
    </row>
    <row r="1163" spans="4:15" customFormat="1" x14ac:dyDescent="0.2">
      <c r="D1163" s="166"/>
      <c r="O1163" s="334"/>
    </row>
    <row r="1164" spans="4:15" customFormat="1" x14ac:dyDescent="0.2">
      <c r="D1164" s="166"/>
      <c r="O1164" s="334"/>
    </row>
    <row r="1165" spans="4:15" customFormat="1" x14ac:dyDescent="0.2">
      <c r="D1165" s="166"/>
      <c r="O1165" s="334"/>
    </row>
    <row r="1166" spans="4:15" customFormat="1" x14ac:dyDescent="0.2">
      <c r="D1166" s="166"/>
      <c r="O1166" s="334"/>
    </row>
    <row r="1167" spans="4:15" customFormat="1" x14ac:dyDescent="0.2">
      <c r="D1167" s="166"/>
      <c r="O1167" s="334"/>
    </row>
    <row r="1168" spans="4:15" customFormat="1" x14ac:dyDescent="0.2">
      <c r="D1168" s="166"/>
      <c r="O1168" s="334"/>
    </row>
    <row r="1169" spans="4:15" customFormat="1" x14ac:dyDescent="0.2">
      <c r="D1169" s="166"/>
      <c r="O1169" s="334"/>
    </row>
    <row r="1170" spans="4:15" customFormat="1" x14ac:dyDescent="0.2">
      <c r="D1170" s="166"/>
      <c r="O1170" s="334"/>
    </row>
    <row r="1171" spans="4:15" customFormat="1" x14ac:dyDescent="0.2">
      <c r="D1171" s="166"/>
      <c r="O1171" s="334"/>
    </row>
    <row r="1172" spans="4:15" customFormat="1" x14ac:dyDescent="0.2">
      <c r="D1172" s="166"/>
      <c r="O1172" s="334"/>
    </row>
    <row r="1173" spans="4:15" customFormat="1" x14ac:dyDescent="0.2">
      <c r="D1173" s="166"/>
      <c r="O1173" s="334"/>
    </row>
    <row r="1174" spans="4:15" customFormat="1" x14ac:dyDescent="0.2">
      <c r="D1174" s="166"/>
      <c r="O1174" s="334"/>
    </row>
    <row r="1175" spans="4:15" customFormat="1" x14ac:dyDescent="0.2">
      <c r="D1175" s="166"/>
      <c r="O1175" s="334"/>
    </row>
    <row r="1176" spans="4:15" customFormat="1" x14ac:dyDescent="0.2">
      <c r="D1176" s="166"/>
      <c r="O1176" s="334"/>
    </row>
    <row r="1177" spans="4:15" customFormat="1" x14ac:dyDescent="0.2">
      <c r="D1177" s="166"/>
      <c r="O1177" s="334"/>
    </row>
    <row r="1178" spans="4:15" customFormat="1" x14ac:dyDescent="0.2">
      <c r="D1178" s="166"/>
      <c r="O1178" s="334"/>
    </row>
    <row r="1179" spans="4:15" customFormat="1" x14ac:dyDescent="0.2">
      <c r="D1179" s="166"/>
      <c r="O1179" s="334"/>
    </row>
    <row r="1180" spans="4:15" customFormat="1" x14ac:dyDescent="0.2">
      <c r="D1180" s="166"/>
      <c r="O1180" s="334"/>
    </row>
    <row r="1181" spans="4:15" customFormat="1" x14ac:dyDescent="0.2">
      <c r="D1181" s="166"/>
      <c r="O1181" s="334"/>
    </row>
    <row r="1182" spans="4:15" customFormat="1" x14ac:dyDescent="0.2">
      <c r="D1182" s="166"/>
      <c r="O1182" s="334"/>
    </row>
    <row r="1183" spans="4:15" customFormat="1" x14ac:dyDescent="0.2">
      <c r="D1183" s="166"/>
      <c r="O1183" s="334"/>
    </row>
    <row r="1184" spans="4:15" customFormat="1" x14ac:dyDescent="0.2">
      <c r="D1184" s="166"/>
      <c r="O1184" s="334"/>
    </row>
    <row r="1185" spans="4:15" customFormat="1" x14ac:dyDescent="0.2">
      <c r="D1185" s="166"/>
      <c r="O1185" s="334"/>
    </row>
    <row r="1186" spans="4:15" customFormat="1" x14ac:dyDescent="0.2">
      <c r="D1186" s="166"/>
      <c r="O1186" s="334"/>
    </row>
    <row r="1187" spans="4:15" customFormat="1" x14ac:dyDescent="0.2">
      <c r="D1187" s="166"/>
      <c r="O1187" s="334"/>
    </row>
    <row r="1188" spans="4:15" customFormat="1" x14ac:dyDescent="0.2">
      <c r="D1188" s="166"/>
      <c r="O1188" s="334"/>
    </row>
    <row r="1189" spans="4:15" customFormat="1" x14ac:dyDescent="0.2">
      <c r="D1189" s="166"/>
      <c r="O1189" s="334"/>
    </row>
    <row r="1190" spans="4:15" customFormat="1" x14ac:dyDescent="0.2">
      <c r="D1190" s="166"/>
      <c r="O1190" s="334"/>
    </row>
    <row r="1191" spans="4:15" customFormat="1" x14ac:dyDescent="0.2">
      <c r="D1191" s="166"/>
      <c r="O1191" s="334"/>
    </row>
    <row r="1192" spans="4:15" customFormat="1" x14ac:dyDescent="0.2">
      <c r="D1192" s="166"/>
      <c r="O1192" s="334"/>
    </row>
    <row r="1193" spans="4:15" customFormat="1" x14ac:dyDescent="0.2">
      <c r="D1193" s="166"/>
      <c r="O1193" s="334"/>
    </row>
    <row r="1194" spans="4:15" customFormat="1" x14ac:dyDescent="0.2">
      <c r="D1194" s="166"/>
      <c r="O1194" s="334"/>
    </row>
    <row r="1195" spans="4:15" customFormat="1" x14ac:dyDescent="0.2">
      <c r="D1195" s="166"/>
      <c r="O1195" s="334"/>
    </row>
    <row r="1196" spans="4:15" customFormat="1" x14ac:dyDescent="0.2">
      <c r="D1196" s="166"/>
      <c r="O1196" s="334"/>
    </row>
    <row r="1197" spans="4:15" customFormat="1" x14ac:dyDescent="0.2">
      <c r="D1197" s="166"/>
      <c r="O1197" s="334"/>
    </row>
    <row r="1198" spans="4:15" customFormat="1" x14ac:dyDescent="0.2">
      <c r="D1198" s="166"/>
      <c r="O1198" s="334"/>
    </row>
    <row r="1199" spans="4:15" customFormat="1" x14ac:dyDescent="0.2">
      <c r="D1199" s="166"/>
      <c r="O1199" s="334"/>
    </row>
    <row r="1200" spans="4:15" customFormat="1" x14ac:dyDescent="0.2">
      <c r="D1200" s="166"/>
      <c r="O1200" s="334"/>
    </row>
    <row r="1201" spans="4:15" customFormat="1" x14ac:dyDescent="0.2">
      <c r="D1201" s="166"/>
      <c r="O1201" s="334"/>
    </row>
    <row r="1202" spans="4:15" customFormat="1" x14ac:dyDescent="0.2">
      <c r="D1202" s="166"/>
      <c r="O1202" s="334"/>
    </row>
    <row r="1203" spans="4:15" customFormat="1" x14ac:dyDescent="0.2">
      <c r="D1203" s="166"/>
      <c r="O1203" s="334"/>
    </row>
    <row r="1204" spans="4:15" customFormat="1" x14ac:dyDescent="0.2">
      <c r="D1204" s="166"/>
      <c r="O1204" s="334"/>
    </row>
    <row r="1205" spans="4:15" customFormat="1" x14ac:dyDescent="0.2">
      <c r="D1205" s="166"/>
      <c r="O1205" s="334"/>
    </row>
    <row r="1206" spans="4:15" customFormat="1" x14ac:dyDescent="0.2">
      <c r="D1206" s="166"/>
      <c r="O1206" s="334"/>
    </row>
    <row r="1207" spans="4:15" customFormat="1" x14ac:dyDescent="0.2">
      <c r="D1207" s="166"/>
      <c r="O1207" s="334"/>
    </row>
    <row r="1208" spans="4:15" customFormat="1" x14ac:dyDescent="0.2">
      <c r="D1208" s="166"/>
      <c r="O1208" s="334"/>
    </row>
    <row r="1209" spans="4:15" customFormat="1" x14ac:dyDescent="0.2">
      <c r="D1209" s="166"/>
      <c r="O1209" s="334"/>
    </row>
    <row r="1210" spans="4:15" customFormat="1" x14ac:dyDescent="0.2">
      <c r="D1210" s="166"/>
      <c r="O1210" s="334"/>
    </row>
    <row r="1211" spans="4:15" customFormat="1" x14ac:dyDescent="0.2">
      <c r="D1211" s="166"/>
      <c r="O1211" s="334"/>
    </row>
    <row r="1212" spans="4:15" customFormat="1" x14ac:dyDescent="0.2">
      <c r="D1212" s="166"/>
      <c r="O1212" s="334"/>
    </row>
    <row r="1213" spans="4:15" customFormat="1" x14ac:dyDescent="0.2">
      <c r="D1213" s="166"/>
      <c r="O1213" s="334"/>
    </row>
    <row r="1214" spans="4:15" customFormat="1" x14ac:dyDescent="0.2">
      <c r="D1214" s="166"/>
      <c r="O1214" s="334"/>
    </row>
    <row r="1215" spans="4:15" customFormat="1" x14ac:dyDescent="0.2">
      <c r="D1215" s="166"/>
      <c r="O1215" s="334"/>
    </row>
    <row r="1216" spans="4:15" customFormat="1" x14ac:dyDescent="0.2">
      <c r="D1216" s="166"/>
      <c r="O1216" s="334"/>
    </row>
    <row r="1217" spans="4:15" customFormat="1" x14ac:dyDescent="0.2">
      <c r="D1217" s="166"/>
      <c r="O1217" s="334"/>
    </row>
    <row r="1218" spans="4:15" customFormat="1" x14ac:dyDescent="0.2">
      <c r="D1218" s="166"/>
      <c r="O1218" s="334"/>
    </row>
    <row r="1219" spans="4:15" customFormat="1" x14ac:dyDescent="0.2">
      <c r="D1219" s="166"/>
      <c r="O1219" s="334"/>
    </row>
    <row r="1220" spans="4:15" customFormat="1" x14ac:dyDescent="0.2">
      <c r="D1220" s="166"/>
      <c r="O1220" s="334"/>
    </row>
    <row r="1221" spans="4:15" customFormat="1" x14ac:dyDescent="0.2">
      <c r="D1221" s="166"/>
      <c r="O1221" s="334"/>
    </row>
    <row r="1222" spans="4:15" customFormat="1" x14ac:dyDescent="0.2">
      <c r="D1222" s="166"/>
      <c r="O1222" s="334"/>
    </row>
    <row r="1223" spans="4:15" customFormat="1" x14ac:dyDescent="0.2">
      <c r="D1223" s="166"/>
      <c r="O1223" s="334"/>
    </row>
    <row r="1224" spans="4:15" customFormat="1" x14ac:dyDescent="0.2">
      <c r="D1224" s="166"/>
      <c r="O1224" s="334"/>
    </row>
    <row r="1225" spans="4:15" customFormat="1" x14ac:dyDescent="0.2">
      <c r="D1225" s="166"/>
      <c r="O1225" s="334"/>
    </row>
    <row r="1226" spans="4:15" customFormat="1" x14ac:dyDescent="0.2">
      <c r="D1226" s="166"/>
      <c r="O1226" s="334"/>
    </row>
    <row r="1227" spans="4:15" customFormat="1" x14ac:dyDescent="0.2">
      <c r="D1227" s="166"/>
      <c r="O1227" s="334"/>
    </row>
    <row r="1228" spans="4:15" customFormat="1" x14ac:dyDescent="0.2">
      <c r="D1228" s="166"/>
      <c r="O1228" s="334"/>
    </row>
    <row r="1229" spans="4:15" customFormat="1" x14ac:dyDescent="0.2">
      <c r="D1229" s="166"/>
      <c r="O1229" s="334"/>
    </row>
    <row r="1230" spans="4:15" customFormat="1" x14ac:dyDescent="0.2">
      <c r="D1230" s="166"/>
      <c r="O1230" s="334"/>
    </row>
    <row r="1231" spans="4:15" customFormat="1" x14ac:dyDescent="0.2">
      <c r="D1231" s="166"/>
      <c r="O1231" s="334"/>
    </row>
    <row r="1232" spans="4:15" customFormat="1" x14ac:dyDescent="0.2">
      <c r="D1232" s="166"/>
      <c r="O1232" s="334"/>
    </row>
    <row r="1233" spans="4:15" customFormat="1" x14ac:dyDescent="0.2">
      <c r="D1233" s="166"/>
      <c r="O1233" s="334"/>
    </row>
    <row r="1234" spans="4:15" customFormat="1" x14ac:dyDescent="0.2">
      <c r="D1234" s="166"/>
      <c r="O1234" s="334"/>
    </row>
    <row r="1235" spans="4:15" customFormat="1" x14ac:dyDescent="0.2">
      <c r="D1235" s="166"/>
      <c r="O1235" s="334"/>
    </row>
    <row r="1236" spans="4:15" customFormat="1" x14ac:dyDescent="0.2">
      <c r="D1236" s="166"/>
      <c r="O1236" s="334"/>
    </row>
    <row r="1237" spans="4:15" customFormat="1" x14ac:dyDescent="0.2">
      <c r="D1237" s="166"/>
      <c r="O1237" s="334"/>
    </row>
    <row r="1238" spans="4:15" customFormat="1" x14ac:dyDescent="0.2">
      <c r="D1238" s="166"/>
      <c r="O1238" s="334"/>
    </row>
    <row r="1239" spans="4:15" customFormat="1" x14ac:dyDescent="0.2">
      <c r="D1239" s="166"/>
      <c r="O1239" s="334"/>
    </row>
    <row r="1240" spans="4:15" customFormat="1" x14ac:dyDescent="0.2">
      <c r="D1240" s="166"/>
      <c r="O1240" s="334"/>
    </row>
    <row r="1241" spans="4:15" customFormat="1" x14ac:dyDescent="0.2">
      <c r="D1241" s="166"/>
      <c r="O1241" s="334"/>
    </row>
    <row r="1242" spans="4:15" customFormat="1" x14ac:dyDescent="0.2">
      <c r="D1242" s="166"/>
      <c r="O1242" s="334"/>
    </row>
    <row r="1243" spans="4:15" customFormat="1" x14ac:dyDescent="0.2">
      <c r="D1243" s="166"/>
      <c r="O1243" s="334"/>
    </row>
    <row r="1244" spans="4:15" customFormat="1" x14ac:dyDescent="0.2">
      <c r="D1244" s="166"/>
      <c r="O1244" s="334"/>
    </row>
    <row r="1245" spans="4:15" customFormat="1" x14ac:dyDescent="0.2">
      <c r="D1245" s="166"/>
      <c r="O1245" s="334"/>
    </row>
    <row r="1246" spans="4:15" customFormat="1" x14ac:dyDescent="0.2">
      <c r="D1246" s="166"/>
      <c r="O1246" s="334"/>
    </row>
    <row r="1247" spans="4:15" customFormat="1" x14ac:dyDescent="0.2">
      <c r="D1247" s="166"/>
      <c r="O1247" s="334"/>
    </row>
    <row r="1248" spans="4:15" customFormat="1" x14ac:dyDescent="0.2">
      <c r="D1248" s="166"/>
      <c r="O1248" s="334"/>
    </row>
    <row r="1249" spans="4:15" customFormat="1" x14ac:dyDescent="0.2">
      <c r="D1249" s="166"/>
      <c r="O1249" s="334"/>
    </row>
    <row r="1250" spans="4:15" customFormat="1" x14ac:dyDescent="0.2">
      <c r="D1250" s="166"/>
      <c r="O1250" s="334"/>
    </row>
    <row r="1251" spans="4:15" customFormat="1" x14ac:dyDescent="0.2">
      <c r="D1251" s="166"/>
      <c r="O1251" s="334"/>
    </row>
    <row r="1252" spans="4:15" customFormat="1" x14ac:dyDescent="0.2">
      <c r="D1252" s="166"/>
      <c r="O1252" s="334"/>
    </row>
    <row r="1253" spans="4:15" customFormat="1" x14ac:dyDescent="0.2">
      <c r="D1253" s="166"/>
      <c r="O1253" s="334"/>
    </row>
    <row r="1254" spans="4:15" customFormat="1" x14ac:dyDescent="0.2">
      <c r="D1254" s="166"/>
      <c r="O1254" s="334"/>
    </row>
    <row r="1255" spans="4:15" customFormat="1" x14ac:dyDescent="0.2">
      <c r="D1255" s="166"/>
      <c r="O1255" s="334"/>
    </row>
    <row r="1256" spans="4:15" customFormat="1" x14ac:dyDescent="0.2">
      <c r="D1256" s="166"/>
      <c r="O1256" s="334"/>
    </row>
    <row r="1257" spans="4:15" customFormat="1" x14ac:dyDescent="0.2">
      <c r="D1257" s="166"/>
      <c r="O1257" s="334"/>
    </row>
    <row r="1258" spans="4:15" customFormat="1" x14ac:dyDescent="0.2">
      <c r="D1258" s="166"/>
      <c r="O1258" s="334"/>
    </row>
    <row r="1259" spans="4:15" customFormat="1" x14ac:dyDescent="0.2">
      <c r="D1259" s="166"/>
      <c r="O1259" s="334"/>
    </row>
    <row r="1260" spans="4:15" customFormat="1" x14ac:dyDescent="0.2">
      <c r="D1260" s="166"/>
      <c r="O1260" s="334"/>
    </row>
    <row r="1261" spans="4:15" customFormat="1" x14ac:dyDescent="0.2">
      <c r="D1261" s="166"/>
      <c r="O1261" s="334"/>
    </row>
    <row r="1262" spans="4:15" customFormat="1" x14ac:dyDescent="0.2">
      <c r="D1262" s="166"/>
      <c r="O1262" s="334"/>
    </row>
    <row r="1263" spans="4:15" customFormat="1" x14ac:dyDescent="0.2">
      <c r="D1263" s="166"/>
      <c r="O1263" s="334"/>
    </row>
    <row r="1264" spans="4:15" customFormat="1" x14ac:dyDescent="0.2">
      <c r="D1264" s="166"/>
      <c r="O1264" s="334"/>
    </row>
    <row r="1265" spans="4:15" customFormat="1" x14ac:dyDescent="0.2">
      <c r="D1265" s="166"/>
      <c r="O1265" s="334"/>
    </row>
    <row r="1266" spans="4:15" customFormat="1" x14ac:dyDescent="0.2">
      <c r="D1266" s="166"/>
      <c r="O1266" s="334"/>
    </row>
    <row r="1267" spans="4:15" customFormat="1" x14ac:dyDescent="0.2">
      <c r="D1267" s="166"/>
      <c r="O1267" s="334"/>
    </row>
    <row r="1268" spans="4:15" customFormat="1" x14ac:dyDescent="0.2">
      <c r="D1268" s="166"/>
      <c r="O1268" s="334"/>
    </row>
    <row r="1269" spans="4:15" customFormat="1" x14ac:dyDescent="0.2">
      <c r="D1269" s="166"/>
      <c r="O1269" s="334"/>
    </row>
    <row r="1270" spans="4:15" customFormat="1" x14ac:dyDescent="0.2">
      <c r="D1270" s="166"/>
      <c r="O1270" s="334"/>
    </row>
    <row r="1271" spans="4:15" customFormat="1" x14ac:dyDescent="0.2">
      <c r="D1271" s="166"/>
      <c r="O1271" s="334"/>
    </row>
    <row r="1272" spans="4:15" customFormat="1" x14ac:dyDescent="0.2">
      <c r="D1272" s="166"/>
      <c r="O1272" s="334"/>
    </row>
    <row r="1273" spans="4:15" customFormat="1" x14ac:dyDescent="0.2">
      <c r="D1273" s="166"/>
      <c r="O1273" s="334"/>
    </row>
    <row r="1274" spans="4:15" customFormat="1" x14ac:dyDescent="0.2">
      <c r="D1274" s="166"/>
      <c r="O1274" s="334"/>
    </row>
    <row r="1275" spans="4:15" customFormat="1" x14ac:dyDescent="0.2">
      <c r="D1275" s="166"/>
      <c r="O1275" s="334"/>
    </row>
    <row r="1276" spans="4:15" customFormat="1" x14ac:dyDescent="0.2">
      <c r="D1276" s="166"/>
      <c r="O1276" s="334"/>
    </row>
    <row r="1277" spans="4:15" customFormat="1" x14ac:dyDescent="0.2">
      <c r="D1277" s="166"/>
      <c r="O1277" s="334"/>
    </row>
    <row r="1278" spans="4:15" customFormat="1" x14ac:dyDescent="0.2">
      <c r="D1278" s="166"/>
      <c r="O1278" s="334"/>
    </row>
    <row r="1279" spans="4:15" customFormat="1" x14ac:dyDescent="0.2">
      <c r="D1279" s="166"/>
      <c r="O1279" s="334"/>
    </row>
    <row r="1280" spans="4:15" customFormat="1" x14ac:dyDescent="0.2">
      <c r="D1280" s="166"/>
      <c r="O1280" s="334"/>
    </row>
    <row r="1281" spans="4:15" customFormat="1" x14ac:dyDescent="0.2">
      <c r="D1281" s="166"/>
      <c r="O1281" s="334"/>
    </row>
    <row r="1282" spans="4:15" customFormat="1" x14ac:dyDescent="0.2">
      <c r="D1282" s="166"/>
      <c r="O1282" s="334"/>
    </row>
    <row r="1283" spans="4:15" customFormat="1" x14ac:dyDescent="0.2">
      <c r="D1283" s="166"/>
      <c r="O1283" s="334"/>
    </row>
    <row r="1284" spans="4:15" customFormat="1" x14ac:dyDescent="0.2">
      <c r="D1284" s="166"/>
      <c r="O1284" s="334"/>
    </row>
    <row r="1285" spans="4:15" customFormat="1" x14ac:dyDescent="0.2">
      <c r="D1285" s="166"/>
      <c r="O1285" s="334"/>
    </row>
    <row r="1286" spans="4:15" customFormat="1" x14ac:dyDescent="0.2">
      <c r="D1286" s="166"/>
      <c r="O1286" s="334"/>
    </row>
    <row r="1287" spans="4:15" customFormat="1" x14ac:dyDescent="0.2">
      <c r="D1287" s="166"/>
      <c r="O1287" s="334"/>
    </row>
    <row r="1288" spans="4:15" customFormat="1" x14ac:dyDescent="0.2">
      <c r="D1288" s="166"/>
      <c r="O1288" s="334"/>
    </row>
    <row r="1289" spans="4:15" customFormat="1" x14ac:dyDescent="0.2">
      <c r="D1289" s="166"/>
      <c r="O1289" s="334"/>
    </row>
    <row r="1290" spans="4:15" customFormat="1" x14ac:dyDescent="0.2">
      <c r="D1290" s="166"/>
      <c r="O1290" s="334"/>
    </row>
    <row r="1291" spans="4:15" customFormat="1" x14ac:dyDescent="0.2">
      <c r="D1291" s="166"/>
      <c r="O1291" s="334"/>
    </row>
    <row r="1292" spans="4:15" customFormat="1" x14ac:dyDescent="0.2">
      <c r="D1292" s="166"/>
      <c r="O1292" s="334"/>
    </row>
    <row r="1293" spans="4:15" customFormat="1" x14ac:dyDescent="0.2">
      <c r="D1293" s="166"/>
      <c r="O1293" s="334"/>
    </row>
    <row r="1294" spans="4:15" customFormat="1" x14ac:dyDescent="0.2">
      <c r="D1294" s="166"/>
      <c r="O1294" s="334"/>
    </row>
    <row r="1295" spans="4:15" customFormat="1" x14ac:dyDescent="0.2">
      <c r="D1295" s="166"/>
      <c r="O1295" s="334"/>
    </row>
    <row r="1296" spans="4:15" customFormat="1" x14ac:dyDescent="0.2">
      <c r="D1296" s="166"/>
      <c r="O1296" s="334"/>
    </row>
    <row r="1297" spans="4:15" customFormat="1" x14ac:dyDescent="0.2">
      <c r="D1297" s="166"/>
      <c r="O1297" s="334"/>
    </row>
    <row r="1298" spans="4:15" customFormat="1" x14ac:dyDescent="0.2">
      <c r="D1298" s="166"/>
      <c r="O1298" s="334"/>
    </row>
    <row r="1299" spans="4:15" customFormat="1" x14ac:dyDescent="0.2">
      <c r="D1299" s="166"/>
      <c r="O1299" s="334"/>
    </row>
    <row r="1300" spans="4:15" customFormat="1" x14ac:dyDescent="0.2">
      <c r="D1300" s="166"/>
      <c r="O1300" s="334"/>
    </row>
    <row r="1301" spans="4:15" customFormat="1" x14ac:dyDescent="0.2">
      <c r="D1301" s="166"/>
      <c r="O1301" s="334"/>
    </row>
    <row r="1302" spans="4:15" customFormat="1" x14ac:dyDescent="0.2">
      <c r="D1302" s="166"/>
      <c r="O1302" s="334"/>
    </row>
    <row r="1303" spans="4:15" customFormat="1" x14ac:dyDescent="0.2">
      <c r="D1303" s="166"/>
      <c r="O1303" s="334"/>
    </row>
    <row r="1304" spans="4:15" customFormat="1" x14ac:dyDescent="0.2">
      <c r="D1304" s="166"/>
      <c r="O1304" s="334"/>
    </row>
    <row r="1305" spans="4:15" customFormat="1" x14ac:dyDescent="0.2">
      <c r="D1305" s="166"/>
      <c r="O1305" s="334"/>
    </row>
    <row r="1306" spans="4:15" customFormat="1" x14ac:dyDescent="0.2">
      <c r="D1306" s="166"/>
      <c r="O1306" s="334"/>
    </row>
    <row r="1307" spans="4:15" customFormat="1" x14ac:dyDescent="0.2">
      <c r="D1307" s="166"/>
      <c r="O1307" s="334"/>
    </row>
    <row r="1308" spans="4:15" customFormat="1" x14ac:dyDescent="0.2">
      <c r="D1308" s="166"/>
      <c r="O1308" s="334"/>
    </row>
    <row r="1309" spans="4:15" customFormat="1" x14ac:dyDescent="0.2">
      <c r="D1309" s="166"/>
      <c r="O1309" s="334"/>
    </row>
    <row r="1310" spans="4:15" customFormat="1" x14ac:dyDescent="0.2">
      <c r="D1310" s="166"/>
      <c r="O1310" s="334"/>
    </row>
    <row r="1311" spans="4:15" customFormat="1" x14ac:dyDescent="0.2">
      <c r="D1311" s="166"/>
      <c r="O1311" s="334"/>
    </row>
    <row r="1312" spans="4:15" customFormat="1" x14ac:dyDescent="0.2">
      <c r="D1312" s="166"/>
      <c r="O1312" s="334"/>
    </row>
    <row r="1313" spans="4:15" customFormat="1" x14ac:dyDescent="0.2">
      <c r="D1313" s="166"/>
      <c r="O1313" s="334"/>
    </row>
    <row r="1314" spans="4:15" customFormat="1" x14ac:dyDescent="0.2">
      <c r="D1314" s="166"/>
      <c r="O1314" s="334"/>
    </row>
    <row r="1315" spans="4:15" customFormat="1" x14ac:dyDescent="0.2">
      <c r="D1315" s="166"/>
      <c r="O1315" s="334"/>
    </row>
    <row r="1316" spans="4:15" customFormat="1" x14ac:dyDescent="0.2">
      <c r="D1316" s="166"/>
      <c r="O1316" s="334"/>
    </row>
    <row r="1317" spans="4:15" customFormat="1" x14ac:dyDescent="0.2">
      <c r="D1317" s="166"/>
      <c r="O1317" s="334"/>
    </row>
    <row r="1318" spans="4:15" customFormat="1" x14ac:dyDescent="0.2">
      <c r="D1318" s="166"/>
      <c r="O1318" s="334"/>
    </row>
    <row r="1319" spans="4:15" customFormat="1" x14ac:dyDescent="0.2">
      <c r="D1319" s="166"/>
      <c r="O1319" s="334"/>
    </row>
    <row r="1320" spans="4:15" customFormat="1" x14ac:dyDescent="0.2">
      <c r="D1320" s="166"/>
      <c r="O1320" s="334"/>
    </row>
    <row r="1321" spans="4:15" customFormat="1" x14ac:dyDescent="0.2">
      <c r="D1321" s="166"/>
      <c r="O1321" s="334"/>
    </row>
    <row r="1322" spans="4:15" customFormat="1" x14ac:dyDescent="0.2">
      <c r="D1322" s="166"/>
      <c r="O1322" s="334"/>
    </row>
    <row r="1323" spans="4:15" customFormat="1" x14ac:dyDescent="0.2">
      <c r="D1323" s="166"/>
      <c r="O1323" s="334"/>
    </row>
    <row r="1324" spans="4:15" customFormat="1" x14ac:dyDescent="0.2">
      <c r="D1324" s="166"/>
      <c r="O1324" s="334"/>
    </row>
    <row r="1325" spans="4:15" customFormat="1" x14ac:dyDescent="0.2">
      <c r="D1325" s="166"/>
      <c r="O1325" s="334"/>
    </row>
    <row r="1326" spans="4:15" customFormat="1" x14ac:dyDescent="0.2">
      <c r="D1326" s="166"/>
      <c r="O1326" s="334"/>
    </row>
    <row r="1327" spans="4:15" customFormat="1" x14ac:dyDescent="0.2">
      <c r="D1327" s="166"/>
      <c r="O1327" s="334"/>
    </row>
    <row r="1328" spans="4:15" customFormat="1" x14ac:dyDescent="0.2">
      <c r="D1328" s="166"/>
      <c r="O1328" s="334"/>
    </row>
    <row r="1329" spans="4:15" customFormat="1" x14ac:dyDescent="0.2">
      <c r="D1329" s="166"/>
      <c r="O1329" s="334"/>
    </row>
    <row r="1330" spans="4:15" customFormat="1" x14ac:dyDescent="0.2">
      <c r="D1330" s="166"/>
      <c r="O1330" s="334"/>
    </row>
    <row r="1331" spans="4:15" customFormat="1" x14ac:dyDescent="0.2">
      <c r="D1331" s="166"/>
      <c r="O1331" s="334"/>
    </row>
    <row r="1332" spans="4:15" customFormat="1" x14ac:dyDescent="0.2">
      <c r="D1332" s="166"/>
      <c r="O1332" s="334"/>
    </row>
    <row r="1333" spans="4:15" customFormat="1" x14ac:dyDescent="0.2">
      <c r="D1333" s="166"/>
      <c r="O1333" s="334"/>
    </row>
    <row r="1334" spans="4:15" customFormat="1" x14ac:dyDescent="0.2">
      <c r="D1334" s="166"/>
      <c r="O1334" s="334"/>
    </row>
    <row r="1335" spans="4:15" customFormat="1" x14ac:dyDescent="0.2">
      <c r="D1335" s="166"/>
      <c r="O1335" s="334"/>
    </row>
    <row r="1336" spans="4:15" customFormat="1" x14ac:dyDescent="0.2">
      <c r="D1336" s="166"/>
      <c r="O1336" s="334"/>
    </row>
    <row r="1337" spans="4:15" customFormat="1" x14ac:dyDescent="0.2">
      <c r="D1337" s="166"/>
      <c r="O1337" s="334"/>
    </row>
    <row r="1338" spans="4:15" customFormat="1" x14ac:dyDescent="0.2">
      <c r="D1338" s="166"/>
      <c r="O1338" s="334"/>
    </row>
    <row r="1339" spans="4:15" customFormat="1" x14ac:dyDescent="0.2">
      <c r="D1339" s="166"/>
      <c r="O1339" s="334"/>
    </row>
    <row r="1340" spans="4:15" customFormat="1" x14ac:dyDescent="0.2">
      <c r="D1340" s="166"/>
      <c r="O1340" s="334"/>
    </row>
    <row r="1341" spans="4:15" customFormat="1" x14ac:dyDescent="0.2">
      <c r="D1341" s="166"/>
      <c r="O1341" s="334"/>
    </row>
    <row r="1342" spans="4:15" customFormat="1" x14ac:dyDescent="0.2">
      <c r="D1342" s="166"/>
      <c r="O1342" s="334"/>
    </row>
    <row r="1343" spans="4:15" customFormat="1" x14ac:dyDescent="0.2">
      <c r="D1343" s="166"/>
      <c r="O1343" s="334"/>
    </row>
    <row r="1344" spans="4:15" customFormat="1" x14ac:dyDescent="0.2">
      <c r="D1344" s="166"/>
      <c r="O1344" s="334"/>
    </row>
    <row r="1345" spans="4:15" customFormat="1" x14ac:dyDescent="0.2">
      <c r="D1345" s="166"/>
      <c r="O1345" s="334"/>
    </row>
    <row r="1346" spans="4:15" customFormat="1" x14ac:dyDescent="0.2">
      <c r="D1346" s="166"/>
      <c r="O1346" s="334"/>
    </row>
    <row r="1347" spans="4:15" customFormat="1" x14ac:dyDescent="0.2">
      <c r="D1347" s="166"/>
      <c r="O1347" s="334"/>
    </row>
    <row r="1348" spans="4:15" customFormat="1" x14ac:dyDescent="0.2">
      <c r="D1348" s="166"/>
      <c r="O1348" s="334"/>
    </row>
    <row r="1349" spans="4:15" customFormat="1" x14ac:dyDescent="0.2">
      <c r="D1349" s="166"/>
      <c r="O1349" s="334"/>
    </row>
    <row r="1350" spans="4:15" customFormat="1" x14ac:dyDescent="0.2">
      <c r="D1350" s="166"/>
      <c r="O1350" s="334"/>
    </row>
    <row r="1351" spans="4:15" customFormat="1" x14ac:dyDescent="0.2">
      <c r="D1351" s="166"/>
      <c r="O1351" s="334"/>
    </row>
    <row r="1352" spans="4:15" customFormat="1" x14ac:dyDescent="0.2">
      <c r="D1352" s="166"/>
      <c r="O1352" s="334"/>
    </row>
    <row r="1353" spans="4:15" customFormat="1" x14ac:dyDescent="0.2">
      <c r="D1353" s="166"/>
      <c r="O1353" s="334"/>
    </row>
    <row r="1354" spans="4:15" customFormat="1" x14ac:dyDescent="0.2">
      <c r="D1354" s="166"/>
      <c r="O1354" s="334"/>
    </row>
    <row r="1355" spans="4:15" customFormat="1" x14ac:dyDescent="0.2">
      <c r="D1355" s="166"/>
      <c r="O1355" s="334"/>
    </row>
    <row r="1356" spans="4:15" customFormat="1" x14ac:dyDescent="0.2">
      <c r="D1356" s="166"/>
      <c r="O1356" s="334"/>
    </row>
    <row r="1357" spans="4:15" customFormat="1" x14ac:dyDescent="0.2">
      <c r="D1357" s="166"/>
      <c r="O1357" s="334"/>
    </row>
    <row r="1358" spans="4:15" customFormat="1" x14ac:dyDescent="0.2">
      <c r="D1358" s="166"/>
      <c r="O1358" s="334"/>
    </row>
    <row r="1359" spans="4:15" customFormat="1" x14ac:dyDescent="0.2">
      <c r="D1359" s="166"/>
      <c r="O1359" s="334"/>
    </row>
    <row r="1360" spans="4:15" customFormat="1" x14ac:dyDescent="0.2">
      <c r="D1360" s="166"/>
      <c r="O1360" s="334"/>
    </row>
    <row r="1361" spans="4:15" customFormat="1" x14ac:dyDescent="0.2">
      <c r="D1361" s="166"/>
      <c r="O1361" s="334"/>
    </row>
    <row r="1362" spans="4:15" customFormat="1" x14ac:dyDescent="0.2">
      <c r="D1362" s="166"/>
      <c r="O1362" s="334"/>
    </row>
    <row r="1363" spans="4:15" customFormat="1" x14ac:dyDescent="0.2">
      <c r="D1363" s="166"/>
      <c r="O1363" s="334"/>
    </row>
    <row r="1364" spans="4:15" customFormat="1" x14ac:dyDescent="0.2">
      <c r="D1364" s="166"/>
      <c r="O1364" s="334"/>
    </row>
    <row r="1365" spans="4:15" customFormat="1" x14ac:dyDescent="0.2">
      <c r="D1365" s="166"/>
      <c r="O1365" s="334"/>
    </row>
    <row r="1366" spans="4:15" customFormat="1" x14ac:dyDescent="0.2">
      <c r="D1366" s="166"/>
      <c r="O1366" s="334"/>
    </row>
    <row r="1367" spans="4:15" customFormat="1" x14ac:dyDescent="0.2">
      <c r="D1367" s="166"/>
      <c r="O1367" s="334"/>
    </row>
    <row r="1368" spans="4:15" customFormat="1" x14ac:dyDescent="0.2">
      <c r="D1368" s="166"/>
      <c r="O1368" s="334"/>
    </row>
    <row r="1369" spans="4:15" customFormat="1" x14ac:dyDescent="0.2">
      <c r="D1369" s="166"/>
      <c r="O1369" s="334"/>
    </row>
    <row r="1370" spans="4:15" customFormat="1" x14ac:dyDescent="0.2">
      <c r="D1370" s="166"/>
      <c r="O1370" s="334"/>
    </row>
    <row r="1371" spans="4:15" customFormat="1" x14ac:dyDescent="0.2">
      <c r="D1371" s="166"/>
      <c r="O1371" s="334"/>
    </row>
    <row r="1372" spans="4:15" customFormat="1" x14ac:dyDescent="0.2">
      <c r="D1372" s="166"/>
      <c r="O1372" s="334"/>
    </row>
    <row r="1373" spans="4:15" customFormat="1" x14ac:dyDescent="0.2">
      <c r="D1373" s="166"/>
      <c r="O1373" s="334"/>
    </row>
    <row r="1374" spans="4:15" customFormat="1" x14ac:dyDescent="0.2">
      <c r="D1374" s="166"/>
      <c r="O1374" s="334"/>
    </row>
    <row r="1375" spans="4:15" customFormat="1" x14ac:dyDescent="0.2">
      <c r="D1375" s="166"/>
      <c r="O1375" s="334"/>
    </row>
    <row r="1376" spans="4:15" customFormat="1" x14ac:dyDescent="0.2">
      <c r="D1376" s="166"/>
      <c r="O1376" s="334"/>
    </row>
    <row r="1377" spans="4:15" customFormat="1" x14ac:dyDescent="0.2">
      <c r="D1377" s="166"/>
      <c r="O1377" s="334"/>
    </row>
    <row r="1378" spans="4:15" customFormat="1" x14ac:dyDescent="0.2">
      <c r="D1378" s="166"/>
      <c r="O1378" s="334"/>
    </row>
    <row r="1379" spans="4:15" customFormat="1" x14ac:dyDescent="0.2">
      <c r="D1379" s="166"/>
      <c r="O1379" s="334"/>
    </row>
    <row r="1380" spans="4:15" customFormat="1" x14ac:dyDescent="0.2">
      <c r="D1380" s="166"/>
      <c r="O1380" s="334"/>
    </row>
    <row r="1381" spans="4:15" customFormat="1" x14ac:dyDescent="0.2">
      <c r="D1381" s="166"/>
      <c r="O1381" s="334"/>
    </row>
    <row r="1382" spans="4:15" customFormat="1" x14ac:dyDescent="0.2">
      <c r="D1382" s="166"/>
      <c r="O1382" s="334"/>
    </row>
    <row r="1383" spans="4:15" customFormat="1" x14ac:dyDescent="0.2">
      <c r="D1383" s="166"/>
      <c r="O1383" s="334"/>
    </row>
    <row r="1384" spans="4:15" customFormat="1" x14ac:dyDescent="0.2">
      <c r="D1384" s="166"/>
      <c r="O1384" s="334"/>
    </row>
    <row r="1385" spans="4:15" customFormat="1" x14ac:dyDescent="0.2">
      <c r="D1385" s="166"/>
      <c r="O1385" s="334"/>
    </row>
    <row r="1386" spans="4:15" customFormat="1" x14ac:dyDescent="0.2">
      <c r="D1386" s="166"/>
      <c r="O1386" s="334"/>
    </row>
    <row r="1387" spans="4:15" customFormat="1" x14ac:dyDescent="0.2">
      <c r="D1387" s="166"/>
      <c r="O1387" s="334"/>
    </row>
    <row r="1388" spans="4:15" customFormat="1" x14ac:dyDescent="0.2">
      <c r="D1388" s="166"/>
      <c r="O1388" s="334"/>
    </row>
    <row r="1389" spans="4:15" customFormat="1" x14ac:dyDescent="0.2">
      <c r="D1389" s="166"/>
      <c r="O1389" s="334"/>
    </row>
    <row r="1390" spans="4:15" customFormat="1" x14ac:dyDescent="0.2">
      <c r="D1390" s="166"/>
      <c r="O1390" s="334"/>
    </row>
    <row r="1391" spans="4:15" customFormat="1" x14ac:dyDescent="0.2">
      <c r="D1391" s="166"/>
      <c r="O1391" s="334"/>
    </row>
    <row r="1392" spans="4:15" customFormat="1" x14ac:dyDescent="0.2">
      <c r="D1392" s="166"/>
      <c r="O1392" s="334"/>
    </row>
    <row r="1393" spans="4:15" customFormat="1" x14ac:dyDescent="0.2">
      <c r="D1393" s="166"/>
      <c r="O1393" s="334"/>
    </row>
    <row r="1394" spans="4:15" customFormat="1" x14ac:dyDescent="0.2">
      <c r="D1394" s="166"/>
      <c r="O1394" s="334"/>
    </row>
    <row r="1395" spans="4:15" customFormat="1" x14ac:dyDescent="0.2">
      <c r="D1395" s="166"/>
      <c r="O1395" s="334"/>
    </row>
    <row r="1396" spans="4:15" customFormat="1" x14ac:dyDescent="0.2">
      <c r="D1396" s="166"/>
      <c r="O1396" s="334"/>
    </row>
    <row r="1397" spans="4:15" customFormat="1" x14ac:dyDescent="0.2">
      <c r="D1397" s="166"/>
      <c r="O1397" s="334"/>
    </row>
    <row r="1398" spans="4:15" customFormat="1" x14ac:dyDescent="0.2">
      <c r="D1398" s="166"/>
      <c r="O1398" s="334"/>
    </row>
    <row r="1399" spans="4:15" customFormat="1" x14ac:dyDescent="0.2">
      <c r="D1399" s="166"/>
      <c r="O1399" s="334"/>
    </row>
    <row r="1400" spans="4:15" customFormat="1" x14ac:dyDescent="0.2">
      <c r="D1400" s="166"/>
      <c r="O1400" s="334"/>
    </row>
    <row r="1401" spans="4:15" customFormat="1" x14ac:dyDescent="0.2">
      <c r="D1401" s="166"/>
      <c r="O1401" s="334"/>
    </row>
    <row r="1402" spans="4:15" customFormat="1" x14ac:dyDescent="0.2">
      <c r="D1402" s="166"/>
      <c r="O1402" s="334"/>
    </row>
    <row r="1403" spans="4:15" customFormat="1" x14ac:dyDescent="0.2">
      <c r="D1403" s="166"/>
      <c r="O1403" s="334"/>
    </row>
    <row r="1404" spans="4:15" customFormat="1" x14ac:dyDescent="0.2">
      <c r="D1404" s="166"/>
      <c r="O1404" s="334"/>
    </row>
    <row r="1405" spans="4:15" customFormat="1" x14ac:dyDescent="0.2">
      <c r="D1405" s="166"/>
      <c r="O1405" s="334"/>
    </row>
    <row r="1406" spans="4:15" customFormat="1" x14ac:dyDescent="0.2">
      <c r="D1406" s="166"/>
      <c r="O1406" s="334"/>
    </row>
    <row r="1407" spans="4:15" customFormat="1" x14ac:dyDescent="0.2">
      <c r="D1407" s="166"/>
      <c r="O1407" s="334"/>
    </row>
    <row r="1408" spans="4:15" customFormat="1" x14ac:dyDescent="0.2">
      <c r="D1408" s="166"/>
      <c r="O1408" s="334"/>
    </row>
    <row r="1409" spans="4:15" customFormat="1" x14ac:dyDescent="0.2">
      <c r="D1409" s="166"/>
      <c r="O1409" s="334"/>
    </row>
    <row r="1410" spans="4:15" customFormat="1" x14ac:dyDescent="0.2">
      <c r="D1410" s="166"/>
      <c r="O1410" s="334"/>
    </row>
    <row r="1411" spans="4:15" customFormat="1" x14ac:dyDescent="0.2">
      <c r="D1411" s="166"/>
      <c r="O1411" s="334"/>
    </row>
    <row r="1412" spans="4:15" customFormat="1" x14ac:dyDescent="0.2">
      <c r="D1412" s="166"/>
      <c r="O1412" s="334"/>
    </row>
    <row r="1413" spans="4:15" customFormat="1" x14ac:dyDescent="0.2">
      <c r="D1413" s="166"/>
      <c r="O1413" s="334"/>
    </row>
    <row r="1414" spans="4:15" customFormat="1" x14ac:dyDescent="0.2">
      <c r="D1414" s="166"/>
      <c r="O1414" s="334"/>
    </row>
    <row r="1415" spans="4:15" customFormat="1" x14ac:dyDescent="0.2">
      <c r="D1415" s="166"/>
      <c r="O1415" s="334"/>
    </row>
    <row r="1416" spans="4:15" customFormat="1" x14ac:dyDescent="0.2">
      <c r="D1416" s="166"/>
      <c r="O1416" s="334"/>
    </row>
    <row r="1417" spans="4:15" customFormat="1" x14ac:dyDescent="0.2">
      <c r="D1417" s="166"/>
      <c r="O1417" s="334"/>
    </row>
    <row r="1418" spans="4:15" customFormat="1" x14ac:dyDescent="0.2">
      <c r="D1418" s="166"/>
      <c r="O1418" s="334"/>
    </row>
    <row r="1419" spans="4:15" customFormat="1" x14ac:dyDescent="0.2">
      <c r="D1419" s="166"/>
      <c r="O1419" s="334"/>
    </row>
    <row r="1420" spans="4:15" customFormat="1" x14ac:dyDescent="0.2">
      <c r="D1420" s="166"/>
      <c r="O1420" s="334"/>
    </row>
    <row r="1421" spans="4:15" customFormat="1" x14ac:dyDescent="0.2">
      <c r="D1421" s="166"/>
      <c r="O1421" s="334"/>
    </row>
    <row r="1422" spans="4:15" customFormat="1" x14ac:dyDescent="0.2">
      <c r="D1422" s="166"/>
      <c r="O1422" s="334"/>
    </row>
    <row r="1423" spans="4:15" customFormat="1" x14ac:dyDescent="0.2">
      <c r="D1423" s="166"/>
      <c r="O1423" s="334"/>
    </row>
    <row r="1424" spans="4:15" customFormat="1" x14ac:dyDescent="0.2">
      <c r="D1424" s="166"/>
      <c r="O1424" s="334"/>
    </row>
    <row r="1425" spans="4:15" customFormat="1" x14ac:dyDescent="0.2">
      <c r="D1425" s="166"/>
      <c r="O1425" s="334"/>
    </row>
    <row r="1426" spans="4:15" customFormat="1" x14ac:dyDescent="0.2">
      <c r="D1426" s="166"/>
      <c r="O1426" s="334"/>
    </row>
    <row r="1427" spans="4:15" customFormat="1" x14ac:dyDescent="0.2">
      <c r="D1427" s="166"/>
      <c r="O1427" s="334"/>
    </row>
    <row r="1428" spans="4:15" customFormat="1" x14ac:dyDescent="0.2">
      <c r="D1428" s="166"/>
      <c r="O1428" s="334"/>
    </row>
    <row r="1429" spans="4:15" customFormat="1" x14ac:dyDescent="0.2">
      <c r="D1429" s="166"/>
      <c r="O1429" s="334"/>
    </row>
    <row r="1430" spans="4:15" customFormat="1" x14ac:dyDescent="0.2">
      <c r="D1430" s="166"/>
      <c r="O1430" s="334"/>
    </row>
    <row r="1431" spans="4:15" customFormat="1" x14ac:dyDescent="0.2">
      <c r="D1431" s="166"/>
      <c r="O1431" s="334"/>
    </row>
    <row r="1432" spans="4:15" customFormat="1" x14ac:dyDescent="0.2">
      <c r="D1432" s="166"/>
      <c r="O1432" s="334"/>
    </row>
    <row r="1433" spans="4:15" customFormat="1" x14ac:dyDescent="0.2">
      <c r="D1433" s="166"/>
      <c r="O1433" s="334"/>
    </row>
    <row r="1434" spans="4:15" customFormat="1" x14ac:dyDescent="0.2">
      <c r="D1434" s="166"/>
      <c r="O1434" s="334"/>
    </row>
    <row r="1435" spans="4:15" customFormat="1" x14ac:dyDescent="0.2">
      <c r="D1435" s="166"/>
      <c r="O1435" s="334"/>
    </row>
    <row r="1436" spans="4:15" customFormat="1" x14ac:dyDescent="0.2">
      <c r="D1436" s="166"/>
      <c r="O1436" s="334"/>
    </row>
    <row r="1437" spans="4:15" customFormat="1" x14ac:dyDescent="0.2">
      <c r="D1437" s="166"/>
      <c r="O1437" s="334"/>
    </row>
    <row r="1438" spans="4:15" customFormat="1" x14ac:dyDescent="0.2">
      <c r="D1438" s="166"/>
      <c r="O1438" s="334"/>
    </row>
    <row r="1439" spans="4:15" customFormat="1" x14ac:dyDescent="0.2">
      <c r="D1439" s="166"/>
      <c r="O1439" s="334"/>
    </row>
    <row r="1440" spans="4:15" customFormat="1" x14ac:dyDescent="0.2">
      <c r="D1440" s="166"/>
      <c r="O1440" s="334"/>
    </row>
    <row r="1441" spans="4:15" customFormat="1" x14ac:dyDescent="0.2">
      <c r="D1441" s="166"/>
      <c r="O1441" s="334"/>
    </row>
    <row r="1442" spans="4:15" customFormat="1" x14ac:dyDescent="0.2">
      <c r="D1442" s="166"/>
      <c r="O1442" s="334"/>
    </row>
    <row r="1443" spans="4:15" customFormat="1" x14ac:dyDescent="0.2">
      <c r="D1443" s="166"/>
      <c r="O1443" s="334"/>
    </row>
    <row r="1444" spans="4:15" customFormat="1" x14ac:dyDescent="0.2">
      <c r="D1444" s="166"/>
      <c r="O1444" s="334"/>
    </row>
    <row r="1445" spans="4:15" customFormat="1" x14ac:dyDescent="0.2">
      <c r="D1445" s="166"/>
      <c r="O1445" s="334"/>
    </row>
    <row r="1446" spans="4:15" customFormat="1" x14ac:dyDescent="0.2">
      <c r="D1446" s="166"/>
      <c r="O1446" s="334"/>
    </row>
    <row r="1447" spans="4:15" customFormat="1" x14ac:dyDescent="0.2">
      <c r="D1447" s="166"/>
      <c r="O1447" s="334"/>
    </row>
    <row r="1448" spans="4:15" customFormat="1" x14ac:dyDescent="0.2">
      <c r="D1448" s="166"/>
      <c r="O1448" s="334"/>
    </row>
    <row r="1449" spans="4:15" customFormat="1" x14ac:dyDescent="0.2">
      <c r="D1449" s="166"/>
      <c r="O1449" s="334"/>
    </row>
    <row r="1450" spans="4:15" customFormat="1" x14ac:dyDescent="0.2">
      <c r="D1450" s="166"/>
      <c r="O1450" s="334"/>
    </row>
    <row r="1451" spans="4:15" customFormat="1" x14ac:dyDescent="0.2">
      <c r="D1451" s="166"/>
      <c r="O1451" s="334"/>
    </row>
    <row r="1452" spans="4:15" customFormat="1" x14ac:dyDescent="0.2">
      <c r="D1452" s="166"/>
      <c r="O1452" s="334"/>
    </row>
    <row r="1453" spans="4:15" customFormat="1" x14ac:dyDescent="0.2">
      <c r="D1453" s="166"/>
      <c r="O1453" s="334"/>
    </row>
    <row r="1454" spans="4:15" customFormat="1" x14ac:dyDescent="0.2">
      <c r="D1454" s="166"/>
      <c r="O1454" s="334"/>
    </row>
    <row r="1455" spans="4:15" customFormat="1" x14ac:dyDescent="0.2">
      <c r="D1455" s="166"/>
      <c r="O1455" s="334"/>
    </row>
    <row r="1456" spans="4:15" customFormat="1" x14ac:dyDescent="0.2">
      <c r="D1456" s="166"/>
      <c r="O1456" s="334"/>
    </row>
    <row r="1457" spans="4:15" customFormat="1" x14ac:dyDescent="0.2">
      <c r="D1457" s="166"/>
      <c r="O1457" s="334"/>
    </row>
    <row r="1458" spans="4:15" customFormat="1" x14ac:dyDescent="0.2">
      <c r="D1458" s="166"/>
      <c r="O1458" s="334"/>
    </row>
    <row r="1459" spans="4:15" customFormat="1" x14ac:dyDescent="0.2">
      <c r="D1459" s="166"/>
      <c r="O1459" s="334"/>
    </row>
    <row r="1460" spans="4:15" customFormat="1" x14ac:dyDescent="0.2">
      <c r="D1460" s="166"/>
      <c r="O1460" s="334"/>
    </row>
    <row r="1461" spans="4:15" customFormat="1" x14ac:dyDescent="0.2">
      <c r="D1461" s="166"/>
      <c r="O1461" s="334"/>
    </row>
    <row r="1462" spans="4:15" customFormat="1" x14ac:dyDescent="0.2">
      <c r="D1462" s="166"/>
      <c r="O1462" s="334"/>
    </row>
    <row r="1463" spans="4:15" customFormat="1" x14ac:dyDescent="0.2">
      <c r="D1463" s="166"/>
      <c r="O1463" s="334"/>
    </row>
    <row r="1464" spans="4:15" customFormat="1" x14ac:dyDescent="0.2">
      <c r="D1464" s="166"/>
      <c r="O1464" s="334"/>
    </row>
    <row r="1465" spans="4:15" customFormat="1" x14ac:dyDescent="0.2">
      <c r="D1465" s="166"/>
      <c r="O1465" s="334"/>
    </row>
    <row r="1466" spans="4:15" customFormat="1" x14ac:dyDescent="0.2">
      <c r="D1466" s="166"/>
      <c r="O1466" s="334"/>
    </row>
    <row r="1467" spans="4:15" customFormat="1" x14ac:dyDescent="0.2">
      <c r="D1467" s="166"/>
      <c r="O1467" s="334"/>
    </row>
    <row r="1468" spans="4:15" customFormat="1" x14ac:dyDescent="0.2">
      <c r="D1468" s="166"/>
      <c r="O1468" s="334"/>
    </row>
    <row r="1469" spans="4:15" customFormat="1" x14ac:dyDescent="0.2">
      <c r="D1469" s="166"/>
      <c r="O1469" s="334"/>
    </row>
    <row r="1470" spans="4:15" customFormat="1" x14ac:dyDescent="0.2">
      <c r="D1470" s="166"/>
      <c r="O1470" s="334"/>
    </row>
    <row r="1471" spans="4:15" customFormat="1" x14ac:dyDescent="0.2">
      <c r="D1471" s="166"/>
      <c r="O1471" s="334"/>
    </row>
    <row r="1472" spans="4:15" customFormat="1" x14ac:dyDescent="0.2">
      <c r="D1472" s="166"/>
      <c r="O1472" s="334"/>
    </row>
    <row r="1473" spans="4:15" customFormat="1" x14ac:dyDescent="0.2">
      <c r="D1473" s="166"/>
      <c r="O1473" s="334"/>
    </row>
    <row r="1474" spans="4:15" customFormat="1" x14ac:dyDescent="0.2">
      <c r="D1474" s="166"/>
      <c r="O1474" s="334"/>
    </row>
    <row r="1475" spans="4:15" customFormat="1" x14ac:dyDescent="0.2">
      <c r="D1475" s="166"/>
      <c r="O1475" s="334"/>
    </row>
    <row r="1476" spans="4:15" customFormat="1" x14ac:dyDescent="0.2">
      <c r="D1476" s="166"/>
      <c r="O1476" s="334"/>
    </row>
    <row r="1477" spans="4:15" customFormat="1" x14ac:dyDescent="0.2">
      <c r="D1477" s="166"/>
      <c r="O1477" s="334"/>
    </row>
    <row r="1478" spans="4:15" customFormat="1" x14ac:dyDescent="0.2">
      <c r="D1478" s="166"/>
      <c r="O1478" s="334"/>
    </row>
    <row r="1479" spans="4:15" customFormat="1" x14ac:dyDescent="0.2">
      <c r="D1479" s="166"/>
      <c r="O1479" s="334"/>
    </row>
    <row r="1480" spans="4:15" customFormat="1" x14ac:dyDescent="0.2">
      <c r="D1480" s="166"/>
      <c r="O1480" s="334"/>
    </row>
    <row r="1481" spans="4:15" customFormat="1" x14ac:dyDescent="0.2">
      <c r="D1481" s="166"/>
      <c r="O1481" s="334"/>
    </row>
    <row r="1482" spans="4:15" customFormat="1" x14ac:dyDescent="0.2">
      <c r="D1482" s="166"/>
      <c r="O1482" s="334"/>
    </row>
    <row r="1483" spans="4:15" customFormat="1" x14ac:dyDescent="0.2">
      <c r="D1483" s="166"/>
      <c r="O1483" s="334"/>
    </row>
    <row r="1484" spans="4:15" customFormat="1" x14ac:dyDescent="0.2">
      <c r="D1484" s="166"/>
      <c r="O1484" s="334"/>
    </row>
    <row r="1485" spans="4:15" customFormat="1" x14ac:dyDescent="0.2">
      <c r="D1485" s="166"/>
      <c r="O1485" s="334"/>
    </row>
    <row r="1486" spans="4:15" customFormat="1" x14ac:dyDescent="0.2">
      <c r="D1486" s="166"/>
      <c r="O1486" s="334"/>
    </row>
    <row r="1487" spans="4:15" customFormat="1" x14ac:dyDescent="0.2">
      <c r="D1487" s="166"/>
      <c r="O1487" s="334"/>
    </row>
    <row r="1488" spans="4:15" customFormat="1" x14ac:dyDescent="0.2">
      <c r="D1488" s="166"/>
      <c r="O1488" s="334"/>
    </row>
    <row r="1489" spans="4:15" customFormat="1" x14ac:dyDescent="0.2">
      <c r="D1489" s="166"/>
      <c r="O1489" s="334"/>
    </row>
    <row r="1490" spans="4:15" customFormat="1" x14ac:dyDescent="0.2">
      <c r="D1490" s="166"/>
      <c r="O1490" s="334"/>
    </row>
    <row r="1491" spans="4:15" customFormat="1" x14ac:dyDescent="0.2">
      <c r="D1491" s="166"/>
      <c r="O1491" s="334"/>
    </row>
    <row r="1492" spans="4:15" customFormat="1" x14ac:dyDescent="0.2">
      <c r="D1492" s="166"/>
      <c r="O1492" s="334"/>
    </row>
    <row r="1493" spans="4:15" customFormat="1" x14ac:dyDescent="0.2">
      <c r="D1493" s="166"/>
      <c r="O1493" s="334"/>
    </row>
    <row r="1494" spans="4:15" customFormat="1" x14ac:dyDescent="0.2">
      <c r="D1494" s="166"/>
      <c r="O1494" s="334"/>
    </row>
    <row r="1495" spans="4:15" customFormat="1" x14ac:dyDescent="0.2">
      <c r="D1495" s="166"/>
      <c r="O1495" s="334"/>
    </row>
    <row r="1496" spans="4:15" customFormat="1" x14ac:dyDescent="0.2">
      <c r="D1496" s="166"/>
      <c r="O1496" s="334"/>
    </row>
    <row r="1497" spans="4:15" customFormat="1" x14ac:dyDescent="0.2">
      <c r="D1497" s="166"/>
      <c r="O1497" s="334"/>
    </row>
    <row r="1498" spans="4:15" customFormat="1" x14ac:dyDescent="0.2">
      <c r="D1498" s="166"/>
      <c r="O1498" s="334"/>
    </row>
    <row r="1499" spans="4:15" customFormat="1" x14ac:dyDescent="0.2">
      <c r="D1499" s="166"/>
      <c r="O1499" s="334"/>
    </row>
    <row r="1500" spans="4:15" customFormat="1" x14ac:dyDescent="0.2">
      <c r="D1500" s="166"/>
      <c r="O1500" s="334"/>
    </row>
    <row r="1501" spans="4:15" customFormat="1" x14ac:dyDescent="0.2">
      <c r="D1501" s="166"/>
      <c r="O1501" s="334"/>
    </row>
    <row r="1502" spans="4:15" customFormat="1" x14ac:dyDescent="0.2">
      <c r="D1502" s="166"/>
      <c r="O1502" s="334"/>
    </row>
    <row r="1503" spans="4:15" customFormat="1" x14ac:dyDescent="0.2">
      <c r="D1503" s="166"/>
      <c r="O1503" s="334"/>
    </row>
    <row r="1504" spans="4:15" customFormat="1" x14ac:dyDescent="0.2">
      <c r="D1504" s="166"/>
      <c r="O1504" s="334"/>
    </row>
    <row r="1505" spans="4:15" customFormat="1" x14ac:dyDescent="0.2">
      <c r="D1505" s="166"/>
      <c r="O1505" s="334"/>
    </row>
    <row r="1506" spans="4:15" customFormat="1" x14ac:dyDescent="0.2">
      <c r="D1506" s="166"/>
      <c r="O1506" s="334"/>
    </row>
    <row r="1507" spans="4:15" customFormat="1" x14ac:dyDescent="0.2">
      <c r="D1507" s="166"/>
      <c r="O1507" s="334"/>
    </row>
    <row r="1508" spans="4:15" customFormat="1" x14ac:dyDescent="0.2">
      <c r="D1508" s="166"/>
      <c r="O1508" s="334"/>
    </row>
    <row r="1509" spans="4:15" customFormat="1" x14ac:dyDescent="0.2">
      <c r="D1509" s="166"/>
      <c r="O1509" s="334"/>
    </row>
    <row r="1510" spans="4:15" customFormat="1" x14ac:dyDescent="0.2">
      <c r="D1510" s="166"/>
      <c r="O1510" s="334"/>
    </row>
    <row r="1511" spans="4:15" customFormat="1" x14ac:dyDescent="0.2">
      <c r="D1511" s="166"/>
      <c r="O1511" s="334"/>
    </row>
    <row r="1512" spans="4:15" customFormat="1" x14ac:dyDescent="0.2">
      <c r="D1512" s="166"/>
      <c r="O1512" s="334"/>
    </row>
    <row r="1513" spans="4:15" customFormat="1" x14ac:dyDescent="0.2">
      <c r="D1513" s="166"/>
      <c r="O1513" s="334"/>
    </row>
    <row r="1514" spans="4:15" customFormat="1" x14ac:dyDescent="0.2">
      <c r="D1514" s="166"/>
      <c r="O1514" s="334"/>
    </row>
    <row r="1515" spans="4:15" customFormat="1" x14ac:dyDescent="0.2">
      <c r="D1515" s="166"/>
      <c r="O1515" s="334"/>
    </row>
    <row r="1516" spans="4:15" customFormat="1" x14ac:dyDescent="0.2">
      <c r="D1516" s="166"/>
      <c r="O1516" s="334"/>
    </row>
    <row r="1517" spans="4:15" customFormat="1" x14ac:dyDescent="0.2">
      <c r="D1517" s="166"/>
      <c r="O1517" s="334"/>
    </row>
    <row r="1518" spans="4:15" customFormat="1" x14ac:dyDescent="0.2">
      <c r="D1518" s="166"/>
      <c r="O1518" s="334"/>
    </row>
    <row r="1519" spans="4:15" customFormat="1" x14ac:dyDescent="0.2">
      <c r="D1519" s="166"/>
      <c r="O1519" s="334"/>
    </row>
    <row r="1520" spans="4:15" customFormat="1" x14ac:dyDescent="0.2">
      <c r="D1520" s="166"/>
      <c r="O1520" s="334"/>
    </row>
    <row r="1521" spans="4:15" customFormat="1" x14ac:dyDescent="0.2">
      <c r="D1521" s="166"/>
      <c r="O1521" s="334"/>
    </row>
    <row r="1522" spans="4:15" customFormat="1" x14ac:dyDescent="0.2">
      <c r="D1522" s="166"/>
      <c r="O1522" s="334"/>
    </row>
    <row r="1523" spans="4:15" customFormat="1" x14ac:dyDescent="0.2">
      <c r="D1523" s="166"/>
      <c r="O1523" s="334"/>
    </row>
    <row r="1524" spans="4:15" customFormat="1" x14ac:dyDescent="0.2">
      <c r="D1524" s="166"/>
      <c r="O1524" s="334"/>
    </row>
    <row r="1525" spans="4:15" customFormat="1" x14ac:dyDescent="0.2">
      <c r="D1525" s="166"/>
      <c r="O1525" s="334"/>
    </row>
    <row r="1526" spans="4:15" customFormat="1" x14ac:dyDescent="0.2">
      <c r="D1526" s="166"/>
      <c r="O1526" s="334"/>
    </row>
    <row r="1527" spans="4:15" customFormat="1" x14ac:dyDescent="0.2">
      <c r="D1527" s="166"/>
      <c r="O1527" s="334"/>
    </row>
    <row r="1528" spans="4:15" customFormat="1" x14ac:dyDescent="0.2">
      <c r="D1528" s="166"/>
      <c r="O1528" s="334"/>
    </row>
    <row r="1529" spans="4:15" customFormat="1" x14ac:dyDescent="0.2">
      <c r="D1529" s="166"/>
      <c r="O1529" s="334"/>
    </row>
    <row r="1530" spans="4:15" customFormat="1" x14ac:dyDescent="0.2">
      <c r="D1530" s="166"/>
      <c r="O1530" s="334"/>
    </row>
    <row r="1531" spans="4:15" customFormat="1" x14ac:dyDescent="0.2">
      <c r="D1531" s="166"/>
      <c r="O1531" s="334"/>
    </row>
    <row r="1532" spans="4:15" customFormat="1" x14ac:dyDescent="0.2">
      <c r="D1532" s="166"/>
      <c r="O1532" s="334"/>
    </row>
    <row r="1533" spans="4:15" customFormat="1" x14ac:dyDescent="0.2">
      <c r="D1533" s="166"/>
      <c r="O1533" s="334"/>
    </row>
    <row r="1534" spans="4:15" customFormat="1" x14ac:dyDescent="0.2">
      <c r="D1534" s="166"/>
      <c r="O1534" s="334"/>
    </row>
    <row r="1535" spans="4:15" customFormat="1" x14ac:dyDescent="0.2">
      <c r="D1535" s="166"/>
      <c r="O1535" s="334"/>
    </row>
    <row r="1536" spans="4:15" customFormat="1" x14ac:dyDescent="0.2">
      <c r="D1536" s="166"/>
      <c r="O1536" s="334"/>
    </row>
    <row r="1537" spans="4:15" customFormat="1" x14ac:dyDescent="0.2">
      <c r="D1537" s="166"/>
      <c r="O1537" s="334"/>
    </row>
    <row r="1538" spans="4:15" customFormat="1" x14ac:dyDescent="0.2">
      <c r="D1538" s="166"/>
      <c r="O1538" s="334"/>
    </row>
    <row r="1539" spans="4:15" customFormat="1" x14ac:dyDescent="0.2">
      <c r="D1539" s="166"/>
      <c r="O1539" s="334"/>
    </row>
    <row r="1540" spans="4:15" customFormat="1" x14ac:dyDescent="0.2">
      <c r="D1540" s="166"/>
      <c r="O1540" s="334"/>
    </row>
    <row r="1541" spans="4:15" customFormat="1" x14ac:dyDescent="0.2">
      <c r="D1541" s="166"/>
      <c r="O1541" s="334"/>
    </row>
    <row r="1542" spans="4:15" customFormat="1" x14ac:dyDescent="0.2">
      <c r="D1542" s="166"/>
      <c r="O1542" s="334"/>
    </row>
    <row r="1543" spans="4:15" customFormat="1" x14ac:dyDescent="0.2">
      <c r="D1543" s="166"/>
      <c r="O1543" s="334"/>
    </row>
    <row r="1544" spans="4:15" customFormat="1" x14ac:dyDescent="0.2">
      <c r="D1544" s="166"/>
      <c r="O1544" s="334"/>
    </row>
    <row r="1545" spans="4:15" customFormat="1" x14ac:dyDescent="0.2">
      <c r="D1545" s="166"/>
      <c r="O1545" s="334"/>
    </row>
    <row r="1546" spans="4:15" customFormat="1" x14ac:dyDescent="0.2">
      <c r="D1546" s="166"/>
      <c r="O1546" s="334"/>
    </row>
    <row r="1547" spans="4:15" customFormat="1" x14ac:dyDescent="0.2">
      <c r="D1547" s="166"/>
      <c r="O1547" s="334"/>
    </row>
    <row r="1548" spans="4:15" customFormat="1" x14ac:dyDescent="0.2">
      <c r="D1548" s="166"/>
      <c r="O1548" s="334"/>
    </row>
    <row r="1549" spans="4:15" customFormat="1" x14ac:dyDescent="0.2">
      <c r="D1549" s="166"/>
      <c r="O1549" s="334"/>
    </row>
    <row r="1550" spans="4:15" customFormat="1" x14ac:dyDescent="0.2">
      <c r="D1550" s="166"/>
      <c r="O1550" s="334"/>
    </row>
    <row r="1551" spans="4:15" customFormat="1" x14ac:dyDescent="0.2">
      <c r="D1551" s="166"/>
      <c r="O1551" s="334"/>
    </row>
    <row r="1552" spans="4:15" customFormat="1" x14ac:dyDescent="0.2">
      <c r="D1552" s="166"/>
      <c r="O1552" s="334"/>
    </row>
    <row r="1553" spans="4:15" customFormat="1" x14ac:dyDescent="0.2">
      <c r="D1553" s="166"/>
      <c r="O1553" s="334"/>
    </row>
    <row r="1554" spans="4:15" customFormat="1" x14ac:dyDescent="0.2">
      <c r="D1554" s="166"/>
      <c r="O1554" s="334"/>
    </row>
    <row r="1555" spans="4:15" customFormat="1" x14ac:dyDescent="0.2">
      <c r="D1555" s="166"/>
      <c r="O1555" s="334"/>
    </row>
    <row r="1556" spans="4:15" customFormat="1" x14ac:dyDescent="0.2">
      <c r="D1556" s="166"/>
      <c r="O1556" s="334"/>
    </row>
    <row r="1557" spans="4:15" customFormat="1" x14ac:dyDescent="0.2">
      <c r="D1557" s="166"/>
      <c r="O1557" s="334"/>
    </row>
    <row r="1558" spans="4:15" customFormat="1" x14ac:dyDescent="0.2">
      <c r="D1558" s="166"/>
      <c r="O1558" s="334"/>
    </row>
    <row r="1559" spans="4:15" customFormat="1" x14ac:dyDescent="0.2">
      <c r="D1559" s="166"/>
      <c r="O1559" s="334"/>
    </row>
    <row r="1560" spans="4:15" customFormat="1" x14ac:dyDescent="0.2">
      <c r="D1560" s="166"/>
      <c r="O1560" s="334"/>
    </row>
    <row r="1561" spans="4:15" customFormat="1" x14ac:dyDescent="0.2">
      <c r="D1561" s="166"/>
      <c r="O1561" s="334"/>
    </row>
    <row r="1562" spans="4:15" customFormat="1" x14ac:dyDescent="0.2">
      <c r="D1562" s="166"/>
      <c r="O1562" s="334"/>
    </row>
    <row r="1563" spans="4:15" customFormat="1" x14ac:dyDescent="0.2">
      <c r="D1563" s="166"/>
      <c r="O1563" s="334"/>
    </row>
    <row r="1564" spans="4:15" customFormat="1" x14ac:dyDescent="0.2">
      <c r="D1564" s="166"/>
      <c r="O1564" s="334"/>
    </row>
    <row r="1565" spans="4:15" customFormat="1" x14ac:dyDescent="0.2">
      <c r="D1565" s="166"/>
      <c r="O1565" s="334"/>
    </row>
    <row r="1566" spans="4:15" customFormat="1" x14ac:dyDescent="0.2">
      <c r="D1566" s="166"/>
      <c r="O1566" s="334"/>
    </row>
    <row r="1567" spans="4:15" customFormat="1" x14ac:dyDescent="0.2">
      <c r="D1567" s="166"/>
      <c r="O1567" s="334"/>
    </row>
    <row r="1568" spans="4:15" customFormat="1" x14ac:dyDescent="0.2">
      <c r="D1568" s="166"/>
      <c r="O1568" s="334"/>
    </row>
    <row r="1569" spans="4:15" customFormat="1" x14ac:dyDescent="0.2">
      <c r="D1569" s="166"/>
      <c r="O1569" s="334"/>
    </row>
    <row r="1570" spans="4:15" customFormat="1" x14ac:dyDescent="0.2">
      <c r="D1570" s="166"/>
      <c r="O1570" s="334"/>
    </row>
    <row r="1571" spans="4:15" customFormat="1" x14ac:dyDescent="0.2">
      <c r="D1571" s="166"/>
      <c r="O1571" s="334"/>
    </row>
    <row r="1572" spans="4:15" customFormat="1" x14ac:dyDescent="0.2">
      <c r="D1572" s="166"/>
      <c r="O1572" s="334"/>
    </row>
    <row r="1573" spans="4:15" customFormat="1" x14ac:dyDescent="0.2">
      <c r="D1573" s="166"/>
      <c r="O1573" s="334"/>
    </row>
    <row r="1574" spans="4:15" customFormat="1" x14ac:dyDescent="0.2">
      <c r="D1574" s="166"/>
      <c r="O1574" s="334"/>
    </row>
    <row r="1575" spans="4:15" customFormat="1" x14ac:dyDescent="0.2">
      <c r="D1575" s="166"/>
      <c r="O1575" s="334"/>
    </row>
    <row r="1576" spans="4:15" customFormat="1" x14ac:dyDescent="0.2">
      <c r="D1576" s="166"/>
      <c r="O1576" s="334"/>
    </row>
    <row r="1577" spans="4:15" customFormat="1" x14ac:dyDescent="0.2">
      <c r="D1577" s="166"/>
      <c r="O1577" s="334"/>
    </row>
    <row r="1578" spans="4:15" customFormat="1" x14ac:dyDescent="0.2">
      <c r="D1578" s="166"/>
      <c r="O1578" s="334"/>
    </row>
    <row r="1579" spans="4:15" customFormat="1" x14ac:dyDescent="0.2">
      <c r="D1579" s="166"/>
      <c r="O1579" s="334"/>
    </row>
    <row r="1580" spans="4:15" customFormat="1" x14ac:dyDescent="0.2">
      <c r="D1580" s="166"/>
      <c r="O1580" s="334"/>
    </row>
    <row r="1581" spans="4:15" customFormat="1" x14ac:dyDescent="0.2">
      <c r="D1581" s="166"/>
      <c r="O1581" s="334"/>
    </row>
    <row r="1582" spans="4:15" customFormat="1" x14ac:dyDescent="0.2">
      <c r="D1582" s="166"/>
      <c r="O1582" s="334"/>
    </row>
    <row r="1583" spans="4:15" customFormat="1" x14ac:dyDescent="0.2">
      <c r="D1583" s="166"/>
      <c r="O1583" s="334"/>
    </row>
    <row r="1584" spans="4:15" customFormat="1" x14ac:dyDescent="0.2">
      <c r="D1584" s="166"/>
      <c r="O1584" s="334"/>
    </row>
    <row r="1585" spans="4:15" customFormat="1" x14ac:dyDescent="0.2">
      <c r="D1585" s="166"/>
      <c r="O1585" s="334"/>
    </row>
    <row r="1586" spans="4:15" customFormat="1" x14ac:dyDescent="0.2">
      <c r="D1586" s="166"/>
      <c r="O1586" s="334"/>
    </row>
    <row r="1587" spans="4:15" customFormat="1" x14ac:dyDescent="0.2">
      <c r="D1587" s="166"/>
      <c r="O1587" s="334"/>
    </row>
    <row r="1588" spans="4:15" customFormat="1" x14ac:dyDescent="0.2">
      <c r="D1588" s="166"/>
      <c r="O1588" s="334"/>
    </row>
    <row r="1589" spans="4:15" customFormat="1" x14ac:dyDescent="0.2">
      <c r="D1589" s="166"/>
      <c r="O1589" s="334"/>
    </row>
    <row r="1590" spans="4:15" customFormat="1" x14ac:dyDescent="0.2">
      <c r="D1590" s="166"/>
      <c r="O1590" s="334"/>
    </row>
    <row r="1591" spans="4:15" customFormat="1" x14ac:dyDescent="0.2">
      <c r="D1591" s="166"/>
      <c r="O1591" s="334"/>
    </row>
    <row r="1592" spans="4:15" customFormat="1" x14ac:dyDescent="0.2">
      <c r="D1592" s="166"/>
      <c r="O1592" s="334"/>
    </row>
    <row r="1593" spans="4:15" customFormat="1" x14ac:dyDescent="0.2">
      <c r="D1593" s="166"/>
      <c r="O1593" s="334"/>
    </row>
    <row r="1594" spans="4:15" customFormat="1" x14ac:dyDescent="0.2">
      <c r="D1594" s="166"/>
      <c r="O1594" s="334"/>
    </row>
    <row r="1595" spans="4:15" customFormat="1" x14ac:dyDescent="0.2">
      <c r="D1595" s="166"/>
      <c r="O1595" s="334"/>
    </row>
    <row r="1596" spans="4:15" customFormat="1" x14ac:dyDescent="0.2">
      <c r="D1596" s="166"/>
      <c r="O1596" s="334"/>
    </row>
    <row r="1597" spans="4:15" customFormat="1" x14ac:dyDescent="0.2">
      <c r="D1597" s="166"/>
      <c r="O1597" s="334"/>
    </row>
    <row r="1598" spans="4:15" customFormat="1" x14ac:dyDescent="0.2">
      <c r="D1598" s="166"/>
      <c r="O1598" s="334"/>
    </row>
    <row r="1599" spans="4:15" customFormat="1" x14ac:dyDescent="0.2">
      <c r="D1599" s="166"/>
      <c r="O1599" s="334"/>
    </row>
    <row r="1600" spans="4:15" customFormat="1" x14ac:dyDescent="0.2">
      <c r="D1600" s="166"/>
      <c r="O1600" s="334"/>
    </row>
    <row r="1601" spans="4:15" customFormat="1" x14ac:dyDescent="0.2">
      <c r="D1601" s="166"/>
      <c r="O1601" s="334"/>
    </row>
    <row r="1602" spans="4:15" customFormat="1" x14ac:dyDescent="0.2">
      <c r="D1602" s="166"/>
      <c r="O1602" s="334"/>
    </row>
    <row r="1603" spans="4:15" customFormat="1" x14ac:dyDescent="0.2">
      <c r="D1603" s="166"/>
      <c r="O1603" s="334"/>
    </row>
    <row r="1604" spans="4:15" customFormat="1" x14ac:dyDescent="0.2">
      <c r="D1604" s="166"/>
      <c r="O1604" s="334"/>
    </row>
    <row r="1605" spans="4:15" customFormat="1" x14ac:dyDescent="0.2">
      <c r="D1605" s="166"/>
      <c r="O1605" s="334"/>
    </row>
    <row r="1606" spans="4:15" customFormat="1" x14ac:dyDescent="0.2">
      <c r="D1606" s="166"/>
      <c r="O1606" s="334"/>
    </row>
    <row r="1607" spans="4:15" customFormat="1" x14ac:dyDescent="0.2">
      <c r="D1607" s="166"/>
      <c r="O1607" s="334"/>
    </row>
    <row r="1608" spans="4:15" customFormat="1" x14ac:dyDescent="0.2">
      <c r="D1608" s="166"/>
      <c r="O1608" s="334"/>
    </row>
    <row r="1609" spans="4:15" customFormat="1" x14ac:dyDescent="0.2">
      <c r="D1609" s="166"/>
      <c r="O1609" s="334"/>
    </row>
    <row r="1610" spans="4:15" customFormat="1" x14ac:dyDescent="0.2">
      <c r="D1610" s="166"/>
      <c r="O1610" s="334"/>
    </row>
    <row r="1611" spans="4:15" customFormat="1" x14ac:dyDescent="0.2">
      <c r="D1611" s="166"/>
      <c r="O1611" s="334"/>
    </row>
    <row r="1612" spans="4:15" customFormat="1" x14ac:dyDescent="0.2">
      <c r="D1612" s="166"/>
      <c r="O1612" s="334"/>
    </row>
    <row r="1613" spans="4:15" customFormat="1" x14ac:dyDescent="0.2">
      <c r="D1613" s="166"/>
      <c r="O1613" s="334"/>
    </row>
    <row r="1614" spans="4:15" customFormat="1" x14ac:dyDescent="0.2">
      <c r="D1614" s="166"/>
      <c r="O1614" s="334"/>
    </row>
    <row r="1615" spans="4:15" customFormat="1" x14ac:dyDescent="0.2">
      <c r="D1615" s="166"/>
      <c r="O1615" s="334"/>
    </row>
    <row r="1616" spans="4:15" customFormat="1" x14ac:dyDescent="0.2">
      <c r="D1616" s="166"/>
      <c r="O1616" s="334"/>
    </row>
    <row r="1617" spans="4:15" customFormat="1" x14ac:dyDescent="0.2">
      <c r="D1617" s="166"/>
      <c r="O1617" s="334"/>
    </row>
    <row r="1618" spans="4:15" customFormat="1" x14ac:dyDescent="0.2">
      <c r="D1618" s="166"/>
      <c r="O1618" s="334"/>
    </row>
    <row r="1619" spans="4:15" customFormat="1" x14ac:dyDescent="0.2">
      <c r="D1619" s="166"/>
      <c r="O1619" s="334"/>
    </row>
    <row r="1620" spans="4:15" customFormat="1" x14ac:dyDescent="0.2">
      <c r="D1620" s="166"/>
      <c r="O1620" s="334"/>
    </row>
    <row r="1621" spans="4:15" customFormat="1" x14ac:dyDescent="0.2">
      <c r="D1621" s="166"/>
      <c r="O1621" s="334"/>
    </row>
    <row r="1622" spans="4:15" customFormat="1" x14ac:dyDescent="0.2">
      <c r="D1622" s="166"/>
      <c r="O1622" s="334"/>
    </row>
    <row r="1623" spans="4:15" customFormat="1" x14ac:dyDescent="0.2">
      <c r="D1623" s="166"/>
      <c r="O1623" s="334"/>
    </row>
    <row r="1624" spans="4:15" customFormat="1" x14ac:dyDescent="0.2">
      <c r="D1624" s="166"/>
      <c r="O1624" s="334"/>
    </row>
    <row r="1625" spans="4:15" customFormat="1" x14ac:dyDescent="0.2">
      <c r="D1625" s="166"/>
      <c r="O1625" s="334"/>
    </row>
    <row r="1626" spans="4:15" customFormat="1" x14ac:dyDescent="0.2">
      <c r="D1626" s="166"/>
      <c r="O1626" s="334"/>
    </row>
    <row r="1627" spans="4:15" customFormat="1" x14ac:dyDescent="0.2">
      <c r="D1627" s="166"/>
      <c r="O1627" s="334"/>
    </row>
    <row r="1628" spans="4:15" customFormat="1" x14ac:dyDescent="0.2">
      <c r="D1628" s="166"/>
      <c r="O1628" s="334"/>
    </row>
    <row r="1629" spans="4:15" customFormat="1" x14ac:dyDescent="0.2">
      <c r="D1629" s="166"/>
      <c r="O1629" s="334"/>
    </row>
    <row r="1630" spans="4:15" customFormat="1" x14ac:dyDescent="0.2">
      <c r="D1630" s="166"/>
      <c r="O1630" s="334"/>
    </row>
    <row r="1631" spans="4:15" customFormat="1" x14ac:dyDescent="0.2">
      <c r="D1631" s="166"/>
      <c r="O1631" s="334"/>
    </row>
    <row r="1632" spans="4:15" customFormat="1" x14ac:dyDescent="0.2">
      <c r="D1632" s="166"/>
      <c r="O1632" s="334"/>
    </row>
    <row r="1633" spans="4:15" customFormat="1" x14ac:dyDescent="0.2">
      <c r="D1633" s="166"/>
      <c r="O1633" s="334"/>
    </row>
    <row r="1634" spans="4:15" customFormat="1" x14ac:dyDescent="0.2">
      <c r="D1634" s="166"/>
      <c r="O1634" s="334"/>
    </row>
    <row r="1635" spans="4:15" customFormat="1" x14ac:dyDescent="0.2">
      <c r="D1635" s="166"/>
      <c r="O1635" s="334"/>
    </row>
    <row r="1636" spans="4:15" customFormat="1" x14ac:dyDescent="0.2">
      <c r="D1636" s="166"/>
      <c r="O1636" s="334"/>
    </row>
    <row r="1637" spans="4:15" customFormat="1" x14ac:dyDescent="0.2">
      <c r="D1637" s="166"/>
      <c r="O1637" s="334"/>
    </row>
    <row r="1638" spans="4:15" customFormat="1" x14ac:dyDescent="0.2">
      <c r="D1638" s="166"/>
      <c r="O1638" s="334"/>
    </row>
    <row r="1639" spans="4:15" customFormat="1" x14ac:dyDescent="0.2">
      <c r="D1639" s="166"/>
      <c r="O1639" s="334"/>
    </row>
    <row r="1640" spans="4:15" customFormat="1" x14ac:dyDescent="0.2">
      <c r="D1640" s="166"/>
      <c r="O1640" s="334"/>
    </row>
    <row r="1641" spans="4:15" customFormat="1" x14ac:dyDescent="0.2">
      <c r="D1641" s="166"/>
      <c r="O1641" s="334"/>
    </row>
    <row r="1642" spans="4:15" customFormat="1" x14ac:dyDescent="0.2">
      <c r="D1642" s="166"/>
      <c r="O1642" s="334"/>
    </row>
    <row r="1643" spans="4:15" customFormat="1" x14ac:dyDescent="0.2">
      <c r="D1643" s="166"/>
      <c r="O1643" s="334"/>
    </row>
    <row r="1644" spans="4:15" customFormat="1" x14ac:dyDescent="0.2">
      <c r="D1644" s="166"/>
      <c r="O1644" s="334"/>
    </row>
    <row r="1645" spans="4:15" customFormat="1" x14ac:dyDescent="0.2">
      <c r="D1645" s="166"/>
      <c r="O1645" s="334"/>
    </row>
    <row r="1646" spans="4:15" customFormat="1" x14ac:dyDescent="0.2">
      <c r="D1646" s="166"/>
      <c r="O1646" s="334"/>
    </row>
    <row r="1647" spans="4:15" customFormat="1" x14ac:dyDescent="0.2">
      <c r="D1647" s="166"/>
      <c r="O1647" s="334"/>
    </row>
    <row r="1648" spans="4:15" customFormat="1" x14ac:dyDescent="0.2">
      <c r="D1648" s="166"/>
      <c r="O1648" s="334"/>
    </row>
    <row r="1649" spans="4:15" customFormat="1" x14ac:dyDescent="0.2">
      <c r="D1649" s="166"/>
      <c r="O1649" s="334"/>
    </row>
    <row r="1650" spans="4:15" customFormat="1" x14ac:dyDescent="0.2">
      <c r="D1650" s="166"/>
      <c r="O1650" s="334"/>
    </row>
    <row r="1651" spans="4:15" customFormat="1" x14ac:dyDescent="0.2">
      <c r="D1651" s="166"/>
      <c r="O1651" s="334"/>
    </row>
    <row r="1652" spans="4:15" customFormat="1" x14ac:dyDescent="0.2">
      <c r="D1652" s="166"/>
      <c r="O1652" s="334"/>
    </row>
    <row r="1653" spans="4:15" customFormat="1" x14ac:dyDescent="0.2">
      <c r="D1653" s="166"/>
      <c r="O1653" s="334"/>
    </row>
    <row r="1654" spans="4:15" customFormat="1" x14ac:dyDescent="0.2">
      <c r="D1654" s="166"/>
      <c r="O1654" s="334"/>
    </row>
    <row r="1655" spans="4:15" customFormat="1" x14ac:dyDescent="0.2">
      <c r="D1655" s="166"/>
      <c r="O1655" s="334"/>
    </row>
    <row r="1656" spans="4:15" customFormat="1" x14ac:dyDescent="0.2">
      <c r="D1656" s="166"/>
      <c r="O1656" s="334"/>
    </row>
    <row r="1657" spans="4:15" customFormat="1" x14ac:dyDescent="0.2">
      <c r="D1657" s="166"/>
      <c r="O1657" s="334"/>
    </row>
    <row r="1658" spans="4:15" customFormat="1" x14ac:dyDescent="0.2">
      <c r="D1658" s="166"/>
      <c r="O1658" s="334"/>
    </row>
    <row r="1659" spans="4:15" customFormat="1" x14ac:dyDescent="0.2">
      <c r="D1659" s="166"/>
      <c r="O1659" s="334"/>
    </row>
    <row r="1660" spans="4:15" customFormat="1" x14ac:dyDescent="0.2">
      <c r="D1660" s="166"/>
      <c r="O1660" s="334"/>
    </row>
    <row r="1661" spans="4:15" customFormat="1" x14ac:dyDescent="0.2">
      <c r="D1661" s="166"/>
      <c r="O1661" s="334"/>
    </row>
    <row r="1662" spans="4:15" customFormat="1" x14ac:dyDescent="0.2">
      <c r="D1662" s="166"/>
      <c r="O1662" s="334"/>
    </row>
    <row r="1663" spans="4:15" customFormat="1" x14ac:dyDescent="0.2">
      <c r="D1663" s="166"/>
      <c r="O1663" s="334"/>
    </row>
    <row r="1664" spans="4:15" customFormat="1" x14ac:dyDescent="0.2">
      <c r="D1664" s="166"/>
      <c r="O1664" s="334"/>
    </row>
    <row r="1665" spans="4:15" customFormat="1" x14ac:dyDescent="0.2">
      <c r="D1665" s="166"/>
      <c r="O1665" s="334"/>
    </row>
    <row r="1666" spans="4:15" customFormat="1" x14ac:dyDescent="0.2">
      <c r="D1666" s="166"/>
      <c r="O1666" s="334"/>
    </row>
    <row r="1667" spans="4:15" customFormat="1" x14ac:dyDescent="0.2">
      <c r="D1667" s="166"/>
      <c r="O1667" s="334"/>
    </row>
    <row r="1668" spans="4:15" customFormat="1" x14ac:dyDescent="0.2">
      <c r="D1668" s="166"/>
      <c r="O1668" s="334"/>
    </row>
    <row r="1669" spans="4:15" customFormat="1" x14ac:dyDescent="0.2">
      <c r="D1669" s="166"/>
      <c r="O1669" s="334"/>
    </row>
    <row r="1670" spans="4:15" customFormat="1" x14ac:dyDescent="0.2">
      <c r="D1670" s="166"/>
      <c r="O1670" s="334"/>
    </row>
    <row r="1671" spans="4:15" customFormat="1" x14ac:dyDescent="0.2">
      <c r="D1671" s="166"/>
      <c r="O1671" s="334"/>
    </row>
    <row r="1672" spans="4:15" customFormat="1" x14ac:dyDescent="0.2">
      <c r="D1672" s="166"/>
      <c r="O1672" s="334"/>
    </row>
    <row r="1673" spans="4:15" customFormat="1" x14ac:dyDescent="0.2">
      <c r="D1673" s="166"/>
      <c r="O1673" s="334"/>
    </row>
    <row r="1674" spans="4:15" customFormat="1" x14ac:dyDescent="0.2">
      <c r="D1674" s="166"/>
      <c r="O1674" s="334"/>
    </row>
    <row r="1675" spans="4:15" customFormat="1" x14ac:dyDescent="0.2">
      <c r="D1675" s="166"/>
      <c r="O1675" s="334"/>
    </row>
    <row r="1676" spans="4:15" customFormat="1" x14ac:dyDescent="0.2">
      <c r="D1676" s="166"/>
      <c r="O1676" s="334"/>
    </row>
    <row r="1677" spans="4:15" customFormat="1" x14ac:dyDescent="0.2">
      <c r="D1677" s="166"/>
      <c r="O1677" s="334"/>
    </row>
    <row r="1678" spans="4:15" customFormat="1" x14ac:dyDescent="0.2">
      <c r="D1678" s="166"/>
      <c r="O1678" s="334"/>
    </row>
    <row r="1679" spans="4:15" customFormat="1" x14ac:dyDescent="0.2">
      <c r="D1679" s="166"/>
      <c r="O1679" s="334"/>
    </row>
    <row r="1680" spans="4:15" customFormat="1" x14ac:dyDescent="0.2">
      <c r="D1680" s="166"/>
      <c r="O1680" s="334"/>
    </row>
    <row r="1681" spans="4:15" customFormat="1" x14ac:dyDescent="0.2">
      <c r="D1681" s="166"/>
      <c r="O1681" s="334"/>
    </row>
    <row r="1682" spans="4:15" customFormat="1" x14ac:dyDescent="0.2">
      <c r="D1682" s="166"/>
      <c r="O1682" s="334"/>
    </row>
    <row r="1683" spans="4:15" customFormat="1" x14ac:dyDescent="0.2">
      <c r="D1683" s="166"/>
      <c r="O1683" s="334"/>
    </row>
    <row r="1684" spans="4:15" customFormat="1" x14ac:dyDescent="0.2">
      <c r="D1684" s="166"/>
      <c r="O1684" s="334"/>
    </row>
    <row r="1685" spans="4:15" customFormat="1" x14ac:dyDescent="0.2">
      <c r="D1685" s="166"/>
      <c r="O1685" s="334"/>
    </row>
    <row r="1686" spans="4:15" customFormat="1" x14ac:dyDescent="0.2">
      <c r="D1686" s="166"/>
      <c r="O1686" s="334"/>
    </row>
    <row r="1687" spans="4:15" customFormat="1" x14ac:dyDescent="0.2">
      <c r="D1687" s="166"/>
      <c r="O1687" s="334"/>
    </row>
    <row r="1688" spans="4:15" customFormat="1" x14ac:dyDescent="0.2">
      <c r="D1688" s="166"/>
      <c r="O1688" s="334"/>
    </row>
    <row r="1689" spans="4:15" customFormat="1" x14ac:dyDescent="0.2">
      <c r="D1689" s="166"/>
      <c r="O1689" s="334"/>
    </row>
    <row r="1690" spans="4:15" customFormat="1" x14ac:dyDescent="0.2">
      <c r="D1690" s="166"/>
      <c r="O1690" s="334"/>
    </row>
    <row r="1691" spans="4:15" customFormat="1" x14ac:dyDescent="0.2">
      <c r="D1691" s="166"/>
      <c r="O1691" s="334"/>
    </row>
    <row r="1692" spans="4:15" customFormat="1" x14ac:dyDescent="0.2">
      <c r="D1692" s="166"/>
      <c r="O1692" s="334"/>
    </row>
    <row r="1693" spans="4:15" customFormat="1" x14ac:dyDescent="0.2">
      <c r="D1693" s="166"/>
      <c r="O1693" s="334"/>
    </row>
    <row r="1694" spans="4:15" customFormat="1" x14ac:dyDescent="0.2">
      <c r="D1694" s="166"/>
      <c r="O1694" s="334"/>
    </row>
    <row r="1695" spans="4:15" customFormat="1" x14ac:dyDescent="0.2">
      <c r="D1695" s="166"/>
      <c r="O1695" s="334"/>
    </row>
    <row r="1696" spans="4:15" customFormat="1" x14ac:dyDescent="0.2">
      <c r="D1696" s="166"/>
      <c r="O1696" s="334"/>
    </row>
    <row r="1697" spans="4:15" customFormat="1" x14ac:dyDescent="0.2">
      <c r="D1697" s="166"/>
      <c r="O1697" s="334"/>
    </row>
    <row r="1698" spans="4:15" customFormat="1" x14ac:dyDescent="0.2">
      <c r="D1698" s="166"/>
      <c r="O1698" s="334"/>
    </row>
    <row r="1699" spans="4:15" customFormat="1" x14ac:dyDescent="0.2">
      <c r="D1699" s="166"/>
      <c r="O1699" s="334"/>
    </row>
    <row r="1700" spans="4:15" customFormat="1" x14ac:dyDescent="0.2">
      <c r="D1700" s="166"/>
      <c r="O1700" s="334"/>
    </row>
    <row r="1701" spans="4:15" customFormat="1" x14ac:dyDescent="0.2">
      <c r="D1701" s="166"/>
      <c r="O1701" s="334"/>
    </row>
    <row r="1702" spans="4:15" customFormat="1" x14ac:dyDescent="0.2">
      <c r="D1702" s="166"/>
      <c r="O1702" s="334"/>
    </row>
    <row r="1703" spans="4:15" customFormat="1" x14ac:dyDescent="0.2">
      <c r="D1703" s="166"/>
      <c r="O1703" s="334"/>
    </row>
    <row r="1704" spans="4:15" customFormat="1" x14ac:dyDescent="0.2">
      <c r="D1704" s="166"/>
      <c r="O1704" s="334"/>
    </row>
    <row r="1705" spans="4:15" customFormat="1" x14ac:dyDescent="0.2">
      <c r="D1705" s="166"/>
      <c r="O1705" s="334"/>
    </row>
    <row r="1706" spans="4:15" customFormat="1" x14ac:dyDescent="0.2">
      <c r="D1706" s="166"/>
      <c r="O1706" s="334"/>
    </row>
    <row r="1707" spans="4:15" customFormat="1" x14ac:dyDescent="0.2">
      <c r="D1707" s="166"/>
      <c r="O1707" s="334"/>
    </row>
    <row r="1708" spans="4:15" customFormat="1" x14ac:dyDescent="0.2">
      <c r="D1708" s="166"/>
      <c r="O1708" s="334"/>
    </row>
    <row r="1709" spans="4:15" customFormat="1" x14ac:dyDescent="0.2">
      <c r="D1709" s="166"/>
      <c r="O1709" s="334"/>
    </row>
    <row r="1710" spans="4:15" customFormat="1" x14ac:dyDescent="0.2">
      <c r="D1710" s="166"/>
      <c r="O1710" s="334"/>
    </row>
    <row r="1711" spans="4:15" customFormat="1" x14ac:dyDescent="0.2">
      <c r="D1711" s="166"/>
      <c r="O1711" s="334"/>
    </row>
    <row r="1712" spans="4:15" customFormat="1" x14ac:dyDescent="0.2">
      <c r="D1712" s="166"/>
      <c r="O1712" s="334"/>
    </row>
    <row r="1713" spans="4:15" customFormat="1" x14ac:dyDescent="0.2">
      <c r="D1713" s="166"/>
      <c r="O1713" s="334"/>
    </row>
    <row r="1714" spans="4:15" customFormat="1" x14ac:dyDescent="0.2">
      <c r="D1714" s="166"/>
      <c r="O1714" s="334"/>
    </row>
    <row r="1715" spans="4:15" customFormat="1" x14ac:dyDescent="0.2">
      <c r="D1715" s="166"/>
      <c r="O1715" s="334"/>
    </row>
    <row r="1716" spans="4:15" customFormat="1" x14ac:dyDescent="0.2">
      <c r="D1716" s="166"/>
      <c r="O1716" s="334"/>
    </row>
    <row r="1717" spans="4:15" customFormat="1" x14ac:dyDescent="0.2">
      <c r="D1717" s="166"/>
      <c r="O1717" s="334"/>
    </row>
    <row r="1718" spans="4:15" customFormat="1" x14ac:dyDescent="0.2">
      <c r="D1718" s="166"/>
      <c r="O1718" s="334"/>
    </row>
    <row r="1719" spans="4:15" customFormat="1" x14ac:dyDescent="0.2">
      <c r="D1719" s="166"/>
      <c r="O1719" s="334"/>
    </row>
    <row r="1720" spans="4:15" customFormat="1" x14ac:dyDescent="0.2">
      <c r="D1720" s="166"/>
      <c r="O1720" s="334"/>
    </row>
    <row r="1721" spans="4:15" customFormat="1" x14ac:dyDescent="0.2">
      <c r="D1721" s="166"/>
      <c r="O1721" s="334"/>
    </row>
    <row r="1722" spans="4:15" customFormat="1" x14ac:dyDescent="0.2">
      <c r="D1722" s="166"/>
      <c r="O1722" s="334"/>
    </row>
    <row r="1723" spans="4:15" customFormat="1" x14ac:dyDescent="0.2">
      <c r="D1723" s="166"/>
      <c r="O1723" s="334"/>
    </row>
    <row r="1724" spans="4:15" customFormat="1" x14ac:dyDescent="0.2">
      <c r="D1724" s="166"/>
      <c r="O1724" s="334"/>
    </row>
    <row r="1725" spans="4:15" customFormat="1" x14ac:dyDescent="0.2">
      <c r="D1725" s="166"/>
      <c r="O1725" s="334"/>
    </row>
    <row r="1726" spans="4:15" customFormat="1" x14ac:dyDescent="0.2">
      <c r="D1726" s="166"/>
      <c r="O1726" s="334"/>
    </row>
    <row r="1727" spans="4:15" customFormat="1" x14ac:dyDescent="0.2">
      <c r="D1727" s="166"/>
      <c r="O1727" s="334"/>
    </row>
    <row r="1728" spans="4:15" customFormat="1" x14ac:dyDescent="0.2">
      <c r="D1728" s="166"/>
      <c r="O1728" s="334"/>
    </row>
    <row r="1729" spans="4:15" customFormat="1" x14ac:dyDescent="0.2">
      <c r="D1729" s="166"/>
      <c r="O1729" s="334"/>
    </row>
    <row r="1730" spans="4:15" customFormat="1" x14ac:dyDescent="0.2">
      <c r="D1730" s="166"/>
      <c r="O1730" s="334"/>
    </row>
    <row r="1731" spans="4:15" customFormat="1" x14ac:dyDescent="0.2">
      <c r="D1731" s="166"/>
      <c r="O1731" s="334"/>
    </row>
    <row r="1732" spans="4:15" customFormat="1" x14ac:dyDescent="0.2">
      <c r="D1732" s="166"/>
      <c r="O1732" s="334"/>
    </row>
    <row r="1733" spans="4:15" customFormat="1" x14ac:dyDescent="0.2">
      <c r="D1733" s="166"/>
      <c r="O1733" s="334"/>
    </row>
    <row r="1734" spans="4:15" customFormat="1" x14ac:dyDescent="0.2">
      <c r="D1734" s="166"/>
      <c r="O1734" s="334"/>
    </row>
    <row r="1735" spans="4:15" customFormat="1" x14ac:dyDescent="0.2">
      <c r="D1735" s="166"/>
      <c r="O1735" s="334"/>
    </row>
    <row r="1736" spans="4:15" customFormat="1" x14ac:dyDescent="0.2">
      <c r="D1736" s="166"/>
      <c r="O1736" s="334"/>
    </row>
    <row r="1737" spans="4:15" customFormat="1" x14ac:dyDescent="0.2">
      <c r="D1737" s="166"/>
      <c r="O1737" s="334"/>
    </row>
    <row r="1738" spans="4:15" customFormat="1" x14ac:dyDescent="0.2">
      <c r="D1738" s="166"/>
      <c r="O1738" s="334"/>
    </row>
    <row r="1739" spans="4:15" customFormat="1" x14ac:dyDescent="0.2">
      <c r="D1739" s="166"/>
      <c r="O1739" s="334"/>
    </row>
    <row r="1740" spans="4:15" customFormat="1" x14ac:dyDescent="0.2">
      <c r="D1740" s="166"/>
      <c r="O1740" s="334"/>
    </row>
    <row r="1741" spans="4:15" customFormat="1" x14ac:dyDescent="0.2">
      <c r="D1741" s="166"/>
      <c r="O1741" s="334"/>
    </row>
    <row r="1742" spans="4:15" customFormat="1" x14ac:dyDescent="0.2">
      <c r="D1742" s="166"/>
      <c r="O1742" s="334"/>
    </row>
    <row r="1743" spans="4:15" customFormat="1" x14ac:dyDescent="0.2">
      <c r="D1743" s="166"/>
      <c r="O1743" s="334"/>
    </row>
    <row r="1744" spans="4:15" customFormat="1" x14ac:dyDescent="0.2">
      <c r="D1744" s="166"/>
      <c r="O1744" s="334"/>
    </row>
    <row r="1745" spans="4:15" customFormat="1" x14ac:dyDescent="0.2">
      <c r="D1745" s="166"/>
      <c r="O1745" s="334"/>
    </row>
    <row r="1746" spans="4:15" customFormat="1" x14ac:dyDescent="0.2">
      <c r="D1746" s="166"/>
      <c r="O1746" s="334"/>
    </row>
    <row r="1747" spans="4:15" customFormat="1" x14ac:dyDescent="0.2">
      <c r="D1747" s="166"/>
      <c r="O1747" s="334"/>
    </row>
    <row r="1748" spans="4:15" customFormat="1" x14ac:dyDescent="0.2">
      <c r="D1748" s="166"/>
      <c r="O1748" s="334"/>
    </row>
    <row r="1749" spans="4:15" customFormat="1" x14ac:dyDescent="0.2">
      <c r="D1749" s="166"/>
      <c r="O1749" s="334"/>
    </row>
    <row r="1750" spans="4:15" customFormat="1" x14ac:dyDescent="0.2">
      <c r="D1750" s="166"/>
      <c r="O1750" s="334"/>
    </row>
    <row r="1751" spans="4:15" customFormat="1" x14ac:dyDescent="0.2">
      <c r="D1751" s="166"/>
      <c r="O1751" s="334"/>
    </row>
    <row r="1752" spans="4:15" customFormat="1" x14ac:dyDescent="0.2">
      <c r="D1752" s="166"/>
      <c r="O1752" s="334"/>
    </row>
    <row r="1753" spans="4:15" customFormat="1" x14ac:dyDescent="0.2">
      <c r="D1753" s="166"/>
      <c r="O1753" s="334"/>
    </row>
    <row r="1754" spans="4:15" customFormat="1" x14ac:dyDescent="0.2">
      <c r="D1754" s="166"/>
      <c r="O1754" s="334"/>
    </row>
    <row r="1755" spans="4:15" customFormat="1" x14ac:dyDescent="0.2">
      <c r="D1755" s="166"/>
      <c r="O1755" s="334"/>
    </row>
    <row r="1756" spans="4:15" customFormat="1" x14ac:dyDescent="0.2">
      <c r="D1756" s="166"/>
      <c r="O1756" s="334"/>
    </row>
    <row r="1757" spans="4:15" customFormat="1" x14ac:dyDescent="0.2">
      <c r="D1757" s="166"/>
      <c r="O1757" s="334"/>
    </row>
    <row r="1758" spans="4:15" customFormat="1" x14ac:dyDescent="0.2">
      <c r="D1758" s="166"/>
      <c r="O1758" s="334"/>
    </row>
    <row r="1759" spans="4:15" customFormat="1" x14ac:dyDescent="0.2">
      <c r="D1759" s="166"/>
      <c r="O1759" s="334"/>
    </row>
    <row r="1760" spans="4:15" customFormat="1" x14ac:dyDescent="0.2">
      <c r="D1760" s="166"/>
      <c r="O1760" s="334"/>
    </row>
    <row r="1761" spans="4:15" customFormat="1" x14ac:dyDescent="0.2">
      <c r="D1761" s="166"/>
      <c r="O1761" s="334"/>
    </row>
    <row r="1762" spans="4:15" customFormat="1" x14ac:dyDescent="0.2">
      <c r="D1762" s="166"/>
      <c r="O1762" s="334"/>
    </row>
    <row r="1763" spans="4:15" customFormat="1" x14ac:dyDescent="0.2">
      <c r="D1763" s="166"/>
      <c r="O1763" s="334"/>
    </row>
    <row r="1764" spans="4:15" customFormat="1" x14ac:dyDescent="0.2">
      <c r="D1764" s="166"/>
      <c r="O1764" s="334"/>
    </row>
    <row r="1765" spans="4:15" customFormat="1" x14ac:dyDescent="0.2">
      <c r="D1765" s="166"/>
      <c r="O1765" s="334"/>
    </row>
    <row r="1766" spans="4:15" customFormat="1" x14ac:dyDescent="0.2">
      <c r="D1766" s="166"/>
      <c r="O1766" s="334"/>
    </row>
    <row r="1767" spans="4:15" customFormat="1" x14ac:dyDescent="0.2">
      <c r="D1767" s="166"/>
      <c r="O1767" s="334"/>
    </row>
    <row r="1768" spans="4:15" customFormat="1" x14ac:dyDescent="0.2">
      <c r="D1768" s="166"/>
      <c r="O1768" s="334"/>
    </row>
    <row r="1769" spans="4:15" customFormat="1" x14ac:dyDescent="0.2">
      <c r="D1769" s="166"/>
      <c r="O1769" s="334"/>
    </row>
    <row r="1770" spans="4:15" customFormat="1" x14ac:dyDescent="0.2">
      <c r="D1770" s="166"/>
      <c r="O1770" s="334"/>
    </row>
    <row r="1771" spans="4:15" customFormat="1" x14ac:dyDescent="0.2">
      <c r="D1771" s="166"/>
      <c r="O1771" s="334"/>
    </row>
    <row r="1772" spans="4:15" customFormat="1" x14ac:dyDescent="0.2">
      <c r="D1772" s="166"/>
      <c r="O1772" s="334"/>
    </row>
    <row r="1773" spans="4:15" customFormat="1" x14ac:dyDescent="0.2">
      <c r="D1773" s="166"/>
      <c r="O1773" s="334"/>
    </row>
    <row r="1774" spans="4:15" customFormat="1" x14ac:dyDescent="0.2">
      <c r="D1774" s="166"/>
      <c r="O1774" s="334"/>
    </row>
    <row r="1775" spans="4:15" customFormat="1" x14ac:dyDescent="0.2">
      <c r="D1775" s="166"/>
      <c r="O1775" s="334"/>
    </row>
    <row r="1776" spans="4:15" customFormat="1" x14ac:dyDescent="0.2">
      <c r="D1776" s="166"/>
      <c r="O1776" s="334"/>
    </row>
    <row r="1777" spans="4:15" customFormat="1" x14ac:dyDescent="0.2">
      <c r="D1777" s="166"/>
      <c r="O1777" s="334"/>
    </row>
    <row r="1778" spans="4:15" customFormat="1" x14ac:dyDescent="0.2">
      <c r="D1778" s="166"/>
      <c r="O1778" s="334"/>
    </row>
    <row r="1779" spans="4:15" customFormat="1" x14ac:dyDescent="0.2">
      <c r="D1779" s="166"/>
      <c r="O1779" s="334"/>
    </row>
    <row r="1780" spans="4:15" customFormat="1" x14ac:dyDescent="0.2">
      <c r="D1780" s="166"/>
      <c r="O1780" s="334"/>
    </row>
    <row r="1781" spans="4:15" customFormat="1" x14ac:dyDescent="0.2">
      <c r="D1781" s="166"/>
      <c r="O1781" s="334"/>
    </row>
    <row r="1782" spans="4:15" customFormat="1" x14ac:dyDescent="0.2">
      <c r="D1782" s="166"/>
      <c r="O1782" s="334"/>
    </row>
    <row r="1783" spans="4:15" customFormat="1" x14ac:dyDescent="0.2">
      <c r="D1783" s="166"/>
      <c r="O1783" s="334"/>
    </row>
    <row r="1784" spans="4:15" customFormat="1" x14ac:dyDescent="0.2">
      <c r="D1784" s="166"/>
      <c r="O1784" s="334"/>
    </row>
    <row r="1785" spans="4:15" customFormat="1" x14ac:dyDescent="0.2">
      <c r="D1785" s="166"/>
      <c r="O1785" s="334"/>
    </row>
    <row r="1786" spans="4:15" customFormat="1" x14ac:dyDescent="0.2">
      <c r="D1786" s="166"/>
      <c r="O1786" s="334"/>
    </row>
    <row r="1787" spans="4:15" customFormat="1" x14ac:dyDescent="0.2">
      <c r="D1787" s="166"/>
      <c r="O1787" s="334"/>
    </row>
    <row r="1788" spans="4:15" customFormat="1" x14ac:dyDescent="0.2">
      <c r="D1788" s="166"/>
      <c r="O1788" s="334"/>
    </row>
    <row r="1789" spans="4:15" customFormat="1" x14ac:dyDescent="0.2">
      <c r="D1789" s="166"/>
      <c r="O1789" s="334"/>
    </row>
    <row r="1790" spans="4:15" customFormat="1" x14ac:dyDescent="0.2">
      <c r="D1790" s="166"/>
      <c r="O1790" s="334"/>
    </row>
    <row r="1791" spans="4:15" customFormat="1" x14ac:dyDescent="0.2">
      <c r="D1791" s="166"/>
      <c r="O1791" s="334"/>
    </row>
    <row r="1792" spans="4:15" customFormat="1" x14ac:dyDescent="0.2">
      <c r="D1792" s="166"/>
      <c r="O1792" s="334"/>
    </row>
    <row r="1793" spans="4:15" customFormat="1" x14ac:dyDescent="0.2">
      <c r="D1793" s="166"/>
      <c r="O1793" s="334"/>
    </row>
    <row r="1794" spans="4:15" customFormat="1" x14ac:dyDescent="0.2">
      <c r="D1794" s="166"/>
      <c r="O1794" s="334"/>
    </row>
    <row r="1795" spans="4:15" customFormat="1" x14ac:dyDescent="0.2">
      <c r="D1795" s="166"/>
      <c r="O1795" s="334"/>
    </row>
    <row r="1796" spans="4:15" customFormat="1" x14ac:dyDescent="0.2">
      <c r="D1796" s="166"/>
      <c r="O1796" s="334"/>
    </row>
    <row r="1797" spans="4:15" customFormat="1" x14ac:dyDescent="0.2">
      <c r="D1797" s="166"/>
      <c r="O1797" s="334"/>
    </row>
    <row r="1798" spans="4:15" customFormat="1" x14ac:dyDescent="0.2">
      <c r="D1798" s="166"/>
      <c r="O1798" s="334"/>
    </row>
    <row r="1799" spans="4:15" customFormat="1" x14ac:dyDescent="0.2">
      <c r="D1799" s="166"/>
      <c r="O1799" s="334"/>
    </row>
    <row r="1800" spans="4:15" customFormat="1" x14ac:dyDescent="0.2">
      <c r="D1800" s="166"/>
      <c r="O1800" s="334"/>
    </row>
    <row r="1801" spans="4:15" customFormat="1" x14ac:dyDescent="0.2">
      <c r="D1801" s="166"/>
      <c r="O1801" s="334"/>
    </row>
    <row r="1802" spans="4:15" customFormat="1" x14ac:dyDescent="0.2">
      <c r="D1802" s="166"/>
      <c r="O1802" s="334"/>
    </row>
    <row r="1803" spans="4:15" customFormat="1" x14ac:dyDescent="0.2">
      <c r="D1803" s="166"/>
      <c r="O1803" s="334"/>
    </row>
    <row r="1804" spans="4:15" customFormat="1" x14ac:dyDescent="0.2">
      <c r="D1804" s="166"/>
      <c r="O1804" s="334"/>
    </row>
    <row r="1805" spans="4:15" customFormat="1" x14ac:dyDescent="0.2">
      <c r="D1805" s="166"/>
      <c r="O1805" s="334"/>
    </row>
    <row r="1806" spans="4:15" customFormat="1" x14ac:dyDescent="0.2">
      <c r="D1806" s="166"/>
      <c r="O1806" s="334"/>
    </row>
    <row r="1807" spans="4:15" customFormat="1" x14ac:dyDescent="0.2">
      <c r="D1807" s="166"/>
      <c r="O1807" s="334"/>
    </row>
    <row r="1808" spans="4:15" customFormat="1" x14ac:dyDescent="0.2">
      <c r="D1808" s="166"/>
      <c r="O1808" s="334"/>
    </row>
    <row r="1809" spans="4:15" customFormat="1" x14ac:dyDescent="0.2">
      <c r="D1809" s="166"/>
      <c r="O1809" s="334"/>
    </row>
    <row r="1810" spans="4:15" customFormat="1" x14ac:dyDescent="0.2">
      <c r="D1810" s="166"/>
      <c r="O1810" s="334"/>
    </row>
    <row r="1811" spans="4:15" customFormat="1" x14ac:dyDescent="0.2">
      <c r="D1811" s="166"/>
      <c r="O1811" s="334"/>
    </row>
    <row r="1812" spans="4:15" customFormat="1" x14ac:dyDescent="0.2">
      <c r="D1812" s="166"/>
      <c r="O1812" s="334"/>
    </row>
    <row r="1813" spans="4:15" customFormat="1" x14ac:dyDescent="0.2">
      <c r="D1813" s="166"/>
      <c r="O1813" s="334"/>
    </row>
    <row r="1814" spans="4:15" customFormat="1" x14ac:dyDescent="0.2">
      <c r="D1814" s="166"/>
      <c r="O1814" s="334"/>
    </row>
    <row r="1815" spans="4:15" customFormat="1" x14ac:dyDescent="0.2">
      <c r="D1815" s="166"/>
      <c r="O1815" s="334"/>
    </row>
    <row r="1816" spans="4:15" customFormat="1" x14ac:dyDescent="0.2">
      <c r="D1816" s="166"/>
      <c r="O1816" s="334"/>
    </row>
    <row r="1817" spans="4:15" customFormat="1" x14ac:dyDescent="0.2">
      <c r="D1817" s="166"/>
      <c r="O1817" s="334"/>
    </row>
    <row r="1818" spans="4:15" customFormat="1" x14ac:dyDescent="0.2">
      <c r="D1818" s="166"/>
      <c r="O1818" s="334"/>
    </row>
    <row r="1819" spans="4:15" customFormat="1" x14ac:dyDescent="0.2">
      <c r="D1819" s="166"/>
      <c r="O1819" s="334"/>
    </row>
    <row r="1820" spans="4:15" customFormat="1" x14ac:dyDescent="0.2">
      <c r="D1820" s="166"/>
      <c r="O1820" s="334"/>
    </row>
    <row r="1821" spans="4:15" customFormat="1" x14ac:dyDescent="0.2">
      <c r="D1821" s="166"/>
      <c r="O1821" s="334"/>
    </row>
    <row r="1822" spans="4:15" customFormat="1" x14ac:dyDescent="0.2">
      <c r="D1822" s="166"/>
      <c r="O1822" s="334"/>
    </row>
    <row r="1823" spans="4:15" customFormat="1" x14ac:dyDescent="0.2">
      <c r="D1823" s="166"/>
      <c r="O1823" s="334"/>
    </row>
    <row r="1824" spans="4:15" customFormat="1" x14ac:dyDescent="0.2">
      <c r="D1824" s="166"/>
      <c r="O1824" s="334"/>
    </row>
    <row r="1825" spans="4:15" customFormat="1" x14ac:dyDescent="0.2">
      <c r="D1825" s="166"/>
      <c r="O1825" s="334"/>
    </row>
    <row r="1826" spans="4:15" customFormat="1" x14ac:dyDescent="0.2">
      <c r="D1826" s="166"/>
      <c r="O1826" s="334"/>
    </row>
    <row r="1827" spans="4:15" customFormat="1" x14ac:dyDescent="0.2">
      <c r="D1827" s="166"/>
      <c r="O1827" s="334"/>
    </row>
    <row r="1828" spans="4:15" customFormat="1" x14ac:dyDescent="0.2">
      <c r="D1828" s="166"/>
      <c r="O1828" s="334"/>
    </row>
    <row r="1829" spans="4:15" customFormat="1" x14ac:dyDescent="0.2">
      <c r="D1829" s="166"/>
      <c r="O1829" s="334"/>
    </row>
    <row r="1830" spans="4:15" customFormat="1" x14ac:dyDescent="0.2">
      <c r="D1830" s="166"/>
      <c r="O1830" s="334"/>
    </row>
    <row r="1831" spans="4:15" customFormat="1" x14ac:dyDescent="0.2">
      <c r="D1831" s="166"/>
      <c r="O1831" s="334"/>
    </row>
    <row r="1832" spans="4:15" customFormat="1" x14ac:dyDescent="0.2">
      <c r="D1832" s="166"/>
      <c r="O1832" s="334"/>
    </row>
    <row r="1833" spans="4:15" customFormat="1" x14ac:dyDescent="0.2">
      <c r="D1833" s="166"/>
      <c r="O1833" s="334"/>
    </row>
    <row r="1834" spans="4:15" customFormat="1" x14ac:dyDescent="0.2">
      <c r="D1834" s="166"/>
      <c r="O1834" s="334"/>
    </row>
    <row r="1835" spans="4:15" customFormat="1" x14ac:dyDescent="0.2">
      <c r="D1835" s="166"/>
      <c r="O1835" s="334"/>
    </row>
    <row r="1836" spans="4:15" customFormat="1" x14ac:dyDescent="0.2">
      <c r="D1836" s="166"/>
      <c r="O1836" s="334"/>
    </row>
    <row r="1837" spans="4:15" customFormat="1" x14ac:dyDescent="0.2">
      <c r="D1837" s="166"/>
      <c r="O1837" s="334"/>
    </row>
    <row r="1838" spans="4:15" customFormat="1" x14ac:dyDescent="0.2">
      <c r="D1838" s="166"/>
      <c r="O1838" s="334"/>
    </row>
    <row r="1839" spans="4:15" customFormat="1" x14ac:dyDescent="0.2">
      <c r="D1839" s="166"/>
      <c r="O1839" s="334"/>
    </row>
    <row r="1840" spans="4:15" customFormat="1" x14ac:dyDescent="0.2">
      <c r="D1840" s="166"/>
      <c r="O1840" s="334"/>
    </row>
    <row r="1841" spans="4:15" customFormat="1" x14ac:dyDescent="0.2">
      <c r="D1841" s="166"/>
      <c r="O1841" s="334"/>
    </row>
    <row r="1842" spans="4:15" customFormat="1" x14ac:dyDescent="0.2">
      <c r="D1842" s="166"/>
      <c r="O1842" s="334"/>
    </row>
    <row r="1843" spans="4:15" customFormat="1" x14ac:dyDescent="0.2">
      <c r="D1843" s="166"/>
      <c r="O1843" s="334"/>
    </row>
    <row r="1844" spans="4:15" customFormat="1" x14ac:dyDescent="0.2">
      <c r="D1844" s="166"/>
      <c r="O1844" s="334"/>
    </row>
    <row r="1845" spans="4:15" customFormat="1" x14ac:dyDescent="0.2">
      <c r="D1845" s="166"/>
      <c r="O1845" s="334"/>
    </row>
    <row r="1846" spans="4:15" customFormat="1" x14ac:dyDescent="0.2">
      <c r="D1846" s="166"/>
      <c r="O1846" s="334"/>
    </row>
    <row r="1847" spans="4:15" customFormat="1" x14ac:dyDescent="0.2">
      <c r="D1847" s="166"/>
      <c r="O1847" s="334"/>
    </row>
    <row r="1848" spans="4:15" customFormat="1" x14ac:dyDescent="0.2">
      <c r="D1848" s="166"/>
      <c r="O1848" s="334"/>
    </row>
    <row r="1849" spans="4:15" customFormat="1" x14ac:dyDescent="0.2">
      <c r="D1849" s="166"/>
      <c r="O1849" s="334"/>
    </row>
    <row r="1850" spans="4:15" customFormat="1" x14ac:dyDescent="0.2">
      <c r="D1850" s="166"/>
      <c r="O1850" s="334"/>
    </row>
    <row r="1851" spans="4:15" customFormat="1" x14ac:dyDescent="0.2">
      <c r="D1851" s="166"/>
      <c r="O1851" s="334"/>
    </row>
    <row r="1852" spans="4:15" customFormat="1" x14ac:dyDescent="0.2">
      <c r="D1852" s="166"/>
      <c r="O1852" s="334"/>
    </row>
    <row r="1853" spans="4:15" customFormat="1" x14ac:dyDescent="0.2">
      <c r="D1853" s="166"/>
      <c r="O1853" s="334"/>
    </row>
    <row r="1854" spans="4:15" customFormat="1" x14ac:dyDescent="0.2">
      <c r="D1854" s="166"/>
      <c r="O1854" s="334"/>
    </row>
    <row r="1855" spans="4:15" customFormat="1" x14ac:dyDescent="0.2">
      <c r="D1855" s="166"/>
      <c r="O1855" s="334"/>
    </row>
    <row r="1856" spans="4:15" customFormat="1" x14ac:dyDescent="0.2">
      <c r="D1856" s="166"/>
      <c r="O1856" s="334"/>
    </row>
    <row r="1857" spans="4:15" customFormat="1" x14ac:dyDescent="0.2">
      <c r="D1857" s="166"/>
      <c r="O1857" s="334"/>
    </row>
    <row r="1858" spans="4:15" customFormat="1" x14ac:dyDescent="0.2">
      <c r="D1858" s="166"/>
      <c r="O1858" s="334"/>
    </row>
    <row r="1859" spans="4:15" customFormat="1" x14ac:dyDescent="0.2">
      <c r="D1859" s="166"/>
      <c r="O1859" s="334"/>
    </row>
    <row r="1860" spans="4:15" customFormat="1" x14ac:dyDescent="0.2">
      <c r="D1860" s="166"/>
      <c r="O1860" s="334"/>
    </row>
    <row r="1861" spans="4:15" customFormat="1" x14ac:dyDescent="0.2">
      <c r="D1861" s="166"/>
      <c r="O1861" s="334"/>
    </row>
    <row r="1862" spans="4:15" customFormat="1" x14ac:dyDescent="0.2">
      <c r="D1862" s="166"/>
      <c r="O1862" s="334"/>
    </row>
    <row r="1863" spans="4:15" customFormat="1" x14ac:dyDescent="0.2">
      <c r="D1863" s="166"/>
      <c r="O1863" s="334"/>
    </row>
    <row r="1864" spans="4:15" customFormat="1" x14ac:dyDescent="0.2">
      <c r="D1864" s="166"/>
      <c r="O1864" s="334"/>
    </row>
    <row r="1865" spans="4:15" customFormat="1" x14ac:dyDescent="0.2">
      <c r="D1865" s="166"/>
      <c r="O1865" s="334"/>
    </row>
    <row r="1866" spans="4:15" customFormat="1" x14ac:dyDescent="0.2">
      <c r="D1866" s="166"/>
      <c r="O1866" s="334"/>
    </row>
    <row r="1867" spans="4:15" customFormat="1" x14ac:dyDescent="0.2">
      <c r="D1867" s="166"/>
      <c r="O1867" s="334"/>
    </row>
    <row r="1868" spans="4:15" customFormat="1" x14ac:dyDescent="0.2">
      <c r="D1868" s="166"/>
      <c r="O1868" s="334"/>
    </row>
    <row r="1869" spans="4:15" customFormat="1" x14ac:dyDescent="0.2">
      <c r="D1869" s="166"/>
      <c r="O1869" s="334"/>
    </row>
    <row r="1870" spans="4:15" customFormat="1" x14ac:dyDescent="0.2">
      <c r="D1870" s="166"/>
      <c r="O1870" s="334"/>
    </row>
    <row r="1871" spans="4:15" customFormat="1" x14ac:dyDescent="0.2">
      <c r="D1871" s="166"/>
      <c r="O1871" s="334"/>
    </row>
    <row r="1872" spans="4:15" customFormat="1" x14ac:dyDescent="0.2">
      <c r="D1872" s="166"/>
      <c r="O1872" s="334"/>
    </row>
    <row r="1873" spans="4:15" customFormat="1" x14ac:dyDescent="0.2">
      <c r="D1873" s="166"/>
      <c r="O1873" s="334"/>
    </row>
    <row r="1874" spans="4:15" customFormat="1" x14ac:dyDescent="0.2">
      <c r="D1874" s="166"/>
      <c r="O1874" s="334"/>
    </row>
    <row r="1875" spans="4:15" customFormat="1" x14ac:dyDescent="0.2">
      <c r="D1875" s="166"/>
      <c r="O1875" s="334"/>
    </row>
    <row r="1876" spans="4:15" customFormat="1" x14ac:dyDescent="0.2">
      <c r="D1876" s="166"/>
      <c r="O1876" s="334"/>
    </row>
    <row r="1877" spans="4:15" customFormat="1" x14ac:dyDescent="0.2">
      <c r="D1877" s="166"/>
      <c r="O1877" s="334"/>
    </row>
    <row r="1878" spans="4:15" customFormat="1" x14ac:dyDescent="0.2">
      <c r="D1878" s="166"/>
      <c r="O1878" s="334"/>
    </row>
    <row r="1879" spans="4:15" customFormat="1" x14ac:dyDescent="0.2">
      <c r="D1879" s="166"/>
      <c r="O1879" s="334"/>
    </row>
    <row r="1880" spans="4:15" customFormat="1" x14ac:dyDescent="0.2">
      <c r="D1880" s="166"/>
      <c r="O1880" s="334"/>
    </row>
    <row r="1881" spans="4:15" customFormat="1" x14ac:dyDescent="0.2">
      <c r="D1881" s="166"/>
      <c r="O1881" s="334"/>
    </row>
    <row r="1882" spans="4:15" customFormat="1" x14ac:dyDescent="0.2">
      <c r="D1882" s="166"/>
      <c r="O1882" s="334"/>
    </row>
    <row r="1883" spans="4:15" customFormat="1" x14ac:dyDescent="0.2">
      <c r="D1883" s="166"/>
      <c r="O1883" s="334"/>
    </row>
    <row r="1884" spans="4:15" customFormat="1" x14ac:dyDescent="0.2">
      <c r="D1884" s="166"/>
      <c r="O1884" s="334"/>
    </row>
    <row r="1885" spans="4:15" customFormat="1" x14ac:dyDescent="0.2">
      <c r="D1885" s="166"/>
      <c r="O1885" s="334"/>
    </row>
    <row r="1886" spans="4:15" customFormat="1" x14ac:dyDescent="0.2">
      <c r="D1886" s="166"/>
      <c r="O1886" s="334"/>
    </row>
    <row r="1887" spans="4:15" customFormat="1" x14ac:dyDescent="0.2">
      <c r="D1887" s="166"/>
      <c r="O1887" s="334"/>
    </row>
    <row r="1888" spans="4:15" customFormat="1" x14ac:dyDescent="0.2">
      <c r="D1888" s="166"/>
      <c r="O1888" s="334"/>
    </row>
    <row r="1889" spans="4:15" customFormat="1" x14ac:dyDescent="0.2">
      <c r="D1889" s="166"/>
      <c r="O1889" s="334"/>
    </row>
    <row r="1890" spans="4:15" customFormat="1" x14ac:dyDescent="0.2">
      <c r="D1890" s="166"/>
      <c r="O1890" s="334"/>
    </row>
    <row r="1891" spans="4:15" customFormat="1" x14ac:dyDescent="0.2">
      <c r="D1891" s="166"/>
      <c r="O1891" s="334"/>
    </row>
    <row r="1892" spans="4:15" customFormat="1" x14ac:dyDescent="0.2">
      <c r="D1892" s="166"/>
      <c r="O1892" s="334"/>
    </row>
    <row r="1893" spans="4:15" customFormat="1" x14ac:dyDescent="0.2">
      <c r="D1893" s="166"/>
      <c r="O1893" s="334"/>
    </row>
    <row r="1894" spans="4:15" customFormat="1" x14ac:dyDescent="0.2">
      <c r="D1894" s="166"/>
      <c r="O1894" s="334"/>
    </row>
    <row r="1895" spans="4:15" customFormat="1" x14ac:dyDescent="0.2">
      <c r="D1895" s="166"/>
      <c r="O1895" s="334"/>
    </row>
    <row r="1896" spans="4:15" customFormat="1" x14ac:dyDescent="0.2">
      <c r="D1896" s="166"/>
      <c r="O1896" s="334"/>
    </row>
    <row r="1897" spans="4:15" customFormat="1" x14ac:dyDescent="0.2">
      <c r="D1897" s="166"/>
      <c r="O1897" s="334"/>
    </row>
    <row r="1898" spans="4:15" customFormat="1" x14ac:dyDescent="0.2">
      <c r="D1898" s="166"/>
      <c r="O1898" s="334"/>
    </row>
    <row r="1899" spans="4:15" customFormat="1" x14ac:dyDescent="0.2">
      <c r="D1899" s="166"/>
      <c r="O1899" s="334"/>
    </row>
    <row r="1900" spans="4:15" customFormat="1" x14ac:dyDescent="0.2">
      <c r="D1900" s="166"/>
      <c r="O1900" s="334"/>
    </row>
    <row r="1901" spans="4:15" customFormat="1" x14ac:dyDescent="0.2">
      <c r="D1901" s="166"/>
      <c r="O1901" s="334"/>
    </row>
    <row r="1902" spans="4:15" customFormat="1" x14ac:dyDescent="0.2">
      <c r="D1902" s="166"/>
      <c r="O1902" s="334"/>
    </row>
    <row r="1903" spans="4:15" customFormat="1" x14ac:dyDescent="0.2">
      <c r="D1903" s="166"/>
      <c r="O1903" s="334"/>
    </row>
    <row r="1904" spans="4:15" customFormat="1" x14ac:dyDescent="0.2">
      <c r="D1904" s="166"/>
      <c r="O1904" s="334"/>
    </row>
    <row r="1905" spans="4:15" customFormat="1" x14ac:dyDescent="0.2">
      <c r="D1905" s="166"/>
      <c r="O1905" s="334"/>
    </row>
    <row r="1906" spans="4:15" customFormat="1" x14ac:dyDescent="0.2">
      <c r="D1906" s="166"/>
      <c r="O1906" s="334"/>
    </row>
    <row r="1907" spans="4:15" customFormat="1" x14ac:dyDescent="0.2">
      <c r="D1907" s="166"/>
      <c r="O1907" s="334"/>
    </row>
    <row r="1908" spans="4:15" customFormat="1" x14ac:dyDescent="0.2">
      <c r="D1908" s="166"/>
      <c r="O1908" s="334"/>
    </row>
    <row r="1909" spans="4:15" customFormat="1" x14ac:dyDescent="0.2">
      <c r="D1909" s="166"/>
      <c r="O1909" s="334"/>
    </row>
    <row r="1910" spans="4:15" customFormat="1" x14ac:dyDescent="0.2">
      <c r="D1910" s="166"/>
      <c r="O1910" s="334"/>
    </row>
    <row r="1911" spans="4:15" customFormat="1" x14ac:dyDescent="0.2">
      <c r="D1911" s="166"/>
      <c r="O1911" s="334"/>
    </row>
    <row r="1912" spans="4:15" customFormat="1" x14ac:dyDescent="0.2">
      <c r="D1912" s="166"/>
      <c r="O1912" s="334"/>
    </row>
    <row r="1913" spans="4:15" customFormat="1" x14ac:dyDescent="0.2">
      <c r="D1913" s="166"/>
      <c r="O1913" s="334"/>
    </row>
    <row r="1914" spans="4:15" customFormat="1" x14ac:dyDescent="0.2">
      <c r="D1914" s="166"/>
      <c r="O1914" s="334"/>
    </row>
    <row r="1915" spans="4:15" customFormat="1" x14ac:dyDescent="0.2">
      <c r="D1915" s="166"/>
      <c r="O1915" s="334"/>
    </row>
    <row r="1916" spans="4:15" customFormat="1" x14ac:dyDescent="0.2">
      <c r="D1916" s="166"/>
      <c r="O1916" s="334"/>
    </row>
    <row r="1917" spans="4:15" customFormat="1" x14ac:dyDescent="0.2">
      <c r="D1917" s="166"/>
      <c r="O1917" s="334"/>
    </row>
    <row r="1918" spans="4:15" customFormat="1" x14ac:dyDescent="0.2">
      <c r="D1918" s="166"/>
      <c r="O1918" s="334"/>
    </row>
    <row r="1919" spans="4:15" customFormat="1" x14ac:dyDescent="0.2">
      <c r="D1919" s="166"/>
      <c r="O1919" s="334"/>
    </row>
    <row r="1920" spans="4:15" customFormat="1" x14ac:dyDescent="0.2">
      <c r="D1920" s="166"/>
      <c r="O1920" s="334"/>
    </row>
    <row r="1921" spans="4:15" customFormat="1" x14ac:dyDescent="0.2">
      <c r="D1921" s="166"/>
      <c r="O1921" s="334"/>
    </row>
    <row r="1922" spans="4:15" customFormat="1" x14ac:dyDescent="0.2">
      <c r="D1922" s="166"/>
      <c r="O1922" s="334"/>
    </row>
    <row r="1923" spans="4:15" customFormat="1" x14ac:dyDescent="0.2">
      <c r="D1923" s="166"/>
      <c r="O1923" s="334"/>
    </row>
    <row r="1924" spans="4:15" customFormat="1" x14ac:dyDescent="0.2">
      <c r="D1924" s="166"/>
      <c r="O1924" s="334"/>
    </row>
    <row r="1925" spans="4:15" customFormat="1" x14ac:dyDescent="0.2">
      <c r="D1925" s="166"/>
      <c r="O1925" s="334"/>
    </row>
    <row r="1926" spans="4:15" customFormat="1" x14ac:dyDescent="0.2">
      <c r="D1926" s="166"/>
      <c r="O1926" s="334"/>
    </row>
    <row r="1927" spans="4:15" customFormat="1" x14ac:dyDescent="0.2">
      <c r="D1927" s="166"/>
      <c r="O1927" s="334"/>
    </row>
    <row r="1928" spans="4:15" customFormat="1" x14ac:dyDescent="0.2">
      <c r="D1928" s="166"/>
      <c r="O1928" s="334"/>
    </row>
    <row r="1929" spans="4:15" customFormat="1" x14ac:dyDescent="0.2">
      <c r="D1929" s="166"/>
      <c r="O1929" s="334"/>
    </row>
    <row r="1930" spans="4:15" customFormat="1" x14ac:dyDescent="0.2">
      <c r="D1930" s="166"/>
      <c r="O1930" s="334"/>
    </row>
    <row r="1931" spans="4:15" customFormat="1" x14ac:dyDescent="0.2">
      <c r="D1931" s="166"/>
      <c r="O1931" s="334"/>
    </row>
    <row r="1932" spans="4:15" customFormat="1" x14ac:dyDescent="0.2">
      <c r="D1932" s="166"/>
      <c r="O1932" s="334"/>
    </row>
    <row r="1933" spans="4:15" customFormat="1" x14ac:dyDescent="0.2">
      <c r="D1933" s="166"/>
      <c r="O1933" s="334"/>
    </row>
    <row r="1934" spans="4:15" customFormat="1" x14ac:dyDescent="0.2">
      <c r="D1934" s="166"/>
      <c r="O1934" s="334"/>
    </row>
    <row r="1935" spans="4:15" customFormat="1" x14ac:dyDescent="0.2">
      <c r="D1935" s="166"/>
      <c r="O1935" s="334"/>
    </row>
    <row r="1936" spans="4:15" customFormat="1" x14ac:dyDescent="0.2">
      <c r="D1936" s="166"/>
      <c r="O1936" s="334"/>
    </row>
    <row r="1937" spans="4:15" customFormat="1" x14ac:dyDescent="0.2">
      <c r="D1937" s="166"/>
      <c r="O1937" s="334"/>
    </row>
    <row r="1938" spans="4:15" customFormat="1" x14ac:dyDescent="0.2">
      <c r="D1938" s="166"/>
      <c r="O1938" s="334"/>
    </row>
    <row r="1939" spans="4:15" customFormat="1" x14ac:dyDescent="0.2">
      <c r="D1939" s="166"/>
      <c r="O1939" s="334"/>
    </row>
    <row r="1940" spans="4:15" customFormat="1" x14ac:dyDescent="0.2">
      <c r="D1940" s="166"/>
      <c r="O1940" s="334"/>
    </row>
    <row r="1941" spans="4:15" customFormat="1" x14ac:dyDescent="0.2">
      <c r="D1941" s="166"/>
      <c r="O1941" s="334"/>
    </row>
    <row r="1942" spans="4:15" customFormat="1" x14ac:dyDescent="0.2">
      <c r="D1942" s="166"/>
      <c r="O1942" s="334"/>
    </row>
    <row r="1943" spans="4:15" customFormat="1" x14ac:dyDescent="0.2">
      <c r="D1943" s="166"/>
      <c r="O1943" s="334"/>
    </row>
    <row r="1944" spans="4:15" customFormat="1" x14ac:dyDescent="0.2">
      <c r="D1944" s="166"/>
      <c r="O1944" s="334"/>
    </row>
    <row r="1945" spans="4:15" customFormat="1" x14ac:dyDescent="0.2">
      <c r="D1945" s="166"/>
      <c r="O1945" s="334"/>
    </row>
    <row r="1946" spans="4:15" customFormat="1" x14ac:dyDescent="0.2">
      <c r="D1946" s="166"/>
      <c r="O1946" s="334"/>
    </row>
    <row r="1947" spans="4:15" customFormat="1" x14ac:dyDescent="0.2">
      <c r="D1947" s="166"/>
      <c r="O1947" s="334"/>
    </row>
    <row r="1948" spans="4:15" customFormat="1" x14ac:dyDescent="0.2">
      <c r="D1948" s="166"/>
      <c r="O1948" s="334"/>
    </row>
    <row r="1949" spans="4:15" customFormat="1" x14ac:dyDescent="0.2">
      <c r="D1949" s="166"/>
      <c r="O1949" s="334"/>
    </row>
    <row r="1950" spans="4:15" customFormat="1" x14ac:dyDescent="0.2">
      <c r="D1950" s="166"/>
      <c r="O1950" s="334"/>
    </row>
    <row r="1951" spans="4:15" customFormat="1" x14ac:dyDescent="0.2">
      <c r="D1951" s="166"/>
      <c r="O1951" s="334"/>
    </row>
    <row r="1952" spans="4:15" customFormat="1" x14ac:dyDescent="0.2">
      <c r="D1952" s="166"/>
      <c r="O1952" s="334"/>
    </row>
    <row r="1953" spans="4:15" customFormat="1" x14ac:dyDescent="0.2">
      <c r="D1953" s="166"/>
      <c r="O1953" s="334"/>
    </row>
    <row r="1954" spans="4:15" customFormat="1" x14ac:dyDescent="0.2">
      <c r="D1954" s="166"/>
      <c r="O1954" s="334"/>
    </row>
    <row r="1955" spans="4:15" customFormat="1" x14ac:dyDescent="0.2">
      <c r="D1955" s="166"/>
      <c r="O1955" s="334"/>
    </row>
    <row r="1956" spans="4:15" customFormat="1" x14ac:dyDescent="0.2">
      <c r="D1956" s="166"/>
      <c r="O1956" s="334"/>
    </row>
    <row r="1957" spans="4:15" customFormat="1" x14ac:dyDescent="0.2">
      <c r="D1957" s="166"/>
      <c r="O1957" s="334"/>
    </row>
    <row r="1958" spans="4:15" customFormat="1" x14ac:dyDescent="0.2">
      <c r="D1958" s="166"/>
      <c r="O1958" s="334"/>
    </row>
    <row r="1959" spans="4:15" customFormat="1" x14ac:dyDescent="0.2">
      <c r="D1959" s="166"/>
      <c r="O1959" s="334"/>
    </row>
    <row r="1960" spans="4:15" customFormat="1" x14ac:dyDescent="0.2">
      <c r="D1960" s="166"/>
      <c r="O1960" s="334"/>
    </row>
    <row r="1961" spans="4:15" customFormat="1" x14ac:dyDescent="0.2">
      <c r="D1961" s="166"/>
      <c r="O1961" s="334"/>
    </row>
    <row r="1962" spans="4:15" customFormat="1" x14ac:dyDescent="0.2">
      <c r="D1962" s="166"/>
      <c r="O1962" s="334"/>
    </row>
    <row r="1963" spans="4:15" customFormat="1" x14ac:dyDescent="0.2">
      <c r="D1963" s="166"/>
      <c r="O1963" s="334"/>
    </row>
    <row r="1964" spans="4:15" customFormat="1" x14ac:dyDescent="0.2">
      <c r="D1964" s="166"/>
      <c r="O1964" s="334"/>
    </row>
    <row r="1965" spans="4:15" customFormat="1" x14ac:dyDescent="0.2">
      <c r="D1965" s="166"/>
      <c r="O1965" s="334"/>
    </row>
    <row r="1966" spans="4:15" customFormat="1" x14ac:dyDescent="0.2">
      <c r="D1966" s="166"/>
      <c r="O1966" s="334"/>
    </row>
    <row r="1967" spans="4:15" customFormat="1" x14ac:dyDescent="0.2">
      <c r="D1967" s="166"/>
      <c r="O1967" s="334"/>
    </row>
    <row r="1968" spans="4:15" customFormat="1" x14ac:dyDescent="0.2">
      <c r="D1968" s="166"/>
      <c r="O1968" s="334"/>
    </row>
    <row r="1969" spans="4:15" customFormat="1" x14ac:dyDescent="0.2">
      <c r="D1969" s="166"/>
      <c r="O1969" s="334"/>
    </row>
    <row r="1970" spans="4:15" customFormat="1" x14ac:dyDescent="0.2">
      <c r="D1970" s="166"/>
      <c r="O1970" s="334"/>
    </row>
    <row r="1971" spans="4:15" customFormat="1" x14ac:dyDescent="0.2">
      <c r="D1971" s="166"/>
      <c r="O1971" s="334"/>
    </row>
    <row r="1972" spans="4:15" customFormat="1" x14ac:dyDescent="0.2">
      <c r="D1972" s="166"/>
      <c r="O1972" s="334"/>
    </row>
    <row r="1973" spans="4:15" customFormat="1" x14ac:dyDescent="0.2">
      <c r="D1973" s="166"/>
      <c r="O1973" s="334"/>
    </row>
    <row r="1974" spans="4:15" customFormat="1" x14ac:dyDescent="0.2">
      <c r="D1974" s="166"/>
      <c r="O1974" s="334"/>
    </row>
    <row r="1975" spans="4:15" customFormat="1" x14ac:dyDescent="0.2">
      <c r="D1975" s="166"/>
      <c r="O1975" s="334"/>
    </row>
    <row r="1976" spans="4:15" customFormat="1" x14ac:dyDescent="0.2">
      <c r="D1976" s="166"/>
      <c r="O1976" s="334"/>
    </row>
    <row r="1977" spans="4:15" customFormat="1" x14ac:dyDescent="0.2">
      <c r="D1977" s="166"/>
      <c r="O1977" s="334"/>
    </row>
    <row r="1978" spans="4:15" customFormat="1" x14ac:dyDescent="0.2">
      <c r="D1978" s="166"/>
      <c r="O1978" s="334"/>
    </row>
    <row r="1979" spans="4:15" customFormat="1" x14ac:dyDescent="0.2">
      <c r="D1979" s="166"/>
      <c r="O1979" s="334"/>
    </row>
    <row r="1980" spans="4:15" customFormat="1" x14ac:dyDescent="0.2">
      <c r="D1980" s="166"/>
      <c r="O1980" s="334"/>
    </row>
    <row r="1981" spans="4:15" customFormat="1" x14ac:dyDescent="0.2">
      <c r="D1981" s="166"/>
      <c r="O1981" s="334"/>
    </row>
    <row r="1982" spans="4:15" customFormat="1" x14ac:dyDescent="0.2">
      <c r="D1982" s="166"/>
      <c r="O1982" s="334"/>
    </row>
    <row r="1983" spans="4:15" customFormat="1" x14ac:dyDescent="0.2">
      <c r="D1983" s="166"/>
      <c r="O1983" s="334"/>
    </row>
    <row r="1984" spans="4:15" customFormat="1" x14ac:dyDescent="0.2">
      <c r="D1984" s="166"/>
      <c r="O1984" s="334"/>
    </row>
    <row r="1985" spans="4:15" customFormat="1" x14ac:dyDescent="0.2">
      <c r="D1985" s="166"/>
      <c r="O1985" s="334"/>
    </row>
    <row r="1986" spans="4:15" customFormat="1" x14ac:dyDescent="0.2">
      <c r="D1986" s="166"/>
      <c r="O1986" s="334"/>
    </row>
    <row r="1987" spans="4:15" customFormat="1" x14ac:dyDescent="0.2">
      <c r="D1987" s="166"/>
      <c r="O1987" s="334"/>
    </row>
    <row r="1988" spans="4:15" customFormat="1" x14ac:dyDescent="0.2">
      <c r="D1988" s="166"/>
      <c r="O1988" s="334"/>
    </row>
    <row r="1989" spans="4:15" customFormat="1" x14ac:dyDescent="0.2">
      <c r="D1989" s="166"/>
      <c r="O1989" s="334"/>
    </row>
    <row r="1990" spans="4:15" customFormat="1" x14ac:dyDescent="0.2">
      <c r="D1990" s="166"/>
      <c r="O1990" s="334"/>
    </row>
    <row r="1991" spans="4:15" customFormat="1" x14ac:dyDescent="0.2">
      <c r="D1991" s="166"/>
      <c r="O1991" s="334"/>
    </row>
    <row r="1992" spans="4:15" customFormat="1" x14ac:dyDescent="0.2">
      <c r="D1992" s="166"/>
      <c r="O1992" s="334"/>
    </row>
    <row r="1993" spans="4:15" customFormat="1" x14ac:dyDescent="0.2">
      <c r="D1993" s="166"/>
      <c r="O1993" s="334"/>
    </row>
    <row r="1994" spans="4:15" customFormat="1" x14ac:dyDescent="0.2">
      <c r="D1994" s="166"/>
      <c r="O1994" s="334"/>
    </row>
    <row r="1995" spans="4:15" customFormat="1" x14ac:dyDescent="0.2">
      <c r="D1995" s="166"/>
      <c r="O1995" s="334"/>
    </row>
    <row r="1996" spans="4:15" customFormat="1" x14ac:dyDescent="0.2">
      <c r="D1996" s="166"/>
      <c r="O1996" s="334"/>
    </row>
    <row r="1997" spans="4:15" customFormat="1" x14ac:dyDescent="0.2">
      <c r="D1997" s="166"/>
      <c r="O1997" s="334"/>
    </row>
    <row r="1998" spans="4:15" customFormat="1" x14ac:dyDescent="0.2">
      <c r="D1998" s="166"/>
      <c r="O1998" s="334"/>
    </row>
    <row r="1999" spans="4:15" customFormat="1" x14ac:dyDescent="0.2">
      <c r="D1999" s="166"/>
      <c r="O1999" s="334"/>
    </row>
    <row r="2000" spans="4:15" customFormat="1" x14ac:dyDescent="0.2">
      <c r="D2000" s="166"/>
      <c r="O2000" s="334"/>
    </row>
    <row r="2001" spans="4:15" customFormat="1" x14ac:dyDescent="0.2">
      <c r="D2001" s="166"/>
      <c r="O2001" s="334"/>
    </row>
    <row r="2002" spans="4:15" customFormat="1" x14ac:dyDescent="0.2">
      <c r="D2002" s="166"/>
      <c r="O2002" s="334"/>
    </row>
    <row r="2003" spans="4:15" customFormat="1" x14ac:dyDescent="0.2">
      <c r="D2003" s="166"/>
      <c r="O2003" s="334"/>
    </row>
    <row r="2004" spans="4:15" customFormat="1" x14ac:dyDescent="0.2">
      <c r="D2004" s="166"/>
      <c r="O2004" s="334"/>
    </row>
    <row r="2005" spans="4:15" customFormat="1" x14ac:dyDescent="0.2">
      <c r="D2005" s="166"/>
      <c r="O2005" s="334"/>
    </row>
    <row r="2006" spans="4:15" customFormat="1" x14ac:dyDescent="0.2">
      <c r="D2006" s="166"/>
      <c r="O2006" s="334"/>
    </row>
    <row r="2007" spans="4:15" customFormat="1" x14ac:dyDescent="0.2">
      <c r="D2007" s="166"/>
      <c r="O2007" s="334"/>
    </row>
    <row r="2008" spans="4:15" customFormat="1" x14ac:dyDescent="0.2">
      <c r="D2008" s="166"/>
      <c r="O2008" s="334"/>
    </row>
    <row r="2009" spans="4:15" customFormat="1" x14ac:dyDescent="0.2">
      <c r="D2009" s="166"/>
      <c r="O2009" s="334"/>
    </row>
    <row r="2010" spans="4:15" customFormat="1" x14ac:dyDescent="0.2">
      <c r="D2010" s="166"/>
      <c r="O2010" s="334"/>
    </row>
    <row r="2011" spans="4:15" customFormat="1" x14ac:dyDescent="0.2">
      <c r="D2011" s="166"/>
      <c r="O2011" s="334"/>
    </row>
    <row r="2012" spans="4:15" customFormat="1" x14ac:dyDescent="0.2">
      <c r="D2012" s="166"/>
      <c r="O2012" s="334"/>
    </row>
    <row r="2013" spans="4:15" customFormat="1" x14ac:dyDescent="0.2">
      <c r="D2013" s="166"/>
      <c r="O2013" s="334"/>
    </row>
    <row r="2014" spans="4:15" customFormat="1" x14ac:dyDescent="0.2">
      <c r="D2014" s="166"/>
      <c r="O2014" s="334"/>
    </row>
    <row r="2015" spans="4:15" customFormat="1" x14ac:dyDescent="0.2">
      <c r="D2015" s="166"/>
      <c r="O2015" s="334"/>
    </row>
    <row r="2016" spans="4:15" customFormat="1" x14ac:dyDescent="0.2">
      <c r="D2016" s="166"/>
      <c r="O2016" s="334"/>
    </row>
    <row r="2017" spans="4:15" customFormat="1" x14ac:dyDescent="0.2">
      <c r="D2017" s="166"/>
      <c r="O2017" s="334"/>
    </row>
    <row r="2018" spans="4:15" customFormat="1" x14ac:dyDescent="0.2">
      <c r="D2018" s="166"/>
      <c r="O2018" s="334"/>
    </row>
    <row r="2019" spans="4:15" customFormat="1" x14ac:dyDescent="0.2">
      <c r="D2019" s="166"/>
      <c r="O2019" s="334"/>
    </row>
    <row r="2020" spans="4:15" customFormat="1" x14ac:dyDescent="0.2">
      <c r="D2020" s="166"/>
      <c r="O2020" s="334"/>
    </row>
    <row r="2021" spans="4:15" customFormat="1" x14ac:dyDescent="0.2">
      <c r="D2021" s="166"/>
      <c r="O2021" s="334"/>
    </row>
    <row r="2022" spans="4:15" customFormat="1" x14ac:dyDescent="0.2">
      <c r="D2022" s="166"/>
      <c r="O2022" s="334"/>
    </row>
    <row r="2023" spans="4:15" customFormat="1" x14ac:dyDescent="0.2">
      <c r="D2023" s="166"/>
      <c r="O2023" s="334"/>
    </row>
    <row r="2024" spans="4:15" customFormat="1" x14ac:dyDescent="0.2">
      <c r="D2024" s="166"/>
      <c r="O2024" s="334"/>
    </row>
    <row r="2025" spans="4:15" customFormat="1" x14ac:dyDescent="0.2">
      <c r="D2025" s="166"/>
      <c r="O2025" s="334"/>
    </row>
    <row r="2026" spans="4:15" customFormat="1" x14ac:dyDescent="0.2">
      <c r="D2026" s="166"/>
      <c r="O2026" s="334"/>
    </row>
    <row r="2027" spans="4:15" customFormat="1" x14ac:dyDescent="0.2">
      <c r="D2027" s="166"/>
      <c r="O2027" s="334"/>
    </row>
    <row r="2028" spans="4:15" customFormat="1" x14ac:dyDescent="0.2">
      <c r="D2028" s="166"/>
      <c r="O2028" s="334"/>
    </row>
    <row r="2029" spans="4:15" customFormat="1" x14ac:dyDescent="0.2">
      <c r="D2029" s="166"/>
      <c r="O2029" s="334"/>
    </row>
    <row r="2030" spans="4:15" customFormat="1" x14ac:dyDescent="0.2">
      <c r="D2030" s="166"/>
      <c r="O2030" s="334"/>
    </row>
    <row r="2031" spans="4:15" customFormat="1" x14ac:dyDescent="0.2">
      <c r="D2031" s="166"/>
      <c r="O2031" s="334"/>
    </row>
    <row r="2032" spans="4:15" customFormat="1" x14ac:dyDescent="0.2">
      <c r="D2032" s="166"/>
      <c r="O2032" s="334"/>
    </row>
    <row r="2033" spans="4:15" customFormat="1" x14ac:dyDescent="0.2">
      <c r="D2033" s="166"/>
      <c r="O2033" s="334"/>
    </row>
    <row r="2034" spans="4:15" customFormat="1" x14ac:dyDescent="0.2">
      <c r="D2034" s="166"/>
      <c r="O2034" s="334"/>
    </row>
    <row r="2035" spans="4:15" customFormat="1" x14ac:dyDescent="0.2">
      <c r="D2035" s="166"/>
      <c r="O2035" s="334"/>
    </row>
    <row r="2036" spans="4:15" customFormat="1" x14ac:dyDescent="0.2">
      <c r="D2036" s="166"/>
      <c r="O2036" s="334"/>
    </row>
    <row r="2037" spans="4:15" customFormat="1" x14ac:dyDescent="0.2">
      <c r="D2037" s="166"/>
      <c r="O2037" s="334"/>
    </row>
    <row r="2038" spans="4:15" customFormat="1" x14ac:dyDescent="0.2">
      <c r="D2038" s="166"/>
      <c r="O2038" s="334"/>
    </row>
    <row r="2039" spans="4:15" customFormat="1" x14ac:dyDescent="0.2">
      <c r="D2039" s="166"/>
      <c r="O2039" s="334"/>
    </row>
    <row r="2040" spans="4:15" customFormat="1" x14ac:dyDescent="0.2">
      <c r="D2040" s="166"/>
      <c r="O2040" s="334"/>
    </row>
    <row r="2041" spans="4:15" customFormat="1" x14ac:dyDescent="0.2">
      <c r="D2041" s="166"/>
      <c r="O2041" s="334"/>
    </row>
    <row r="2042" spans="4:15" customFormat="1" x14ac:dyDescent="0.2">
      <c r="D2042" s="166"/>
      <c r="O2042" s="334"/>
    </row>
    <row r="2043" spans="4:15" customFormat="1" x14ac:dyDescent="0.2">
      <c r="D2043" s="166"/>
      <c r="O2043" s="334"/>
    </row>
    <row r="2044" spans="4:15" customFormat="1" x14ac:dyDescent="0.2">
      <c r="D2044" s="166"/>
      <c r="O2044" s="334"/>
    </row>
    <row r="2045" spans="4:15" customFormat="1" x14ac:dyDescent="0.2">
      <c r="D2045" s="166"/>
      <c r="O2045" s="334"/>
    </row>
    <row r="2046" spans="4:15" customFormat="1" x14ac:dyDescent="0.2">
      <c r="D2046" s="166"/>
      <c r="O2046" s="334"/>
    </row>
    <row r="2047" spans="4:15" customFormat="1" x14ac:dyDescent="0.2">
      <c r="D2047" s="166"/>
      <c r="O2047" s="334"/>
    </row>
    <row r="2048" spans="4:15" customFormat="1" x14ac:dyDescent="0.2">
      <c r="D2048" s="166"/>
      <c r="O2048" s="334"/>
    </row>
    <row r="2049" spans="4:15" customFormat="1" x14ac:dyDescent="0.2">
      <c r="D2049" s="166"/>
      <c r="O2049" s="334"/>
    </row>
    <row r="2050" spans="4:15" customFormat="1" x14ac:dyDescent="0.2">
      <c r="D2050" s="166"/>
      <c r="O2050" s="334"/>
    </row>
    <row r="2051" spans="4:15" customFormat="1" x14ac:dyDescent="0.2">
      <c r="D2051" s="166"/>
      <c r="O2051" s="334"/>
    </row>
    <row r="2052" spans="4:15" customFormat="1" x14ac:dyDescent="0.2">
      <c r="D2052" s="166"/>
      <c r="O2052" s="334"/>
    </row>
    <row r="2053" spans="4:15" customFormat="1" x14ac:dyDescent="0.2">
      <c r="D2053" s="166"/>
      <c r="O2053" s="334"/>
    </row>
    <row r="2054" spans="4:15" customFormat="1" x14ac:dyDescent="0.2">
      <c r="D2054" s="166"/>
      <c r="O2054" s="334"/>
    </row>
    <row r="2055" spans="4:15" customFormat="1" x14ac:dyDescent="0.2">
      <c r="D2055" s="166"/>
      <c r="O2055" s="334"/>
    </row>
    <row r="2056" spans="4:15" customFormat="1" x14ac:dyDescent="0.2">
      <c r="D2056" s="166"/>
      <c r="O2056" s="334"/>
    </row>
    <row r="2057" spans="4:15" customFormat="1" x14ac:dyDescent="0.2">
      <c r="D2057" s="166"/>
      <c r="O2057" s="334"/>
    </row>
    <row r="2058" spans="4:15" customFormat="1" x14ac:dyDescent="0.2">
      <c r="D2058" s="166"/>
      <c r="O2058" s="334"/>
    </row>
    <row r="2059" spans="4:15" customFormat="1" x14ac:dyDescent="0.2">
      <c r="D2059" s="166"/>
      <c r="O2059" s="334"/>
    </row>
    <row r="2060" spans="4:15" customFormat="1" x14ac:dyDescent="0.2">
      <c r="D2060" s="166"/>
      <c r="O2060" s="334"/>
    </row>
    <row r="2061" spans="4:15" customFormat="1" x14ac:dyDescent="0.2">
      <c r="D2061" s="166"/>
      <c r="O2061" s="334"/>
    </row>
    <row r="2062" spans="4:15" customFormat="1" x14ac:dyDescent="0.2">
      <c r="D2062" s="166"/>
      <c r="O2062" s="334"/>
    </row>
    <row r="2063" spans="4:15" customFormat="1" x14ac:dyDescent="0.2">
      <c r="D2063" s="166"/>
      <c r="O2063" s="334"/>
    </row>
    <row r="2064" spans="4:15" customFormat="1" x14ac:dyDescent="0.2">
      <c r="D2064" s="166"/>
      <c r="O2064" s="334"/>
    </row>
    <row r="2065" spans="4:15" customFormat="1" x14ac:dyDescent="0.2">
      <c r="D2065" s="166"/>
      <c r="O2065" s="334"/>
    </row>
    <row r="2066" spans="4:15" customFormat="1" x14ac:dyDescent="0.2">
      <c r="D2066" s="166"/>
      <c r="O2066" s="334"/>
    </row>
    <row r="2067" spans="4:15" customFormat="1" x14ac:dyDescent="0.2">
      <c r="D2067" s="166"/>
      <c r="O2067" s="334"/>
    </row>
    <row r="2068" spans="4:15" customFormat="1" x14ac:dyDescent="0.2">
      <c r="D2068" s="166"/>
      <c r="O2068" s="334"/>
    </row>
    <row r="2069" spans="4:15" customFormat="1" x14ac:dyDescent="0.2">
      <c r="D2069" s="166"/>
      <c r="O2069" s="334"/>
    </row>
    <row r="2070" spans="4:15" customFormat="1" x14ac:dyDescent="0.2">
      <c r="D2070" s="166"/>
      <c r="O2070" s="334"/>
    </row>
    <row r="2071" spans="4:15" customFormat="1" x14ac:dyDescent="0.2">
      <c r="D2071" s="166"/>
      <c r="O2071" s="334"/>
    </row>
    <row r="2072" spans="4:15" customFormat="1" x14ac:dyDescent="0.2">
      <c r="D2072" s="166"/>
      <c r="O2072" s="334"/>
    </row>
    <row r="2073" spans="4:15" customFormat="1" x14ac:dyDescent="0.2">
      <c r="D2073" s="166"/>
      <c r="O2073" s="334"/>
    </row>
    <row r="2074" spans="4:15" customFormat="1" x14ac:dyDescent="0.2">
      <c r="D2074" s="166"/>
      <c r="O2074" s="334"/>
    </row>
    <row r="2075" spans="4:15" customFormat="1" x14ac:dyDescent="0.2">
      <c r="D2075" s="166"/>
      <c r="O2075" s="334"/>
    </row>
    <row r="2076" spans="4:15" customFormat="1" x14ac:dyDescent="0.2">
      <c r="D2076" s="166"/>
      <c r="O2076" s="334"/>
    </row>
    <row r="2077" spans="4:15" customFormat="1" x14ac:dyDescent="0.2">
      <c r="D2077" s="166"/>
      <c r="O2077" s="334"/>
    </row>
    <row r="2078" spans="4:15" customFormat="1" x14ac:dyDescent="0.2">
      <c r="D2078" s="166"/>
      <c r="O2078" s="334"/>
    </row>
    <row r="2079" spans="4:15" customFormat="1" x14ac:dyDescent="0.2">
      <c r="D2079" s="166"/>
      <c r="O2079" s="334"/>
    </row>
    <row r="2080" spans="4:15" customFormat="1" x14ac:dyDescent="0.2">
      <c r="D2080" s="166"/>
      <c r="O2080" s="334"/>
    </row>
    <row r="2081" spans="4:15" customFormat="1" x14ac:dyDescent="0.2">
      <c r="D2081" s="166"/>
      <c r="O2081" s="334"/>
    </row>
    <row r="2082" spans="4:15" customFormat="1" x14ac:dyDescent="0.2">
      <c r="D2082" s="166"/>
      <c r="O2082" s="334"/>
    </row>
    <row r="2083" spans="4:15" customFormat="1" x14ac:dyDescent="0.2">
      <c r="D2083" s="166"/>
      <c r="O2083" s="334"/>
    </row>
    <row r="2084" spans="4:15" customFormat="1" x14ac:dyDescent="0.2">
      <c r="D2084" s="166"/>
      <c r="O2084" s="334"/>
    </row>
    <row r="2085" spans="4:15" customFormat="1" x14ac:dyDescent="0.2">
      <c r="D2085" s="166"/>
      <c r="O2085" s="334"/>
    </row>
    <row r="2086" spans="4:15" customFormat="1" x14ac:dyDescent="0.2">
      <c r="D2086" s="166"/>
      <c r="O2086" s="334"/>
    </row>
    <row r="2087" spans="4:15" customFormat="1" x14ac:dyDescent="0.2">
      <c r="D2087" s="166"/>
      <c r="O2087" s="334"/>
    </row>
    <row r="2088" spans="4:15" customFormat="1" x14ac:dyDescent="0.2">
      <c r="D2088" s="166"/>
      <c r="O2088" s="334"/>
    </row>
    <row r="2089" spans="4:15" customFormat="1" x14ac:dyDescent="0.2">
      <c r="D2089" s="166"/>
      <c r="O2089" s="334"/>
    </row>
    <row r="2090" spans="4:15" customFormat="1" x14ac:dyDescent="0.2">
      <c r="D2090" s="166"/>
      <c r="O2090" s="334"/>
    </row>
    <row r="2091" spans="4:15" customFormat="1" x14ac:dyDescent="0.2">
      <c r="D2091" s="166"/>
      <c r="O2091" s="334"/>
    </row>
    <row r="2092" spans="4:15" customFormat="1" x14ac:dyDescent="0.2">
      <c r="D2092" s="166"/>
      <c r="O2092" s="334"/>
    </row>
    <row r="2093" spans="4:15" customFormat="1" x14ac:dyDescent="0.2">
      <c r="D2093" s="166"/>
      <c r="O2093" s="334"/>
    </row>
    <row r="2094" spans="4:15" customFormat="1" x14ac:dyDescent="0.2">
      <c r="D2094" s="166"/>
      <c r="O2094" s="334"/>
    </row>
    <row r="2095" spans="4:15" customFormat="1" x14ac:dyDescent="0.2">
      <c r="D2095" s="166"/>
      <c r="O2095" s="334"/>
    </row>
    <row r="2096" spans="4:15" customFormat="1" x14ac:dyDescent="0.2">
      <c r="D2096" s="166"/>
      <c r="O2096" s="334"/>
    </row>
    <row r="2097" spans="4:15" customFormat="1" x14ac:dyDescent="0.2">
      <c r="D2097" s="166"/>
      <c r="O2097" s="334"/>
    </row>
    <row r="2098" spans="4:15" customFormat="1" x14ac:dyDescent="0.2">
      <c r="D2098" s="166"/>
      <c r="O2098" s="334"/>
    </row>
    <row r="2099" spans="4:15" customFormat="1" x14ac:dyDescent="0.2">
      <c r="D2099" s="166"/>
      <c r="O2099" s="334"/>
    </row>
    <row r="2100" spans="4:15" customFormat="1" x14ac:dyDescent="0.2">
      <c r="D2100" s="166"/>
      <c r="O2100" s="334"/>
    </row>
    <row r="2101" spans="4:15" customFormat="1" x14ac:dyDescent="0.2">
      <c r="D2101" s="166"/>
      <c r="O2101" s="334"/>
    </row>
    <row r="2102" spans="4:15" customFormat="1" x14ac:dyDescent="0.2">
      <c r="D2102" s="166"/>
      <c r="O2102" s="334"/>
    </row>
    <row r="2103" spans="4:15" customFormat="1" x14ac:dyDescent="0.2">
      <c r="D2103" s="166"/>
      <c r="O2103" s="334"/>
    </row>
    <row r="2104" spans="4:15" customFormat="1" x14ac:dyDescent="0.2">
      <c r="D2104" s="166"/>
      <c r="O2104" s="334"/>
    </row>
    <row r="2105" spans="4:15" customFormat="1" x14ac:dyDescent="0.2">
      <c r="D2105" s="166"/>
      <c r="O2105" s="334"/>
    </row>
    <row r="2106" spans="4:15" customFormat="1" x14ac:dyDescent="0.2">
      <c r="D2106" s="166"/>
      <c r="O2106" s="334"/>
    </row>
    <row r="2107" spans="4:15" customFormat="1" x14ac:dyDescent="0.2">
      <c r="D2107" s="166"/>
      <c r="O2107" s="334"/>
    </row>
    <row r="2108" spans="4:15" customFormat="1" x14ac:dyDescent="0.2">
      <c r="D2108" s="166"/>
      <c r="O2108" s="334"/>
    </row>
    <row r="2109" spans="4:15" customFormat="1" x14ac:dyDescent="0.2">
      <c r="D2109" s="166"/>
      <c r="O2109" s="334"/>
    </row>
    <row r="2110" spans="4:15" customFormat="1" x14ac:dyDescent="0.2">
      <c r="D2110" s="166"/>
      <c r="O2110" s="334"/>
    </row>
    <row r="2111" spans="4:15" customFormat="1" x14ac:dyDescent="0.2">
      <c r="D2111" s="166"/>
      <c r="O2111" s="334"/>
    </row>
    <row r="2112" spans="4:15" customFormat="1" x14ac:dyDescent="0.2">
      <c r="D2112" s="166"/>
      <c r="O2112" s="334"/>
    </row>
    <row r="2113" spans="4:15" customFormat="1" x14ac:dyDescent="0.2">
      <c r="D2113" s="166"/>
      <c r="O2113" s="334"/>
    </row>
    <row r="2114" spans="4:15" customFormat="1" x14ac:dyDescent="0.2">
      <c r="D2114" s="166"/>
      <c r="O2114" s="334"/>
    </row>
    <row r="2115" spans="4:15" customFormat="1" x14ac:dyDescent="0.2">
      <c r="D2115" s="166"/>
      <c r="O2115" s="334"/>
    </row>
    <row r="2116" spans="4:15" customFormat="1" x14ac:dyDescent="0.2">
      <c r="D2116" s="166"/>
      <c r="O2116" s="334"/>
    </row>
    <row r="2117" spans="4:15" customFormat="1" x14ac:dyDescent="0.2">
      <c r="D2117" s="166"/>
      <c r="O2117" s="334"/>
    </row>
    <row r="2118" spans="4:15" customFormat="1" x14ac:dyDescent="0.2">
      <c r="D2118" s="166"/>
      <c r="O2118" s="334"/>
    </row>
    <row r="2119" spans="4:15" customFormat="1" x14ac:dyDescent="0.2">
      <c r="D2119" s="166"/>
      <c r="O2119" s="334"/>
    </row>
    <row r="2120" spans="4:15" customFormat="1" x14ac:dyDescent="0.2">
      <c r="D2120" s="166"/>
      <c r="O2120" s="334"/>
    </row>
    <row r="2121" spans="4:15" customFormat="1" x14ac:dyDescent="0.2">
      <c r="D2121" s="166"/>
      <c r="O2121" s="334"/>
    </row>
    <row r="2122" spans="4:15" customFormat="1" x14ac:dyDescent="0.2">
      <c r="D2122" s="166"/>
      <c r="O2122" s="334"/>
    </row>
    <row r="2123" spans="4:15" customFormat="1" x14ac:dyDescent="0.2">
      <c r="D2123" s="166"/>
      <c r="O2123" s="334"/>
    </row>
    <row r="2124" spans="4:15" customFormat="1" x14ac:dyDescent="0.2">
      <c r="D2124" s="166"/>
      <c r="O2124" s="334"/>
    </row>
    <row r="2125" spans="4:15" customFormat="1" x14ac:dyDescent="0.2">
      <c r="D2125" s="166"/>
      <c r="O2125" s="334"/>
    </row>
    <row r="2126" spans="4:15" customFormat="1" x14ac:dyDescent="0.2">
      <c r="D2126" s="166"/>
      <c r="O2126" s="334"/>
    </row>
    <row r="2127" spans="4:15" customFormat="1" x14ac:dyDescent="0.2">
      <c r="D2127" s="166"/>
      <c r="O2127" s="334"/>
    </row>
    <row r="2128" spans="4:15" customFormat="1" x14ac:dyDescent="0.2">
      <c r="D2128" s="166"/>
      <c r="O2128" s="334"/>
    </row>
    <row r="2129" spans="4:15" customFormat="1" x14ac:dyDescent="0.2">
      <c r="D2129" s="166"/>
      <c r="O2129" s="334"/>
    </row>
    <row r="2130" spans="4:15" customFormat="1" x14ac:dyDescent="0.2">
      <c r="D2130" s="166"/>
      <c r="O2130" s="334"/>
    </row>
    <row r="2131" spans="4:15" customFormat="1" x14ac:dyDescent="0.2">
      <c r="D2131" s="166"/>
      <c r="O2131" s="334"/>
    </row>
    <row r="2132" spans="4:15" customFormat="1" x14ac:dyDescent="0.2">
      <c r="D2132" s="166"/>
      <c r="O2132" s="334"/>
    </row>
    <row r="2133" spans="4:15" customFormat="1" x14ac:dyDescent="0.2">
      <c r="D2133" s="166"/>
      <c r="O2133" s="334"/>
    </row>
    <row r="2134" spans="4:15" customFormat="1" x14ac:dyDescent="0.2">
      <c r="D2134" s="166"/>
      <c r="O2134" s="334"/>
    </row>
    <row r="2135" spans="4:15" customFormat="1" x14ac:dyDescent="0.2">
      <c r="D2135" s="166"/>
      <c r="O2135" s="334"/>
    </row>
    <row r="2136" spans="4:15" customFormat="1" x14ac:dyDescent="0.2">
      <c r="D2136" s="166"/>
      <c r="O2136" s="334"/>
    </row>
    <row r="2137" spans="4:15" customFormat="1" x14ac:dyDescent="0.2">
      <c r="D2137" s="166"/>
      <c r="O2137" s="334"/>
    </row>
    <row r="2138" spans="4:15" customFormat="1" x14ac:dyDescent="0.2">
      <c r="D2138" s="166"/>
      <c r="O2138" s="334"/>
    </row>
    <row r="2139" spans="4:15" customFormat="1" x14ac:dyDescent="0.2">
      <c r="D2139" s="166"/>
      <c r="O2139" s="334"/>
    </row>
    <row r="2140" spans="4:15" customFormat="1" x14ac:dyDescent="0.2">
      <c r="D2140" s="166"/>
      <c r="O2140" s="334"/>
    </row>
    <row r="2141" spans="4:15" customFormat="1" x14ac:dyDescent="0.2">
      <c r="D2141" s="166"/>
      <c r="O2141" s="334"/>
    </row>
    <row r="2142" spans="4:15" customFormat="1" x14ac:dyDescent="0.2">
      <c r="D2142" s="166"/>
      <c r="O2142" s="334"/>
    </row>
    <row r="2143" spans="4:15" customFormat="1" x14ac:dyDescent="0.2">
      <c r="D2143" s="166"/>
      <c r="O2143" s="334"/>
    </row>
    <row r="2144" spans="4:15" customFormat="1" x14ac:dyDescent="0.2">
      <c r="D2144" s="166"/>
      <c r="O2144" s="334"/>
    </row>
    <row r="2145" spans="4:15" customFormat="1" x14ac:dyDescent="0.2">
      <c r="D2145" s="166"/>
      <c r="O2145" s="334"/>
    </row>
    <row r="2146" spans="4:15" customFormat="1" x14ac:dyDescent="0.2">
      <c r="D2146" s="166"/>
      <c r="O2146" s="334"/>
    </row>
    <row r="2147" spans="4:15" customFormat="1" x14ac:dyDescent="0.2">
      <c r="D2147" s="166"/>
      <c r="O2147" s="334"/>
    </row>
    <row r="2148" spans="4:15" customFormat="1" x14ac:dyDescent="0.2">
      <c r="D2148" s="166"/>
      <c r="O2148" s="334"/>
    </row>
    <row r="2149" spans="4:15" customFormat="1" x14ac:dyDescent="0.2">
      <c r="D2149" s="166"/>
      <c r="O2149" s="334"/>
    </row>
    <row r="2150" spans="4:15" customFormat="1" x14ac:dyDescent="0.2">
      <c r="D2150" s="166"/>
      <c r="O2150" s="334"/>
    </row>
    <row r="2151" spans="4:15" customFormat="1" x14ac:dyDescent="0.2">
      <c r="D2151" s="166"/>
      <c r="O2151" s="334"/>
    </row>
    <row r="2152" spans="4:15" customFormat="1" x14ac:dyDescent="0.2">
      <c r="D2152" s="166"/>
      <c r="O2152" s="334"/>
    </row>
    <row r="2153" spans="4:15" customFormat="1" x14ac:dyDescent="0.2">
      <c r="D2153" s="166"/>
      <c r="O2153" s="334"/>
    </row>
    <row r="2154" spans="4:15" customFormat="1" x14ac:dyDescent="0.2">
      <c r="D2154" s="166"/>
      <c r="O2154" s="334"/>
    </row>
    <row r="2155" spans="4:15" customFormat="1" x14ac:dyDescent="0.2">
      <c r="D2155" s="166"/>
      <c r="O2155" s="334"/>
    </row>
    <row r="2156" spans="4:15" customFormat="1" x14ac:dyDescent="0.2">
      <c r="D2156" s="166"/>
      <c r="O2156" s="334"/>
    </row>
    <row r="2157" spans="4:15" customFormat="1" x14ac:dyDescent="0.2">
      <c r="D2157" s="166"/>
      <c r="O2157" s="334"/>
    </row>
    <row r="2158" spans="4:15" customFormat="1" x14ac:dyDescent="0.2">
      <c r="D2158" s="166"/>
      <c r="O2158" s="334"/>
    </row>
    <row r="2159" spans="4:15" customFormat="1" x14ac:dyDescent="0.2">
      <c r="D2159" s="166"/>
      <c r="O2159" s="334"/>
    </row>
    <row r="2160" spans="4:15" customFormat="1" x14ac:dyDescent="0.2">
      <c r="D2160" s="166"/>
      <c r="O2160" s="334"/>
    </row>
    <row r="2161" spans="4:15" customFormat="1" x14ac:dyDescent="0.2">
      <c r="D2161" s="166"/>
      <c r="O2161" s="334"/>
    </row>
    <row r="2162" spans="4:15" customFormat="1" x14ac:dyDescent="0.2">
      <c r="D2162" s="166"/>
      <c r="O2162" s="334"/>
    </row>
    <row r="2163" spans="4:15" customFormat="1" x14ac:dyDescent="0.2">
      <c r="D2163" s="166"/>
      <c r="O2163" s="334"/>
    </row>
    <row r="2164" spans="4:15" customFormat="1" x14ac:dyDescent="0.2">
      <c r="D2164" s="166"/>
      <c r="O2164" s="334"/>
    </row>
    <row r="2165" spans="4:15" customFormat="1" x14ac:dyDescent="0.2">
      <c r="D2165" s="166"/>
      <c r="O2165" s="334"/>
    </row>
    <row r="2166" spans="4:15" customFormat="1" x14ac:dyDescent="0.2">
      <c r="D2166" s="166"/>
      <c r="O2166" s="334"/>
    </row>
    <row r="2167" spans="4:15" customFormat="1" x14ac:dyDescent="0.2">
      <c r="D2167" s="166"/>
      <c r="O2167" s="334"/>
    </row>
    <row r="2168" spans="4:15" customFormat="1" x14ac:dyDescent="0.2">
      <c r="D2168" s="166"/>
      <c r="O2168" s="334"/>
    </row>
    <row r="2169" spans="4:15" customFormat="1" x14ac:dyDescent="0.2">
      <c r="D2169" s="166"/>
      <c r="O2169" s="334"/>
    </row>
    <row r="2170" spans="4:15" customFormat="1" x14ac:dyDescent="0.2">
      <c r="D2170" s="166"/>
      <c r="O2170" s="334"/>
    </row>
    <row r="2171" spans="4:15" customFormat="1" x14ac:dyDescent="0.2">
      <c r="D2171" s="166"/>
      <c r="O2171" s="334"/>
    </row>
    <row r="2172" spans="4:15" customFormat="1" x14ac:dyDescent="0.2">
      <c r="D2172" s="166"/>
      <c r="O2172" s="334"/>
    </row>
    <row r="2173" spans="4:15" customFormat="1" x14ac:dyDescent="0.2">
      <c r="D2173" s="166"/>
      <c r="O2173" s="334"/>
    </row>
    <row r="2174" spans="4:15" customFormat="1" x14ac:dyDescent="0.2">
      <c r="D2174" s="166"/>
      <c r="O2174" s="334"/>
    </row>
    <row r="2175" spans="4:15" customFormat="1" x14ac:dyDescent="0.2">
      <c r="D2175" s="166"/>
      <c r="O2175" s="334"/>
    </row>
    <row r="2176" spans="4:15" customFormat="1" x14ac:dyDescent="0.2">
      <c r="D2176" s="166"/>
      <c r="O2176" s="334"/>
    </row>
    <row r="2177" spans="4:15" customFormat="1" x14ac:dyDescent="0.2">
      <c r="D2177" s="166"/>
      <c r="O2177" s="334"/>
    </row>
    <row r="2178" spans="4:15" customFormat="1" x14ac:dyDescent="0.2">
      <c r="D2178" s="166"/>
      <c r="O2178" s="334"/>
    </row>
    <row r="2179" spans="4:15" customFormat="1" x14ac:dyDescent="0.2">
      <c r="D2179" s="166"/>
      <c r="O2179" s="334"/>
    </row>
    <row r="2180" spans="4:15" customFormat="1" x14ac:dyDescent="0.2">
      <c r="D2180" s="166"/>
      <c r="O2180" s="334"/>
    </row>
    <row r="2181" spans="4:15" customFormat="1" x14ac:dyDescent="0.2">
      <c r="D2181" s="166"/>
      <c r="O2181" s="334"/>
    </row>
    <row r="2182" spans="4:15" customFormat="1" x14ac:dyDescent="0.2">
      <c r="D2182" s="166"/>
      <c r="O2182" s="334"/>
    </row>
    <row r="2183" spans="4:15" customFormat="1" x14ac:dyDescent="0.2">
      <c r="D2183" s="166"/>
      <c r="O2183" s="334"/>
    </row>
    <row r="2184" spans="4:15" customFormat="1" x14ac:dyDescent="0.2">
      <c r="D2184" s="166"/>
      <c r="O2184" s="334"/>
    </row>
    <row r="2185" spans="4:15" customFormat="1" x14ac:dyDescent="0.2">
      <c r="D2185" s="166"/>
      <c r="O2185" s="334"/>
    </row>
    <row r="2186" spans="4:15" customFormat="1" x14ac:dyDescent="0.2">
      <c r="D2186" s="166"/>
      <c r="O2186" s="334"/>
    </row>
    <row r="2187" spans="4:15" customFormat="1" x14ac:dyDescent="0.2">
      <c r="D2187" s="166"/>
      <c r="O2187" s="334"/>
    </row>
    <row r="2188" spans="4:15" customFormat="1" x14ac:dyDescent="0.2">
      <c r="D2188" s="166"/>
      <c r="O2188" s="334"/>
    </row>
    <row r="2189" spans="4:15" customFormat="1" x14ac:dyDescent="0.2">
      <c r="D2189" s="166"/>
      <c r="O2189" s="334"/>
    </row>
    <row r="2190" spans="4:15" customFormat="1" x14ac:dyDescent="0.2">
      <c r="D2190" s="166"/>
      <c r="O2190" s="334"/>
    </row>
    <row r="2191" spans="4:15" customFormat="1" x14ac:dyDescent="0.2">
      <c r="D2191" s="166"/>
      <c r="O2191" s="334"/>
    </row>
    <row r="2192" spans="4:15" customFormat="1" x14ac:dyDescent="0.2">
      <c r="D2192" s="166"/>
      <c r="O2192" s="334"/>
    </row>
    <row r="2193" spans="4:15" customFormat="1" x14ac:dyDescent="0.2">
      <c r="D2193" s="166"/>
      <c r="O2193" s="334"/>
    </row>
    <row r="2194" spans="4:15" customFormat="1" x14ac:dyDescent="0.2">
      <c r="D2194" s="166"/>
      <c r="O2194" s="334"/>
    </row>
    <row r="2195" spans="4:15" customFormat="1" x14ac:dyDescent="0.2">
      <c r="D2195" s="166"/>
      <c r="O2195" s="334"/>
    </row>
    <row r="2196" spans="4:15" customFormat="1" x14ac:dyDescent="0.2">
      <c r="D2196" s="166"/>
      <c r="O2196" s="334"/>
    </row>
    <row r="2197" spans="4:15" customFormat="1" x14ac:dyDescent="0.2">
      <c r="D2197" s="166"/>
      <c r="O2197" s="334"/>
    </row>
    <row r="2198" spans="4:15" customFormat="1" x14ac:dyDescent="0.2">
      <c r="D2198" s="166"/>
      <c r="O2198" s="334"/>
    </row>
    <row r="2199" spans="4:15" customFormat="1" x14ac:dyDescent="0.2">
      <c r="D2199" s="166"/>
      <c r="O2199" s="334"/>
    </row>
    <row r="2200" spans="4:15" customFormat="1" x14ac:dyDescent="0.2">
      <c r="D2200" s="166"/>
      <c r="O2200" s="334"/>
    </row>
    <row r="2201" spans="4:15" customFormat="1" x14ac:dyDescent="0.2">
      <c r="D2201" s="166"/>
      <c r="O2201" s="334"/>
    </row>
    <row r="2202" spans="4:15" customFormat="1" x14ac:dyDescent="0.2">
      <c r="D2202" s="166"/>
      <c r="O2202" s="334"/>
    </row>
    <row r="2203" spans="4:15" customFormat="1" x14ac:dyDescent="0.2">
      <c r="D2203" s="166"/>
      <c r="O2203" s="334"/>
    </row>
    <row r="2204" spans="4:15" customFormat="1" x14ac:dyDescent="0.2">
      <c r="D2204" s="166"/>
      <c r="O2204" s="334"/>
    </row>
    <row r="2205" spans="4:15" customFormat="1" x14ac:dyDescent="0.2">
      <c r="D2205" s="166"/>
      <c r="O2205" s="334"/>
    </row>
    <row r="2206" spans="4:15" customFormat="1" x14ac:dyDescent="0.2">
      <c r="D2206" s="166"/>
      <c r="O2206" s="334"/>
    </row>
    <row r="2207" spans="4:15" customFormat="1" x14ac:dyDescent="0.2">
      <c r="D2207" s="166"/>
      <c r="O2207" s="334"/>
    </row>
    <row r="2208" spans="4:15" customFormat="1" x14ac:dyDescent="0.2">
      <c r="D2208" s="166"/>
      <c r="O2208" s="334"/>
    </row>
    <row r="2209" spans="4:15" customFormat="1" x14ac:dyDescent="0.2">
      <c r="D2209" s="166"/>
      <c r="O2209" s="334"/>
    </row>
    <row r="2210" spans="4:15" customFormat="1" x14ac:dyDescent="0.2">
      <c r="D2210" s="166"/>
      <c r="O2210" s="334"/>
    </row>
    <row r="2211" spans="4:15" customFormat="1" x14ac:dyDescent="0.2">
      <c r="D2211" s="166"/>
      <c r="O2211" s="334"/>
    </row>
    <row r="2212" spans="4:15" customFormat="1" x14ac:dyDescent="0.2">
      <c r="D2212" s="166"/>
      <c r="O2212" s="334"/>
    </row>
    <row r="2213" spans="4:15" customFormat="1" x14ac:dyDescent="0.2">
      <c r="D2213" s="166"/>
      <c r="O2213" s="334"/>
    </row>
    <row r="2214" spans="4:15" customFormat="1" x14ac:dyDescent="0.2">
      <c r="D2214" s="166"/>
      <c r="O2214" s="334"/>
    </row>
    <row r="2215" spans="4:15" customFormat="1" x14ac:dyDescent="0.2">
      <c r="D2215" s="166"/>
      <c r="O2215" s="334"/>
    </row>
    <row r="2216" spans="4:15" customFormat="1" x14ac:dyDescent="0.2">
      <c r="D2216" s="166"/>
      <c r="O2216" s="334"/>
    </row>
    <row r="2217" spans="4:15" customFormat="1" x14ac:dyDescent="0.2">
      <c r="D2217" s="166"/>
      <c r="O2217" s="334"/>
    </row>
    <row r="2218" spans="4:15" customFormat="1" x14ac:dyDescent="0.2">
      <c r="D2218" s="166"/>
      <c r="O2218" s="334"/>
    </row>
    <row r="2219" spans="4:15" customFormat="1" x14ac:dyDescent="0.2">
      <c r="D2219" s="166"/>
      <c r="O2219" s="334"/>
    </row>
    <row r="2220" spans="4:15" customFormat="1" x14ac:dyDescent="0.2">
      <c r="D2220" s="166"/>
      <c r="O2220" s="334"/>
    </row>
    <row r="2221" spans="4:15" customFormat="1" x14ac:dyDescent="0.2">
      <c r="D2221" s="166"/>
      <c r="O2221" s="334"/>
    </row>
    <row r="2222" spans="4:15" customFormat="1" x14ac:dyDescent="0.2">
      <c r="D2222" s="166"/>
      <c r="O2222" s="334"/>
    </row>
    <row r="2223" spans="4:15" customFormat="1" x14ac:dyDescent="0.2">
      <c r="D2223" s="166"/>
      <c r="O2223" s="334"/>
    </row>
    <row r="2224" spans="4:15" customFormat="1" x14ac:dyDescent="0.2">
      <c r="D2224" s="166"/>
      <c r="O2224" s="334"/>
    </row>
    <row r="2225" spans="4:15" customFormat="1" x14ac:dyDescent="0.2">
      <c r="D2225" s="166"/>
      <c r="O2225" s="334"/>
    </row>
    <row r="2226" spans="4:15" customFormat="1" x14ac:dyDescent="0.2">
      <c r="D2226" s="166"/>
      <c r="O2226" s="334"/>
    </row>
    <row r="2227" spans="4:15" customFormat="1" x14ac:dyDescent="0.2">
      <c r="D2227" s="166"/>
      <c r="O2227" s="334"/>
    </row>
    <row r="2228" spans="4:15" customFormat="1" x14ac:dyDescent="0.2">
      <c r="D2228" s="166"/>
      <c r="O2228" s="334"/>
    </row>
    <row r="2229" spans="4:15" customFormat="1" x14ac:dyDescent="0.2">
      <c r="D2229" s="166"/>
      <c r="O2229" s="334"/>
    </row>
    <row r="2230" spans="4:15" customFormat="1" x14ac:dyDescent="0.2">
      <c r="D2230" s="166"/>
      <c r="O2230" s="334"/>
    </row>
    <row r="2231" spans="4:15" customFormat="1" x14ac:dyDescent="0.2">
      <c r="D2231" s="166"/>
      <c r="O2231" s="334"/>
    </row>
    <row r="2232" spans="4:15" customFormat="1" x14ac:dyDescent="0.2">
      <c r="D2232" s="166"/>
      <c r="O2232" s="334"/>
    </row>
    <row r="2233" spans="4:15" customFormat="1" x14ac:dyDescent="0.2">
      <c r="D2233" s="166"/>
      <c r="O2233" s="334"/>
    </row>
    <row r="2234" spans="4:15" customFormat="1" x14ac:dyDescent="0.2">
      <c r="D2234" s="166"/>
      <c r="O2234" s="334"/>
    </row>
    <row r="2235" spans="4:15" customFormat="1" x14ac:dyDescent="0.2">
      <c r="D2235" s="166"/>
      <c r="O2235" s="334"/>
    </row>
    <row r="2236" spans="4:15" customFormat="1" x14ac:dyDescent="0.2">
      <c r="D2236" s="166"/>
      <c r="O2236" s="334"/>
    </row>
    <row r="2237" spans="4:15" customFormat="1" x14ac:dyDescent="0.2">
      <c r="D2237" s="166"/>
      <c r="O2237" s="334"/>
    </row>
    <row r="2238" spans="4:15" customFormat="1" x14ac:dyDescent="0.2">
      <c r="D2238" s="166"/>
      <c r="O2238" s="334"/>
    </row>
    <row r="2239" spans="4:15" customFormat="1" x14ac:dyDescent="0.2">
      <c r="D2239" s="166"/>
      <c r="O2239" s="334"/>
    </row>
    <row r="2240" spans="4:15" customFormat="1" x14ac:dyDescent="0.2">
      <c r="D2240" s="166"/>
      <c r="O2240" s="334"/>
    </row>
    <row r="2241" spans="4:15" customFormat="1" x14ac:dyDescent="0.2">
      <c r="D2241" s="166"/>
      <c r="O2241" s="334"/>
    </row>
    <row r="2242" spans="4:15" customFormat="1" x14ac:dyDescent="0.2">
      <c r="D2242" s="166"/>
      <c r="O2242" s="334"/>
    </row>
    <row r="2243" spans="4:15" customFormat="1" x14ac:dyDescent="0.2">
      <c r="D2243" s="166"/>
      <c r="O2243" s="334"/>
    </row>
    <row r="2244" spans="4:15" customFormat="1" x14ac:dyDescent="0.2">
      <c r="D2244" s="166"/>
      <c r="O2244" s="334"/>
    </row>
    <row r="2245" spans="4:15" customFormat="1" x14ac:dyDescent="0.2">
      <c r="D2245" s="166"/>
      <c r="O2245" s="334"/>
    </row>
    <row r="2246" spans="4:15" customFormat="1" x14ac:dyDescent="0.2">
      <c r="D2246" s="166"/>
      <c r="O2246" s="334"/>
    </row>
    <row r="2247" spans="4:15" customFormat="1" x14ac:dyDescent="0.2">
      <c r="D2247" s="166"/>
      <c r="O2247" s="334"/>
    </row>
    <row r="2248" spans="4:15" customFormat="1" x14ac:dyDescent="0.2">
      <c r="D2248" s="166"/>
      <c r="O2248" s="334"/>
    </row>
    <row r="2249" spans="4:15" customFormat="1" x14ac:dyDescent="0.2">
      <c r="D2249" s="166"/>
      <c r="O2249" s="334"/>
    </row>
    <row r="2250" spans="4:15" customFormat="1" x14ac:dyDescent="0.2">
      <c r="D2250" s="166"/>
      <c r="O2250" s="334"/>
    </row>
    <row r="2251" spans="4:15" customFormat="1" x14ac:dyDescent="0.2">
      <c r="D2251" s="166"/>
      <c r="O2251" s="334"/>
    </row>
    <row r="2252" spans="4:15" customFormat="1" x14ac:dyDescent="0.2">
      <c r="D2252" s="166"/>
      <c r="O2252" s="334"/>
    </row>
    <row r="2253" spans="4:15" customFormat="1" x14ac:dyDescent="0.2">
      <c r="D2253" s="166"/>
      <c r="O2253" s="334"/>
    </row>
    <row r="2254" spans="4:15" customFormat="1" x14ac:dyDescent="0.2">
      <c r="D2254" s="166"/>
      <c r="O2254" s="334"/>
    </row>
    <row r="2255" spans="4:15" customFormat="1" x14ac:dyDescent="0.2">
      <c r="D2255" s="166"/>
      <c r="O2255" s="334"/>
    </row>
    <row r="2256" spans="4:15" customFormat="1" x14ac:dyDescent="0.2">
      <c r="D2256" s="166"/>
      <c r="O2256" s="334"/>
    </row>
    <row r="2257" spans="4:15" customFormat="1" x14ac:dyDescent="0.2">
      <c r="D2257" s="166"/>
      <c r="O2257" s="334"/>
    </row>
    <row r="2258" spans="4:15" customFormat="1" x14ac:dyDescent="0.2">
      <c r="D2258" s="166"/>
      <c r="O2258" s="334"/>
    </row>
    <row r="2259" spans="4:15" customFormat="1" x14ac:dyDescent="0.2">
      <c r="D2259" s="166"/>
      <c r="O2259" s="334"/>
    </row>
    <row r="2260" spans="4:15" customFormat="1" x14ac:dyDescent="0.2">
      <c r="D2260" s="166"/>
      <c r="O2260" s="334"/>
    </row>
    <row r="2261" spans="4:15" customFormat="1" x14ac:dyDescent="0.2">
      <c r="D2261" s="166"/>
      <c r="O2261" s="334"/>
    </row>
    <row r="2262" spans="4:15" customFormat="1" x14ac:dyDescent="0.2">
      <c r="D2262" s="166"/>
      <c r="O2262" s="334"/>
    </row>
    <row r="2263" spans="4:15" customFormat="1" x14ac:dyDescent="0.2">
      <c r="D2263" s="166"/>
      <c r="O2263" s="334"/>
    </row>
    <row r="2264" spans="4:15" customFormat="1" x14ac:dyDescent="0.2">
      <c r="D2264" s="166"/>
      <c r="O2264" s="334"/>
    </row>
    <row r="2265" spans="4:15" customFormat="1" x14ac:dyDescent="0.2">
      <c r="D2265" s="166"/>
      <c r="O2265" s="334"/>
    </row>
    <row r="2266" spans="4:15" customFormat="1" x14ac:dyDescent="0.2">
      <c r="D2266" s="166"/>
      <c r="O2266" s="334"/>
    </row>
    <row r="2267" spans="4:15" customFormat="1" x14ac:dyDescent="0.2">
      <c r="D2267" s="166"/>
      <c r="O2267" s="334"/>
    </row>
    <row r="2268" spans="4:15" customFormat="1" x14ac:dyDescent="0.2">
      <c r="D2268" s="166"/>
      <c r="O2268" s="334"/>
    </row>
    <row r="2269" spans="4:15" customFormat="1" x14ac:dyDescent="0.2">
      <c r="D2269" s="166"/>
      <c r="O2269" s="334"/>
    </row>
    <row r="2270" spans="4:15" customFormat="1" x14ac:dyDescent="0.2">
      <c r="D2270" s="166"/>
      <c r="O2270" s="334"/>
    </row>
    <row r="2271" spans="4:15" customFormat="1" x14ac:dyDescent="0.2">
      <c r="D2271" s="166"/>
      <c r="O2271" s="334"/>
    </row>
    <row r="2272" spans="4:15" customFormat="1" x14ac:dyDescent="0.2">
      <c r="D2272" s="166"/>
      <c r="O2272" s="334"/>
    </row>
    <row r="2273" spans="4:15" customFormat="1" x14ac:dyDescent="0.2">
      <c r="D2273" s="166"/>
      <c r="O2273" s="334"/>
    </row>
    <row r="2274" spans="4:15" customFormat="1" x14ac:dyDescent="0.2">
      <c r="D2274" s="166"/>
      <c r="O2274" s="334"/>
    </row>
    <row r="2275" spans="4:15" customFormat="1" x14ac:dyDescent="0.2">
      <c r="D2275" s="166"/>
      <c r="O2275" s="334"/>
    </row>
    <row r="2276" spans="4:15" customFormat="1" x14ac:dyDescent="0.2">
      <c r="D2276" s="166"/>
      <c r="O2276" s="334"/>
    </row>
    <row r="2277" spans="4:15" customFormat="1" x14ac:dyDescent="0.2">
      <c r="D2277" s="166"/>
      <c r="O2277" s="334"/>
    </row>
    <row r="2278" spans="4:15" customFormat="1" x14ac:dyDescent="0.2">
      <c r="D2278" s="166"/>
      <c r="O2278" s="334"/>
    </row>
    <row r="2279" spans="4:15" customFormat="1" x14ac:dyDescent="0.2">
      <c r="D2279" s="166"/>
      <c r="O2279" s="334"/>
    </row>
    <row r="2280" spans="4:15" customFormat="1" x14ac:dyDescent="0.2">
      <c r="D2280" s="166"/>
      <c r="O2280" s="334"/>
    </row>
    <row r="2281" spans="4:15" customFormat="1" x14ac:dyDescent="0.2">
      <c r="D2281" s="166"/>
      <c r="O2281" s="334"/>
    </row>
    <row r="2282" spans="4:15" customFormat="1" x14ac:dyDescent="0.2">
      <c r="D2282" s="166"/>
      <c r="O2282" s="334"/>
    </row>
    <row r="2283" spans="4:15" customFormat="1" x14ac:dyDescent="0.2">
      <c r="D2283" s="166"/>
      <c r="O2283" s="334"/>
    </row>
    <row r="2284" spans="4:15" customFormat="1" x14ac:dyDescent="0.2">
      <c r="D2284" s="166"/>
      <c r="O2284" s="334"/>
    </row>
    <row r="2285" spans="4:15" customFormat="1" x14ac:dyDescent="0.2">
      <c r="D2285" s="166"/>
      <c r="O2285" s="334"/>
    </row>
    <row r="2286" spans="4:15" customFormat="1" x14ac:dyDescent="0.2">
      <c r="D2286" s="166"/>
      <c r="O2286" s="334"/>
    </row>
    <row r="2287" spans="4:15" customFormat="1" x14ac:dyDescent="0.2">
      <c r="D2287" s="166"/>
      <c r="O2287" s="334"/>
    </row>
    <row r="2288" spans="4:15" customFormat="1" x14ac:dyDescent="0.2">
      <c r="D2288" s="166"/>
      <c r="O2288" s="334"/>
    </row>
    <row r="2289" spans="4:15" customFormat="1" x14ac:dyDescent="0.2">
      <c r="D2289" s="166"/>
      <c r="O2289" s="334"/>
    </row>
    <row r="2290" spans="4:15" customFormat="1" x14ac:dyDescent="0.2">
      <c r="D2290" s="166"/>
      <c r="O2290" s="334"/>
    </row>
    <row r="2291" spans="4:15" customFormat="1" x14ac:dyDescent="0.2">
      <c r="D2291" s="166"/>
      <c r="O2291" s="334"/>
    </row>
    <row r="2292" spans="4:15" customFormat="1" x14ac:dyDescent="0.2">
      <c r="D2292" s="166"/>
      <c r="O2292" s="334"/>
    </row>
    <row r="2293" spans="4:15" customFormat="1" x14ac:dyDescent="0.2">
      <c r="D2293" s="166"/>
      <c r="O2293" s="334"/>
    </row>
    <row r="2294" spans="4:15" customFormat="1" x14ac:dyDescent="0.2">
      <c r="D2294" s="166"/>
      <c r="O2294" s="334"/>
    </row>
    <row r="2295" spans="4:15" customFormat="1" x14ac:dyDescent="0.2">
      <c r="D2295" s="166"/>
      <c r="O2295" s="334"/>
    </row>
    <row r="2296" spans="4:15" customFormat="1" x14ac:dyDescent="0.2">
      <c r="D2296" s="166"/>
      <c r="O2296" s="334"/>
    </row>
    <row r="2297" spans="4:15" customFormat="1" x14ac:dyDescent="0.2">
      <c r="D2297" s="166"/>
      <c r="O2297" s="334"/>
    </row>
    <row r="2298" spans="4:15" customFormat="1" x14ac:dyDescent="0.2">
      <c r="D2298" s="166"/>
      <c r="O2298" s="334"/>
    </row>
    <row r="2299" spans="4:15" customFormat="1" x14ac:dyDescent="0.2">
      <c r="D2299" s="166"/>
      <c r="O2299" s="334"/>
    </row>
    <row r="2300" spans="4:15" customFormat="1" x14ac:dyDescent="0.2">
      <c r="D2300" s="166"/>
      <c r="O2300" s="334"/>
    </row>
    <row r="2301" spans="4:15" customFormat="1" x14ac:dyDescent="0.2">
      <c r="D2301" s="166"/>
      <c r="O2301" s="334"/>
    </row>
    <row r="2302" spans="4:15" customFormat="1" x14ac:dyDescent="0.2">
      <c r="D2302" s="166"/>
      <c r="O2302" s="334"/>
    </row>
    <row r="2303" spans="4:15" customFormat="1" x14ac:dyDescent="0.2">
      <c r="D2303" s="166"/>
      <c r="O2303" s="334"/>
    </row>
    <row r="2304" spans="4:15" customFormat="1" x14ac:dyDescent="0.2">
      <c r="D2304" s="166"/>
      <c r="O2304" s="334"/>
    </row>
    <row r="2305" spans="4:15" customFormat="1" x14ac:dyDescent="0.2">
      <c r="D2305" s="166"/>
      <c r="O2305" s="334"/>
    </row>
    <row r="2306" spans="4:15" customFormat="1" x14ac:dyDescent="0.2">
      <c r="D2306" s="166"/>
      <c r="O2306" s="334"/>
    </row>
    <row r="2307" spans="4:15" customFormat="1" x14ac:dyDescent="0.2">
      <c r="D2307" s="166"/>
      <c r="O2307" s="334"/>
    </row>
    <row r="2308" spans="4:15" customFormat="1" x14ac:dyDescent="0.2">
      <c r="D2308" s="166"/>
      <c r="O2308" s="334"/>
    </row>
    <row r="2309" spans="4:15" customFormat="1" x14ac:dyDescent="0.2">
      <c r="D2309" s="166"/>
      <c r="O2309" s="334"/>
    </row>
    <row r="2310" spans="4:15" customFormat="1" x14ac:dyDescent="0.2">
      <c r="D2310" s="166"/>
      <c r="O2310" s="334"/>
    </row>
    <row r="2311" spans="4:15" customFormat="1" x14ac:dyDescent="0.2">
      <c r="D2311" s="166"/>
      <c r="O2311" s="334"/>
    </row>
    <row r="2312" spans="4:15" customFormat="1" x14ac:dyDescent="0.2">
      <c r="D2312" s="166"/>
      <c r="O2312" s="334"/>
    </row>
    <row r="2313" spans="4:15" customFormat="1" x14ac:dyDescent="0.2">
      <c r="D2313" s="166"/>
      <c r="O2313" s="334"/>
    </row>
    <row r="2314" spans="4:15" customFormat="1" x14ac:dyDescent="0.2">
      <c r="D2314" s="166"/>
      <c r="O2314" s="334"/>
    </row>
    <row r="2315" spans="4:15" customFormat="1" x14ac:dyDescent="0.2">
      <c r="D2315" s="166"/>
      <c r="O2315" s="334"/>
    </row>
    <row r="2316" spans="4:15" customFormat="1" x14ac:dyDescent="0.2">
      <c r="D2316" s="166"/>
      <c r="O2316" s="334"/>
    </row>
    <row r="2317" spans="4:15" customFormat="1" x14ac:dyDescent="0.2">
      <c r="D2317" s="166"/>
      <c r="O2317" s="334"/>
    </row>
    <row r="2318" spans="4:15" customFormat="1" x14ac:dyDescent="0.2">
      <c r="D2318" s="166"/>
      <c r="O2318" s="334"/>
    </row>
    <row r="2319" spans="4:15" customFormat="1" x14ac:dyDescent="0.2">
      <c r="D2319" s="166"/>
      <c r="O2319" s="334"/>
    </row>
    <row r="2320" spans="4:15" customFormat="1" x14ac:dyDescent="0.2">
      <c r="D2320" s="166"/>
      <c r="O2320" s="334"/>
    </row>
    <row r="2321" spans="4:15" customFormat="1" x14ac:dyDescent="0.2">
      <c r="D2321" s="166"/>
      <c r="O2321" s="334"/>
    </row>
    <row r="2322" spans="4:15" customFormat="1" x14ac:dyDescent="0.2">
      <c r="D2322" s="166"/>
      <c r="O2322" s="334"/>
    </row>
    <row r="2323" spans="4:15" customFormat="1" x14ac:dyDescent="0.2">
      <c r="D2323" s="166"/>
      <c r="O2323" s="334"/>
    </row>
    <row r="2324" spans="4:15" customFormat="1" x14ac:dyDescent="0.2">
      <c r="D2324" s="166"/>
      <c r="O2324" s="334"/>
    </row>
    <row r="2325" spans="4:15" customFormat="1" x14ac:dyDescent="0.2">
      <c r="D2325" s="166"/>
      <c r="O2325" s="334"/>
    </row>
    <row r="2326" spans="4:15" customFormat="1" x14ac:dyDescent="0.2">
      <c r="D2326" s="166"/>
      <c r="O2326" s="334"/>
    </row>
    <row r="2327" spans="4:15" customFormat="1" x14ac:dyDescent="0.2">
      <c r="D2327" s="166"/>
      <c r="O2327" s="334"/>
    </row>
    <row r="2328" spans="4:15" customFormat="1" x14ac:dyDescent="0.2">
      <c r="D2328" s="166"/>
      <c r="O2328" s="334"/>
    </row>
    <row r="2329" spans="4:15" customFormat="1" x14ac:dyDescent="0.2">
      <c r="D2329" s="166"/>
      <c r="O2329" s="334"/>
    </row>
    <row r="2330" spans="4:15" customFormat="1" x14ac:dyDescent="0.2">
      <c r="D2330" s="166"/>
      <c r="O2330" s="334"/>
    </row>
    <row r="2331" spans="4:15" customFormat="1" x14ac:dyDescent="0.2">
      <c r="D2331" s="166"/>
      <c r="O2331" s="334"/>
    </row>
    <row r="2332" spans="4:15" customFormat="1" x14ac:dyDescent="0.2">
      <c r="D2332" s="166"/>
      <c r="O2332" s="334"/>
    </row>
    <row r="2333" spans="4:15" customFormat="1" x14ac:dyDescent="0.2">
      <c r="D2333" s="166"/>
      <c r="O2333" s="334"/>
    </row>
    <row r="2334" spans="4:15" customFormat="1" x14ac:dyDescent="0.2">
      <c r="D2334" s="166"/>
      <c r="O2334" s="334"/>
    </row>
    <row r="2335" spans="4:15" customFormat="1" x14ac:dyDescent="0.2">
      <c r="D2335" s="166"/>
      <c r="O2335" s="334"/>
    </row>
    <row r="2336" spans="4:15" customFormat="1" x14ac:dyDescent="0.2">
      <c r="D2336" s="166"/>
      <c r="O2336" s="334"/>
    </row>
    <row r="2337" spans="4:15" customFormat="1" x14ac:dyDescent="0.2">
      <c r="D2337" s="166"/>
      <c r="O2337" s="334"/>
    </row>
    <row r="2338" spans="4:15" customFormat="1" x14ac:dyDescent="0.2">
      <c r="D2338" s="166"/>
      <c r="O2338" s="334"/>
    </row>
    <row r="2339" spans="4:15" customFormat="1" x14ac:dyDescent="0.2">
      <c r="D2339" s="166"/>
      <c r="O2339" s="334"/>
    </row>
    <row r="2340" spans="4:15" customFormat="1" x14ac:dyDescent="0.2">
      <c r="D2340" s="166"/>
      <c r="O2340" s="334"/>
    </row>
    <row r="2341" spans="4:15" customFormat="1" x14ac:dyDescent="0.2">
      <c r="D2341" s="166"/>
      <c r="O2341" s="334"/>
    </row>
    <row r="2342" spans="4:15" customFormat="1" x14ac:dyDescent="0.2">
      <c r="D2342" s="166"/>
      <c r="O2342" s="334"/>
    </row>
    <row r="2343" spans="4:15" customFormat="1" x14ac:dyDescent="0.2">
      <c r="D2343" s="166"/>
      <c r="O2343" s="334"/>
    </row>
    <row r="2344" spans="4:15" customFormat="1" x14ac:dyDescent="0.2">
      <c r="D2344" s="166"/>
      <c r="O2344" s="334"/>
    </row>
    <row r="2345" spans="4:15" customFormat="1" x14ac:dyDescent="0.2">
      <c r="D2345" s="166"/>
      <c r="O2345" s="334"/>
    </row>
    <row r="2346" spans="4:15" customFormat="1" x14ac:dyDescent="0.2">
      <c r="D2346" s="166"/>
      <c r="O2346" s="334"/>
    </row>
    <row r="2347" spans="4:15" customFormat="1" x14ac:dyDescent="0.2">
      <c r="D2347" s="166"/>
      <c r="O2347" s="334"/>
    </row>
    <row r="2348" spans="4:15" customFormat="1" x14ac:dyDescent="0.2">
      <c r="D2348" s="166"/>
      <c r="O2348" s="334"/>
    </row>
    <row r="2349" spans="4:15" customFormat="1" x14ac:dyDescent="0.2">
      <c r="D2349" s="166"/>
      <c r="O2349" s="334"/>
    </row>
    <row r="2350" spans="4:15" customFormat="1" x14ac:dyDescent="0.2">
      <c r="D2350" s="166"/>
      <c r="O2350" s="334"/>
    </row>
    <row r="2351" spans="4:15" customFormat="1" x14ac:dyDescent="0.2">
      <c r="D2351" s="166"/>
      <c r="O2351" s="334"/>
    </row>
    <row r="2352" spans="4:15" customFormat="1" x14ac:dyDescent="0.2">
      <c r="D2352" s="166"/>
      <c r="O2352" s="334"/>
    </row>
    <row r="2353" spans="4:15" customFormat="1" x14ac:dyDescent="0.2">
      <c r="D2353" s="166"/>
      <c r="O2353" s="334"/>
    </row>
    <row r="2354" spans="4:15" customFormat="1" x14ac:dyDescent="0.2">
      <c r="D2354" s="166"/>
      <c r="O2354" s="334"/>
    </row>
    <row r="2355" spans="4:15" customFormat="1" x14ac:dyDescent="0.2">
      <c r="D2355" s="166"/>
      <c r="O2355" s="334"/>
    </row>
    <row r="2356" spans="4:15" customFormat="1" x14ac:dyDescent="0.2">
      <c r="D2356" s="166"/>
      <c r="O2356" s="334"/>
    </row>
    <row r="2357" spans="4:15" customFormat="1" x14ac:dyDescent="0.2">
      <c r="D2357" s="166"/>
      <c r="O2357" s="334"/>
    </row>
    <row r="2358" spans="4:15" customFormat="1" x14ac:dyDescent="0.2">
      <c r="D2358" s="166"/>
      <c r="O2358" s="334"/>
    </row>
    <row r="2359" spans="4:15" customFormat="1" x14ac:dyDescent="0.2">
      <c r="D2359" s="166"/>
      <c r="O2359" s="334"/>
    </row>
    <row r="2360" spans="4:15" customFormat="1" x14ac:dyDescent="0.2">
      <c r="D2360" s="166"/>
      <c r="O2360" s="334"/>
    </row>
    <row r="2361" spans="4:15" customFormat="1" x14ac:dyDescent="0.2">
      <c r="D2361" s="166"/>
      <c r="O2361" s="334"/>
    </row>
    <row r="2362" spans="4:15" customFormat="1" x14ac:dyDescent="0.2">
      <c r="D2362" s="166"/>
      <c r="O2362" s="334"/>
    </row>
    <row r="2363" spans="4:15" customFormat="1" x14ac:dyDescent="0.2">
      <c r="D2363" s="166"/>
      <c r="O2363" s="334"/>
    </row>
    <row r="2364" spans="4:15" customFormat="1" x14ac:dyDescent="0.2">
      <c r="D2364" s="166"/>
      <c r="O2364" s="334"/>
    </row>
    <row r="2365" spans="4:15" customFormat="1" x14ac:dyDescent="0.2">
      <c r="D2365" s="166"/>
      <c r="O2365" s="334"/>
    </row>
    <row r="2366" spans="4:15" customFormat="1" x14ac:dyDescent="0.2">
      <c r="D2366" s="166"/>
      <c r="O2366" s="334"/>
    </row>
    <row r="2367" spans="4:15" customFormat="1" x14ac:dyDescent="0.2">
      <c r="D2367" s="166"/>
      <c r="O2367" s="334"/>
    </row>
    <row r="2368" spans="4:15" customFormat="1" x14ac:dyDescent="0.2">
      <c r="D2368" s="166"/>
      <c r="O2368" s="334"/>
    </row>
    <row r="2369" spans="4:15" customFormat="1" x14ac:dyDescent="0.2">
      <c r="D2369" s="166"/>
      <c r="O2369" s="334"/>
    </row>
    <row r="2370" spans="4:15" customFormat="1" x14ac:dyDescent="0.2">
      <c r="D2370" s="166"/>
      <c r="O2370" s="334"/>
    </row>
    <row r="2371" spans="4:15" customFormat="1" x14ac:dyDescent="0.2">
      <c r="D2371" s="166"/>
      <c r="O2371" s="334"/>
    </row>
    <row r="2372" spans="4:15" customFormat="1" x14ac:dyDescent="0.2">
      <c r="D2372" s="166"/>
      <c r="O2372" s="334"/>
    </row>
    <row r="2373" spans="4:15" customFormat="1" x14ac:dyDescent="0.2">
      <c r="D2373" s="166"/>
      <c r="O2373" s="334"/>
    </row>
    <row r="2374" spans="4:15" customFormat="1" x14ac:dyDescent="0.2">
      <c r="D2374" s="166"/>
      <c r="O2374" s="334"/>
    </row>
    <row r="2375" spans="4:15" customFormat="1" x14ac:dyDescent="0.2">
      <c r="D2375" s="166"/>
      <c r="O2375" s="334"/>
    </row>
    <row r="2376" spans="4:15" customFormat="1" x14ac:dyDescent="0.2">
      <c r="D2376" s="166"/>
      <c r="O2376" s="334"/>
    </row>
    <row r="2377" spans="4:15" customFormat="1" x14ac:dyDescent="0.2">
      <c r="D2377" s="166"/>
      <c r="O2377" s="334"/>
    </row>
    <row r="2378" spans="4:15" customFormat="1" x14ac:dyDescent="0.2">
      <c r="D2378" s="166"/>
      <c r="O2378" s="334"/>
    </row>
    <row r="2379" spans="4:15" customFormat="1" x14ac:dyDescent="0.2">
      <c r="D2379" s="166"/>
      <c r="O2379" s="334"/>
    </row>
    <row r="2380" spans="4:15" customFormat="1" x14ac:dyDescent="0.2">
      <c r="D2380" s="166"/>
      <c r="O2380" s="334"/>
    </row>
    <row r="2381" spans="4:15" customFormat="1" x14ac:dyDescent="0.2">
      <c r="D2381" s="166"/>
      <c r="O2381" s="334"/>
    </row>
    <row r="2382" spans="4:15" customFormat="1" x14ac:dyDescent="0.2">
      <c r="D2382" s="166"/>
      <c r="O2382" s="334"/>
    </row>
    <row r="2383" spans="4:15" customFormat="1" x14ac:dyDescent="0.2">
      <c r="D2383" s="166"/>
      <c r="O2383" s="334"/>
    </row>
    <row r="2384" spans="4:15" customFormat="1" x14ac:dyDescent="0.2">
      <c r="D2384" s="166"/>
      <c r="O2384" s="334"/>
    </row>
    <row r="2385" spans="4:15" customFormat="1" x14ac:dyDescent="0.2">
      <c r="D2385" s="166"/>
      <c r="O2385" s="334"/>
    </row>
    <row r="2386" spans="4:15" customFormat="1" x14ac:dyDescent="0.2">
      <c r="D2386" s="166"/>
      <c r="O2386" s="334"/>
    </row>
    <row r="2387" spans="4:15" customFormat="1" x14ac:dyDescent="0.2">
      <c r="D2387" s="166"/>
      <c r="O2387" s="334"/>
    </row>
    <row r="2388" spans="4:15" customFormat="1" x14ac:dyDescent="0.2">
      <c r="D2388" s="166"/>
      <c r="O2388" s="334"/>
    </row>
    <row r="2389" spans="4:15" customFormat="1" x14ac:dyDescent="0.2">
      <c r="D2389" s="166"/>
      <c r="O2389" s="334"/>
    </row>
    <row r="2390" spans="4:15" customFormat="1" x14ac:dyDescent="0.2">
      <c r="D2390" s="166"/>
      <c r="O2390" s="334"/>
    </row>
    <row r="2391" spans="4:15" customFormat="1" x14ac:dyDescent="0.2">
      <c r="D2391" s="166"/>
      <c r="O2391" s="334"/>
    </row>
    <row r="2392" spans="4:15" customFormat="1" x14ac:dyDescent="0.2">
      <c r="D2392" s="166"/>
      <c r="O2392" s="334"/>
    </row>
    <row r="2393" spans="4:15" customFormat="1" x14ac:dyDescent="0.2">
      <c r="D2393" s="166"/>
      <c r="O2393" s="334"/>
    </row>
    <row r="2394" spans="4:15" customFormat="1" x14ac:dyDescent="0.2">
      <c r="D2394" s="166"/>
      <c r="O2394" s="334"/>
    </row>
    <row r="2395" spans="4:15" customFormat="1" x14ac:dyDescent="0.2">
      <c r="D2395" s="166"/>
      <c r="O2395" s="334"/>
    </row>
    <row r="2396" spans="4:15" customFormat="1" x14ac:dyDescent="0.2">
      <c r="D2396" s="166"/>
      <c r="O2396" s="334"/>
    </row>
    <row r="2397" spans="4:15" customFormat="1" x14ac:dyDescent="0.2">
      <c r="D2397" s="166"/>
      <c r="O2397" s="334"/>
    </row>
    <row r="2398" spans="4:15" customFormat="1" x14ac:dyDescent="0.2">
      <c r="D2398" s="166"/>
      <c r="O2398" s="334"/>
    </row>
    <row r="2399" spans="4:15" customFormat="1" x14ac:dyDescent="0.2">
      <c r="D2399" s="166"/>
      <c r="O2399" s="334"/>
    </row>
    <row r="2400" spans="4:15" customFormat="1" x14ac:dyDescent="0.2">
      <c r="D2400" s="166"/>
      <c r="O2400" s="334"/>
    </row>
    <row r="2401" spans="4:15" customFormat="1" x14ac:dyDescent="0.2">
      <c r="D2401" s="166"/>
      <c r="O2401" s="334"/>
    </row>
    <row r="2402" spans="4:15" customFormat="1" x14ac:dyDescent="0.2">
      <c r="D2402" s="166"/>
      <c r="O2402" s="334"/>
    </row>
    <row r="2403" spans="4:15" customFormat="1" x14ac:dyDescent="0.2">
      <c r="D2403" s="166"/>
      <c r="O2403" s="334"/>
    </row>
    <row r="2404" spans="4:15" customFormat="1" x14ac:dyDescent="0.2">
      <c r="D2404" s="166"/>
      <c r="O2404" s="334"/>
    </row>
    <row r="2405" spans="4:15" customFormat="1" x14ac:dyDescent="0.2">
      <c r="D2405" s="166"/>
      <c r="O2405" s="334"/>
    </row>
    <row r="2406" spans="4:15" customFormat="1" x14ac:dyDescent="0.2">
      <c r="D2406" s="166"/>
      <c r="O2406" s="334"/>
    </row>
    <row r="2407" spans="4:15" customFormat="1" x14ac:dyDescent="0.2">
      <c r="D2407" s="166"/>
      <c r="O2407" s="334"/>
    </row>
    <row r="2408" spans="4:15" customFormat="1" x14ac:dyDescent="0.2">
      <c r="D2408" s="166"/>
      <c r="O2408" s="334"/>
    </row>
    <row r="2409" spans="4:15" customFormat="1" x14ac:dyDescent="0.2">
      <c r="D2409" s="166"/>
      <c r="O2409" s="334"/>
    </row>
    <row r="2410" spans="4:15" customFormat="1" x14ac:dyDescent="0.2">
      <c r="D2410" s="166"/>
      <c r="O2410" s="334"/>
    </row>
    <row r="2411" spans="4:15" customFormat="1" x14ac:dyDescent="0.2">
      <c r="D2411" s="166"/>
      <c r="O2411" s="334"/>
    </row>
    <row r="2412" spans="4:15" customFormat="1" x14ac:dyDescent="0.2">
      <c r="D2412" s="166"/>
      <c r="O2412" s="334"/>
    </row>
    <row r="2413" spans="4:15" customFormat="1" x14ac:dyDescent="0.2">
      <c r="D2413" s="166"/>
      <c r="O2413" s="334"/>
    </row>
    <row r="2414" spans="4:15" customFormat="1" x14ac:dyDescent="0.2">
      <c r="D2414" s="166"/>
      <c r="O2414" s="334"/>
    </row>
    <row r="2415" spans="4:15" customFormat="1" x14ac:dyDescent="0.2">
      <c r="D2415" s="166"/>
      <c r="O2415" s="334"/>
    </row>
    <row r="2416" spans="4:15" customFormat="1" x14ac:dyDescent="0.2">
      <c r="D2416" s="166"/>
      <c r="O2416" s="334"/>
    </row>
    <row r="2417" spans="4:15" customFormat="1" x14ac:dyDescent="0.2">
      <c r="D2417" s="166"/>
      <c r="O2417" s="334"/>
    </row>
    <row r="2418" spans="4:15" customFormat="1" x14ac:dyDescent="0.2">
      <c r="D2418" s="166"/>
      <c r="O2418" s="334"/>
    </row>
    <row r="2419" spans="4:15" customFormat="1" x14ac:dyDescent="0.2">
      <c r="D2419" s="166"/>
      <c r="O2419" s="334"/>
    </row>
    <row r="2420" spans="4:15" customFormat="1" x14ac:dyDescent="0.2">
      <c r="D2420" s="166"/>
      <c r="O2420" s="334"/>
    </row>
    <row r="2421" spans="4:15" customFormat="1" x14ac:dyDescent="0.2">
      <c r="D2421" s="166"/>
      <c r="O2421" s="334"/>
    </row>
    <row r="2422" spans="4:15" customFormat="1" x14ac:dyDescent="0.2">
      <c r="D2422" s="166"/>
      <c r="O2422" s="334"/>
    </row>
    <row r="2423" spans="4:15" customFormat="1" x14ac:dyDescent="0.2">
      <c r="D2423" s="166"/>
      <c r="O2423" s="334"/>
    </row>
    <row r="2424" spans="4:15" customFormat="1" x14ac:dyDescent="0.2">
      <c r="D2424" s="166"/>
      <c r="O2424" s="334"/>
    </row>
    <row r="2425" spans="4:15" customFormat="1" x14ac:dyDescent="0.2">
      <c r="D2425" s="166"/>
      <c r="O2425" s="334"/>
    </row>
    <row r="2426" spans="4:15" customFormat="1" x14ac:dyDescent="0.2">
      <c r="D2426" s="166"/>
      <c r="O2426" s="334"/>
    </row>
    <row r="2427" spans="4:15" customFormat="1" x14ac:dyDescent="0.2">
      <c r="D2427" s="166"/>
      <c r="O2427" s="334"/>
    </row>
    <row r="2428" spans="4:15" customFormat="1" x14ac:dyDescent="0.2">
      <c r="D2428" s="166"/>
      <c r="O2428" s="334"/>
    </row>
    <row r="2429" spans="4:15" customFormat="1" x14ac:dyDescent="0.2">
      <c r="D2429" s="166"/>
      <c r="O2429" s="334"/>
    </row>
    <row r="2430" spans="4:15" customFormat="1" x14ac:dyDescent="0.2">
      <c r="D2430" s="166"/>
      <c r="O2430" s="334"/>
    </row>
    <row r="2431" spans="4:15" customFormat="1" x14ac:dyDescent="0.2">
      <c r="D2431" s="166"/>
      <c r="O2431" s="334"/>
    </row>
    <row r="2432" spans="4:15" customFormat="1" x14ac:dyDescent="0.2">
      <c r="D2432" s="166"/>
      <c r="O2432" s="334"/>
    </row>
    <row r="2433" spans="4:15" customFormat="1" x14ac:dyDescent="0.2">
      <c r="D2433" s="166"/>
      <c r="O2433" s="334"/>
    </row>
    <row r="2434" spans="4:15" customFormat="1" x14ac:dyDescent="0.2">
      <c r="D2434" s="166"/>
      <c r="O2434" s="334"/>
    </row>
    <row r="2435" spans="4:15" customFormat="1" x14ac:dyDescent="0.2">
      <c r="D2435" s="166"/>
      <c r="O2435" s="334"/>
    </row>
    <row r="2436" spans="4:15" customFormat="1" x14ac:dyDescent="0.2">
      <c r="D2436" s="166"/>
      <c r="O2436" s="334"/>
    </row>
    <row r="2437" spans="4:15" customFormat="1" x14ac:dyDescent="0.2">
      <c r="D2437" s="166"/>
      <c r="O2437" s="334"/>
    </row>
    <row r="2438" spans="4:15" customFormat="1" x14ac:dyDescent="0.2">
      <c r="D2438" s="166"/>
      <c r="O2438" s="334"/>
    </row>
    <row r="2439" spans="4:15" customFormat="1" x14ac:dyDescent="0.2">
      <c r="D2439" s="166"/>
      <c r="O2439" s="334"/>
    </row>
    <row r="2440" spans="4:15" customFormat="1" x14ac:dyDescent="0.2">
      <c r="D2440" s="166"/>
      <c r="O2440" s="334"/>
    </row>
    <row r="2441" spans="4:15" customFormat="1" x14ac:dyDescent="0.2">
      <c r="D2441" s="166"/>
      <c r="O2441" s="334"/>
    </row>
    <row r="2442" spans="4:15" customFormat="1" x14ac:dyDescent="0.2">
      <c r="D2442" s="166"/>
      <c r="O2442" s="334"/>
    </row>
    <row r="2443" spans="4:15" customFormat="1" x14ac:dyDescent="0.2">
      <c r="D2443" s="166"/>
      <c r="O2443" s="334"/>
    </row>
    <row r="2444" spans="4:15" customFormat="1" x14ac:dyDescent="0.2">
      <c r="D2444" s="166"/>
      <c r="O2444" s="334"/>
    </row>
    <row r="2445" spans="4:15" customFormat="1" x14ac:dyDescent="0.2">
      <c r="D2445" s="166"/>
      <c r="O2445" s="334"/>
    </row>
    <row r="2446" spans="4:15" customFormat="1" x14ac:dyDescent="0.2">
      <c r="D2446" s="166"/>
      <c r="O2446" s="334"/>
    </row>
    <row r="2447" spans="4:15" customFormat="1" x14ac:dyDescent="0.2">
      <c r="D2447" s="166"/>
      <c r="O2447" s="334"/>
    </row>
    <row r="2448" spans="4:15" customFormat="1" x14ac:dyDescent="0.2">
      <c r="D2448" s="166"/>
      <c r="O2448" s="334"/>
    </row>
    <row r="2449" spans="4:15" customFormat="1" x14ac:dyDescent="0.2">
      <c r="D2449" s="166"/>
      <c r="O2449" s="334"/>
    </row>
    <row r="2450" spans="4:15" customFormat="1" x14ac:dyDescent="0.2">
      <c r="D2450" s="166"/>
      <c r="O2450" s="334"/>
    </row>
    <row r="2451" spans="4:15" customFormat="1" x14ac:dyDescent="0.2">
      <c r="D2451" s="166"/>
      <c r="O2451" s="334"/>
    </row>
    <row r="2452" spans="4:15" customFormat="1" x14ac:dyDescent="0.2">
      <c r="D2452" s="166"/>
      <c r="O2452" s="334"/>
    </row>
    <row r="2453" spans="4:15" customFormat="1" x14ac:dyDescent="0.2">
      <c r="D2453" s="166"/>
      <c r="O2453" s="334"/>
    </row>
    <row r="2454" spans="4:15" customFormat="1" x14ac:dyDescent="0.2">
      <c r="D2454" s="166"/>
      <c r="O2454" s="334"/>
    </row>
    <row r="2455" spans="4:15" customFormat="1" x14ac:dyDescent="0.2">
      <c r="D2455" s="166"/>
      <c r="O2455" s="334"/>
    </row>
    <row r="2456" spans="4:15" customFormat="1" x14ac:dyDescent="0.2">
      <c r="D2456" s="166"/>
      <c r="O2456" s="334"/>
    </row>
    <row r="2457" spans="4:15" customFormat="1" x14ac:dyDescent="0.2">
      <c r="D2457" s="166"/>
      <c r="O2457" s="334"/>
    </row>
    <row r="2458" spans="4:15" customFormat="1" x14ac:dyDescent="0.2">
      <c r="D2458" s="166"/>
      <c r="O2458" s="334"/>
    </row>
    <row r="2459" spans="4:15" customFormat="1" x14ac:dyDescent="0.2">
      <c r="D2459" s="166"/>
      <c r="O2459" s="334"/>
    </row>
    <row r="2460" spans="4:15" customFormat="1" x14ac:dyDescent="0.2">
      <c r="D2460" s="166"/>
      <c r="O2460" s="334"/>
    </row>
    <row r="2461" spans="4:15" customFormat="1" x14ac:dyDescent="0.2">
      <c r="D2461" s="166"/>
      <c r="O2461" s="334"/>
    </row>
    <row r="2462" spans="4:15" customFormat="1" x14ac:dyDescent="0.2">
      <c r="D2462" s="166"/>
      <c r="O2462" s="334"/>
    </row>
    <row r="2463" spans="4:15" customFormat="1" x14ac:dyDescent="0.2">
      <c r="D2463" s="166"/>
      <c r="O2463" s="334"/>
    </row>
    <row r="2464" spans="4:15" customFormat="1" x14ac:dyDescent="0.2">
      <c r="D2464" s="166"/>
      <c r="O2464" s="334"/>
    </row>
    <row r="2465" spans="4:15" customFormat="1" x14ac:dyDescent="0.2">
      <c r="D2465" s="166"/>
      <c r="O2465" s="334"/>
    </row>
    <row r="2466" spans="4:15" customFormat="1" x14ac:dyDescent="0.2">
      <c r="D2466" s="166"/>
      <c r="O2466" s="334"/>
    </row>
    <row r="2467" spans="4:15" customFormat="1" x14ac:dyDescent="0.2">
      <c r="D2467" s="166"/>
      <c r="O2467" s="334"/>
    </row>
    <row r="2468" spans="4:15" customFormat="1" x14ac:dyDescent="0.2">
      <c r="D2468" s="166"/>
      <c r="O2468" s="334"/>
    </row>
    <row r="2469" spans="4:15" customFormat="1" x14ac:dyDescent="0.2">
      <c r="D2469" s="166"/>
      <c r="O2469" s="334"/>
    </row>
    <row r="2470" spans="4:15" customFormat="1" x14ac:dyDescent="0.2">
      <c r="D2470" s="166"/>
      <c r="O2470" s="334"/>
    </row>
    <row r="2471" spans="4:15" customFormat="1" x14ac:dyDescent="0.2">
      <c r="D2471" s="166"/>
      <c r="O2471" s="334"/>
    </row>
    <row r="2472" spans="4:15" customFormat="1" x14ac:dyDescent="0.2">
      <c r="D2472" s="166"/>
      <c r="O2472" s="334"/>
    </row>
    <row r="2473" spans="4:15" customFormat="1" x14ac:dyDescent="0.2">
      <c r="D2473" s="166"/>
      <c r="O2473" s="334"/>
    </row>
    <row r="2474" spans="4:15" customFormat="1" x14ac:dyDescent="0.2">
      <c r="D2474" s="166"/>
      <c r="O2474" s="334"/>
    </row>
    <row r="2475" spans="4:15" customFormat="1" x14ac:dyDescent="0.2">
      <c r="D2475" s="166"/>
      <c r="O2475" s="334"/>
    </row>
    <row r="2476" spans="4:15" customFormat="1" x14ac:dyDescent="0.2">
      <c r="D2476" s="166"/>
      <c r="O2476" s="334"/>
    </row>
    <row r="2477" spans="4:15" customFormat="1" x14ac:dyDescent="0.2">
      <c r="D2477" s="166"/>
      <c r="O2477" s="334"/>
    </row>
    <row r="2478" spans="4:15" customFormat="1" x14ac:dyDescent="0.2">
      <c r="D2478" s="166"/>
      <c r="O2478" s="334"/>
    </row>
    <row r="2479" spans="4:15" customFormat="1" x14ac:dyDescent="0.2">
      <c r="D2479" s="166"/>
      <c r="O2479" s="334"/>
    </row>
    <row r="2480" spans="4:15" customFormat="1" x14ac:dyDescent="0.2">
      <c r="D2480" s="166"/>
      <c r="O2480" s="334"/>
    </row>
    <row r="2481" spans="4:15" customFormat="1" x14ac:dyDescent="0.2">
      <c r="D2481" s="166"/>
      <c r="O2481" s="334"/>
    </row>
    <row r="2482" spans="4:15" customFormat="1" x14ac:dyDescent="0.2">
      <c r="D2482" s="166"/>
      <c r="O2482" s="334"/>
    </row>
    <row r="2483" spans="4:15" customFormat="1" x14ac:dyDescent="0.2">
      <c r="D2483" s="166"/>
      <c r="O2483" s="334"/>
    </row>
    <row r="2484" spans="4:15" customFormat="1" x14ac:dyDescent="0.2">
      <c r="D2484" s="166"/>
      <c r="O2484" s="334"/>
    </row>
    <row r="2485" spans="4:15" customFormat="1" x14ac:dyDescent="0.2">
      <c r="D2485" s="166"/>
      <c r="O2485" s="334"/>
    </row>
    <row r="2486" spans="4:15" customFormat="1" x14ac:dyDescent="0.2">
      <c r="D2486" s="166"/>
      <c r="O2486" s="334"/>
    </row>
    <row r="2487" spans="4:15" customFormat="1" x14ac:dyDescent="0.2">
      <c r="D2487" s="166"/>
      <c r="O2487" s="334"/>
    </row>
    <row r="2488" spans="4:15" customFormat="1" x14ac:dyDescent="0.2">
      <c r="D2488" s="166"/>
      <c r="O2488" s="334"/>
    </row>
    <row r="2489" spans="4:15" customFormat="1" x14ac:dyDescent="0.2">
      <c r="D2489" s="166"/>
      <c r="O2489" s="334"/>
    </row>
    <row r="2490" spans="4:15" customFormat="1" x14ac:dyDescent="0.2">
      <c r="D2490" s="166"/>
      <c r="O2490" s="334"/>
    </row>
    <row r="2491" spans="4:15" customFormat="1" x14ac:dyDescent="0.2">
      <c r="D2491" s="166"/>
      <c r="O2491" s="334"/>
    </row>
    <row r="2492" spans="4:15" customFormat="1" x14ac:dyDescent="0.2">
      <c r="D2492" s="166"/>
      <c r="O2492" s="334"/>
    </row>
    <row r="2493" spans="4:15" customFormat="1" x14ac:dyDescent="0.2">
      <c r="D2493" s="166"/>
      <c r="O2493" s="334"/>
    </row>
    <row r="2494" spans="4:15" customFormat="1" x14ac:dyDescent="0.2">
      <c r="D2494" s="166"/>
      <c r="O2494" s="334"/>
    </row>
    <row r="2495" spans="4:15" customFormat="1" x14ac:dyDescent="0.2">
      <c r="D2495" s="166"/>
      <c r="O2495" s="334"/>
    </row>
    <row r="2496" spans="4:15" customFormat="1" x14ac:dyDescent="0.2">
      <c r="D2496" s="166"/>
      <c r="O2496" s="334"/>
    </row>
    <row r="2497" spans="4:15" customFormat="1" x14ac:dyDescent="0.2">
      <c r="D2497" s="166"/>
      <c r="O2497" s="334"/>
    </row>
    <row r="2498" spans="4:15" customFormat="1" x14ac:dyDescent="0.2">
      <c r="D2498" s="166"/>
      <c r="O2498" s="334"/>
    </row>
    <row r="2499" spans="4:15" customFormat="1" x14ac:dyDescent="0.2">
      <c r="D2499" s="166"/>
      <c r="O2499" s="334"/>
    </row>
    <row r="2500" spans="4:15" customFormat="1" x14ac:dyDescent="0.2">
      <c r="D2500" s="166"/>
      <c r="O2500" s="334"/>
    </row>
    <row r="2501" spans="4:15" customFormat="1" x14ac:dyDescent="0.2">
      <c r="D2501" s="166"/>
      <c r="O2501" s="334"/>
    </row>
    <row r="2502" spans="4:15" customFormat="1" x14ac:dyDescent="0.2">
      <c r="D2502" s="166"/>
      <c r="O2502" s="334"/>
    </row>
    <row r="2503" spans="4:15" customFormat="1" x14ac:dyDescent="0.2">
      <c r="D2503" s="166"/>
      <c r="O2503" s="334"/>
    </row>
    <row r="2504" spans="4:15" customFormat="1" x14ac:dyDescent="0.2">
      <c r="D2504" s="166"/>
      <c r="O2504" s="334"/>
    </row>
    <row r="2505" spans="4:15" customFormat="1" x14ac:dyDescent="0.2">
      <c r="D2505" s="166"/>
      <c r="O2505" s="334"/>
    </row>
    <row r="2506" spans="4:15" customFormat="1" x14ac:dyDescent="0.2">
      <c r="D2506" s="166"/>
      <c r="O2506" s="334"/>
    </row>
    <row r="2507" spans="4:15" customFormat="1" x14ac:dyDescent="0.2">
      <c r="D2507" s="166"/>
      <c r="O2507" s="334"/>
    </row>
    <row r="2508" spans="4:15" customFormat="1" x14ac:dyDescent="0.2">
      <c r="D2508" s="166"/>
      <c r="O2508" s="334"/>
    </row>
    <row r="2509" spans="4:15" customFormat="1" x14ac:dyDescent="0.2">
      <c r="D2509" s="166"/>
      <c r="O2509" s="334"/>
    </row>
    <row r="2510" spans="4:15" customFormat="1" x14ac:dyDescent="0.2">
      <c r="D2510" s="166"/>
      <c r="O2510" s="334"/>
    </row>
    <row r="2511" spans="4:15" customFormat="1" x14ac:dyDescent="0.2">
      <c r="D2511" s="166"/>
      <c r="O2511" s="334"/>
    </row>
    <row r="2512" spans="4:15" customFormat="1" x14ac:dyDescent="0.2">
      <c r="D2512" s="166"/>
      <c r="O2512" s="334"/>
    </row>
    <row r="2513" spans="4:15" customFormat="1" x14ac:dyDescent="0.2">
      <c r="D2513" s="166"/>
      <c r="O2513" s="334"/>
    </row>
    <row r="2514" spans="4:15" customFormat="1" x14ac:dyDescent="0.2">
      <c r="D2514" s="166"/>
      <c r="O2514" s="334"/>
    </row>
    <row r="2515" spans="4:15" customFormat="1" x14ac:dyDescent="0.2">
      <c r="D2515" s="166"/>
      <c r="O2515" s="334"/>
    </row>
    <row r="2516" spans="4:15" customFormat="1" x14ac:dyDescent="0.2">
      <c r="D2516" s="166"/>
      <c r="O2516" s="334"/>
    </row>
    <row r="2517" spans="4:15" customFormat="1" x14ac:dyDescent="0.2">
      <c r="D2517" s="166"/>
      <c r="O2517" s="334"/>
    </row>
    <row r="2518" spans="4:15" customFormat="1" x14ac:dyDescent="0.2">
      <c r="D2518" s="166"/>
      <c r="O2518" s="334"/>
    </row>
    <row r="2519" spans="4:15" customFormat="1" x14ac:dyDescent="0.2">
      <c r="D2519" s="166"/>
      <c r="O2519" s="334"/>
    </row>
    <row r="2520" spans="4:15" customFormat="1" x14ac:dyDescent="0.2">
      <c r="D2520" s="166"/>
      <c r="O2520" s="334"/>
    </row>
    <row r="2521" spans="4:15" customFormat="1" x14ac:dyDescent="0.2">
      <c r="D2521" s="166"/>
      <c r="O2521" s="334"/>
    </row>
    <row r="2522" spans="4:15" customFormat="1" x14ac:dyDescent="0.2">
      <c r="D2522" s="166"/>
      <c r="O2522" s="334"/>
    </row>
    <row r="2523" spans="4:15" customFormat="1" x14ac:dyDescent="0.2">
      <c r="D2523" s="166"/>
      <c r="O2523" s="334"/>
    </row>
    <row r="2524" spans="4:15" customFormat="1" x14ac:dyDescent="0.2">
      <c r="D2524" s="166"/>
      <c r="O2524" s="334"/>
    </row>
    <row r="2525" spans="4:15" customFormat="1" x14ac:dyDescent="0.2">
      <c r="D2525" s="166"/>
      <c r="O2525" s="334"/>
    </row>
    <row r="2526" spans="4:15" customFormat="1" x14ac:dyDescent="0.2">
      <c r="D2526" s="166"/>
      <c r="O2526" s="334"/>
    </row>
    <row r="2527" spans="4:15" customFormat="1" x14ac:dyDescent="0.2">
      <c r="D2527" s="166"/>
      <c r="O2527" s="334"/>
    </row>
    <row r="2528" spans="4:15" customFormat="1" x14ac:dyDescent="0.2">
      <c r="D2528" s="166"/>
      <c r="O2528" s="334"/>
    </row>
    <row r="2529" spans="4:15" customFormat="1" x14ac:dyDescent="0.2">
      <c r="D2529" s="166"/>
      <c r="O2529" s="334"/>
    </row>
    <row r="2530" spans="4:15" customFormat="1" x14ac:dyDescent="0.2">
      <c r="D2530" s="166"/>
      <c r="O2530" s="334"/>
    </row>
    <row r="2531" spans="4:15" customFormat="1" x14ac:dyDescent="0.2">
      <c r="D2531" s="166"/>
      <c r="O2531" s="334"/>
    </row>
    <row r="2532" spans="4:15" customFormat="1" x14ac:dyDescent="0.2">
      <c r="D2532" s="166"/>
      <c r="O2532" s="334"/>
    </row>
    <row r="2533" spans="4:15" customFormat="1" x14ac:dyDescent="0.2">
      <c r="D2533" s="166"/>
      <c r="O2533" s="334"/>
    </row>
    <row r="2534" spans="4:15" customFormat="1" x14ac:dyDescent="0.2">
      <c r="D2534" s="166"/>
      <c r="O2534" s="334"/>
    </row>
    <row r="2535" spans="4:15" customFormat="1" x14ac:dyDescent="0.2">
      <c r="D2535" s="166"/>
      <c r="O2535" s="334"/>
    </row>
    <row r="2536" spans="4:15" customFormat="1" x14ac:dyDescent="0.2">
      <c r="D2536" s="166"/>
      <c r="O2536" s="334"/>
    </row>
    <row r="2537" spans="4:15" customFormat="1" x14ac:dyDescent="0.2">
      <c r="D2537" s="166"/>
      <c r="O2537" s="334"/>
    </row>
    <row r="2538" spans="4:15" customFormat="1" x14ac:dyDescent="0.2">
      <c r="D2538" s="166"/>
      <c r="O2538" s="334"/>
    </row>
    <row r="2539" spans="4:15" customFormat="1" x14ac:dyDescent="0.2">
      <c r="D2539" s="166"/>
      <c r="O2539" s="334"/>
    </row>
    <row r="2540" spans="4:15" customFormat="1" x14ac:dyDescent="0.2">
      <c r="D2540" s="166"/>
      <c r="O2540" s="334"/>
    </row>
    <row r="2541" spans="4:15" customFormat="1" x14ac:dyDescent="0.2">
      <c r="D2541" s="166"/>
      <c r="O2541" s="334"/>
    </row>
    <row r="2542" spans="4:15" customFormat="1" x14ac:dyDescent="0.2">
      <c r="D2542" s="166"/>
      <c r="O2542" s="334"/>
    </row>
    <row r="2543" spans="4:15" customFormat="1" x14ac:dyDescent="0.2">
      <c r="D2543" s="166"/>
      <c r="O2543" s="334"/>
    </row>
    <row r="2544" spans="4:15" customFormat="1" x14ac:dyDescent="0.2">
      <c r="D2544" s="166"/>
      <c r="O2544" s="334"/>
    </row>
    <row r="2545" spans="4:15" customFormat="1" x14ac:dyDescent="0.2">
      <c r="D2545" s="166"/>
      <c r="O2545" s="334"/>
    </row>
    <row r="2546" spans="4:15" customFormat="1" x14ac:dyDescent="0.2">
      <c r="D2546" s="166"/>
      <c r="O2546" s="334"/>
    </row>
    <row r="2547" spans="4:15" customFormat="1" x14ac:dyDescent="0.2">
      <c r="D2547" s="166"/>
      <c r="O2547" s="334"/>
    </row>
    <row r="2548" spans="4:15" customFormat="1" x14ac:dyDescent="0.2">
      <c r="D2548" s="166"/>
      <c r="O2548" s="334"/>
    </row>
    <row r="2549" spans="4:15" customFormat="1" x14ac:dyDescent="0.2">
      <c r="D2549" s="166"/>
      <c r="O2549" s="334"/>
    </row>
    <row r="2550" spans="4:15" customFormat="1" x14ac:dyDescent="0.2">
      <c r="D2550" s="166"/>
      <c r="O2550" s="334"/>
    </row>
    <row r="2551" spans="4:15" customFormat="1" x14ac:dyDescent="0.2">
      <c r="D2551" s="166"/>
      <c r="O2551" s="334"/>
    </row>
    <row r="2552" spans="4:15" customFormat="1" x14ac:dyDescent="0.2">
      <c r="D2552" s="166"/>
      <c r="O2552" s="334"/>
    </row>
    <row r="2553" spans="4:15" customFormat="1" x14ac:dyDescent="0.2">
      <c r="D2553" s="166"/>
      <c r="O2553" s="334"/>
    </row>
    <row r="2554" spans="4:15" customFormat="1" x14ac:dyDescent="0.2">
      <c r="D2554" s="166"/>
      <c r="O2554" s="334"/>
    </row>
    <row r="2555" spans="4:15" customFormat="1" x14ac:dyDescent="0.2">
      <c r="D2555" s="166"/>
      <c r="O2555" s="334"/>
    </row>
    <row r="2556" spans="4:15" customFormat="1" x14ac:dyDescent="0.2">
      <c r="D2556" s="166"/>
      <c r="O2556" s="334"/>
    </row>
    <row r="2557" spans="4:15" customFormat="1" x14ac:dyDescent="0.2">
      <c r="D2557" s="166"/>
      <c r="O2557" s="334"/>
    </row>
    <row r="2558" spans="4:15" customFormat="1" x14ac:dyDescent="0.2">
      <c r="D2558" s="166"/>
      <c r="O2558" s="334"/>
    </row>
    <row r="2559" spans="4:15" customFormat="1" x14ac:dyDescent="0.2">
      <c r="D2559" s="166"/>
      <c r="O2559" s="334"/>
    </row>
    <row r="2560" spans="4:15" customFormat="1" x14ac:dyDescent="0.2">
      <c r="D2560" s="166"/>
      <c r="O2560" s="334"/>
    </row>
    <row r="2561" spans="4:15" customFormat="1" x14ac:dyDescent="0.2">
      <c r="D2561" s="166"/>
      <c r="O2561" s="334"/>
    </row>
    <row r="2562" spans="4:15" customFormat="1" x14ac:dyDescent="0.2">
      <c r="D2562" s="166"/>
      <c r="O2562" s="334"/>
    </row>
    <row r="2563" spans="4:15" customFormat="1" x14ac:dyDescent="0.2">
      <c r="D2563" s="166"/>
      <c r="O2563" s="334"/>
    </row>
    <row r="2564" spans="4:15" customFormat="1" x14ac:dyDescent="0.2">
      <c r="D2564" s="166"/>
      <c r="O2564" s="334"/>
    </row>
    <row r="2565" spans="4:15" customFormat="1" x14ac:dyDescent="0.2">
      <c r="D2565" s="166"/>
      <c r="O2565" s="334"/>
    </row>
    <row r="2566" spans="4:15" customFormat="1" x14ac:dyDescent="0.2">
      <c r="D2566" s="166"/>
      <c r="O2566" s="334"/>
    </row>
    <row r="2567" spans="4:15" customFormat="1" x14ac:dyDescent="0.2">
      <c r="D2567" s="166"/>
      <c r="O2567" s="334"/>
    </row>
    <row r="2568" spans="4:15" customFormat="1" x14ac:dyDescent="0.2">
      <c r="D2568" s="166"/>
      <c r="O2568" s="334"/>
    </row>
    <row r="2569" spans="4:15" customFormat="1" x14ac:dyDescent="0.2">
      <c r="D2569" s="166"/>
      <c r="O2569" s="334"/>
    </row>
    <row r="2570" spans="4:15" customFormat="1" x14ac:dyDescent="0.2">
      <c r="D2570" s="166"/>
      <c r="O2570" s="334"/>
    </row>
    <row r="2571" spans="4:15" customFormat="1" x14ac:dyDescent="0.2">
      <c r="D2571" s="166"/>
      <c r="O2571" s="334"/>
    </row>
    <row r="2572" spans="4:15" customFormat="1" x14ac:dyDescent="0.2">
      <c r="D2572" s="166"/>
      <c r="O2572" s="334"/>
    </row>
    <row r="2573" spans="4:15" customFormat="1" x14ac:dyDescent="0.2">
      <c r="D2573" s="166"/>
      <c r="O2573" s="334"/>
    </row>
    <row r="2574" spans="4:15" customFormat="1" x14ac:dyDescent="0.2">
      <c r="D2574" s="166"/>
      <c r="O2574" s="334"/>
    </row>
    <row r="2575" spans="4:15" customFormat="1" x14ac:dyDescent="0.2">
      <c r="D2575" s="166"/>
      <c r="O2575" s="334"/>
    </row>
    <row r="2576" spans="4:15" customFormat="1" x14ac:dyDescent="0.2">
      <c r="D2576" s="166"/>
      <c r="O2576" s="334"/>
    </row>
    <row r="2577" spans="4:15" customFormat="1" x14ac:dyDescent="0.2">
      <c r="D2577" s="166"/>
      <c r="O2577" s="334"/>
    </row>
    <row r="2578" spans="4:15" customFormat="1" x14ac:dyDescent="0.2">
      <c r="D2578" s="166"/>
      <c r="O2578" s="334"/>
    </row>
    <row r="2579" spans="4:15" customFormat="1" x14ac:dyDescent="0.2">
      <c r="D2579" s="166"/>
      <c r="O2579" s="334"/>
    </row>
    <row r="2580" spans="4:15" customFormat="1" x14ac:dyDescent="0.2">
      <c r="D2580" s="166"/>
      <c r="O2580" s="334"/>
    </row>
    <row r="2581" spans="4:15" customFormat="1" x14ac:dyDescent="0.2">
      <c r="D2581" s="166"/>
      <c r="O2581" s="334"/>
    </row>
    <row r="2582" spans="4:15" customFormat="1" x14ac:dyDescent="0.2">
      <c r="D2582" s="166"/>
      <c r="O2582" s="334"/>
    </row>
    <row r="2583" spans="4:15" customFormat="1" x14ac:dyDescent="0.2">
      <c r="D2583" s="166"/>
      <c r="O2583" s="334"/>
    </row>
    <row r="2584" spans="4:15" customFormat="1" x14ac:dyDescent="0.2">
      <c r="D2584" s="166"/>
      <c r="O2584" s="334"/>
    </row>
    <row r="2585" spans="4:15" customFormat="1" x14ac:dyDescent="0.2">
      <c r="D2585" s="166"/>
      <c r="O2585" s="334"/>
    </row>
    <row r="2586" spans="4:15" customFormat="1" x14ac:dyDescent="0.2">
      <c r="D2586" s="166"/>
      <c r="O2586" s="334"/>
    </row>
    <row r="2587" spans="4:15" customFormat="1" x14ac:dyDescent="0.2">
      <c r="D2587" s="166"/>
      <c r="O2587" s="334"/>
    </row>
    <row r="2588" spans="4:15" customFormat="1" x14ac:dyDescent="0.2">
      <c r="D2588" s="166"/>
      <c r="O2588" s="334"/>
    </row>
    <row r="2589" spans="4:15" customFormat="1" x14ac:dyDescent="0.2">
      <c r="D2589" s="166"/>
      <c r="O2589" s="334"/>
    </row>
    <row r="2590" spans="4:15" customFormat="1" x14ac:dyDescent="0.2">
      <c r="D2590" s="166"/>
      <c r="O2590" s="334"/>
    </row>
    <row r="2591" spans="4:15" customFormat="1" x14ac:dyDescent="0.2">
      <c r="D2591" s="166"/>
      <c r="O2591" s="334"/>
    </row>
    <row r="2592" spans="4:15" customFormat="1" x14ac:dyDescent="0.2">
      <c r="D2592" s="166"/>
      <c r="O2592" s="334"/>
    </row>
    <row r="2593" spans="4:15" customFormat="1" x14ac:dyDescent="0.2">
      <c r="D2593" s="166"/>
      <c r="O2593" s="334"/>
    </row>
    <row r="2594" spans="4:15" customFormat="1" x14ac:dyDescent="0.2">
      <c r="D2594" s="166"/>
      <c r="O2594" s="334"/>
    </row>
    <row r="2595" spans="4:15" customFormat="1" x14ac:dyDescent="0.2">
      <c r="D2595" s="166"/>
      <c r="O2595" s="334"/>
    </row>
    <row r="2596" spans="4:15" customFormat="1" x14ac:dyDescent="0.2">
      <c r="D2596" s="166"/>
      <c r="O2596" s="334"/>
    </row>
    <row r="2597" spans="4:15" customFormat="1" x14ac:dyDescent="0.2">
      <c r="D2597" s="166"/>
      <c r="O2597" s="334"/>
    </row>
    <row r="2598" spans="4:15" customFormat="1" x14ac:dyDescent="0.2">
      <c r="D2598" s="166"/>
      <c r="O2598" s="334"/>
    </row>
    <row r="2599" spans="4:15" customFormat="1" x14ac:dyDescent="0.2">
      <c r="D2599" s="166"/>
      <c r="O2599" s="334"/>
    </row>
    <row r="2600" spans="4:15" customFormat="1" x14ac:dyDescent="0.2">
      <c r="D2600" s="166"/>
      <c r="O2600" s="334"/>
    </row>
    <row r="2601" spans="4:15" customFormat="1" x14ac:dyDescent="0.2">
      <c r="D2601" s="166"/>
      <c r="O2601" s="334"/>
    </row>
    <row r="2602" spans="4:15" customFormat="1" x14ac:dyDescent="0.2">
      <c r="D2602" s="166"/>
      <c r="O2602" s="334"/>
    </row>
    <row r="2603" spans="4:15" customFormat="1" x14ac:dyDescent="0.2">
      <c r="D2603" s="166"/>
      <c r="O2603" s="334"/>
    </row>
    <row r="2604" spans="4:15" customFormat="1" x14ac:dyDescent="0.2">
      <c r="D2604" s="166"/>
      <c r="O2604" s="334"/>
    </row>
    <row r="2605" spans="4:15" customFormat="1" x14ac:dyDescent="0.2">
      <c r="D2605" s="166"/>
      <c r="O2605" s="334"/>
    </row>
    <row r="2606" spans="4:15" customFormat="1" x14ac:dyDescent="0.2">
      <c r="D2606" s="166"/>
      <c r="O2606" s="334"/>
    </row>
    <row r="2607" spans="4:15" customFormat="1" x14ac:dyDescent="0.2">
      <c r="D2607" s="166"/>
      <c r="O2607" s="334"/>
    </row>
    <row r="2608" spans="4:15" customFormat="1" x14ac:dyDescent="0.2">
      <c r="D2608" s="166"/>
      <c r="O2608" s="334"/>
    </row>
    <row r="2609" spans="4:15" customFormat="1" x14ac:dyDescent="0.2">
      <c r="D2609" s="166"/>
      <c r="O2609" s="334"/>
    </row>
    <row r="2610" spans="4:15" customFormat="1" x14ac:dyDescent="0.2">
      <c r="D2610" s="166"/>
      <c r="O2610" s="334"/>
    </row>
    <row r="2611" spans="4:15" customFormat="1" x14ac:dyDescent="0.2">
      <c r="D2611" s="166"/>
      <c r="O2611" s="334"/>
    </row>
    <row r="2612" spans="4:15" customFormat="1" x14ac:dyDescent="0.2">
      <c r="D2612" s="166"/>
      <c r="O2612" s="334"/>
    </row>
    <row r="2613" spans="4:15" customFormat="1" x14ac:dyDescent="0.2">
      <c r="D2613" s="166"/>
      <c r="O2613" s="334"/>
    </row>
    <row r="2614" spans="4:15" customFormat="1" x14ac:dyDescent="0.2">
      <c r="D2614" s="166"/>
      <c r="O2614" s="334"/>
    </row>
    <row r="2615" spans="4:15" customFormat="1" x14ac:dyDescent="0.2">
      <c r="D2615" s="166"/>
      <c r="O2615" s="334"/>
    </row>
    <row r="2616" spans="4:15" customFormat="1" x14ac:dyDescent="0.2">
      <c r="D2616" s="166"/>
      <c r="O2616" s="334"/>
    </row>
    <row r="2617" spans="4:15" customFormat="1" x14ac:dyDescent="0.2">
      <c r="D2617" s="166"/>
      <c r="O2617" s="334"/>
    </row>
    <row r="2618" spans="4:15" customFormat="1" x14ac:dyDescent="0.2">
      <c r="D2618" s="166"/>
      <c r="O2618" s="334"/>
    </row>
    <row r="2619" spans="4:15" customFormat="1" x14ac:dyDescent="0.2">
      <c r="D2619" s="166"/>
      <c r="O2619" s="334"/>
    </row>
    <row r="2620" spans="4:15" customFormat="1" x14ac:dyDescent="0.2">
      <c r="D2620" s="166"/>
      <c r="O2620" s="334"/>
    </row>
    <row r="2621" spans="4:15" customFormat="1" x14ac:dyDescent="0.2">
      <c r="D2621" s="166"/>
      <c r="O2621" s="334"/>
    </row>
    <row r="2622" spans="4:15" customFormat="1" x14ac:dyDescent="0.2">
      <c r="D2622" s="166"/>
      <c r="O2622" s="334"/>
    </row>
    <row r="2623" spans="4:15" customFormat="1" x14ac:dyDescent="0.2">
      <c r="D2623" s="166"/>
      <c r="O2623" s="334"/>
    </row>
    <row r="2624" spans="4:15" customFormat="1" x14ac:dyDescent="0.2">
      <c r="D2624" s="166"/>
      <c r="O2624" s="334"/>
    </row>
    <row r="2625" spans="4:15" customFormat="1" x14ac:dyDescent="0.2">
      <c r="D2625" s="166"/>
      <c r="O2625" s="334"/>
    </row>
    <row r="2626" spans="4:15" customFormat="1" x14ac:dyDescent="0.2">
      <c r="D2626" s="166"/>
      <c r="O2626" s="334"/>
    </row>
    <row r="2627" spans="4:15" customFormat="1" x14ac:dyDescent="0.2">
      <c r="D2627" s="166"/>
      <c r="O2627" s="334"/>
    </row>
    <row r="2628" spans="4:15" customFormat="1" x14ac:dyDescent="0.2">
      <c r="D2628" s="166"/>
      <c r="O2628" s="334"/>
    </row>
    <row r="2629" spans="4:15" customFormat="1" x14ac:dyDescent="0.2">
      <c r="D2629" s="166"/>
      <c r="O2629" s="334"/>
    </row>
    <row r="2630" spans="4:15" customFormat="1" x14ac:dyDescent="0.2">
      <c r="D2630" s="166"/>
      <c r="O2630" s="334"/>
    </row>
    <row r="2631" spans="4:15" customFormat="1" x14ac:dyDescent="0.2">
      <c r="D2631" s="166"/>
      <c r="O2631" s="334"/>
    </row>
    <row r="2632" spans="4:15" customFormat="1" x14ac:dyDescent="0.2">
      <c r="D2632" s="166"/>
      <c r="O2632" s="334"/>
    </row>
    <row r="2633" spans="4:15" customFormat="1" x14ac:dyDescent="0.2">
      <c r="D2633" s="166"/>
      <c r="O2633" s="334"/>
    </row>
    <row r="2634" spans="4:15" customFormat="1" x14ac:dyDescent="0.2">
      <c r="D2634" s="166"/>
      <c r="O2634" s="334"/>
    </row>
    <row r="2635" spans="4:15" customFormat="1" x14ac:dyDescent="0.2">
      <c r="D2635" s="166"/>
      <c r="O2635" s="334"/>
    </row>
    <row r="2636" spans="4:15" customFormat="1" x14ac:dyDescent="0.2">
      <c r="D2636" s="166"/>
      <c r="O2636" s="334"/>
    </row>
    <row r="2637" spans="4:15" customFormat="1" x14ac:dyDescent="0.2">
      <c r="D2637" s="166"/>
      <c r="O2637" s="334"/>
    </row>
    <row r="2638" spans="4:15" customFormat="1" x14ac:dyDescent="0.2">
      <c r="D2638" s="166"/>
      <c r="O2638" s="334"/>
    </row>
    <row r="2639" spans="4:15" customFormat="1" x14ac:dyDescent="0.2">
      <c r="D2639" s="166"/>
      <c r="O2639" s="334"/>
    </row>
    <row r="2640" spans="4:15" customFormat="1" x14ac:dyDescent="0.2">
      <c r="D2640" s="166"/>
      <c r="O2640" s="334"/>
    </row>
    <row r="2641" spans="4:15" customFormat="1" x14ac:dyDescent="0.2">
      <c r="D2641" s="166"/>
      <c r="O2641" s="334"/>
    </row>
    <row r="2642" spans="4:15" customFormat="1" x14ac:dyDescent="0.2">
      <c r="D2642" s="166"/>
      <c r="O2642" s="334"/>
    </row>
    <row r="2643" spans="4:15" customFormat="1" x14ac:dyDescent="0.2">
      <c r="D2643" s="166"/>
      <c r="O2643" s="334"/>
    </row>
    <row r="2644" spans="4:15" customFormat="1" x14ac:dyDescent="0.2">
      <c r="D2644" s="166"/>
      <c r="O2644" s="334"/>
    </row>
    <row r="2645" spans="4:15" customFormat="1" x14ac:dyDescent="0.2">
      <c r="D2645" s="166"/>
      <c r="O2645" s="334"/>
    </row>
    <row r="2646" spans="4:15" customFormat="1" x14ac:dyDescent="0.2">
      <c r="D2646" s="166"/>
      <c r="O2646" s="334"/>
    </row>
    <row r="2647" spans="4:15" customFormat="1" x14ac:dyDescent="0.2">
      <c r="D2647" s="166"/>
      <c r="O2647" s="334"/>
    </row>
    <row r="2648" spans="4:15" customFormat="1" x14ac:dyDescent="0.2">
      <c r="D2648" s="166"/>
      <c r="O2648" s="334"/>
    </row>
    <row r="2649" spans="4:15" customFormat="1" x14ac:dyDescent="0.2">
      <c r="D2649" s="166"/>
      <c r="O2649" s="334"/>
    </row>
    <row r="2650" spans="4:15" customFormat="1" x14ac:dyDescent="0.2">
      <c r="D2650" s="166"/>
      <c r="O2650" s="334"/>
    </row>
    <row r="2651" spans="4:15" customFormat="1" x14ac:dyDescent="0.2">
      <c r="D2651" s="166"/>
      <c r="O2651" s="334"/>
    </row>
    <row r="2652" spans="4:15" customFormat="1" x14ac:dyDescent="0.2">
      <c r="D2652" s="166"/>
      <c r="O2652" s="334"/>
    </row>
    <row r="2653" spans="4:15" customFormat="1" x14ac:dyDescent="0.2">
      <c r="D2653" s="166"/>
      <c r="O2653" s="334"/>
    </row>
    <row r="2654" spans="4:15" customFormat="1" x14ac:dyDescent="0.2">
      <c r="D2654" s="166"/>
      <c r="O2654" s="334"/>
    </row>
    <row r="2655" spans="4:15" customFormat="1" x14ac:dyDescent="0.2">
      <c r="D2655" s="166"/>
      <c r="O2655" s="334"/>
    </row>
    <row r="2656" spans="4:15" customFormat="1" x14ac:dyDescent="0.2">
      <c r="D2656" s="166"/>
      <c r="O2656" s="334"/>
    </row>
    <row r="2657" spans="4:15" customFormat="1" x14ac:dyDescent="0.2">
      <c r="D2657" s="166"/>
      <c r="O2657" s="334"/>
    </row>
    <row r="2658" spans="4:15" customFormat="1" x14ac:dyDescent="0.2">
      <c r="D2658" s="166"/>
      <c r="O2658" s="334"/>
    </row>
    <row r="2659" spans="4:15" customFormat="1" x14ac:dyDescent="0.2">
      <c r="D2659" s="166"/>
      <c r="O2659" s="334"/>
    </row>
    <row r="2660" spans="4:15" customFormat="1" x14ac:dyDescent="0.2">
      <c r="D2660" s="166"/>
      <c r="O2660" s="334"/>
    </row>
    <row r="2661" spans="4:15" customFormat="1" x14ac:dyDescent="0.2">
      <c r="D2661" s="166"/>
      <c r="O2661" s="334"/>
    </row>
    <row r="2662" spans="4:15" customFormat="1" x14ac:dyDescent="0.2">
      <c r="D2662" s="166"/>
      <c r="O2662" s="334"/>
    </row>
    <row r="2663" spans="4:15" customFormat="1" x14ac:dyDescent="0.2">
      <c r="D2663" s="166"/>
      <c r="O2663" s="334"/>
    </row>
    <row r="2664" spans="4:15" customFormat="1" x14ac:dyDescent="0.2">
      <c r="D2664" s="166"/>
      <c r="O2664" s="334"/>
    </row>
    <row r="2665" spans="4:15" customFormat="1" x14ac:dyDescent="0.2">
      <c r="D2665" s="166"/>
      <c r="O2665" s="334"/>
    </row>
    <row r="2666" spans="4:15" customFormat="1" x14ac:dyDescent="0.2">
      <c r="D2666" s="166"/>
      <c r="O2666" s="334"/>
    </row>
    <row r="2667" spans="4:15" customFormat="1" x14ac:dyDescent="0.2">
      <c r="D2667" s="166"/>
      <c r="O2667" s="334"/>
    </row>
    <row r="2668" spans="4:15" customFormat="1" x14ac:dyDescent="0.2">
      <c r="D2668" s="166"/>
      <c r="O2668" s="334"/>
    </row>
    <row r="2669" spans="4:15" customFormat="1" x14ac:dyDescent="0.2">
      <c r="D2669" s="166"/>
      <c r="O2669" s="334"/>
    </row>
    <row r="2670" spans="4:15" customFormat="1" x14ac:dyDescent="0.2">
      <c r="D2670" s="166"/>
      <c r="O2670" s="334"/>
    </row>
    <row r="2671" spans="4:15" customFormat="1" x14ac:dyDescent="0.2">
      <c r="D2671" s="166"/>
      <c r="O2671" s="334"/>
    </row>
    <row r="2672" spans="4:15" customFormat="1" x14ac:dyDescent="0.2">
      <c r="D2672" s="166"/>
      <c r="O2672" s="334"/>
    </row>
    <row r="2673" spans="4:15" customFormat="1" x14ac:dyDescent="0.2">
      <c r="D2673" s="166"/>
      <c r="O2673" s="334"/>
    </row>
    <row r="2674" spans="4:15" customFormat="1" x14ac:dyDescent="0.2">
      <c r="D2674" s="166"/>
      <c r="O2674" s="334"/>
    </row>
    <row r="2675" spans="4:15" customFormat="1" x14ac:dyDescent="0.2">
      <c r="D2675" s="166"/>
      <c r="O2675" s="334"/>
    </row>
    <row r="2676" spans="4:15" customFormat="1" x14ac:dyDescent="0.2">
      <c r="D2676" s="166"/>
      <c r="O2676" s="334"/>
    </row>
    <row r="2677" spans="4:15" customFormat="1" x14ac:dyDescent="0.2">
      <c r="D2677" s="166"/>
      <c r="O2677" s="334"/>
    </row>
    <row r="2678" spans="4:15" customFormat="1" x14ac:dyDescent="0.2">
      <c r="D2678" s="166"/>
      <c r="O2678" s="334"/>
    </row>
    <row r="2679" spans="4:15" customFormat="1" x14ac:dyDescent="0.2">
      <c r="D2679" s="166"/>
      <c r="O2679" s="334"/>
    </row>
    <row r="2680" spans="4:15" customFormat="1" x14ac:dyDescent="0.2">
      <c r="D2680" s="166"/>
      <c r="O2680" s="334"/>
    </row>
    <row r="2681" spans="4:15" customFormat="1" x14ac:dyDescent="0.2">
      <c r="D2681" s="166"/>
      <c r="O2681" s="334"/>
    </row>
    <row r="2682" spans="4:15" customFormat="1" x14ac:dyDescent="0.2">
      <c r="D2682" s="166"/>
      <c r="O2682" s="334"/>
    </row>
    <row r="2683" spans="4:15" customFormat="1" x14ac:dyDescent="0.2">
      <c r="D2683" s="166"/>
      <c r="O2683" s="334"/>
    </row>
    <row r="2684" spans="4:15" customFormat="1" x14ac:dyDescent="0.2">
      <c r="D2684" s="166"/>
      <c r="O2684" s="334"/>
    </row>
    <row r="2685" spans="4:15" customFormat="1" x14ac:dyDescent="0.2">
      <c r="D2685" s="166"/>
      <c r="O2685" s="334"/>
    </row>
    <row r="2686" spans="4:15" customFormat="1" x14ac:dyDescent="0.2">
      <c r="D2686" s="166"/>
      <c r="O2686" s="334"/>
    </row>
    <row r="2687" spans="4:15" customFormat="1" x14ac:dyDescent="0.2">
      <c r="D2687" s="166"/>
      <c r="O2687" s="334"/>
    </row>
    <row r="2688" spans="4:15" customFormat="1" x14ac:dyDescent="0.2">
      <c r="D2688" s="166"/>
      <c r="O2688" s="334"/>
    </row>
    <row r="2689" spans="4:15" customFormat="1" x14ac:dyDescent="0.2">
      <c r="D2689" s="166"/>
      <c r="O2689" s="334"/>
    </row>
    <row r="2690" spans="4:15" customFormat="1" x14ac:dyDescent="0.2">
      <c r="D2690" s="166"/>
      <c r="O2690" s="334"/>
    </row>
    <row r="2691" spans="4:15" customFormat="1" x14ac:dyDescent="0.2">
      <c r="D2691" s="166"/>
      <c r="O2691" s="334"/>
    </row>
    <row r="2692" spans="4:15" customFormat="1" x14ac:dyDescent="0.2">
      <c r="D2692" s="166"/>
      <c r="O2692" s="334"/>
    </row>
    <row r="2693" spans="4:15" customFormat="1" x14ac:dyDescent="0.2">
      <c r="D2693" s="166"/>
      <c r="O2693" s="334"/>
    </row>
    <row r="2694" spans="4:15" customFormat="1" x14ac:dyDescent="0.2">
      <c r="D2694" s="166"/>
      <c r="O2694" s="334"/>
    </row>
    <row r="2695" spans="4:15" customFormat="1" x14ac:dyDescent="0.2">
      <c r="D2695" s="166"/>
      <c r="O2695" s="334"/>
    </row>
    <row r="2696" spans="4:15" customFormat="1" x14ac:dyDescent="0.2">
      <c r="D2696" s="166"/>
      <c r="O2696" s="334"/>
    </row>
    <row r="2697" spans="4:15" customFormat="1" x14ac:dyDescent="0.2">
      <c r="D2697" s="166"/>
      <c r="O2697" s="334"/>
    </row>
    <row r="2698" spans="4:15" customFormat="1" x14ac:dyDescent="0.2">
      <c r="D2698" s="166"/>
      <c r="O2698" s="334"/>
    </row>
    <row r="2699" spans="4:15" customFormat="1" x14ac:dyDescent="0.2">
      <c r="D2699" s="166"/>
      <c r="O2699" s="334"/>
    </row>
    <row r="2700" spans="4:15" customFormat="1" x14ac:dyDescent="0.2">
      <c r="D2700" s="166"/>
      <c r="O2700" s="334"/>
    </row>
    <row r="2701" spans="4:15" customFormat="1" x14ac:dyDescent="0.2">
      <c r="D2701" s="166"/>
      <c r="O2701" s="334"/>
    </row>
    <row r="2702" spans="4:15" customFormat="1" x14ac:dyDescent="0.2">
      <c r="D2702" s="166"/>
      <c r="O2702" s="334"/>
    </row>
    <row r="2703" spans="4:15" customFormat="1" x14ac:dyDescent="0.2">
      <c r="D2703" s="166"/>
      <c r="O2703" s="334"/>
    </row>
    <row r="2704" spans="4:15" customFormat="1" x14ac:dyDescent="0.2">
      <c r="D2704" s="166"/>
      <c r="O2704" s="334"/>
    </row>
    <row r="2705" spans="4:15" customFormat="1" x14ac:dyDescent="0.2">
      <c r="D2705" s="166"/>
      <c r="O2705" s="334"/>
    </row>
    <row r="2706" spans="4:15" customFormat="1" x14ac:dyDescent="0.2">
      <c r="D2706" s="166"/>
      <c r="O2706" s="334"/>
    </row>
    <row r="2707" spans="4:15" customFormat="1" x14ac:dyDescent="0.2">
      <c r="D2707" s="166"/>
      <c r="O2707" s="334"/>
    </row>
    <row r="2708" spans="4:15" customFormat="1" x14ac:dyDescent="0.2">
      <c r="D2708" s="166"/>
      <c r="O2708" s="334"/>
    </row>
    <row r="2709" spans="4:15" customFormat="1" x14ac:dyDescent="0.2">
      <c r="D2709" s="166"/>
      <c r="O2709" s="334"/>
    </row>
    <row r="2710" spans="4:15" customFormat="1" x14ac:dyDescent="0.2">
      <c r="D2710" s="166"/>
      <c r="O2710" s="334"/>
    </row>
    <row r="2711" spans="4:15" customFormat="1" x14ac:dyDescent="0.2">
      <c r="D2711" s="166"/>
      <c r="O2711" s="334"/>
    </row>
    <row r="2712" spans="4:15" customFormat="1" x14ac:dyDescent="0.2">
      <c r="D2712" s="166"/>
      <c r="O2712" s="334"/>
    </row>
    <row r="2713" spans="4:15" customFormat="1" x14ac:dyDescent="0.2">
      <c r="D2713" s="166"/>
      <c r="O2713" s="334"/>
    </row>
    <row r="2714" spans="4:15" customFormat="1" x14ac:dyDescent="0.2">
      <c r="D2714" s="166"/>
      <c r="O2714" s="334"/>
    </row>
    <row r="2715" spans="4:15" customFormat="1" x14ac:dyDescent="0.2">
      <c r="D2715" s="166"/>
      <c r="O2715" s="334"/>
    </row>
    <row r="2716" spans="4:15" customFormat="1" x14ac:dyDescent="0.2">
      <c r="D2716" s="166"/>
      <c r="O2716" s="334"/>
    </row>
    <row r="2717" spans="4:15" customFormat="1" x14ac:dyDescent="0.2">
      <c r="D2717" s="166"/>
      <c r="O2717" s="334"/>
    </row>
    <row r="2718" spans="4:15" customFormat="1" x14ac:dyDescent="0.2">
      <c r="D2718" s="166"/>
      <c r="O2718" s="334"/>
    </row>
    <row r="2719" spans="4:15" customFormat="1" x14ac:dyDescent="0.2">
      <c r="D2719" s="166"/>
      <c r="O2719" s="334"/>
    </row>
    <row r="2720" spans="4:15" customFormat="1" x14ac:dyDescent="0.2">
      <c r="D2720" s="166"/>
      <c r="O2720" s="334"/>
    </row>
    <row r="2721" spans="4:15" customFormat="1" x14ac:dyDescent="0.2">
      <c r="D2721" s="166"/>
      <c r="O2721" s="334"/>
    </row>
    <row r="2722" spans="4:15" customFormat="1" x14ac:dyDescent="0.2">
      <c r="D2722" s="166"/>
      <c r="O2722" s="334"/>
    </row>
    <row r="2723" spans="4:15" customFormat="1" x14ac:dyDescent="0.2">
      <c r="D2723" s="166"/>
      <c r="O2723" s="334"/>
    </row>
    <row r="2724" spans="4:15" customFormat="1" x14ac:dyDescent="0.2">
      <c r="D2724" s="166"/>
      <c r="O2724" s="334"/>
    </row>
    <row r="2725" spans="4:15" customFormat="1" x14ac:dyDescent="0.2">
      <c r="D2725" s="166"/>
      <c r="O2725" s="334"/>
    </row>
    <row r="2726" spans="4:15" customFormat="1" x14ac:dyDescent="0.2">
      <c r="D2726" s="166"/>
      <c r="O2726" s="334"/>
    </row>
    <row r="2727" spans="4:15" customFormat="1" x14ac:dyDescent="0.2">
      <c r="D2727" s="166"/>
      <c r="O2727" s="334"/>
    </row>
    <row r="2728" spans="4:15" customFormat="1" x14ac:dyDescent="0.2">
      <c r="D2728" s="166"/>
      <c r="O2728" s="334"/>
    </row>
    <row r="2729" spans="4:15" customFormat="1" x14ac:dyDescent="0.2">
      <c r="D2729" s="166"/>
      <c r="O2729" s="334"/>
    </row>
    <row r="2730" spans="4:15" customFormat="1" x14ac:dyDescent="0.2">
      <c r="D2730" s="166"/>
      <c r="O2730" s="334"/>
    </row>
    <row r="2731" spans="4:15" customFormat="1" x14ac:dyDescent="0.2">
      <c r="D2731" s="166"/>
      <c r="O2731" s="334"/>
    </row>
    <row r="2732" spans="4:15" customFormat="1" x14ac:dyDescent="0.2">
      <c r="D2732" s="166"/>
      <c r="O2732" s="334"/>
    </row>
    <row r="2733" spans="4:15" customFormat="1" x14ac:dyDescent="0.2">
      <c r="D2733" s="166"/>
      <c r="O2733" s="334"/>
    </row>
    <row r="2734" spans="4:15" customFormat="1" x14ac:dyDescent="0.2">
      <c r="D2734" s="166"/>
      <c r="O2734" s="334"/>
    </row>
    <row r="2735" spans="4:15" customFormat="1" x14ac:dyDescent="0.2">
      <c r="D2735" s="166"/>
      <c r="O2735" s="334"/>
    </row>
    <row r="2736" spans="4:15" customFormat="1" x14ac:dyDescent="0.2">
      <c r="D2736" s="166"/>
      <c r="O2736" s="334"/>
    </row>
    <row r="2737" spans="4:15" customFormat="1" x14ac:dyDescent="0.2">
      <c r="D2737" s="166"/>
      <c r="O2737" s="334"/>
    </row>
    <row r="2738" spans="4:15" customFormat="1" x14ac:dyDescent="0.2">
      <c r="D2738" s="166"/>
      <c r="O2738" s="334"/>
    </row>
    <row r="2739" spans="4:15" customFormat="1" x14ac:dyDescent="0.2">
      <c r="D2739" s="166"/>
      <c r="O2739" s="334"/>
    </row>
    <row r="2740" spans="4:15" customFormat="1" x14ac:dyDescent="0.2">
      <c r="D2740" s="166"/>
      <c r="O2740" s="334"/>
    </row>
    <row r="2741" spans="4:15" customFormat="1" x14ac:dyDescent="0.2">
      <c r="D2741" s="166"/>
      <c r="O2741" s="334"/>
    </row>
    <row r="2742" spans="4:15" customFormat="1" x14ac:dyDescent="0.2">
      <c r="D2742" s="166"/>
      <c r="O2742" s="334"/>
    </row>
    <row r="2743" spans="4:15" customFormat="1" x14ac:dyDescent="0.2">
      <c r="D2743" s="166"/>
      <c r="O2743" s="334"/>
    </row>
    <row r="2744" spans="4:15" customFormat="1" x14ac:dyDescent="0.2">
      <c r="D2744" s="166"/>
      <c r="O2744" s="334"/>
    </row>
    <row r="2745" spans="4:15" customFormat="1" x14ac:dyDescent="0.2">
      <c r="D2745" s="166"/>
      <c r="O2745" s="334"/>
    </row>
    <row r="2746" spans="4:15" customFormat="1" x14ac:dyDescent="0.2">
      <c r="D2746" s="166"/>
      <c r="O2746" s="334"/>
    </row>
    <row r="2747" spans="4:15" customFormat="1" x14ac:dyDescent="0.2">
      <c r="D2747" s="166"/>
      <c r="O2747" s="334"/>
    </row>
    <row r="2748" spans="4:15" customFormat="1" x14ac:dyDescent="0.2">
      <c r="D2748" s="166"/>
      <c r="O2748" s="334"/>
    </row>
    <row r="2749" spans="4:15" customFormat="1" x14ac:dyDescent="0.2">
      <c r="D2749" s="166"/>
      <c r="O2749" s="334"/>
    </row>
    <row r="2750" spans="4:15" customFormat="1" x14ac:dyDescent="0.2">
      <c r="D2750" s="166"/>
      <c r="O2750" s="334"/>
    </row>
    <row r="2751" spans="4:15" customFormat="1" x14ac:dyDescent="0.2">
      <c r="D2751" s="166"/>
      <c r="O2751" s="334"/>
    </row>
    <row r="2752" spans="4:15" customFormat="1" x14ac:dyDescent="0.2">
      <c r="D2752" s="166"/>
      <c r="O2752" s="334"/>
    </row>
    <row r="2753" spans="4:15" customFormat="1" x14ac:dyDescent="0.2">
      <c r="D2753" s="166"/>
      <c r="O2753" s="334"/>
    </row>
    <row r="2754" spans="4:15" customFormat="1" x14ac:dyDescent="0.2">
      <c r="D2754" s="166"/>
      <c r="O2754" s="334"/>
    </row>
    <row r="2755" spans="4:15" customFormat="1" x14ac:dyDescent="0.2">
      <c r="D2755" s="166"/>
      <c r="O2755" s="334"/>
    </row>
    <row r="2756" spans="4:15" customFormat="1" x14ac:dyDescent="0.2">
      <c r="D2756" s="166"/>
      <c r="O2756" s="334"/>
    </row>
    <row r="2757" spans="4:15" customFormat="1" x14ac:dyDescent="0.2">
      <c r="D2757" s="166"/>
      <c r="O2757" s="334"/>
    </row>
    <row r="2758" spans="4:15" customFormat="1" x14ac:dyDescent="0.2">
      <c r="D2758" s="166"/>
      <c r="O2758" s="334"/>
    </row>
    <row r="2759" spans="4:15" customFormat="1" x14ac:dyDescent="0.2">
      <c r="D2759" s="166"/>
      <c r="O2759" s="334"/>
    </row>
    <row r="2760" spans="4:15" customFormat="1" x14ac:dyDescent="0.2">
      <c r="D2760" s="166"/>
      <c r="O2760" s="334"/>
    </row>
    <row r="2761" spans="4:15" customFormat="1" x14ac:dyDescent="0.2">
      <c r="D2761" s="166"/>
      <c r="O2761" s="334"/>
    </row>
    <row r="2762" spans="4:15" customFormat="1" x14ac:dyDescent="0.2">
      <c r="D2762" s="166"/>
      <c r="O2762" s="334"/>
    </row>
    <row r="2763" spans="4:15" customFormat="1" x14ac:dyDescent="0.2">
      <c r="D2763" s="166"/>
      <c r="O2763" s="334"/>
    </row>
    <row r="2764" spans="4:15" customFormat="1" x14ac:dyDescent="0.2">
      <c r="D2764" s="166"/>
      <c r="O2764" s="334"/>
    </row>
    <row r="2765" spans="4:15" customFormat="1" x14ac:dyDescent="0.2">
      <c r="D2765" s="166"/>
      <c r="O2765" s="334"/>
    </row>
    <row r="2766" spans="4:15" customFormat="1" x14ac:dyDescent="0.2">
      <c r="D2766" s="166"/>
      <c r="O2766" s="334"/>
    </row>
    <row r="2767" spans="4:15" customFormat="1" x14ac:dyDescent="0.2">
      <c r="D2767" s="166"/>
      <c r="O2767" s="334"/>
    </row>
    <row r="2768" spans="4:15" customFormat="1" x14ac:dyDescent="0.2">
      <c r="D2768" s="166"/>
      <c r="O2768" s="334"/>
    </row>
    <row r="2769" spans="4:15" customFormat="1" x14ac:dyDescent="0.2">
      <c r="D2769" s="166"/>
      <c r="O2769" s="334"/>
    </row>
    <row r="2770" spans="4:15" customFormat="1" x14ac:dyDescent="0.2">
      <c r="D2770" s="166"/>
      <c r="O2770" s="334"/>
    </row>
    <row r="2771" spans="4:15" customFormat="1" x14ac:dyDescent="0.2">
      <c r="D2771" s="166"/>
      <c r="O2771" s="334"/>
    </row>
    <row r="2772" spans="4:15" customFormat="1" x14ac:dyDescent="0.2">
      <c r="D2772" s="166"/>
      <c r="O2772" s="334"/>
    </row>
    <row r="2773" spans="4:15" customFormat="1" x14ac:dyDescent="0.2">
      <c r="D2773" s="166"/>
      <c r="O2773" s="334"/>
    </row>
    <row r="2774" spans="4:15" customFormat="1" x14ac:dyDescent="0.2">
      <c r="D2774" s="166"/>
      <c r="O2774" s="334"/>
    </row>
    <row r="2775" spans="4:15" customFormat="1" x14ac:dyDescent="0.2">
      <c r="D2775" s="166"/>
      <c r="O2775" s="334"/>
    </row>
    <row r="2776" spans="4:15" customFormat="1" x14ac:dyDescent="0.2">
      <c r="D2776" s="166"/>
      <c r="O2776" s="334"/>
    </row>
    <row r="2777" spans="4:15" customFormat="1" x14ac:dyDescent="0.2">
      <c r="D2777" s="166"/>
      <c r="O2777" s="334"/>
    </row>
    <row r="2778" spans="4:15" customFormat="1" x14ac:dyDescent="0.2">
      <c r="D2778" s="166"/>
      <c r="O2778" s="334"/>
    </row>
    <row r="2779" spans="4:15" customFormat="1" x14ac:dyDescent="0.2">
      <c r="D2779" s="166"/>
      <c r="O2779" s="334"/>
    </row>
    <row r="2780" spans="4:15" customFormat="1" x14ac:dyDescent="0.2">
      <c r="D2780" s="166"/>
      <c r="O2780" s="334"/>
    </row>
    <row r="2781" spans="4:15" customFormat="1" x14ac:dyDescent="0.2">
      <c r="D2781" s="166"/>
      <c r="O2781" s="334"/>
    </row>
    <row r="2782" spans="4:15" customFormat="1" x14ac:dyDescent="0.2">
      <c r="D2782" s="166"/>
      <c r="O2782" s="334"/>
    </row>
    <row r="2783" spans="4:15" customFormat="1" x14ac:dyDescent="0.2">
      <c r="D2783" s="166"/>
      <c r="O2783" s="334"/>
    </row>
    <row r="2784" spans="4:15" customFormat="1" x14ac:dyDescent="0.2">
      <c r="D2784" s="166"/>
      <c r="O2784" s="334"/>
    </row>
    <row r="2785" spans="4:15" customFormat="1" x14ac:dyDescent="0.2">
      <c r="D2785" s="166"/>
      <c r="O2785" s="334"/>
    </row>
    <row r="2786" spans="4:15" customFormat="1" x14ac:dyDescent="0.2">
      <c r="D2786" s="166"/>
      <c r="O2786" s="334"/>
    </row>
    <row r="2787" spans="4:15" customFormat="1" x14ac:dyDescent="0.2">
      <c r="D2787" s="166"/>
      <c r="O2787" s="334"/>
    </row>
    <row r="2788" spans="4:15" customFormat="1" x14ac:dyDescent="0.2">
      <c r="D2788" s="166"/>
      <c r="O2788" s="334"/>
    </row>
    <row r="2789" spans="4:15" customFormat="1" x14ac:dyDescent="0.2">
      <c r="D2789" s="166"/>
      <c r="O2789" s="334"/>
    </row>
    <row r="2790" spans="4:15" customFormat="1" x14ac:dyDescent="0.2">
      <c r="D2790" s="166"/>
      <c r="O2790" s="334"/>
    </row>
    <row r="2791" spans="4:15" customFormat="1" x14ac:dyDescent="0.2">
      <c r="D2791" s="166"/>
      <c r="O2791" s="334"/>
    </row>
    <row r="2792" spans="4:15" customFormat="1" x14ac:dyDescent="0.2">
      <c r="D2792" s="166"/>
      <c r="O2792" s="334"/>
    </row>
    <row r="2793" spans="4:15" customFormat="1" x14ac:dyDescent="0.2">
      <c r="D2793" s="166"/>
      <c r="O2793" s="334"/>
    </row>
    <row r="2794" spans="4:15" customFormat="1" x14ac:dyDescent="0.2">
      <c r="D2794" s="166"/>
      <c r="O2794" s="334"/>
    </row>
    <row r="2795" spans="4:15" customFormat="1" x14ac:dyDescent="0.2">
      <c r="D2795" s="166"/>
      <c r="O2795" s="334"/>
    </row>
    <row r="2796" spans="4:15" customFormat="1" x14ac:dyDescent="0.2">
      <c r="D2796" s="166"/>
      <c r="O2796" s="334"/>
    </row>
    <row r="2797" spans="4:15" customFormat="1" x14ac:dyDescent="0.2">
      <c r="D2797" s="166"/>
      <c r="O2797" s="334"/>
    </row>
    <row r="2798" spans="4:15" customFormat="1" x14ac:dyDescent="0.2">
      <c r="D2798" s="166"/>
      <c r="O2798" s="334"/>
    </row>
    <row r="2799" spans="4:15" customFormat="1" x14ac:dyDescent="0.2">
      <c r="D2799" s="166"/>
      <c r="O2799" s="334"/>
    </row>
    <row r="2800" spans="4:15" customFormat="1" x14ac:dyDescent="0.2">
      <c r="D2800" s="166"/>
      <c r="O2800" s="334"/>
    </row>
    <row r="2801" spans="4:15" customFormat="1" x14ac:dyDescent="0.2">
      <c r="D2801" s="166"/>
      <c r="O2801" s="334"/>
    </row>
    <row r="2802" spans="4:15" customFormat="1" x14ac:dyDescent="0.2">
      <c r="D2802" s="166"/>
      <c r="O2802" s="334"/>
    </row>
    <row r="2803" spans="4:15" customFormat="1" x14ac:dyDescent="0.2">
      <c r="D2803" s="166"/>
      <c r="O2803" s="334"/>
    </row>
    <row r="2804" spans="4:15" customFormat="1" x14ac:dyDescent="0.2">
      <c r="D2804" s="166"/>
      <c r="O2804" s="334"/>
    </row>
    <row r="2805" spans="4:15" customFormat="1" x14ac:dyDescent="0.2">
      <c r="D2805" s="166"/>
      <c r="O2805" s="334"/>
    </row>
    <row r="2806" spans="4:15" customFormat="1" x14ac:dyDescent="0.2">
      <c r="D2806" s="166"/>
      <c r="O2806" s="334"/>
    </row>
    <row r="2807" spans="4:15" customFormat="1" x14ac:dyDescent="0.2">
      <c r="D2807" s="166"/>
      <c r="O2807" s="334"/>
    </row>
    <row r="2808" spans="4:15" customFormat="1" x14ac:dyDescent="0.2">
      <c r="D2808" s="166"/>
      <c r="O2808" s="334"/>
    </row>
    <row r="2809" spans="4:15" customFormat="1" x14ac:dyDescent="0.2">
      <c r="D2809" s="166"/>
      <c r="O2809" s="334"/>
    </row>
    <row r="2810" spans="4:15" customFormat="1" x14ac:dyDescent="0.2">
      <c r="D2810" s="166"/>
      <c r="O2810" s="334"/>
    </row>
    <row r="2811" spans="4:15" customFormat="1" x14ac:dyDescent="0.2">
      <c r="D2811" s="166"/>
      <c r="O2811" s="334"/>
    </row>
    <row r="2812" spans="4:15" customFormat="1" x14ac:dyDescent="0.2">
      <c r="D2812" s="166"/>
      <c r="O2812" s="334"/>
    </row>
    <row r="2813" spans="4:15" customFormat="1" x14ac:dyDescent="0.2">
      <c r="D2813" s="166"/>
      <c r="O2813" s="334"/>
    </row>
    <row r="2814" spans="4:15" customFormat="1" x14ac:dyDescent="0.2">
      <c r="D2814" s="166"/>
      <c r="O2814" s="334"/>
    </row>
    <row r="2815" spans="4:15" customFormat="1" x14ac:dyDescent="0.2">
      <c r="D2815" s="166"/>
      <c r="O2815" s="334"/>
    </row>
    <row r="2816" spans="4:15" customFormat="1" x14ac:dyDescent="0.2">
      <c r="D2816" s="166"/>
      <c r="O2816" s="334"/>
    </row>
    <row r="2817" spans="4:15" customFormat="1" x14ac:dyDescent="0.2">
      <c r="D2817" s="166"/>
      <c r="O2817" s="334"/>
    </row>
    <row r="2818" spans="4:15" customFormat="1" x14ac:dyDescent="0.2">
      <c r="D2818" s="166"/>
      <c r="O2818" s="334"/>
    </row>
    <row r="2819" spans="4:15" customFormat="1" x14ac:dyDescent="0.2">
      <c r="D2819" s="166"/>
      <c r="O2819" s="334"/>
    </row>
    <row r="2820" spans="4:15" customFormat="1" x14ac:dyDescent="0.2">
      <c r="D2820" s="166"/>
      <c r="O2820" s="334"/>
    </row>
    <row r="2821" spans="4:15" customFormat="1" x14ac:dyDescent="0.2">
      <c r="D2821" s="166"/>
      <c r="O2821" s="334"/>
    </row>
    <row r="2822" spans="4:15" customFormat="1" x14ac:dyDescent="0.2">
      <c r="D2822" s="166"/>
      <c r="O2822" s="334"/>
    </row>
    <row r="2823" spans="4:15" customFormat="1" x14ac:dyDescent="0.2">
      <c r="D2823" s="166"/>
      <c r="O2823" s="334"/>
    </row>
    <row r="2824" spans="4:15" customFormat="1" x14ac:dyDescent="0.2">
      <c r="D2824" s="166"/>
      <c r="O2824" s="334"/>
    </row>
    <row r="2825" spans="4:15" customFormat="1" x14ac:dyDescent="0.2">
      <c r="D2825" s="166"/>
      <c r="O2825" s="334"/>
    </row>
    <row r="2826" spans="4:15" customFormat="1" x14ac:dyDescent="0.2">
      <c r="D2826" s="166"/>
      <c r="O2826" s="334"/>
    </row>
    <row r="2827" spans="4:15" customFormat="1" x14ac:dyDescent="0.2">
      <c r="D2827" s="166"/>
      <c r="O2827" s="334"/>
    </row>
    <row r="2828" spans="4:15" customFormat="1" x14ac:dyDescent="0.2">
      <c r="D2828" s="166"/>
      <c r="O2828" s="334"/>
    </row>
    <row r="2829" spans="4:15" customFormat="1" x14ac:dyDescent="0.2">
      <c r="D2829" s="166"/>
      <c r="O2829" s="334"/>
    </row>
    <row r="2830" spans="4:15" customFormat="1" x14ac:dyDescent="0.2">
      <c r="D2830" s="166"/>
      <c r="O2830" s="334"/>
    </row>
    <row r="2831" spans="4:15" customFormat="1" x14ac:dyDescent="0.2">
      <c r="D2831" s="166"/>
      <c r="O2831" s="334"/>
    </row>
    <row r="2832" spans="4:15" customFormat="1" x14ac:dyDescent="0.2">
      <c r="D2832" s="166"/>
      <c r="O2832" s="334"/>
    </row>
    <row r="2833" spans="4:15" customFormat="1" x14ac:dyDescent="0.2">
      <c r="D2833" s="166"/>
      <c r="O2833" s="334"/>
    </row>
    <row r="2834" spans="4:15" customFormat="1" x14ac:dyDescent="0.2">
      <c r="D2834" s="166"/>
      <c r="O2834" s="334"/>
    </row>
    <row r="2835" spans="4:15" customFormat="1" x14ac:dyDescent="0.2">
      <c r="D2835" s="166"/>
      <c r="O2835" s="334"/>
    </row>
    <row r="2836" spans="4:15" customFormat="1" x14ac:dyDescent="0.2">
      <c r="D2836" s="166"/>
      <c r="O2836" s="334"/>
    </row>
    <row r="2837" spans="4:15" customFormat="1" x14ac:dyDescent="0.2">
      <c r="D2837" s="166"/>
      <c r="O2837" s="334"/>
    </row>
    <row r="2838" spans="4:15" customFormat="1" x14ac:dyDescent="0.2">
      <c r="D2838" s="166"/>
      <c r="O2838" s="334"/>
    </row>
    <row r="2839" spans="4:15" customFormat="1" x14ac:dyDescent="0.2">
      <c r="D2839" s="166"/>
      <c r="O2839" s="334"/>
    </row>
    <row r="2840" spans="4:15" customFormat="1" x14ac:dyDescent="0.2">
      <c r="D2840" s="166"/>
      <c r="O2840" s="334"/>
    </row>
    <row r="2841" spans="4:15" customFormat="1" x14ac:dyDescent="0.2">
      <c r="D2841" s="166"/>
      <c r="O2841" s="334"/>
    </row>
    <row r="2842" spans="4:15" customFormat="1" x14ac:dyDescent="0.2">
      <c r="D2842" s="166"/>
      <c r="O2842" s="334"/>
    </row>
    <row r="2843" spans="4:15" customFormat="1" x14ac:dyDescent="0.2">
      <c r="D2843" s="166"/>
      <c r="O2843" s="334"/>
    </row>
    <row r="2844" spans="4:15" customFormat="1" x14ac:dyDescent="0.2">
      <c r="D2844" s="166"/>
      <c r="O2844" s="334"/>
    </row>
    <row r="2845" spans="4:15" customFormat="1" x14ac:dyDescent="0.2">
      <c r="D2845" s="166"/>
      <c r="O2845" s="334"/>
    </row>
    <row r="2846" spans="4:15" customFormat="1" x14ac:dyDescent="0.2">
      <c r="D2846" s="166"/>
      <c r="O2846" s="334"/>
    </row>
    <row r="2847" spans="4:15" customFormat="1" x14ac:dyDescent="0.2">
      <c r="D2847" s="166"/>
      <c r="O2847" s="334"/>
    </row>
    <row r="2848" spans="4:15" customFormat="1" x14ac:dyDescent="0.2">
      <c r="D2848" s="166"/>
      <c r="O2848" s="334"/>
    </row>
    <row r="2849" spans="4:15" customFormat="1" x14ac:dyDescent="0.2">
      <c r="D2849" s="166"/>
      <c r="O2849" s="334"/>
    </row>
    <row r="2850" spans="4:15" customFormat="1" x14ac:dyDescent="0.2">
      <c r="D2850" s="166"/>
      <c r="O2850" s="334"/>
    </row>
    <row r="2851" spans="4:15" customFormat="1" x14ac:dyDescent="0.2">
      <c r="D2851" s="166"/>
      <c r="O2851" s="334"/>
    </row>
    <row r="2852" spans="4:15" customFormat="1" x14ac:dyDescent="0.2">
      <c r="D2852" s="166"/>
      <c r="O2852" s="334"/>
    </row>
    <row r="2853" spans="4:15" customFormat="1" x14ac:dyDescent="0.2">
      <c r="D2853" s="166"/>
      <c r="O2853" s="334"/>
    </row>
    <row r="2854" spans="4:15" customFormat="1" x14ac:dyDescent="0.2">
      <c r="D2854" s="166"/>
      <c r="O2854" s="334"/>
    </row>
    <row r="2855" spans="4:15" customFormat="1" x14ac:dyDescent="0.2">
      <c r="D2855" s="166"/>
      <c r="O2855" s="334"/>
    </row>
    <row r="2856" spans="4:15" customFormat="1" x14ac:dyDescent="0.2">
      <c r="D2856" s="166"/>
      <c r="O2856" s="334"/>
    </row>
    <row r="2857" spans="4:15" customFormat="1" x14ac:dyDescent="0.2">
      <c r="D2857" s="166"/>
      <c r="O2857" s="334"/>
    </row>
    <row r="2858" spans="4:15" customFormat="1" x14ac:dyDescent="0.2">
      <c r="D2858" s="166"/>
      <c r="O2858" s="334"/>
    </row>
    <row r="2859" spans="4:15" customFormat="1" x14ac:dyDescent="0.2">
      <c r="D2859" s="166"/>
      <c r="O2859" s="334"/>
    </row>
    <row r="2860" spans="4:15" customFormat="1" x14ac:dyDescent="0.2">
      <c r="D2860" s="166"/>
      <c r="O2860" s="334"/>
    </row>
    <row r="2861" spans="4:15" customFormat="1" x14ac:dyDescent="0.2">
      <c r="D2861" s="166"/>
      <c r="O2861" s="334"/>
    </row>
    <row r="2862" spans="4:15" customFormat="1" x14ac:dyDescent="0.2">
      <c r="D2862" s="166"/>
      <c r="O2862" s="334"/>
    </row>
    <row r="2863" spans="4:15" customFormat="1" x14ac:dyDescent="0.2">
      <c r="D2863" s="166"/>
      <c r="O2863" s="334"/>
    </row>
    <row r="2864" spans="4:15" customFormat="1" x14ac:dyDescent="0.2">
      <c r="D2864" s="166"/>
      <c r="O2864" s="334"/>
    </row>
    <row r="2865" spans="4:15" customFormat="1" x14ac:dyDescent="0.2">
      <c r="D2865" s="166"/>
      <c r="O2865" s="334"/>
    </row>
    <row r="2866" spans="4:15" customFormat="1" x14ac:dyDescent="0.2">
      <c r="D2866" s="166"/>
      <c r="O2866" s="334"/>
    </row>
    <row r="2867" spans="4:15" customFormat="1" x14ac:dyDescent="0.2">
      <c r="D2867" s="166"/>
      <c r="O2867" s="334"/>
    </row>
    <row r="2868" spans="4:15" customFormat="1" x14ac:dyDescent="0.2">
      <c r="D2868" s="166"/>
      <c r="O2868" s="334"/>
    </row>
    <row r="2869" spans="4:15" customFormat="1" x14ac:dyDescent="0.2">
      <c r="D2869" s="166"/>
      <c r="O2869" s="334"/>
    </row>
    <row r="2870" spans="4:15" customFormat="1" x14ac:dyDescent="0.2">
      <c r="D2870" s="166"/>
      <c r="O2870" s="334"/>
    </row>
    <row r="2871" spans="4:15" customFormat="1" x14ac:dyDescent="0.2">
      <c r="D2871" s="166"/>
      <c r="O2871" s="334"/>
    </row>
    <row r="2872" spans="4:15" customFormat="1" x14ac:dyDescent="0.2">
      <c r="D2872" s="166"/>
      <c r="O2872" s="334"/>
    </row>
    <row r="2873" spans="4:15" customFormat="1" x14ac:dyDescent="0.2">
      <c r="D2873" s="166"/>
      <c r="O2873" s="334"/>
    </row>
    <row r="2874" spans="4:15" customFormat="1" x14ac:dyDescent="0.2">
      <c r="D2874" s="166"/>
      <c r="O2874" s="334"/>
    </row>
    <row r="2875" spans="4:15" customFormat="1" x14ac:dyDescent="0.2">
      <c r="D2875" s="166"/>
      <c r="O2875" s="334"/>
    </row>
    <row r="2876" spans="4:15" customFormat="1" x14ac:dyDescent="0.2">
      <c r="D2876" s="166"/>
      <c r="O2876" s="334"/>
    </row>
    <row r="2877" spans="4:15" customFormat="1" x14ac:dyDescent="0.2">
      <c r="D2877" s="166"/>
      <c r="O2877" s="334"/>
    </row>
    <row r="2878" spans="4:15" customFormat="1" x14ac:dyDescent="0.2">
      <c r="D2878" s="166"/>
      <c r="O2878" s="334"/>
    </row>
    <row r="2879" spans="4:15" customFormat="1" x14ac:dyDescent="0.2">
      <c r="D2879" s="166"/>
      <c r="O2879" s="334"/>
    </row>
    <row r="2880" spans="4:15" customFormat="1" x14ac:dyDescent="0.2">
      <c r="D2880" s="166"/>
      <c r="O2880" s="334"/>
    </row>
    <row r="2881" spans="4:15" customFormat="1" x14ac:dyDescent="0.2">
      <c r="D2881" s="166"/>
      <c r="O2881" s="334"/>
    </row>
    <row r="2882" spans="4:15" customFormat="1" x14ac:dyDescent="0.2">
      <c r="D2882" s="166"/>
      <c r="O2882" s="334"/>
    </row>
    <row r="2883" spans="4:15" customFormat="1" x14ac:dyDescent="0.2">
      <c r="D2883" s="166"/>
      <c r="O2883" s="334"/>
    </row>
    <row r="2884" spans="4:15" customFormat="1" x14ac:dyDescent="0.2">
      <c r="D2884" s="166"/>
      <c r="O2884" s="334"/>
    </row>
    <row r="2885" spans="4:15" customFormat="1" x14ac:dyDescent="0.2">
      <c r="D2885" s="166"/>
      <c r="O2885" s="334"/>
    </row>
    <row r="2886" spans="4:15" customFormat="1" x14ac:dyDescent="0.2">
      <c r="D2886" s="166"/>
      <c r="O2886" s="334"/>
    </row>
    <row r="2887" spans="4:15" customFormat="1" x14ac:dyDescent="0.2">
      <c r="D2887" s="166"/>
      <c r="O2887" s="334"/>
    </row>
    <row r="2888" spans="4:15" customFormat="1" x14ac:dyDescent="0.2">
      <c r="D2888" s="166"/>
      <c r="O2888" s="334"/>
    </row>
    <row r="2889" spans="4:15" customFormat="1" x14ac:dyDescent="0.2">
      <c r="D2889" s="166"/>
      <c r="O2889" s="334"/>
    </row>
    <row r="2890" spans="4:15" customFormat="1" x14ac:dyDescent="0.2">
      <c r="D2890" s="166"/>
      <c r="O2890" s="334"/>
    </row>
    <row r="2891" spans="4:15" customFormat="1" x14ac:dyDescent="0.2">
      <c r="D2891" s="166"/>
      <c r="O2891" s="334"/>
    </row>
    <row r="2892" spans="4:15" customFormat="1" x14ac:dyDescent="0.2">
      <c r="D2892" s="166"/>
      <c r="O2892" s="334"/>
    </row>
    <row r="2893" spans="4:15" customFormat="1" x14ac:dyDescent="0.2">
      <c r="D2893" s="166"/>
      <c r="O2893" s="334"/>
    </row>
    <row r="2894" spans="4:15" customFormat="1" x14ac:dyDescent="0.2">
      <c r="D2894" s="166"/>
      <c r="O2894" s="334"/>
    </row>
    <row r="2895" spans="4:15" customFormat="1" x14ac:dyDescent="0.2">
      <c r="D2895" s="166"/>
      <c r="O2895" s="334"/>
    </row>
    <row r="2896" spans="4:15" customFormat="1" x14ac:dyDescent="0.2">
      <c r="D2896" s="166"/>
      <c r="O2896" s="334"/>
    </row>
    <row r="2897" spans="4:15" customFormat="1" x14ac:dyDescent="0.2">
      <c r="D2897" s="166"/>
      <c r="O2897" s="334"/>
    </row>
    <row r="2898" spans="4:15" customFormat="1" x14ac:dyDescent="0.2">
      <c r="D2898" s="166"/>
      <c r="O2898" s="334"/>
    </row>
    <row r="2899" spans="4:15" customFormat="1" x14ac:dyDescent="0.2">
      <c r="D2899" s="166"/>
      <c r="O2899" s="334"/>
    </row>
    <row r="2900" spans="4:15" customFormat="1" x14ac:dyDescent="0.2">
      <c r="D2900" s="166"/>
      <c r="O2900" s="334"/>
    </row>
    <row r="2901" spans="4:15" customFormat="1" x14ac:dyDescent="0.2">
      <c r="D2901" s="166"/>
      <c r="O2901" s="334"/>
    </row>
    <row r="2902" spans="4:15" customFormat="1" x14ac:dyDescent="0.2">
      <c r="D2902" s="166"/>
      <c r="O2902" s="334"/>
    </row>
    <row r="2903" spans="4:15" customFormat="1" x14ac:dyDescent="0.2">
      <c r="D2903" s="166"/>
      <c r="O2903" s="334"/>
    </row>
    <row r="2904" spans="4:15" customFormat="1" x14ac:dyDescent="0.2">
      <c r="D2904" s="166"/>
      <c r="O2904" s="334"/>
    </row>
    <row r="2905" spans="4:15" customFormat="1" x14ac:dyDescent="0.2">
      <c r="D2905" s="166"/>
      <c r="O2905" s="334"/>
    </row>
    <row r="2906" spans="4:15" customFormat="1" x14ac:dyDescent="0.2">
      <c r="D2906" s="166"/>
      <c r="O2906" s="334"/>
    </row>
    <row r="2907" spans="4:15" customFormat="1" x14ac:dyDescent="0.2">
      <c r="D2907" s="166"/>
      <c r="O2907" s="334"/>
    </row>
    <row r="2908" spans="4:15" customFormat="1" x14ac:dyDescent="0.2">
      <c r="D2908" s="166"/>
      <c r="O2908" s="334"/>
    </row>
    <row r="2909" spans="4:15" customFormat="1" x14ac:dyDescent="0.2">
      <c r="D2909" s="166"/>
      <c r="O2909" s="334"/>
    </row>
    <row r="2910" spans="4:15" customFormat="1" x14ac:dyDescent="0.2">
      <c r="D2910" s="166"/>
      <c r="O2910" s="334"/>
    </row>
    <row r="2911" spans="4:15" customFormat="1" x14ac:dyDescent="0.2">
      <c r="D2911" s="166"/>
      <c r="O2911" s="334"/>
    </row>
    <row r="2912" spans="4:15" customFormat="1" x14ac:dyDescent="0.2">
      <c r="D2912" s="166"/>
      <c r="O2912" s="334"/>
    </row>
    <row r="2913" spans="4:15" customFormat="1" x14ac:dyDescent="0.2">
      <c r="D2913" s="166"/>
      <c r="O2913" s="334"/>
    </row>
    <row r="2914" spans="4:15" customFormat="1" x14ac:dyDescent="0.2">
      <c r="D2914" s="166"/>
      <c r="O2914" s="334"/>
    </row>
    <row r="2915" spans="4:15" customFormat="1" x14ac:dyDescent="0.2">
      <c r="D2915" s="166"/>
      <c r="O2915" s="334"/>
    </row>
    <row r="2916" spans="4:15" customFormat="1" x14ac:dyDescent="0.2">
      <c r="D2916" s="166"/>
      <c r="O2916" s="334"/>
    </row>
    <row r="2917" spans="4:15" customFormat="1" x14ac:dyDescent="0.2">
      <c r="D2917" s="166"/>
      <c r="O2917" s="334"/>
    </row>
    <row r="2918" spans="4:15" customFormat="1" x14ac:dyDescent="0.2">
      <c r="D2918" s="166"/>
      <c r="O2918" s="334"/>
    </row>
    <row r="2919" spans="4:15" customFormat="1" x14ac:dyDescent="0.2">
      <c r="D2919" s="166"/>
      <c r="O2919" s="334"/>
    </row>
    <row r="2920" spans="4:15" customFormat="1" x14ac:dyDescent="0.2">
      <c r="D2920" s="166"/>
      <c r="O2920" s="334"/>
    </row>
    <row r="2921" spans="4:15" customFormat="1" x14ac:dyDescent="0.2">
      <c r="D2921" s="166"/>
      <c r="O2921" s="334"/>
    </row>
    <row r="2922" spans="4:15" customFormat="1" x14ac:dyDescent="0.2">
      <c r="D2922" s="166"/>
      <c r="O2922" s="334"/>
    </row>
    <row r="2923" spans="4:15" customFormat="1" x14ac:dyDescent="0.2">
      <c r="D2923" s="166"/>
      <c r="O2923" s="334"/>
    </row>
    <row r="2924" spans="4:15" customFormat="1" x14ac:dyDescent="0.2">
      <c r="D2924" s="166"/>
      <c r="O2924" s="334"/>
    </row>
    <row r="2925" spans="4:15" customFormat="1" x14ac:dyDescent="0.2">
      <c r="D2925" s="166"/>
      <c r="O2925" s="334"/>
    </row>
    <row r="2926" spans="4:15" customFormat="1" x14ac:dyDescent="0.2">
      <c r="D2926" s="166"/>
      <c r="O2926" s="334"/>
    </row>
    <row r="2927" spans="4:15" customFormat="1" x14ac:dyDescent="0.2">
      <c r="D2927" s="166"/>
      <c r="O2927" s="334"/>
    </row>
    <row r="2928" spans="4:15" customFormat="1" x14ac:dyDescent="0.2">
      <c r="D2928" s="166"/>
      <c r="O2928" s="334"/>
    </row>
    <row r="2929" spans="4:15" customFormat="1" x14ac:dyDescent="0.2">
      <c r="D2929" s="166"/>
      <c r="O2929" s="334"/>
    </row>
    <row r="2930" spans="4:15" customFormat="1" x14ac:dyDescent="0.2">
      <c r="D2930" s="166"/>
      <c r="O2930" s="334"/>
    </row>
    <row r="2931" spans="4:15" customFormat="1" x14ac:dyDescent="0.2">
      <c r="D2931" s="166"/>
      <c r="O2931" s="334"/>
    </row>
    <row r="2932" spans="4:15" customFormat="1" x14ac:dyDescent="0.2">
      <c r="D2932" s="166"/>
      <c r="O2932" s="334"/>
    </row>
    <row r="2933" spans="4:15" customFormat="1" x14ac:dyDescent="0.2">
      <c r="D2933" s="166"/>
      <c r="O2933" s="334"/>
    </row>
    <row r="2934" spans="4:15" customFormat="1" x14ac:dyDescent="0.2">
      <c r="D2934" s="166"/>
      <c r="O2934" s="334"/>
    </row>
    <row r="2935" spans="4:15" customFormat="1" x14ac:dyDescent="0.2">
      <c r="D2935" s="166"/>
      <c r="O2935" s="334"/>
    </row>
    <row r="2936" spans="4:15" customFormat="1" x14ac:dyDescent="0.2">
      <c r="D2936" s="166"/>
      <c r="O2936" s="334"/>
    </row>
    <row r="2937" spans="4:15" customFormat="1" x14ac:dyDescent="0.2">
      <c r="D2937" s="166"/>
      <c r="O2937" s="334"/>
    </row>
    <row r="2938" spans="4:15" customFormat="1" x14ac:dyDescent="0.2">
      <c r="D2938" s="166"/>
      <c r="O2938" s="334"/>
    </row>
    <row r="2939" spans="4:15" customFormat="1" x14ac:dyDescent="0.2">
      <c r="D2939" s="166"/>
      <c r="O2939" s="334"/>
    </row>
    <row r="2940" spans="4:15" customFormat="1" x14ac:dyDescent="0.2">
      <c r="D2940" s="166"/>
      <c r="O2940" s="334"/>
    </row>
    <row r="2941" spans="4:15" customFormat="1" x14ac:dyDescent="0.2">
      <c r="D2941" s="166"/>
      <c r="O2941" s="334"/>
    </row>
    <row r="2942" spans="4:15" customFormat="1" x14ac:dyDescent="0.2">
      <c r="D2942" s="166"/>
      <c r="O2942" s="334"/>
    </row>
    <row r="2943" spans="4:15" customFormat="1" x14ac:dyDescent="0.2">
      <c r="D2943" s="166"/>
      <c r="O2943" s="334"/>
    </row>
    <row r="2944" spans="4:15" customFormat="1" x14ac:dyDescent="0.2">
      <c r="D2944" s="166"/>
      <c r="O2944" s="334"/>
    </row>
    <row r="2945" spans="4:15" customFormat="1" x14ac:dyDescent="0.2">
      <c r="D2945" s="166"/>
      <c r="O2945" s="334"/>
    </row>
    <row r="2946" spans="4:15" customFormat="1" x14ac:dyDescent="0.2">
      <c r="D2946" s="166"/>
      <c r="O2946" s="334"/>
    </row>
    <row r="2947" spans="4:15" customFormat="1" x14ac:dyDescent="0.2">
      <c r="D2947" s="166"/>
      <c r="O2947" s="334"/>
    </row>
    <row r="2948" spans="4:15" customFormat="1" x14ac:dyDescent="0.2">
      <c r="D2948" s="166"/>
      <c r="O2948" s="334"/>
    </row>
    <row r="2949" spans="4:15" customFormat="1" x14ac:dyDescent="0.2">
      <c r="D2949" s="166"/>
      <c r="O2949" s="334"/>
    </row>
    <row r="2950" spans="4:15" customFormat="1" x14ac:dyDescent="0.2">
      <c r="D2950" s="166"/>
      <c r="O2950" s="334"/>
    </row>
    <row r="2951" spans="4:15" customFormat="1" x14ac:dyDescent="0.2">
      <c r="D2951" s="166"/>
      <c r="O2951" s="334"/>
    </row>
    <row r="2952" spans="4:15" customFormat="1" x14ac:dyDescent="0.2">
      <c r="D2952" s="166"/>
      <c r="O2952" s="334"/>
    </row>
    <row r="2953" spans="4:15" customFormat="1" x14ac:dyDescent="0.2">
      <c r="D2953" s="166"/>
      <c r="O2953" s="334"/>
    </row>
    <row r="2954" spans="4:15" customFormat="1" x14ac:dyDescent="0.2">
      <c r="D2954" s="166"/>
      <c r="O2954" s="334"/>
    </row>
    <row r="2955" spans="4:15" customFormat="1" x14ac:dyDescent="0.2">
      <c r="D2955" s="166"/>
      <c r="O2955" s="334"/>
    </row>
    <row r="2956" spans="4:15" customFormat="1" x14ac:dyDescent="0.2">
      <c r="D2956" s="166"/>
      <c r="O2956" s="334"/>
    </row>
    <row r="2957" spans="4:15" customFormat="1" x14ac:dyDescent="0.2">
      <c r="D2957" s="166"/>
      <c r="O2957" s="334"/>
    </row>
    <row r="2958" spans="4:15" customFormat="1" x14ac:dyDescent="0.2">
      <c r="D2958" s="166"/>
      <c r="O2958" s="334"/>
    </row>
    <row r="2959" spans="4:15" customFormat="1" x14ac:dyDescent="0.2">
      <c r="D2959" s="166"/>
      <c r="O2959" s="334"/>
    </row>
    <row r="2960" spans="4:15" customFormat="1" x14ac:dyDescent="0.2">
      <c r="D2960" s="166"/>
      <c r="O2960" s="334"/>
    </row>
    <row r="2961" spans="4:15" customFormat="1" x14ac:dyDescent="0.2">
      <c r="D2961" s="166"/>
      <c r="O2961" s="334"/>
    </row>
    <row r="2962" spans="4:15" customFormat="1" x14ac:dyDescent="0.2">
      <c r="D2962" s="166"/>
      <c r="O2962" s="334"/>
    </row>
    <row r="2963" spans="4:15" customFormat="1" x14ac:dyDescent="0.2">
      <c r="D2963" s="166"/>
      <c r="O2963" s="334"/>
    </row>
    <row r="2964" spans="4:15" customFormat="1" x14ac:dyDescent="0.2">
      <c r="D2964" s="166"/>
      <c r="O2964" s="334"/>
    </row>
    <row r="2965" spans="4:15" customFormat="1" x14ac:dyDescent="0.2">
      <c r="D2965" s="166"/>
      <c r="O2965" s="334"/>
    </row>
    <row r="2966" spans="4:15" customFormat="1" x14ac:dyDescent="0.2">
      <c r="D2966" s="166"/>
      <c r="O2966" s="334"/>
    </row>
    <row r="2967" spans="4:15" customFormat="1" x14ac:dyDescent="0.2">
      <c r="D2967" s="166"/>
      <c r="O2967" s="334"/>
    </row>
    <row r="2968" spans="4:15" customFormat="1" x14ac:dyDescent="0.2">
      <c r="D2968" s="166"/>
      <c r="O2968" s="334"/>
    </row>
    <row r="2969" spans="4:15" customFormat="1" x14ac:dyDescent="0.2">
      <c r="D2969" s="166"/>
      <c r="O2969" s="334"/>
    </row>
    <row r="2970" spans="4:15" customFormat="1" x14ac:dyDescent="0.2">
      <c r="D2970" s="166"/>
      <c r="O2970" s="334"/>
    </row>
    <row r="2971" spans="4:15" customFormat="1" x14ac:dyDescent="0.2">
      <c r="D2971" s="166"/>
      <c r="O2971" s="334"/>
    </row>
    <row r="2972" spans="4:15" customFormat="1" x14ac:dyDescent="0.2">
      <c r="D2972" s="166"/>
      <c r="O2972" s="334"/>
    </row>
    <row r="2973" spans="4:15" customFormat="1" x14ac:dyDescent="0.2">
      <c r="D2973" s="166"/>
      <c r="O2973" s="334"/>
    </row>
    <row r="2974" spans="4:15" customFormat="1" x14ac:dyDescent="0.2">
      <c r="D2974" s="166"/>
      <c r="O2974" s="334"/>
    </row>
    <row r="2975" spans="4:15" customFormat="1" x14ac:dyDescent="0.2">
      <c r="D2975" s="166"/>
      <c r="O2975" s="334"/>
    </row>
    <row r="2976" spans="4:15" customFormat="1" x14ac:dyDescent="0.2">
      <c r="D2976" s="166"/>
      <c r="O2976" s="334"/>
    </row>
    <row r="2977" spans="4:15" customFormat="1" x14ac:dyDescent="0.2">
      <c r="D2977" s="166"/>
      <c r="O2977" s="334"/>
    </row>
    <row r="2978" spans="4:15" customFormat="1" x14ac:dyDescent="0.2">
      <c r="D2978" s="166"/>
      <c r="O2978" s="334"/>
    </row>
    <row r="2979" spans="4:15" customFormat="1" x14ac:dyDescent="0.2">
      <c r="D2979" s="166"/>
      <c r="O2979" s="334"/>
    </row>
    <row r="2980" spans="4:15" customFormat="1" x14ac:dyDescent="0.2">
      <c r="D2980" s="166"/>
      <c r="O2980" s="334"/>
    </row>
    <row r="2981" spans="4:15" customFormat="1" x14ac:dyDescent="0.2">
      <c r="D2981" s="166"/>
      <c r="O2981" s="334"/>
    </row>
    <row r="2982" spans="4:15" customFormat="1" x14ac:dyDescent="0.2">
      <c r="D2982" s="166"/>
      <c r="O2982" s="334"/>
    </row>
    <row r="2983" spans="4:15" customFormat="1" x14ac:dyDescent="0.2">
      <c r="D2983" s="166"/>
      <c r="O2983" s="334"/>
    </row>
    <row r="2984" spans="4:15" customFormat="1" x14ac:dyDescent="0.2">
      <c r="D2984" s="166"/>
      <c r="O2984" s="334"/>
    </row>
    <row r="2985" spans="4:15" customFormat="1" x14ac:dyDescent="0.2">
      <c r="D2985" s="166"/>
      <c r="O2985" s="334"/>
    </row>
    <row r="2986" spans="4:15" customFormat="1" x14ac:dyDescent="0.2">
      <c r="D2986" s="166"/>
      <c r="O2986" s="334"/>
    </row>
    <row r="2987" spans="4:15" customFormat="1" x14ac:dyDescent="0.2">
      <c r="D2987" s="166"/>
      <c r="O2987" s="334"/>
    </row>
    <row r="2988" spans="4:15" customFormat="1" x14ac:dyDescent="0.2">
      <c r="D2988" s="166"/>
      <c r="O2988" s="334"/>
    </row>
    <row r="2989" spans="4:15" customFormat="1" x14ac:dyDescent="0.2">
      <c r="D2989" s="166"/>
      <c r="O2989" s="334"/>
    </row>
    <row r="2990" spans="4:15" customFormat="1" x14ac:dyDescent="0.2">
      <c r="D2990" s="166"/>
      <c r="O2990" s="334"/>
    </row>
    <row r="2991" spans="4:15" customFormat="1" x14ac:dyDescent="0.2">
      <c r="D2991" s="166"/>
      <c r="O2991" s="334"/>
    </row>
    <row r="2992" spans="4:15" customFormat="1" x14ac:dyDescent="0.2">
      <c r="D2992" s="166"/>
      <c r="O2992" s="334"/>
    </row>
    <row r="2993" spans="4:15" customFormat="1" x14ac:dyDescent="0.2">
      <c r="D2993" s="166"/>
      <c r="O2993" s="334"/>
    </row>
    <row r="2994" spans="4:15" customFormat="1" x14ac:dyDescent="0.2">
      <c r="D2994" s="166"/>
      <c r="O2994" s="334"/>
    </row>
    <row r="2995" spans="4:15" customFormat="1" x14ac:dyDescent="0.2">
      <c r="D2995" s="166"/>
      <c r="O2995" s="334"/>
    </row>
    <row r="2996" spans="4:15" customFormat="1" x14ac:dyDescent="0.2">
      <c r="D2996" s="166"/>
      <c r="O2996" s="334"/>
    </row>
    <row r="2997" spans="4:15" customFormat="1" x14ac:dyDescent="0.2">
      <c r="D2997" s="166"/>
      <c r="O2997" s="334"/>
    </row>
    <row r="2998" spans="4:15" customFormat="1" x14ac:dyDescent="0.2">
      <c r="D2998" s="166"/>
      <c r="O2998" s="334"/>
    </row>
    <row r="2999" spans="4:15" customFormat="1" x14ac:dyDescent="0.2">
      <c r="D2999" s="166"/>
      <c r="O2999" s="334"/>
    </row>
    <row r="3000" spans="4:15" customFormat="1" x14ac:dyDescent="0.2">
      <c r="D3000" s="166"/>
      <c r="O3000" s="334"/>
    </row>
    <row r="3001" spans="4:15" customFormat="1" x14ac:dyDescent="0.2">
      <c r="D3001" s="166"/>
      <c r="O3001" s="334"/>
    </row>
    <row r="3002" spans="4:15" customFormat="1" x14ac:dyDescent="0.2">
      <c r="D3002" s="166"/>
      <c r="O3002" s="334"/>
    </row>
    <row r="3003" spans="4:15" customFormat="1" x14ac:dyDescent="0.2">
      <c r="D3003" s="166"/>
      <c r="O3003" s="334"/>
    </row>
    <row r="3004" spans="4:15" customFormat="1" x14ac:dyDescent="0.2">
      <c r="D3004" s="166"/>
      <c r="O3004" s="334"/>
    </row>
    <row r="3005" spans="4:15" customFormat="1" x14ac:dyDescent="0.2">
      <c r="D3005" s="166"/>
      <c r="O3005" s="334"/>
    </row>
    <row r="3006" spans="4:15" customFormat="1" x14ac:dyDescent="0.2">
      <c r="D3006" s="166"/>
      <c r="O3006" s="334"/>
    </row>
    <row r="3007" spans="4:15" customFormat="1" x14ac:dyDescent="0.2">
      <c r="D3007" s="166"/>
      <c r="O3007" s="334"/>
    </row>
    <row r="3008" spans="4:15" customFormat="1" x14ac:dyDescent="0.2">
      <c r="D3008" s="166"/>
      <c r="O3008" s="334"/>
    </row>
    <row r="3009" spans="4:15" customFormat="1" x14ac:dyDescent="0.2">
      <c r="D3009" s="166"/>
      <c r="O3009" s="334"/>
    </row>
    <row r="3010" spans="4:15" customFormat="1" x14ac:dyDescent="0.2">
      <c r="D3010" s="166"/>
      <c r="O3010" s="334"/>
    </row>
    <row r="3011" spans="4:15" customFormat="1" x14ac:dyDescent="0.2">
      <c r="D3011" s="166"/>
      <c r="O3011" s="334"/>
    </row>
    <row r="3012" spans="4:15" customFormat="1" x14ac:dyDescent="0.2">
      <c r="D3012" s="166"/>
      <c r="O3012" s="334"/>
    </row>
    <row r="3013" spans="4:15" customFormat="1" x14ac:dyDescent="0.2">
      <c r="D3013" s="166"/>
      <c r="O3013" s="334"/>
    </row>
    <row r="3014" spans="4:15" customFormat="1" x14ac:dyDescent="0.2">
      <c r="D3014" s="166"/>
      <c r="O3014" s="334"/>
    </row>
    <row r="3015" spans="4:15" customFormat="1" x14ac:dyDescent="0.2">
      <c r="D3015" s="166"/>
      <c r="O3015" s="334"/>
    </row>
    <row r="3016" spans="4:15" customFormat="1" x14ac:dyDescent="0.2">
      <c r="D3016" s="166"/>
      <c r="O3016" s="334"/>
    </row>
    <row r="3017" spans="4:15" customFormat="1" x14ac:dyDescent="0.2">
      <c r="D3017" s="166"/>
      <c r="O3017" s="334"/>
    </row>
    <row r="3018" spans="4:15" customFormat="1" x14ac:dyDescent="0.2">
      <c r="D3018" s="166"/>
      <c r="O3018" s="334"/>
    </row>
    <row r="3019" spans="4:15" customFormat="1" x14ac:dyDescent="0.2">
      <c r="D3019" s="166"/>
      <c r="O3019" s="334"/>
    </row>
    <row r="3020" spans="4:15" customFormat="1" x14ac:dyDescent="0.2">
      <c r="D3020" s="166"/>
      <c r="O3020" s="334"/>
    </row>
    <row r="3021" spans="4:15" customFormat="1" x14ac:dyDescent="0.2">
      <c r="D3021" s="166"/>
      <c r="O3021" s="334"/>
    </row>
    <row r="3022" spans="4:15" customFormat="1" x14ac:dyDescent="0.2">
      <c r="D3022" s="166"/>
      <c r="O3022" s="334"/>
    </row>
    <row r="3023" spans="4:15" customFormat="1" x14ac:dyDescent="0.2">
      <c r="D3023" s="166"/>
      <c r="O3023" s="334"/>
    </row>
    <row r="3024" spans="4:15" customFormat="1" x14ac:dyDescent="0.2">
      <c r="D3024" s="166"/>
      <c r="O3024" s="334"/>
    </row>
    <row r="3025" spans="4:15" customFormat="1" x14ac:dyDescent="0.2">
      <c r="D3025" s="166"/>
      <c r="O3025" s="334"/>
    </row>
    <row r="3026" spans="4:15" customFormat="1" x14ac:dyDescent="0.2">
      <c r="D3026" s="166"/>
      <c r="O3026" s="334"/>
    </row>
    <row r="3027" spans="4:15" customFormat="1" x14ac:dyDescent="0.2">
      <c r="D3027" s="166"/>
      <c r="O3027" s="334"/>
    </row>
    <row r="3028" spans="4:15" customFormat="1" x14ac:dyDescent="0.2">
      <c r="D3028" s="166"/>
      <c r="O3028" s="334"/>
    </row>
    <row r="3029" spans="4:15" customFormat="1" x14ac:dyDescent="0.2">
      <c r="D3029" s="166"/>
      <c r="O3029" s="334"/>
    </row>
    <row r="3030" spans="4:15" customFormat="1" x14ac:dyDescent="0.2">
      <c r="D3030" s="166"/>
      <c r="O3030" s="334"/>
    </row>
    <row r="3031" spans="4:15" customFormat="1" x14ac:dyDescent="0.2">
      <c r="D3031" s="166"/>
      <c r="O3031" s="334"/>
    </row>
    <row r="3032" spans="4:15" customFormat="1" x14ac:dyDescent="0.2">
      <c r="D3032" s="166"/>
      <c r="O3032" s="334"/>
    </row>
    <row r="3033" spans="4:15" customFormat="1" x14ac:dyDescent="0.2">
      <c r="D3033" s="166"/>
      <c r="O3033" s="334"/>
    </row>
    <row r="3034" spans="4:15" customFormat="1" x14ac:dyDescent="0.2">
      <c r="D3034" s="166"/>
      <c r="O3034" s="334"/>
    </row>
    <row r="3035" spans="4:15" customFormat="1" x14ac:dyDescent="0.2">
      <c r="D3035" s="166"/>
      <c r="O3035" s="334"/>
    </row>
    <row r="3036" spans="4:15" customFormat="1" x14ac:dyDescent="0.2">
      <c r="D3036" s="166"/>
      <c r="O3036" s="334"/>
    </row>
    <row r="3037" spans="4:15" customFormat="1" x14ac:dyDescent="0.2">
      <c r="D3037" s="166"/>
      <c r="O3037" s="334"/>
    </row>
    <row r="3038" spans="4:15" customFormat="1" x14ac:dyDescent="0.2">
      <c r="D3038" s="166"/>
      <c r="O3038" s="334"/>
    </row>
    <row r="3039" spans="4:15" customFormat="1" x14ac:dyDescent="0.2">
      <c r="D3039" s="166"/>
      <c r="O3039" s="334"/>
    </row>
    <row r="3040" spans="4:15" customFormat="1" x14ac:dyDescent="0.2">
      <c r="D3040" s="166"/>
      <c r="O3040" s="334"/>
    </row>
    <row r="3041" spans="4:15" customFormat="1" x14ac:dyDescent="0.2">
      <c r="D3041" s="166"/>
      <c r="O3041" s="334"/>
    </row>
    <row r="3042" spans="4:15" customFormat="1" x14ac:dyDescent="0.2">
      <c r="D3042" s="166"/>
      <c r="O3042" s="334"/>
    </row>
    <row r="3043" spans="4:15" customFormat="1" x14ac:dyDescent="0.2">
      <c r="D3043" s="166"/>
      <c r="O3043" s="334"/>
    </row>
    <row r="3044" spans="4:15" customFormat="1" x14ac:dyDescent="0.2">
      <c r="D3044" s="166"/>
      <c r="O3044" s="334"/>
    </row>
    <row r="3045" spans="4:15" customFormat="1" x14ac:dyDescent="0.2">
      <c r="D3045" s="166"/>
      <c r="O3045" s="334"/>
    </row>
    <row r="3046" spans="4:15" customFormat="1" x14ac:dyDescent="0.2">
      <c r="D3046" s="166"/>
      <c r="O3046" s="334"/>
    </row>
    <row r="3047" spans="4:15" customFormat="1" x14ac:dyDescent="0.2">
      <c r="D3047" s="166"/>
      <c r="O3047" s="334"/>
    </row>
    <row r="3048" spans="4:15" customFormat="1" x14ac:dyDescent="0.2">
      <c r="D3048" s="166"/>
      <c r="O3048" s="334"/>
    </row>
    <row r="3049" spans="4:15" customFormat="1" x14ac:dyDescent="0.2">
      <c r="D3049" s="166"/>
      <c r="O3049" s="334"/>
    </row>
    <row r="3050" spans="4:15" customFormat="1" x14ac:dyDescent="0.2">
      <c r="D3050" s="166"/>
      <c r="O3050" s="334"/>
    </row>
    <row r="3051" spans="4:15" customFormat="1" x14ac:dyDescent="0.2">
      <c r="D3051" s="166"/>
      <c r="O3051" s="334"/>
    </row>
    <row r="3052" spans="4:15" customFormat="1" x14ac:dyDescent="0.2">
      <c r="D3052" s="166"/>
      <c r="O3052" s="334"/>
    </row>
    <row r="3053" spans="4:15" customFormat="1" x14ac:dyDescent="0.2">
      <c r="D3053" s="166"/>
      <c r="O3053" s="334"/>
    </row>
    <row r="3054" spans="4:15" customFormat="1" x14ac:dyDescent="0.2">
      <c r="D3054" s="166"/>
      <c r="O3054" s="334"/>
    </row>
    <row r="3055" spans="4:15" customFormat="1" x14ac:dyDescent="0.2">
      <c r="D3055" s="166"/>
      <c r="O3055" s="334"/>
    </row>
    <row r="3056" spans="4:15" customFormat="1" x14ac:dyDescent="0.2">
      <c r="D3056" s="166"/>
      <c r="O3056" s="334"/>
    </row>
    <row r="3057" spans="4:15" customFormat="1" x14ac:dyDescent="0.2">
      <c r="D3057" s="166"/>
      <c r="O3057" s="334"/>
    </row>
    <row r="3058" spans="4:15" customFormat="1" x14ac:dyDescent="0.2">
      <c r="D3058" s="166"/>
      <c r="O3058" s="334"/>
    </row>
    <row r="3059" spans="4:15" customFormat="1" x14ac:dyDescent="0.2">
      <c r="D3059" s="166"/>
      <c r="O3059" s="334"/>
    </row>
    <row r="3060" spans="4:15" customFormat="1" x14ac:dyDescent="0.2">
      <c r="D3060" s="166"/>
      <c r="O3060" s="334"/>
    </row>
    <row r="3061" spans="4:15" customFormat="1" x14ac:dyDescent="0.2">
      <c r="D3061" s="166"/>
      <c r="O3061" s="334"/>
    </row>
    <row r="3062" spans="4:15" customFormat="1" x14ac:dyDescent="0.2">
      <c r="D3062" s="166"/>
      <c r="O3062" s="334"/>
    </row>
    <row r="3063" spans="4:15" customFormat="1" x14ac:dyDescent="0.2">
      <c r="D3063" s="166"/>
      <c r="O3063" s="334"/>
    </row>
    <row r="3064" spans="4:15" customFormat="1" x14ac:dyDescent="0.2">
      <c r="D3064" s="166"/>
      <c r="O3064" s="334"/>
    </row>
    <row r="3065" spans="4:15" customFormat="1" x14ac:dyDescent="0.2">
      <c r="D3065" s="166"/>
      <c r="O3065" s="334"/>
    </row>
    <row r="3066" spans="4:15" customFormat="1" x14ac:dyDescent="0.2">
      <c r="D3066" s="166"/>
      <c r="O3066" s="334"/>
    </row>
    <row r="3067" spans="4:15" customFormat="1" x14ac:dyDescent="0.2">
      <c r="D3067" s="166"/>
      <c r="O3067" s="334"/>
    </row>
    <row r="3068" spans="4:15" customFormat="1" x14ac:dyDescent="0.2">
      <c r="D3068" s="166"/>
      <c r="O3068" s="334"/>
    </row>
    <row r="3069" spans="4:15" customFormat="1" x14ac:dyDescent="0.2">
      <c r="D3069" s="166"/>
      <c r="O3069" s="334"/>
    </row>
    <row r="3070" spans="4:15" customFormat="1" x14ac:dyDescent="0.2">
      <c r="D3070" s="166"/>
      <c r="O3070" s="334"/>
    </row>
    <row r="3071" spans="4:15" customFormat="1" x14ac:dyDescent="0.2">
      <c r="D3071" s="166"/>
      <c r="O3071" s="334"/>
    </row>
    <row r="3072" spans="4:15" customFormat="1" x14ac:dyDescent="0.2">
      <c r="D3072" s="166"/>
      <c r="O3072" s="334"/>
    </row>
    <row r="3073" spans="4:15" customFormat="1" x14ac:dyDescent="0.2">
      <c r="D3073" s="166"/>
      <c r="O3073" s="334"/>
    </row>
    <row r="3074" spans="4:15" customFormat="1" x14ac:dyDescent="0.2">
      <c r="D3074" s="166"/>
      <c r="O3074" s="334"/>
    </row>
    <row r="3075" spans="4:15" customFormat="1" x14ac:dyDescent="0.2">
      <c r="D3075" s="166"/>
      <c r="O3075" s="334"/>
    </row>
    <row r="3076" spans="4:15" customFormat="1" x14ac:dyDescent="0.2">
      <c r="D3076" s="166"/>
      <c r="O3076" s="334"/>
    </row>
    <row r="3077" spans="4:15" customFormat="1" x14ac:dyDescent="0.2">
      <c r="D3077" s="166"/>
      <c r="O3077" s="334"/>
    </row>
    <row r="3078" spans="4:15" customFormat="1" x14ac:dyDescent="0.2">
      <c r="D3078" s="166"/>
      <c r="O3078" s="334"/>
    </row>
    <row r="3079" spans="4:15" customFormat="1" x14ac:dyDescent="0.2">
      <c r="D3079" s="166"/>
      <c r="O3079" s="334"/>
    </row>
    <row r="3080" spans="4:15" customFormat="1" x14ac:dyDescent="0.2">
      <c r="D3080" s="166"/>
      <c r="O3080" s="334"/>
    </row>
    <row r="3081" spans="4:15" customFormat="1" x14ac:dyDescent="0.2">
      <c r="D3081" s="166"/>
      <c r="O3081" s="334"/>
    </row>
    <row r="3082" spans="4:15" customFormat="1" x14ac:dyDescent="0.2">
      <c r="D3082" s="166"/>
      <c r="O3082" s="334"/>
    </row>
    <row r="3083" spans="4:15" customFormat="1" x14ac:dyDescent="0.2">
      <c r="D3083" s="166"/>
      <c r="O3083" s="334"/>
    </row>
    <row r="3084" spans="4:15" customFormat="1" x14ac:dyDescent="0.2">
      <c r="D3084" s="166"/>
      <c r="O3084" s="334"/>
    </row>
    <row r="3085" spans="4:15" customFormat="1" x14ac:dyDescent="0.2">
      <c r="D3085" s="166"/>
      <c r="O3085" s="334"/>
    </row>
    <row r="3086" spans="4:15" customFormat="1" x14ac:dyDescent="0.2">
      <c r="D3086" s="166"/>
      <c r="O3086" s="334"/>
    </row>
    <row r="3087" spans="4:15" customFormat="1" x14ac:dyDescent="0.2">
      <c r="D3087" s="166"/>
      <c r="O3087" s="334"/>
    </row>
    <row r="3088" spans="4:15" customFormat="1" x14ac:dyDescent="0.2">
      <c r="D3088" s="166"/>
      <c r="O3088" s="334"/>
    </row>
    <row r="3089" spans="4:15" customFormat="1" x14ac:dyDescent="0.2">
      <c r="D3089" s="166"/>
      <c r="O3089" s="334"/>
    </row>
    <row r="3090" spans="4:15" customFormat="1" x14ac:dyDescent="0.2">
      <c r="D3090" s="166"/>
      <c r="O3090" s="334"/>
    </row>
    <row r="3091" spans="4:15" customFormat="1" x14ac:dyDescent="0.2">
      <c r="D3091" s="166"/>
      <c r="O3091" s="334"/>
    </row>
    <row r="3092" spans="4:15" customFormat="1" x14ac:dyDescent="0.2">
      <c r="D3092" s="166"/>
      <c r="O3092" s="334"/>
    </row>
    <row r="3093" spans="4:15" customFormat="1" x14ac:dyDescent="0.2">
      <c r="D3093" s="166"/>
      <c r="O3093" s="334"/>
    </row>
    <row r="3094" spans="4:15" customFormat="1" x14ac:dyDescent="0.2">
      <c r="D3094" s="166"/>
      <c r="O3094" s="334"/>
    </row>
    <row r="3095" spans="4:15" customFormat="1" x14ac:dyDescent="0.2">
      <c r="D3095" s="166"/>
      <c r="O3095" s="334"/>
    </row>
    <row r="3096" spans="4:15" customFormat="1" x14ac:dyDescent="0.2">
      <c r="D3096" s="166"/>
      <c r="O3096" s="334"/>
    </row>
    <row r="3097" spans="4:15" customFormat="1" x14ac:dyDescent="0.2">
      <c r="D3097" s="166"/>
      <c r="O3097" s="334"/>
    </row>
    <row r="3098" spans="4:15" customFormat="1" x14ac:dyDescent="0.2">
      <c r="D3098" s="166"/>
      <c r="O3098" s="334"/>
    </row>
    <row r="3099" spans="4:15" customFormat="1" x14ac:dyDescent="0.2">
      <c r="D3099" s="166"/>
      <c r="O3099" s="334"/>
    </row>
    <row r="3100" spans="4:15" customFormat="1" x14ac:dyDescent="0.2">
      <c r="D3100" s="166"/>
      <c r="O3100" s="334"/>
    </row>
    <row r="3101" spans="4:15" customFormat="1" x14ac:dyDescent="0.2">
      <c r="D3101" s="166"/>
      <c r="O3101" s="334"/>
    </row>
    <row r="3102" spans="4:15" customFormat="1" x14ac:dyDescent="0.2">
      <c r="D3102" s="166"/>
      <c r="O3102" s="334"/>
    </row>
    <row r="3103" spans="4:15" customFormat="1" x14ac:dyDescent="0.2">
      <c r="D3103" s="166"/>
      <c r="O3103" s="334"/>
    </row>
    <row r="3104" spans="4:15" customFormat="1" x14ac:dyDescent="0.2">
      <c r="D3104" s="166"/>
      <c r="O3104" s="334"/>
    </row>
    <row r="3105" spans="4:15" customFormat="1" x14ac:dyDescent="0.2">
      <c r="D3105" s="166"/>
      <c r="O3105" s="334"/>
    </row>
    <row r="3106" spans="4:15" customFormat="1" x14ac:dyDescent="0.2">
      <c r="D3106" s="166"/>
      <c r="O3106" s="334"/>
    </row>
    <row r="3107" spans="4:15" customFormat="1" x14ac:dyDescent="0.2">
      <c r="D3107" s="166"/>
      <c r="O3107" s="334"/>
    </row>
    <row r="3108" spans="4:15" customFormat="1" x14ac:dyDescent="0.2">
      <c r="D3108" s="166"/>
      <c r="O3108" s="334"/>
    </row>
    <row r="3109" spans="4:15" customFormat="1" x14ac:dyDescent="0.2">
      <c r="D3109" s="166"/>
      <c r="O3109" s="334"/>
    </row>
    <row r="3110" spans="4:15" customFormat="1" x14ac:dyDescent="0.2">
      <c r="D3110" s="166"/>
      <c r="O3110" s="334"/>
    </row>
    <row r="3111" spans="4:15" customFormat="1" x14ac:dyDescent="0.2">
      <c r="D3111" s="166"/>
      <c r="O3111" s="334"/>
    </row>
    <row r="3112" spans="4:15" customFormat="1" x14ac:dyDescent="0.2">
      <c r="D3112" s="166"/>
      <c r="O3112" s="334"/>
    </row>
    <row r="3113" spans="4:15" customFormat="1" x14ac:dyDescent="0.2">
      <c r="D3113" s="166"/>
      <c r="O3113" s="334"/>
    </row>
    <row r="3114" spans="4:15" customFormat="1" x14ac:dyDescent="0.2">
      <c r="D3114" s="166"/>
      <c r="O3114" s="334"/>
    </row>
    <row r="3115" spans="4:15" customFormat="1" x14ac:dyDescent="0.2">
      <c r="D3115" s="166"/>
      <c r="O3115" s="334"/>
    </row>
    <row r="3116" spans="4:15" customFormat="1" x14ac:dyDescent="0.2">
      <c r="D3116" s="166"/>
      <c r="O3116" s="334"/>
    </row>
    <row r="3117" spans="4:15" customFormat="1" x14ac:dyDescent="0.2">
      <c r="D3117" s="166"/>
      <c r="O3117" s="334"/>
    </row>
    <row r="3118" spans="4:15" customFormat="1" x14ac:dyDescent="0.2">
      <c r="D3118" s="166"/>
      <c r="O3118" s="334"/>
    </row>
    <row r="3119" spans="4:15" customFormat="1" x14ac:dyDescent="0.2">
      <c r="D3119" s="166"/>
      <c r="O3119" s="334"/>
    </row>
    <row r="3120" spans="4:15" customFormat="1" x14ac:dyDescent="0.2">
      <c r="D3120" s="166"/>
      <c r="O3120" s="334"/>
    </row>
    <row r="3121" spans="4:15" customFormat="1" x14ac:dyDescent="0.2">
      <c r="D3121" s="166"/>
      <c r="O3121" s="334"/>
    </row>
    <row r="3122" spans="4:15" customFormat="1" x14ac:dyDescent="0.2">
      <c r="D3122" s="166"/>
      <c r="O3122" s="334"/>
    </row>
    <row r="3123" spans="4:15" customFormat="1" x14ac:dyDescent="0.2">
      <c r="D3123" s="166"/>
      <c r="O3123" s="334"/>
    </row>
    <row r="3124" spans="4:15" customFormat="1" x14ac:dyDescent="0.2">
      <c r="D3124" s="166"/>
      <c r="O3124" s="334"/>
    </row>
    <row r="3125" spans="4:15" customFormat="1" x14ac:dyDescent="0.2">
      <c r="D3125" s="166"/>
      <c r="O3125" s="334"/>
    </row>
    <row r="3126" spans="4:15" customFormat="1" x14ac:dyDescent="0.2">
      <c r="D3126" s="166"/>
      <c r="O3126" s="334"/>
    </row>
    <row r="3127" spans="4:15" customFormat="1" x14ac:dyDescent="0.2">
      <c r="D3127" s="166"/>
      <c r="O3127" s="334"/>
    </row>
    <row r="3128" spans="4:15" customFormat="1" x14ac:dyDescent="0.2">
      <c r="D3128" s="166"/>
      <c r="O3128" s="334"/>
    </row>
    <row r="3129" spans="4:15" customFormat="1" x14ac:dyDescent="0.2">
      <c r="D3129" s="166"/>
      <c r="O3129" s="334"/>
    </row>
    <row r="3130" spans="4:15" customFormat="1" x14ac:dyDescent="0.2">
      <c r="D3130" s="166"/>
      <c r="O3130" s="334"/>
    </row>
    <row r="3131" spans="4:15" customFormat="1" x14ac:dyDescent="0.2">
      <c r="D3131" s="166"/>
      <c r="O3131" s="334"/>
    </row>
    <row r="3132" spans="4:15" customFormat="1" x14ac:dyDescent="0.2">
      <c r="D3132" s="166"/>
      <c r="O3132" s="334"/>
    </row>
    <row r="3133" spans="4:15" customFormat="1" x14ac:dyDescent="0.2">
      <c r="D3133" s="166"/>
      <c r="O3133" s="334"/>
    </row>
    <row r="3134" spans="4:15" customFormat="1" x14ac:dyDescent="0.2">
      <c r="D3134" s="166"/>
      <c r="O3134" s="334"/>
    </row>
    <row r="3135" spans="4:15" customFormat="1" x14ac:dyDescent="0.2">
      <c r="D3135" s="166"/>
      <c r="O3135" s="334"/>
    </row>
    <row r="3136" spans="4:15" customFormat="1" x14ac:dyDescent="0.2">
      <c r="D3136" s="166"/>
      <c r="O3136" s="334"/>
    </row>
    <row r="3137" spans="4:15" customFormat="1" x14ac:dyDescent="0.2">
      <c r="D3137" s="166"/>
      <c r="O3137" s="334"/>
    </row>
    <row r="3138" spans="4:15" customFormat="1" x14ac:dyDescent="0.2">
      <c r="D3138" s="166"/>
      <c r="O3138" s="334"/>
    </row>
    <row r="3139" spans="4:15" customFormat="1" x14ac:dyDescent="0.2">
      <c r="D3139" s="166"/>
      <c r="O3139" s="334"/>
    </row>
    <row r="3140" spans="4:15" customFormat="1" x14ac:dyDescent="0.2">
      <c r="D3140" s="166"/>
      <c r="O3140" s="334"/>
    </row>
    <row r="3141" spans="4:15" customFormat="1" x14ac:dyDescent="0.2">
      <c r="D3141" s="166"/>
      <c r="O3141" s="334"/>
    </row>
    <row r="3142" spans="4:15" customFormat="1" x14ac:dyDescent="0.2">
      <c r="D3142" s="166"/>
      <c r="O3142" s="334"/>
    </row>
    <row r="3143" spans="4:15" customFormat="1" x14ac:dyDescent="0.2">
      <c r="D3143" s="166"/>
      <c r="O3143" s="334"/>
    </row>
    <row r="3144" spans="4:15" customFormat="1" x14ac:dyDescent="0.2">
      <c r="D3144" s="166"/>
      <c r="O3144" s="334"/>
    </row>
    <row r="3145" spans="4:15" customFormat="1" x14ac:dyDescent="0.2">
      <c r="D3145" s="166"/>
      <c r="O3145" s="334"/>
    </row>
    <row r="3146" spans="4:15" customFormat="1" x14ac:dyDescent="0.2">
      <c r="D3146" s="166"/>
      <c r="O3146" s="334"/>
    </row>
    <row r="3147" spans="4:15" customFormat="1" x14ac:dyDescent="0.2">
      <c r="D3147" s="166"/>
      <c r="O3147" s="334"/>
    </row>
    <row r="3148" spans="4:15" customFormat="1" x14ac:dyDescent="0.2">
      <c r="D3148" s="166"/>
      <c r="O3148" s="334"/>
    </row>
    <row r="3149" spans="4:15" customFormat="1" x14ac:dyDescent="0.2">
      <c r="D3149" s="166"/>
      <c r="O3149" s="334"/>
    </row>
    <row r="3150" spans="4:15" customFormat="1" x14ac:dyDescent="0.2">
      <c r="D3150" s="166"/>
      <c r="O3150" s="334"/>
    </row>
    <row r="3151" spans="4:15" customFormat="1" x14ac:dyDescent="0.2">
      <c r="D3151" s="166"/>
      <c r="O3151" s="334"/>
    </row>
    <row r="3152" spans="4:15" customFormat="1" x14ac:dyDescent="0.2">
      <c r="D3152" s="166"/>
      <c r="O3152" s="334"/>
    </row>
    <row r="3153" spans="4:15" customFormat="1" x14ac:dyDescent="0.2">
      <c r="D3153" s="166"/>
      <c r="O3153" s="334"/>
    </row>
    <row r="3154" spans="4:15" customFormat="1" x14ac:dyDescent="0.2">
      <c r="D3154" s="166"/>
      <c r="O3154" s="334"/>
    </row>
    <row r="3155" spans="4:15" customFormat="1" x14ac:dyDescent="0.2">
      <c r="D3155" s="166"/>
      <c r="O3155" s="334"/>
    </row>
    <row r="3156" spans="4:15" customFormat="1" x14ac:dyDescent="0.2">
      <c r="D3156" s="166"/>
      <c r="O3156" s="334"/>
    </row>
    <row r="3157" spans="4:15" customFormat="1" x14ac:dyDescent="0.2">
      <c r="D3157" s="166"/>
      <c r="O3157" s="334"/>
    </row>
    <row r="3158" spans="4:15" customFormat="1" x14ac:dyDescent="0.2">
      <c r="D3158" s="166"/>
      <c r="O3158" s="334"/>
    </row>
    <row r="3159" spans="4:15" customFormat="1" x14ac:dyDescent="0.2">
      <c r="D3159" s="166"/>
      <c r="O3159" s="334"/>
    </row>
    <row r="3160" spans="4:15" customFormat="1" x14ac:dyDescent="0.2">
      <c r="D3160" s="166"/>
      <c r="O3160" s="334"/>
    </row>
    <row r="3161" spans="4:15" customFormat="1" x14ac:dyDescent="0.2">
      <c r="D3161" s="166"/>
      <c r="O3161" s="334"/>
    </row>
    <row r="3162" spans="4:15" customFormat="1" x14ac:dyDescent="0.2">
      <c r="D3162" s="166"/>
      <c r="O3162" s="334"/>
    </row>
    <row r="3163" spans="4:15" customFormat="1" x14ac:dyDescent="0.2">
      <c r="D3163" s="166"/>
      <c r="O3163" s="334"/>
    </row>
    <row r="3164" spans="4:15" customFormat="1" x14ac:dyDescent="0.2">
      <c r="D3164" s="166"/>
      <c r="O3164" s="334"/>
    </row>
    <row r="3165" spans="4:15" customFormat="1" x14ac:dyDescent="0.2">
      <c r="D3165" s="166"/>
      <c r="O3165" s="334"/>
    </row>
    <row r="3166" spans="4:15" customFormat="1" x14ac:dyDescent="0.2">
      <c r="D3166" s="166"/>
      <c r="O3166" s="334"/>
    </row>
    <row r="3167" spans="4:15" customFormat="1" x14ac:dyDescent="0.2">
      <c r="D3167" s="166"/>
      <c r="O3167" s="334"/>
    </row>
    <row r="3168" spans="4:15" customFormat="1" x14ac:dyDescent="0.2">
      <c r="D3168" s="166"/>
      <c r="O3168" s="334"/>
    </row>
    <row r="3169" spans="4:15" customFormat="1" x14ac:dyDescent="0.2">
      <c r="D3169" s="166"/>
      <c r="O3169" s="334"/>
    </row>
    <row r="3170" spans="4:15" customFormat="1" x14ac:dyDescent="0.2">
      <c r="D3170" s="166"/>
      <c r="O3170" s="334"/>
    </row>
    <row r="3171" spans="4:15" customFormat="1" x14ac:dyDescent="0.2">
      <c r="D3171" s="166"/>
      <c r="O3171" s="334"/>
    </row>
    <row r="3172" spans="4:15" customFormat="1" x14ac:dyDescent="0.2">
      <c r="D3172" s="166"/>
      <c r="O3172" s="334"/>
    </row>
    <row r="3173" spans="4:15" customFormat="1" x14ac:dyDescent="0.2">
      <c r="D3173" s="166"/>
      <c r="O3173" s="334"/>
    </row>
    <row r="3174" spans="4:15" customFormat="1" x14ac:dyDescent="0.2">
      <c r="D3174" s="166"/>
      <c r="O3174" s="334"/>
    </row>
    <row r="3175" spans="4:15" customFormat="1" x14ac:dyDescent="0.2">
      <c r="D3175" s="166"/>
      <c r="O3175" s="334"/>
    </row>
    <row r="3176" spans="4:15" customFormat="1" x14ac:dyDescent="0.2">
      <c r="D3176" s="166"/>
      <c r="O3176" s="334"/>
    </row>
    <row r="3177" spans="4:15" customFormat="1" x14ac:dyDescent="0.2">
      <c r="D3177" s="166"/>
      <c r="O3177" s="334"/>
    </row>
    <row r="3178" spans="4:15" customFormat="1" x14ac:dyDescent="0.2">
      <c r="D3178" s="166"/>
      <c r="O3178" s="334"/>
    </row>
    <row r="3179" spans="4:15" customFormat="1" x14ac:dyDescent="0.2">
      <c r="D3179" s="166"/>
      <c r="O3179" s="334"/>
    </row>
    <row r="3180" spans="4:15" customFormat="1" x14ac:dyDescent="0.2">
      <c r="D3180" s="166"/>
      <c r="O3180" s="334"/>
    </row>
    <row r="3181" spans="4:15" customFormat="1" x14ac:dyDescent="0.2">
      <c r="D3181" s="166"/>
      <c r="O3181" s="334"/>
    </row>
    <row r="3182" spans="4:15" customFormat="1" x14ac:dyDescent="0.2">
      <c r="D3182" s="166"/>
      <c r="O3182" s="334"/>
    </row>
    <row r="3183" spans="4:15" customFormat="1" x14ac:dyDescent="0.2">
      <c r="D3183" s="166"/>
      <c r="O3183" s="334"/>
    </row>
    <row r="3184" spans="4:15" customFormat="1" x14ac:dyDescent="0.2">
      <c r="D3184" s="166"/>
      <c r="O3184" s="334"/>
    </row>
    <row r="3185" spans="4:15" customFormat="1" x14ac:dyDescent="0.2">
      <c r="D3185" s="166"/>
      <c r="O3185" s="334"/>
    </row>
    <row r="3186" spans="4:15" customFormat="1" x14ac:dyDescent="0.2">
      <c r="D3186" s="166"/>
      <c r="O3186" s="334"/>
    </row>
    <row r="3187" spans="4:15" customFormat="1" x14ac:dyDescent="0.2">
      <c r="D3187" s="166"/>
      <c r="O3187" s="334"/>
    </row>
    <row r="3188" spans="4:15" customFormat="1" x14ac:dyDescent="0.2">
      <c r="D3188" s="166"/>
      <c r="O3188" s="334"/>
    </row>
    <row r="3189" spans="4:15" customFormat="1" x14ac:dyDescent="0.2">
      <c r="D3189" s="166"/>
      <c r="O3189" s="334"/>
    </row>
    <row r="3190" spans="4:15" customFormat="1" x14ac:dyDescent="0.2">
      <c r="D3190" s="166"/>
      <c r="O3190" s="334"/>
    </row>
    <row r="3191" spans="4:15" customFormat="1" x14ac:dyDescent="0.2">
      <c r="D3191" s="166"/>
      <c r="O3191" s="334"/>
    </row>
    <row r="3192" spans="4:15" customFormat="1" x14ac:dyDescent="0.2">
      <c r="D3192" s="166"/>
      <c r="O3192" s="334"/>
    </row>
    <row r="3193" spans="4:15" customFormat="1" x14ac:dyDescent="0.2">
      <c r="D3193" s="166"/>
      <c r="O3193" s="334"/>
    </row>
    <row r="3194" spans="4:15" customFormat="1" x14ac:dyDescent="0.2">
      <c r="D3194" s="166"/>
      <c r="O3194" s="334"/>
    </row>
    <row r="3195" spans="4:15" customFormat="1" x14ac:dyDescent="0.2">
      <c r="D3195" s="166"/>
      <c r="O3195" s="334"/>
    </row>
    <row r="3196" spans="4:15" customFormat="1" x14ac:dyDescent="0.2">
      <c r="D3196" s="166"/>
      <c r="O3196" s="334"/>
    </row>
    <row r="3197" spans="4:15" customFormat="1" x14ac:dyDescent="0.2">
      <c r="D3197" s="166"/>
      <c r="O3197" s="334"/>
    </row>
    <row r="3198" spans="4:15" customFormat="1" x14ac:dyDescent="0.2">
      <c r="D3198" s="166"/>
      <c r="O3198" s="334"/>
    </row>
    <row r="3199" spans="4:15" customFormat="1" x14ac:dyDescent="0.2">
      <c r="D3199" s="166"/>
      <c r="O3199" s="334"/>
    </row>
    <row r="3200" spans="4:15" customFormat="1" x14ac:dyDescent="0.2">
      <c r="D3200" s="166"/>
      <c r="O3200" s="334"/>
    </row>
    <row r="3201" spans="4:15" customFormat="1" x14ac:dyDescent="0.2">
      <c r="D3201" s="166"/>
      <c r="O3201" s="334"/>
    </row>
    <row r="3202" spans="4:15" customFormat="1" x14ac:dyDescent="0.2">
      <c r="D3202" s="166"/>
      <c r="O3202" s="334"/>
    </row>
    <row r="3203" spans="4:15" customFormat="1" x14ac:dyDescent="0.2">
      <c r="D3203" s="166"/>
      <c r="O3203" s="334"/>
    </row>
    <row r="3204" spans="4:15" customFormat="1" x14ac:dyDescent="0.2">
      <c r="D3204" s="166"/>
      <c r="O3204" s="334"/>
    </row>
    <row r="3205" spans="4:15" customFormat="1" x14ac:dyDescent="0.2">
      <c r="D3205" s="166"/>
      <c r="O3205" s="334"/>
    </row>
    <row r="3206" spans="4:15" customFormat="1" x14ac:dyDescent="0.2">
      <c r="D3206" s="166"/>
      <c r="O3206" s="334"/>
    </row>
    <row r="3207" spans="4:15" customFormat="1" x14ac:dyDescent="0.2">
      <c r="D3207" s="166"/>
      <c r="O3207" s="334"/>
    </row>
    <row r="3208" spans="4:15" customFormat="1" x14ac:dyDescent="0.2">
      <c r="D3208" s="166"/>
      <c r="O3208" s="334"/>
    </row>
    <row r="3209" spans="4:15" customFormat="1" x14ac:dyDescent="0.2">
      <c r="D3209" s="166"/>
      <c r="O3209" s="334"/>
    </row>
    <row r="3210" spans="4:15" customFormat="1" x14ac:dyDescent="0.2">
      <c r="D3210" s="166"/>
      <c r="O3210" s="334"/>
    </row>
    <row r="3211" spans="4:15" customFormat="1" x14ac:dyDescent="0.2">
      <c r="D3211" s="166"/>
      <c r="O3211" s="334"/>
    </row>
    <row r="3212" spans="4:15" customFormat="1" x14ac:dyDescent="0.2">
      <c r="D3212" s="166"/>
      <c r="O3212" s="334"/>
    </row>
    <row r="3213" spans="4:15" customFormat="1" x14ac:dyDescent="0.2">
      <c r="D3213" s="166"/>
      <c r="O3213" s="334"/>
    </row>
    <row r="3214" spans="4:15" customFormat="1" x14ac:dyDescent="0.2">
      <c r="D3214" s="166"/>
      <c r="O3214" s="334"/>
    </row>
    <row r="3215" spans="4:15" customFormat="1" x14ac:dyDescent="0.2">
      <c r="D3215" s="166"/>
      <c r="O3215" s="334"/>
    </row>
    <row r="3216" spans="4:15" customFormat="1" x14ac:dyDescent="0.2">
      <c r="D3216" s="166"/>
      <c r="O3216" s="334"/>
    </row>
    <row r="3217" spans="4:15" customFormat="1" x14ac:dyDescent="0.2">
      <c r="D3217" s="166"/>
      <c r="O3217" s="334"/>
    </row>
    <row r="3218" spans="4:15" customFormat="1" x14ac:dyDescent="0.2">
      <c r="D3218" s="166"/>
      <c r="O3218" s="334"/>
    </row>
    <row r="3219" spans="4:15" customFormat="1" x14ac:dyDescent="0.2">
      <c r="D3219" s="166"/>
      <c r="O3219" s="334"/>
    </row>
    <row r="3220" spans="4:15" customFormat="1" x14ac:dyDescent="0.2">
      <c r="D3220" s="166"/>
      <c r="O3220" s="334"/>
    </row>
    <row r="3221" spans="4:15" customFormat="1" x14ac:dyDescent="0.2">
      <c r="D3221" s="166"/>
      <c r="O3221" s="334"/>
    </row>
    <row r="3222" spans="4:15" customFormat="1" x14ac:dyDescent="0.2">
      <c r="D3222" s="166"/>
      <c r="O3222" s="334"/>
    </row>
    <row r="3223" spans="4:15" customFormat="1" x14ac:dyDescent="0.2">
      <c r="D3223" s="166"/>
      <c r="O3223" s="334"/>
    </row>
    <row r="3224" spans="4:15" customFormat="1" x14ac:dyDescent="0.2">
      <c r="D3224" s="166"/>
      <c r="O3224" s="334"/>
    </row>
    <row r="3225" spans="4:15" customFormat="1" x14ac:dyDescent="0.2">
      <c r="D3225" s="166"/>
      <c r="O3225" s="334"/>
    </row>
    <row r="3226" spans="4:15" customFormat="1" x14ac:dyDescent="0.2">
      <c r="D3226" s="166"/>
      <c r="O3226" s="334"/>
    </row>
    <row r="3227" spans="4:15" customFormat="1" x14ac:dyDescent="0.2">
      <c r="D3227" s="166"/>
      <c r="O3227" s="334"/>
    </row>
    <row r="3228" spans="4:15" customFormat="1" x14ac:dyDescent="0.2">
      <c r="D3228" s="166"/>
      <c r="O3228" s="334"/>
    </row>
    <row r="3229" spans="4:15" customFormat="1" x14ac:dyDescent="0.2">
      <c r="D3229" s="166"/>
      <c r="O3229" s="334"/>
    </row>
    <row r="3230" spans="4:15" customFormat="1" x14ac:dyDescent="0.2">
      <c r="D3230" s="166"/>
      <c r="O3230" s="334"/>
    </row>
    <row r="3231" spans="4:15" customFormat="1" x14ac:dyDescent="0.2">
      <c r="D3231" s="166"/>
      <c r="O3231" s="334"/>
    </row>
    <row r="3232" spans="4:15" customFormat="1" x14ac:dyDescent="0.2">
      <c r="D3232" s="166"/>
      <c r="O3232" s="334"/>
    </row>
    <row r="3233" spans="4:15" customFormat="1" x14ac:dyDescent="0.2">
      <c r="D3233" s="166"/>
      <c r="O3233" s="334"/>
    </row>
    <row r="3234" spans="4:15" customFormat="1" x14ac:dyDescent="0.2">
      <c r="D3234" s="166"/>
      <c r="O3234" s="334"/>
    </row>
    <row r="3235" spans="4:15" customFormat="1" x14ac:dyDescent="0.2">
      <c r="D3235" s="166"/>
      <c r="O3235" s="334"/>
    </row>
    <row r="3236" spans="4:15" customFormat="1" x14ac:dyDescent="0.2">
      <c r="D3236" s="166"/>
      <c r="O3236" s="334"/>
    </row>
    <row r="3237" spans="4:15" customFormat="1" x14ac:dyDescent="0.2">
      <c r="D3237" s="166"/>
      <c r="O3237" s="334"/>
    </row>
    <row r="3238" spans="4:15" customFormat="1" x14ac:dyDescent="0.2">
      <c r="D3238" s="166"/>
      <c r="O3238" s="334"/>
    </row>
    <row r="3239" spans="4:15" customFormat="1" x14ac:dyDescent="0.2">
      <c r="D3239" s="166"/>
      <c r="O3239" s="334"/>
    </row>
    <row r="3240" spans="4:15" customFormat="1" x14ac:dyDescent="0.2">
      <c r="D3240" s="166"/>
      <c r="O3240" s="334"/>
    </row>
    <row r="3241" spans="4:15" customFormat="1" x14ac:dyDescent="0.2">
      <c r="D3241" s="166"/>
      <c r="O3241" s="334"/>
    </row>
    <row r="3242" spans="4:15" customFormat="1" x14ac:dyDescent="0.2">
      <c r="D3242" s="166"/>
      <c r="O3242" s="334"/>
    </row>
    <row r="3243" spans="4:15" customFormat="1" x14ac:dyDescent="0.2">
      <c r="D3243" s="166"/>
      <c r="O3243" s="334"/>
    </row>
    <row r="3244" spans="4:15" customFormat="1" x14ac:dyDescent="0.2">
      <c r="D3244" s="166"/>
      <c r="O3244" s="334"/>
    </row>
    <row r="3245" spans="4:15" customFormat="1" x14ac:dyDescent="0.2">
      <c r="D3245" s="166"/>
      <c r="O3245" s="334"/>
    </row>
    <row r="3246" spans="4:15" customFormat="1" x14ac:dyDescent="0.2">
      <c r="D3246" s="166"/>
      <c r="O3246" s="334"/>
    </row>
    <row r="3247" spans="4:15" customFormat="1" x14ac:dyDescent="0.2">
      <c r="D3247" s="166"/>
      <c r="O3247" s="334"/>
    </row>
    <row r="3248" spans="4:15" customFormat="1" x14ac:dyDescent="0.2">
      <c r="D3248" s="166"/>
      <c r="O3248" s="334"/>
    </row>
    <row r="3249" spans="4:15" customFormat="1" x14ac:dyDescent="0.2">
      <c r="D3249" s="166"/>
      <c r="O3249" s="334"/>
    </row>
    <row r="3250" spans="4:15" customFormat="1" x14ac:dyDescent="0.2">
      <c r="D3250" s="166"/>
      <c r="O3250" s="334"/>
    </row>
    <row r="3251" spans="4:15" customFormat="1" x14ac:dyDescent="0.2">
      <c r="D3251" s="166"/>
      <c r="O3251" s="334"/>
    </row>
    <row r="3252" spans="4:15" customFormat="1" x14ac:dyDescent="0.2">
      <c r="D3252" s="166"/>
      <c r="O3252" s="334"/>
    </row>
    <row r="3253" spans="4:15" customFormat="1" x14ac:dyDescent="0.2">
      <c r="D3253" s="166"/>
      <c r="O3253" s="334"/>
    </row>
    <row r="3254" spans="4:15" customFormat="1" x14ac:dyDescent="0.2">
      <c r="D3254" s="166"/>
      <c r="O3254" s="334"/>
    </row>
    <row r="3255" spans="4:15" customFormat="1" x14ac:dyDescent="0.2">
      <c r="D3255" s="166"/>
      <c r="O3255" s="334"/>
    </row>
    <row r="3256" spans="4:15" customFormat="1" x14ac:dyDescent="0.2">
      <c r="D3256" s="166"/>
      <c r="O3256" s="334"/>
    </row>
    <row r="3257" spans="4:15" customFormat="1" x14ac:dyDescent="0.2">
      <c r="D3257" s="166"/>
      <c r="O3257" s="334"/>
    </row>
    <row r="3258" spans="4:15" customFormat="1" x14ac:dyDescent="0.2">
      <c r="D3258" s="166"/>
      <c r="O3258" s="334"/>
    </row>
    <row r="3259" spans="4:15" customFormat="1" x14ac:dyDescent="0.2">
      <c r="D3259" s="166"/>
      <c r="O3259" s="334"/>
    </row>
    <row r="3260" spans="4:15" customFormat="1" x14ac:dyDescent="0.2">
      <c r="D3260" s="166"/>
      <c r="O3260" s="334"/>
    </row>
    <row r="3261" spans="4:15" customFormat="1" x14ac:dyDescent="0.2">
      <c r="D3261" s="166"/>
      <c r="O3261" s="334"/>
    </row>
    <row r="3262" spans="4:15" customFormat="1" x14ac:dyDescent="0.2">
      <c r="D3262" s="166"/>
      <c r="O3262" s="334"/>
    </row>
    <row r="3263" spans="4:15" customFormat="1" x14ac:dyDescent="0.2">
      <c r="D3263" s="166"/>
      <c r="O3263" s="334"/>
    </row>
    <row r="3264" spans="4:15" customFormat="1" x14ac:dyDescent="0.2">
      <c r="D3264" s="166"/>
      <c r="O3264" s="334"/>
    </row>
    <row r="3265" spans="4:15" customFormat="1" x14ac:dyDescent="0.2">
      <c r="D3265" s="166"/>
      <c r="O3265" s="334"/>
    </row>
    <row r="3266" spans="4:15" customFormat="1" x14ac:dyDescent="0.2">
      <c r="D3266" s="166"/>
      <c r="O3266" s="334"/>
    </row>
    <row r="3267" spans="4:15" customFormat="1" x14ac:dyDescent="0.2">
      <c r="D3267" s="166"/>
      <c r="O3267" s="334"/>
    </row>
    <row r="3268" spans="4:15" customFormat="1" x14ac:dyDescent="0.2">
      <c r="D3268" s="166"/>
      <c r="O3268" s="334"/>
    </row>
    <row r="3269" spans="4:15" customFormat="1" x14ac:dyDescent="0.2">
      <c r="D3269" s="166"/>
      <c r="O3269" s="334"/>
    </row>
    <row r="3270" spans="4:15" customFormat="1" x14ac:dyDescent="0.2">
      <c r="D3270" s="166"/>
      <c r="O3270" s="334"/>
    </row>
    <row r="3271" spans="4:15" customFormat="1" x14ac:dyDescent="0.2">
      <c r="D3271" s="166"/>
      <c r="O3271" s="334"/>
    </row>
    <row r="3272" spans="4:15" customFormat="1" x14ac:dyDescent="0.2">
      <c r="D3272" s="166"/>
      <c r="O3272" s="334"/>
    </row>
    <row r="3273" spans="4:15" customFormat="1" x14ac:dyDescent="0.2">
      <c r="D3273" s="166"/>
      <c r="O3273" s="334"/>
    </row>
    <row r="3274" spans="4:15" customFormat="1" x14ac:dyDescent="0.2">
      <c r="D3274" s="166"/>
      <c r="O3274" s="334"/>
    </row>
    <row r="3275" spans="4:15" customFormat="1" x14ac:dyDescent="0.2">
      <c r="D3275" s="166"/>
      <c r="O3275" s="334"/>
    </row>
    <row r="3276" spans="4:15" customFormat="1" x14ac:dyDescent="0.2">
      <c r="D3276" s="166"/>
      <c r="O3276" s="334"/>
    </row>
    <row r="3277" spans="4:15" customFormat="1" x14ac:dyDescent="0.2">
      <c r="D3277" s="166"/>
      <c r="O3277" s="334"/>
    </row>
    <row r="3278" spans="4:15" customFormat="1" x14ac:dyDescent="0.2">
      <c r="D3278" s="166"/>
      <c r="O3278" s="334"/>
    </row>
    <row r="3279" spans="4:15" customFormat="1" x14ac:dyDescent="0.2">
      <c r="D3279" s="166"/>
      <c r="O3279" s="334"/>
    </row>
    <row r="3280" spans="4:15" customFormat="1" x14ac:dyDescent="0.2">
      <c r="D3280" s="166"/>
      <c r="O3280" s="334"/>
    </row>
    <row r="3281" spans="4:15" customFormat="1" x14ac:dyDescent="0.2">
      <c r="D3281" s="166"/>
      <c r="O3281" s="334"/>
    </row>
    <row r="3282" spans="4:15" customFormat="1" x14ac:dyDescent="0.2">
      <c r="D3282" s="166"/>
      <c r="O3282" s="334"/>
    </row>
    <row r="3283" spans="4:15" customFormat="1" x14ac:dyDescent="0.2">
      <c r="D3283" s="166"/>
      <c r="O3283" s="334"/>
    </row>
    <row r="3284" spans="4:15" customFormat="1" x14ac:dyDescent="0.2">
      <c r="D3284" s="166"/>
      <c r="O3284" s="334"/>
    </row>
    <row r="3285" spans="4:15" customFormat="1" x14ac:dyDescent="0.2">
      <c r="D3285" s="166"/>
      <c r="O3285" s="334"/>
    </row>
    <row r="3286" spans="4:15" customFormat="1" x14ac:dyDescent="0.2">
      <c r="D3286" s="166"/>
      <c r="O3286" s="334"/>
    </row>
    <row r="3287" spans="4:15" customFormat="1" x14ac:dyDescent="0.2">
      <c r="D3287" s="166"/>
      <c r="O3287" s="334"/>
    </row>
    <row r="3288" spans="4:15" customFormat="1" x14ac:dyDescent="0.2">
      <c r="D3288" s="166"/>
      <c r="O3288" s="334"/>
    </row>
    <row r="3289" spans="4:15" customFormat="1" x14ac:dyDescent="0.2">
      <c r="D3289" s="166"/>
      <c r="O3289" s="334"/>
    </row>
    <row r="3290" spans="4:15" customFormat="1" x14ac:dyDescent="0.2">
      <c r="D3290" s="166"/>
      <c r="O3290" s="334"/>
    </row>
    <row r="3291" spans="4:15" customFormat="1" x14ac:dyDescent="0.2">
      <c r="D3291" s="166"/>
      <c r="O3291" s="334"/>
    </row>
    <row r="3292" spans="4:15" customFormat="1" x14ac:dyDescent="0.2">
      <c r="D3292" s="166"/>
      <c r="O3292" s="334"/>
    </row>
    <row r="3293" spans="4:15" customFormat="1" x14ac:dyDescent="0.2">
      <c r="D3293" s="166"/>
      <c r="O3293" s="334"/>
    </row>
    <row r="3294" spans="4:15" customFormat="1" x14ac:dyDescent="0.2">
      <c r="D3294" s="166"/>
      <c r="O3294" s="334"/>
    </row>
    <row r="3295" spans="4:15" customFormat="1" x14ac:dyDescent="0.2">
      <c r="D3295" s="166"/>
      <c r="O3295" s="334"/>
    </row>
    <row r="3296" spans="4:15" customFormat="1" x14ac:dyDescent="0.2">
      <c r="D3296" s="166"/>
      <c r="O3296" s="334"/>
    </row>
    <row r="3297" spans="4:15" customFormat="1" x14ac:dyDescent="0.2">
      <c r="D3297" s="166"/>
      <c r="O3297" s="334"/>
    </row>
    <row r="3298" spans="4:15" customFormat="1" x14ac:dyDescent="0.2">
      <c r="D3298" s="166"/>
      <c r="O3298" s="334"/>
    </row>
    <row r="3299" spans="4:15" customFormat="1" x14ac:dyDescent="0.2">
      <c r="D3299" s="166"/>
      <c r="O3299" s="334"/>
    </row>
    <row r="3300" spans="4:15" customFormat="1" x14ac:dyDescent="0.2">
      <c r="D3300" s="166"/>
      <c r="O3300" s="334"/>
    </row>
    <row r="3301" spans="4:15" customFormat="1" x14ac:dyDescent="0.2">
      <c r="D3301" s="166"/>
      <c r="O3301" s="334"/>
    </row>
    <row r="3302" spans="4:15" customFormat="1" x14ac:dyDescent="0.2">
      <c r="D3302" s="166"/>
      <c r="O3302" s="334"/>
    </row>
    <row r="3303" spans="4:15" customFormat="1" x14ac:dyDescent="0.2">
      <c r="D3303" s="166"/>
      <c r="O3303" s="334"/>
    </row>
    <row r="3304" spans="4:15" customFormat="1" x14ac:dyDescent="0.2">
      <c r="D3304" s="166"/>
      <c r="O3304" s="334"/>
    </row>
    <row r="3305" spans="4:15" customFormat="1" x14ac:dyDescent="0.2">
      <c r="D3305" s="166"/>
      <c r="O3305" s="334"/>
    </row>
    <row r="3306" spans="4:15" customFormat="1" x14ac:dyDescent="0.2">
      <c r="D3306" s="166"/>
      <c r="O3306" s="334"/>
    </row>
    <row r="3307" spans="4:15" customFormat="1" x14ac:dyDescent="0.2">
      <c r="D3307" s="166"/>
      <c r="O3307" s="334"/>
    </row>
    <row r="3308" spans="4:15" customFormat="1" x14ac:dyDescent="0.2">
      <c r="D3308" s="166"/>
      <c r="O3308" s="334"/>
    </row>
    <row r="3309" spans="4:15" customFormat="1" x14ac:dyDescent="0.2">
      <c r="D3309" s="166"/>
      <c r="O3309" s="334"/>
    </row>
    <row r="3310" spans="4:15" customFormat="1" x14ac:dyDescent="0.2">
      <c r="D3310" s="166"/>
      <c r="O3310" s="334"/>
    </row>
    <row r="3311" spans="4:15" customFormat="1" x14ac:dyDescent="0.2">
      <c r="D3311" s="166"/>
      <c r="O3311" s="334"/>
    </row>
    <row r="3312" spans="4:15" customFormat="1" x14ac:dyDescent="0.2">
      <c r="D3312" s="166"/>
      <c r="O3312" s="334"/>
    </row>
    <row r="3313" spans="4:15" customFormat="1" x14ac:dyDescent="0.2">
      <c r="D3313" s="166"/>
      <c r="O3313" s="334"/>
    </row>
    <row r="3314" spans="4:15" customFormat="1" x14ac:dyDescent="0.2">
      <c r="D3314" s="166"/>
      <c r="O3314" s="334"/>
    </row>
    <row r="3315" spans="4:15" customFormat="1" x14ac:dyDescent="0.2">
      <c r="D3315" s="166"/>
      <c r="O3315" s="334"/>
    </row>
    <row r="3316" spans="4:15" customFormat="1" x14ac:dyDescent="0.2">
      <c r="D3316" s="166"/>
      <c r="O3316" s="334"/>
    </row>
    <row r="3317" spans="4:15" customFormat="1" x14ac:dyDescent="0.2">
      <c r="D3317" s="166"/>
      <c r="O3317" s="334"/>
    </row>
    <row r="3318" spans="4:15" customFormat="1" x14ac:dyDescent="0.2">
      <c r="D3318" s="166"/>
      <c r="O3318" s="334"/>
    </row>
    <row r="3319" spans="4:15" customFormat="1" x14ac:dyDescent="0.2">
      <c r="D3319" s="166"/>
      <c r="O3319" s="334"/>
    </row>
    <row r="3320" spans="4:15" customFormat="1" x14ac:dyDescent="0.2">
      <c r="D3320" s="166"/>
      <c r="O3320" s="334"/>
    </row>
    <row r="3321" spans="4:15" customFormat="1" x14ac:dyDescent="0.2">
      <c r="D3321" s="166"/>
      <c r="O3321" s="334"/>
    </row>
    <row r="3322" spans="4:15" customFormat="1" x14ac:dyDescent="0.2">
      <c r="D3322" s="166"/>
      <c r="O3322" s="334"/>
    </row>
    <row r="3323" spans="4:15" customFormat="1" x14ac:dyDescent="0.2">
      <c r="D3323" s="166"/>
      <c r="O3323" s="334"/>
    </row>
    <row r="3324" spans="4:15" customFormat="1" x14ac:dyDescent="0.2">
      <c r="D3324" s="166"/>
      <c r="O3324" s="334"/>
    </row>
    <row r="3325" spans="4:15" customFormat="1" x14ac:dyDescent="0.2">
      <c r="D3325" s="166"/>
      <c r="O3325" s="334"/>
    </row>
    <row r="3326" spans="4:15" customFormat="1" x14ac:dyDescent="0.2">
      <c r="D3326" s="166"/>
      <c r="O3326" s="334"/>
    </row>
    <row r="3327" spans="4:15" customFormat="1" x14ac:dyDescent="0.2">
      <c r="D3327" s="166"/>
      <c r="O3327" s="334"/>
    </row>
    <row r="3328" spans="4:15" customFormat="1" x14ac:dyDescent="0.2">
      <c r="D3328" s="166"/>
      <c r="O3328" s="334"/>
    </row>
    <row r="3329" spans="4:15" customFormat="1" x14ac:dyDescent="0.2">
      <c r="D3329" s="166"/>
      <c r="O3329" s="334"/>
    </row>
    <row r="3330" spans="4:15" customFormat="1" x14ac:dyDescent="0.2">
      <c r="D3330" s="166"/>
      <c r="O3330" s="334"/>
    </row>
    <row r="3331" spans="4:15" customFormat="1" x14ac:dyDescent="0.2">
      <c r="D3331" s="166"/>
      <c r="O3331" s="334"/>
    </row>
    <row r="3332" spans="4:15" customFormat="1" x14ac:dyDescent="0.2">
      <c r="D3332" s="166"/>
      <c r="O3332" s="334"/>
    </row>
    <row r="3333" spans="4:15" customFormat="1" x14ac:dyDescent="0.2">
      <c r="D3333" s="166"/>
      <c r="O3333" s="334"/>
    </row>
    <row r="3334" spans="4:15" customFormat="1" x14ac:dyDescent="0.2">
      <c r="D3334" s="166"/>
      <c r="O3334" s="334"/>
    </row>
    <row r="3335" spans="4:15" customFormat="1" x14ac:dyDescent="0.2">
      <c r="D3335" s="166"/>
      <c r="O3335" s="334"/>
    </row>
    <row r="3336" spans="4:15" customFormat="1" x14ac:dyDescent="0.2">
      <c r="D3336" s="166"/>
      <c r="O3336" s="334"/>
    </row>
    <row r="3337" spans="4:15" customFormat="1" x14ac:dyDescent="0.2">
      <c r="D3337" s="166"/>
      <c r="O3337" s="334"/>
    </row>
    <row r="3338" spans="4:15" customFormat="1" x14ac:dyDescent="0.2">
      <c r="D3338" s="166"/>
      <c r="O3338" s="334"/>
    </row>
    <row r="3339" spans="4:15" customFormat="1" x14ac:dyDescent="0.2">
      <c r="D3339" s="166"/>
      <c r="O3339" s="334"/>
    </row>
    <row r="3340" spans="4:15" customFormat="1" x14ac:dyDescent="0.2">
      <c r="D3340" s="166"/>
      <c r="O3340" s="334"/>
    </row>
    <row r="3341" spans="4:15" customFormat="1" x14ac:dyDescent="0.2">
      <c r="D3341" s="166"/>
      <c r="O3341" s="334"/>
    </row>
    <row r="3342" spans="4:15" customFormat="1" x14ac:dyDescent="0.2">
      <c r="D3342" s="166"/>
      <c r="O3342" s="334"/>
    </row>
    <row r="3343" spans="4:15" customFormat="1" x14ac:dyDescent="0.2">
      <c r="D3343" s="166"/>
      <c r="O3343" s="334"/>
    </row>
    <row r="3344" spans="4:15" customFormat="1" x14ac:dyDescent="0.2">
      <c r="D3344" s="166"/>
      <c r="O3344" s="334"/>
    </row>
    <row r="3345" spans="4:15" customFormat="1" x14ac:dyDescent="0.2">
      <c r="D3345" s="166"/>
      <c r="O3345" s="334"/>
    </row>
    <row r="3346" spans="4:15" customFormat="1" x14ac:dyDescent="0.2">
      <c r="D3346" s="166"/>
      <c r="O3346" s="334"/>
    </row>
    <row r="3347" spans="4:15" customFormat="1" x14ac:dyDescent="0.2">
      <c r="D3347" s="166"/>
      <c r="O3347" s="334"/>
    </row>
    <row r="3348" spans="4:15" customFormat="1" x14ac:dyDescent="0.2">
      <c r="D3348" s="166"/>
      <c r="O3348" s="334"/>
    </row>
    <row r="3349" spans="4:15" customFormat="1" x14ac:dyDescent="0.2">
      <c r="D3349" s="166"/>
      <c r="O3349" s="334"/>
    </row>
    <row r="3350" spans="4:15" customFormat="1" x14ac:dyDescent="0.2">
      <c r="D3350" s="166"/>
      <c r="O3350" s="334"/>
    </row>
    <row r="3351" spans="4:15" customFormat="1" x14ac:dyDescent="0.2">
      <c r="D3351" s="166"/>
      <c r="O3351" s="334"/>
    </row>
    <row r="3352" spans="4:15" customFormat="1" x14ac:dyDescent="0.2">
      <c r="D3352" s="166"/>
      <c r="O3352" s="334"/>
    </row>
    <row r="3353" spans="4:15" customFormat="1" x14ac:dyDescent="0.2">
      <c r="D3353" s="166"/>
      <c r="O3353" s="334"/>
    </row>
    <row r="3354" spans="4:15" customFormat="1" x14ac:dyDescent="0.2">
      <c r="D3354" s="166"/>
      <c r="O3354" s="334"/>
    </row>
    <row r="3355" spans="4:15" customFormat="1" x14ac:dyDescent="0.2">
      <c r="D3355" s="166"/>
      <c r="O3355" s="334"/>
    </row>
    <row r="3356" spans="4:15" customFormat="1" x14ac:dyDescent="0.2">
      <c r="D3356" s="166"/>
      <c r="O3356" s="334"/>
    </row>
    <row r="3357" spans="4:15" customFormat="1" x14ac:dyDescent="0.2">
      <c r="D3357" s="166"/>
      <c r="O3357" s="334"/>
    </row>
    <row r="3358" spans="4:15" customFormat="1" x14ac:dyDescent="0.2">
      <c r="D3358" s="166"/>
      <c r="O3358" s="334"/>
    </row>
    <row r="3359" spans="4:15" customFormat="1" x14ac:dyDescent="0.2">
      <c r="D3359" s="166"/>
      <c r="O3359" s="334"/>
    </row>
    <row r="3360" spans="4:15" customFormat="1" x14ac:dyDescent="0.2">
      <c r="D3360" s="166"/>
      <c r="O3360" s="334"/>
    </row>
    <row r="3361" spans="4:15" customFormat="1" x14ac:dyDescent="0.2">
      <c r="D3361" s="166"/>
      <c r="O3361" s="334"/>
    </row>
    <row r="3362" spans="4:15" customFormat="1" x14ac:dyDescent="0.2">
      <c r="D3362" s="166"/>
      <c r="O3362" s="334"/>
    </row>
    <row r="3363" spans="4:15" customFormat="1" x14ac:dyDescent="0.2">
      <c r="D3363" s="166"/>
      <c r="O3363" s="334"/>
    </row>
    <row r="3364" spans="4:15" customFormat="1" x14ac:dyDescent="0.2">
      <c r="D3364" s="166"/>
      <c r="O3364" s="334"/>
    </row>
    <row r="3365" spans="4:15" customFormat="1" x14ac:dyDescent="0.2">
      <c r="D3365" s="166"/>
      <c r="O3365" s="334"/>
    </row>
    <row r="3366" spans="4:15" customFormat="1" x14ac:dyDescent="0.2">
      <c r="D3366" s="166"/>
      <c r="O3366" s="334"/>
    </row>
    <row r="3367" spans="4:15" customFormat="1" x14ac:dyDescent="0.2">
      <c r="D3367" s="166"/>
      <c r="O3367" s="334"/>
    </row>
    <row r="3368" spans="4:15" customFormat="1" x14ac:dyDescent="0.2">
      <c r="D3368" s="166"/>
      <c r="O3368" s="334"/>
    </row>
    <row r="3369" spans="4:15" customFormat="1" x14ac:dyDescent="0.2">
      <c r="D3369" s="166"/>
      <c r="O3369" s="334"/>
    </row>
    <row r="3370" spans="4:15" customFormat="1" x14ac:dyDescent="0.2">
      <c r="D3370" s="166"/>
      <c r="O3370" s="334"/>
    </row>
    <row r="3371" spans="4:15" customFormat="1" x14ac:dyDescent="0.2">
      <c r="D3371" s="166"/>
      <c r="O3371" s="334"/>
    </row>
    <row r="3372" spans="4:15" customFormat="1" x14ac:dyDescent="0.2">
      <c r="D3372" s="166"/>
      <c r="O3372" s="334"/>
    </row>
    <row r="3373" spans="4:15" customFormat="1" x14ac:dyDescent="0.2">
      <c r="D3373" s="166"/>
      <c r="O3373" s="334"/>
    </row>
    <row r="3374" spans="4:15" customFormat="1" x14ac:dyDescent="0.2">
      <c r="D3374" s="166"/>
      <c r="O3374" s="334"/>
    </row>
    <row r="3375" spans="4:15" customFormat="1" x14ac:dyDescent="0.2">
      <c r="D3375" s="166"/>
      <c r="O3375" s="334"/>
    </row>
    <row r="3376" spans="4:15" customFormat="1" x14ac:dyDescent="0.2">
      <c r="D3376" s="166"/>
      <c r="O3376" s="334"/>
    </row>
    <row r="3377" spans="4:15" customFormat="1" x14ac:dyDescent="0.2">
      <c r="D3377" s="166"/>
      <c r="O3377" s="334"/>
    </row>
    <row r="3378" spans="4:15" customFormat="1" x14ac:dyDescent="0.2">
      <c r="D3378" s="166"/>
      <c r="O3378" s="334"/>
    </row>
    <row r="3379" spans="4:15" customFormat="1" x14ac:dyDescent="0.2">
      <c r="D3379" s="166"/>
      <c r="O3379" s="334"/>
    </row>
    <row r="3380" spans="4:15" customFormat="1" x14ac:dyDescent="0.2">
      <c r="D3380" s="166"/>
      <c r="O3380" s="334"/>
    </row>
    <row r="3381" spans="4:15" customFormat="1" x14ac:dyDescent="0.2">
      <c r="D3381" s="166"/>
      <c r="O3381" s="334"/>
    </row>
    <row r="3382" spans="4:15" customFormat="1" x14ac:dyDescent="0.2">
      <c r="D3382" s="166"/>
      <c r="O3382" s="334"/>
    </row>
    <row r="3383" spans="4:15" customFormat="1" x14ac:dyDescent="0.2">
      <c r="D3383" s="166"/>
      <c r="O3383" s="334"/>
    </row>
    <row r="3384" spans="4:15" customFormat="1" x14ac:dyDescent="0.2">
      <c r="D3384" s="166"/>
      <c r="O3384" s="334"/>
    </row>
    <row r="3385" spans="4:15" customFormat="1" x14ac:dyDescent="0.2">
      <c r="D3385" s="166"/>
      <c r="O3385" s="334"/>
    </row>
    <row r="3386" spans="4:15" customFormat="1" x14ac:dyDescent="0.2">
      <c r="D3386" s="166"/>
      <c r="O3386" s="334"/>
    </row>
    <row r="3387" spans="4:15" customFormat="1" x14ac:dyDescent="0.2">
      <c r="D3387" s="166"/>
      <c r="O3387" s="334"/>
    </row>
    <row r="3388" spans="4:15" customFormat="1" x14ac:dyDescent="0.2">
      <c r="D3388" s="166"/>
      <c r="O3388" s="334"/>
    </row>
    <row r="3389" spans="4:15" customFormat="1" x14ac:dyDescent="0.2">
      <c r="D3389" s="166"/>
      <c r="O3389" s="334"/>
    </row>
    <row r="3390" spans="4:15" customFormat="1" x14ac:dyDescent="0.2">
      <c r="D3390" s="166"/>
      <c r="O3390" s="334"/>
    </row>
    <row r="3391" spans="4:15" customFormat="1" x14ac:dyDescent="0.2">
      <c r="D3391" s="166"/>
      <c r="O3391" s="334"/>
    </row>
    <row r="3392" spans="4:15" customFormat="1" x14ac:dyDescent="0.2">
      <c r="D3392" s="166"/>
      <c r="O3392" s="334"/>
    </row>
    <row r="3393" spans="4:15" customFormat="1" x14ac:dyDescent="0.2">
      <c r="D3393" s="166"/>
      <c r="O3393" s="334"/>
    </row>
    <row r="3394" spans="4:15" customFormat="1" x14ac:dyDescent="0.2">
      <c r="D3394" s="166"/>
      <c r="O3394" s="334"/>
    </row>
    <row r="3395" spans="4:15" customFormat="1" x14ac:dyDescent="0.2">
      <c r="D3395" s="166"/>
      <c r="O3395" s="334"/>
    </row>
    <row r="3396" spans="4:15" customFormat="1" x14ac:dyDescent="0.2">
      <c r="D3396" s="166"/>
      <c r="O3396" s="334"/>
    </row>
    <row r="3397" spans="4:15" customFormat="1" x14ac:dyDescent="0.2">
      <c r="D3397" s="166"/>
      <c r="O3397" s="334"/>
    </row>
    <row r="3398" spans="4:15" customFormat="1" x14ac:dyDescent="0.2">
      <c r="D3398" s="166"/>
      <c r="O3398" s="334"/>
    </row>
    <row r="3399" spans="4:15" customFormat="1" x14ac:dyDescent="0.2">
      <c r="D3399" s="166"/>
      <c r="O3399" s="334"/>
    </row>
    <row r="3400" spans="4:15" customFormat="1" x14ac:dyDescent="0.2">
      <c r="D3400" s="166"/>
      <c r="O3400" s="334"/>
    </row>
    <row r="3401" spans="4:15" customFormat="1" x14ac:dyDescent="0.2">
      <c r="D3401" s="166"/>
      <c r="O3401" s="334"/>
    </row>
    <row r="3402" spans="4:15" customFormat="1" x14ac:dyDescent="0.2">
      <c r="D3402" s="166"/>
      <c r="O3402" s="334"/>
    </row>
    <row r="3403" spans="4:15" customFormat="1" x14ac:dyDescent="0.2">
      <c r="D3403" s="166"/>
      <c r="O3403" s="334"/>
    </row>
    <row r="3404" spans="4:15" customFormat="1" x14ac:dyDescent="0.2">
      <c r="D3404" s="166"/>
      <c r="O3404" s="334"/>
    </row>
    <row r="3405" spans="4:15" customFormat="1" x14ac:dyDescent="0.2">
      <c r="D3405" s="166"/>
      <c r="O3405" s="334"/>
    </row>
    <row r="3406" spans="4:15" customFormat="1" x14ac:dyDescent="0.2">
      <c r="D3406" s="166"/>
      <c r="O3406" s="334"/>
    </row>
    <row r="3407" spans="4:15" customFormat="1" x14ac:dyDescent="0.2">
      <c r="D3407" s="166"/>
      <c r="O3407" s="334"/>
    </row>
    <row r="3408" spans="4:15" customFormat="1" x14ac:dyDescent="0.2">
      <c r="D3408" s="166"/>
      <c r="O3408" s="334"/>
    </row>
    <row r="3409" spans="4:15" customFormat="1" x14ac:dyDescent="0.2">
      <c r="D3409" s="166"/>
      <c r="O3409" s="334"/>
    </row>
    <row r="3410" spans="4:15" customFormat="1" x14ac:dyDescent="0.2">
      <c r="D3410" s="166"/>
      <c r="O3410" s="334"/>
    </row>
    <row r="3411" spans="4:15" customFormat="1" x14ac:dyDescent="0.2">
      <c r="D3411" s="166"/>
      <c r="O3411" s="334"/>
    </row>
    <row r="3412" spans="4:15" customFormat="1" x14ac:dyDescent="0.2">
      <c r="D3412" s="166"/>
      <c r="O3412" s="334"/>
    </row>
    <row r="3413" spans="4:15" customFormat="1" x14ac:dyDescent="0.2">
      <c r="D3413" s="166"/>
      <c r="O3413" s="334"/>
    </row>
    <row r="3414" spans="4:15" customFormat="1" x14ac:dyDescent="0.2">
      <c r="D3414" s="166"/>
      <c r="O3414" s="334"/>
    </row>
    <row r="3415" spans="4:15" customFormat="1" x14ac:dyDescent="0.2">
      <c r="D3415" s="166"/>
      <c r="O3415" s="334"/>
    </row>
    <row r="3416" spans="4:15" customFormat="1" x14ac:dyDescent="0.2">
      <c r="D3416" s="166"/>
      <c r="O3416" s="334"/>
    </row>
    <row r="3417" spans="4:15" customFormat="1" x14ac:dyDescent="0.2">
      <c r="D3417" s="166"/>
      <c r="O3417" s="334"/>
    </row>
    <row r="3418" spans="4:15" customFormat="1" x14ac:dyDescent="0.2">
      <c r="D3418" s="166"/>
      <c r="O3418" s="334"/>
    </row>
    <row r="3419" spans="4:15" customFormat="1" x14ac:dyDescent="0.2">
      <c r="D3419" s="166"/>
      <c r="O3419" s="334"/>
    </row>
    <row r="3420" spans="4:15" customFormat="1" x14ac:dyDescent="0.2">
      <c r="D3420" s="166"/>
      <c r="O3420" s="334"/>
    </row>
    <row r="3421" spans="4:15" customFormat="1" x14ac:dyDescent="0.2">
      <c r="D3421" s="166"/>
      <c r="O3421" s="334"/>
    </row>
    <row r="3422" spans="4:15" customFormat="1" x14ac:dyDescent="0.2">
      <c r="D3422" s="166"/>
      <c r="O3422" s="334"/>
    </row>
    <row r="3423" spans="4:15" customFormat="1" x14ac:dyDescent="0.2">
      <c r="D3423" s="166"/>
      <c r="O3423" s="334"/>
    </row>
    <row r="3424" spans="4:15" customFormat="1" x14ac:dyDescent="0.2">
      <c r="D3424" s="166"/>
      <c r="O3424" s="334"/>
    </row>
    <row r="3425" spans="4:15" customFormat="1" x14ac:dyDescent="0.2">
      <c r="D3425" s="166"/>
      <c r="O3425" s="334"/>
    </row>
    <row r="3426" spans="4:15" customFormat="1" x14ac:dyDescent="0.2">
      <c r="D3426" s="166"/>
      <c r="O3426" s="334"/>
    </row>
    <row r="3427" spans="4:15" customFormat="1" x14ac:dyDescent="0.2">
      <c r="D3427" s="166"/>
      <c r="O3427" s="334"/>
    </row>
    <row r="3428" spans="4:15" customFormat="1" x14ac:dyDescent="0.2">
      <c r="D3428" s="166"/>
      <c r="O3428" s="334"/>
    </row>
    <row r="3429" spans="4:15" customFormat="1" x14ac:dyDescent="0.2">
      <c r="D3429" s="166"/>
      <c r="O3429" s="334"/>
    </row>
    <row r="3430" spans="4:15" customFormat="1" x14ac:dyDescent="0.2">
      <c r="D3430" s="166"/>
      <c r="O3430" s="334"/>
    </row>
    <row r="3431" spans="4:15" customFormat="1" x14ac:dyDescent="0.2">
      <c r="D3431" s="166"/>
      <c r="O3431" s="334"/>
    </row>
    <row r="3432" spans="4:15" customFormat="1" x14ac:dyDescent="0.2">
      <c r="D3432" s="166"/>
      <c r="O3432" s="334"/>
    </row>
    <row r="3433" spans="4:15" customFormat="1" x14ac:dyDescent="0.2">
      <c r="D3433" s="166"/>
      <c r="O3433" s="334"/>
    </row>
    <row r="3434" spans="4:15" customFormat="1" x14ac:dyDescent="0.2">
      <c r="D3434" s="166"/>
      <c r="O3434" s="334"/>
    </row>
    <row r="3435" spans="4:15" customFormat="1" x14ac:dyDescent="0.2">
      <c r="D3435" s="166"/>
      <c r="O3435" s="334"/>
    </row>
    <row r="3436" spans="4:15" customFormat="1" x14ac:dyDescent="0.2">
      <c r="D3436" s="166"/>
      <c r="O3436" s="334"/>
    </row>
    <row r="3437" spans="4:15" customFormat="1" x14ac:dyDescent="0.2">
      <c r="D3437" s="166"/>
      <c r="O3437" s="334"/>
    </row>
    <row r="3438" spans="4:15" customFormat="1" x14ac:dyDescent="0.2">
      <c r="D3438" s="166"/>
      <c r="O3438" s="334"/>
    </row>
    <row r="3439" spans="4:15" customFormat="1" x14ac:dyDescent="0.2">
      <c r="D3439" s="166"/>
      <c r="O3439" s="334"/>
    </row>
    <row r="3440" spans="4:15" customFormat="1" x14ac:dyDescent="0.2">
      <c r="D3440" s="166"/>
      <c r="O3440" s="334"/>
    </row>
    <row r="3441" spans="4:15" customFormat="1" x14ac:dyDescent="0.2">
      <c r="D3441" s="166"/>
      <c r="O3441" s="334"/>
    </row>
    <row r="3442" spans="4:15" customFormat="1" x14ac:dyDescent="0.2">
      <c r="D3442" s="166"/>
      <c r="O3442" s="334"/>
    </row>
    <row r="3443" spans="4:15" customFormat="1" x14ac:dyDescent="0.2">
      <c r="D3443" s="166"/>
      <c r="O3443" s="334"/>
    </row>
    <row r="3444" spans="4:15" customFormat="1" x14ac:dyDescent="0.2">
      <c r="D3444" s="166"/>
      <c r="O3444" s="334"/>
    </row>
    <row r="3445" spans="4:15" customFormat="1" x14ac:dyDescent="0.2">
      <c r="D3445" s="166"/>
      <c r="O3445" s="334"/>
    </row>
    <row r="3446" spans="4:15" customFormat="1" x14ac:dyDescent="0.2">
      <c r="D3446" s="166"/>
      <c r="O3446" s="334"/>
    </row>
    <row r="3447" spans="4:15" customFormat="1" x14ac:dyDescent="0.2">
      <c r="D3447" s="166"/>
      <c r="O3447" s="334"/>
    </row>
    <row r="3448" spans="4:15" customFormat="1" x14ac:dyDescent="0.2">
      <c r="D3448" s="166"/>
      <c r="O3448" s="334"/>
    </row>
    <row r="3449" spans="4:15" customFormat="1" x14ac:dyDescent="0.2">
      <c r="D3449" s="166"/>
      <c r="O3449" s="334"/>
    </row>
    <row r="3450" spans="4:15" customFormat="1" x14ac:dyDescent="0.2">
      <c r="D3450" s="166"/>
      <c r="O3450" s="334"/>
    </row>
    <row r="3451" spans="4:15" customFormat="1" x14ac:dyDescent="0.2">
      <c r="D3451" s="166"/>
      <c r="O3451" s="334"/>
    </row>
    <row r="3452" spans="4:15" customFormat="1" x14ac:dyDescent="0.2">
      <c r="D3452" s="166"/>
      <c r="O3452" s="334"/>
    </row>
    <row r="3453" spans="4:15" customFormat="1" x14ac:dyDescent="0.2">
      <c r="D3453" s="166"/>
      <c r="O3453" s="334"/>
    </row>
    <row r="3454" spans="4:15" customFormat="1" x14ac:dyDescent="0.2">
      <c r="D3454" s="166"/>
      <c r="O3454" s="334"/>
    </row>
    <row r="3455" spans="4:15" customFormat="1" x14ac:dyDescent="0.2">
      <c r="D3455" s="166"/>
      <c r="O3455" s="334"/>
    </row>
    <row r="3456" spans="4:15" customFormat="1" x14ac:dyDescent="0.2">
      <c r="D3456" s="166"/>
      <c r="O3456" s="334"/>
    </row>
    <row r="3457" spans="4:15" customFormat="1" x14ac:dyDescent="0.2">
      <c r="D3457" s="166"/>
      <c r="O3457" s="334"/>
    </row>
    <row r="3458" spans="4:15" customFormat="1" x14ac:dyDescent="0.2">
      <c r="D3458" s="166"/>
      <c r="O3458" s="334"/>
    </row>
    <row r="3459" spans="4:15" customFormat="1" x14ac:dyDescent="0.2">
      <c r="D3459" s="166"/>
      <c r="O3459" s="334"/>
    </row>
    <row r="3460" spans="4:15" customFormat="1" x14ac:dyDescent="0.2">
      <c r="D3460" s="166"/>
      <c r="O3460" s="334"/>
    </row>
    <row r="3461" spans="4:15" customFormat="1" x14ac:dyDescent="0.2">
      <c r="D3461" s="166"/>
      <c r="O3461" s="334"/>
    </row>
    <row r="3462" spans="4:15" customFormat="1" x14ac:dyDescent="0.2">
      <c r="D3462" s="166"/>
      <c r="O3462" s="334"/>
    </row>
    <row r="3463" spans="4:15" customFormat="1" x14ac:dyDescent="0.2">
      <c r="D3463" s="166"/>
      <c r="O3463" s="334"/>
    </row>
    <row r="3464" spans="4:15" customFormat="1" x14ac:dyDescent="0.2">
      <c r="D3464" s="166"/>
      <c r="O3464" s="334"/>
    </row>
    <row r="3465" spans="4:15" customFormat="1" x14ac:dyDescent="0.2">
      <c r="D3465" s="166"/>
      <c r="O3465" s="334"/>
    </row>
    <row r="3466" spans="4:15" customFormat="1" x14ac:dyDescent="0.2">
      <c r="D3466" s="166"/>
      <c r="O3466" s="334"/>
    </row>
    <row r="3467" spans="4:15" customFormat="1" x14ac:dyDescent="0.2">
      <c r="D3467" s="166"/>
      <c r="O3467" s="334"/>
    </row>
    <row r="3468" spans="4:15" customFormat="1" x14ac:dyDescent="0.2">
      <c r="D3468" s="166"/>
      <c r="O3468" s="334"/>
    </row>
    <row r="3469" spans="4:15" customFormat="1" x14ac:dyDescent="0.2">
      <c r="D3469" s="166"/>
      <c r="O3469" s="334"/>
    </row>
    <row r="3470" spans="4:15" customFormat="1" x14ac:dyDescent="0.2">
      <c r="D3470" s="166"/>
      <c r="O3470" s="334"/>
    </row>
    <row r="3471" spans="4:15" customFormat="1" x14ac:dyDescent="0.2">
      <c r="D3471" s="166"/>
      <c r="O3471" s="334"/>
    </row>
    <row r="3472" spans="4:15" customFormat="1" x14ac:dyDescent="0.2">
      <c r="D3472" s="166"/>
      <c r="O3472" s="334"/>
    </row>
    <row r="3473" spans="4:15" customFormat="1" x14ac:dyDescent="0.2">
      <c r="D3473" s="166"/>
      <c r="O3473" s="334"/>
    </row>
    <row r="3474" spans="4:15" customFormat="1" x14ac:dyDescent="0.2">
      <c r="D3474" s="166"/>
      <c r="O3474" s="334"/>
    </row>
    <row r="3475" spans="4:15" customFormat="1" x14ac:dyDescent="0.2">
      <c r="D3475" s="166"/>
      <c r="O3475" s="334"/>
    </row>
    <row r="3476" spans="4:15" customFormat="1" x14ac:dyDescent="0.2">
      <c r="D3476" s="166"/>
      <c r="O3476" s="334"/>
    </row>
    <row r="3477" spans="4:15" customFormat="1" x14ac:dyDescent="0.2">
      <c r="D3477" s="166"/>
      <c r="O3477" s="334"/>
    </row>
    <row r="3478" spans="4:15" customFormat="1" x14ac:dyDescent="0.2">
      <c r="D3478" s="166"/>
      <c r="O3478" s="334"/>
    </row>
    <row r="3479" spans="4:15" customFormat="1" x14ac:dyDescent="0.2">
      <c r="D3479" s="166"/>
      <c r="O3479" s="334"/>
    </row>
    <row r="3480" spans="4:15" customFormat="1" x14ac:dyDescent="0.2">
      <c r="D3480" s="166"/>
      <c r="O3480" s="334"/>
    </row>
    <row r="3481" spans="4:15" customFormat="1" x14ac:dyDescent="0.2">
      <c r="D3481" s="166"/>
      <c r="O3481" s="334"/>
    </row>
    <row r="3482" spans="4:15" customFormat="1" x14ac:dyDescent="0.2">
      <c r="D3482" s="166"/>
      <c r="O3482" s="334"/>
    </row>
    <row r="3483" spans="4:15" customFormat="1" x14ac:dyDescent="0.2">
      <c r="D3483" s="166"/>
      <c r="O3483" s="334"/>
    </row>
    <row r="3484" spans="4:15" customFormat="1" x14ac:dyDescent="0.2">
      <c r="D3484" s="166"/>
      <c r="O3484" s="334"/>
    </row>
    <row r="3485" spans="4:15" customFormat="1" x14ac:dyDescent="0.2">
      <c r="D3485" s="166"/>
      <c r="O3485" s="334"/>
    </row>
    <row r="3486" spans="4:15" customFormat="1" x14ac:dyDescent="0.2">
      <c r="D3486" s="166"/>
      <c r="O3486" s="334"/>
    </row>
    <row r="3487" spans="4:15" customFormat="1" x14ac:dyDescent="0.2">
      <c r="D3487" s="166"/>
      <c r="O3487" s="334"/>
    </row>
    <row r="3488" spans="4:15" customFormat="1" x14ac:dyDescent="0.2">
      <c r="D3488" s="166"/>
      <c r="O3488" s="334"/>
    </row>
    <row r="3489" spans="4:15" customFormat="1" x14ac:dyDescent="0.2">
      <c r="D3489" s="166"/>
      <c r="O3489" s="334"/>
    </row>
    <row r="3490" spans="4:15" customFormat="1" x14ac:dyDescent="0.2">
      <c r="D3490" s="166"/>
      <c r="O3490" s="334"/>
    </row>
    <row r="3491" spans="4:15" customFormat="1" x14ac:dyDescent="0.2">
      <c r="D3491" s="166"/>
      <c r="O3491" s="334"/>
    </row>
    <row r="3492" spans="4:15" customFormat="1" x14ac:dyDescent="0.2">
      <c r="D3492" s="166"/>
      <c r="O3492" s="334"/>
    </row>
    <row r="3493" spans="4:15" customFormat="1" x14ac:dyDescent="0.2">
      <c r="D3493" s="166"/>
      <c r="O3493" s="334"/>
    </row>
    <row r="3494" spans="4:15" customFormat="1" x14ac:dyDescent="0.2">
      <c r="D3494" s="166"/>
      <c r="O3494" s="334"/>
    </row>
    <row r="3495" spans="4:15" customFormat="1" x14ac:dyDescent="0.2">
      <c r="D3495" s="166"/>
      <c r="O3495" s="334"/>
    </row>
    <row r="3496" spans="4:15" customFormat="1" x14ac:dyDescent="0.2">
      <c r="D3496" s="166"/>
      <c r="O3496" s="334"/>
    </row>
    <row r="3497" spans="4:15" customFormat="1" x14ac:dyDescent="0.2">
      <c r="D3497" s="166"/>
      <c r="O3497" s="334"/>
    </row>
    <row r="3498" spans="4:15" customFormat="1" x14ac:dyDescent="0.2">
      <c r="D3498" s="166"/>
      <c r="O3498" s="334"/>
    </row>
    <row r="3499" spans="4:15" customFormat="1" x14ac:dyDescent="0.2">
      <c r="D3499" s="166"/>
      <c r="O3499" s="334"/>
    </row>
    <row r="3500" spans="4:15" customFormat="1" x14ac:dyDescent="0.2">
      <c r="D3500" s="166"/>
      <c r="O3500" s="334"/>
    </row>
    <row r="3501" spans="4:15" customFormat="1" x14ac:dyDescent="0.2">
      <c r="D3501" s="166"/>
      <c r="O3501" s="334"/>
    </row>
    <row r="3502" spans="4:15" customFormat="1" x14ac:dyDescent="0.2">
      <c r="D3502" s="166"/>
      <c r="O3502" s="334"/>
    </row>
    <row r="3503" spans="4:15" customFormat="1" x14ac:dyDescent="0.2">
      <c r="D3503" s="166"/>
      <c r="O3503" s="334"/>
    </row>
    <row r="3504" spans="4:15" customFormat="1" x14ac:dyDescent="0.2">
      <c r="D3504" s="166"/>
      <c r="O3504" s="334"/>
    </row>
    <row r="3505" spans="4:15" customFormat="1" x14ac:dyDescent="0.2">
      <c r="D3505" s="166"/>
      <c r="O3505" s="334"/>
    </row>
    <row r="3506" spans="4:15" customFormat="1" x14ac:dyDescent="0.2">
      <c r="D3506" s="166"/>
      <c r="O3506" s="334"/>
    </row>
    <row r="3507" spans="4:15" customFormat="1" x14ac:dyDescent="0.2">
      <c r="D3507" s="166"/>
      <c r="O3507" s="334"/>
    </row>
    <row r="3508" spans="4:15" customFormat="1" x14ac:dyDescent="0.2">
      <c r="D3508" s="166"/>
      <c r="O3508" s="334"/>
    </row>
    <row r="3509" spans="4:15" customFormat="1" x14ac:dyDescent="0.2">
      <c r="D3509" s="166"/>
      <c r="O3509" s="334"/>
    </row>
    <row r="3510" spans="4:15" customFormat="1" x14ac:dyDescent="0.2">
      <c r="D3510" s="166"/>
      <c r="O3510" s="334"/>
    </row>
    <row r="3511" spans="4:15" customFormat="1" x14ac:dyDescent="0.2">
      <c r="D3511" s="166"/>
      <c r="O3511" s="334"/>
    </row>
    <row r="3512" spans="4:15" customFormat="1" x14ac:dyDescent="0.2">
      <c r="D3512" s="166"/>
      <c r="O3512" s="334"/>
    </row>
    <row r="3513" spans="4:15" customFormat="1" x14ac:dyDescent="0.2">
      <c r="D3513" s="166"/>
      <c r="O3513" s="334"/>
    </row>
    <row r="3514" spans="4:15" customFormat="1" x14ac:dyDescent="0.2">
      <c r="D3514" s="166"/>
      <c r="O3514" s="334"/>
    </row>
    <row r="3515" spans="4:15" customFormat="1" x14ac:dyDescent="0.2">
      <c r="D3515" s="166"/>
      <c r="O3515" s="334"/>
    </row>
    <row r="3516" spans="4:15" customFormat="1" x14ac:dyDescent="0.2">
      <c r="D3516" s="166"/>
      <c r="O3516" s="334"/>
    </row>
    <row r="3517" spans="4:15" customFormat="1" x14ac:dyDescent="0.2">
      <c r="D3517" s="166"/>
      <c r="O3517" s="334"/>
    </row>
    <row r="3518" spans="4:15" customFormat="1" x14ac:dyDescent="0.2">
      <c r="D3518" s="166"/>
      <c r="O3518" s="334"/>
    </row>
    <row r="3519" spans="4:15" customFormat="1" x14ac:dyDescent="0.2">
      <c r="D3519" s="166"/>
      <c r="O3519" s="334"/>
    </row>
    <row r="3520" spans="4:15" customFormat="1" x14ac:dyDescent="0.2">
      <c r="D3520" s="166"/>
      <c r="O3520" s="334"/>
    </row>
    <row r="3521" spans="4:15" customFormat="1" x14ac:dyDescent="0.2">
      <c r="D3521" s="166"/>
      <c r="O3521" s="334"/>
    </row>
    <row r="3522" spans="4:15" customFormat="1" x14ac:dyDescent="0.2">
      <c r="D3522" s="166"/>
      <c r="O3522" s="334"/>
    </row>
    <row r="3523" spans="4:15" customFormat="1" x14ac:dyDescent="0.2">
      <c r="D3523" s="166"/>
      <c r="O3523" s="334"/>
    </row>
    <row r="3524" spans="4:15" customFormat="1" x14ac:dyDescent="0.2">
      <c r="D3524" s="166"/>
      <c r="O3524" s="334"/>
    </row>
    <row r="3525" spans="4:15" customFormat="1" x14ac:dyDescent="0.2">
      <c r="D3525" s="166"/>
      <c r="O3525" s="334"/>
    </row>
    <row r="3526" spans="4:15" customFormat="1" x14ac:dyDescent="0.2">
      <c r="D3526" s="166"/>
      <c r="O3526" s="334"/>
    </row>
    <row r="3527" spans="4:15" customFormat="1" x14ac:dyDescent="0.2">
      <c r="D3527" s="166"/>
      <c r="O3527" s="334"/>
    </row>
    <row r="3528" spans="4:15" customFormat="1" x14ac:dyDescent="0.2">
      <c r="D3528" s="166"/>
      <c r="O3528" s="334"/>
    </row>
  </sheetData>
  <mergeCells count="584">
    <mergeCell ref="P5:P6"/>
    <mergeCell ref="P278:P279"/>
    <mergeCell ref="D1:K1"/>
    <mergeCell ref="A2:O2"/>
    <mergeCell ref="A3:O3"/>
    <mergeCell ref="O5:O6"/>
    <mergeCell ref="A7:B7"/>
    <mergeCell ref="A8:B8"/>
    <mergeCell ref="A9:B9"/>
    <mergeCell ref="A10:B10"/>
    <mergeCell ref="I5:I6"/>
    <mergeCell ref="J5:J6"/>
    <mergeCell ref="K5:K6"/>
    <mergeCell ref="L5:L6"/>
    <mergeCell ref="M5:M6"/>
    <mergeCell ref="N5:N6"/>
    <mergeCell ref="A5:B6"/>
    <mergeCell ref="C5:C6"/>
    <mergeCell ref="D5:D6"/>
    <mergeCell ref="F5:F6"/>
    <mergeCell ref="G5:G6"/>
    <mergeCell ref="H5:H6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49:B149"/>
    <mergeCell ref="A150:B150"/>
    <mergeCell ref="A151:B151"/>
    <mergeCell ref="A152:B152"/>
    <mergeCell ref="A153:B153"/>
    <mergeCell ref="A154:B154"/>
    <mergeCell ref="A143:B143"/>
    <mergeCell ref="A144:B144"/>
    <mergeCell ref="A145:B145"/>
    <mergeCell ref="A146:B146"/>
    <mergeCell ref="A147:B147"/>
    <mergeCell ref="A148:B148"/>
    <mergeCell ref="A161:B161"/>
    <mergeCell ref="A162:B162"/>
    <mergeCell ref="A163:B163"/>
    <mergeCell ref="A164:B164"/>
    <mergeCell ref="A165:B165"/>
    <mergeCell ref="A166:B166"/>
    <mergeCell ref="A155:B155"/>
    <mergeCell ref="A156:B156"/>
    <mergeCell ref="A157:B157"/>
    <mergeCell ref="A158:B158"/>
    <mergeCell ref="A159:B159"/>
    <mergeCell ref="A160:B160"/>
    <mergeCell ref="A173:B173"/>
    <mergeCell ref="A174:B174"/>
    <mergeCell ref="A175:B175"/>
    <mergeCell ref="A176:B176"/>
    <mergeCell ref="A177:B177"/>
    <mergeCell ref="A178:B178"/>
    <mergeCell ref="A167:B167"/>
    <mergeCell ref="A168:B168"/>
    <mergeCell ref="A169:B169"/>
    <mergeCell ref="A170:B170"/>
    <mergeCell ref="A171:B171"/>
    <mergeCell ref="A172:B172"/>
    <mergeCell ref="A185:B185"/>
    <mergeCell ref="A186:B186"/>
    <mergeCell ref="A187:B187"/>
    <mergeCell ref="A188:B188"/>
    <mergeCell ref="A189:B189"/>
    <mergeCell ref="A190:B190"/>
    <mergeCell ref="A179:B179"/>
    <mergeCell ref="A180:B180"/>
    <mergeCell ref="A181:B181"/>
    <mergeCell ref="A182:B182"/>
    <mergeCell ref="A183:B183"/>
    <mergeCell ref="A184:B184"/>
    <mergeCell ref="A197:B197"/>
    <mergeCell ref="A198:B198"/>
    <mergeCell ref="A199:B199"/>
    <mergeCell ref="A200:B200"/>
    <mergeCell ref="A201:B201"/>
    <mergeCell ref="A202:B202"/>
    <mergeCell ref="A191:B191"/>
    <mergeCell ref="A192:B192"/>
    <mergeCell ref="A193:B193"/>
    <mergeCell ref="A194:B194"/>
    <mergeCell ref="A195:B195"/>
    <mergeCell ref="A196:B196"/>
    <mergeCell ref="A209:B209"/>
    <mergeCell ref="A210:B210"/>
    <mergeCell ref="A211:B211"/>
    <mergeCell ref="A212:B212"/>
    <mergeCell ref="A213:B213"/>
    <mergeCell ref="A214:B214"/>
    <mergeCell ref="A203:B203"/>
    <mergeCell ref="A204:B204"/>
    <mergeCell ref="A205:B205"/>
    <mergeCell ref="A206:B206"/>
    <mergeCell ref="A207:B207"/>
    <mergeCell ref="A208:B208"/>
    <mergeCell ref="A221:B221"/>
    <mergeCell ref="A222:B222"/>
    <mergeCell ref="A223:B223"/>
    <mergeCell ref="A224:B224"/>
    <mergeCell ref="A225:B225"/>
    <mergeCell ref="A226:B226"/>
    <mergeCell ref="A215:B215"/>
    <mergeCell ref="A216:B216"/>
    <mergeCell ref="A217:B217"/>
    <mergeCell ref="A218:B218"/>
    <mergeCell ref="A219:B219"/>
    <mergeCell ref="A220:B220"/>
    <mergeCell ref="A233:B233"/>
    <mergeCell ref="A234:B234"/>
    <mergeCell ref="A235:B235"/>
    <mergeCell ref="A236:B236"/>
    <mergeCell ref="A237:B237"/>
    <mergeCell ref="A238:B238"/>
    <mergeCell ref="A227:B227"/>
    <mergeCell ref="A228:B228"/>
    <mergeCell ref="A229:B229"/>
    <mergeCell ref="A230:B230"/>
    <mergeCell ref="A231:B231"/>
    <mergeCell ref="A232:B232"/>
    <mergeCell ref="A245:B245"/>
    <mergeCell ref="A246:B246"/>
    <mergeCell ref="A247:B247"/>
    <mergeCell ref="A248:B248"/>
    <mergeCell ref="A249:B249"/>
    <mergeCell ref="A250:B250"/>
    <mergeCell ref="A239:B239"/>
    <mergeCell ref="A240:B240"/>
    <mergeCell ref="A241:B241"/>
    <mergeCell ref="A242:B242"/>
    <mergeCell ref="A243:B243"/>
    <mergeCell ref="A244:B244"/>
    <mergeCell ref="A257:B257"/>
    <mergeCell ref="A258:B258"/>
    <mergeCell ref="A259:B259"/>
    <mergeCell ref="A260:B260"/>
    <mergeCell ref="A261:B261"/>
    <mergeCell ref="A262:B262"/>
    <mergeCell ref="A251:B251"/>
    <mergeCell ref="A252:B252"/>
    <mergeCell ref="A253:B253"/>
    <mergeCell ref="A254:B254"/>
    <mergeCell ref="A255:B255"/>
    <mergeCell ref="A256:B256"/>
    <mergeCell ref="A263:B263"/>
    <mergeCell ref="A264:B264"/>
    <mergeCell ref="A265:B265"/>
    <mergeCell ref="A266:B266"/>
    <mergeCell ref="A267:B267"/>
    <mergeCell ref="A268:B268"/>
    <mergeCell ref="A273:B273"/>
    <mergeCell ref="A274:B274"/>
    <mergeCell ref="A275:B275"/>
    <mergeCell ref="N278:N279"/>
    <mergeCell ref="O278:O279"/>
    <mergeCell ref="D278:D279"/>
    <mergeCell ref="F278:F279"/>
    <mergeCell ref="G278:G279"/>
    <mergeCell ref="H278:H279"/>
    <mergeCell ref="I278:I279"/>
    <mergeCell ref="J278:J279"/>
    <mergeCell ref="A269:B269"/>
    <mergeCell ref="A270:B270"/>
    <mergeCell ref="A271:B271"/>
    <mergeCell ref="A272:B272"/>
    <mergeCell ref="A278:B279"/>
    <mergeCell ref="C278:C279"/>
    <mergeCell ref="A280:B280"/>
    <mergeCell ref="A281:B281"/>
    <mergeCell ref="A282:B282"/>
    <mergeCell ref="A283:B283"/>
    <mergeCell ref="A284:B284"/>
    <mergeCell ref="A285:B285"/>
    <mergeCell ref="K278:K279"/>
    <mergeCell ref="L278:L279"/>
    <mergeCell ref="M278:M279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63:B563"/>
    <mergeCell ref="A556:B556"/>
    <mergeCell ref="A557:B557"/>
    <mergeCell ref="A558:B558"/>
    <mergeCell ref="A559:B559"/>
    <mergeCell ref="A560:B560"/>
    <mergeCell ref="A550:B550"/>
    <mergeCell ref="A551:B551"/>
    <mergeCell ref="A552:B552"/>
    <mergeCell ref="A553:B553"/>
    <mergeCell ref="A554:B554"/>
    <mergeCell ref="A555:B555"/>
    <mergeCell ref="A561:B561"/>
    <mergeCell ref="A562:B562"/>
  </mergeCells>
  <pageMargins left="0.25" right="0.25" top="0.75" bottom="0.75" header="0.3" footer="0.3"/>
  <pageSetup paperSize="9" scale="59" fitToHeight="0" orientation="portrait" r:id="rId1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topLeftCell="A35" zoomScaleNormal="100" workbookViewId="0">
      <selection activeCell="N11" sqref="N11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321" customWidth="1"/>
    <col min="5" max="7" width="8.88671875" hidden="1" customWidth="1"/>
    <col min="8" max="8" width="0" hidden="1" customWidth="1"/>
    <col min="9" max="9" width="13.6640625" style="175" customWidth="1"/>
    <col min="10" max="10" width="8.88671875" style="138" hidden="1" customWidth="1"/>
    <col min="11" max="11" width="10.33203125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10.33203125" style="175" hidden="1" customWidth="1"/>
    <col min="17" max="17" width="8.88671875" customWidth="1"/>
  </cols>
  <sheetData>
    <row r="1" spans="1:16" x14ac:dyDescent="0.2">
      <c r="D1" s="416" t="s">
        <v>849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890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324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322" t="s">
        <v>4</v>
      </c>
      <c r="D7" s="323" t="s">
        <v>5</v>
      </c>
      <c r="E7" s="323">
        <f>-9635860-70599-836000</f>
        <v>-10542459</v>
      </c>
      <c r="F7" s="323" t="s">
        <v>857</v>
      </c>
      <c r="G7" s="323" t="s">
        <v>858</v>
      </c>
      <c r="H7" s="323" t="s">
        <v>865</v>
      </c>
      <c r="I7" s="371" t="s">
        <v>866</v>
      </c>
      <c r="J7" s="323" t="s">
        <v>858</v>
      </c>
      <c r="K7" s="371" t="s">
        <v>866</v>
      </c>
      <c r="L7" s="323" t="s">
        <v>858</v>
      </c>
      <c r="M7" s="323" t="s">
        <v>865</v>
      </c>
      <c r="N7" s="323" t="s">
        <v>866</v>
      </c>
      <c r="O7" s="323" t="s">
        <v>867</v>
      </c>
      <c r="P7" s="329" t="s">
        <v>866</v>
      </c>
    </row>
    <row r="8" spans="1:16" ht="15" customHeight="1" x14ac:dyDescent="0.2">
      <c r="A8" s="392" t="s">
        <v>6</v>
      </c>
      <c r="B8" s="393"/>
      <c r="C8" s="3" t="s">
        <v>7</v>
      </c>
      <c r="D8" s="14" t="s">
        <v>8</v>
      </c>
      <c r="E8" s="14"/>
      <c r="F8" s="140">
        <v>0</v>
      </c>
      <c r="G8" s="140"/>
      <c r="H8" s="145">
        <f t="shared" ref="H8:H13" si="0">SUM(F8:G8)</f>
        <v>0</v>
      </c>
      <c r="I8" s="179"/>
      <c r="J8" s="141" t="str">
        <f t="shared" ref="J8:J71" si="1">IF(H8=0," ",I8/H8)</f>
        <v xml:space="preserve"> </v>
      </c>
      <c r="K8" s="179"/>
      <c r="L8" s="179"/>
      <c r="M8" s="145">
        <f t="shared" ref="M8:M71" si="2">SUM(K8:L8)</f>
        <v>0</v>
      </c>
      <c r="N8" s="179"/>
      <c r="O8" s="133" t="str">
        <f t="shared" ref="O8:O71" si="3">IF(M8=0," ",N8/M8)</f>
        <v xml:space="preserve"> </v>
      </c>
      <c r="P8" s="179"/>
    </row>
    <row r="9" spans="1:16" ht="25.5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F9" s="140">
        <v>0</v>
      </c>
      <c r="G9" s="140"/>
      <c r="H9" s="145">
        <f t="shared" si="0"/>
        <v>0</v>
      </c>
      <c r="I9" s="179"/>
      <c r="J9" s="141" t="str">
        <f t="shared" si="1"/>
        <v xml:space="preserve"> </v>
      </c>
      <c r="K9" s="179"/>
      <c r="L9" s="179"/>
      <c r="M9" s="145">
        <f t="shared" si="2"/>
        <v>0</v>
      </c>
      <c r="N9" s="179"/>
      <c r="O9" s="133" t="str">
        <f t="shared" si="3"/>
        <v xml:space="preserve"> </v>
      </c>
      <c r="P9" s="179"/>
    </row>
    <row r="10" spans="1:16" ht="25.5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F10" s="140">
        <v>0</v>
      </c>
      <c r="G10" s="140"/>
      <c r="H10" s="145">
        <f t="shared" si="0"/>
        <v>0</v>
      </c>
      <c r="I10" s="145">
        <v>181260</v>
      </c>
      <c r="J10" s="141" t="str">
        <f t="shared" si="1"/>
        <v xml:space="preserve"> </v>
      </c>
      <c r="K10" s="145"/>
      <c r="L10" s="145">
        <v>149600</v>
      </c>
      <c r="M10" s="145">
        <f t="shared" si="2"/>
        <v>149600</v>
      </c>
      <c r="N10" s="145">
        <v>113696</v>
      </c>
      <c r="O10" s="133">
        <f t="shared" si="3"/>
        <v>0.76</v>
      </c>
      <c r="P10" s="145"/>
    </row>
    <row r="11" spans="1:16" ht="15" customHeight="1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0"/>
        <v>0</v>
      </c>
      <c r="I11" s="179"/>
      <c r="J11" s="141" t="str">
        <f t="shared" si="1"/>
        <v xml:space="preserve"> </v>
      </c>
      <c r="K11" s="179"/>
      <c r="L11" s="179"/>
      <c r="M11" s="145">
        <f t="shared" si="2"/>
        <v>0</v>
      </c>
      <c r="N11" s="179"/>
      <c r="O11" s="133" t="str">
        <f t="shared" si="3"/>
        <v xml:space="preserve"> </v>
      </c>
      <c r="P11" s="179"/>
    </row>
    <row r="12" spans="1:16" ht="15" customHeight="1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0"/>
        <v>0</v>
      </c>
      <c r="I12" s="179"/>
      <c r="J12" s="141" t="str">
        <f t="shared" si="1"/>
        <v xml:space="preserve"> </v>
      </c>
      <c r="K12" s="179"/>
      <c r="L12" s="179"/>
      <c r="M12" s="145">
        <f t="shared" si="2"/>
        <v>0</v>
      </c>
      <c r="N12" s="179"/>
      <c r="O12" s="133" t="str">
        <f t="shared" si="3"/>
        <v xml:space="preserve"> </v>
      </c>
      <c r="P12" s="179"/>
    </row>
    <row r="13" spans="1:16" ht="15" customHeight="1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0"/>
        <v>0</v>
      </c>
      <c r="I13" s="179"/>
      <c r="J13" s="141" t="str">
        <f t="shared" si="1"/>
        <v xml:space="preserve"> </v>
      </c>
      <c r="K13" s="179"/>
      <c r="L13" s="179"/>
      <c r="M13" s="145">
        <f t="shared" si="2"/>
        <v>0</v>
      </c>
      <c r="N13" s="179"/>
      <c r="O13" s="133" t="str">
        <f t="shared" si="3"/>
        <v xml:space="preserve"> </v>
      </c>
      <c r="P13" s="179"/>
    </row>
    <row r="14" spans="1:16" ht="15" customHeight="1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N15" si="4">SUM(F8:F13)</f>
        <v>0</v>
      </c>
      <c r="G14" s="146">
        <f t="shared" si="4"/>
        <v>0</v>
      </c>
      <c r="H14" s="146">
        <f t="shared" si="4"/>
        <v>0</v>
      </c>
      <c r="I14" s="146">
        <f t="shared" ref="I14" si="5">SUM(I8:I13)</f>
        <v>181260</v>
      </c>
      <c r="J14" s="146">
        <f t="shared" si="4"/>
        <v>0</v>
      </c>
      <c r="K14" s="146">
        <f t="shared" ref="K14" si="6">SUM(K8:K13)</f>
        <v>0</v>
      </c>
      <c r="L14" s="146">
        <f t="shared" si="4"/>
        <v>149600</v>
      </c>
      <c r="M14" s="146">
        <f t="shared" si="4"/>
        <v>149600</v>
      </c>
      <c r="N14" s="146">
        <f t="shared" si="4"/>
        <v>113696</v>
      </c>
      <c r="O14" s="133">
        <f t="shared" si="3"/>
        <v>0.76</v>
      </c>
      <c r="P14" s="146">
        <f t="shared" ref="P14" si="7">SUM(P8:P13)</f>
        <v>0</v>
      </c>
    </row>
    <row r="15" spans="1:16" ht="15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46">
        <f t="shared" si="4"/>
        <v>0</v>
      </c>
      <c r="G15" s="140"/>
      <c r="H15" s="145">
        <f t="shared" ref="H15:H38" si="8">SUM(F15:G15)</f>
        <v>0</v>
      </c>
      <c r="I15" s="179"/>
      <c r="J15" s="141" t="str">
        <f t="shared" si="1"/>
        <v xml:space="preserve"> </v>
      </c>
      <c r="K15" s="179"/>
      <c r="L15" s="179"/>
      <c r="M15" s="145">
        <f t="shared" si="2"/>
        <v>0</v>
      </c>
      <c r="N15" s="179"/>
      <c r="O15" s="133" t="str">
        <f t="shared" si="3"/>
        <v xml:space="preserve"> </v>
      </c>
      <c r="P15" s="179"/>
    </row>
    <row r="16" spans="1:16" ht="25.5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8"/>
        <v>0</v>
      </c>
      <c r="I16" s="179"/>
      <c r="J16" s="141" t="str">
        <f t="shared" si="1"/>
        <v xml:space="preserve"> </v>
      </c>
      <c r="K16" s="179"/>
      <c r="L16" s="179"/>
      <c r="M16" s="145">
        <f t="shared" si="2"/>
        <v>0</v>
      </c>
      <c r="N16" s="179"/>
      <c r="O16" s="133" t="str">
        <f t="shared" si="3"/>
        <v xml:space="preserve"> </v>
      </c>
      <c r="P16" s="179"/>
    </row>
    <row r="17" spans="1:16" ht="25.5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8"/>
        <v>0</v>
      </c>
      <c r="I17" s="179"/>
      <c r="J17" s="141" t="str">
        <f t="shared" si="1"/>
        <v xml:space="preserve"> </v>
      </c>
      <c r="K17" s="179"/>
      <c r="L17" s="179"/>
      <c r="M17" s="145">
        <f t="shared" si="2"/>
        <v>0</v>
      </c>
      <c r="N17" s="179"/>
      <c r="O17" s="133" t="str">
        <f t="shared" si="3"/>
        <v xml:space="preserve"> </v>
      </c>
      <c r="P17" s="179"/>
    </row>
    <row r="18" spans="1:16" ht="15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8"/>
        <v>0</v>
      </c>
      <c r="I18" s="179"/>
      <c r="J18" s="141" t="str">
        <f t="shared" si="1"/>
        <v xml:space="preserve"> </v>
      </c>
      <c r="K18" s="179"/>
      <c r="L18" s="179"/>
      <c r="M18" s="145">
        <f t="shared" si="2"/>
        <v>0</v>
      </c>
      <c r="N18" s="179"/>
      <c r="O18" s="133" t="str">
        <f t="shared" si="3"/>
        <v xml:space="preserve"> </v>
      </c>
      <c r="P18" s="179"/>
    </row>
    <row r="19" spans="1:16" ht="15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8"/>
        <v>0</v>
      </c>
      <c r="I19" s="179"/>
      <c r="J19" s="141" t="str">
        <f t="shared" si="1"/>
        <v xml:space="preserve"> </v>
      </c>
      <c r="K19" s="179"/>
      <c r="L19" s="179"/>
      <c r="M19" s="145">
        <f t="shared" si="2"/>
        <v>0</v>
      </c>
      <c r="N19" s="179"/>
      <c r="O19" s="133" t="str">
        <f t="shared" si="3"/>
        <v xml:space="preserve"> </v>
      </c>
      <c r="P19" s="179"/>
    </row>
    <row r="20" spans="1:16" ht="25.5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8"/>
        <v>0</v>
      </c>
      <c r="I20" s="179"/>
      <c r="J20" s="141" t="str">
        <f t="shared" si="1"/>
        <v xml:space="preserve"> </v>
      </c>
      <c r="K20" s="179"/>
      <c r="L20" s="179"/>
      <c r="M20" s="145">
        <f t="shared" si="2"/>
        <v>0</v>
      </c>
      <c r="N20" s="179"/>
      <c r="O20" s="133" t="str">
        <f t="shared" si="3"/>
        <v xml:space="preserve"> </v>
      </c>
      <c r="P20" s="179"/>
    </row>
    <row r="21" spans="1:16" ht="15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8"/>
        <v>0</v>
      </c>
      <c r="I21" s="179"/>
      <c r="J21" s="141" t="str">
        <f t="shared" si="1"/>
        <v xml:space="preserve"> </v>
      </c>
      <c r="K21" s="179"/>
      <c r="L21" s="179"/>
      <c r="M21" s="145">
        <f t="shared" si="2"/>
        <v>0</v>
      </c>
      <c r="N21" s="179"/>
      <c r="O21" s="133" t="str">
        <f t="shared" si="3"/>
        <v xml:space="preserve"> </v>
      </c>
      <c r="P21" s="179"/>
    </row>
    <row r="22" spans="1:16" ht="15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8"/>
        <v>0</v>
      </c>
      <c r="I22" s="179"/>
      <c r="J22" s="141" t="str">
        <f t="shared" si="1"/>
        <v xml:space="preserve"> </v>
      </c>
      <c r="K22" s="179"/>
      <c r="L22" s="179"/>
      <c r="M22" s="145">
        <f t="shared" si="2"/>
        <v>0</v>
      </c>
      <c r="N22" s="179"/>
      <c r="O22" s="133" t="str">
        <f t="shared" si="3"/>
        <v xml:space="preserve"> </v>
      </c>
      <c r="P22" s="179"/>
    </row>
    <row r="23" spans="1:16" ht="15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8"/>
        <v>0</v>
      </c>
      <c r="I23" s="179"/>
      <c r="J23" s="141" t="str">
        <f t="shared" si="1"/>
        <v xml:space="preserve"> </v>
      </c>
      <c r="K23" s="179"/>
      <c r="L23" s="179"/>
      <c r="M23" s="145">
        <f t="shared" si="2"/>
        <v>0</v>
      </c>
      <c r="N23" s="179"/>
      <c r="O23" s="133" t="str">
        <f t="shared" si="3"/>
        <v xml:space="preserve"> </v>
      </c>
      <c r="P23" s="179"/>
    </row>
    <row r="24" spans="1:16" ht="15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8"/>
        <v>0</v>
      </c>
      <c r="I24" s="179"/>
      <c r="J24" s="141" t="str">
        <f t="shared" si="1"/>
        <v xml:space="preserve"> </v>
      </c>
      <c r="K24" s="179"/>
      <c r="L24" s="179"/>
      <c r="M24" s="145">
        <f t="shared" si="2"/>
        <v>0</v>
      </c>
      <c r="N24" s="179"/>
      <c r="O24" s="133" t="str">
        <f t="shared" si="3"/>
        <v xml:space="preserve"> </v>
      </c>
      <c r="P24" s="179"/>
    </row>
    <row r="25" spans="1:16" ht="15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8"/>
        <v>0</v>
      </c>
      <c r="I25" s="179"/>
      <c r="J25" s="141" t="str">
        <f t="shared" si="1"/>
        <v xml:space="preserve"> </v>
      </c>
      <c r="K25" s="179"/>
      <c r="L25" s="179"/>
      <c r="M25" s="145">
        <f t="shared" si="2"/>
        <v>0</v>
      </c>
      <c r="N25" s="179"/>
      <c r="O25" s="133" t="str">
        <f t="shared" si="3"/>
        <v xml:space="preserve"> </v>
      </c>
      <c r="P25" s="179"/>
    </row>
    <row r="26" spans="1:16" ht="15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8"/>
        <v>0</v>
      </c>
      <c r="I26" s="179"/>
      <c r="J26" s="141" t="str">
        <f t="shared" si="1"/>
        <v xml:space="preserve"> </v>
      </c>
      <c r="K26" s="179"/>
      <c r="L26" s="179"/>
      <c r="M26" s="145">
        <f t="shared" si="2"/>
        <v>0</v>
      </c>
      <c r="N26" s="179"/>
      <c r="O26" s="133" t="str">
        <f t="shared" si="3"/>
        <v xml:space="preserve"> </v>
      </c>
      <c r="P26" s="179"/>
    </row>
    <row r="27" spans="1:16" ht="15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8"/>
        <v>0</v>
      </c>
      <c r="I27" s="179"/>
      <c r="J27" s="141" t="str">
        <f t="shared" si="1"/>
        <v xml:space="preserve"> </v>
      </c>
      <c r="K27" s="179"/>
      <c r="L27" s="179"/>
      <c r="M27" s="145">
        <f t="shared" si="2"/>
        <v>0</v>
      </c>
      <c r="N27" s="179"/>
      <c r="O27" s="133" t="str">
        <f t="shared" si="3"/>
        <v xml:space="preserve"> </v>
      </c>
      <c r="P27" s="179"/>
    </row>
    <row r="28" spans="1:16" ht="25.5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8"/>
        <v>0</v>
      </c>
      <c r="I28" s="179"/>
      <c r="J28" s="141" t="str">
        <f t="shared" si="1"/>
        <v xml:space="preserve"> </v>
      </c>
      <c r="K28" s="179"/>
      <c r="L28" s="179"/>
      <c r="M28" s="145">
        <f t="shared" si="2"/>
        <v>0</v>
      </c>
      <c r="N28" s="179"/>
      <c r="O28" s="133" t="str">
        <f t="shared" si="3"/>
        <v xml:space="preserve"> </v>
      </c>
      <c r="P28" s="179"/>
    </row>
    <row r="29" spans="1:16" ht="15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8"/>
        <v>0</v>
      </c>
      <c r="I29" s="179"/>
      <c r="J29" s="141" t="str">
        <f t="shared" si="1"/>
        <v xml:space="preserve"> </v>
      </c>
      <c r="K29" s="179"/>
      <c r="L29" s="179"/>
      <c r="M29" s="145">
        <f t="shared" si="2"/>
        <v>0</v>
      </c>
      <c r="N29" s="179"/>
      <c r="O29" s="133" t="str">
        <f t="shared" si="3"/>
        <v xml:space="preserve"> </v>
      </c>
      <c r="P29" s="179"/>
    </row>
    <row r="30" spans="1:16" ht="15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8"/>
        <v>0</v>
      </c>
      <c r="I30" s="179"/>
      <c r="J30" s="141" t="str">
        <f t="shared" si="1"/>
        <v xml:space="preserve"> </v>
      </c>
      <c r="K30" s="179"/>
      <c r="L30" s="179"/>
      <c r="M30" s="145">
        <f t="shared" si="2"/>
        <v>0</v>
      </c>
      <c r="N30" s="179"/>
      <c r="O30" s="133" t="str">
        <f t="shared" si="3"/>
        <v xml:space="preserve"> </v>
      </c>
      <c r="P30" s="179"/>
    </row>
    <row r="31" spans="1:16" ht="25.5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8"/>
        <v>0</v>
      </c>
      <c r="I31" s="179"/>
      <c r="J31" s="141" t="str">
        <f t="shared" si="1"/>
        <v xml:space="preserve"> </v>
      </c>
      <c r="K31" s="179"/>
      <c r="L31" s="179"/>
      <c r="M31" s="145">
        <f t="shared" si="2"/>
        <v>0</v>
      </c>
      <c r="N31" s="179"/>
      <c r="O31" s="133" t="str">
        <f t="shared" si="3"/>
        <v xml:space="preserve"> </v>
      </c>
      <c r="P31" s="179"/>
    </row>
    <row r="32" spans="1:16" ht="15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8"/>
        <v>0</v>
      </c>
      <c r="I32" s="179"/>
      <c r="J32" s="141" t="str">
        <f t="shared" si="1"/>
        <v xml:space="preserve"> </v>
      </c>
      <c r="K32" s="179"/>
      <c r="L32" s="179"/>
      <c r="M32" s="145">
        <f t="shared" si="2"/>
        <v>0</v>
      </c>
      <c r="N32" s="179"/>
      <c r="O32" s="133" t="str">
        <f t="shared" si="3"/>
        <v xml:space="preserve"> </v>
      </c>
      <c r="P32" s="179"/>
    </row>
    <row r="33" spans="1:16" ht="15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8"/>
        <v>0</v>
      </c>
      <c r="I33" s="179"/>
      <c r="J33" s="141" t="str">
        <f t="shared" si="1"/>
        <v xml:space="preserve"> </v>
      </c>
      <c r="K33" s="179"/>
      <c r="L33" s="179"/>
      <c r="M33" s="145">
        <f t="shared" si="2"/>
        <v>0</v>
      </c>
      <c r="N33" s="179"/>
      <c r="O33" s="133" t="str">
        <f t="shared" si="3"/>
        <v xml:space="preserve"> </v>
      </c>
      <c r="P33" s="179"/>
    </row>
    <row r="34" spans="1:16" ht="15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8"/>
        <v>0</v>
      </c>
      <c r="I34" s="179"/>
      <c r="J34" s="141" t="str">
        <f t="shared" si="1"/>
        <v xml:space="preserve"> </v>
      </c>
      <c r="K34" s="179"/>
      <c r="L34" s="179"/>
      <c r="M34" s="145">
        <f t="shared" si="2"/>
        <v>0</v>
      </c>
      <c r="N34" s="179"/>
      <c r="O34" s="133" t="str">
        <f t="shared" si="3"/>
        <v xml:space="preserve"> </v>
      </c>
      <c r="P34" s="179"/>
    </row>
    <row r="35" spans="1:16" ht="15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8"/>
        <v>0</v>
      </c>
      <c r="I35" s="179"/>
      <c r="J35" s="141" t="str">
        <f t="shared" si="1"/>
        <v xml:space="preserve"> </v>
      </c>
      <c r="K35" s="179"/>
      <c r="L35" s="179"/>
      <c r="M35" s="145">
        <f t="shared" si="2"/>
        <v>0</v>
      </c>
      <c r="N35" s="179"/>
      <c r="O35" s="133" t="str">
        <f t="shared" si="3"/>
        <v xml:space="preserve"> </v>
      </c>
      <c r="P35" s="179"/>
    </row>
    <row r="36" spans="1:16" ht="15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8"/>
        <v>0</v>
      </c>
      <c r="I36" s="179"/>
      <c r="J36" s="141" t="str">
        <f t="shared" si="1"/>
        <v xml:space="preserve"> </v>
      </c>
      <c r="K36" s="179"/>
      <c r="L36" s="179"/>
      <c r="M36" s="145">
        <f t="shared" si="2"/>
        <v>0</v>
      </c>
      <c r="N36" s="179"/>
      <c r="O36" s="133" t="str">
        <f t="shared" si="3"/>
        <v xml:space="preserve"> </v>
      </c>
      <c r="P36" s="179"/>
    </row>
    <row r="37" spans="1:16" ht="15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8"/>
        <v>0</v>
      </c>
      <c r="I37" s="179"/>
      <c r="J37" s="141" t="str">
        <f t="shared" si="1"/>
        <v xml:space="preserve"> </v>
      </c>
      <c r="K37" s="179"/>
      <c r="L37" s="179"/>
      <c r="M37" s="145">
        <f t="shared" si="2"/>
        <v>0</v>
      </c>
      <c r="N37" s="179"/>
      <c r="O37" s="133" t="str">
        <f t="shared" si="3"/>
        <v xml:space="preserve"> </v>
      </c>
      <c r="P37" s="179"/>
    </row>
    <row r="38" spans="1:16" x14ac:dyDescent="0.2">
      <c r="A38" s="392" t="s">
        <v>68</v>
      </c>
      <c r="B38" s="393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8"/>
        <v>0</v>
      </c>
      <c r="I38" s="179"/>
      <c r="J38" s="141" t="str">
        <f t="shared" si="1"/>
        <v xml:space="preserve"> </v>
      </c>
      <c r="K38" s="179"/>
      <c r="L38" s="179"/>
      <c r="M38" s="145">
        <f t="shared" si="2"/>
        <v>0</v>
      </c>
      <c r="N38" s="179"/>
      <c r="O38" s="133" t="str">
        <f t="shared" si="3"/>
        <v xml:space="preserve"> </v>
      </c>
      <c r="P38" s="179"/>
    </row>
    <row r="39" spans="1:16" ht="25.5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5"/>
      <c r="G39" s="145"/>
      <c r="H39" s="145">
        <f t="shared" ref="H39:N39" si="9">SUM(H40:H49)</f>
        <v>0</v>
      </c>
      <c r="I39" s="145">
        <f t="shared" ref="I39" si="10">SUM(I40:I49)</f>
        <v>0</v>
      </c>
      <c r="J39" s="145">
        <f t="shared" si="9"/>
        <v>0</v>
      </c>
      <c r="K39" s="145">
        <f t="shared" si="9"/>
        <v>0</v>
      </c>
      <c r="L39" s="145"/>
      <c r="M39" s="145">
        <f t="shared" si="9"/>
        <v>0</v>
      </c>
      <c r="N39" s="145">
        <f t="shared" si="9"/>
        <v>0</v>
      </c>
      <c r="O39" s="133" t="str">
        <f t="shared" si="3"/>
        <v xml:space="preserve"> </v>
      </c>
      <c r="P39" s="145">
        <f t="shared" ref="P39" si="11">SUM(P40:P49)</f>
        <v>0</v>
      </c>
    </row>
    <row r="40" spans="1:16" x14ac:dyDescent="0.2">
      <c r="A40" s="392" t="s">
        <v>72</v>
      </c>
      <c r="B40" s="393"/>
      <c r="C40" s="5" t="s">
        <v>37</v>
      </c>
      <c r="D40" s="14" t="s">
        <v>71</v>
      </c>
      <c r="E40" s="14"/>
      <c r="F40" s="142"/>
      <c r="G40" s="140"/>
      <c r="H40" s="145">
        <f t="shared" ref="H40:H49" si="12">SUM(F40:G40)</f>
        <v>0</v>
      </c>
      <c r="I40" s="179"/>
      <c r="J40" s="141" t="str">
        <f t="shared" si="1"/>
        <v xml:space="preserve"> </v>
      </c>
      <c r="K40" s="179"/>
      <c r="L40" s="179"/>
      <c r="M40" s="145">
        <f t="shared" si="2"/>
        <v>0</v>
      </c>
      <c r="N40" s="179"/>
      <c r="O40" s="133" t="str">
        <f t="shared" si="3"/>
        <v xml:space="preserve"> </v>
      </c>
      <c r="P40" s="179"/>
    </row>
    <row r="41" spans="1:16" x14ac:dyDescent="0.2">
      <c r="A41" s="392" t="s">
        <v>73</v>
      </c>
      <c r="B41" s="393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12"/>
        <v>0</v>
      </c>
      <c r="I41" s="179"/>
      <c r="J41" s="141" t="str">
        <f t="shared" si="1"/>
        <v xml:space="preserve"> </v>
      </c>
      <c r="K41" s="179"/>
      <c r="L41" s="179"/>
      <c r="M41" s="145">
        <f t="shared" si="2"/>
        <v>0</v>
      </c>
      <c r="N41" s="179"/>
      <c r="O41" s="133" t="str">
        <f t="shared" si="3"/>
        <v xml:space="preserve"> </v>
      </c>
      <c r="P41" s="179"/>
    </row>
    <row r="42" spans="1:16" ht="25.5" x14ac:dyDescent="0.2">
      <c r="A42" s="392" t="s">
        <v>74</v>
      </c>
      <c r="B42" s="393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12"/>
        <v>0</v>
      </c>
      <c r="I42" s="179"/>
      <c r="J42" s="141" t="str">
        <f t="shared" si="1"/>
        <v xml:space="preserve"> </v>
      </c>
      <c r="K42" s="179"/>
      <c r="L42" s="179"/>
      <c r="M42" s="145">
        <f t="shared" si="2"/>
        <v>0</v>
      </c>
      <c r="N42" s="179"/>
      <c r="O42" s="133" t="str">
        <f t="shared" si="3"/>
        <v xml:space="preserve"> </v>
      </c>
      <c r="P42" s="179"/>
    </row>
    <row r="43" spans="1:16" x14ac:dyDescent="0.2">
      <c r="A43" s="392" t="s">
        <v>75</v>
      </c>
      <c r="B43" s="393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12"/>
        <v>0</v>
      </c>
      <c r="I43" s="179">
        <v>0</v>
      </c>
      <c r="J43" s="141" t="str">
        <f t="shared" si="1"/>
        <v xml:space="preserve"> </v>
      </c>
      <c r="K43" s="179">
        <v>0</v>
      </c>
      <c r="L43" s="179">
        <v>0</v>
      </c>
      <c r="M43" s="145">
        <f t="shared" si="2"/>
        <v>0</v>
      </c>
      <c r="N43" s="179">
        <v>0</v>
      </c>
      <c r="O43" s="133" t="str">
        <f t="shared" si="3"/>
        <v xml:space="preserve"> </v>
      </c>
      <c r="P43" s="179">
        <v>0</v>
      </c>
    </row>
    <row r="44" spans="1:16" x14ac:dyDescent="0.2">
      <c r="A44" s="392" t="s">
        <v>76</v>
      </c>
      <c r="B44" s="393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12"/>
        <v>0</v>
      </c>
      <c r="I44" s="179"/>
      <c r="J44" s="141" t="str">
        <f t="shared" si="1"/>
        <v xml:space="preserve"> </v>
      </c>
      <c r="K44" s="179"/>
      <c r="L44" s="179"/>
      <c r="M44" s="145">
        <f t="shared" si="2"/>
        <v>0</v>
      </c>
      <c r="N44" s="179"/>
      <c r="O44" s="133" t="str">
        <f t="shared" si="3"/>
        <v xml:space="preserve"> </v>
      </c>
      <c r="P44" s="179"/>
    </row>
    <row r="45" spans="1:16" x14ac:dyDescent="0.2">
      <c r="A45" s="392" t="s">
        <v>77</v>
      </c>
      <c r="B45" s="393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12"/>
        <v>0</v>
      </c>
      <c r="I45" s="179"/>
      <c r="J45" s="141" t="str">
        <f t="shared" si="1"/>
        <v xml:space="preserve"> </v>
      </c>
      <c r="K45" s="179"/>
      <c r="L45" s="179"/>
      <c r="M45" s="145">
        <f t="shared" si="2"/>
        <v>0</v>
      </c>
      <c r="N45" s="179"/>
      <c r="O45" s="133" t="str">
        <f t="shared" si="3"/>
        <v xml:space="preserve"> </v>
      </c>
      <c r="P45" s="179"/>
    </row>
    <row r="46" spans="1:16" x14ac:dyDescent="0.2">
      <c r="A46" s="392" t="s">
        <v>78</v>
      </c>
      <c r="B46" s="393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12"/>
        <v>0</v>
      </c>
      <c r="I46" s="179"/>
      <c r="J46" s="141" t="str">
        <f t="shared" si="1"/>
        <v xml:space="preserve"> </v>
      </c>
      <c r="K46" s="179"/>
      <c r="L46" s="179"/>
      <c r="M46" s="145">
        <f t="shared" si="2"/>
        <v>0</v>
      </c>
      <c r="N46" s="179"/>
      <c r="O46" s="133" t="str">
        <f t="shared" si="3"/>
        <v xml:space="preserve"> </v>
      </c>
      <c r="P46" s="179"/>
    </row>
    <row r="47" spans="1:16" x14ac:dyDescent="0.2">
      <c r="A47" s="392" t="s">
        <v>79</v>
      </c>
      <c r="B47" s="393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12"/>
        <v>0</v>
      </c>
      <c r="I47" s="179"/>
      <c r="J47" s="141" t="str">
        <f t="shared" si="1"/>
        <v xml:space="preserve"> </v>
      </c>
      <c r="K47" s="179"/>
      <c r="L47" s="179"/>
      <c r="M47" s="145">
        <f t="shared" si="2"/>
        <v>0</v>
      </c>
      <c r="N47" s="179"/>
      <c r="O47" s="133" t="str">
        <f t="shared" si="3"/>
        <v xml:space="preserve"> </v>
      </c>
      <c r="P47" s="179"/>
    </row>
    <row r="48" spans="1:16" x14ac:dyDescent="0.2">
      <c r="A48" s="392" t="s">
        <v>80</v>
      </c>
      <c r="B48" s="393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12"/>
        <v>0</v>
      </c>
      <c r="I48" s="179"/>
      <c r="J48" s="141" t="str">
        <f t="shared" si="1"/>
        <v xml:space="preserve"> </v>
      </c>
      <c r="K48" s="179"/>
      <c r="L48" s="179"/>
      <c r="M48" s="145">
        <f t="shared" si="2"/>
        <v>0</v>
      </c>
      <c r="N48" s="179"/>
      <c r="O48" s="133" t="str">
        <f t="shared" si="3"/>
        <v xml:space="preserve"> </v>
      </c>
      <c r="P48" s="179"/>
    </row>
    <row r="49" spans="1:16" x14ac:dyDescent="0.2">
      <c r="A49" s="392" t="s">
        <v>81</v>
      </c>
      <c r="B49" s="393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12"/>
        <v>0</v>
      </c>
      <c r="I49" s="179"/>
      <c r="J49" s="141" t="str">
        <f t="shared" si="1"/>
        <v xml:space="preserve"> </v>
      </c>
      <c r="K49" s="179"/>
      <c r="L49" s="179"/>
      <c r="M49" s="145">
        <f t="shared" si="2"/>
        <v>0</v>
      </c>
      <c r="N49" s="179"/>
      <c r="O49" s="133" t="str">
        <f t="shared" si="3"/>
        <v xml:space="preserve"> </v>
      </c>
      <c r="P49" s="179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N50" si="13">F14+F15+F16+F17+F28+F39</f>
        <v>0</v>
      </c>
      <c r="G50" s="146">
        <f t="shared" si="13"/>
        <v>0</v>
      </c>
      <c r="H50" s="146">
        <f t="shared" si="13"/>
        <v>0</v>
      </c>
      <c r="I50" s="146">
        <f t="shared" ref="I50" si="14">I14+I15+I16+I17+I28+I39</f>
        <v>181260</v>
      </c>
      <c r="J50" s="146" t="e">
        <f t="shared" si="13"/>
        <v>#VALUE!</v>
      </c>
      <c r="K50" s="146">
        <f t="shared" si="13"/>
        <v>0</v>
      </c>
      <c r="L50" s="146">
        <f t="shared" si="13"/>
        <v>149600</v>
      </c>
      <c r="M50" s="146">
        <f t="shared" si="13"/>
        <v>149600</v>
      </c>
      <c r="N50" s="146">
        <f t="shared" si="13"/>
        <v>113696</v>
      </c>
      <c r="O50" s="133">
        <f t="shared" si="3"/>
        <v>0.76</v>
      </c>
      <c r="P50" s="146">
        <f t="shared" ref="P50" si="15">P14+P15+P16+P17+P28+P39</f>
        <v>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16">SUM(F51:G51)</f>
        <v>0</v>
      </c>
      <c r="I51" s="179"/>
      <c r="J51" s="141" t="str">
        <f t="shared" si="1"/>
        <v xml:space="preserve"> </v>
      </c>
      <c r="K51" s="179"/>
      <c r="L51" s="179"/>
      <c r="M51" s="145">
        <f t="shared" si="2"/>
        <v>0</v>
      </c>
      <c r="N51" s="179"/>
      <c r="O51" s="133" t="str">
        <f t="shared" si="3"/>
        <v xml:space="preserve"> </v>
      </c>
      <c r="P51" s="179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16"/>
        <v>0</v>
      </c>
      <c r="I52" s="179"/>
      <c r="J52" s="141" t="str">
        <f t="shared" si="1"/>
        <v xml:space="preserve"> </v>
      </c>
      <c r="K52" s="179"/>
      <c r="L52" s="179"/>
      <c r="M52" s="145">
        <f t="shared" si="2"/>
        <v>0</v>
      </c>
      <c r="N52" s="179"/>
      <c r="O52" s="133" t="str">
        <f t="shared" si="3"/>
        <v xml:space="preserve"> </v>
      </c>
      <c r="P52" s="179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16"/>
        <v>0</v>
      </c>
      <c r="I53" s="179"/>
      <c r="J53" s="141" t="str">
        <f t="shared" si="1"/>
        <v xml:space="preserve"> </v>
      </c>
      <c r="K53" s="179"/>
      <c r="L53" s="179"/>
      <c r="M53" s="145">
        <f t="shared" si="2"/>
        <v>0</v>
      </c>
      <c r="N53" s="179"/>
      <c r="O53" s="133" t="str">
        <f t="shared" si="3"/>
        <v xml:space="preserve"> </v>
      </c>
      <c r="P53" s="179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16"/>
        <v>0</v>
      </c>
      <c r="I54" s="179"/>
      <c r="J54" s="141" t="str">
        <f t="shared" si="1"/>
        <v xml:space="preserve"> </v>
      </c>
      <c r="K54" s="179"/>
      <c r="L54" s="179"/>
      <c r="M54" s="145">
        <f t="shared" si="2"/>
        <v>0</v>
      </c>
      <c r="N54" s="179"/>
      <c r="O54" s="133" t="str">
        <f t="shared" si="3"/>
        <v xml:space="preserve"> </v>
      </c>
      <c r="P54" s="179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16"/>
        <v>0</v>
      </c>
      <c r="I55" s="179"/>
      <c r="J55" s="141" t="str">
        <f t="shared" si="1"/>
        <v xml:space="preserve"> </v>
      </c>
      <c r="K55" s="179"/>
      <c r="L55" s="179"/>
      <c r="M55" s="145">
        <f t="shared" si="2"/>
        <v>0</v>
      </c>
      <c r="N55" s="179"/>
      <c r="O55" s="133" t="str">
        <f t="shared" si="3"/>
        <v xml:space="preserve"> </v>
      </c>
      <c r="P55" s="179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16"/>
        <v>0</v>
      </c>
      <c r="I56" s="179"/>
      <c r="J56" s="141" t="str">
        <f t="shared" si="1"/>
        <v xml:space="preserve"> </v>
      </c>
      <c r="K56" s="179"/>
      <c r="L56" s="179"/>
      <c r="M56" s="145">
        <f t="shared" si="2"/>
        <v>0</v>
      </c>
      <c r="N56" s="179"/>
      <c r="O56" s="133" t="str">
        <f t="shared" si="3"/>
        <v xml:space="preserve"> </v>
      </c>
      <c r="P56" s="179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16"/>
        <v>0</v>
      </c>
      <c r="I57" s="179"/>
      <c r="J57" s="141" t="str">
        <f t="shared" si="1"/>
        <v xml:space="preserve"> </v>
      </c>
      <c r="K57" s="179"/>
      <c r="L57" s="179"/>
      <c r="M57" s="145">
        <f t="shared" si="2"/>
        <v>0</v>
      </c>
      <c r="N57" s="179"/>
      <c r="O57" s="133" t="str">
        <f t="shared" si="3"/>
        <v xml:space="preserve"> </v>
      </c>
      <c r="P57" s="179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16"/>
        <v>0</v>
      </c>
      <c r="I58" s="179"/>
      <c r="J58" s="141" t="str">
        <f t="shared" si="1"/>
        <v xml:space="preserve"> </v>
      </c>
      <c r="K58" s="179"/>
      <c r="L58" s="179"/>
      <c r="M58" s="145">
        <f t="shared" si="2"/>
        <v>0</v>
      </c>
      <c r="N58" s="179"/>
      <c r="O58" s="133" t="str">
        <f t="shared" si="3"/>
        <v xml:space="preserve"> </v>
      </c>
      <c r="P58" s="179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16"/>
        <v>0</v>
      </c>
      <c r="I59" s="179"/>
      <c r="J59" s="141" t="str">
        <f t="shared" si="1"/>
        <v xml:space="preserve"> </v>
      </c>
      <c r="K59" s="179"/>
      <c r="L59" s="179"/>
      <c r="M59" s="145">
        <f t="shared" si="2"/>
        <v>0</v>
      </c>
      <c r="N59" s="179"/>
      <c r="O59" s="133" t="str">
        <f t="shared" si="3"/>
        <v xml:space="preserve"> </v>
      </c>
      <c r="P59" s="179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16"/>
        <v>0</v>
      </c>
      <c r="I60" s="179"/>
      <c r="J60" s="141" t="str">
        <f t="shared" si="1"/>
        <v xml:space="preserve"> </v>
      </c>
      <c r="K60" s="179"/>
      <c r="L60" s="179"/>
      <c r="M60" s="145">
        <f t="shared" si="2"/>
        <v>0</v>
      </c>
      <c r="N60" s="179"/>
      <c r="O60" s="133" t="str">
        <f t="shared" si="3"/>
        <v xml:space="preserve"> </v>
      </c>
      <c r="P60" s="179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16"/>
        <v>0</v>
      </c>
      <c r="I61" s="179"/>
      <c r="J61" s="141" t="str">
        <f t="shared" si="1"/>
        <v xml:space="preserve"> </v>
      </c>
      <c r="K61" s="179"/>
      <c r="L61" s="179"/>
      <c r="M61" s="145">
        <f t="shared" si="2"/>
        <v>0</v>
      </c>
      <c r="N61" s="179"/>
      <c r="O61" s="133" t="str">
        <f t="shared" si="3"/>
        <v xml:space="preserve"> </v>
      </c>
      <c r="P61" s="179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16"/>
        <v>0</v>
      </c>
      <c r="I62" s="179"/>
      <c r="J62" s="141" t="str">
        <f t="shared" si="1"/>
        <v xml:space="preserve"> </v>
      </c>
      <c r="K62" s="179"/>
      <c r="L62" s="179"/>
      <c r="M62" s="145">
        <f t="shared" si="2"/>
        <v>0</v>
      </c>
      <c r="N62" s="179"/>
      <c r="O62" s="133" t="str">
        <f t="shared" si="3"/>
        <v xml:space="preserve"> </v>
      </c>
      <c r="P62" s="179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16"/>
        <v>0</v>
      </c>
      <c r="I63" s="179"/>
      <c r="J63" s="141" t="str">
        <f t="shared" si="1"/>
        <v xml:space="preserve"> </v>
      </c>
      <c r="K63" s="179"/>
      <c r="L63" s="179"/>
      <c r="M63" s="145">
        <f t="shared" si="2"/>
        <v>0</v>
      </c>
      <c r="N63" s="179"/>
      <c r="O63" s="133" t="str">
        <f t="shared" si="3"/>
        <v xml:space="preserve"> </v>
      </c>
      <c r="P63" s="179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16"/>
        <v>0</v>
      </c>
      <c r="I64" s="179"/>
      <c r="J64" s="141" t="str">
        <f t="shared" si="1"/>
        <v xml:space="preserve"> </v>
      </c>
      <c r="K64" s="179"/>
      <c r="L64" s="179"/>
      <c r="M64" s="145">
        <f t="shared" si="2"/>
        <v>0</v>
      </c>
      <c r="N64" s="179"/>
      <c r="O64" s="133" t="str">
        <f t="shared" si="3"/>
        <v xml:space="preserve"> </v>
      </c>
      <c r="P64" s="179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16"/>
        <v>0</v>
      </c>
      <c r="I65" s="179"/>
      <c r="J65" s="141" t="str">
        <f t="shared" si="1"/>
        <v xml:space="preserve"> </v>
      </c>
      <c r="K65" s="179"/>
      <c r="L65" s="179"/>
      <c r="M65" s="145">
        <f t="shared" si="2"/>
        <v>0</v>
      </c>
      <c r="N65" s="179"/>
      <c r="O65" s="133" t="str">
        <f t="shared" si="3"/>
        <v xml:space="preserve"> </v>
      </c>
      <c r="P65" s="179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16"/>
        <v>0</v>
      </c>
      <c r="I66" s="179"/>
      <c r="J66" s="141" t="str">
        <f t="shared" si="1"/>
        <v xml:space="preserve"> </v>
      </c>
      <c r="K66" s="179"/>
      <c r="L66" s="179"/>
      <c r="M66" s="145">
        <f t="shared" si="2"/>
        <v>0</v>
      </c>
      <c r="N66" s="179"/>
      <c r="O66" s="133" t="str">
        <f t="shared" si="3"/>
        <v xml:space="preserve"> </v>
      </c>
      <c r="P66" s="179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16"/>
        <v>0</v>
      </c>
      <c r="I67" s="179"/>
      <c r="J67" s="141" t="str">
        <f t="shared" si="1"/>
        <v xml:space="preserve"> </v>
      </c>
      <c r="K67" s="179"/>
      <c r="L67" s="179"/>
      <c r="M67" s="145">
        <f t="shared" si="2"/>
        <v>0</v>
      </c>
      <c r="N67" s="179"/>
      <c r="O67" s="133" t="str">
        <f t="shared" si="3"/>
        <v xml:space="preserve"> </v>
      </c>
      <c r="P67" s="179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16"/>
        <v>0</v>
      </c>
      <c r="I68" s="179"/>
      <c r="J68" s="141" t="str">
        <f t="shared" si="1"/>
        <v xml:space="preserve"> </v>
      </c>
      <c r="K68" s="179"/>
      <c r="L68" s="179"/>
      <c r="M68" s="145">
        <f t="shared" si="2"/>
        <v>0</v>
      </c>
      <c r="N68" s="179"/>
      <c r="O68" s="133" t="str">
        <f t="shared" si="3"/>
        <v xml:space="preserve"> </v>
      </c>
      <c r="P68" s="179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16"/>
        <v>0</v>
      </c>
      <c r="I69" s="179"/>
      <c r="J69" s="141" t="str">
        <f t="shared" si="1"/>
        <v xml:space="preserve"> </v>
      </c>
      <c r="K69" s="179"/>
      <c r="L69" s="179"/>
      <c r="M69" s="145">
        <f t="shared" si="2"/>
        <v>0</v>
      </c>
      <c r="N69" s="179"/>
      <c r="O69" s="133" t="str">
        <f t="shared" si="3"/>
        <v xml:space="preserve"> </v>
      </c>
      <c r="P69" s="179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16"/>
        <v>0</v>
      </c>
      <c r="I70" s="179"/>
      <c r="J70" s="141" t="str">
        <f t="shared" si="1"/>
        <v xml:space="preserve"> </v>
      </c>
      <c r="K70" s="179"/>
      <c r="L70" s="179"/>
      <c r="M70" s="145">
        <f t="shared" si="2"/>
        <v>0</v>
      </c>
      <c r="N70" s="179"/>
      <c r="O70" s="133" t="str">
        <f t="shared" si="3"/>
        <v xml:space="preserve"> </v>
      </c>
      <c r="P70" s="179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16"/>
        <v>0</v>
      </c>
      <c r="I71" s="179"/>
      <c r="J71" s="141" t="str">
        <f t="shared" si="1"/>
        <v xml:space="preserve"> </v>
      </c>
      <c r="K71" s="179"/>
      <c r="L71" s="179"/>
      <c r="M71" s="145">
        <f t="shared" si="2"/>
        <v>0</v>
      </c>
      <c r="N71" s="179"/>
      <c r="O71" s="133" t="str">
        <f t="shared" si="3"/>
        <v xml:space="preserve"> </v>
      </c>
      <c r="P71" s="179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16"/>
        <v>0</v>
      </c>
      <c r="I72" s="179"/>
      <c r="J72" s="141" t="str">
        <f t="shared" ref="J72:J135" si="17">IF(H72=0," ",I72/H72)</f>
        <v xml:space="preserve"> </v>
      </c>
      <c r="K72" s="179"/>
      <c r="L72" s="179"/>
      <c r="M72" s="145">
        <f t="shared" ref="M72:M135" si="18">SUM(K72:L72)</f>
        <v>0</v>
      </c>
      <c r="N72" s="179"/>
      <c r="O72" s="133" t="str">
        <f t="shared" ref="O72:O135" si="19">IF(M72=0," ",N72/M72)</f>
        <v xml:space="preserve"> </v>
      </c>
      <c r="P72" s="179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16"/>
        <v>0</v>
      </c>
      <c r="I73" s="179"/>
      <c r="J73" s="141" t="str">
        <f t="shared" si="17"/>
        <v xml:space="preserve"> </v>
      </c>
      <c r="K73" s="179"/>
      <c r="L73" s="179"/>
      <c r="M73" s="145">
        <f t="shared" si="18"/>
        <v>0</v>
      </c>
      <c r="N73" s="179"/>
      <c r="O73" s="133" t="str">
        <f t="shared" si="19"/>
        <v xml:space="preserve"> </v>
      </c>
      <c r="P73" s="179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16"/>
        <v>0</v>
      </c>
      <c r="I74" s="179"/>
      <c r="J74" s="141" t="str">
        <f t="shared" si="17"/>
        <v xml:space="preserve"> </v>
      </c>
      <c r="K74" s="179"/>
      <c r="L74" s="179"/>
      <c r="M74" s="145">
        <f t="shared" si="18"/>
        <v>0</v>
      </c>
      <c r="N74" s="179"/>
      <c r="O74" s="133" t="str">
        <f t="shared" si="19"/>
        <v xml:space="preserve"> </v>
      </c>
      <c r="P74" s="179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16"/>
        <v>0</v>
      </c>
      <c r="I75" s="179"/>
      <c r="J75" s="141" t="str">
        <f t="shared" si="17"/>
        <v xml:space="preserve"> </v>
      </c>
      <c r="K75" s="179"/>
      <c r="L75" s="179"/>
      <c r="M75" s="145">
        <f t="shared" si="18"/>
        <v>0</v>
      </c>
      <c r="N75" s="179"/>
      <c r="O75" s="133" t="str">
        <f t="shared" si="19"/>
        <v xml:space="preserve"> </v>
      </c>
      <c r="P75" s="179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16"/>
        <v>0</v>
      </c>
      <c r="I76" s="179"/>
      <c r="J76" s="141" t="str">
        <f t="shared" si="17"/>
        <v xml:space="preserve"> </v>
      </c>
      <c r="K76" s="179"/>
      <c r="L76" s="179"/>
      <c r="M76" s="145">
        <f t="shared" si="18"/>
        <v>0</v>
      </c>
      <c r="N76" s="179"/>
      <c r="O76" s="133" t="str">
        <f t="shared" si="19"/>
        <v xml:space="preserve"> </v>
      </c>
      <c r="P76" s="179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16"/>
        <v>0</v>
      </c>
      <c r="I77" s="179"/>
      <c r="J77" s="141" t="str">
        <f t="shared" si="17"/>
        <v xml:space="preserve"> </v>
      </c>
      <c r="K77" s="179"/>
      <c r="L77" s="179"/>
      <c r="M77" s="145">
        <f t="shared" si="18"/>
        <v>0</v>
      </c>
      <c r="N77" s="179"/>
      <c r="O77" s="133" t="str">
        <f t="shared" si="19"/>
        <v xml:space="preserve"> </v>
      </c>
      <c r="P77" s="179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16"/>
        <v>0</v>
      </c>
      <c r="I78" s="179"/>
      <c r="J78" s="141" t="str">
        <f t="shared" si="17"/>
        <v xml:space="preserve"> </v>
      </c>
      <c r="K78" s="179"/>
      <c r="L78" s="179"/>
      <c r="M78" s="145">
        <f t="shared" si="18"/>
        <v>0</v>
      </c>
      <c r="N78" s="179"/>
      <c r="O78" s="133" t="str">
        <f t="shared" si="19"/>
        <v xml:space="preserve"> </v>
      </c>
      <c r="P78" s="179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16"/>
        <v>0</v>
      </c>
      <c r="I79" s="179"/>
      <c r="J79" s="141" t="str">
        <f t="shared" si="17"/>
        <v xml:space="preserve"> </v>
      </c>
      <c r="K79" s="179"/>
      <c r="L79" s="179"/>
      <c r="M79" s="145">
        <f t="shared" si="18"/>
        <v>0</v>
      </c>
      <c r="N79" s="179"/>
      <c r="O79" s="133" t="str">
        <f t="shared" si="19"/>
        <v xml:space="preserve"> </v>
      </c>
      <c r="P79" s="179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16"/>
        <v>0</v>
      </c>
      <c r="I80" s="179"/>
      <c r="J80" s="141" t="str">
        <f t="shared" si="17"/>
        <v xml:space="preserve"> </v>
      </c>
      <c r="K80" s="179"/>
      <c r="L80" s="179"/>
      <c r="M80" s="145">
        <f t="shared" si="18"/>
        <v>0</v>
      </c>
      <c r="N80" s="179"/>
      <c r="O80" s="133" t="str">
        <f t="shared" si="19"/>
        <v xml:space="preserve"> </v>
      </c>
      <c r="P80" s="179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16"/>
        <v>0</v>
      </c>
      <c r="I81" s="179"/>
      <c r="J81" s="141" t="str">
        <f t="shared" si="17"/>
        <v xml:space="preserve"> </v>
      </c>
      <c r="K81" s="179"/>
      <c r="L81" s="179"/>
      <c r="M81" s="145">
        <f t="shared" si="18"/>
        <v>0</v>
      </c>
      <c r="N81" s="179"/>
      <c r="O81" s="133" t="str">
        <f t="shared" si="19"/>
        <v xml:space="preserve"> </v>
      </c>
      <c r="P81" s="179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16"/>
        <v>0</v>
      </c>
      <c r="I82" s="179"/>
      <c r="J82" s="141" t="str">
        <f t="shared" si="17"/>
        <v xml:space="preserve"> </v>
      </c>
      <c r="K82" s="179"/>
      <c r="L82" s="179"/>
      <c r="M82" s="145">
        <f t="shared" si="18"/>
        <v>0</v>
      </c>
      <c r="N82" s="179"/>
      <c r="O82" s="133" t="str">
        <f t="shared" si="19"/>
        <v xml:space="preserve"> </v>
      </c>
      <c r="P82" s="179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16"/>
        <v>0</v>
      </c>
      <c r="I83" s="179"/>
      <c r="J83" s="141" t="str">
        <f t="shared" si="17"/>
        <v xml:space="preserve"> </v>
      </c>
      <c r="K83" s="179"/>
      <c r="L83" s="179"/>
      <c r="M83" s="145">
        <f t="shared" si="18"/>
        <v>0</v>
      </c>
      <c r="N83" s="179"/>
      <c r="O83" s="133" t="str">
        <f t="shared" si="19"/>
        <v xml:space="preserve"> </v>
      </c>
      <c r="P83" s="179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16"/>
        <v>0</v>
      </c>
      <c r="I84" s="179"/>
      <c r="J84" s="141" t="str">
        <f t="shared" si="17"/>
        <v xml:space="preserve"> </v>
      </c>
      <c r="K84" s="179"/>
      <c r="L84" s="179"/>
      <c r="M84" s="145">
        <f t="shared" si="18"/>
        <v>0</v>
      </c>
      <c r="N84" s="179"/>
      <c r="O84" s="133" t="str">
        <f t="shared" si="19"/>
        <v xml:space="preserve"> </v>
      </c>
      <c r="P84" s="179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16"/>
        <v>0</v>
      </c>
      <c r="I85" s="179"/>
      <c r="J85" s="141" t="str">
        <f t="shared" si="17"/>
        <v xml:space="preserve"> </v>
      </c>
      <c r="K85" s="179"/>
      <c r="L85" s="179"/>
      <c r="M85" s="145">
        <f t="shared" si="18"/>
        <v>0</v>
      </c>
      <c r="N85" s="179"/>
      <c r="O85" s="133" t="str">
        <f t="shared" si="19"/>
        <v xml:space="preserve"> </v>
      </c>
      <c r="P85" s="179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16"/>
        <v>0</v>
      </c>
      <c r="I86" s="179"/>
      <c r="J86" s="141" t="str">
        <f t="shared" si="17"/>
        <v xml:space="preserve"> </v>
      </c>
      <c r="K86" s="179"/>
      <c r="L86" s="179"/>
      <c r="M86" s="145">
        <f t="shared" si="18"/>
        <v>0</v>
      </c>
      <c r="N86" s="179"/>
      <c r="O86" s="133" t="str">
        <f t="shared" si="19"/>
        <v xml:space="preserve"> </v>
      </c>
      <c r="P86" s="179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16"/>
        <v>0</v>
      </c>
      <c r="I87" s="179"/>
      <c r="J87" s="141" t="str">
        <f t="shared" si="17"/>
        <v xml:space="preserve"> </v>
      </c>
      <c r="K87" s="179"/>
      <c r="L87" s="179"/>
      <c r="M87" s="145">
        <f t="shared" si="18"/>
        <v>0</v>
      </c>
      <c r="N87" s="179"/>
      <c r="O87" s="133" t="str">
        <f t="shared" si="19"/>
        <v xml:space="preserve"> </v>
      </c>
      <c r="P87" s="179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16"/>
        <v>0</v>
      </c>
      <c r="I88" s="179"/>
      <c r="J88" s="141" t="str">
        <f t="shared" si="17"/>
        <v xml:space="preserve"> </v>
      </c>
      <c r="K88" s="179"/>
      <c r="L88" s="179"/>
      <c r="M88" s="145">
        <f t="shared" si="18"/>
        <v>0</v>
      </c>
      <c r="N88" s="179"/>
      <c r="O88" s="133" t="str">
        <f t="shared" si="19"/>
        <v xml:space="preserve"> </v>
      </c>
      <c r="P88" s="179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16"/>
        <v>0</v>
      </c>
      <c r="I89" s="179"/>
      <c r="J89" s="141" t="str">
        <f t="shared" si="17"/>
        <v xml:space="preserve"> </v>
      </c>
      <c r="K89" s="179"/>
      <c r="L89" s="179"/>
      <c r="M89" s="145">
        <f t="shared" si="18"/>
        <v>0</v>
      </c>
      <c r="N89" s="179"/>
      <c r="O89" s="133" t="str">
        <f t="shared" si="19"/>
        <v xml:space="preserve"> </v>
      </c>
      <c r="P89" s="179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16"/>
        <v>0</v>
      </c>
      <c r="I90" s="179"/>
      <c r="J90" s="141" t="str">
        <f t="shared" si="17"/>
        <v xml:space="preserve"> </v>
      </c>
      <c r="K90" s="179"/>
      <c r="L90" s="179"/>
      <c r="M90" s="145">
        <f t="shared" si="18"/>
        <v>0</v>
      </c>
      <c r="N90" s="179"/>
      <c r="O90" s="133" t="str">
        <f t="shared" si="19"/>
        <v xml:space="preserve"> </v>
      </c>
      <c r="P90" s="179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16"/>
        <v>0</v>
      </c>
      <c r="I91" s="179"/>
      <c r="J91" s="141" t="str">
        <f t="shared" si="17"/>
        <v xml:space="preserve"> </v>
      </c>
      <c r="K91" s="179"/>
      <c r="L91" s="179"/>
      <c r="M91" s="145">
        <f t="shared" si="18"/>
        <v>0</v>
      </c>
      <c r="N91" s="179"/>
      <c r="O91" s="133" t="str">
        <f t="shared" si="19"/>
        <v xml:space="preserve"> </v>
      </c>
      <c r="P91" s="179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16"/>
        <v>0</v>
      </c>
      <c r="I92" s="179"/>
      <c r="J92" s="141" t="str">
        <f t="shared" si="17"/>
        <v xml:space="preserve"> </v>
      </c>
      <c r="K92" s="179"/>
      <c r="L92" s="179"/>
      <c r="M92" s="145">
        <f t="shared" si="18"/>
        <v>0</v>
      </c>
      <c r="N92" s="179"/>
      <c r="O92" s="133" t="str">
        <f t="shared" si="19"/>
        <v xml:space="preserve"> </v>
      </c>
      <c r="P92" s="179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16"/>
        <v>0</v>
      </c>
      <c r="I93" s="179"/>
      <c r="J93" s="141" t="str">
        <f t="shared" si="17"/>
        <v xml:space="preserve"> </v>
      </c>
      <c r="K93" s="179"/>
      <c r="L93" s="179"/>
      <c r="M93" s="145">
        <f t="shared" si="18"/>
        <v>0</v>
      </c>
      <c r="N93" s="179"/>
      <c r="O93" s="133" t="str">
        <f t="shared" si="19"/>
        <v xml:space="preserve"> </v>
      </c>
      <c r="P93" s="179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16"/>
        <v>0</v>
      </c>
      <c r="I94" s="179"/>
      <c r="J94" s="141" t="str">
        <f t="shared" si="17"/>
        <v xml:space="preserve"> </v>
      </c>
      <c r="K94" s="179"/>
      <c r="L94" s="179"/>
      <c r="M94" s="145">
        <f t="shared" si="18"/>
        <v>0</v>
      </c>
      <c r="N94" s="179"/>
      <c r="O94" s="133" t="str">
        <f t="shared" si="19"/>
        <v xml:space="preserve"> </v>
      </c>
      <c r="P94" s="179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16"/>
        <v>0</v>
      </c>
      <c r="I95" s="179"/>
      <c r="J95" s="141" t="str">
        <f t="shared" si="17"/>
        <v xml:space="preserve"> </v>
      </c>
      <c r="K95" s="179"/>
      <c r="L95" s="179"/>
      <c r="M95" s="145">
        <f t="shared" si="18"/>
        <v>0</v>
      </c>
      <c r="N95" s="179"/>
      <c r="O95" s="133" t="str">
        <f t="shared" si="19"/>
        <v xml:space="preserve"> </v>
      </c>
      <c r="P95" s="179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16"/>
        <v>0</v>
      </c>
      <c r="I96" s="179"/>
      <c r="J96" s="141" t="str">
        <f t="shared" si="17"/>
        <v xml:space="preserve"> </v>
      </c>
      <c r="K96" s="179"/>
      <c r="L96" s="179"/>
      <c r="M96" s="145">
        <f t="shared" si="18"/>
        <v>0</v>
      </c>
      <c r="N96" s="179"/>
      <c r="O96" s="133" t="str">
        <f t="shared" si="19"/>
        <v xml:space="preserve"> </v>
      </c>
      <c r="P96" s="179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16"/>
        <v>0</v>
      </c>
      <c r="I97" s="179"/>
      <c r="J97" s="141" t="str">
        <f t="shared" si="17"/>
        <v xml:space="preserve"> </v>
      </c>
      <c r="K97" s="179"/>
      <c r="L97" s="179"/>
      <c r="M97" s="145">
        <f t="shared" si="18"/>
        <v>0</v>
      </c>
      <c r="N97" s="179"/>
      <c r="O97" s="133" t="str">
        <f t="shared" si="19"/>
        <v xml:space="preserve"> </v>
      </c>
      <c r="P97" s="179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16"/>
        <v>0</v>
      </c>
      <c r="I98" s="179"/>
      <c r="J98" s="141" t="str">
        <f t="shared" si="17"/>
        <v xml:space="preserve"> </v>
      </c>
      <c r="K98" s="179"/>
      <c r="L98" s="179"/>
      <c r="M98" s="145">
        <f t="shared" si="18"/>
        <v>0</v>
      </c>
      <c r="N98" s="179"/>
      <c r="O98" s="133" t="str">
        <f t="shared" si="19"/>
        <v xml:space="preserve"> </v>
      </c>
      <c r="P98" s="179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16"/>
        <v>0</v>
      </c>
      <c r="I99" s="179"/>
      <c r="J99" s="141" t="str">
        <f t="shared" si="17"/>
        <v xml:space="preserve"> </v>
      </c>
      <c r="K99" s="179"/>
      <c r="L99" s="179"/>
      <c r="M99" s="145">
        <f t="shared" si="18"/>
        <v>0</v>
      </c>
      <c r="N99" s="179"/>
      <c r="O99" s="133" t="str">
        <f t="shared" si="19"/>
        <v xml:space="preserve"> </v>
      </c>
      <c r="P99" s="179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16"/>
        <v>0</v>
      </c>
      <c r="I100" s="179"/>
      <c r="J100" s="141" t="str">
        <f t="shared" si="17"/>
        <v xml:space="preserve"> </v>
      </c>
      <c r="K100" s="179"/>
      <c r="L100" s="179"/>
      <c r="M100" s="145">
        <f t="shared" si="18"/>
        <v>0</v>
      </c>
      <c r="N100" s="179"/>
      <c r="O100" s="133" t="str">
        <f t="shared" si="19"/>
        <v xml:space="preserve"> </v>
      </c>
      <c r="P100" s="179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16"/>
        <v>0</v>
      </c>
      <c r="I101" s="179"/>
      <c r="J101" s="141" t="str">
        <f t="shared" si="17"/>
        <v xml:space="preserve"> </v>
      </c>
      <c r="K101" s="179"/>
      <c r="L101" s="179"/>
      <c r="M101" s="145">
        <f t="shared" si="18"/>
        <v>0</v>
      </c>
      <c r="N101" s="179"/>
      <c r="O101" s="133" t="str">
        <f t="shared" si="19"/>
        <v xml:space="preserve"> </v>
      </c>
      <c r="P101" s="179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16"/>
        <v>0</v>
      </c>
      <c r="I102" s="179"/>
      <c r="J102" s="141" t="str">
        <f t="shared" si="17"/>
        <v xml:space="preserve"> </v>
      </c>
      <c r="K102" s="179"/>
      <c r="L102" s="179"/>
      <c r="M102" s="145">
        <f t="shared" si="18"/>
        <v>0</v>
      </c>
      <c r="N102" s="179"/>
      <c r="O102" s="133" t="str">
        <f t="shared" si="19"/>
        <v xml:space="preserve"> </v>
      </c>
      <c r="P102" s="179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16"/>
        <v>0</v>
      </c>
      <c r="I103" s="179"/>
      <c r="J103" s="141" t="str">
        <f t="shared" si="17"/>
        <v xml:space="preserve"> </v>
      </c>
      <c r="K103" s="179"/>
      <c r="L103" s="179"/>
      <c r="M103" s="145">
        <f t="shared" si="18"/>
        <v>0</v>
      </c>
      <c r="N103" s="179"/>
      <c r="O103" s="133" t="str">
        <f t="shared" si="19"/>
        <v xml:space="preserve"> </v>
      </c>
      <c r="P103" s="179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16"/>
        <v>0</v>
      </c>
      <c r="I104" s="179"/>
      <c r="J104" s="141" t="str">
        <f t="shared" si="17"/>
        <v xml:space="preserve"> </v>
      </c>
      <c r="K104" s="179"/>
      <c r="L104" s="179"/>
      <c r="M104" s="145">
        <f t="shared" si="18"/>
        <v>0</v>
      </c>
      <c r="N104" s="179"/>
      <c r="O104" s="133" t="str">
        <f t="shared" si="19"/>
        <v xml:space="preserve"> </v>
      </c>
      <c r="P104" s="179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16"/>
        <v>0</v>
      </c>
      <c r="I105" s="179"/>
      <c r="J105" s="141" t="str">
        <f t="shared" si="17"/>
        <v xml:space="preserve"> </v>
      </c>
      <c r="K105" s="179"/>
      <c r="L105" s="179"/>
      <c r="M105" s="145">
        <f t="shared" si="18"/>
        <v>0</v>
      </c>
      <c r="N105" s="179"/>
      <c r="O105" s="133" t="str">
        <f t="shared" si="19"/>
        <v xml:space="preserve"> </v>
      </c>
      <c r="P105" s="179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16"/>
        <v>0</v>
      </c>
      <c r="I106" s="179"/>
      <c r="J106" s="141" t="str">
        <f t="shared" si="17"/>
        <v xml:space="preserve"> </v>
      </c>
      <c r="K106" s="179"/>
      <c r="L106" s="179"/>
      <c r="M106" s="145">
        <f t="shared" si="18"/>
        <v>0</v>
      </c>
      <c r="N106" s="179"/>
      <c r="O106" s="133" t="str">
        <f t="shared" si="19"/>
        <v xml:space="preserve"> </v>
      </c>
      <c r="P106" s="179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16"/>
        <v>0</v>
      </c>
      <c r="I107" s="179"/>
      <c r="J107" s="141" t="str">
        <f t="shared" si="17"/>
        <v xml:space="preserve"> </v>
      </c>
      <c r="K107" s="179"/>
      <c r="L107" s="179"/>
      <c r="M107" s="145">
        <f t="shared" si="18"/>
        <v>0</v>
      </c>
      <c r="N107" s="179"/>
      <c r="O107" s="133" t="str">
        <f t="shared" si="19"/>
        <v xml:space="preserve"> </v>
      </c>
      <c r="P107" s="179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16"/>
        <v>0</v>
      </c>
      <c r="I108" s="179"/>
      <c r="J108" s="141" t="str">
        <f t="shared" si="17"/>
        <v xml:space="preserve"> </v>
      </c>
      <c r="K108" s="179"/>
      <c r="L108" s="179"/>
      <c r="M108" s="145">
        <f t="shared" si="18"/>
        <v>0</v>
      </c>
      <c r="N108" s="179"/>
      <c r="O108" s="133" t="str">
        <f t="shared" si="19"/>
        <v xml:space="preserve"> </v>
      </c>
      <c r="P108" s="179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16"/>
        <v>0</v>
      </c>
      <c r="I109" s="179"/>
      <c r="J109" s="141" t="str">
        <f t="shared" si="17"/>
        <v xml:space="preserve"> </v>
      </c>
      <c r="K109" s="179"/>
      <c r="L109" s="179"/>
      <c r="M109" s="145">
        <f t="shared" si="18"/>
        <v>0</v>
      </c>
      <c r="N109" s="179"/>
      <c r="O109" s="133" t="str">
        <f t="shared" si="19"/>
        <v xml:space="preserve"> </v>
      </c>
      <c r="P109" s="179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16"/>
        <v>0</v>
      </c>
      <c r="I110" s="179"/>
      <c r="J110" s="141" t="str">
        <f t="shared" si="17"/>
        <v xml:space="preserve"> </v>
      </c>
      <c r="K110" s="179"/>
      <c r="L110" s="179"/>
      <c r="M110" s="145">
        <f t="shared" si="18"/>
        <v>0</v>
      </c>
      <c r="N110" s="179"/>
      <c r="O110" s="133" t="str">
        <f t="shared" si="19"/>
        <v xml:space="preserve"> </v>
      </c>
      <c r="P110" s="179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16"/>
        <v>0</v>
      </c>
      <c r="I111" s="179"/>
      <c r="J111" s="141" t="str">
        <f t="shared" si="17"/>
        <v xml:space="preserve"> </v>
      </c>
      <c r="K111" s="179"/>
      <c r="L111" s="179"/>
      <c r="M111" s="145">
        <f t="shared" si="18"/>
        <v>0</v>
      </c>
      <c r="N111" s="179"/>
      <c r="O111" s="133" t="str">
        <f t="shared" si="19"/>
        <v xml:space="preserve"> </v>
      </c>
      <c r="P111" s="179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16"/>
        <v>0</v>
      </c>
      <c r="I112" s="179"/>
      <c r="J112" s="141" t="str">
        <f t="shared" si="17"/>
        <v xml:space="preserve"> </v>
      </c>
      <c r="K112" s="179"/>
      <c r="L112" s="179"/>
      <c r="M112" s="145">
        <f t="shared" si="18"/>
        <v>0</v>
      </c>
      <c r="N112" s="179"/>
      <c r="O112" s="133" t="str">
        <f t="shared" si="19"/>
        <v xml:space="preserve"> </v>
      </c>
      <c r="P112" s="179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16"/>
        <v>0</v>
      </c>
      <c r="I113" s="179"/>
      <c r="J113" s="141" t="str">
        <f t="shared" si="17"/>
        <v xml:space="preserve"> </v>
      </c>
      <c r="K113" s="179"/>
      <c r="L113" s="179"/>
      <c r="M113" s="145">
        <f t="shared" si="18"/>
        <v>0</v>
      </c>
      <c r="N113" s="179"/>
      <c r="O113" s="133" t="str">
        <f t="shared" si="19"/>
        <v xml:space="preserve"> </v>
      </c>
      <c r="P113" s="179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16"/>
        <v>0</v>
      </c>
      <c r="I114" s="179"/>
      <c r="J114" s="141" t="str">
        <f t="shared" si="17"/>
        <v xml:space="preserve"> </v>
      </c>
      <c r="K114" s="179"/>
      <c r="L114" s="179"/>
      <c r="M114" s="145">
        <f t="shared" si="18"/>
        <v>0</v>
      </c>
      <c r="N114" s="179"/>
      <c r="O114" s="133" t="str">
        <f t="shared" si="19"/>
        <v xml:space="preserve"> </v>
      </c>
      <c r="P114" s="179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20">SUM(F115:G115)</f>
        <v>0</v>
      </c>
      <c r="I115" s="179"/>
      <c r="J115" s="141" t="str">
        <f t="shared" si="17"/>
        <v xml:space="preserve"> </v>
      </c>
      <c r="K115" s="179"/>
      <c r="L115" s="179"/>
      <c r="M115" s="145">
        <f t="shared" si="18"/>
        <v>0</v>
      </c>
      <c r="N115" s="179"/>
      <c r="O115" s="133" t="str">
        <f t="shared" si="19"/>
        <v xml:space="preserve"> </v>
      </c>
      <c r="P115" s="179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20"/>
        <v>0</v>
      </c>
      <c r="I116" s="179"/>
      <c r="J116" s="141" t="str">
        <f t="shared" si="17"/>
        <v xml:space="preserve"> </v>
      </c>
      <c r="K116" s="179"/>
      <c r="L116" s="179"/>
      <c r="M116" s="145">
        <f t="shared" si="18"/>
        <v>0</v>
      </c>
      <c r="N116" s="179"/>
      <c r="O116" s="133" t="str">
        <f t="shared" si="19"/>
        <v xml:space="preserve"> </v>
      </c>
      <c r="P116" s="179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20"/>
        <v>0</v>
      </c>
      <c r="I117" s="179"/>
      <c r="J117" s="141" t="str">
        <f t="shared" si="17"/>
        <v xml:space="preserve"> </v>
      </c>
      <c r="K117" s="179"/>
      <c r="L117" s="179"/>
      <c r="M117" s="145">
        <f t="shared" si="18"/>
        <v>0</v>
      </c>
      <c r="N117" s="179"/>
      <c r="O117" s="133" t="str">
        <f t="shared" si="19"/>
        <v xml:space="preserve"> </v>
      </c>
      <c r="P117" s="179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20"/>
        <v>0</v>
      </c>
      <c r="I118" s="179"/>
      <c r="J118" s="141" t="str">
        <f t="shared" si="17"/>
        <v xml:space="preserve"> </v>
      </c>
      <c r="K118" s="179"/>
      <c r="L118" s="179"/>
      <c r="M118" s="145">
        <f t="shared" si="18"/>
        <v>0</v>
      </c>
      <c r="N118" s="179"/>
      <c r="O118" s="133" t="str">
        <f t="shared" si="19"/>
        <v xml:space="preserve"> </v>
      </c>
      <c r="P118" s="179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20"/>
        <v>0</v>
      </c>
      <c r="I119" s="179"/>
      <c r="J119" s="141" t="str">
        <f t="shared" si="17"/>
        <v xml:space="preserve"> </v>
      </c>
      <c r="K119" s="179"/>
      <c r="L119" s="179"/>
      <c r="M119" s="145">
        <f t="shared" si="18"/>
        <v>0</v>
      </c>
      <c r="N119" s="179"/>
      <c r="O119" s="133" t="str">
        <f t="shared" si="19"/>
        <v xml:space="preserve"> </v>
      </c>
      <c r="P119" s="179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20"/>
        <v>0</v>
      </c>
      <c r="I120" s="179"/>
      <c r="J120" s="141" t="str">
        <f t="shared" si="17"/>
        <v xml:space="preserve"> </v>
      </c>
      <c r="K120" s="179"/>
      <c r="L120" s="179"/>
      <c r="M120" s="145">
        <f t="shared" si="18"/>
        <v>0</v>
      </c>
      <c r="N120" s="179"/>
      <c r="O120" s="133" t="str">
        <f t="shared" si="19"/>
        <v xml:space="preserve"> </v>
      </c>
      <c r="P120" s="179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20"/>
        <v>0</v>
      </c>
      <c r="I121" s="179"/>
      <c r="J121" s="141" t="str">
        <f t="shared" si="17"/>
        <v xml:space="preserve"> </v>
      </c>
      <c r="K121" s="179"/>
      <c r="L121" s="179"/>
      <c r="M121" s="145">
        <f t="shared" si="18"/>
        <v>0</v>
      </c>
      <c r="N121" s="179"/>
      <c r="O121" s="133" t="str">
        <f t="shared" si="19"/>
        <v xml:space="preserve"> </v>
      </c>
      <c r="P121" s="179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20"/>
        <v>0</v>
      </c>
      <c r="I122" s="179"/>
      <c r="J122" s="141" t="str">
        <f t="shared" si="17"/>
        <v xml:space="preserve"> </v>
      </c>
      <c r="K122" s="179"/>
      <c r="L122" s="179"/>
      <c r="M122" s="145">
        <f t="shared" si="18"/>
        <v>0</v>
      </c>
      <c r="N122" s="179"/>
      <c r="O122" s="133" t="str">
        <f t="shared" si="19"/>
        <v xml:space="preserve"> </v>
      </c>
      <c r="P122" s="179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20"/>
        <v>0</v>
      </c>
      <c r="I123" s="179"/>
      <c r="J123" s="141" t="str">
        <f t="shared" si="17"/>
        <v xml:space="preserve"> </v>
      </c>
      <c r="K123" s="179"/>
      <c r="L123" s="179"/>
      <c r="M123" s="145">
        <f t="shared" si="18"/>
        <v>0</v>
      </c>
      <c r="N123" s="179"/>
      <c r="O123" s="133" t="str">
        <f t="shared" si="19"/>
        <v xml:space="preserve"> </v>
      </c>
      <c r="P123" s="179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20"/>
        <v>0</v>
      </c>
      <c r="I124" s="179"/>
      <c r="J124" s="141" t="str">
        <f t="shared" si="17"/>
        <v xml:space="preserve"> </v>
      </c>
      <c r="K124" s="179"/>
      <c r="L124" s="179"/>
      <c r="M124" s="145">
        <f t="shared" si="18"/>
        <v>0</v>
      </c>
      <c r="N124" s="179"/>
      <c r="O124" s="133" t="str">
        <f t="shared" si="19"/>
        <v xml:space="preserve"> </v>
      </c>
      <c r="P124" s="179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20"/>
        <v>0</v>
      </c>
      <c r="I125" s="179"/>
      <c r="J125" s="141" t="str">
        <f t="shared" si="17"/>
        <v xml:space="preserve"> </v>
      </c>
      <c r="K125" s="179"/>
      <c r="L125" s="179"/>
      <c r="M125" s="145">
        <f t="shared" si="18"/>
        <v>0</v>
      </c>
      <c r="N125" s="179"/>
      <c r="O125" s="133" t="str">
        <f t="shared" si="19"/>
        <v xml:space="preserve"> </v>
      </c>
      <c r="P125" s="179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20"/>
        <v>0</v>
      </c>
      <c r="I126" s="179"/>
      <c r="J126" s="141" t="str">
        <f t="shared" si="17"/>
        <v xml:space="preserve"> </v>
      </c>
      <c r="K126" s="179"/>
      <c r="L126" s="179"/>
      <c r="M126" s="145">
        <f t="shared" si="18"/>
        <v>0</v>
      </c>
      <c r="N126" s="179"/>
      <c r="O126" s="133" t="str">
        <f t="shared" si="19"/>
        <v xml:space="preserve"> </v>
      </c>
      <c r="P126" s="179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20"/>
        <v>0</v>
      </c>
      <c r="I127" s="179"/>
      <c r="J127" s="141" t="str">
        <f t="shared" si="17"/>
        <v xml:space="preserve"> </v>
      </c>
      <c r="K127" s="179"/>
      <c r="L127" s="179"/>
      <c r="M127" s="145">
        <f t="shared" si="18"/>
        <v>0</v>
      </c>
      <c r="N127" s="179"/>
      <c r="O127" s="133" t="str">
        <f t="shared" si="19"/>
        <v xml:space="preserve"> </v>
      </c>
      <c r="P127" s="179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20"/>
        <v>0</v>
      </c>
      <c r="I128" s="179"/>
      <c r="J128" s="141" t="str">
        <f t="shared" si="17"/>
        <v xml:space="preserve"> </v>
      </c>
      <c r="K128" s="179"/>
      <c r="L128" s="179"/>
      <c r="M128" s="145">
        <f t="shared" si="18"/>
        <v>0</v>
      </c>
      <c r="N128" s="179"/>
      <c r="O128" s="133" t="str">
        <f t="shared" si="19"/>
        <v xml:space="preserve"> </v>
      </c>
      <c r="P128" s="179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20"/>
        <v>0</v>
      </c>
      <c r="I129" s="179"/>
      <c r="J129" s="141" t="str">
        <f t="shared" si="17"/>
        <v xml:space="preserve"> </v>
      </c>
      <c r="K129" s="179"/>
      <c r="L129" s="179"/>
      <c r="M129" s="145">
        <f t="shared" si="18"/>
        <v>0</v>
      </c>
      <c r="N129" s="179"/>
      <c r="O129" s="133" t="str">
        <f t="shared" si="19"/>
        <v xml:space="preserve"> </v>
      </c>
      <c r="P129" s="179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20"/>
        <v>0</v>
      </c>
      <c r="I130" s="179"/>
      <c r="J130" s="141" t="str">
        <f t="shared" si="17"/>
        <v xml:space="preserve"> </v>
      </c>
      <c r="K130" s="179"/>
      <c r="L130" s="179"/>
      <c r="M130" s="145">
        <f t="shared" si="18"/>
        <v>0</v>
      </c>
      <c r="N130" s="179"/>
      <c r="O130" s="133" t="str">
        <f t="shared" si="19"/>
        <v xml:space="preserve"> </v>
      </c>
      <c r="P130" s="179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20"/>
        <v>0</v>
      </c>
      <c r="I131" s="179"/>
      <c r="J131" s="141" t="str">
        <f t="shared" si="17"/>
        <v xml:space="preserve"> </v>
      </c>
      <c r="K131" s="179"/>
      <c r="L131" s="179"/>
      <c r="M131" s="145">
        <f t="shared" si="18"/>
        <v>0</v>
      </c>
      <c r="N131" s="179"/>
      <c r="O131" s="133" t="str">
        <f t="shared" si="19"/>
        <v xml:space="preserve"> </v>
      </c>
      <c r="P131" s="179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20"/>
        <v>0</v>
      </c>
      <c r="I132" s="179"/>
      <c r="J132" s="141" t="str">
        <f t="shared" si="17"/>
        <v xml:space="preserve"> </v>
      </c>
      <c r="K132" s="179"/>
      <c r="L132" s="179"/>
      <c r="M132" s="145">
        <f t="shared" si="18"/>
        <v>0</v>
      </c>
      <c r="N132" s="179"/>
      <c r="O132" s="133" t="str">
        <f t="shared" si="19"/>
        <v xml:space="preserve"> </v>
      </c>
      <c r="P132" s="179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20"/>
        <v>0</v>
      </c>
      <c r="I133" s="179"/>
      <c r="J133" s="141" t="str">
        <f t="shared" si="17"/>
        <v xml:space="preserve"> </v>
      </c>
      <c r="K133" s="179"/>
      <c r="L133" s="179"/>
      <c r="M133" s="145">
        <f t="shared" si="18"/>
        <v>0</v>
      </c>
      <c r="N133" s="179"/>
      <c r="O133" s="133" t="str">
        <f t="shared" si="19"/>
        <v xml:space="preserve"> </v>
      </c>
      <c r="P133" s="179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20"/>
        <v>0</v>
      </c>
      <c r="I134" s="179"/>
      <c r="J134" s="141" t="str">
        <f t="shared" si="17"/>
        <v xml:space="preserve"> </v>
      </c>
      <c r="K134" s="179"/>
      <c r="L134" s="179"/>
      <c r="M134" s="145">
        <f t="shared" si="18"/>
        <v>0</v>
      </c>
      <c r="N134" s="179"/>
      <c r="O134" s="133" t="str">
        <f t="shared" si="19"/>
        <v xml:space="preserve"> </v>
      </c>
      <c r="P134" s="179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20"/>
        <v>0</v>
      </c>
      <c r="I135" s="179"/>
      <c r="J135" s="141" t="str">
        <f t="shared" si="17"/>
        <v xml:space="preserve"> </v>
      </c>
      <c r="K135" s="179"/>
      <c r="L135" s="179"/>
      <c r="M135" s="145">
        <f t="shared" si="18"/>
        <v>0</v>
      </c>
      <c r="N135" s="179"/>
      <c r="O135" s="133" t="str">
        <f t="shared" si="19"/>
        <v xml:space="preserve"> </v>
      </c>
      <c r="P135" s="179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20"/>
        <v>0</v>
      </c>
      <c r="I136" s="179"/>
      <c r="J136" s="141" t="str">
        <f t="shared" ref="J136:J199" si="21">IF(H136=0," ",I136/H136)</f>
        <v xml:space="preserve"> </v>
      </c>
      <c r="K136" s="179"/>
      <c r="L136" s="179"/>
      <c r="M136" s="145">
        <f t="shared" ref="M136:M199" si="22">SUM(K136:L136)</f>
        <v>0</v>
      </c>
      <c r="N136" s="179"/>
      <c r="O136" s="133" t="str">
        <f t="shared" ref="O136:O199" si="23">IF(M136=0," ",N136/M136)</f>
        <v xml:space="preserve"> </v>
      </c>
      <c r="P136" s="179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20"/>
        <v>0</v>
      </c>
      <c r="I137" s="179"/>
      <c r="J137" s="141" t="str">
        <f t="shared" si="21"/>
        <v xml:space="preserve"> </v>
      </c>
      <c r="K137" s="179"/>
      <c r="L137" s="179"/>
      <c r="M137" s="145">
        <f t="shared" si="22"/>
        <v>0</v>
      </c>
      <c r="N137" s="179"/>
      <c r="O137" s="133" t="str">
        <f t="shared" si="23"/>
        <v xml:space="preserve"> </v>
      </c>
      <c r="P137" s="179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20"/>
        <v>0</v>
      </c>
      <c r="I138" s="179"/>
      <c r="J138" s="141" t="str">
        <f t="shared" si="21"/>
        <v xml:space="preserve"> </v>
      </c>
      <c r="K138" s="179"/>
      <c r="L138" s="179"/>
      <c r="M138" s="145">
        <f t="shared" si="22"/>
        <v>0</v>
      </c>
      <c r="N138" s="179"/>
      <c r="O138" s="133" t="str">
        <f t="shared" si="23"/>
        <v xml:space="preserve"> </v>
      </c>
      <c r="P138" s="179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20"/>
        <v>0</v>
      </c>
      <c r="I139" s="179"/>
      <c r="J139" s="141" t="str">
        <f t="shared" si="21"/>
        <v xml:space="preserve"> </v>
      </c>
      <c r="K139" s="179"/>
      <c r="L139" s="179"/>
      <c r="M139" s="145">
        <f t="shared" si="22"/>
        <v>0</v>
      </c>
      <c r="N139" s="179"/>
      <c r="O139" s="133" t="str">
        <f t="shared" si="23"/>
        <v xml:space="preserve"> </v>
      </c>
      <c r="P139" s="179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20"/>
        <v>0</v>
      </c>
      <c r="I140" s="179"/>
      <c r="J140" s="141" t="str">
        <f t="shared" si="21"/>
        <v xml:space="preserve"> </v>
      </c>
      <c r="K140" s="179"/>
      <c r="L140" s="179"/>
      <c r="M140" s="145">
        <f t="shared" si="22"/>
        <v>0</v>
      </c>
      <c r="N140" s="179"/>
      <c r="O140" s="133" t="str">
        <f t="shared" si="23"/>
        <v xml:space="preserve"> </v>
      </c>
      <c r="P140" s="179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20"/>
        <v>0</v>
      </c>
      <c r="I141" s="179"/>
      <c r="J141" s="141" t="str">
        <f t="shared" si="21"/>
        <v xml:space="preserve"> </v>
      </c>
      <c r="K141" s="179"/>
      <c r="L141" s="179"/>
      <c r="M141" s="145">
        <f t="shared" si="22"/>
        <v>0</v>
      </c>
      <c r="N141" s="179"/>
      <c r="O141" s="133" t="str">
        <f t="shared" si="23"/>
        <v xml:space="preserve"> </v>
      </c>
      <c r="P141" s="179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20"/>
        <v>0</v>
      </c>
      <c r="I142" s="179"/>
      <c r="J142" s="141" t="str">
        <f t="shared" si="21"/>
        <v xml:space="preserve"> </v>
      </c>
      <c r="K142" s="179"/>
      <c r="L142" s="179"/>
      <c r="M142" s="145">
        <f t="shared" si="22"/>
        <v>0</v>
      </c>
      <c r="N142" s="179"/>
      <c r="O142" s="133" t="str">
        <f t="shared" si="23"/>
        <v xml:space="preserve"> </v>
      </c>
      <c r="P142" s="179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20"/>
        <v>0</v>
      </c>
      <c r="I143" s="179"/>
      <c r="J143" s="141" t="str">
        <f t="shared" si="21"/>
        <v xml:space="preserve"> </v>
      </c>
      <c r="K143" s="179"/>
      <c r="L143" s="179"/>
      <c r="M143" s="145">
        <f t="shared" si="22"/>
        <v>0</v>
      </c>
      <c r="N143" s="179"/>
      <c r="O143" s="133" t="str">
        <f t="shared" si="23"/>
        <v xml:space="preserve"> </v>
      </c>
      <c r="P143" s="179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20"/>
        <v>0</v>
      </c>
      <c r="I144" s="179"/>
      <c r="J144" s="141" t="str">
        <f t="shared" si="21"/>
        <v xml:space="preserve"> </v>
      </c>
      <c r="K144" s="179"/>
      <c r="L144" s="179"/>
      <c r="M144" s="145">
        <f t="shared" si="22"/>
        <v>0</v>
      </c>
      <c r="N144" s="179"/>
      <c r="O144" s="133" t="str">
        <f t="shared" si="23"/>
        <v xml:space="preserve"> </v>
      </c>
      <c r="P144" s="179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20"/>
        <v>0</v>
      </c>
      <c r="I145" s="179"/>
      <c r="J145" s="141" t="str">
        <f t="shared" si="21"/>
        <v xml:space="preserve"> </v>
      </c>
      <c r="K145" s="179"/>
      <c r="L145" s="179"/>
      <c r="M145" s="145">
        <f t="shared" si="22"/>
        <v>0</v>
      </c>
      <c r="N145" s="179"/>
      <c r="O145" s="133" t="str">
        <f t="shared" si="23"/>
        <v xml:space="preserve"> </v>
      </c>
      <c r="P145" s="179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20"/>
        <v>0</v>
      </c>
      <c r="I146" s="179"/>
      <c r="J146" s="141" t="str">
        <f t="shared" si="21"/>
        <v xml:space="preserve"> </v>
      </c>
      <c r="K146" s="179"/>
      <c r="L146" s="179"/>
      <c r="M146" s="145">
        <f t="shared" si="22"/>
        <v>0</v>
      </c>
      <c r="N146" s="179"/>
      <c r="O146" s="133" t="str">
        <f t="shared" si="23"/>
        <v xml:space="preserve"> </v>
      </c>
      <c r="P146" s="179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20"/>
        <v>0</v>
      </c>
      <c r="I147" s="179"/>
      <c r="J147" s="141" t="str">
        <f t="shared" si="21"/>
        <v xml:space="preserve"> </v>
      </c>
      <c r="K147" s="179"/>
      <c r="L147" s="179"/>
      <c r="M147" s="145">
        <f t="shared" si="22"/>
        <v>0</v>
      </c>
      <c r="N147" s="179"/>
      <c r="O147" s="133" t="str">
        <f t="shared" si="23"/>
        <v xml:space="preserve"> </v>
      </c>
      <c r="P147" s="179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20"/>
        <v>0</v>
      </c>
      <c r="I148" s="179"/>
      <c r="J148" s="141" t="str">
        <f t="shared" si="21"/>
        <v xml:space="preserve"> </v>
      </c>
      <c r="K148" s="179"/>
      <c r="L148" s="179"/>
      <c r="M148" s="145">
        <f t="shared" si="22"/>
        <v>0</v>
      </c>
      <c r="N148" s="179"/>
      <c r="O148" s="133" t="str">
        <f t="shared" si="23"/>
        <v xml:space="preserve"> </v>
      </c>
      <c r="P148" s="179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20"/>
        <v>0</v>
      </c>
      <c r="I149" s="179"/>
      <c r="J149" s="141" t="str">
        <f t="shared" si="21"/>
        <v xml:space="preserve"> </v>
      </c>
      <c r="K149" s="179"/>
      <c r="L149" s="179"/>
      <c r="M149" s="145">
        <f t="shared" si="22"/>
        <v>0</v>
      </c>
      <c r="N149" s="179"/>
      <c r="O149" s="133" t="str">
        <f t="shared" si="23"/>
        <v xml:space="preserve"> </v>
      </c>
      <c r="P149" s="179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20"/>
        <v>0</v>
      </c>
      <c r="I150" s="179"/>
      <c r="J150" s="141" t="str">
        <f t="shared" si="21"/>
        <v xml:space="preserve"> </v>
      </c>
      <c r="K150" s="179"/>
      <c r="L150" s="179"/>
      <c r="M150" s="145">
        <f t="shared" si="22"/>
        <v>0</v>
      </c>
      <c r="N150" s="179"/>
      <c r="O150" s="133" t="str">
        <f t="shared" si="23"/>
        <v xml:space="preserve"> </v>
      </c>
      <c r="P150" s="179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20"/>
        <v>0</v>
      </c>
      <c r="I151" s="179"/>
      <c r="J151" s="141" t="str">
        <f t="shared" si="21"/>
        <v xml:space="preserve"> </v>
      </c>
      <c r="K151" s="179"/>
      <c r="L151" s="179"/>
      <c r="M151" s="145">
        <f t="shared" si="22"/>
        <v>0</v>
      </c>
      <c r="N151" s="179"/>
      <c r="O151" s="133" t="str">
        <f t="shared" si="23"/>
        <v xml:space="preserve"> </v>
      </c>
      <c r="P151" s="179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20"/>
        <v>0</v>
      </c>
      <c r="I152" s="179"/>
      <c r="J152" s="141" t="str">
        <f t="shared" si="21"/>
        <v xml:space="preserve"> </v>
      </c>
      <c r="K152" s="179"/>
      <c r="L152" s="179"/>
      <c r="M152" s="145">
        <f t="shared" si="22"/>
        <v>0</v>
      </c>
      <c r="N152" s="179"/>
      <c r="O152" s="133" t="str">
        <f t="shared" si="23"/>
        <v xml:space="preserve"> </v>
      </c>
      <c r="P152" s="179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20"/>
        <v>0</v>
      </c>
      <c r="I153" s="179"/>
      <c r="J153" s="141" t="str">
        <f t="shared" si="21"/>
        <v xml:space="preserve"> </v>
      </c>
      <c r="K153" s="179"/>
      <c r="L153" s="179"/>
      <c r="M153" s="145">
        <f t="shared" si="22"/>
        <v>0</v>
      </c>
      <c r="N153" s="179"/>
      <c r="O153" s="133" t="str">
        <f t="shared" si="23"/>
        <v xml:space="preserve"> </v>
      </c>
      <c r="P153" s="179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20"/>
        <v>0</v>
      </c>
      <c r="I154" s="179"/>
      <c r="J154" s="141" t="str">
        <f t="shared" si="21"/>
        <v xml:space="preserve"> </v>
      </c>
      <c r="K154" s="179"/>
      <c r="L154" s="179"/>
      <c r="M154" s="145">
        <f t="shared" si="22"/>
        <v>0</v>
      </c>
      <c r="N154" s="179"/>
      <c r="O154" s="133" t="str">
        <f t="shared" si="23"/>
        <v xml:space="preserve"> </v>
      </c>
      <c r="P154" s="179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20"/>
        <v>0</v>
      </c>
      <c r="I155" s="179"/>
      <c r="J155" s="141" t="str">
        <f t="shared" si="21"/>
        <v xml:space="preserve"> </v>
      </c>
      <c r="K155" s="179"/>
      <c r="L155" s="179"/>
      <c r="M155" s="145">
        <f t="shared" si="22"/>
        <v>0</v>
      </c>
      <c r="N155" s="179"/>
      <c r="O155" s="133" t="str">
        <f t="shared" si="23"/>
        <v xml:space="preserve"> </v>
      </c>
      <c r="P155" s="179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20"/>
        <v>0</v>
      </c>
      <c r="I156" s="179"/>
      <c r="J156" s="141" t="str">
        <f t="shared" si="21"/>
        <v xml:space="preserve"> </v>
      </c>
      <c r="K156" s="179"/>
      <c r="L156" s="179"/>
      <c r="M156" s="145">
        <f t="shared" si="22"/>
        <v>0</v>
      </c>
      <c r="N156" s="179"/>
      <c r="O156" s="133" t="str">
        <f t="shared" si="23"/>
        <v xml:space="preserve"> </v>
      </c>
      <c r="P156" s="179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20"/>
        <v>0</v>
      </c>
      <c r="I157" s="179"/>
      <c r="J157" s="141" t="str">
        <f t="shared" si="21"/>
        <v xml:space="preserve"> </v>
      </c>
      <c r="K157" s="179"/>
      <c r="L157" s="179"/>
      <c r="M157" s="145">
        <f t="shared" si="22"/>
        <v>0</v>
      </c>
      <c r="N157" s="179"/>
      <c r="O157" s="133" t="str">
        <f t="shared" si="23"/>
        <v xml:space="preserve"> </v>
      </c>
      <c r="P157" s="179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20"/>
        <v>0</v>
      </c>
      <c r="I158" s="179"/>
      <c r="J158" s="141" t="str">
        <f t="shared" si="21"/>
        <v xml:space="preserve"> </v>
      </c>
      <c r="K158" s="179"/>
      <c r="L158" s="179"/>
      <c r="M158" s="145">
        <f t="shared" si="22"/>
        <v>0</v>
      </c>
      <c r="N158" s="179"/>
      <c r="O158" s="133" t="str">
        <f t="shared" si="23"/>
        <v xml:space="preserve"> </v>
      </c>
      <c r="P158" s="179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20"/>
        <v>0</v>
      </c>
      <c r="I159" s="179"/>
      <c r="J159" s="141" t="str">
        <f t="shared" si="21"/>
        <v xml:space="preserve"> </v>
      </c>
      <c r="K159" s="179"/>
      <c r="L159" s="179"/>
      <c r="M159" s="145">
        <f t="shared" si="22"/>
        <v>0</v>
      </c>
      <c r="N159" s="179"/>
      <c r="O159" s="133" t="str">
        <f t="shared" si="23"/>
        <v xml:space="preserve"> </v>
      </c>
      <c r="P159" s="179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20"/>
        <v>0</v>
      </c>
      <c r="I160" s="179"/>
      <c r="J160" s="141" t="str">
        <f t="shared" si="21"/>
        <v xml:space="preserve"> </v>
      </c>
      <c r="K160" s="179"/>
      <c r="L160" s="179"/>
      <c r="M160" s="145">
        <f t="shared" si="22"/>
        <v>0</v>
      </c>
      <c r="N160" s="179"/>
      <c r="O160" s="133" t="str">
        <f t="shared" si="23"/>
        <v xml:space="preserve"> </v>
      </c>
      <c r="P160" s="179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20"/>
        <v>0</v>
      </c>
      <c r="I161" s="179"/>
      <c r="J161" s="141" t="str">
        <f t="shared" si="21"/>
        <v xml:space="preserve"> </v>
      </c>
      <c r="K161" s="179"/>
      <c r="L161" s="179"/>
      <c r="M161" s="145">
        <f t="shared" si="22"/>
        <v>0</v>
      </c>
      <c r="N161" s="179"/>
      <c r="O161" s="133" t="str">
        <f t="shared" si="23"/>
        <v xml:space="preserve"> </v>
      </c>
      <c r="P161" s="179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20"/>
        <v>0</v>
      </c>
      <c r="I162" s="179"/>
      <c r="J162" s="141" t="str">
        <f t="shared" si="21"/>
        <v xml:space="preserve"> </v>
      </c>
      <c r="K162" s="179"/>
      <c r="L162" s="179"/>
      <c r="M162" s="145">
        <f t="shared" si="22"/>
        <v>0</v>
      </c>
      <c r="N162" s="179"/>
      <c r="O162" s="133" t="str">
        <f t="shared" si="23"/>
        <v xml:space="preserve"> </v>
      </c>
      <c r="P162" s="179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20"/>
        <v>0</v>
      </c>
      <c r="I163" s="179"/>
      <c r="J163" s="141" t="str">
        <f t="shared" si="21"/>
        <v xml:space="preserve"> </v>
      </c>
      <c r="K163" s="179"/>
      <c r="L163" s="179"/>
      <c r="M163" s="145">
        <f t="shared" si="22"/>
        <v>0</v>
      </c>
      <c r="N163" s="179"/>
      <c r="O163" s="133" t="str">
        <f t="shared" si="23"/>
        <v xml:space="preserve"> </v>
      </c>
      <c r="P163" s="179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20"/>
        <v>0</v>
      </c>
      <c r="I164" s="179"/>
      <c r="J164" s="141" t="str">
        <f t="shared" si="21"/>
        <v xml:space="preserve"> </v>
      </c>
      <c r="K164" s="179"/>
      <c r="L164" s="179"/>
      <c r="M164" s="145">
        <f t="shared" si="22"/>
        <v>0</v>
      </c>
      <c r="N164" s="179"/>
      <c r="O164" s="133" t="str">
        <f t="shared" si="23"/>
        <v xml:space="preserve"> </v>
      </c>
      <c r="P164" s="179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20"/>
        <v>0</v>
      </c>
      <c r="I165" s="179"/>
      <c r="J165" s="141" t="str">
        <f t="shared" si="21"/>
        <v xml:space="preserve"> </v>
      </c>
      <c r="K165" s="179"/>
      <c r="L165" s="179"/>
      <c r="M165" s="145">
        <f t="shared" si="22"/>
        <v>0</v>
      </c>
      <c r="N165" s="179"/>
      <c r="O165" s="133" t="str">
        <f t="shared" si="23"/>
        <v xml:space="preserve"> </v>
      </c>
      <c r="P165" s="179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20"/>
        <v>0</v>
      </c>
      <c r="I166" s="179"/>
      <c r="J166" s="141" t="str">
        <f t="shared" si="21"/>
        <v xml:space="preserve"> </v>
      </c>
      <c r="K166" s="179"/>
      <c r="L166" s="179"/>
      <c r="M166" s="145">
        <f t="shared" si="22"/>
        <v>0</v>
      </c>
      <c r="N166" s="179"/>
      <c r="O166" s="133" t="str">
        <f t="shared" si="23"/>
        <v xml:space="preserve"> </v>
      </c>
      <c r="P166" s="179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20"/>
        <v>0</v>
      </c>
      <c r="I167" s="179"/>
      <c r="J167" s="141" t="str">
        <f t="shared" si="21"/>
        <v xml:space="preserve"> </v>
      </c>
      <c r="K167" s="179"/>
      <c r="L167" s="179"/>
      <c r="M167" s="145">
        <f t="shared" si="22"/>
        <v>0</v>
      </c>
      <c r="N167" s="179"/>
      <c r="O167" s="133" t="str">
        <f t="shared" si="23"/>
        <v xml:space="preserve"> </v>
      </c>
      <c r="P167" s="179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20"/>
        <v>0</v>
      </c>
      <c r="I168" s="179"/>
      <c r="J168" s="141" t="str">
        <f t="shared" si="21"/>
        <v xml:space="preserve"> </v>
      </c>
      <c r="K168" s="179"/>
      <c r="L168" s="179"/>
      <c r="M168" s="145">
        <f t="shared" si="22"/>
        <v>0</v>
      </c>
      <c r="N168" s="179"/>
      <c r="O168" s="133" t="str">
        <f t="shared" si="23"/>
        <v xml:space="preserve"> </v>
      </c>
      <c r="P168" s="179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20"/>
        <v>0</v>
      </c>
      <c r="I169" s="179"/>
      <c r="J169" s="141" t="str">
        <f t="shared" si="21"/>
        <v xml:space="preserve"> </v>
      </c>
      <c r="K169" s="179"/>
      <c r="L169" s="179"/>
      <c r="M169" s="145">
        <f t="shared" si="22"/>
        <v>0</v>
      </c>
      <c r="N169" s="179"/>
      <c r="O169" s="133" t="str">
        <f t="shared" si="23"/>
        <v xml:space="preserve"> </v>
      </c>
      <c r="P169" s="179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20"/>
        <v>0</v>
      </c>
      <c r="I170" s="179"/>
      <c r="J170" s="141" t="str">
        <f t="shared" si="21"/>
        <v xml:space="preserve"> </v>
      </c>
      <c r="K170" s="179"/>
      <c r="L170" s="179"/>
      <c r="M170" s="145">
        <f t="shared" si="22"/>
        <v>0</v>
      </c>
      <c r="N170" s="179"/>
      <c r="O170" s="133" t="str">
        <f t="shared" si="23"/>
        <v xml:space="preserve"> </v>
      </c>
      <c r="P170" s="179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20"/>
        <v>0</v>
      </c>
      <c r="I171" s="179"/>
      <c r="J171" s="141" t="str">
        <f t="shared" si="21"/>
        <v xml:space="preserve"> </v>
      </c>
      <c r="K171" s="179"/>
      <c r="L171" s="179"/>
      <c r="M171" s="145">
        <f t="shared" si="22"/>
        <v>0</v>
      </c>
      <c r="N171" s="179"/>
      <c r="O171" s="133" t="str">
        <f t="shared" si="23"/>
        <v xml:space="preserve"> </v>
      </c>
      <c r="P171" s="179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20"/>
        <v>0</v>
      </c>
      <c r="I172" s="179"/>
      <c r="J172" s="141" t="str">
        <f t="shared" si="21"/>
        <v xml:space="preserve"> </v>
      </c>
      <c r="K172" s="179"/>
      <c r="L172" s="179"/>
      <c r="M172" s="145">
        <f t="shared" si="22"/>
        <v>0</v>
      </c>
      <c r="N172" s="179"/>
      <c r="O172" s="133" t="str">
        <f t="shared" si="23"/>
        <v xml:space="preserve"> </v>
      </c>
      <c r="P172" s="179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20"/>
        <v>0</v>
      </c>
      <c r="I173" s="179"/>
      <c r="J173" s="141" t="str">
        <f t="shared" si="21"/>
        <v xml:space="preserve"> </v>
      </c>
      <c r="K173" s="179"/>
      <c r="L173" s="179"/>
      <c r="M173" s="145">
        <f t="shared" si="22"/>
        <v>0</v>
      </c>
      <c r="N173" s="179"/>
      <c r="O173" s="133" t="str">
        <f t="shared" si="23"/>
        <v xml:space="preserve"> </v>
      </c>
      <c r="P173" s="179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20"/>
        <v>0</v>
      </c>
      <c r="I174" s="179"/>
      <c r="J174" s="141" t="str">
        <f t="shared" si="21"/>
        <v xml:space="preserve"> </v>
      </c>
      <c r="K174" s="179"/>
      <c r="L174" s="179"/>
      <c r="M174" s="145">
        <f t="shared" si="22"/>
        <v>0</v>
      </c>
      <c r="N174" s="179"/>
      <c r="O174" s="133" t="str">
        <f t="shared" si="23"/>
        <v xml:space="preserve"> </v>
      </c>
      <c r="P174" s="179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20"/>
        <v>0</v>
      </c>
      <c r="I175" s="179"/>
      <c r="J175" s="141" t="str">
        <f t="shared" si="21"/>
        <v xml:space="preserve"> </v>
      </c>
      <c r="K175" s="179"/>
      <c r="L175" s="179"/>
      <c r="M175" s="145">
        <f t="shared" si="22"/>
        <v>0</v>
      </c>
      <c r="N175" s="179"/>
      <c r="O175" s="133" t="str">
        <f t="shared" si="23"/>
        <v xml:space="preserve"> </v>
      </c>
      <c r="P175" s="179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20"/>
        <v>0</v>
      </c>
      <c r="I176" s="179"/>
      <c r="J176" s="141" t="str">
        <f t="shared" si="21"/>
        <v xml:space="preserve"> </v>
      </c>
      <c r="K176" s="179"/>
      <c r="L176" s="179"/>
      <c r="M176" s="145">
        <f t="shared" si="22"/>
        <v>0</v>
      </c>
      <c r="N176" s="179"/>
      <c r="O176" s="133" t="str">
        <f t="shared" si="23"/>
        <v xml:space="preserve"> </v>
      </c>
      <c r="P176" s="179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20"/>
        <v>0</v>
      </c>
      <c r="I177" s="179"/>
      <c r="J177" s="141" t="str">
        <f t="shared" si="21"/>
        <v xml:space="preserve"> </v>
      </c>
      <c r="K177" s="179"/>
      <c r="L177" s="179"/>
      <c r="M177" s="145">
        <f t="shared" si="22"/>
        <v>0</v>
      </c>
      <c r="N177" s="179"/>
      <c r="O177" s="133" t="str">
        <f t="shared" si="23"/>
        <v xml:space="preserve"> </v>
      </c>
      <c r="P177" s="179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20"/>
        <v>0</v>
      </c>
      <c r="I178" s="179"/>
      <c r="J178" s="141" t="str">
        <f t="shared" si="21"/>
        <v xml:space="preserve"> </v>
      </c>
      <c r="K178" s="179"/>
      <c r="L178" s="179"/>
      <c r="M178" s="145">
        <f t="shared" si="22"/>
        <v>0</v>
      </c>
      <c r="N178" s="179"/>
      <c r="O178" s="133" t="str">
        <f t="shared" si="23"/>
        <v xml:space="preserve"> </v>
      </c>
      <c r="P178" s="179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4">SUM(F179:G179)</f>
        <v>0</v>
      </c>
      <c r="I179" s="179"/>
      <c r="J179" s="141" t="str">
        <f t="shared" si="21"/>
        <v xml:space="preserve"> </v>
      </c>
      <c r="K179" s="179"/>
      <c r="L179" s="179"/>
      <c r="M179" s="145">
        <f t="shared" si="22"/>
        <v>0</v>
      </c>
      <c r="N179" s="179"/>
      <c r="O179" s="133" t="str">
        <f t="shared" si="23"/>
        <v xml:space="preserve"> </v>
      </c>
      <c r="P179" s="179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4"/>
        <v>0</v>
      </c>
      <c r="I180" s="179"/>
      <c r="J180" s="141" t="str">
        <f t="shared" si="21"/>
        <v xml:space="preserve"> </v>
      </c>
      <c r="K180" s="179"/>
      <c r="L180" s="179"/>
      <c r="M180" s="145">
        <f t="shared" si="22"/>
        <v>0</v>
      </c>
      <c r="N180" s="179"/>
      <c r="O180" s="133" t="str">
        <f t="shared" si="23"/>
        <v xml:space="preserve"> </v>
      </c>
      <c r="P180" s="179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4"/>
        <v>0</v>
      </c>
      <c r="I181" s="179"/>
      <c r="J181" s="141" t="str">
        <f t="shared" si="21"/>
        <v xml:space="preserve"> </v>
      </c>
      <c r="K181" s="179"/>
      <c r="L181" s="179"/>
      <c r="M181" s="145">
        <f t="shared" si="22"/>
        <v>0</v>
      </c>
      <c r="N181" s="179"/>
      <c r="O181" s="133" t="str">
        <f t="shared" si="23"/>
        <v xml:space="preserve"> </v>
      </c>
      <c r="P181" s="179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4"/>
        <v>0</v>
      </c>
      <c r="I182" s="179"/>
      <c r="J182" s="141" t="str">
        <f t="shared" si="21"/>
        <v xml:space="preserve"> </v>
      </c>
      <c r="K182" s="179"/>
      <c r="L182" s="179"/>
      <c r="M182" s="145">
        <f t="shared" si="22"/>
        <v>0</v>
      </c>
      <c r="N182" s="179"/>
      <c r="O182" s="133" t="str">
        <f t="shared" si="23"/>
        <v xml:space="preserve"> </v>
      </c>
      <c r="P182" s="179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4"/>
        <v>0</v>
      </c>
      <c r="I183" s="179"/>
      <c r="J183" s="141" t="str">
        <f t="shared" si="21"/>
        <v xml:space="preserve"> </v>
      </c>
      <c r="K183" s="179"/>
      <c r="L183" s="179"/>
      <c r="M183" s="145">
        <f t="shared" si="22"/>
        <v>0</v>
      </c>
      <c r="N183" s="179"/>
      <c r="O183" s="133" t="str">
        <f t="shared" si="23"/>
        <v xml:space="preserve"> </v>
      </c>
      <c r="P183" s="179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4"/>
        <v>0</v>
      </c>
      <c r="I184" s="179"/>
      <c r="J184" s="141" t="str">
        <f t="shared" si="21"/>
        <v xml:space="preserve"> </v>
      </c>
      <c r="K184" s="179"/>
      <c r="L184" s="179"/>
      <c r="M184" s="145">
        <f t="shared" si="22"/>
        <v>0</v>
      </c>
      <c r="N184" s="179"/>
      <c r="O184" s="133" t="str">
        <f t="shared" si="23"/>
        <v xml:space="preserve"> </v>
      </c>
      <c r="P184" s="179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4"/>
        <v>0</v>
      </c>
      <c r="I185" s="179"/>
      <c r="J185" s="141" t="str">
        <f t="shared" si="21"/>
        <v xml:space="preserve"> </v>
      </c>
      <c r="K185" s="179"/>
      <c r="L185" s="179"/>
      <c r="M185" s="145">
        <f t="shared" si="22"/>
        <v>0</v>
      </c>
      <c r="N185" s="179"/>
      <c r="O185" s="133" t="str">
        <f t="shared" si="23"/>
        <v xml:space="preserve"> </v>
      </c>
      <c r="P185" s="179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4"/>
        <v>0</v>
      </c>
      <c r="I186" s="179"/>
      <c r="J186" s="141" t="str">
        <f t="shared" si="21"/>
        <v xml:space="preserve"> </v>
      </c>
      <c r="K186" s="179"/>
      <c r="L186" s="179"/>
      <c r="M186" s="145">
        <f t="shared" si="22"/>
        <v>0</v>
      </c>
      <c r="N186" s="179"/>
      <c r="O186" s="133" t="str">
        <f t="shared" si="23"/>
        <v xml:space="preserve"> </v>
      </c>
      <c r="P186" s="179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4"/>
        <v>0</v>
      </c>
      <c r="I187" s="179"/>
      <c r="J187" s="141" t="str">
        <f t="shared" si="21"/>
        <v xml:space="preserve"> </v>
      </c>
      <c r="K187" s="179"/>
      <c r="L187" s="179"/>
      <c r="M187" s="145">
        <f t="shared" si="22"/>
        <v>0</v>
      </c>
      <c r="N187" s="179"/>
      <c r="O187" s="133" t="str">
        <f t="shared" si="23"/>
        <v xml:space="preserve"> </v>
      </c>
      <c r="P187" s="179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4"/>
        <v>0</v>
      </c>
      <c r="I188" s="179"/>
      <c r="J188" s="141" t="str">
        <f t="shared" si="21"/>
        <v xml:space="preserve"> </v>
      </c>
      <c r="K188" s="179"/>
      <c r="L188" s="179"/>
      <c r="M188" s="145">
        <f t="shared" si="22"/>
        <v>0</v>
      </c>
      <c r="N188" s="179"/>
      <c r="O188" s="133" t="str">
        <f t="shared" si="23"/>
        <v xml:space="preserve"> </v>
      </c>
      <c r="P188" s="179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4"/>
        <v>0</v>
      </c>
      <c r="I189" s="179"/>
      <c r="J189" s="141" t="str">
        <f t="shared" si="21"/>
        <v xml:space="preserve"> </v>
      </c>
      <c r="K189" s="179"/>
      <c r="L189" s="179"/>
      <c r="M189" s="145">
        <f t="shared" si="22"/>
        <v>0</v>
      </c>
      <c r="N189" s="179"/>
      <c r="O189" s="133" t="str">
        <f t="shared" si="23"/>
        <v xml:space="preserve"> </v>
      </c>
      <c r="P189" s="179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4"/>
        <v>0</v>
      </c>
      <c r="I190" s="179"/>
      <c r="J190" s="141" t="str">
        <f t="shared" si="21"/>
        <v xml:space="preserve"> </v>
      </c>
      <c r="K190" s="179"/>
      <c r="L190" s="179"/>
      <c r="M190" s="145">
        <f t="shared" si="22"/>
        <v>0</v>
      </c>
      <c r="N190" s="179"/>
      <c r="O190" s="133" t="str">
        <f t="shared" si="23"/>
        <v xml:space="preserve"> </v>
      </c>
      <c r="P190" s="179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4"/>
        <v>0</v>
      </c>
      <c r="I191" s="179"/>
      <c r="J191" s="141" t="str">
        <f t="shared" si="21"/>
        <v xml:space="preserve"> </v>
      </c>
      <c r="K191" s="179"/>
      <c r="L191" s="179"/>
      <c r="M191" s="145">
        <f t="shared" si="22"/>
        <v>0</v>
      </c>
      <c r="N191" s="179"/>
      <c r="O191" s="133" t="str">
        <f t="shared" si="23"/>
        <v xml:space="preserve"> </v>
      </c>
      <c r="P191" s="179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4"/>
        <v>0</v>
      </c>
      <c r="I192" s="179"/>
      <c r="J192" s="141" t="str">
        <f t="shared" si="21"/>
        <v xml:space="preserve"> </v>
      </c>
      <c r="K192" s="179"/>
      <c r="L192" s="179"/>
      <c r="M192" s="145">
        <f t="shared" si="22"/>
        <v>0</v>
      </c>
      <c r="N192" s="179"/>
      <c r="O192" s="133" t="str">
        <f t="shared" si="23"/>
        <v xml:space="preserve"> </v>
      </c>
      <c r="P192" s="179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4"/>
        <v>0</v>
      </c>
      <c r="I193" s="179"/>
      <c r="J193" s="141" t="str">
        <f t="shared" si="21"/>
        <v xml:space="preserve"> </v>
      </c>
      <c r="K193" s="179"/>
      <c r="L193" s="179"/>
      <c r="M193" s="145">
        <f t="shared" si="22"/>
        <v>0</v>
      </c>
      <c r="N193" s="179"/>
      <c r="O193" s="133" t="str">
        <f t="shared" si="23"/>
        <v xml:space="preserve"> </v>
      </c>
      <c r="P193" s="179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4"/>
        <v>0</v>
      </c>
      <c r="I194" s="179"/>
      <c r="J194" s="141" t="str">
        <f t="shared" si="21"/>
        <v xml:space="preserve"> </v>
      </c>
      <c r="K194" s="179"/>
      <c r="L194" s="179"/>
      <c r="M194" s="145">
        <f t="shared" si="22"/>
        <v>0</v>
      </c>
      <c r="N194" s="179"/>
      <c r="O194" s="133" t="str">
        <f t="shared" si="23"/>
        <v xml:space="preserve"> </v>
      </c>
      <c r="P194" s="179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4"/>
        <v>0</v>
      </c>
      <c r="I195" s="179"/>
      <c r="J195" s="141" t="str">
        <f t="shared" si="21"/>
        <v xml:space="preserve"> </v>
      </c>
      <c r="K195" s="179"/>
      <c r="L195" s="179"/>
      <c r="M195" s="145">
        <f t="shared" si="22"/>
        <v>0</v>
      </c>
      <c r="N195" s="179"/>
      <c r="O195" s="133" t="str">
        <f t="shared" si="23"/>
        <v xml:space="preserve"> </v>
      </c>
      <c r="P195" s="179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4"/>
        <v>0</v>
      </c>
      <c r="I196" s="179"/>
      <c r="J196" s="141" t="str">
        <f t="shared" si="21"/>
        <v xml:space="preserve"> </v>
      </c>
      <c r="K196" s="179"/>
      <c r="L196" s="179"/>
      <c r="M196" s="145">
        <f t="shared" si="22"/>
        <v>0</v>
      </c>
      <c r="N196" s="179"/>
      <c r="O196" s="133" t="str">
        <f t="shared" si="23"/>
        <v xml:space="preserve"> </v>
      </c>
      <c r="P196" s="179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4"/>
        <v>0</v>
      </c>
      <c r="I197" s="179"/>
      <c r="J197" s="141" t="str">
        <f t="shared" si="21"/>
        <v xml:space="preserve"> </v>
      </c>
      <c r="K197" s="179"/>
      <c r="L197" s="179"/>
      <c r="M197" s="145">
        <f t="shared" si="22"/>
        <v>0</v>
      </c>
      <c r="N197" s="179"/>
      <c r="O197" s="133" t="str">
        <f t="shared" si="23"/>
        <v xml:space="preserve"> </v>
      </c>
      <c r="P197" s="179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4"/>
        <v>0</v>
      </c>
      <c r="I198" s="179"/>
      <c r="J198" s="141" t="str">
        <f t="shared" si="21"/>
        <v xml:space="preserve"> </v>
      </c>
      <c r="K198" s="179"/>
      <c r="L198" s="179"/>
      <c r="M198" s="145">
        <f t="shared" si="22"/>
        <v>0</v>
      </c>
      <c r="N198" s="179"/>
      <c r="O198" s="133" t="str">
        <f t="shared" si="23"/>
        <v xml:space="preserve"> </v>
      </c>
      <c r="P198" s="179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4"/>
        <v>0</v>
      </c>
      <c r="I199" s="179"/>
      <c r="J199" s="141" t="str">
        <f t="shared" si="21"/>
        <v xml:space="preserve"> </v>
      </c>
      <c r="K199" s="179"/>
      <c r="L199" s="179"/>
      <c r="M199" s="145">
        <f t="shared" si="22"/>
        <v>0</v>
      </c>
      <c r="N199" s="179"/>
      <c r="O199" s="133" t="str">
        <f t="shared" si="23"/>
        <v xml:space="preserve"> </v>
      </c>
      <c r="P199" s="179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4"/>
        <v>0</v>
      </c>
      <c r="I200" s="179"/>
      <c r="J200" s="141" t="str">
        <f t="shared" ref="J200:J263" si="25">IF(H200=0," ",I200/H200)</f>
        <v xml:space="preserve"> </v>
      </c>
      <c r="K200" s="179"/>
      <c r="L200" s="179"/>
      <c r="M200" s="145">
        <f t="shared" ref="M200:M263" si="26">SUM(K200:L200)</f>
        <v>0</v>
      </c>
      <c r="N200" s="179"/>
      <c r="O200" s="133" t="str">
        <f t="shared" ref="O200:O263" si="27">IF(M200=0," ",N200/M200)</f>
        <v xml:space="preserve"> </v>
      </c>
      <c r="P200" s="179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4"/>
        <v>0</v>
      </c>
      <c r="I201" s="179"/>
      <c r="J201" s="141" t="str">
        <f t="shared" si="25"/>
        <v xml:space="preserve"> </v>
      </c>
      <c r="K201" s="179"/>
      <c r="L201" s="179"/>
      <c r="M201" s="145">
        <f t="shared" si="26"/>
        <v>0</v>
      </c>
      <c r="N201" s="179"/>
      <c r="O201" s="133" t="str">
        <f t="shared" si="27"/>
        <v xml:space="preserve"> </v>
      </c>
      <c r="P201" s="179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4"/>
        <v>0</v>
      </c>
      <c r="I202" s="179"/>
      <c r="J202" s="141" t="str">
        <f t="shared" si="25"/>
        <v xml:space="preserve"> </v>
      </c>
      <c r="K202" s="179"/>
      <c r="L202" s="179"/>
      <c r="M202" s="145">
        <f t="shared" si="26"/>
        <v>0</v>
      </c>
      <c r="N202" s="179"/>
      <c r="O202" s="133" t="str">
        <f t="shared" si="27"/>
        <v xml:space="preserve"> </v>
      </c>
      <c r="P202" s="179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4"/>
        <v>0</v>
      </c>
      <c r="I203" s="179"/>
      <c r="J203" s="141" t="str">
        <f t="shared" si="25"/>
        <v xml:space="preserve"> </v>
      </c>
      <c r="K203" s="179"/>
      <c r="L203" s="179"/>
      <c r="M203" s="145">
        <f t="shared" si="26"/>
        <v>0</v>
      </c>
      <c r="N203" s="179"/>
      <c r="O203" s="133" t="str">
        <f t="shared" si="27"/>
        <v xml:space="preserve"> </v>
      </c>
      <c r="P203" s="179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4"/>
        <v>0</v>
      </c>
      <c r="I204" s="179"/>
      <c r="J204" s="141" t="str">
        <f t="shared" si="25"/>
        <v xml:space="preserve"> </v>
      </c>
      <c r="K204" s="179"/>
      <c r="L204" s="179"/>
      <c r="M204" s="145">
        <f t="shared" si="26"/>
        <v>0</v>
      </c>
      <c r="N204" s="179"/>
      <c r="O204" s="133" t="str">
        <f t="shared" si="27"/>
        <v xml:space="preserve"> </v>
      </c>
      <c r="P204" s="179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4"/>
        <v>0</v>
      </c>
      <c r="I205" s="179"/>
      <c r="J205" s="141" t="str">
        <f t="shared" si="25"/>
        <v xml:space="preserve"> </v>
      </c>
      <c r="K205" s="179"/>
      <c r="L205" s="179"/>
      <c r="M205" s="145">
        <f t="shared" si="26"/>
        <v>0</v>
      </c>
      <c r="N205" s="179"/>
      <c r="O205" s="133" t="str">
        <f t="shared" si="27"/>
        <v xml:space="preserve"> </v>
      </c>
      <c r="P205" s="179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4"/>
        <v>0</v>
      </c>
      <c r="I206" s="179"/>
      <c r="J206" s="141" t="str">
        <f t="shared" si="25"/>
        <v xml:space="preserve"> </v>
      </c>
      <c r="K206" s="179"/>
      <c r="L206" s="179"/>
      <c r="M206" s="145">
        <f t="shared" si="26"/>
        <v>0</v>
      </c>
      <c r="N206" s="179"/>
      <c r="O206" s="133" t="str">
        <f t="shared" si="27"/>
        <v xml:space="preserve"> </v>
      </c>
      <c r="P206" s="179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4"/>
        <v>0</v>
      </c>
      <c r="I207" s="179"/>
      <c r="J207" s="141" t="str">
        <f t="shared" si="25"/>
        <v xml:space="preserve"> </v>
      </c>
      <c r="K207" s="179"/>
      <c r="L207" s="179"/>
      <c r="M207" s="145">
        <f t="shared" si="26"/>
        <v>0</v>
      </c>
      <c r="N207" s="179"/>
      <c r="O207" s="133" t="str">
        <f t="shared" si="27"/>
        <v xml:space="preserve"> </v>
      </c>
      <c r="P207" s="179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4"/>
        <v>0</v>
      </c>
      <c r="I208" s="179"/>
      <c r="J208" s="141" t="str">
        <f t="shared" si="25"/>
        <v xml:space="preserve"> </v>
      </c>
      <c r="K208" s="179"/>
      <c r="L208" s="179"/>
      <c r="M208" s="145">
        <f t="shared" si="26"/>
        <v>0</v>
      </c>
      <c r="N208" s="179"/>
      <c r="O208" s="133" t="str">
        <f t="shared" si="27"/>
        <v xml:space="preserve"> </v>
      </c>
      <c r="P208" s="179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4"/>
        <v>0</v>
      </c>
      <c r="I209" s="179"/>
      <c r="J209" s="141" t="str">
        <f t="shared" si="25"/>
        <v xml:space="preserve"> </v>
      </c>
      <c r="K209" s="179"/>
      <c r="L209" s="179"/>
      <c r="M209" s="145">
        <f t="shared" si="26"/>
        <v>0</v>
      </c>
      <c r="N209" s="179"/>
      <c r="O209" s="133" t="str">
        <f t="shared" si="27"/>
        <v xml:space="preserve"> </v>
      </c>
      <c r="P209" s="179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24"/>
        <v>0</v>
      </c>
      <c r="I210" s="179"/>
      <c r="J210" s="141" t="str">
        <f t="shared" si="25"/>
        <v xml:space="preserve"> </v>
      </c>
      <c r="K210" s="179"/>
      <c r="L210" s="179"/>
      <c r="M210" s="145">
        <f t="shared" si="26"/>
        <v>0</v>
      </c>
      <c r="N210" s="179"/>
      <c r="O210" s="133" t="str">
        <f t="shared" si="27"/>
        <v xml:space="preserve"> </v>
      </c>
      <c r="P210" s="179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4"/>
        <v>0</v>
      </c>
      <c r="I211" s="179"/>
      <c r="J211" s="141" t="str">
        <f t="shared" si="25"/>
        <v xml:space="preserve"> </v>
      </c>
      <c r="K211" s="179"/>
      <c r="L211" s="179"/>
      <c r="M211" s="145">
        <f t="shared" si="26"/>
        <v>0</v>
      </c>
      <c r="N211" s="179"/>
      <c r="O211" s="133" t="str">
        <f t="shared" si="27"/>
        <v xml:space="preserve"> </v>
      </c>
      <c r="P211" s="179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4"/>
        <v>0</v>
      </c>
      <c r="I212" s="179"/>
      <c r="J212" s="141" t="str">
        <f t="shared" si="25"/>
        <v xml:space="preserve"> </v>
      </c>
      <c r="K212" s="179"/>
      <c r="L212" s="179"/>
      <c r="M212" s="145">
        <f t="shared" si="26"/>
        <v>0</v>
      </c>
      <c r="N212" s="179"/>
      <c r="O212" s="133" t="str">
        <f t="shared" si="27"/>
        <v xml:space="preserve"> </v>
      </c>
      <c r="P212" s="179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4"/>
        <v>0</v>
      </c>
      <c r="I213" s="179"/>
      <c r="J213" s="141" t="str">
        <f t="shared" si="25"/>
        <v xml:space="preserve"> </v>
      </c>
      <c r="K213" s="179"/>
      <c r="L213" s="179"/>
      <c r="M213" s="145">
        <f t="shared" si="26"/>
        <v>0</v>
      </c>
      <c r="N213" s="179"/>
      <c r="O213" s="133" t="str">
        <f t="shared" si="27"/>
        <v xml:space="preserve"> </v>
      </c>
      <c r="P213" s="179"/>
    </row>
    <row r="214" spans="1:16" ht="25.5" hidden="1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H214" si="28">F185+F186+F189+F191+F198+F199+F200+F201+F205+F210</f>
        <v>0</v>
      </c>
      <c r="G214" s="146">
        <f t="shared" si="28"/>
        <v>0</v>
      </c>
      <c r="H214" s="146">
        <f t="shared" si="28"/>
        <v>0</v>
      </c>
      <c r="I214" s="179"/>
      <c r="J214" s="146" t="e">
        <f t="shared" ref="J214:M214" si="29">J185+J186+J189+J191+J198+J199+J200+J201+J205+J210</f>
        <v>#VALUE!</v>
      </c>
      <c r="K214" s="179"/>
      <c r="L214" s="146">
        <f t="shared" si="29"/>
        <v>0</v>
      </c>
      <c r="M214" s="146">
        <f t="shared" si="29"/>
        <v>0</v>
      </c>
      <c r="N214" s="179"/>
      <c r="O214" s="133" t="str">
        <f t="shared" si="27"/>
        <v xml:space="preserve"> </v>
      </c>
      <c r="P214" s="179"/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30">SUM(F215:G215)</f>
        <v>0</v>
      </c>
      <c r="I215" s="179"/>
      <c r="J215" s="141" t="str">
        <f t="shared" si="25"/>
        <v xml:space="preserve"> </v>
      </c>
      <c r="K215" s="179"/>
      <c r="L215" s="179"/>
      <c r="M215" s="145">
        <f t="shared" si="26"/>
        <v>0</v>
      </c>
      <c r="N215" s="179"/>
      <c r="O215" s="133" t="str">
        <f t="shared" si="27"/>
        <v xml:space="preserve"> </v>
      </c>
      <c r="P215" s="179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30"/>
        <v>0</v>
      </c>
      <c r="I216" s="179"/>
      <c r="J216" s="141" t="str">
        <f t="shared" si="25"/>
        <v xml:space="preserve"> </v>
      </c>
      <c r="K216" s="179"/>
      <c r="L216" s="179"/>
      <c r="M216" s="145">
        <f t="shared" si="26"/>
        <v>0</v>
      </c>
      <c r="N216" s="179"/>
      <c r="O216" s="133" t="str">
        <f t="shared" si="27"/>
        <v xml:space="preserve"> </v>
      </c>
      <c r="P216" s="179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30"/>
        <v>0</v>
      </c>
      <c r="I217" s="179"/>
      <c r="J217" s="141" t="str">
        <f t="shared" si="25"/>
        <v xml:space="preserve"> </v>
      </c>
      <c r="K217" s="179"/>
      <c r="L217" s="179"/>
      <c r="M217" s="145">
        <f t="shared" si="26"/>
        <v>0</v>
      </c>
      <c r="N217" s="179"/>
      <c r="O217" s="133" t="str">
        <f t="shared" si="27"/>
        <v xml:space="preserve"> </v>
      </c>
      <c r="P217" s="179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30"/>
        <v>0</v>
      </c>
      <c r="I218" s="179"/>
      <c r="J218" s="141" t="str">
        <f t="shared" si="25"/>
        <v xml:space="preserve"> </v>
      </c>
      <c r="K218" s="179"/>
      <c r="L218" s="179"/>
      <c r="M218" s="145">
        <f t="shared" si="26"/>
        <v>0</v>
      </c>
      <c r="N218" s="179"/>
      <c r="O218" s="133" t="str">
        <f t="shared" si="27"/>
        <v xml:space="preserve"> </v>
      </c>
      <c r="P218" s="179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30"/>
        <v>0</v>
      </c>
      <c r="I219" s="179"/>
      <c r="J219" s="141" t="str">
        <f t="shared" si="25"/>
        <v xml:space="preserve"> </v>
      </c>
      <c r="K219" s="179"/>
      <c r="L219" s="179"/>
      <c r="M219" s="145">
        <f t="shared" si="26"/>
        <v>0</v>
      </c>
      <c r="N219" s="179"/>
      <c r="O219" s="133" t="str">
        <f t="shared" si="27"/>
        <v xml:space="preserve"> </v>
      </c>
      <c r="P219" s="179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30"/>
        <v>0</v>
      </c>
      <c r="I220" s="179"/>
      <c r="J220" s="141" t="str">
        <f t="shared" si="25"/>
        <v xml:space="preserve"> </v>
      </c>
      <c r="K220" s="179"/>
      <c r="L220" s="179"/>
      <c r="M220" s="145">
        <f t="shared" si="26"/>
        <v>0</v>
      </c>
      <c r="N220" s="179"/>
      <c r="O220" s="133" t="str">
        <f t="shared" si="27"/>
        <v xml:space="preserve"> </v>
      </c>
      <c r="P220" s="179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30"/>
        <v>0</v>
      </c>
      <c r="I221" s="179"/>
      <c r="J221" s="141" t="str">
        <f t="shared" si="25"/>
        <v xml:space="preserve"> </v>
      </c>
      <c r="K221" s="179"/>
      <c r="L221" s="179"/>
      <c r="M221" s="145">
        <f t="shared" si="26"/>
        <v>0</v>
      </c>
      <c r="N221" s="179"/>
      <c r="O221" s="133" t="str">
        <f t="shared" si="27"/>
        <v xml:space="preserve"> </v>
      </c>
      <c r="P221" s="179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30"/>
        <v>0</v>
      </c>
      <c r="I222" s="179"/>
      <c r="J222" s="141" t="str">
        <f t="shared" si="25"/>
        <v xml:space="preserve"> </v>
      </c>
      <c r="K222" s="179"/>
      <c r="L222" s="179"/>
      <c r="M222" s="145">
        <f t="shared" si="26"/>
        <v>0</v>
      </c>
      <c r="N222" s="179"/>
      <c r="O222" s="133" t="str">
        <f t="shared" si="27"/>
        <v xml:space="preserve"> </v>
      </c>
      <c r="P222" s="179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G223" si="31">F215+F217+F219+F220+F222</f>
        <v>0</v>
      </c>
      <c r="G223" s="146">
        <f t="shared" si="31"/>
        <v>0</v>
      </c>
      <c r="H223" s="145">
        <f t="shared" si="30"/>
        <v>0</v>
      </c>
      <c r="I223" s="179"/>
      <c r="J223" s="146" t="e">
        <f t="shared" ref="J223:L223" si="32">J215+J217+J219+J220+J222</f>
        <v>#VALUE!</v>
      </c>
      <c r="K223" s="179"/>
      <c r="L223" s="146">
        <f t="shared" si="32"/>
        <v>0</v>
      </c>
      <c r="M223" s="145">
        <f t="shared" si="26"/>
        <v>0</v>
      </c>
      <c r="N223" s="179"/>
      <c r="O223" s="133" t="str">
        <f t="shared" si="27"/>
        <v xml:space="preserve"> </v>
      </c>
      <c r="P223" s="179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30"/>
        <v>0</v>
      </c>
      <c r="I224" s="179"/>
      <c r="J224" s="141" t="str">
        <f t="shared" si="25"/>
        <v xml:space="preserve"> </v>
      </c>
      <c r="K224" s="179"/>
      <c r="L224" s="179"/>
      <c r="M224" s="145">
        <f t="shared" si="26"/>
        <v>0</v>
      </c>
      <c r="N224" s="179"/>
      <c r="O224" s="133" t="str">
        <f t="shared" si="27"/>
        <v xml:space="preserve"> </v>
      </c>
      <c r="P224" s="179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H225" si="33">SUM(F226:F235)</f>
        <v>0</v>
      </c>
      <c r="G225" s="145">
        <f t="shared" si="33"/>
        <v>0</v>
      </c>
      <c r="H225" s="145">
        <f t="shared" si="33"/>
        <v>0</v>
      </c>
      <c r="I225" s="179"/>
      <c r="J225" s="145">
        <f t="shared" ref="J225:M225" si="34">SUM(J226:J235)</f>
        <v>0</v>
      </c>
      <c r="K225" s="179"/>
      <c r="L225" s="145">
        <f t="shared" si="34"/>
        <v>0</v>
      </c>
      <c r="M225" s="145">
        <f t="shared" si="34"/>
        <v>0</v>
      </c>
      <c r="N225" s="179"/>
      <c r="O225" s="133" t="str">
        <f t="shared" si="27"/>
        <v xml:space="preserve"> </v>
      </c>
      <c r="P225" s="179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5">SUM(F226:G226)</f>
        <v>0</v>
      </c>
      <c r="I226" s="179"/>
      <c r="J226" s="141" t="str">
        <f t="shared" si="25"/>
        <v xml:space="preserve"> </v>
      </c>
      <c r="K226" s="179"/>
      <c r="L226" s="179"/>
      <c r="M226" s="145">
        <f t="shared" si="26"/>
        <v>0</v>
      </c>
      <c r="N226" s="179"/>
      <c r="O226" s="133" t="str">
        <f t="shared" si="27"/>
        <v xml:space="preserve"> </v>
      </c>
      <c r="P226" s="179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5"/>
        <v>0</v>
      </c>
      <c r="I227" s="179"/>
      <c r="J227" s="141" t="str">
        <f t="shared" si="25"/>
        <v xml:space="preserve"> </v>
      </c>
      <c r="K227" s="179"/>
      <c r="L227" s="179"/>
      <c r="M227" s="145">
        <f t="shared" si="26"/>
        <v>0</v>
      </c>
      <c r="N227" s="179"/>
      <c r="O227" s="133" t="str">
        <f t="shared" si="27"/>
        <v xml:space="preserve"> </v>
      </c>
      <c r="P227" s="179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5"/>
        <v>0</v>
      </c>
      <c r="I228" s="179"/>
      <c r="J228" s="141" t="str">
        <f t="shared" si="25"/>
        <v xml:space="preserve"> </v>
      </c>
      <c r="K228" s="179"/>
      <c r="L228" s="179"/>
      <c r="M228" s="145">
        <f t="shared" si="26"/>
        <v>0</v>
      </c>
      <c r="N228" s="179"/>
      <c r="O228" s="133" t="str">
        <f t="shared" si="27"/>
        <v xml:space="preserve"> </v>
      </c>
      <c r="P228" s="179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5"/>
        <v>0</v>
      </c>
      <c r="I229" s="179"/>
      <c r="J229" s="141" t="str">
        <f t="shared" si="25"/>
        <v xml:space="preserve"> </v>
      </c>
      <c r="K229" s="179"/>
      <c r="L229" s="179"/>
      <c r="M229" s="145">
        <f t="shared" si="26"/>
        <v>0</v>
      </c>
      <c r="N229" s="179"/>
      <c r="O229" s="133" t="str">
        <f t="shared" si="27"/>
        <v xml:space="preserve"> </v>
      </c>
      <c r="P229" s="179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5"/>
        <v>0</v>
      </c>
      <c r="I230" s="179"/>
      <c r="J230" s="141" t="str">
        <f t="shared" si="25"/>
        <v xml:space="preserve"> </v>
      </c>
      <c r="K230" s="179"/>
      <c r="L230" s="179"/>
      <c r="M230" s="145">
        <f t="shared" si="26"/>
        <v>0</v>
      </c>
      <c r="N230" s="179"/>
      <c r="O230" s="133" t="str">
        <f t="shared" si="27"/>
        <v xml:space="preserve"> </v>
      </c>
      <c r="P230" s="179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5"/>
        <v>0</v>
      </c>
      <c r="I231" s="179"/>
      <c r="J231" s="141" t="str">
        <f t="shared" si="25"/>
        <v xml:space="preserve"> </v>
      </c>
      <c r="K231" s="179"/>
      <c r="L231" s="179"/>
      <c r="M231" s="145">
        <f t="shared" si="26"/>
        <v>0</v>
      </c>
      <c r="N231" s="179"/>
      <c r="O231" s="133" t="str">
        <f t="shared" si="27"/>
        <v xml:space="preserve"> </v>
      </c>
      <c r="P231" s="179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5"/>
        <v>0</v>
      </c>
      <c r="I232" s="179"/>
      <c r="J232" s="141" t="str">
        <f t="shared" si="25"/>
        <v xml:space="preserve"> </v>
      </c>
      <c r="K232" s="179"/>
      <c r="L232" s="179"/>
      <c r="M232" s="145">
        <f t="shared" si="26"/>
        <v>0</v>
      </c>
      <c r="N232" s="179"/>
      <c r="O232" s="133" t="str">
        <f t="shared" si="27"/>
        <v xml:space="preserve"> </v>
      </c>
      <c r="P232" s="179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5"/>
        <v>0</v>
      </c>
      <c r="I233" s="179"/>
      <c r="J233" s="141" t="str">
        <f t="shared" si="25"/>
        <v xml:space="preserve"> </v>
      </c>
      <c r="K233" s="179"/>
      <c r="L233" s="179"/>
      <c r="M233" s="145">
        <f t="shared" si="26"/>
        <v>0</v>
      </c>
      <c r="N233" s="179"/>
      <c r="O233" s="133" t="str">
        <f t="shared" si="27"/>
        <v xml:space="preserve"> </v>
      </c>
      <c r="P233" s="179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5"/>
        <v>0</v>
      </c>
      <c r="I234" s="179"/>
      <c r="J234" s="141" t="str">
        <f t="shared" si="25"/>
        <v xml:space="preserve"> </v>
      </c>
      <c r="K234" s="179"/>
      <c r="L234" s="179"/>
      <c r="M234" s="145">
        <f t="shared" si="26"/>
        <v>0</v>
      </c>
      <c r="N234" s="179"/>
      <c r="O234" s="133" t="str">
        <f t="shared" si="27"/>
        <v xml:space="preserve"> </v>
      </c>
      <c r="P234" s="179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5"/>
        <v>0</v>
      </c>
      <c r="I235" s="179"/>
      <c r="J235" s="141" t="str">
        <f t="shared" si="25"/>
        <v xml:space="preserve"> </v>
      </c>
      <c r="K235" s="179"/>
      <c r="L235" s="179"/>
      <c r="M235" s="145">
        <f t="shared" si="26"/>
        <v>0</v>
      </c>
      <c r="N235" s="179"/>
      <c r="O235" s="133" t="str">
        <f t="shared" si="27"/>
        <v xml:space="preserve"> </v>
      </c>
      <c r="P235" s="179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5"/>
        <v>0</v>
      </c>
      <c r="I236" s="179"/>
      <c r="J236" s="141" t="str">
        <f t="shared" si="25"/>
        <v xml:space="preserve"> </v>
      </c>
      <c r="K236" s="179"/>
      <c r="L236" s="179"/>
      <c r="M236" s="145">
        <f t="shared" si="26"/>
        <v>0</v>
      </c>
      <c r="N236" s="179"/>
      <c r="O236" s="133" t="str">
        <f t="shared" si="27"/>
        <v xml:space="preserve"> </v>
      </c>
      <c r="P236" s="179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5"/>
        <v>0</v>
      </c>
      <c r="I237" s="179"/>
      <c r="J237" s="141" t="str">
        <f t="shared" si="25"/>
        <v xml:space="preserve"> </v>
      </c>
      <c r="K237" s="179"/>
      <c r="L237" s="179"/>
      <c r="M237" s="145">
        <f t="shared" si="26"/>
        <v>0</v>
      </c>
      <c r="N237" s="179"/>
      <c r="O237" s="133" t="str">
        <f t="shared" si="27"/>
        <v xml:space="preserve"> </v>
      </c>
      <c r="P237" s="179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5"/>
        <v>0</v>
      </c>
      <c r="I238" s="179"/>
      <c r="J238" s="141" t="str">
        <f t="shared" si="25"/>
        <v xml:space="preserve"> </v>
      </c>
      <c r="K238" s="179"/>
      <c r="L238" s="179"/>
      <c r="M238" s="145">
        <f t="shared" si="26"/>
        <v>0</v>
      </c>
      <c r="N238" s="179"/>
      <c r="O238" s="133" t="str">
        <f t="shared" si="27"/>
        <v xml:space="preserve"> </v>
      </c>
      <c r="P238" s="179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5"/>
        <v>0</v>
      </c>
      <c r="I239" s="179"/>
      <c r="J239" s="141" t="str">
        <f t="shared" si="25"/>
        <v xml:space="preserve"> </v>
      </c>
      <c r="K239" s="179"/>
      <c r="L239" s="179"/>
      <c r="M239" s="145">
        <f t="shared" si="26"/>
        <v>0</v>
      </c>
      <c r="N239" s="179"/>
      <c r="O239" s="133" t="str">
        <f t="shared" si="27"/>
        <v xml:space="preserve"> </v>
      </c>
      <c r="P239" s="179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5"/>
        <v>0</v>
      </c>
      <c r="I240" s="179"/>
      <c r="J240" s="141" t="str">
        <f t="shared" si="25"/>
        <v xml:space="preserve"> </v>
      </c>
      <c r="K240" s="179"/>
      <c r="L240" s="179"/>
      <c r="M240" s="145">
        <f t="shared" si="26"/>
        <v>0</v>
      </c>
      <c r="N240" s="179"/>
      <c r="O240" s="133" t="str">
        <f t="shared" si="27"/>
        <v xml:space="preserve"> </v>
      </c>
      <c r="P240" s="179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5"/>
        <v>0</v>
      </c>
      <c r="I241" s="179"/>
      <c r="J241" s="141" t="str">
        <f t="shared" si="25"/>
        <v xml:space="preserve"> </v>
      </c>
      <c r="K241" s="179"/>
      <c r="L241" s="179"/>
      <c r="M241" s="145">
        <f t="shared" si="26"/>
        <v>0</v>
      </c>
      <c r="N241" s="179"/>
      <c r="O241" s="133" t="str">
        <f t="shared" si="27"/>
        <v xml:space="preserve"> </v>
      </c>
      <c r="P241" s="179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5"/>
        <v>0</v>
      </c>
      <c r="I242" s="179"/>
      <c r="J242" s="141" t="str">
        <f t="shared" si="25"/>
        <v xml:space="preserve"> </v>
      </c>
      <c r="K242" s="179"/>
      <c r="L242" s="179"/>
      <c r="M242" s="145">
        <f t="shared" si="26"/>
        <v>0</v>
      </c>
      <c r="N242" s="179"/>
      <c r="O242" s="133" t="str">
        <f t="shared" si="27"/>
        <v xml:space="preserve"> </v>
      </c>
      <c r="P242" s="179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5"/>
        <v>0</v>
      </c>
      <c r="I243" s="179"/>
      <c r="J243" s="141" t="str">
        <f t="shared" si="25"/>
        <v xml:space="preserve"> </v>
      </c>
      <c r="K243" s="179"/>
      <c r="L243" s="179"/>
      <c r="M243" s="145">
        <f t="shared" si="26"/>
        <v>0</v>
      </c>
      <c r="N243" s="179"/>
      <c r="O243" s="133" t="str">
        <f t="shared" si="27"/>
        <v xml:space="preserve"> </v>
      </c>
      <c r="P243" s="179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5"/>
        <v>0</v>
      </c>
      <c r="I244" s="179"/>
      <c r="J244" s="141" t="str">
        <f t="shared" si="25"/>
        <v xml:space="preserve"> </v>
      </c>
      <c r="K244" s="179"/>
      <c r="L244" s="179"/>
      <c r="M244" s="145">
        <f t="shared" si="26"/>
        <v>0</v>
      </c>
      <c r="N244" s="179"/>
      <c r="O244" s="133" t="str">
        <f t="shared" si="27"/>
        <v xml:space="preserve"> </v>
      </c>
      <c r="P244" s="179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5"/>
        <v>0</v>
      </c>
      <c r="I245" s="179"/>
      <c r="J245" s="141" t="str">
        <f t="shared" si="25"/>
        <v xml:space="preserve"> </v>
      </c>
      <c r="K245" s="179"/>
      <c r="L245" s="179"/>
      <c r="M245" s="145">
        <f t="shared" si="26"/>
        <v>0</v>
      </c>
      <c r="N245" s="179"/>
      <c r="O245" s="133" t="str">
        <f t="shared" si="27"/>
        <v xml:space="preserve"> </v>
      </c>
      <c r="P245" s="179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5"/>
        <v>0</v>
      </c>
      <c r="I246" s="179"/>
      <c r="J246" s="141" t="str">
        <f t="shared" si="25"/>
        <v xml:space="preserve"> </v>
      </c>
      <c r="K246" s="179"/>
      <c r="L246" s="179"/>
      <c r="M246" s="145">
        <f t="shared" si="26"/>
        <v>0</v>
      </c>
      <c r="N246" s="179"/>
      <c r="O246" s="133" t="str">
        <f t="shared" si="27"/>
        <v xml:space="preserve"> </v>
      </c>
      <c r="P246" s="179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5"/>
        <v>0</v>
      </c>
      <c r="I247" s="179"/>
      <c r="J247" s="141" t="str">
        <f t="shared" si="25"/>
        <v xml:space="preserve"> </v>
      </c>
      <c r="K247" s="179"/>
      <c r="L247" s="179"/>
      <c r="M247" s="145">
        <f t="shared" si="26"/>
        <v>0</v>
      </c>
      <c r="N247" s="179"/>
      <c r="O247" s="133" t="str">
        <f t="shared" si="27"/>
        <v xml:space="preserve"> </v>
      </c>
      <c r="P247" s="179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5"/>
        <v>0</v>
      </c>
      <c r="I248" s="179"/>
      <c r="J248" s="141" t="str">
        <f t="shared" si="25"/>
        <v xml:space="preserve"> </v>
      </c>
      <c r="K248" s="179"/>
      <c r="L248" s="179"/>
      <c r="M248" s="145">
        <f t="shared" si="26"/>
        <v>0</v>
      </c>
      <c r="N248" s="179"/>
      <c r="O248" s="133" t="str">
        <f t="shared" si="27"/>
        <v xml:space="preserve"> </v>
      </c>
      <c r="P248" s="179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5"/>
        <v>0</v>
      </c>
      <c r="I249" s="179"/>
      <c r="J249" s="141" t="str">
        <f t="shared" si="25"/>
        <v xml:space="preserve"> </v>
      </c>
      <c r="K249" s="179"/>
      <c r="L249" s="179"/>
      <c r="M249" s="145">
        <f t="shared" si="26"/>
        <v>0</v>
      </c>
      <c r="N249" s="179"/>
      <c r="O249" s="133" t="str">
        <f t="shared" si="27"/>
        <v xml:space="preserve"> </v>
      </c>
      <c r="P249" s="179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5"/>
        <v>0</v>
      </c>
      <c r="I250" s="179"/>
      <c r="J250" s="141" t="str">
        <f t="shared" si="25"/>
        <v xml:space="preserve"> </v>
      </c>
      <c r="K250" s="179"/>
      <c r="L250" s="179"/>
      <c r="M250" s="145">
        <f t="shared" si="26"/>
        <v>0</v>
      </c>
      <c r="N250" s="179"/>
      <c r="O250" s="133" t="str">
        <f t="shared" si="27"/>
        <v xml:space="preserve"> </v>
      </c>
      <c r="P250" s="179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5"/>
        <v>0</v>
      </c>
      <c r="I251" s="179"/>
      <c r="J251" s="141" t="str">
        <f t="shared" si="25"/>
        <v xml:space="preserve"> </v>
      </c>
      <c r="K251" s="179"/>
      <c r="L251" s="179"/>
      <c r="M251" s="145">
        <f t="shared" si="26"/>
        <v>0</v>
      </c>
      <c r="N251" s="179"/>
      <c r="O251" s="133" t="str">
        <f t="shared" si="27"/>
        <v xml:space="preserve"> </v>
      </c>
      <c r="P251" s="179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5"/>
        <v>0</v>
      </c>
      <c r="I252" s="179"/>
      <c r="J252" s="141" t="str">
        <f t="shared" si="25"/>
        <v xml:space="preserve"> </v>
      </c>
      <c r="K252" s="179"/>
      <c r="L252" s="179"/>
      <c r="M252" s="145">
        <f t="shared" si="26"/>
        <v>0</v>
      </c>
      <c r="N252" s="179"/>
      <c r="O252" s="133" t="str">
        <f t="shared" si="27"/>
        <v xml:space="preserve"> </v>
      </c>
      <c r="P252" s="179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5"/>
        <v>0</v>
      </c>
      <c r="I253" s="179"/>
      <c r="J253" s="141" t="str">
        <f t="shared" si="25"/>
        <v xml:space="preserve"> </v>
      </c>
      <c r="K253" s="179"/>
      <c r="L253" s="179"/>
      <c r="M253" s="145">
        <f t="shared" si="26"/>
        <v>0</v>
      </c>
      <c r="N253" s="179"/>
      <c r="O253" s="133" t="str">
        <f t="shared" si="27"/>
        <v xml:space="preserve"> </v>
      </c>
      <c r="P253" s="179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5"/>
        <v>0</v>
      </c>
      <c r="I254" s="179"/>
      <c r="J254" s="141" t="str">
        <f t="shared" si="25"/>
        <v xml:space="preserve"> </v>
      </c>
      <c r="K254" s="179"/>
      <c r="L254" s="179"/>
      <c r="M254" s="145">
        <f t="shared" si="26"/>
        <v>0</v>
      </c>
      <c r="N254" s="179"/>
      <c r="O254" s="133" t="str">
        <f t="shared" si="27"/>
        <v xml:space="preserve"> </v>
      </c>
      <c r="P254" s="179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5"/>
        <v>0</v>
      </c>
      <c r="I255" s="179"/>
      <c r="J255" s="141" t="str">
        <f t="shared" si="25"/>
        <v xml:space="preserve"> </v>
      </c>
      <c r="K255" s="179"/>
      <c r="L255" s="179"/>
      <c r="M255" s="145">
        <f t="shared" si="26"/>
        <v>0</v>
      </c>
      <c r="N255" s="179"/>
      <c r="O255" s="133" t="str">
        <f t="shared" si="27"/>
        <v xml:space="preserve"> </v>
      </c>
      <c r="P255" s="179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5"/>
        <v>0</v>
      </c>
      <c r="I256" s="179"/>
      <c r="J256" s="141" t="str">
        <f t="shared" si="25"/>
        <v xml:space="preserve"> </v>
      </c>
      <c r="K256" s="179"/>
      <c r="L256" s="179"/>
      <c r="M256" s="145">
        <f t="shared" si="26"/>
        <v>0</v>
      </c>
      <c r="N256" s="179"/>
      <c r="O256" s="133" t="str">
        <f t="shared" si="27"/>
        <v xml:space="preserve"> </v>
      </c>
      <c r="P256" s="179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5"/>
        <v>0</v>
      </c>
      <c r="I257" s="179"/>
      <c r="J257" s="141" t="str">
        <f t="shared" si="25"/>
        <v xml:space="preserve"> </v>
      </c>
      <c r="K257" s="179"/>
      <c r="L257" s="179"/>
      <c r="M257" s="145">
        <f t="shared" si="26"/>
        <v>0</v>
      </c>
      <c r="N257" s="179"/>
      <c r="O257" s="133" t="str">
        <f t="shared" si="27"/>
        <v xml:space="preserve"> </v>
      </c>
      <c r="P257" s="179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5"/>
        <v>0</v>
      </c>
      <c r="I258" s="179"/>
      <c r="J258" s="141" t="str">
        <f t="shared" si="25"/>
        <v xml:space="preserve"> </v>
      </c>
      <c r="K258" s="179"/>
      <c r="L258" s="179"/>
      <c r="M258" s="145">
        <f t="shared" si="26"/>
        <v>0</v>
      </c>
      <c r="N258" s="179"/>
      <c r="O258" s="133" t="str">
        <f t="shared" si="27"/>
        <v xml:space="preserve"> </v>
      </c>
      <c r="P258" s="179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5"/>
        <v>0</v>
      </c>
      <c r="I259" s="179"/>
      <c r="J259" s="141" t="str">
        <f t="shared" si="25"/>
        <v xml:space="preserve"> </v>
      </c>
      <c r="K259" s="179"/>
      <c r="L259" s="179"/>
      <c r="M259" s="145">
        <f t="shared" si="26"/>
        <v>0</v>
      </c>
      <c r="N259" s="179"/>
      <c r="O259" s="133" t="str">
        <f t="shared" si="27"/>
        <v xml:space="preserve"> </v>
      </c>
      <c r="P259" s="179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5"/>
        <v>0</v>
      </c>
      <c r="I260" s="179"/>
      <c r="J260" s="141" t="str">
        <f t="shared" si="25"/>
        <v xml:space="preserve"> </v>
      </c>
      <c r="K260" s="179"/>
      <c r="L260" s="179"/>
      <c r="M260" s="145">
        <f t="shared" si="26"/>
        <v>0</v>
      </c>
      <c r="N260" s="179"/>
      <c r="O260" s="133" t="str">
        <f t="shared" si="27"/>
        <v xml:space="preserve"> </v>
      </c>
      <c r="P260" s="179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5"/>
        <v>0</v>
      </c>
      <c r="I261" s="179"/>
      <c r="J261" s="141" t="str">
        <f t="shared" si="25"/>
        <v xml:space="preserve"> </v>
      </c>
      <c r="K261" s="179"/>
      <c r="L261" s="179"/>
      <c r="M261" s="145">
        <f t="shared" si="26"/>
        <v>0</v>
      </c>
      <c r="N261" s="179"/>
      <c r="O261" s="133" t="str">
        <f t="shared" si="27"/>
        <v xml:space="preserve"> </v>
      </c>
      <c r="P261" s="179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5"/>
        <v>0</v>
      </c>
      <c r="I262" s="179"/>
      <c r="J262" s="141" t="str">
        <f t="shared" si="25"/>
        <v xml:space="preserve"> </v>
      </c>
      <c r="K262" s="179"/>
      <c r="L262" s="179"/>
      <c r="M262" s="145">
        <f t="shared" si="26"/>
        <v>0</v>
      </c>
      <c r="N262" s="179"/>
      <c r="O262" s="133" t="str">
        <f t="shared" si="27"/>
        <v xml:space="preserve"> </v>
      </c>
      <c r="P262" s="179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5"/>
        <v>0</v>
      </c>
      <c r="I263" s="179"/>
      <c r="J263" s="141" t="str">
        <f t="shared" si="25"/>
        <v xml:space="preserve"> </v>
      </c>
      <c r="K263" s="179"/>
      <c r="L263" s="179"/>
      <c r="M263" s="145">
        <f t="shared" si="26"/>
        <v>0</v>
      </c>
      <c r="N263" s="179"/>
      <c r="O263" s="133" t="str">
        <f t="shared" si="27"/>
        <v xml:space="preserve"> </v>
      </c>
      <c r="P263" s="179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5"/>
        <v>0</v>
      </c>
      <c r="I264" s="179"/>
      <c r="J264" s="141" t="str">
        <f t="shared" ref="J264:J271" si="36">IF(H264=0," ",I264/H264)</f>
        <v xml:space="preserve"> </v>
      </c>
      <c r="K264" s="179"/>
      <c r="L264" s="179"/>
      <c r="M264" s="145">
        <f t="shared" ref="M264:M271" si="37">SUM(K264:L264)</f>
        <v>0</v>
      </c>
      <c r="N264" s="179"/>
      <c r="O264" s="133" t="str">
        <f t="shared" ref="O264:O275" si="38">IF(M264=0," ",N264/M264)</f>
        <v xml:space="preserve"> </v>
      </c>
      <c r="P264" s="179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5"/>
        <v>0</v>
      </c>
      <c r="I265" s="179"/>
      <c r="J265" s="141" t="str">
        <f t="shared" si="36"/>
        <v xml:space="preserve"> </v>
      </c>
      <c r="K265" s="179"/>
      <c r="L265" s="179"/>
      <c r="M265" s="145">
        <f t="shared" si="37"/>
        <v>0</v>
      </c>
      <c r="N265" s="179"/>
      <c r="O265" s="133" t="str">
        <f t="shared" si="38"/>
        <v xml:space="preserve"> </v>
      </c>
      <c r="P265" s="179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5"/>
        <v>0</v>
      </c>
      <c r="I266" s="179"/>
      <c r="J266" s="141" t="str">
        <f t="shared" si="36"/>
        <v xml:space="preserve"> </v>
      </c>
      <c r="K266" s="179"/>
      <c r="L266" s="179"/>
      <c r="M266" s="145">
        <f t="shared" si="37"/>
        <v>0</v>
      </c>
      <c r="N266" s="179"/>
      <c r="O266" s="133" t="str">
        <f t="shared" si="38"/>
        <v xml:space="preserve"> </v>
      </c>
      <c r="P266" s="179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5"/>
        <v>0</v>
      </c>
      <c r="I267" s="179"/>
      <c r="J267" s="141" t="str">
        <f t="shared" si="36"/>
        <v xml:space="preserve"> </v>
      </c>
      <c r="K267" s="179"/>
      <c r="L267" s="179"/>
      <c r="M267" s="145">
        <f t="shared" si="37"/>
        <v>0</v>
      </c>
      <c r="N267" s="179"/>
      <c r="O267" s="133" t="str">
        <f t="shared" si="38"/>
        <v xml:space="preserve"> </v>
      </c>
      <c r="P267" s="179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5"/>
        <v>0</v>
      </c>
      <c r="I268" s="179"/>
      <c r="J268" s="141" t="str">
        <f t="shared" si="36"/>
        <v xml:space="preserve"> </v>
      </c>
      <c r="K268" s="179"/>
      <c r="L268" s="179"/>
      <c r="M268" s="145">
        <f t="shared" si="37"/>
        <v>0</v>
      </c>
      <c r="N268" s="179"/>
      <c r="O268" s="133" t="str">
        <f t="shared" si="38"/>
        <v xml:space="preserve"> </v>
      </c>
      <c r="P268" s="179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5"/>
        <v>0</v>
      </c>
      <c r="I269" s="179"/>
      <c r="J269" s="141" t="str">
        <f t="shared" si="36"/>
        <v xml:space="preserve"> </v>
      </c>
      <c r="K269" s="179"/>
      <c r="L269" s="179"/>
      <c r="M269" s="145">
        <f t="shared" si="37"/>
        <v>0</v>
      </c>
      <c r="N269" s="179"/>
      <c r="O269" s="133" t="str">
        <f t="shared" si="38"/>
        <v xml:space="preserve"> </v>
      </c>
      <c r="P269" s="179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5"/>
        <v>0</v>
      </c>
      <c r="I270" s="179"/>
      <c r="J270" s="141" t="str">
        <f t="shared" si="36"/>
        <v xml:space="preserve"> </v>
      </c>
      <c r="K270" s="179"/>
      <c r="L270" s="179"/>
      <c r="M270" s="145">
        <f t="shared" si="37"/>
        <v>0</v>
      </c>
      <c r="N270" s="179"/>
      <c r="O270" s="133" t="str">
        <f t="shared" si="38"/>
        <v xml:space="preserve"> </v>
      </c>
      <c r="P270" s="179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5"/>
        <v>0</v>
      </c>
      <c r="I271" s="179"/>
      <c r="J271" s="141" t="str">
        <f t="shared" si="36"/>
        <v xml:space="preserve"> </v>
      </c>
      <c r="K271" s="179"/>
      <c r="L271" s="179"/>
      <c r="M271" s="145">
        <f t="shared" si="37"/>
        <v>0</v>
      </c>
      <c r="N271" s="179"/>
      <c r="O271" s="133" t="str">
        <f t="shared" si="38"/>
        <v xml:space="preserve"> </v>
      </c>
      <c r="P271" s="179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6">
        <v>0</v>
      </c>
      <c r="G272" s="146">
        <f t="shared" ref="G272:N272" si="39">G50+G86+G184+G214+G223+G247+G271</f>
        <v>0</v>
      </c>
      <c r="H272" s="146">
        <f t="shared" si="39"/>
        <v>0</v>
      </c>
      <c r="I272" s="146">
        <f t="shared" ref="I272" si="40">I50+I86+I184+I214+I223+I247+I271</f>
        <v>181260</v>
      </c>
      <c r="J272" s="146" t="e">
        <f t="shared" si="39"/>
        <v>#VALUE!</v>
      </c>
      <c r="K272" s="146">
        <f t="shared" si="39"/>
        <v>0</v>
      </c>
      <c r="L272" s="146">
        <f t="shared" si="39"/>
        <v>149600</v>
      </c>
      <c r="M272" s="146">
        <f t="shared" si="39"/>
        <v>149600</v>
      </c>
      <c r="N272" s="146">
        <f t="shared" si="39"/>
        <v>113696</v>
      </c>
      <c r="O272" s="133">
        <f t="shared" si="38"/>
        <v>0.76</v>
      </c>
      <c r="P272" s="146">
        <f t="shared" ref="P272" si="41">P50+P86+P184+P214+P223+P247+P271</f>
        <v>0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4"/>
      <c r="G273" s="204"/>
      <c r="H273" s="204"/>
      <c r="I273" s="146">
        <v>42940</v>
      </c>
      <c r="J273" s="146"/>
      <c r="K273" s="146"/>
      <c r="L273" s="146"/>
      <c r="M273" s="146">
        <f>SUM(K273:L273)</f>
        <v>0</v>
      </c>
      <c r="N273" s="146"/>
      <c r="O273" s="133" t="str">
        <f t="shared" si="38"/>
        <v xml:space="preserve"> </v>
      </c>
      <c r="P273" s="146"/>
    </row>
    <row r="274" spans="1:16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04"/>
      <c r="G274" s="204"/>
      <c r="H274" s="204"/>
      <c r="I274" s="146">
        <f t="shared" ref="I274" si="42">SUM(I273)</f>
        <v>42940</v>
      </c>
      <c r="J274" s="146">
        <f t="shared" ref="J274:N274" si="43">SUM(J273)</f>
        <v>0</v>
      </c>
      <c r="K274" s="146">
        <f t="shared" si="43"/>
        <v>0</v>
      </c>
      <c r="L274" s="146">
        <f t="shared" si="43"/>
        <v>0</v>
      </c>
      <c r="M274" s="146">
        <f t="shared" si="43"/>
        <v>0</v>
      </c>
      <c r="N274" s="146">
        <f t="shared" si="43"/>
        <v>0</v>
      </c>
      <c r="O274" s="133" t="str">
        <f t="shared" si="38"/>
        <v xml:space="preserve"> </v>
      </c>
      <c r="P274" s="146">
        <f t="shared" ref="P274" si="44">SUM(P273)</f>
        <v>0</v>
      </c>
    </row>
    <row r="275" spans="1:16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04"/>
      <c r="G275" s="204"/>
      <c r="H275" s="204"/>
      <c r="I275" s="146">
        <f t="shared" ref="I275" si="45">I272+I274</f>
        <v>224200</v>
      </c>
      <c r="J275" s="146" t="e">
        <f t="shared" ref="J275:N275" si="46">J272+J274</f>
        <v>#VALUE!</v>
      </c>
      <c r="K275" s="146">
        <f t="shared" si="46"/>
        <v>0</v>
      </c>
      <c r="L275" s="146">
        <f t="shared" si="46"/>
        <v>149600</v>
      </c>
      <c r="M275" s="146">
        <f t="shared" si="46"/>
        <v>149600</v>
      </c>
      <c r="N275" s="146">
        <f t="shared" si="46"/>
        <v>113696</v>
      </c>
      <c r="O275" s="133">
        <f t="shared" si="38"/>
        <v>0.76</v>
      </c>
      <c r="P275" s="146">
        <f t="shared" ref="P275" si="47">P272+P274</f>
        <v>0</v>
      </c>
    </row>
    <row r="276" spans="1:16" x14ac:dyDescent="0.2">
      <c r="A276" s="202"/>
      <c r="B276" s="202"/>
      <c r="C276" s="52"/>
      <c r="D276" s="203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  <c r="P276" s="204"/>
    </row>
    <row r="277" spans="1:16" x14ac:dyDescent="0.2">
      <c r="C277" s="249"/>
      <c r="D277" s="324"/>
    </row>
    <row r="278" spans="1:16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6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6" hidden="1" x14ac:dyDescent="0.2">
      <c r="A280" s="386" t="s">
        <v>3</v>
      </c>
      <c r="B280" s="386"/>
      <c r="C280" s="322" t="s">
        <v>4</v>
      </c>
      <c r="D280" s="322" t="s">
        <v>5</v>
      </c>
      <c r="E280" s="325"/>
      <c r="F280" s="323" t="s">
        <v>857</v>
      </c>
      <c r="G280" s="323" t="s">
        <v>858</v>
      </c>
      <c r="H280" s="323" t="s">
        <v>865</v>
      </c>
      <c r="I280" s="373" t="s">
        <v>866</v>
      </c>
      <c r="J280" s="323" t="s">
        <v>858</v>
      </c>
      <c r="K280" s="373" t="s">
        <v>866</v>
      </c>
      <c r="L280" s="323" t="s">
        <v>858</v>
      </c>
      <c r="M280" s="323" t="s">
        <v>865</v>
      </c>
      <c r="N280" s="322" t="s">
        <v>866</v>
      </c>
      <c r="O280" s="323" t="s">
        <v>867</v>
      </c>
      <c r="P280" s="328" t="s">
        <v>866</v>
      </c>
    </row>
    <row r="281" spans="1:16" ht="15" hidden="1" customHeight="1" x14ac:dyDescent="0.2">
      <c r="A281" s="383" t="s">
        <v>6</v>
      </c>
      <c r="B281" s="383"/>
      <c r="C281" s="3" t="s">
        <v>516</v>
      </c>
      <c r="D281" s="22" t="s">
        <v>517</v>
      </c>
      <c r="E281" s="23"/>
      <c r="O281" s="177"/>
    </row>
    <row r="282" spans="1:16" ht="15" hidden="1" customHeight="1" x14ac:dyDescent="0.2">
      <c r="A282" s="383" t="s">
        <v>9</v>
      </c>
      <c r="B282" s="383"/>
      <c r="C282" s="3" t="s">
        <v>518</v>
      </c>
      <c r="D282" s="22" t="s">
        <v>519</v>
      </c>
      <c r="E282" s="23"/>
      <c r="O282" s="177"/>
    </row>
    <row r="283" spans="1:16" ht="15" hidden="1" customHeight="1" x14ac:dyDescent="0.2">
      <c r="A283" s="383" t="s">
        <v>12</v>
      </c>
      <c r="B283" s="383"/>
      <c r="C283" s="3" t="s">
        <v>520</v>
      </c>
      <c r="D283" s="22" t="s">
        <v>521</v>
      </c>
      <c r="E283" s="23"/>
      <c r="O283" s="177"/>
    </row>
    <row r="284" spans="1:16" ht="15" hidden="1" customHeight="1" x14ac:dyDescent="0.2">
      <c r="A284" s="383" t="s">
        <v>15</v>
      </c>
      <c r="B284" s="383"/>
      <c r="C284" s="3" t="s">
        <v>522</v>
      </c>
      <c r="D284" s="22" t="s">
        <v>523</v>
      </c>
      <c r="E284" s="23"/>
      <c r="O284" s="177"/>
    </row>
    <row r="285" spans="1:16" ht="15" hidden="1" customHeight="1" x14ac:dyDescent="0.2">
      <c r="A285" s="383" t="s">
        <v>18</v>
      </c>
      <c r="B285" s="383"/>
      <c r="C285" s="3" t="s">
        <v>524</v>
      </c>
      <c r="D285" s="22" t="s">
        <v>525</v>
      </c>
      <c r="E285" s="23"/>
      <c r="O285" s="177"/>
    </row>
    <row r="286" spans="1:16" ht="15" hidden="1" customHeight="1" x14ac:dyDescent="0.2">
      <c r="A286" s="383" t="s">
        <v>21</v>
      </c>
      <c r="B286" s="383"/>
      <c r="C286" s="3" t="s">
        <v>526</v>
      </c>
      <c r="D286" s="22" t="s">
        <v>527</v>
      </c>
      <c r="E286" s="23"/>
      <c r="O286" s="177"/>
    </row>
    <row r="287" spans="1:16" ht="15" hidden="1" customHeight="1" x14ac:dyDescent="0.2">
      <c r="A287" s="383" t="s">
        <v>24</v>
      </c>
      <c r="B287" s="383"/>
      <c r="C287" s="3" t="s">
        <v>528</v>
      </c>
      <c r="D287" s="22" t="s">
        <v>529</v>
      </c>
      <c r="E287" s="23"/>
      <c r="O287" s="177"/>
    </row>
    <row r="288" spans="1:16" ht="15" hidden="1" customHeight="1" x14ac:dyDescent="0.2">
      <c r="A288" s="383" t="s">
        <v>27</v>
      </c>
      <c r="B288" s="383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83" t="s">
        <v>30</v>
      </c>
      <c r="B289" s="383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83" t="s">
        <v>33</v>
      </c>
      <c r="B290" s="383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83" t="s">
        <v>36</v>
      </c>
      <c r="B291" s="383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83" t="s">
        <v>38</v>
      </c>
      <c r="B292" s="383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83" t="s">
        <v>40</v>
      </c>
      <c r="B293" s="383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83" t="s">
        <v>42</v>
      </c>
      <c r="B294" s="383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83" t="s">
        <v>46</v>
      </c>
      <c r="B296" s="383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83" t="s">
        <v>48</v>
      </c>
      <c r="B297" s="383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83" t="s">
        <v>50</v>
      </c>
      <c r="B298" s="383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84">
        <v>21</v>
      </c>
      <c r="B301" s="384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83">
        <v>22</v>
      </c>
      <c r="B302" s="383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83">
        <v>23</v>
      </c>
      <c r="B303" s="383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83">
        <v>24</v>
      </c>
      <c r="B304" s="383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83">
        <v>25</v>
      </c>
      <c r="B305" s="383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83">
        <v>26</v>
      </c>
      <c r="B306" s="383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83">
        <v>27</v>
      </c>
      <c r="B307" s="383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83">
        <v>28</v>
      </c>
      <c r="B308" s="383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O309" s="177"/>
    </row>
    <row r="310" spans="1:15" ht="15" hidden="1" customHeight="1" x14ac:dyDescent="0.2">
      <c r="A310" s="383" t="s">
        <v>67</v>
      </c>
      <c r="B310" s="383"/>
      <c r="C310" s="3" t="s">
        <v>562</v>
      </c>
      <c r="D310" s="22" t="s">
        <v>563</v>
      </c>
      <c r="E310" s="23"/>
      <c r="O310" s="177"/>
    </row>
    <row r="311" spans="1:15" ht="15" hidden="1" customHeight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O311" s="177"/>
    </row>
    <row r="312" spans="1:15" ht="15" hidden="1" customHeight="1" x14ac:dyDescent="0.2">
      <c r="A312" s="384" t="s">
        <v>69</v>
      </c>
      <c r="B312" s="384"/>
      <c r="C312" s="4" t="s">
        <v>566</v>
      </c>
      <c r="D312" s="19" t="s">
        <v>567</v>
      </c>
      <c r="E312" s="26"/>
      <c r="J312"/>
      <c r="O312" s="177"/>
    </row>
    <row r="313" spans="1:15" ht="15" hidden="1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O313" s="177"/>
    </row>
    <row r="314" spans="1:15" ht="15" hidden="1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O314" s="177"/>
    </row>
    <row r="315" spans="1:15" ht="15" hidden="1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J315"/>
      <c r="O315" s="177"/>
    </row>
    <row r="316" spans="1:15" ht="15" customHeight="1" x14ac:dyDescent="0.2">
      <c r="A316" s="383" t="s">
        <v>75</v>
      </c>
      <c r="B316" s="383"/>
      <c r="C316" s="3" t="s">
        <v>574</v>
      </c>
      <c r="D316" s="22" t="s">
        <v>575</v>
      </c>
      <c r="E316" s="23"/>
      <c r="I316" s="179"/>
      <c r="J316" s="179"/>
      <c r="K316" s="179"/>
      <c r="L316" s="377"/>
      <c r="M316" s="377"/>
      <c r="N316" s="377"/>
      <c r="O316" s="133" t="str">
        <f t="shared" ref="O316:O379" si="48">IF(M316=0," ",N316/M316)</f>
        <v xml:space="preserve"> </v>
      </c>
    </row>
    <row r="317" spans="1:15" ht="15" customHeight="1" x14ac:dyDescent="0.2">
      <c r="A317" s="383" t="s">
        <v>76</v>
      </c>
      <c r="B317" s="383"/>
      <c r="C317" s="3" t="s">
        <v>576</v>
      </c>
      <c r="D317" s="22" t="s">
        <v>577</v>
      </c>
      <c r="E317" s="23"/>
      <c r="I317" s="179"/>
      <c r="J317" s="179"/>
      <c r="K317" s="179"/>
      <c r="L317" s="377">
        <v>117795</v>
      </c>
      <c r="M317" s="377">
        <f>SUM(K317:L317)</f>
        <v>117795</v>
      </c>
      <c r="N317" s="377">
        <v>117795</v>
      </c>
      <c r="O317" s="133">
        <f t="shared" si="48"/>
        <v>1</v>
      </c>
    </row>
    <row r="318" spans="1:15" ht="15" customHeight="1" x14ac:dyDescent="0.2">
      <c r="A318" s="383" t="s">
        <v>77</v>
      </c>
      <c r="B318" s="383"/>
      <c r="C318" s="3" t="s">
        <v>578</v>
      </c>
      <c r="D318" s="22" t="s">
        <v>579</v>
      </c>
      <c r="E318" s="23"/>
      <c r="I318" s="179"/>
      <c r="J318" s="179"/>
      <c r="K318" s="179"/>
      <c r="L318" s="377"/>
      <c r="M318" s="377"/>
      <c r="N318" s="377"/>
      <c r="O318" s="133" t="str">
        <f t="shared" si="48"/>
        <v xml:space="preserve"> </v>
      </c>
    </row>
    <row r="319" spans="1:15" ht="25.5" customHeight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I319" s="179"/>
      <c r="J319" s="179"/>
      <c r="K319" s="179"/>
      <c r="L319" s="377"/>
      <c r="M319" s="377"/>
      <c r="N319" s="377"/>
      <c r="O319" s="133" t="str">
        <f t="shared" si="48"/>
        <v xml:space="preserve"> </v>
      </c>
    </row>
    <row r="320" spans="1:15" ht="15" customHeight="1" x14ac:dyDescent="0.2">
      <c r="A320" s="383" t="s">
        <v>79</v>
      </c>
      <c r="B320" s="383"/>
      <c r="C320" s="3" t="s">
        <v>581</v>
      </c>
      <c r="D320" s="22" t="s">
        <v>582</v>
      </c>
      <c r="E320" s="23"/>
      <c r="I320" s="179"/>
      <c r="J320" s="179"/>
      <c r="K320" s="179"/>
      <c r="L320" s="377"/>
      <c r="M320" s="377"/>
      <c r="N320" s="377"/>
      <c r="O320" s="133" t="str">
        <f t="shared" si="48"/>
        <v xml:space="preserve"> </v>
      </c>
    </row>
    <row r="321" spans="1:15" ht="15" customHeight="1" x14ac:dyDescent="0.2">
      <c r="A321" s="383" t="s">
        <v>80</v>
      </c>
      <c r="B321" s="383"/>
      <c r="C321" s="27" t="s">
        <v>583</v>
      </c>
      <c r="D321" s="22" t="s">
        <v>584</v>
      </c>
      <c r="E321" s="28"/>
      <c r="I321" s="179"/>
      <c r="J321" s="179"/>
      <c r="K321" s="179"/>
      <c r="L321" s="377"/>
      <c r="M321" s="377"/>
      <c r="N321" s="377"/>
      <c r="O321" s="133" t="str">
        <f t="shared" si="48"/>
        <v xml:space="preserve"> </v>
      </c>
    </row>
    <row r="322" spans="1:15" ht="15" customHeight="1" x14ac:dyDescent="0.2">
      <c r="A322" s="383" t="s">
        <v>81</v>
      </c>
      <c r="B322" s="383"/>
      <c r="C322" s="24" t="s">
        <v>355</v>
      </c>
      <c r="D322" s="22" t="s">
        <v>584</v>
      </c>
      <c r="E322" s="25"/>
      <c r="I322" s="179"/>
      <c r="J322" s="179"/>
      <c r="K322" s="179"/>
      <c r="L322" s="377"/>
      <c r="M322" s="377"/>
      <c r="N322" s="377"/>
      <c r="O322" s="133" t="str">
        <f t="shared" si="48"/>
        <v xml:space="preserve"> </v>
      </c>
    </row>
    <row r="323" spans="1:15" ht="15" customHeight="1" x14ac:dyDescent="0.2">
      <c r="A323" s="383" t="s">
        <v>82</v>
      </c>
      <c r="B323" s="383"/>
      <c r="C323" s="3" t="s">
        <v>585</v>
      </c>
      <c r="D323" s="22" t="s">
        <v>586</v>
      </c>
      <c r="E323" s="23"/>
      <c r="I323" s="179"/>
      <c r="J323" s="179"/>
      <c r="K323" s="179"/>
      <c r="L323" s="377"/>
      <c r="M323" s="377"/>
      <c r="N323" s="377"/>
      <c r="O323" s="133" t="str">
        <f t="shared" si="48"/>
        <v xml:space="preserve"> </v>
      </c>
    </row>
    <row r="324" spans="1:15" ht="15" customHeight="1" x14ac:dyDescent="0.2">
      <c r="A324" s="383" t="s">
        <v>85</v>
      </c>
      <c r="B324" s="383"/>
      <c r="C324" s="3" t="s">
        <v>587</v>
      </c>
      <c r="D324" s="22" t="s">
        <v>588</v>
      </c>
      <c r="E324" s="23"/>
      <c r="I324" s="179"/>
      <c r="J324" s="179"/>
      <c r="K324" s="179"/>
      <c r="L324" s="377"/>
      <c r="M324" s="377"/>
      <c r="N324" s="377"/>
      <c r="O324" s="133" t="str">
        <f t="shared" si="48"/>
        <v xml:space="preserve"> </v>
      </c>
    </row>
    <row r="325" spans="1:15" ht="15" customHeight="1" x14ac:dyDescent="0.2">
      <c r="A325" s="383" t="s">
        <v>88</v>
      </c>
      <c r="B325" s="383"/>
      <c r="C325" s="24" t="s">
        <v>589</v>
      </c>
      <c r="D325" s="22" t="s">
        <v>588</v>
      </c>
      <c r="E325" s="25"/>
      <c r="I325" s="179"/>
      <c r="J325" s="179"/>
      <c r="K325" s="179"/>
      <c r="L325" s="377"/>
      <c r="M325" s="377"/>
      <c r="N325" s="377"/>
      <c r="O325" s="133" t="str">
        <f t="shared" si="48"/>
        <v xml:space="preserve"> </v>
      </c>
    </row>
    <row r="326" spans="1:15" ht="15" customHeight="1" x14ac:dyDescent="0.2">
      <c r="A326" s="384" t="s">
        <v>91</v>
      </c>
      <c r="B326" s="384"/>
      <c r="C326" s="4" t="s">
        <v>590</v>
      </c>
      <c r="D326" s="19" t="s">
        <v>591</v>
      </c>
      <c r="E326" s="26"/>
      <c r="I326" s="179">
        <f>I316+I317+I318+I320+I321+I323+I324</f>
        <v>0</v>
      </c>
      <c r="J326" s="179">
        <f t="shared" ref="J326:N326" si="49">J316+J317+J318+J320+J321+J323+J324</f>
        <v>0</v>
      </c>
      <c r="K326" s="179">
        <f t="shared" si="49"/>
        <v>0</v>
      </c>
      <c r="L326" s="377">
        <f t="shared" si="49"/>
        <v>117795</v>
      </c>
      <c r="M326" s="377">
        <f t="shared" si="49"/>
        <v>117795</v>
      </c>
      <c r="N326" s="377">
        <f t="shared" si="49"/>
        <v>117795</v>
      </c>
      <c r="O326" s="133">
        <f t="shared" si="48"/>
        <v>1</v>
      </c>
    </row>
    <row r="327" spans="1:15" ht="15" customHeight="1" x14ac:dyDescent="0.2">
      <c r="A327" s="383" t="s">
        <v>94</v>
      </c>
      <c r="B327" s="383"/>
      <c r="C327" s="3" t="s">
        <v>592</v>
      </c>
      <c r="D327" s="22" t="s">
        <v>593</v>
      </c>
      <c r="E327" s="23"/>
      <c r="I327" s="179"/>
      <c r="J327" s="179"/>
      <c r="K327" s="179"/>
      <c r="L327" s="377"/>
      <c r="M327" s="377"/>
      <c r="N327" s="377"/>
      <c r="O327" s="133" t="str">
        <f t="shared" si="48"/>
        <v xml:space="preserve"> </v>
      </c>
    </row>
    <row r="328" spans="1:15" ht="15" customHeight="1" x14ac:dyDescent="0.2">
      <c r="A328" s="383" t="s">
        <v>95</v>
      </c>
      <c r="B328" s="383"/>
      <c r="C328" s="3" t="s">
        <v>594</v>
      </c>
      <c r="D328" s="22" t="s">
        <v>595</v>
      </c>
      <c r="E328" s="23"/>
      <c r="I328" s="179"/>
      <c r="J328" s="179"/>
      <c r="K328" s="179"/>
      <c r="L328" s="377"/>
      <c r="M328" s="377"/>
      <c r="N328" s="377"/>
      <c r="O328" s="133" t="str">
        <f t="shared" si="48"/>
        <v xml:space="preserve"> </v>
      </c>
    </row>
    <row r="329" spans="1:15" ht="15" customHeight="1" x14ac:dyDescent="0.2">
      <c r="A329" s="384" t="s">
        <v>96</v>
      </c>
      <c r="B329" s="384"/>
      <c r="C329" s="4" t="s">
        <v>596</v>
      </c>
      <c r="D329" s="19" t="s">
        <v>597</v>
      </c>
      <c r="E329" s="26"/>
      <c r="I329" s="179"/>
      <c r="J329" s="179"/>
      <c r="K329" s="179"/>
      <c r="L329" s="377"/>
      <c r="M329" s="377"/>
      <c r="N329" s="377"/>
      <c r="O329" s="133" t="str">
        <f t="shared" si="48"/>
        <v xml:space="preserve"> </v>
      </c>
    </row>
    <row r="330" spans="1:15" ht="15" customHeight="1" x14ac:dyDescent="0.2">
      <c r="A330" s="383" t="s">
        <v>97</v>
      </c>
      <c r="B330" s="383"/>
      <c r="C330" s="3" t="s">
        <v>598</v>
      </c>
      <c r="D330" s="22" t="s">
        <v>599</v>
      </c>
      <c r="E330" s="23"/>
      <c r="I330" s="179"/>
      <c r="J330" s="179"/>
      <c r="K330" s="179"/>
      <c r="L330" s="377">
        <v>31805</v>
      </c>
      <c r="M330" s="377">
        <f>SUM(K330:L330)</f>
        <v>31805</v>
      </c>
      <c r="N330" s="377">
        <v>31805</v>
      </c>
      <c r="O330" s="133">
        <f t="shared" si="48"/>
        <v>1</v>
      </c>
    </row>
    <row r="331" spans="1:15" ht="15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I331" s="179"/>
      <c r="J331" s="179"/>
      <c r="K331" s="179"/>
      <c r="L331" s="377"/>
      <c r="M331" s="377"/>
      <c r="N331" s="377"/>
      <c r="O331" s="133" t="str">
        <f t="shared" si="48"/>
        <v xml:space="preserve"> </v>
      </c>
    </row>
    <row r="332" spans="1:15" ht="15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I332" s="179"/>
      <c r="J332" s="179"/>
      <c r="K332" s="179"/>
      <c r="L332" s="377"/>
      <c r="M332" s="377"/>
      <c r="N332" s="377"/>
      <c r="O332" s="133" t="str">
        <f t="shared" si="48"/>
        <v xml:space="preserve"> </v>
      </c>
    </row>
    <row r="333" spans="1:15" ht="15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I333" s="179"/>
      <c r="J333" s="179"/>
      <c r="K333" s="179"/>
      <c r="L333" s="377"/>
      <c r="M333" s="377"/>
      <c r="N333" s="377"/>
      <c r="O333" s="133" t="str">
        <f t="shared" si="48"/>
        <v xml:space="preserve"> </v>
      </c>
    </row>
    <row r="334" spans="1:15" ht="15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I334" s="179"/>
      <c r="J334" s="179"/>
      <c r="K334" s="179"/>
      <c r="L334" s="377"/>
      <c r="M334" s="377"/>
      <c r="N334" s="377"/>
      <c r="O334" s="133" t="str">
        <f t="shared" si="48"/>
        <v xml:space="preserve"> </v>
      </c>
    </row>
    <row r="335" spans="1:15" ht="15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I335" s="179"/>
      <c r="J335" s="179"/>
      <c r="K335" s="179"/>
      <c r="L335" s="377"/>
      <c r="M335" s="377"/>
      <c r="N335" s="377"/>
      <c r="O335" s="133" t="str">
        <f t="shared" si="48"/>
        <v xml:space="preserve"> </v>
      </c>
    </row>
    <row r="336" spans="1:15" ht="15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I336" s="179"/>
      <c r="J336" s="179"/>
      <c r="K336" s="179"/>
      <c r="L336" s="377"/>
      <c r="M336" s="377"/>
      <c r="N336" s="377"/>
      <c r="O336" s="133" t="str">
        <f t="shared" si="48"/>
        <v xml:space="preserve"> </v>
      </c>
    </row>
    <row r="337" spans="1:16" ht="25.5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I337" s="179"/>
      <c r="J337" s="179"/>
      <c r="K337" s="179"/>
      <c r="L337" s="377"/>
      <c r="M337" s="377"/>
      <c r="N337" s="377"/>
      <c r="O337" s="133" t="str">
        <f t="shared" si="48"/>
        <v xml:space="preserve"> </v>
      </c>
    </row>
    <row r="338" spans="1:16" ht="15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I338" s="179"/>
      <c r="J338" s="179"/>
      <c r="K338" s="179"/>
      <c r="L338" s="377"/>
      <c r="M338" s="377"/>
      <c r="N338" s="377"/>
      <c r="O338" s="133" t="str">
        <f t="shared" si="48"/>
        <v xml:space="preserve"> </v>
      </c>
    </row>
    <row r="339" spans="1:16" ht="15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I339" s="179"/>
      <c r="J339" s="179"/>
      <c r="K339" s="179"/>
      <c r="L339" s="377"/>
      <c r="M339" s="377"/>
      <c r="N339" s="377"/>
      <c r="O339" s="133" t="str">
        <f t="shared" si="48"/>
        <v xml:space="preserve"> </v>
      </c>
    </row>
    <row r="340" spans="1:16" ht="25.5" customHeight="1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>
        <f t="shared" ref="F340:H340" si="50">F330+F331+F332+F335+F339</f>
        <v>0</v>
      </c>
      <c r="G340">
        <f t="shared" si="50"/>
        <v>0</v>
      </c>
      <c r="H340">
        <f t="shared" si="50"/>
        <v>0</v>
      </c>
      <c r="I340" s="381"/>
      <c r="J340" s="381">
        <f t="shared" ref="J340:N340" si="51">J330+J331+J332+J335+J339</f>
        <v>0</v>
      </c>
      <c r="K340" s="381"/>
      <c r="L340" s="378">
        <f t="shared" si="51"/>
        <v>31805</v>
      </c>
      <c r="M340" s="378">
        <f t="shared" si="51"/>
        <v>31805</v>
      </c>
      <c r="N340" s="378">
        <f t="shared" si="51"/>
        <v>31805</v>
      </c>
      <c r="O340" s="133">
        <f t="shared" si="48"/>
        <v>1</v>
      </c>
    </row>
    <row r="341" spans="1:16" ht="15" customHeight="1" x14ac:dyDescent="0.2">
      <c r="A341" s="384" t="s">
        <v>110</v>
      </c>
      <c r="B341" s="384"/>
      <c r="C341" s="4" t="s">
        <v>614</v>
      </c>
      <c r="D341" s="19" t="s">
        <v>615</v>
      </c>
      <c r="E341" s="26"/>
      <c r="I341" s="381">
        <f>I326+I329+I340</f>
        <v>0</v>
      </c>
      <c r="J341" s="381">
        <f t="shared" ref="J341:N341" si="52">J326+J329+J340</f>
        <v>0</v>
      </c>
      <c r="K341" s="381">
        <f t="shared" si="52"/>
        <v>0</v>
      </c>
      <c r="L341" s="378">
        <f t="shared" si="52"/>
        <v>149600</v>
      </c>
      <c r="M341" s="378">
        <f t="shared" si="52"/>
        <v>149600</v>
      </c>
      <c r="N341" s="378">
        <f t="shared" si="52"/>
        <v>149600</v>
      </c>
      <c r="O341" s="133">
        <f t="shared" si="48"/>
        <v>1</v>
      </c>
    </row>
    <row r="342" spans="1:16" ht="15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I342" s="177"/>
      <c r="J342" s="137"/>
      <c r="K342" s="177"/>
      <c r="L342" s="177"/>
      <c r="M342" s="177"/>
      <c r="N342" s="177"/>
      <c r="O342" s="133" t="str">
        <f t="shared" si="48"/>
        <v xml:space="preserve"> </v>
      </c>
    </row>
    <row r="343" spans="1:16" x14ac:dyDescent="0.2">
      <c r="A343" s="385" t="s">
        <v>112</v>
      </c>
      <c r="B343" s="385"/>
      <c r="C343" s="5" t="s">
        <v>618</v>
      </c>
      <c r="D343" s="34" t="s">
        <v>619</v>
      </c>
      <c r="E343" s="29"/>
      <c r="I343" s="179">
        <f>SUM(I344:I359)</f>
        <v>0</v>
      </c>
      <c r="J343" s="179">
        <f t="shared" ref="J343" si="53">SUM(J344:J359)</f>
        <v>0</v>
      </c>
      <c r="K343" s="179">
        <f>SUM(K344:K359)</f>
        <v>0</v>
      </c>
      <c r="L343" s="179">
        <v>0</v>
      </c>
      <c r="M343" s="179">
        <f>SUM(K343:L343)</f>
        <v>0</v>
      </c>
      <c r="N343" s="179">
        <f>SUM(N344:N359)</f>
        <v>0</v>
      </c>
      <c r="O343" s="133" t="str">
        <f t="shared" si="48"/>
        <v xml:space="preserve"> </v>
      </c>
      <c r="P343" s="186">
        <f>SUM(P344:P359)</f>
        <v>0</v>
      </c>
    </row>
    <row r="344" spans="1:16" x14ac:dyDescent="0.2">
      <c r="A344" s="383" t="s">
        <v>113</v>
      </c>
      <c r="B344" s="383"/>
      <c r="C344" s="5" t="s">
        <v>620</v>
      </c>
      <c r="D344" s="22" t="s">
        <v>619</v>
      </c>
      <c r="E344" s="29"/>
      <c r="I344" s="179"/>
      <c r="J344" s="179"/>
      <c r="K344" s="179"/>
      <c r="L344" s="179"/>
      <c r="M344" s="179">
        <f t="shared" ref="M344:M351" si="54">SUM(K344:L344)</f>
        <v>0</v>
      </c>
      <c r="N344" s="179"/>
      <c r="O344" s="133" t="str">
        <f t="shared" si="48"/>
        <v xml:space="preserve"> </v>
      </c>
      <c r="P344" s="186"/>
    </row>
    <row r="345" spans="1:16" x14ac:dyDescent="0.2">
      <c r="A345" s="383" t="s">
        <v>114</v>
      </c>
      <c r="B345" s="383"/>
      <c r="C345" s="5" t="s">
        <v>621</v>
      </c>
      <c r="D345" s="22" t="s">
        <v>619</v>
      </c>
      <c r="E345" s="29"/>
      <c r="I345" s="179"/>
      <c r="J345" s="179"/>
      <c r="K345" s="179"/>
      <c r="L345" s="179"/>
      <c r="M345" s="179">
        <f t="shared" si="54"/>
        <v>0</v>
      </c>
      <c r="N345" s="179"/>
      <c r="O345" s="133" t="str">
        <f t="shared" si="48"/>
        <v xml:space="preserve"> </v>
      </c>
      <c r="P345" s="186"/>
    </row>
    <row r="346" spans="1:16" x14ac:dyDescent="0.2">
      <c r="A346" s="383" t="s">
        <v>115</v>
      </c>
      <c r="B346" s="383"/>
      <c r="C346" s="5" t="s">
        <v>622</v>
      </c>
      <c r="D346" s="22" t="s">
        <v>619</v>
      </c>
      <c r="E346" s="29"/>
      <c r="I346" s="179"/>
      <c r="J346" s="179"/>
      <c r="K346" s="179"/>
      <c r="L346" s="179"/>
      <c r="M346" s="179">
        <f t="shared" si="54"/>
        <v>0</v>
      </c>
      <c r="N346" s="179"/>
      <c r="O346" s="133" t="str">
        <f t="shared" si="48"/>
        <v xml:space="preserve"> </v>
      </c>
      <c r="P346" s="186"/>
    </row>
    <row r="347" spans="1:16" x14ac:dyDescent="0.2">
      <c r="A347" s="383" t="s">
        <v>116</v>
      </c>
      <c r="B347" s="383"/>
      <c r="C347" s="5" t="s">
        <v>623</v>
      </c>
      <c r="D347" s="22" t="s">
        <v>619</v>
      </c>
      <c r="E347" s="29"/>
      <c r="I347" s="179"/>
      <c r="J347" s="179"/>
      <c r="K347" s="179"/>
      <c r="L347" s="179"/>
      <c r="M347" s="179">
        <f t="shared" si="54"/>
        <v>0</v>
      </c>
      <c r="N347" s="179"/>
      <c r="O347" s="133" t="str">
        <f t="shared" si="48"/>
        <v xml:space="preserve"> </v>
      </c>
      <c r="P347" s="186"/>
    </row>
    <row r="348" spans="1:16" ht="25.5" x14ac:dyDescent="0.2">
      <c r="A348" s="383" t="s">
        <v>117</v>
      </c>
      <c r="B348" s="383"/>
      <c r="C348" s="5" t="s">
        <v>624</v>
      </c>
      <c r="D348" s="22" t="s">
        <v>619</v>
      </c>
      <c r="E348" s="29"/>
      <c r="I348" s="179"/>
      <c r="J348" s="179"/>
      <c r="K348" s="179"/>
      <c r="L348" s="179"/>
      <c r="M348" s="179">
        <f t="shared" si="54"/>
        <v>0</v>
      </c>
      <c r="N348" s="179"/>
      <c r="O348" s="133" t="str">
        <f t="shared" si="48"/>
        <v xml:space="preserve"> </v>
      </c>
      <c r="P348" s="186"/>
    </row>
    <row r="349" spans="1:16" x14ac:dyDescent="0.2">
      <c r="A349" s="383" t="s">
        <v>120</v>
      </c>
      <c r="B349" s="383"/>
      <c r="C349" s="5" t="s">
        <v>625</v>
      </c>
      <c r="D349" s="22" t="s">
        <v>619</v>
      </c>
      <c r="E349" s="29"/>
      <c r="I349" s="179"/>
      <c r="J349" s="179"/>
      <c r="K349" s="179"/>
      <c r="L349" s="179"/>
      <c r="M349" s="179">
        <f t="shared" si="54"/>
        <v>0</v>
      </c>
      <c r="N349" s="179"/>
      <c r="O349" s="133" t="str">
        <f t="shared" si="48"/>
        <v xml:space="preserve"> </v>
      </c>
      <c r="P349" s="186"/>
    </row>
    <row r="350" spans="1:16" x14ac:dyDescent="0.2">
      <c r="A350" s="383" t="s">
        <v>121</v>
      </c>
      <c r="B350" s="383"/>
      <c r="C350" s="5" t="s">
        <v>626</v>
      </c>
      <c r="D350" s="22" t="s">
        <v>619</v>
      </c>
      <c r="E350" s="29"/>
      <c r="I350" s="179"/>
      <c r="J350" s="179"/>
      <c r="K350" s="179"/>
      <c r="L350" s="179"/>
      <c r="M350" s="179">
        <f t="shared" si="54"/>
        <v>0</v>
      </c>
      <c r="N350" s="179"/>
      <c r="O350" s="133" t="str">
        <f t="shared" si="48"/>
        <v xml:space="preserve"> </v>
      </c>
      <c r="P350" s="186"/>
    </row>
    <row r="351" spans="1:16" x14ac:dyDescent="0.2">
      <c r="A351" s="383" t="s">
        <v>122</v>
      </c>
      <c r="B351" s="383"/>
      <c r="C351" s="5" t="s">
        <v>627</v>
      </c>
      <c r="D351" s="22" t="s">
        <v>619</v>
      </c>
      <c r="E351" s="29"/>
      <c r="I351" s="179">
        <v>0</v>
      </c>
      <c r="J351" s="179"/>
      <c r="K351" s="179">
        <v>0</v>
      </c>
      <c r="L351" s="179">
        <v>0</v>
      </c>
      <c r="M351" s="179">
        <f t="shared" si="54"/>
        <v>0</v>
      </c>
      <c r="N351" s="179">
        <v>0</v>
      </c>
      <c r="O351" s="133" t="str">
        <f t="shared" si="48"/>
        <v xml:space="preserve"> </v>
      </c>
      <c r="P351" s="186">
        <v>0</v>
      </c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I352" s="177"/>
      <c r="J352" s="137"/>
      <c r="K352" s="177"/>
      <c r="L352" s="177"/>
      <c r="M352" s="177"/>
      <c r="N352" s="177"/>
      <c r="O352" s="133" t="str">
        <f t="shared" si="48"/>
        <v xml:space="preserve"> </v>
      </c>
    </row>
    <row r="353" spans="1:15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I353" s="177"/>
      <c r="J353" s="137"/>
      <c r="K353" s="177"/>
      <c r="L353" s="177"/>
      <c r="M353" s="177"/>
      <c r="N353" s="177"/>
      <c r="O353" s="133" t="str">
        <f t="shared" si="48"/>
        <v xml:space="preserve"> </v>
      </c>
    </row>
    <row r="354" spans="1:15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I354" s="177"/>
      <c r="J354" s="137"/>
      <c r="K354" s="177"/>
      <c r="L354" s="177"/>
      <c r="M354" s="177"/>
      <c r="N354" s="177"/>
      <c r="O354" s="133" t="str">
        <f t="shared" si="48"/>
        <v xml:space="preserve"> </v>
      </c>
    </row>
    <row r="355" spans="1:15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I355" s="177"/>
      <c r="J355" s="137"/>
      <c r="K355" s="177"/>
      <c r="L355" s="177"/>
      <c r="M355" s="177"/>
      <c r="N355" s="177"/>
      <c r="O355" s="133" t="str">
        <f t="shared" si="48"/>
        <v xml:space="preserve"> </v>
      </c>
    </row>
    <row r="356" spans="1:15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I356" s="177"/>
      <c r="J356" s="137"/>
      <c r="K356" s="177"/>
      <c r="L356" s="177"/>
      <c r="M356" s="177"/>
      <c r="N356" s="177"/>
      <c r="O356" s="133" t="str">
        <f t="shared" si="48"/>
        <v xml:space="preserve"> </v>
      </c>
    </row>
    <row r="357" spans="1:15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I357" s="177"/>
      <c r="J357" s="137"/>
      <c r="K357" s="177"/>
      <c r="L357" s="177"/>
      <c r="M357" s="177"/>
      <c r="N357" s="177"/>
      <c r="O357" s="133" t="str">
        <f t="shared" si="48"/>
        <v xml:space="preserve"> </v>
      </c>
    </row>
    <row r="358" spans="1:15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I358" s="177"/>
      <c r="J358" s="137"/>
      <c r="K358" s="177"/>
      <c r="L358" s="177"/>
      <c r="M358" s="177"/>
      <c r="N358" s="177"/>
      <c r="O358" s="133" t="str">
        <f t="shared" si="48"/>
        <v xml:space="preserve"> </v>
      </c>
    </row>
    <row r="359" spans="1:15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I359" s="177"/>
      <c r="J359" s="137"/>
      <c r="K359" s="177"/>
      <c r="L359" s="177"/>
      <c r="M359" s="177"/>
      <c r="N359" s="177"/>
      <c r="O359" s="133" t="str">
        <f t="shared" si="48"/>
        <v xml:space="preserve"> </v>
      </c>
    </row>
    <row r="360" spans="1:15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I360" s="177"/>
      <c r="J360" s="137"/>
      <c r="K360" s="177"/>
      <c r="L360" s="177"/>
      <c r="M360" s="177"/>
      <c r="N360" s="177"/>
      <c r="O360" s="133" t="str">
        <f t="shared" si="48"/>
        <v xml:space="preserve"> </v>
      </c>
    </row>
    <row r="361" spans="1:15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I361" s="177"/>
      <c r="J361" s="137"/>
      <c r="K361" s="177"/>
      <c r="L361" s="177"/>
      <c r="M361" s="177"/>
      <c r="N361" s="177"/>
      <c r="O361" s="133" t="str">
        <f t="shared" si="48"/>
        <v xml:space="preserve"> </v>
      </c>
    </row>
    <row r="362" spans="1:15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I362" s="177"/>
      <c r="J362" s="137"/>
      <c r="K362" s="177"/>
      <c r="L362" s="177"/>
      <c r="M362" s="177"/>
      <c r="N362" s="177"/>
      <c r="O362" s="133" t="str">
        <f t="shared" si="48"/>
        <v xml:space="preserve"> </v>
      </c>
    </row>
    <row r="363" spans="1:15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I363" s="177"/>
      <c r="J363" s="137"/>
      <c r="K363" s="177"/>
      <c r="L363" s="177"/>
      <c r="M363" s="177"/>
      <c r="N363" s="177"/>
      <c r="O363" s="133" t="str">
        <f t="shared" si="48"/>
        <v xml:space="preserve"> </v>
      </c>
    </row>
    <row r="364" spans="1:15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I364" s="177"/>
      <c r="J364" s="137"/>
      <c r="K364" s="177"/>
      <c r="L364" s="177"/>
      <c r="M364" s="177"/>
      <c r="N364" s="177"/>
      <c r="O364" s="133" t="str">
        <f t="shared" si="48"/>
        <v xml:space="preserve"> </v>
      </c>
    </row>
    <row r="365" spans="1:15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I365" s="177"/>
      <c r="J365" s="137"/>
      <c r="K365" s="177"/>
      <c r="L365" s="177"/>
      <c r="M365" s="177"/>
      <c r="N365" s="177"/>
      <c r="O365" s="133" t="str">
        <f t="shared" si="48"/>
        <v xml:space="preserve"> </v>
      </c>
    </row>
    <row r="366" spans="1:15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I366" s="177"/>
      <c r="J366" s="137"/>
      <c r="K366" s="177"/>
      <c r="L366" s="177"/>
      <c r="M366" s="177"/>
      <c r="N366" s="177"/>
      <c r="O366" s="133" t="str">
        <f t="shared" si="48"/>
        <v xml:space="preserve"> </v>
      </c>
    </row>
    <row r="367" spans="1:15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I367" s="177"/>
      <c r="J367" s="137"/>
      <c r="K367" s="177"/>
      <c r="L367" s="177"/>
      <c r="M367" s="177"/>
      <c r="N367" s="177"/>
      <c r="O367" s="133" t="str">
        <f t="shared" si="48"/>
        <v xml:space="preserve"> </v>
      </c>
    </row>
    <row r="368" spans="1:15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I368" s="177"/>
      <c r="J368" s="137"/>
      <c r="K368" s="177"/>
      <c r="L368" s="177"/>
      <c r="M368" s="177"/>
      <c r="N368" s="177"/>
      <c r="O368" s="133" t="str">
        <f t="shared" si="48"/>
        <v xml:space="preserve"> </v>
      </c>
    </row>
    <row r="369" spans="1:15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I369" s="177"/>
      <c r="J369" s="137"/>
      <c r="K369" s="177"/>
      <c r="L369" s="177"/>
      <c r="M369" s="177"/>
      <c r="N369" s="177"/>
      <c r="O369" s="133" t="str">
        <f t="shared" si="48"/>
        <v xml:space="preserve"> </v>
      </c>
    </row>
    <row r="370" spans="1:15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I370" s="177"/>
      <c r="J370" s="137"/>
      <c r="K370" s="177"/>
      <c r="L370" s="177"/>
      <c r="M370" s="177"/>
      <c r="N370" s="177"/>
      <c r="O370" s="133" t="str">
        <f t="shared" si="48"/>
        <v xml:space="preserve"> </v>
      </c>
    </row>
    <row r="371" spans="1:15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I371" s="177"/>
      <c r="J371" s="137"/>
      <c r="K371" s="177"/>
      <c r="L371" s="177"/>
      <c r="M371" s="177"/>
      <c r="N371" s="177"/>
      <c r="O371" s="133" t="str">
        <f t="shared" si="48"/>
        <v xml:space="preserve"> </v>
      </c>
    </row>
    <row r="372" spans="1:15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I372" s="177"/>
      <c r="J372" s="137"/>
      <c r="K372" s="177"/>
      <c r="L372" s="177"/>
      <c r="M372" s="177"/>
      <c r="N372" s="177"/>
      <c r="O372" s="133" t="str">
        <f t="shared" si="48"/>
        <v xml:space="preserve"> </v>
      </c>
    </row>
    <row r="373" spans="1:15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I373" s="177"/>
      <c r="J373" s="137"/>
      <c r="K373" s="177"/>
      <c r="L373" s="177"/>
      <c r="M373" s="177"/>
      <c r="N373" s="177"/>
      <c r="O373" s="133" t="str">
        <f t="shared" si="48"/>
        <v xml:space="preserve"> </v>
      </c>
    </row>
    <row r="374" spans="1:15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I374" s="177"/>
      <c r="J374" s="137"/>
      <c r="K374" s="177"/>
      <c r="L374" s="177"/>
      <c r="M374" s="177"/>
      <c r="N374" s="177"/>
      <c r="O374" s="133" t="str">
        <f t="shared" si="48"/>
        <v xml:space="preserve"> </v>
      </c>
    </row>
    <row r="375" spans="1:15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I375" s="177"/>
      <c r="J375" s="137"/>
      <c r="K375" s="177"/>
      <c r="L375" s="177"/>
      <c r="M375" s="177"/>
      <c r="N375" s="177"/>
      <c r="O375" s="133" t="str">
        <f t="shared" si="48"/>
        <v xml:space="preserve"> </v>
      </c>
    </row>
    <row r="376" spans="1:15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I376" s="177"/>
      <c r="J376" s="137"/>
      <c r="K376" s="177"/>
      <c r="L376" s="177"/>
      <c r="M376" s="177"/>
      <c r="N376" s="177"/>
      <c r="O376" s="133" t="str">
        <f t="shared" si="48"/>
        <v xml:space="preserve"> </v>
      </c>
    </row>
    <row r="377" spans="1:15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I377" s="177"/>
      <c r="J377" s="137"/>
      <c r="K377" s="177"/>
      <c r="L377" s="177"/>
      <c r="M377" s="177"/>
      <c r="N377" s="177"/>
      <c r="O377" s="133" t="str">
        <f t="shared" si="48"/>
        <v xml:space="preserve"> </v>
      </c>
    </row>
    <row r="378" spans="1:15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I378" s="177"/>
      <c r="J378" s="137"/>
      <c r="K378" s="177"/>
      <c r="L378" s="177"/>
      <c r="M378" s="177"/>
      <c r="N378" s="177"/>
      <c r="O378" s="133" t="str">
        <f t="shared" si="48"/>
        <v xml:space="preserve"> </v>
      </c>
    </row>
    <row r="379" spans="1:15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I379" s="177"/>
      <c r="J379" s="137"/>
      <c r="K379" s="177"/>
      <c r="L379" s="177"/>
      <c r="M379" s="177"/>
      <c r="N379" s="177"/>
      <c r="O379" s="133" t="str">
        <f t="shared" si="48"/>
        <v xml:space="preserve"> </v>
      </c>
    </row>
    <row r="380" spans="1:15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I380" s="177"/>
      <c r="J380" s="137"/>
      <c r="K380" s="177"/>
      <c r="L380" s="177"/>
      <c r="M380" s="177"/>
      <c r="N380" s="177"/>
      <c r="O380" s="133" t="str">
        <f t="shared" ref="O380:O443" si="55">IF(M380=0," ",N380/M380)</f>
        <v xml:space="preserve"> </v>
      </c>
    </row>
    <row r="381" spans="1:15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I381" s="177"/>
      <c r="J381" s="137"/>
      <c r="K381" s="177"/>
      <c r="L381" s="177"/>
      <c r="M381" s="177"/>
      <c r="N381" s="177"/>
      <c r="O381" s="133" t="str">
        <f t="shared" si="55"/>
        <v xml:space="preserve"> </v>
      </c>
    </row>
    <row r="382" spans="1:15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I382" s="177"/>
      <c r="J382" s="137"/>
      <c r="K382" s="177"/>
      <c r="L382" s="177"/>
      <c r="M382" s="177"/>
      <c r="N382" s="177"/>
      <c r="O382" s="133" t="str">
        <f t="shared" si="55"/>
        <v xml:space="preserve"> </v>
      </c>
    </row>
    <row r="383" spans="1:15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I383" s="177"/>
      <c r="J383" s="137"/>
      <c r="K383" s="177"/>
      <c r="L383" s="177"/>
      <c r="M383" s="177"/>
      <c r="N383" s="177"/>
      <c r="O383" s="133" t="str">
        <f t="shared" si="55"/>
        <v xml:space="preserve"> </v>
      </c>
    </row>
    <row r="384" spans="1:15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I384" s="177"/>
      <c r="J384" s="137"/>
      <c r="K384" s="177"/>
      <c r="L384" s="177"/>
      <c r="M384" s="177"/>
      <c r="N384" s="177"/>
      <c r="O384" s="133" t="str">
        <f t="shared" si="55"/>
        <v xml:space="preserve"> </v>
      </c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I385" s="177"/>
      <c r="J385" s="137"/>
      <c r="K385" s="177"/>
      <c r="L385" s="177"/>
      <c r="M385" s="177"/>
      <c r="N385" s="177"/>
      <c r="O385" s="133" t="str">
        <f t="shared" si="55"/>
        <v xml:space="preserve"> </v>
      </c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I386" s="177"/>
      <c r="J386" s="137"/>
      <c r="K386" s="177"/>
      <c r="L386" s="177"/>
      <c r="M386" s="177"/>
      <c r="N386" s="177"/>
      <c r="O386" s="133" t="str">
        <f t="shared" si="55"/>
        <v xml:space="preserve"> </v>
      </c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I387" s="177"/>
      <c r="J387" s="137"/>
      <c r="K387" s="177"/>
      <c r="L387" s="177"/>
      <c r="M387" s="177"/>
      <c r="N387" s="177"/>
      <c r="O387" s="133" t="str">
        <f t="shared" si="55"/>
        <v xml:space="preserve"> </v>
      </c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I388" s="177"/>
      <c r="J388" s="137"/>
      <c r="K388" s="177"/>
      <c r="L388" s="177"/>
      <c r="M388" s="177"/>
      <c r="N388" s="177"/>
      <c r="O388" s="133" t="str">
        <f t="shared" si="55"/>
        <v xml:space="preserve"> </v>
      </c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I389" s="177"/>
      <c r="J389" s="137"/>
      <c r="K389" s="177"/>
      <c r="L389" s="177"/>
      <c r="M389" s="177"/>
      <c r="N389" s="177"/>
      <c r="O389" s="133" t="str">
        <f t="shared" si="55"/>
        <v xml:space="preserve"> </v>
      </c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I390" s="177"/>
      <c r="J390" s="137"/>
      <c r="K390" s="177"/>
      <c r="L390" s="177"/>
      <c r="M390" s="177"/>
      <c r="N390" s="177"/>
      <c r="O390" s="133" t="str">
        <f t="shared" si="55"/>
        <v xml:space="preserve"> </v>
      </c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I391" s="177"/>
      <c r="J391" s="137"/>
      <c r="K391" s="177"/>
      <c r="L391" s="177"/>
      <c r="M391" s="177"/>
      <c r="N391" s="177"/>
      <c r="O391" s="133" t="str">
        <f t="shared" si="55"/>
        <v xml:space="preserve"> </v>
      </c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I392" s="177"/>
      <c r="J392" s="137"/>
      <c r="K392" s="177"/>
      <c r="L392" s="177"/>
      <c r="M392" s="177"/>
      <c r="N392" s="177"/>
      <c r="O392" s="133" t="str">
        <f t="shared" si="55"/>
        <v xml:space="preserve"> </v>
      </c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I393" s="177"/>
      <c r="J393" s="137"/>
      <c r="K393" s="177"/>
      <c r="L393" s="177"/>
      <c r="M393" s="177"/>
      <c r="N393" s="177"/>
      <c r="O393" s="133" t="str">
        <f t="shared" si="55"/>
        <v xml:space="preserve"> </v>
      </c>
    </row>
    <row r="394" spans="1:16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48"/>
      <c r="G394" s="148"/>
      <c r="H394" s="242">
        <f t="shared" ref="H394:N394" si="56">SUM(H395:H419)</f>
        <v>0</v>
      </c>
      <c r="I394" s="148">
        <f t="shared" ref="I394" si="57">SUM(I395:I419)</f>
        <v>244200</v>
      </c>
      <c r="J394" s="148">
        <f t="shared" si="56"/>
        <v>0</v>
      </c>
      <c r="K394" s="148">
        <f t="shared" ref="K394" si="58">SUM(K395:K419)</f>
        <v>0</v>
      </c>
      <c r="L394" s="148">
        <f>SUM(L411:L419)</f>
        <v>0</v>
      </c>
      <c r="M394" s="148">
        <f t="shared" si="56"/>
        <v>0</v>
      </c>
      <c r="N394" s="148">
        <f t="shared" si="56"/>
        <v>0</v>
      </c>
      <c r="O394" s="133" t="str">
        <f t="shared" si="55"/>
        <v xml:space="preserve"> </v>
      </c>
      <c r="P394" s="148">
        <f t="shared" ref="P394" si="59">SUM(P395:P419)</f>
        <v>0</v>
      </c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42">
        <v>0</v>
      </c>
      <c r="G395" s="142"/>
      <c r="H395" s="376">
        <f t="shared" ref="H395:H419" si="60">SUM(F395:G395)</f>
        <v>0</v>
      </c>
      <c r="I395" s="176"/>
      <c r="J395" s="147" t="str">
        <f t="shared" ref="J395:J458" si="61">IF(H395=0," ",I395/H395)</f>
        <v xml:space="preserve"> </v>
      </c>
      <c r="K395" s="176"/>
      <c r="L395" s="176"/>
      <c r="M395" s="145">
        <f t="shared" ref="M395:M458" si="62">SUM(K395:L395)</f>
        <v>0</v>
      </c>
      <c r="N395" s="176"/>
      <c r="O395" s="133" t="str">
        <f t="shared" si="55"/>
        <v xml:space="preserve"> </v>
      </c>
      <c r="P395" s="237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42">
        <v>0</v>
      </c>
      <c r="G396" s="142"/>
      <c r="H396" s="376">
        <f t="shared" si="60"/>
        <v>0</v>
      </c>
      <c r="I396" s="176"/>
      <c r="J396" s="147" t="str">
        <f t="shared" si="61"/>
        <v xml:space="preserve"> </v>
      </c>
      <c r="K396" s="176"/>
      <c r="L396" s="176"/>
      <c r="M396" s="145">
        <f t="shared" si="62"/>
        <v>0</v>
      </c>
      <c r="N396" s="176"/>
      <c r="O396" s="133" t="str">
        <f t="shared" si="55"/>
        <v xml:space="preserve"> </v>
      </c>
      <c r="P396" s="237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42">
        <v>0</v>
      </c>
      <c r="G397" s="142"/>
      <c r="H397" s="376">
        <f t="shared" si="60"/>
        <v>0</v>
      </c>
      <c r="I397" s="176"/>
      <c r="J397" s="147" t="str">
        <f t="shared" si="61"/>
        <v xml:space="preserve"> </v>
      </c>
      <c r="K397" s="176"/>
      <c r="L397" s="176"/>
      <c r="M397" s="145">
        <f t="shared" si="62"/>
        <v>0</v>
      </c>
      <c r="N397" s="176"/>
      <c r="O397" s="133" t="str">
        <f t="shared" si="55"/>
        <v xml:space="preserve"> </v>
      </c>
      <c r="P397" s="237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42">
        <v>0</v>
      </c>
      <c r="G398" s="142"/>
      <c r="H398" s="376">
        <f t="shared" si="60"/>
        <v>0</v>
      </c>
      <c r="I398" s="176"/>
      <c r="J398" s="147" t="str">
        <f t="shared" si="61"/>
        <v xml:space="preserve"> </v>
      </c>
      <c r="K398" s="176"/>
      <c r="L398" s="176"/>
      <c r="M398" s="145">
        <f t="shared" si="62"/>
        <v>0</v>
      </c>
      <c r="N398" s="176"/>
      <c r="O398" s="133" t="str">
        <f t="shared" si="55"/>
        <v xml:space="preserve"> </v>
      </c>
      <c r="P398" s="237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42">
        <v>0</v>
      </c>
      <c r="G399" s="142"/>
      <c r="H399" s="376">
        <f t="shared" si="60"/>
        <v>0</v>
      </c>
      <c r="I399" s="176"/>
      <c r="J399" s="147" t="str">
        <f t="shared" si="61"/>
        <v xml:space="preserve"> </v>
      </c>
      <c r="K399" s="176"/>
      <c r="L399" s="176"/>
      <c r="M399" s="145">
        <f t="shared" si="62"/>
        <v>0</v>
      </c>
      <c r="N399" s="176"/>
      <c r="O399" s="133" t="str">
        <f t="shared" si="55"/>
        <v xml:space="preserve"> </v>
      </c>
      <c r="P399" s="237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42">
        <v>0</v>
      </c>
      <c r="G400" s="142"/>
      <c r="H400" s="376">
        <f t="shared" si="60"/>
        <v>0</v>
      </c>
      <c r="I400" s="176"/>
      <c r="J400" s="147" t="str">
        <f t="shared" si="61"/>
        <v xml:space="preserve"> </v>
      </c>
      <c r="K400" s="176"/>
      <c r="L400" s="176"/>
      <c r="M400" s="145">
        <f t="shared" si="62"/>
        <v>0</v>
      </c>
      <c r="N400" s="176"/>
      <c r="O400" s="133" t="str">
        <f t="shared" si="55"/>
        <v xml:space="preserve"> </v>
      </c>
      <c r="P400" s="237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42">
        <v>0</v>
      </c>
      <c r="G401" s="142"/>
      <c r="H401" s="376">
        <f t="shared" si="60"/>
        <v>0</v>
      </c>
      <c r="I401" s="176"/>
      <c r="J401" s="147" t="str">
        <f t="shared" si="61"/>
        <v xml:space="preserve"> </v>
      </c>
      <c r="K401" s="176"/>
      <c r="L401" s="176"/>
      <c r="M401" s="145">
        <f t="shared" si="62"/>
        <v>0</v>
      </c>
      <c r="N401" s="176"/>
      <c r="O401" s="133" t="str">
        <f t="shared" si="55"/>
        <v xml:space="preserve"> </v>
      </c>
      <c r="P401" s="237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42">
        <v>0</v>
      </c>
      <c r="G402" s="142"/>
      <c r="H402" s="376">
        <f t="shared" si="60"/>
        <v>0</v>
      </c>
      <c r="I402" s="176"/>
      <c r="J402" s="147" t="str">
        <f t="shared" si="61"/>
        <v xml:space="preserve"> </v>
      </c>
      <c r="K402" s="176"/>
      <c r="L402" s="176"/>
      <c r="M402" s="145">
        <f t="shared" si="62"/>
        <v>0</v>
      </c>
      <c r="N402" s="176"/>
      <c r="O402" s="133" t="str">
        <f t="shared" si="55"/>
        <v xml:space="preserve"> </v>
      </c>
      <c r="P402" s="237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42">
        <v>0</v>
      </c>
      <c r="G403" s="142"/>
      <c r="H403" s="376">
        <f t="shared" si="60"/>
        <v>0</v>
      </c>
      <c r="I403" s="176"/>
      <c r="J403" s="147" t="str">
        <f t="shared" si="61"/>
        <v xml:space="preserve"> </v>
      </c>
      <c r="K403" s="176"/>
      <c r="L403" s="176"/>
      <c r="M403" s="145">
        <f t="shared" si="62"/>
        <v>0</v>
      </c>
      <c r="N403" s="176"/>
      <c r="O403" s="133" t="str">
        <f t="shared" si="55"/>
        <v xml:space="preserve"> </v>
      </c>
      <c r="P403" s="237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42">
        <v>0</v>
      </c>
      <c r="G404" s="142"/>
      <c r="H404" s="376">
        <f t="shared" si="60"/>
        <v>0</v>
      </c>
      <c r="I404" s="176"/>
      <c r="J404" s="147" t="str">
        <f t="shared" si="61"/>
        <v xml:space="preserve"> </v>
      </c>
      <c r="K404" s="176"/>
      <c r="L404" s="176"/>
      <c r="M404" s="145">
        <f t="shared" si="62"/>
        <v>0</v>
      </c>
      <c r="N404" s="176"/>
      <c r="O404" s="133" t="str">
        <f t="shared" si="55"/>
        <v xml:space="preserve"> </v>
      </c>
      <c r="P404" s="237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42">
        <v>0</v>
      </c>
      <c r="G405" s="142"/>
      <c r="H405" s="376">
        <f t="shared" si="60"/>
        <v>0</v>
      </c>
      <c r="I405" s="176"/>
      <c r="J405" s="147" t="str">
        <f t="shared" si="61"/>
        <v xml:space="preserve"> </v>
      </c>
      <c r="K405" s="176"/>
      <c r="L405" s="176"/>
      <c r="M405" s="145">
        <f t="shared" si="62"/>
        <v>0</v>
      </c>
      <c r="N405" s="176"/>
      <c r="O405" s="133" t="str">
        <f t="shared" si="55"/>
        <v xml:space="preserve"> </v>
      </c>
      <c r="P405" s="237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42">
        <v>0</v>
      </c>
      <c r="G406" s="142"/>
      <c r="H406" s="376">
        <f t="shared" si="60"/>
        <v>0</v>
      </c>
      <c r="I406" s="176"/>
      <c r="J406" s="147" t="str">
        <f t="shared" si="61"/>
        <v xml:space="preserve"> </v>
      </c>
      <c r="K406" s="176"/>
      <c r="L406" s="176"/>
      <c r="M406" s="145">
        <f t="shared" si="62"/>
        <v>0</v>
      </c>
      <c r="N406" s="176"/>
      <c r="O406" s="133" t="str">
        <f t="shared" si="55"/>
        <v xml:space="preserve"> </v>
      </c>
      <c r="P406" s="237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42">
        <v>0</v>
      </c>
      <c r="G407" s="142"/>
      <c r="H407" s="376">
        <f t="shared" si="60"/>
        <v>0</v>
      </c>
      <c r="I407" s="176"/>
      <c r="J407" s="147" t="str">
        <f t="shared" si="61"/>
        <v xml:space="preserve"> </v>
      </c>
      <c r="K407" s="176"/>
      <c r="L407" s="176"/>
      <c r="M407" s="145">
        <f t="shared" si="62"/>
        <v>0</v>
      </c>
      <c r="N407" s="176"/>
      <c r="O407" s="133" t="str">
        <f t="shared" si="55"/>
        <v xml:space="preserve"> </v>
      </c>
      <c r="P407" s="237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42">
        <v>0</v>
      </c>
      <c r="G408" s="142"/>
      <c r="H408" s="376">
        <f t="shared" si="60"/>
        <v>0</v>
      </c>
      <c r="I408" s="176"/>
      <c r="J408" s="147" t="str">
        <f t="shared" si="61"/>
        <v xml:space="preserve"> </v>
      </c>
      <c r="K408" s="176"/>
      <c r="L408" s="176"/>
      <c r="M408" s="145">
        <f t="shared" si="62"/>
        <v>0</v>
      </c>
      <c r="N408" s="176"/>
      <c r="O408" s="133" t="str">
        <f t="shared" si="55"/>
        <v xml:space="preserve"> </v>
      </c>
      <c r="P408" s="237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42">
        <v>0</v>
      </c>
      <c r="G409" s="142"/>
      <c r="H409" s="376">
        <f t="shared" si="60"/>
        <v>0</v>
      </c>
      <c r="I409" s="176"/>
      <c r="J409" s="147" t="str">
        <f t="shared" si="61"/>
        <v xml:space="preserve"> </v>
      </c>
      <c r="K409" s="176"/>
      <c r="L409" s="176"/>
      <c r="M409" s="145">
        <f t="shared" si="62"/>
        <v>0</v>
      </c>
      <c r="N409" s="176"/>
      <c r="O409" s="133" t="str">
        <f t="shared" si="55"/>
        <v xml:space="preserve"> </v>
      </c>
      <c r="P409" s="237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42"/>
      <c r="G410" s="142"/>
      <c r="H410" s="376">
        <f t="shared" si="60"/>
        <v>0</v>
      </c>
      <c r="I410" s="176"/>
      <c r="J410" s="147" t="str">
        <f t="shared" si="61"/>
        <v xml:space="preserve"> </v>
      </c>
      <c r="K410" s="176"/>
      <c r="L410" s="176"/>
      <c r="M410" s="145">
        <f t="shared" si="62"/>
        <v>0</v>
      </c>
      <c r="N410" s="176"/>
      <c r="O410" s="133" t="str">
        <f t="shared" si="55"/>
        <v xml:space="preserve"> </v>
      </c>
      <c r="P410" s="237"/>
    </row>
    <row r="411" spans="1:16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42"/>
      <c r="G411" s="142"/>
      <c r="H411" s="376">
        <f t="shared" si="60"/>
        <v>0</v>
      </c>
      <c r="I411" s="176"/>
      <c r="J411" s="147" t="str">
        <f t="shared" si="61"/>
        <v xml:space="preserve"> </v>
      </c>
      <c r="K411" s="176"/>
      <c r="L411" s="176"/>
      <c r="M411" s="145">
        <f t="shared" si="62"/>
        <v>0</v>
      </c>
      <c r="N411" s="176"/>
      <c r="O411" s="133" t="str">
        <f t="shared" si="55"/>
        <v xml:space="preserve"> </v>
      </c>
      <c r="P411" s="237"/>
    </row>
    <row r="412" spans="1:16" ht="25.5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42"/>
      <c r="G412" s="142">
        <v>0</v>
      </c>
      <c r="H412" s="145">
        <f t="shared" si="60"/>
        <v>0</v>
      </c>
      <c r="I412" s="237"/>
      <c r="J412" s="147" t="str">
        <f t="shared" si="61"/>
        <v xml:space="preserve"> </v>
      </c>
      <c r="K412" s="237"/>
      <c r="L412" s="176">
        <v>0</v>
      </c>
      <c r="M412" s="145">
        <f t="shared" si="62"/>
        <v>0</v>
      </c>
      <c r="N412" s="237"/>
      <c r="O412" s="133" t="str">
        <f t="shared" si="55"/>
        <v xml:space="preserve"> </v>
      </c>
      <c r="P412" s="237"/>
    </row>
    <row r="413" spans="1:16" ht="25.5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60"/>
        <v>0</v>
      </c>
      <c r="I413" s="237"/>
      <c r="J413" s="147" t="str">
        <f t="shared" si="61"/>
        <v xml:space="preserve"> </v>
      </c>
      <c r="K413" s="237"/>
      <c r="L413" s="176"/>
      <c r="M413" s="145">
        <f t="shared" si="62"/>
        <v>0</v>
      </c>
      <c r="N413" s="237"/>
      <c r="O413" s="133" t="str">
        <f t="shared" si="55"/>
        <v xml:space="preserve"> </v>
      </c>
      <c r="P413" s="237"/>
    </row>
    <row r="414" spans="1:16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60"/>
        <v>0</v>
      </c>
      <c r="I414" s="237"/>
      <c r="J414" s="147" t="str">
        <f t="shared" si="61"/>
        <v xml:space="preserve"> </v>
      </c>
      <c r="K414" s="237"/>
      <c r="L414" s="176"/>
      <c r="M414" s="145">
        <f t="shared" si="62"/>
        <v>0</v>
      </c>
      <c r="N414" s="237"/>
      <c r="O414" s="133" t="str">
        <f t="shared" si="55"/>
        <v xml:space="preserve"> </v>
      </c>
      <c r="P414" s="237"/>
    </row>
    <row r="415" spans="1:16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60"/>
        <v>0</v>
      </c>
      <c r="I415" s="237"/>
      <c r="J415" s="147" t="str">
        <f t="shared" si="61"/>
        <v xml:space="preserve"> </v>
      </c>
      <c r="K415" s="237"/>
      <c r="L415" s="176"/>
      <c r="M415" s="145">
        <f t="shared" si="62"/>
        <v>0</v>
      </c>
      <c r="N415" s="237"/>
      <c r="O415" s="133" t="str">
        <f t="shared" si="55"/>
        <v xml:space="preserve"> </v>
      </c>
      <c r="P415" s="237"/>
    </row>
    <row r="416" spans="1:16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60"/>
        <v>0</v>
      </c>
      <c r="I416" s="237"/>
      <c r="J416" s="147" t="str">
        <f t="shared" si="61"/>
        <v xml:space="preserve"> </v>
      </c>
      <c r="K416" s="237"/>
      <c r="L416" s="176"/>
      <c r="M416" s="145">
        <f t="shared" si="62"/>
        <v>0</v>
      </c>
      <c r="N416" s="237"/>
      <c r="O416" s="133" t="str">
        <f t="shared" si="55"/>
        <v xml:space="preserve"> </v>
      </c>
      <c r="P416" s="237"/>
    </row>
    <row r="417" spans="1:16" ht="25.5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60"/>
        <v>0</v>
      </c>
      <c r="I417" s="237"/>
      <c r="J417" s="147" t="str">
        <f t="shared" si="61"/>
        <v xml:space="preserve"> </v>
      </c>
      <c r="K417" s="237"/>
      <c r="L417" s="176"/>
      <c r="M417" s="145">
        <f t="shared" si="62"/>
        <v>0</v>
      </c>
      <c r="N417" s="237"/>
      <c r="O417" s="133" t="str">
        <f t="shared" si="55"/>
        <v xml:space="preserve"> </v>
      </c>
      <c r="P417" s="237"/>
    </row>
    <row r="418" spans="1:16" ht="25.5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42">
        <v>0</v>
      </c>
      <c r="G418" s="142">
        <v>0</v>
      </c>
      <c r="H418" s="145">
        <f t="shared" si="60"/>
        <v>0</v>
      </c>
      <c r="I418" s="237">
        <v>244200</v>
      </c>
      <c r="J418" s="147" t="str">
        <f t="shared" si="61"/>
        <v xml:space="preserve"> </v>
      </c>
      <c r="K418" s="237"/>
      <c r="L418" s="176"/>
      <c r="M418" s="145">
        <f t="shared" si="62"/>
        <v>0</v>
      </c>
      <c r="N418" s="237"/>
      <c r="O418" s="133" t="str">
        <f t="shared" si="55"/>
        <v xml:space="preserve"> </v>
      </c>
      <c r="P418" s="237"/>
    </row>
    <row r="419" spans="1:16" ht="25.5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60"/>
        <v>0</v>
      </c>
      <c r="I419" s="237"/>
      <c r="J419" s="147" t="str">
        <f t="shared" si="61"/>
        <v xml:space="preserve"> </v>
      </c>
      <c r="K419" s="237"/>
      <c r="L419" s="176">
        <v>0</v>
      </c>
      <c r="M419" s="145">
        <f t="shared" si="62"/>
        <v>0</v>
      </c>
      <c r="N419" s="237"/>
      <c r="O419" s="133" t="str">
        <f t="shared" si="55"/>
        <v xml:space="preserve"> </v>
      </c>
      <c r="P419" s="237"/>
    </row>
    <row r="420" spans="1:16" ht="25.5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49">
        <v>0</v>
      </c>
      <c r="G420" s="149"/>
      <c r="H420" s="149">
        <f t="shared" ref="H420:N420" si="63">H342+H343+H360+H364+H374+H384+H391+H394</f>
        <v>0</v>
      </c>
      <c r="I420" s="241">
        <f t="shared" ref="I420" si="64">I342+I343+I360+I364+I374+I384+I391+I394</f>
        <v>244200</v>
      </c>
      <c r="J420" s="241">
        <f t="shared" si="63"/>
        <v>0</v>
      </c>
      <c r="K420" s="241">
        <f t="shared" si="63"/>
        <v>0</v>
      </c>
      <c r="L420" s="149">
        <f t="shared" si="63"/>
        <v>0</v>
      </c>
      <c r="M420" s="149">
        <f t="shared" si="63"/>
        <v>0</v>
      </c>
      <c r="N420" s="241">
        <f t="shared" si="63"/>
        <v>0</v>
      </c>
      <c r="O420" s="133" t="str">
        <f t="shared" si="55"/>
        <v xml:space="preserve"> </v>
      </c>
      <c r="P420" s="241">
        <f t="shared" ref="P420" si="65">P342+P343+P360+P364+P374+P384+P391+P394</f>
        <v>0</v>
      </c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ref="H421:H484" si="66">SUM(F421:G421)</f>
        <v>0</v>
      </c>
      <c r="I421" s="237"/>
      <c r="J421" s="147" t="str">
        <f t="shared" si="61"/>
        <v xml:space="preserve"> </v>
      </c>
      <c r="K421" s="237"/>
      <c r="L421" s="176"/>
      <c r="M421" s="145">
        <f t="shared" si="62"/>
        <v>0</v>
      </c>
      <c r="N421" s="237"/>
      <c r="O421" s="133" t="str">
        <f t="shared" si="55"/>
        <v xml:space="preserve"> </v>
      </c>
      <c r="P421" s="237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66"/>
        <v>0</v>
      </c>
      <c r="I422" s="237"/>
      <c r="J422" s="147" t="str">
        <f t="shared" si="61"/>
        <v xml:space="preserve"> </v>
      </c>
      <c r="K422" s="237"/>
      <c r="L422" s="176"/>
      <c r="M422" s="145">
        <f t="shared" si="62"/>
        <v>0</v>
      </c>
      <c r="N422" s="237"/>
      <c r="O422" s="133" t="str">
        <f t="shared" si="55"/>
        <v xml:space="preserve"> </v>
      </c>
      <c r="P422" s="237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66"/>
        <v>0</v>
      </c>
      <c r="I423" s="237"/>
      <c r="J423" s="147" t="str">
        <f t="shared" si="61"/>
        <v xml:space="preserve"> </v>
      </c>
      <c r="K423" s="237"/>
      <c r="L423" s="176"/>
      <c r="M423" s="145">
        <f t="shared" si="62"/>
        <v>0</v>
      </c>
      <c r="N423" s="237"/>
      <c r="O423" s="133" t="str">
        <f t="shared" si="55"/>
        <v xml:space="preserve"> </v>
      </c>
      <c r="P423" s="237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66"/>
        <v>0</v>
      </c>
      <c r="I424" s="237"/>
      <c r="J424" s="147" t="str">
        <f t="shared" si="61"/>
        <v xml:space="preserve"> </v>
      </c>
      <c r="K424" s="237"/>
      <c r="L424" s="176"/>
      <c r="M424" s="145">
        <f t="shared" si="62"/>
        <v>0</v>
      </c>
      <c r="N424" s="237"/>
      <c r="O424" s="133" t="str">
        <f t="shared" si="55"/>
        <v xml:space="preserve"> </v>
      </c>
      <c r="P424" s="237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66"/>
        <v>0</v>
      </c>
      <c r="I425" s="237"/>
      <c r="J425" s="147" t="str">
        <f t="shared" si="61"/>
        <v xml:space="preserve"> </v>
      </c>
      <c r="K425" s="237"/>
      <c r="L425" s="176"/>
      <c r="M425" s="145">
        <f t="shared" si="62"/>
        <v>0</v>
      </c>
      <c r="N425" s="237"/>
      <c r="O425" s="133" t="str">
        <f t="shared" si="55"/>
        <v xml:space="preserve"> </v>
      </c>
      <c r="P425" s="237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66"/>
        <v>0</v>
      </c>
      <c r="I426" s="237"/>
      <c r="J426" s="147" t="str">
        <f t="shared" si="61"/>
        <v xml:space="preserve"> </v>
      </c>
      <c r="K426" s="237"/>
      <c r="L426" s="176"/>
      <c r="M426" s="145">
        <f t="shared" si="62"/>
        <v>0</v>
      </c>
      <c r="N426" s="237"/>
      <c r="O426" s="133" t="str">
        <f t="shared" si="55"/>
        <v xml:space="preserve"> </v>
      </c>
      <c r="P426" s="237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66"/>
        <v>0</v>
      </c>
      <c r="I427" s="237"/>
      <c r="J427" s="147" t="str">
        <f t="shared" si="61"/>
        <v xml:space="preserve"> </v>
      </c>
      <c r="K427" s="237"/>
      <c r="L427" s="176"/>
      <c r="M427" s="145">
        <f t="shared" si="62"/>
        <v>0</v>
      </c>
      <c r="N427" s="237"/>
      <c r="O427" s="133" t="str">
        <f t="shared" si="55"/>
        <v xml:space="preserve"> </v>
      </c>
      <c r="P427" s="237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66"/>
        <v>0</v>
      </c>
      <c r="I428" s="237"/>
      <c r="J428" s="147" t="str">
        <f t="shared" si="61"/>
        <v xml:space="preserve"> </v>
      </c>
      <c r="K428" s="237"/>
      <c r="L428" s="176"/>
      <c r="M428" s="145">
        <f t="shared" si="62"/>
        <v>0</v>
      </c>
      <c r="N428" s="237"/>
      <c r="O428" s="133" t="str">
        <f t="shared" si="55"/>
        <v xml:space="preserve"> </v>
      </c>
      <c r="P428" s="237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66"/>
        <v>0</v>
      </c>
      <c r="I429" s="237"/>
      <c r="J429" s="147" t="str">
        <f t="shared" si="61"/>
        <v xml:space="preserve"> </v>
      </c>
      <c r="K429" s="237"/>
      <c r="L429" s="176"/>
      <c r="M429" s="145">
        <f t="shared" si="62"/>
        <v>0</v>
      </c>
      <c r="N429" s="237"/>
      <c r="O429" s="133" t="str">
        <f t="shared" si="55"/>
        <v xml:space="preserve"> </v>
      </c>
      <c r="P429" s="237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66"/>
        <v>0</v>
      </c>
      <c r="I430" s="237"/>
      <c r="J430" s="147" t="str">
        <f t="shared" si="61"/>
        <v xml:space="preserve"> </v>
      </c>
      <c r="K430" s="237"/>
      <c r="L430" s="176"/>
      <c r="M430" s="145">
        <f t="shared" si="62"/>
        <v>0</v>
      </c>
      <c r="N430" s="237"/>
      <c r="O430" s="133" t="str">
        <f t="shared" si="55"/>
        <v xml:space="preserve"> </v>
      </c>
      <c r="P430" s="237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66"/>
        <v>0</v>
      </c>
      <c r="I431" s="237"/>
      <c r="J431" s="147" t="str">
        <f t="shared" si="61"/>
        <v xml:space="preserve"> </v>
      </c>
      <c r="K431" s="237"/>
      <c r="L431" s="176"/>
      <c r="M431" s="145">
        <f t="shared" si="62"/>
        <v>0</v>
      </c>
      <c r="N431" s="237"/>
      <c r="O431" s="133" t="str">
        <f t="shared" si="55"/>
        <v xml:space="preserve"> </v>
      </c>
      <c r="P431" s="237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66"/>
        <v>0</v>
      </c>
      <c r="I432" s="237"/>
      <c r="J432" s="147" t="str">
        <f t="shared" si="61"/>
        <v xml:space="preserve"> </v>
      </c>
      <c r="K432" s="237"/>
      <c r="L432" s="176"/>
      <c r="M432" s="145">
        <f t="shared" si="62"/>
        <v>0</v>
      </c>
      <c r="N432" s="237"/>
      <c r="O432" s="133" t="str">
        <f t="shared" si="55"/>
        <v xml:space="preserve"> </v>
      </c>
      <c r="P432" s="237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66"/>
        <v>0</v>
      </c>
      <c r="I433" s="237"/>
      <c r="J433" s="147" t="str">
        <f t="shared" si="61"/>
        <v xml:space="preserve"> </v>
      </c>
      <c r="K433" s="237"/>
      <c r="L433" s="176"/>
      <c r="M433" s="145">
        <f t="shared" si="62"/>
        <v>0</v>
      </c>
      <c r="N433" s="237"/>
      <c r="O433" s="133" t="str">
        <f t="shared" si="55"/>
        <v xml:space="preserve"> </v>
      </c>
      <c r="P433" s="237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66"/>
        <v>0</v>
      </c>
      <c r="I434" s="237"/>
      <c r="J434" s="147" t="str">
        <f t="shared" si="61"/>
        <v xml:space="preserve"> </v>
      </c>
      <c r="K434" s="237"/>
      <c r="L434" s="176"/>
      <c r="M434" s="145">
        <f t="shared" si="62"/>
        <v>0</v>
      </c>
      <c r="N434" s="237"/>
      <c r="O434" s="133" t="str">
        <f t="shared" si="55"/>
        <v xml:space="preserve"> </v>
      </c>
      <c r="P434" s="237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66"/>
        <v>0</v>
      </c>
      <c r="I435" s="237"/>
      <c r="J435" s="147" t="str">
        <f t="shared" si="61"/>
        <v xml:space="preserve"> </v>
      </c>
      <c r="K435" s="237"/>
      <c r="L435" s="176"/>
      <c r="M435" s="145">
        <f t="shared" si="62"/>
        <v>0</v>
      </c>
      <c r="N435" s="237"/>
      <c r="O435" s="133" t="str">
        <f t="shared" si="55"/>
        <v xml:space="preserve"> </v>
      </c>
      <c r="P435" s="237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66"/>
        <v>0</v>
      </c>
      <c r="I436" s="237"/>
      <c r="J436" s="147" t="str">
        <f t="shared" si="61"/>
        <v xml:space="preserve"> </v>
      </c>
      <c r="K436" s="237"/>
      <c r="L436" s="176"/>
      <c r="M436" s="145">
        <f t="shared" si="62"/>
        <v>0</v>
      </c>
      <c r="N436" s="237"/>
      <c r="O436" s="133" t="str">
        <f t="shared" si="55"/>
        <v xml:space="preserve"> </v>
      </c>
      <c r="P436" s="237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66"/>
        <v>0</v>
      </c>
      <c r="I437" s="237"/>
      <c r="J437" s="147" t="str">
        <f t="shared" si="61"/>
        <v xml:space="preserve"> </v>
      </c>
      <c r="K437" s="237"/>
      <c r="L437" s="176"/>
      <c r="M437" s="145">
        <f t="shared" si="62"/>
        <v>0</v>
      </c>
      <c r="N437" s="237"/>
      <c r="O437" s="133" t="str">
        <f t="shared" si="55"/>
        <v xml:space="preserve"> </v>
      </c>
      <c r="P437" s="237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66"/>
        <v>0</v>
      </c>
      <c r="I438" s="237"/>
      <c r="J438" s="147" t="str">
        <f t="shared" si="61"/>
        <v xml:space="preserve"> </v>
      </c>
      <c r="K438" s="237"/>
      <c r="L438" s="176"/>
      <c r="M438" s="145">
        <f t="shared" si="62"/>
        <v>0</v>
      </c>
      <c r="N438" s="237"/>
      <c r="O438" s="133" t="str">
        <f t="shared" si="55"/>
        <v xml:space="preserve"> </v>
      </c>
      <c r="P438" s="237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66"/>
        <v>0</v>
      </c>
      <c r="I439" s="237"/>
      <c r="J439" s="147" t="str">
        <f t="shared" si="61"/>
        <v xml:space="preserve"> </v>
      </c>
      <c r="K439" s="237"/>
      <c r="L439" s="176"/>
      <c r="M439" s="145">
        <f t="shared" si="62"/>
        <v>0</v>
      </c>
      <c r="N439" s="237"/>
      <c r="O439" s="133" t="str">
        <f t="shared" si="55"/>
        <v xml:space="preserve"> </v>
      </c>
      <c r="P439" s="237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66"/>
        <v>0</v>
      </c>
      <c r="I440" s="237"/>
      <c r="J440" s="147" t="str">
        <f t="shared" si="61"/>
        <v xml:space="preserve"> </v>
      </c>
      <c r="K440" s="237"/>
      <c r="L440" s="176"/>
      <c r="M440" s="145">
        <f t="shared" si="62"/>
        <v>0</v>
      </c>
      <c r="N440" s="237"/>
      <c r="O440" s="133" t="str">
        <f t="shared" si="55"/>
        <v xml:space="preserve"> </v>
      </c>
      <c r="P440" s="237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66"/>
        <v>0</v>
      </c>
      <c r="I441" s="237"/>
      <c r="J441" s="147" t="str">
        <f t="shared" si="61"/>
        <v xml:space="preserve"> </v>
      </c>
      <c r="K441" s="237"/>
      <c r="L441" s="176"/>
      <c r="M441" s="145">
        <f t="shared" si="62"/>
        <v>0</v>
      </c>
      <c r="N441" s="237"/>
      <c r="O441" s="133" t="str">
        <f t="shared" si="55"/>
        <v xml:space="preserve"> </v>
      </c>
      <c r="P441" s="237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66"/>
        <v>0</v>
      </c>
      <c r="I442" s="237"/>
      <c r="J442" s="147" t="str">
        <f t="shared" si="61"/>
        <v xml:space="preserve"> </v>
      </c>
      <c r="K442" s="237"/>
      <c r="L442" s="176"/>
      <c r="M442" s="145">
        <f t="shared" si="62"/>
        <v>0</v>
      </c>
      <c r="N442" s="237"/>
      <c r="O442" s="133" t="str">
        <f t="shared" si="55"/>
        <v xml:space="preserve"> </v>
      </c>
      <c r="P442" s="237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66"/>
        <v>0</v>
      </c>
      <c r="I443" s="237"/>
      <c r="J443" s="147" t="str">
        <f t="shared" si="61"/>
        <v xml:space="preserve"> </v>
      </c>
      <c r="K443" s="237"/>
      <c r="L443" s="176"/>
      <c r="M443" s="145">
        <f t="shared" si="62"/>
        <v>0</v>
      </c>
      <c r="N443" s="237"/>
      <c r="O443" s="133" t="str">
        <f t="shared" si="55"/>
        <v xml:space="preserve"> </v>
      </c>
      <c r="P443" s="237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66"/>
        <v>0</v>
      </c>
      <c r="I444" s="237"/>
      <c r="J444" s="147" t="str">
        <f t="shared" si="61"/>
        <v xml:space="preserve"> </v>
      </c>
      <c r="K444" s="237"/>
      <c r="L444" s="176"/>
      <c r="M444" s="145">
        <f t="shared" si="62"/>
        <v>0</v>
      </c>
      <c r="N444" s="237"/>
      <c r="O444" s="133" t="str">
        <f t="shared" ref="O444:O507" si="67">IF(M444=0," ",N444/M444)</f>
        <v xml:space="preserve"> </v>
      </c>
      <c r="P444" s="237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66"/>
        <v>0</v>
      </c>
      <c r="I445" s="237"/>
      <c r="J445" s="147" t="str">
        <f t="shared" si="61"/>
        <v xml:space="preserve"> </v>
      </c>
      <c r="K445" s="237"/>
      <c r="L445" s="176"/>
      <c r="M445" s="145">
        <f t="shared" si="62"/>
        <v>0</v>
      </c>
      <c r="N445" s="237"/>
      <c r="O445" s="133" t="str">
        <f t="shared" si="67"/>
        <v xml:space="preserve"> </v>
      </c>
      <c r="P445" s="237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66"/>
        <v>0</v>
      </c>
      <c r="I446" s="237"/>
      <c r="J446" s="147" t="str">
        <f t="shared" si="61"/>
        <v xml:space="preserve"> </v>
      </c>
      <c r="K446" s="237"/>
      <c r="L446" s="176"/>
      <c r="M446" s="145">
        <f t="shared" si="62"/>
        <v>0</v>
      </c>
      <c r="N446" s="237"/>
      <c r="O446" s="133" t="str">
        <f t="shared" si="67"/>
        <v xml:space="preserve"> </v>
      </c>
      <c r="P446" s="237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66"/>
        <v>0</v>
      </c>
      <c r="I447" s="237"/>
      <c r="J447" s="147" t="str">
        <f t="shared" si="61"/>
        <v xml:space="preserve"> </v>
      </c>
      <c r="K447" s="237"/>
      <c r="L447" s="176"/>
      <c r="M447" s="145">
        <f t="shared" si="62"/>
        <v>0</v>
      </c>
      <c r="N447" s="237"/>
      <c r="O447" s="133" t="str">
        <f t="shared" si="67"/>
        <v xml:space="preserve"> </v>
      </c>
      <c r="P447" s="237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66"/>
        <v>0</v>
      </c>
      <c r="I448" s="237"/>
      <c r="J448" s="147" t="str">
        <f t="shared" si="61"/>
        <v xml:space="preserve"> </v>
      </c>
      <c r="K448" s="237"/>
      <c r="L448" s="176"/>
      <c r="M448" s="145">
        <f t="shared" si="62"/>
        <v>0</v>
      </c>
      <c r="N448" s="237"/>
      <c r="O448" s="133" t="str">
        <f t="shared" si="67"/>
        <v xml:space="preserve"> </v>
      </c>
      <c r="P448" s="237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66"/>
        <v>0</v>
      </c>
      <c r="I449" s="237"/>
      <c r="J449" s="147" t="str">
        <f t="shared" si="61"/>
        <v xml:space="preserve"> </v>
      </c>
      <c r="K449" s="237"/>
      <c r="L449" s="176"/>
      <c r="M449" s="145">
        <f t="shared" si="62"/>
        <v>0</v>
      </c>
      <c r="N449" s="237"/>
      <c r="O449" s="133" t="str">
        <f t="shared" si="67"/>
        <v xml:space="preserve"> </v>
      </c>
      <c r="P449" s="237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66"/>
        <v>0</v>
      </c>
      <c r="I450" s="237"/>
      <c r="J450" s="147" t="str">
        <f t="shared" si="61"/>
        <v xml:space="preserve"> </v>
      </c>
      <c r="K450" s="237"/>
      <c r="L450" s="176"/>
      <c r="M450" s="145">
        <f t="shared" si="62"/>
        <v>0</v>
      </c>
      <c r="N450" s="237"/>
      <c r="O450" s="133" t="str">
        <f t="shared" si="67"/>
        <v xml:space="preserve"> </v>
      </c>
      <c r="P450" s="237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66"/>
        <v>0</v>
      </c>
      <c r="I451" s="237"/>
      <c r="J451" s="147" t="str">
        <f t="shared" si="61"/>
        <v xml:space="preserve"> </v>
      </c>
      <c r="K451" s="237"/>
      <c r="L451" s="176"/>
      <c r="M451" s="145">
        <f t="shared" si="62"/>
        <v>0</v>
      </c>
      <c r="N451" s="237"/>
      <c r="O451" s="133" t="str">
        <f t="shared" si="67"/>
        <v xml:space="preserve"> </v>
      </c>
      <c r="P451" s="237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66"/>
        <v>0</v>
      </c>
      <c r="I452" s="237"/>
      <c r="J452" s="147" t="str">
        <f t="shared" si="61"/>
        <v xml:space="preserve"> </v>
      </c>
      <c r="K452" s="237"/>
      <c r="L452" s="176"/>
      <c r="M452" s="145">
        <f t="shared" si="62"/>
        <v>0</v>
      </c>
      <c r="N452" s="237"/>
      <c r="O452" s="133" t="str">
        <f t="shared" si="67"/>
        <v xml:space="preserve"> </v>
      </c>
      <c r="P452" s="237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66"/>
        <v>0</v>
      </c>
      <c r="I453" s="237"/>
      <c r="J453" s="147" t="str">
        <f t="shared" si="61"/>
        <v xml:space="preserve"> </v>
      </c>
      <c r="K453" s="237"/>
      <c r="L453" s="176"/>
      <c r="M453" s="145">
        <f t="shared" si="62"/>
        <v>0</v>
      </c>
      <c r="N453" s="237"/>
      <c r="O453" s="133" t="str">
        <f t="shared" si="67"/>
        <v xml:space="preserve"> </v>
      </c>
      <c r="P453" s="237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66"/>
        <v>0</v>
      </c>
      <c r="I454" s="237"/>
      <c r="J454" s="147" t="str">
        <f t="shared" si="61"/>
        <v xml:space="preserve"> </v>
      </c>
      <c r="K454" s="237"/>
      <c r="L454" s="176"/>
      <c r="M454" s="145">
        <f t="shared" si="62"/>
        <v>0</v>
      </c>
      <c r="N454" s="237"/>
      <c r="O454" s="133" t="str">
        <f t="shared" si="67"/>
        <v xml:space="preserve"> </v>
      </c>
      <c r="P454" s="237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66"/>
        <v>0</v>
      </c>
      <c r="I455" s="237"/>
      <c r="J455" s="147" t="str">
        <f t="shared" si="61"/>
        <v xml:space="preserve"> </v>
      </c>
      <c r="K455" s="237"/>
      <c r="L455" s="176"/>
      <c r="M455" s="145">
        <f t="shared" si="62"/>
        <v>0</v>
      </c>
      <c r="N455" s="237"/>
      <c r="O455" s="133" t="str">
        <f t="shared" si="67"/>
        <v xml:space="preserve"> </v>
      </c>
      <c r="P455" s="237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66"/>
        <v>0</v>
      </c>
      <c r="I456" s="237"/>
      <c r="J456" s="147" t="str">
        <f t="shared" si="61"/>
        <v xml:space="preserve"> </v>
      </c>
      <c r="K456" s="237"/>
      <c r="L456" s="176"/>
      <c r="M456" s="145">
        <f t="shared" si="62"/>
        <v>0</v>
      </c>
      <c r="N456" s="237"/>
      <c r="O456" s="133" t="str">
        <f t="shared" si="67"/>
        <v xml:space="preserve"> </v>
      </c>
      <c r="P456" s="237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66"/>
        <v>0</v>
      </c>
      <c r="I457" s="237"/>
      <c r="J457" s="147" t="str">
        <f t="shared" si="61"/>
        <v xml:space="preserve"> </v>
      </c>
      <c r="K457" s="237"/>
      <c r="L457" s="176"/>
      <c r="M457" s="145">
        <f t="shared" si="62"/>
        <v>0</v>
      </c>
      <c r="N457" s="237"/>
      <c r="O457" s="133" t="str">
        <f t="shared" si="67"/>
        <v xml:space="preserve"> </v>
      </c>
      <c r="P457" s="237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66"/>
        <v>0</v>
      </c>
      <c r="I458" s="237"/>
      <c r="J458" s="147" t="str">
        <f t="shared" si="61"/>
        <v xml:space="preserve"> </v>
      </c>
      <c r="K458" s="237"/>
      <c r="L458" s="176"/>
      <c r="M458" s="145">
        <f t="shared" si="62"/>
        <v>0</v>
      </c>
      <c r="N458" s="237"/>
      <c r="O458" s="133" t="str">
        <f t="shared" si="67"/>
        <v xml:space="preserve"> </v>
      </c>
      <c r="P458" s="237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66"/>
        <v>0</v>
      </c>
      <c r="I459" s="237"/>
      <c r="J459" s="147" t="str">
        <f t="shared" ref="J459:J522" si="68">IF(H459=0," ",I459/H459)</f>
        <v xml:space="preserve"> </v>
      </c>
      <c r="K459" s="237"/>
      <c r="L459" s="176"/>
      <c r="M459" s="145">
        <f t="shared" ref="M459:M522" si="69">SUM(K459:L459)</f>
        <v>0</v>
      </c>
      <c r="N459" s="237"/>
      <c r="O459" s="133" t="str">
        <f t="shared" si="67"/>
        <v xml:space="preserve"> </v>
      </c>
      <c r="P459" s="237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66"/>
        <v>0</v>
      </c>
      <c r="I460" s="237"/>
      <c r="J460" s="147" t="str">
        <f t="shared" si="68"/>
        <v xml:space="preserve"> </v>
      </c>
      <c r="K460" s="237"/>
      <c r="L460" s="176"/>
      <c r="M460" s="145">
        <f t="shared" si="69"/>
        <v>0</v>
      </c>
      <c r="N460" s="237"/>
      <c r="O460" s="133" t="str">
        <f t="shared" si="67"/>
        <v xml:space="preserve"> </v>
      </c>
      <c r="P460" s="237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66"/>
        <v>0</v>
      </c>
      <c r="I461" s="237"/>
      <c r="J461" s="147" t="str">
        <f t="shared" si="68"/>
        <v xml:space="preserve"> </v>
      </c>
      <c r="K461" s="237"/>
      <c r="L461" s="176"/>
      <c r="M461" s="145">
        <f t="shared" si="69"/>
        <v>0</v>
      </c>
      <c r="N461" s="237"/>
      <c r="O461" s="133" t="str">
        <f t="shared" si="67"/>
        <v xml:space="preserve"> </v>
      </c>
      <c r="P461" s="237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66"/>
        <v>0</v>
      </c>
      <c r="I462" s="237"/>
      <c r="J462" s="147" t="str">
        <f t="shared" si="68"/>
        <v xml:space="preserve"> </v>
      </c>
      <c r="K462" s="237"/>
      <c r="L462" s="176"/>
      <c r="M462" s="145">
        <f t="shared" si="69"/>
        <v>0</v>
      </c>
      <c r="N462" s="237"/>
      <c r="O462" s="133" t="str">
        <f t="shared" si="67"/>
        <v xml:space="preserve"> </v>
      </c>
      <c r="P462" s="237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66"/>
        <v>0</v>
      </c>
      <c r="I463" s="237"/>
      <c r="J463" s="147" t="str">
        <f t="shared" si="68"/>
        <v xml:space="preserve"> </v>
      </c>
      <c r="K463" s="237"/>
      <c r="L463" s="176"/>
      <c r="M463" s="145">
        <f t="shared" si="69"/>
        <v>0</v>
      </c>
      <c r="N463" s="237"/>
      <c r="O463" s="133" t="str">
        <f t="shared" si="67"/>
        <v xml:space="preserve"> </v>
      </c>
      <c r="P463" s="237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66"/>
        <v>0</v>
      </c>
      <c r="I464" s="237"/>
      <c r="J464" s="147" t="str">
        <f t="shared" si="68"/>
        <v xml:space="preserve"> </v>
      </c>
      <c r="K464" s="237"/>
      <c r="L464" s="176"/>
      <c r="M464" s="145">
        <f t="shared" si="69"/>
        <v>0</v>
      </c>
      <c r="N464" s="237"/>
      <c r="O464" s="133" t="str">
        <f t="shared" si="67"/>
        <v xml:space="preserve"> </v>
      </c>
      <c r="P464" s="237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66"/>
        <v>0</v>
      </c>
      <c r="I465" s="237"/>
      <c r="J465" s="147" t="str">
        <f t="shared" si="68"/>
        <v xml:space="preserve"> </v>
      </c>
      <c r="K465" s="237"/>
      <c r="L465" s="176"/>
      <c r="M465" s="145">
        <f t="shared" si="69"/>
        <v>0</v>
      </c>
      <c r="N465" s="237"/>
      <c r="O465" s="133" t="str">
        <f t="shared" si="67"/>
        <v xml:space="preserve"> </v>
      </c>
      <c r="P465" s="237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66"/>
        <v>0</v>
      </c>
      <c r="I466" s="237"/>
      <c r="J466" s="147" t="str">
        <f t="shared" si="68"/>
        <v xml:space="preserve"> </v>
      </c>
      <c r="K466" s="237"/>
      <c r="L466" s="176"/>
      <c r="M466" s="145">
        <f t="shared" si="69"/>
        <v>0</v>
      </c>
      <c r="N466" s="237"/>
      <c r="O466" s="133" t="str">
        <f t="shared" si="67"/>
        <v xml:space="preserve"> </v>
      </c>
      <c r="P466" s="237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66"/>
        <v>0</v>
      </c>
      <c r="I467" s="237"/>
      <c r="J467" s="147" t="str">
        <f t="shared" si="68"/>
        <v xml:space="preserve"> </v>
      </c>
      <c r="K467" s="237"/>
      <c r="L467" s="176"/>
      <c r="M467" s="145">
        <f t="shared" si="69"/>
        <v>0</v>
      </c>
      <c r="N467" s="237"/>
      <c r="O467" s="133" t="str">
        <f t="shared" si="67"/>
        <v xml:space="preserve"> </v>
      </c>
      <c r="P467" s="237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66"/>
        <v>0</v>
      </c>
      <c r="I468" s="237"/>
      <c r="J468" s="147" t="str">
        <f t="shared" si="68"/>
        <v xml:space="preserve"> </v>
      </c>
      <c r="K468" s="237"/>
      <c r="L468" s="176"/>
      <c r="M468" s="145">
        <f t="shared" si="69"/>
        <v>0</v>
      </c>
      <c r="N468" s="237"/>
      <c r="O468" s="133" t="str">
        <f t="shared" si="67"/>
        <v xml:space="preserve"> </v>
      </c>
      <c r="P468" s="237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66"/>
        <v>0</v>
      </c>
      <c r="I469" s="237"/>
      <c r="J469" s="147" t="str">
        <f t="shared" si="68"/>
        <v xml:space="preserve"> </v>
      </c>
      <c r="K469" s="237"/>
      <c r="L469" s="176"/>
      <c r="M469" s="145">
        <f t="shared" si="69"/>
        <v>0</v>
      </c>
      <c r="N469" s="237"/>
      <c r="O469" s="133" t="str">
        <f t="shared" si="67"/>
        <v xml:space="preserve"> </v>
      </c>
      <c r="P469" s="237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si="66"/>
        <v>0</v>
      </c>
      <c r="I470" s="237"/>
      <c r="J470" s="147" t="str">
        <f t="shared" si="68"/>
        <v xml:space="preserve"> </v>
      </c>
      <c r="K470" s="237"/>
      <c r="L470" s="176"/>
      <c r="M470" s="145">
        <f t="shared" si="69"/>
        <v>0</v>
      </c>
      <c r="N470" s="237"/>
      <c r="O470" s="133" t="str">
        <f t="shared" si="67"/>
        <v xml:space="preserve"> </v>
      </c>
      <c r="P470" s="237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6"/>
        <v>0</v>
      </c>
      <c r="I471" s="237"/>
      <c r="J471" s="147" t="str">
        <f t="shared" si="68"/>
        <v xml:space="preserve"> </v>
      </c>
      <c r="K471" s="237"/>
      <c r="L471" s="176"/>
      <c r="M471" s="145">
        <f t="shared" si="69"/>
        <v>0</v>
      </c>
      <c r="N471" s="237"/>
      <c r="O471" s="133" t="str">
        <f t="shared" si="67"/>
        <v xml:space="preserve"> </v>
      </c>
      <c r="P471" s="237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6"/>
        <v>0</v>
      </c>
      <c r="I472" s="237"/>
      <c r="J472" s="147" t="str">
        <f t="shared" si="68"/>
        <v xml:space="preserve"> </v>
      </c>
      <c r="K472" s="237"/>
      <c r="L472" s="176"/>
      <c r="M472" s="145">
        <f t="shared" si="69"/>
        <v>0</v>
      </c>
      <c r="N472" s="237"/>
      <c r="O472" s="133" t="str">
        <f t="shared" si="67"/>
        <v xml:space="preserve"> </v>
      </c>
      <c r="P472" s="237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6"/>
        <v>0</v>
      </c>
      <c r="I473" s="237"/>
      <c r="J473" s="147" t="str">
        <f t="shared" si="68"/>
        <v xml:space="preserve"> </v>
      </c>
      <c r="K473" s="237"/>
      <c r="L473" s="176"/>
      <c r="M473" s="145">
        <f t="shared" si="69"/>
        <v>0</v>
      </c>
      <c r="N473" s="237"/>
      <c r="O473" s="133" t="str">
        <f t="shared" si="67"/>
        <v xml:space="preserve"> </v>
      </c>
      <c r="P473" s="237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66"/>
        <v>0</v>
      </c>
      <c r="I474" s="237"/>
      <c r="J474" s="147" t="str">
        <f t="shared" si="68"/>
        <v xml:space="preserve"> </v>
      </c>
      <c r="K474" s="237"/>
      <c r="L474" s="176"/>
      <c r="M474" s="145">
        <f t="shared" si="69"/>
        <v>0</v>
      </c>
      <c r="N474" s="237"/>
      <c r="O474" s="133" t="str">
        <f t="shared" si="67"/>
        <v xml:space="preserve"> </v>
      </c>
      <c r="P474" s="237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6"/>
        <v>0</v>
      </c>
      <c r="I475" s="237"/>
      <c r="J475" s="147" t="str">
        <f t="shared" si="68"/>
        <v xml:space="preserve"> </v>
      </c>
      <c r="K475" s="237"/>
      <c r="L475" s="176"/>
      <c r="M475" s="145">
        <f t="shared" si="69"/>
        <v>0</v>
      </c>
      <c r="N475" s="237"/>
      <c r="O475" s="133" t="str">
        <f t="shared" si="67"/>
        <v xml:space="preserve"> </v>
      </c>
      <c r="P475" s="237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6"/>
        <v>0</v>
      </c>
      <c r="I476" s="237"/>
      <c r="J476" s="147" t="str">
        <f t="shared" si="68"/>
        <v xml:space="preserve"> </v>
      </c>
      <c r="K476" s="237"/>
      <c r="L476" s="176"/>
      <c r="M476" s="145">
        <f t="shared" si="69"/>
        <v>0</v>
      </c>
      <c r="N476" s="237"/>
      <c r="O476" s="133" t="str">
        <f t="shared" si="67"/>
        <v xml:space="preserve"> </v>
      </c>
      <c r="P476" s="237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6"/>
        <v>0</v>
      </c>
      <c r="I477" s="237"/>
      <c r="J477" s="147" t="str">
        <f t="shared" si="68"/>
        <v xml:space="preserve"> </v>
      </c>
      <c r="K477" s="237"/>
      <c r="L477" s="176"/>
      <c r="M477" s="145">
        <f t="shared" si="69"/>
        <v>0</v>
      </c>
      <c r="N477" s="237"/>
      <c r="O477" s="133" t="str">
        <f t="shared" si="67"/>
        <v xml:space="preserve"> </v>
      </c>
      <c r="P477" s="237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6"/>
        <v>0</v>
      </c>
      <c r="I478" s="237"/>
      <c r="J478" s="147" t="str">
        <f t="shared" si="68"/>
        <v xml:space="preserve"> </v>
      </c>
      <c r="K478" s="237"/>
      <c r="L478" s="176"/>
      <c r="M478" s="145">
        <f t="shared" si="69"/>
        <v>0</v>
      </c>
      <c r="N478" s="237"/>
      <c r="O478" s="133" t="str">
        <f t="shared" si="67"/>
        <v xml:space="preserve"> </v>
      </c>
      <c r="P478" s="237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6"/>
        <v>0</v>
      </c>
      <c r="I479" s="237"/>
      <c r="J479" s="147" t="str">
        <f t="shared" si="68"/>
        <v xml:space="preserve"> </v>
      </c>
      <c r="K479" s="237"/>
      <c r="L479" s="176"/>
      <c r="M479" s="145">
        <f t="shared" si="69"/>
        <v>0</v>
      </c>
      <c r="N479" s="237"/>
      <c r="O479" s="133" t="str">
        <f t="shared" si="67"/>
        <v xml:space="preserve"> </v>
      </c>
      <c r="P479" s="237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6"/>
        <v>0</v>
      </c>
      <c r="I480" s="237"/>
      <c r="J480" s="147" t="str">
        <f t="shared" si="68"/>
        <v xml:space="preserve"> </v>
      </c>
      <c r="K480" s="237"/>
      <c r="L480" s="176"/>
      <c r="M480" s="145">
        <f t="shared" si="69"/>
        <v>0</v>
      </c>
      <c r="N480" s="237"/>
      <c r="O480" s="133" t="str">
        <f t="shared" si="67"/>
        <v xml:space="preserve"> </v>
      </c>
      <c r="P480" s="237"/>
    </row>
    <row r="481" spans="1:16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6"/>
        <v>0</v>
      </c>
      <c r="I481" s="237"/>
      <c r="J481" s="147" t="str">
        <f t="shared" si="68"/>
        <v xml:space="preserve"> </v>
      </c>
      <c r="K481" s="237"/>
      <c r="L481" s="176"/>
      <c r="M481" s="145">
        <f t="shared" si="69"/>
        <v>0</v>
      </c>
      <c r="N481" s="237"/>
      <c r="O481" s="133" t="str">
        <f t="shared" si="67"/>
        <v xml:space="preserve"> </v>
      </c>
      <c r="P481" s="237"/>
    </row>
    <row r="482" spans="1:16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6"/>
        <v>0</v>
      </c>
      <c r="I482" s="237"/>
      <c r="J482" s="147" t="str">
        <f t="shared" si="68"/>
        <v xml:space="preserve"> </v>
      </c>
      <c r="K482" s="237"/>
      <c r="L482" s="176"/>
      <c r="M482" s="145">
        <f t="shared" si="69"/>
        <v>0</v>
      </c>
      <c r="N482" s="237"/>
      <c r="O482" s="133" t="str">
        <f t="shared" si="67"/>
        <v xml:space="preserve"> </v>
      </c>
      <c r="P482" s="237"/>
    </row>
    <row r="483" spans="1:16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6"/>
        <v>0</v>
      </c>
      <c r="I483" s="237"/>
      <c r="J483" s="147" t="str">
        <f t="shared" si="68"/>
        <v xml:space="preserve"> </v>
      </c>
      <c r="K483" s="237"/>
      <c r="L483" s="176"/>
      <c r="M483" s="145">
        <f t="shared" si="69"/>
        <v>0</v>
      </c>
      <c r="N483" s="237"/>
      <c r="O483" s="133" t="str">
        <f t="shared" si="67"/>
        <v xml:space="preserve"> </v>
      </c>
      <c r="P483" s="237"/>
    </row>
    <row r="484" spans="1:16" ht="15" customHeight="1" x14ac:dyDescent="0.2">
      <c r="A484" s="383" t="s">
        <v>402</v>
      </c>
      <c r="B484" s="383"/>
      <c r="C484" s="5" t="s">
        <v>728</v>
      </c>
      <c r="D484" s="22" t="s">
        <v>895</v>
      </c>
      <c r="E484" s="29"/>
      <c r="F484" s="142">
        <v>0</v>
      </c>
      <c r="G484" s="142"/>
      <c r="H484" s="145">
        <f t="shared" si="66"/>
        <v>0</v>
      </c>
      <c r="I484" s="237"/>
      <c r="J484" s="147" t="str">
        <f t="shared" si="68"/>
        <v xml:space="preserve"> </v>
      </c>
      <c r="K484" s="237"/>
      <c r="L484" s="176"/>
      <c r="M484" s="145">
        <f t="shared" si="69"/>
        <v>0</v>
      </c>
      <c r="N484" s="237"/>
      <c r="O484" s="133" t="str">
        <f t="shared" si="67"/>
        <v xml:space="preserve"> </v>
      </c>
      <c r="P484" s="237"/>
    </row>
    <row r="485" spans="1:16" ht="25.5" customHeight="1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49">
        <f t="shared" ref="F485:H485" si="70">F421+F423+F424+F425+F436+F447+F458+F460+F471+F472+F473+F484</f>
        <v>0</v>
      </c>
      <c r="G485" s="149">
        <f t="shared" si="70"/>
        <v>0</v>
      </c>
      <c r="H485" s="149">
        <f t="shared" si="70"/>
        <v>0</v>
      </c>
      <c r="I485" s="237"/>
      <c r="J485" s="149" t="e">
        <f t="shared" ref="J485:M485" si="71">J421+J423+J424+J425+J436+J447+J458+J460+J471+J472+J473+J484</f>
        <v>#VALUE!</v>
      </c>
      <c r="K485" s="237"/>
      <c r="L485" s="149">
        <f t="shared" si="71"/>
        <v>0</v>
      </c>
      <c r="M485" s="149">
        <f t="shared" si="71"/>
        <v>0</v>
      </c>
      <c r="N485" s="237"/>
      <c r="O485" s="133" t="str">
        <f t="shared" si="67"/>
        <v xml:space="preserve"> </v>
      </c>
      <c r="P485" s="237"/>
    </row>
    <row r="486" spans="1:16" ht="15" hidden="1" customHeight="1" x14ac:dyDescent="0.2">
      <c r="A486" s="400" t="s">
        <v>406</v>
      </c>
      <c r="B486" s="401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72">SUM(F486:G486)</f>
        <v>0</v>
      </c>
      <c r="I486" s="237"/>
      <c r="J486" s="147" t="str">
        <f t="shared" si="68"/>
        <v xml:space="preserve"> </v>
      </c>
      <c r="K486" s="237"/>
      <c r="L486" s="176"/>
      <c r="M486" s="145">
        <f t="shared" si="69"/>
        <v>0</v>
      </c>
      <c r="N486" s="237"/>
      <c r="O486" s="133" t="str">
        <f t="shared" si="67"/>
        <v xml:space="preserve"> </v>
      </c>
      <c r="P486" s="237"/>
    </row>
    <row r="487" spans="1:16" ht="15" hidden="1" customHeight="1" x14ac:dyDescent="0.2">
      <c r="A487" s="400" t="s">
        <v>408</v>
      </c>
      <c r="B487" s="401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72"/>
        <v>0</v>
      </c>
      <c r="I487" s="237"/>
      <c r="J487" s="147" t="str">
        <f t="shared" si="68"/>
        <v xml:space="preserve"> </v>
      </c>
      <c r="K487" s="237"/>
      <c r="L487" s="176"/>
      <c r="M487" s="145">
        <f t="shared" si="69"/>
        <v>0</v>
      </c>
      <c r="N487" s="237"/>
      <c r="O487" s="133" t="str">
        <f t="shared" si="67"/>
        <v xml:space="preserve"> </v>
      </c>
      <c r="P487" s="237"/>
    </row>
    <row r="488" spans="1:16" ht="15" hidden="1" customHeight="1" x14ac:dyDescent="0.2">
      <c r="A488" s="400" t="s">
        <v>411</v>
      </c>
      <c r="B488" s="401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72"/>
        <v>0</v>
      </c>
      <c r="I488" s="237"/>
      <c r="J488" s="147" t="str">
        <f t="shared" si="68"/>
        <v xml:space="preserve"> </v>
      </c>
      <c r="K488" s="237"/>
      <c r="L488" s="176"/>
      <c r="M488" s="145">
        <f t="shared" si="69"/>
        <v>0</v>
      </c>
      <c r="N488" s="237"/>
      <c r="O488" s="133" t="str">
        <f t="shared" si="67"/>
        <v xml:space="preserve"> </v>
      </c>
      <c r="P488" s="237"/>
    </row>
    <row r="489" spans="1:16" ht="15" hidden="1" customHeight="1" x14ac:dyDescent="0.2">
      <c r="A489" s="400" t="s">
        <v>414</v>
      </c>
      <c r="B489" s="401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72"/>
        <v>0</v>
      </c>
      <c r="I489" s="237"/>
      <c r="J489" s="147" t="str">
        <f t="shared" si="68"/>
        <v xml:space="preserve"> </v>
      </c>
      <c r="K489" s="237"/>
      <c r="L489" s="176"/>
      <c r="M489" s="145">
        <f t="shared" si="69"/>
        <v>0</v>
      </c>
      <c r="N489" s="237"/>
      <c r="O489" s="133" t="str">
        <f t="shared" si="67"/>
        <v xml:space="preserve"> </v>
      </c>
      <c r="P489" s="237"/>
    </row>
    <row r="490" spans="1:16" ht="15" hidden="1" customHeight="1" x14ac:dyDescent="0.2">
      <c r="A490" s="400" t="s">
        <v>416</v>
      </c>
      <c r="B490" s="401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72"/>
        <v>0</v>
      </c>
      <c r="I490" s="237"/>
      <c r="J490" s="147" t="str">
        <f t="shared" si="68"/>
        <v xml:space="preserve"> </v>
      </c>
      <c r="K490" s="237"/>
      <c r="L490" s="176"/>
      <c r="M490" s="145">
        <f t="shared" si="69"/>
        <v>0</v>
      </c>
      <c r="N490" s="237"/>
      <c r="O490" s="133" t="str">
        <f t="shared" si="67"/>
        <v xml:space="preserve"> </v>
      </c>
      <c r="P490" s="237"/>
    </row>
    <row r="491" spans="1:16" ht="15" hidden="1" customHeight="1" x14ac:dyDescent="0.2">
      <c r="A491" s="400" t="s">
        <v>419</v>
      </c>
      <c r="B491" s="401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72"/>
        <v>0</v>
      </c>
      <c r="I491" s="237"/>
      <c r="J491" s="147" t="str">
        <f t="shared" si="68"/>
        <v xml:space="preserve"> </v>
      </c>
      <c r="K491" s="237"/>
      <c r="L491" s="176"/>
      <c r="M491" s="145">
        <f t="shared" si="69"/>
        <v>0</v>
      </c>
      <c r="N491" s="237"/>
      <c r="O491" s="133" t="str">
        <f t="shared" si="67"/>
        <v xml:space="preserve"> </v>
      </c>
      <c r="P491" s="237"/>
    </row>
    <row r="492" spans="1:16" ht="15" hidden="1" customHeight="1" x14ac:dyDescent="0.2">
      <c r="A492" s="400" t="s">
        <v>421</v>
      </c>
      <c r="B492" s="401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72"/>
        <v>0</v>
      </c>
      <c r="I492" s="237"/>
      <c r="J492" s="147" t="str">
        <f t="shared" si="68"/>
        <v xml:space="preserve"> </v>
      </c>
      <c r="K492" s="237"/>
      <c r="L492" s="176"/>
      <c r="M492" s="145">
        <f t="shared" si="69"/>
        <v>0</v>
      </c>
      <c r="N492" s="237"/>
      <c r="O492" s="133" t="str">
        <f t="shared" si="67"/>
        <v xml:space="preserve"> </v>
      </c>
      <c r="P492" s="237"/>
    </row>
    <row r="493" spans="1:16" ht="15" hidden="1" customHeight="1" x14ac:dyDescent="0.2">
      <c r="A493" s="400" t="s">
        <v>424</v>
      </c>
      <c r="B493" s="401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72"/>
        <v>0</v>
      </c>
      <c r="I493" s="237"/>
      <c r="J493" s="147" t="str">
        <f t="shared" si="68"/>
        <v xml:space="preserve"> </v>
      </c>
      <c r="K493" s="237"/>
      <c r="L493" s="176"/>
      <c r="M493" s="145">
        <f t="shared" si="69"/>
        <v>0</v>
      </c>
      <c r="N493" s="237"/>
      <c r="O493" s="133" t="str">
        <f t="shared" si="67"/>
        <v xml:space="preserve"> </v>
      </c>
      <c r="P493" s="237"/>
    </row>
    <row r="494" spans="1:16" ht="15" hidden="1" customHeight="1" x14ac:dyDescent="0.2">
      <c r="A494" s="402" t="s">
        <v>427</v>
      </c>
      <c r="B494" s="403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72"/>
        <v>0</v>
      </c>
      <c r="I494" s="237"/>
      <c r="J494" s="147" t="str">
        <f t="shared" si="68"/>
        <v xml:space="preserve"> </v>
      </c>
      <c r="K494" s="237"/>
      <c r="L494" s="176"/>
      <c r="M494" s="145">
        <f t="shared" si="69"/>
        <v>0</v>
      </c>
      <c r="N494" s="237"/>
      <c r="O494" s="133" t="str">
        <f t="shared" si="67"/>
        <v xml:space="preserve"> </v>
      </c>
      <c r="P494" s="237"/>
    </row>
    <row r="495" spans="1:16" ht="15" hidden="1" customHeight="1" x14ac:dyDescent="0.2">
      <c r="A495" s="400" t="s">
        <v>429</v>
      </c>
      <c r="B495" s="401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72"/>
        <v>0</v>
      </c>
      <c r="I495" s="237"/>
      <c r="J495" s="147" t="str">
        <f t="shared" si="68"/>
        <v xml:space="preserve"> </v>
      </c>
      <c r="K495" s="237"/>
      <c r="L495" s="176"/>
      <c r="M495" s="145">
        <f t="shared" si="69"/>
        <v>0</v>
      </c>
      <c r="N495" s="237"/>
      <c r="O495" s="133" t="str">
        <f t="shared" si="67"/>
        <v xml:space="preserve"> </v>
      </c>
      <c r="P495" s="237"/>
    </row>
    <row r="496" spans="1:16" ht="15" hidden="1" customHeight="1" x14ac:dyDescent="0.2">
      <c r="A496" s="400" t="s">
        <v>432</v>
      </c>
      <c r="B496" s="401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72"/>
        <v>0</v>
      </c>
      <c r="I496" s="237"/>
      <c r="J496" s="147" t="str">
        <f t="shared" si="68"/>
        <v xml:space="preserve"> </v>
      </c>
      <c r="K496" s="237"/>
      <c r="L496" s="176"/>
      <c r="M496" s="145">
        <f t="shared" si="69"/>
        <v>0</v>
      </c>
      <c r="N496" s="237"/>
      <c r="O496" s="133" t="str">
        <f t="shared" si="67"/>
        <v xml:space="preserve"> </v>
      </c>
      <c r="P496" s="237"/>
    </row>
    <row r="497" spans="1:16" ht="15" hidden="1" customHeight="1" x14ac:dyDescent="0.2">
      <c r="A497" s="400" t="s">
        <v>435</v>
      </c>
      <c r="B497" s="401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72"/>
        <v>0</v>
      </c>
      <c r="I497" s="237"/>
      <c r="J497" s="147" t="str">
        <f t="shared" si="68"/>
        <v xml:space="preserve"> </v>
      </c>
      <c r="K497" s="237"/>
      <c r="L497" s="176"/>
      <c r="M497" s="145">
        <f t="shared" si="69"/>
        <v>0</v>
      </c>
      <c r="N497" s="237"/>
      <c r="O497" s="133" t="str">
        <f t="shared" si="67"/>
        <v xml:space="preserve"> </v>
      </c>
      <c r="P497" s="237"/>
    </row>
    <row r="498" spans="1:16" ht="15" hidden="1" customHeight="1" x14ac:dyDescent="0.2">
      <c r="A498" s="400" t="s">
        <v>438</v>
      </c>
      <c r="B498" s="401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72"/>
        <v>0</v>
      </c>
      <c r="I498" s="237"/>
      <c r="J498" s="147" t="str">
        <f t="shared" si="68"/>
        <v xml:space="preserve"> </v>
      </c>
      <c r="K498" s="237"/>
      <c r="L498" s="176"/>
      <c r="M498" s="145">
        <f t="shared" si="69"/>
        <v>0</v>
      </c>
      <c r="N498" s="237"/>
      <c r="O498" s="133" t="str">
        <f t="shared" si="67"/>
        <v xml:space="preserve"> </v>
      </c>
      <c r="P498" s="237"/>
    </row>
    <row r="499" spans="1:16" ht="15" hidden="1" customHeight="1" x14ac:dyDescent="0.2">
      <c r="A499" s="402" t="s">
        <v>441</v>
      </c>
      <c r="B499" s="403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72"/>
        <v>0</v>
      </c>
      <c r="I499" s="237"/>
      <c r="J499" s="147" t="str">
        <f t="shared" si="68"/>
        <v xml:space="preserve"> </v>
      </c>
      <c r="K499" s="237"/>
      <c r="L499" s="176"/>
      <c r="M499" s="145">
        <f t="shared" si="69"/>
        <v>0</v>
      </c>
      <c r="N499" s="237"/>
      <c r="O499" s="133" t="str">
        <f t="shared" si="67"/>
        <v xml:space="preserve"> </v>
      </c>
      <c r="P499" s="237"/>
    </row>
    <row r="500" spans="1:16" ht="25.5" hidden="1" customHeight="1" x14ac:dyDescent="0.2">
      <c r="A500" s="400" t="s">
        <v>443</v>
      </c>
      <c r="B500" s="401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72"/>
        <v>0</v>
      </c>
      <c r="I500" s="237"/>
      <c r="J500" s="147" t="str">
        <f t="shared" si="68"/>
        <v xml:space="preserve"> </v>
      </c>
      <c r="K500" s="237"/>
      <c r="L500" s="176"/>
      <c r="M500" s="145">
        <f t="shared" si="69"/>
        <v>0</v>
      </c>
      <c r="N500" s="237"/>
      <c r="O500" s="133" t="str">
        <f t="shared" si="67"/>
        <v xml:space="preserve"> </v>
      </c>
      <c r="P500" s="237"/>
    </row>
    <row r="501" spans="1:16" ht="25.5" hidden="1" customHeight="1" x14ac:dyDescent="0.2">
      <c r="A501" s="400" t="s">
        <v>445</v>
      </c>
      <c r="B501" s="401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72"/>
        <v>0</v>
      </c>
      <c r="I501" s="237"/>
      <c r="J501" s="147" t="str">
        <f t="shared" si="68"/>
        <v xml:space="preserve"> </v>
      </c>
      <c r="K501" s="237"/>
      <c r="L501" s="176"/>
      <c r="M501" s="145">
        <f t="shared" si="69"/>
        <v>0</v>
      </c>
      <c r="N501" s="237"/>
      <c r="O501" s="133" t="str">
        <f t="shared" si="67"/>
        <v xml:space="preserve"> </v>
      </c>
      <c r="P501" s="237"/>
    </row>
    <row r="502" spans="1:16" ht="15" hidden="1" customHeight="1" x14ac:dyDescent="0.2">
      <c r="A502" s="400" t="s">
        <v>447</v>
      </c>
      <c r="B502" s="401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72"/>
        <v>0</v>
      </c>
      <c r="I502" s="237"/>
      <c r="J502" s="147" t="str">
        <f t="shared" si="68"/>
        <v xml:space="preserve"> </v>
      </c>
      <c r="K502" s="237"/>
      <c r="L502" s="176"/>
      <c r="M502" s="145">
        <f t="shared" si="69"/>
        <v>0</v>
      </c>
      <c r="N502" s="237"/>
      <c r="O502" s="133" t="str">
        <f t="shared" si="67"/>
        <v xml:space="preserve"> </v>
      </c>
      <c r="P502" s="237"/>
    </row>
    <row r="503" spans="1:16" ht="15" hidden="1" customHeight="1" x14ac:dyDescent="0.2">
      <c r="A503" s="400" t="s">
        <v>449</v>
      </c>
      <c r="B503" s="401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72"/>
        <v>0</v>
      </c>
      <c r="I503" s="237"/>
      <c r="J503" s="147" t="str">
        <f t="shared" si="68"/>
        <v xml:space="preserve"> </v>
      </c>
      <c r="K503" s="237"/>
      <c r="L503" s="176"/>
      <c r="M503" s="145">
        <f t="shared" si="69"/>
        <v>0</v>
      </c>
      <c r="N503" s="237"/>
      <c r="O503" s="133" t="str">
        <f t="shared" si="67"/>
        <v xml:space="preserve"> </v>
      </c>
      <c r="P503" s="237"/>
    </row>
    <row r="504" spans="1:16" ht="25.5" hidden="1" customHeight="1" x14ac:dyDescent="0.2">
      <c r="A504" s="400" t="s">
        <v>451</v>
      </c>
      <c r="B504" s="401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72"/>
        <v>0</v>
      </c>
      <c r="I504" s="237"/>
      <c r="J504" s="147" t="str">
        <f t="shared" si="68"/>
        <v xml:space="preserve"> </v>
      </c>
      <c r="K504" s="237"/>
      <c r="L504" s="176"/>
      <c r="M504" s="145">
        <f t="shared" si="69"/>
        <v>0</v>
      </c>
      <c r="N504" s="237"/>
      <c r="O504" s="133" t="str">
        <f t="shared" si="67"/>
        <v xml:space="preserve"> </v>
      </c>
      <c r="P504" s="237"/>
    </row>
    <row r="505" spans="1:16" ht="15" hidden="1" customHeight="1" x14ac:dyDescent="0.2">
      <c r="A505" s="400" t="s">
        <v>453</v>
      </c>
      <c r="B505" s="401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72"/>
        <v>0</v>
      </c>
      <c r="I505" s="237"/>
      <c r="J505" s="147" t="str">
        <f t="shared" si="68"/>
        <v xml:space="preserve"> </v>
      </c>
      <c r="K505" s="237"/>
      <c r="L505" s="176"/>
      <c r="M505" s="145">
        <f t="shared" si="69"/>
        <v>0</v>
      </c>
      <c r="N505" s="237"/>
      <c r="O505" s="133" t="str">
        <f t="shared" si="67"/>
        <v xml:space="preserve"> </v>
      </c>
      <c r="P505" s="237"/>
    </row>
    <row r="506" spans="1:16" ht="15" hidden="1" customHeight="1" x14ac:dyDescent="0.2">
      <c r="A506" s="400" t="s">
        <v>455</v>
      </c>
      <c r="B506" s="401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72"/>
        <v>0</v>
      </c>
      <c r="I506" s="237"/>
      <c r="J506" s="147" t="str">
        <f t="shared" si="68"/>
        <v xml:space="preserve"> </v>
      </c>
      <c r="K506" s="237"/>
      <c r="L506" s="176"/>
      <c r="M506" s="145">
        <f t="shared" si="69"/>
        <v>0</v>
      </c>
      <c r="N506" s="237"/>
      <c r="O506" s="133" t="str">
        <f t="shared" si="67"/>
        <v xml:space="preserve"> </v>
      </c>
      <c r="P506" s="237"/>
    </row>
    <row r="507" spans="1:16" ht="15" hidden="1" customHeight="1" x14ac:dyDescent="0.2">
      <c r="A507" s="400" t="s">
        <v>457</v>
      </c>
      <c r="B507" s="401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72"/>
        <v>0</v>
      </c>
      <c r="I507" s="237"/>
      <c r="J507" s="147" t="str">
        <f t="shared" si="68"/>
        <v xml:space="preserve"> </v>
      </c>
      <c r="K507" s="237"/>
      <c r="L507" s="176"/>
      <c r="M507" s="145">
        <f t="shared" si="69"/>
        <v>0</v>
      </c>
      <c r="N507" s="237"/>
      <c r="O507" s="133" t="str">
        <f t="shared" si="67"/>
        <v xml:space="preserve"> </v>
      </c>
      <c r="P507" s="237"/>
    </row>
    <row r="508" spans="1:16" ht="15" hidden="1" customHeight="1" x14ac:dyDescent="0.2">
      <c r="A508" s="400" t="s">
        <v>459</v>
      </c>
      <c r="B508" s="401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72"/>
        <v>0</v>
      </c>
      <c r="I508" s="237"/>
      <c r="J508" s="147" t="str">
        <f t="shared" si="68"/>
        <v xml:space="preserve"> </v>
      </c>
      <c r="K508" s="237"/>
      <c r="L508" s="176"/>
      <c r="M508" s="145">
        <f t="shared" si="69"/>
        <v>0</v>
      </c>
      <c r="N508" s="237"/>
      <c r="O508" s="133" t="str">
        <f t="shared" ref="O508:O559" si="73">IF(M508=0," ",N508/M508)</f>
        <v xml:space="preserve"> </v>
      </c>
      <c r="P508" s="237"/>
    </row>
    <row r="509" spans="1:16" ht="15" hidden="1" customHeight="1" x14ac:dyDescent="0.2">
      <c r="A509" s="400" t="s">
        <v>461</v>
      </c>
      <c r="B509" s="401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72"/>
        <v>0</v>
      </c>
      <c r="I509" s="237"/>
      <c r="J509" s="147" t="str">
        <f t="shared" si="68"/>
        <v xml:space="preserve"> </v>
      </c>
      <c r="K509" s="237"/>
      <c r="L509" s="176"/>
      <c r="M509" s="145">
        <f t="shared" si="69"/>
        <v>0</v>
      </c>
      <c r="N509" s="237"/>
      <c r="O509" s="133" t="str">
        <f t="shared" si="73"/>
        <v xml:space="preserve"> </v>
      </c>
      <c r="P509" s="237"/>
    </row>
    <row r="510" spans="1:16" ht="15" hidden="1" customHeight="1" x14ac:dyDescent="0.2">
      <c r="A510" s="400" t="s">
        <v>464</v>
      </c>
      <c r="B510" s="401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72"/>
        <v>0</v>
      </c>
      <c r="I510" s="237"/>
      <c r="J510" s="147" t="str">
        <f t="shared" si="68"/>
        <v xml:space="preserve"> </v>
      </c>
      <c r="K510" s="237"/>
      <c r="L510" s="176"/>
      <c r="M510" s="145">
        <f t="shared" si="69"/>
        <v>0</v>
      </c>
      <c r="N510" s="237"/>
      <c r="O510" s="133" t="str">
        <f t="shared" si="73"/>
        <v xml:space="preserve"> </v>
      </c>
      <c r="P510" s="237"/>
    </row>
    <row r="511" spans="1:16" ht="15" hidden="1" customHeight="1" x14ac:dyDescent="0.2">
      <c r="A511" s="400" t="s">
        <v>465</v>
      </c>
      <c r="B511" s="401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72"/>
        <v>0</v>
      </c>
      <c r="I511" s="237"/>
      <c r="J511" s="147" t="str">
        <f t="shared" si="68"/>
        <v xml:space="preserve"> </v>
      </c>
      <c r="K511" s="237"/>
      <c r="L511" s="176"/>
      <c r="M511" s="145">
        <f t="shared" si="69"/>
        <v>0</v>
      </c>
      <c r="N511" s="237"/>
      <c r="O511" s="133" t="str">
        <f t="shared" si="73"/>
        <v xml:space="preserve"> </v>
      </c>
      <c r="P511" s="237"/>
    </row>
    <row r="512" spans="1:16" ht="25.5" hidden="1" customHeight="1" x14ac:dyDescent="0.2">
      <c r="A512" s="400" t="s">
        <v>466</v>
      </c>
      <c r="B512" s="401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72"/>
        <v>0</v>
      </c>
      <c r="I512" s="237"/>
      <c r="J512" s="147" t="str">
        <f t="shared" si="68"/>
        <v xml:space="preserve"> </v>
      </c>
      <c r="K512" s="237"/>
      <c r="L512" s="176"/>
      <c r="M512" s="145">
        <f t="shared" si="69"/>
        <v>0</v>
      </c>
      <c r="N512" s="237"/>
      <c r="O512" s="133" t="str">
        <f t="shared" si="73"/>
        <v xml:space="preserve"> </v>
      </c>
      <c r="P512" s="237"/>
    </row>
    <row r="513" spans="1:16" ht="15" hidden="1" customHeight="1" x14ac:dyDescent="0.2">
      <c r="A513" s="400" t="s">
        <v>467</v>
      </c>
      <c r="B513" s="401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72"/>
        <v>0</v>
      </c>
      <c r="I513" s="237"/>
      <c r="J513" s="147" t="str">
        <f t="shared" si="68"/>
        <v xml:space="preserve"> </v>
      </c>
      <c r="K513" s="237"/>
      <c r="L513" s="176"/>
      <c r="M513" s="145">
        <f t="shared" si="69"/>
        <v>0</v>
      </c>
      <c r="N513" s="237"/>
      <c r="O513" s="133" t="str">
        <f t="shared" si="73"/>
        <v xml:space="preserve"> </v>
      </c>
      <c r="P513" s="237"/>
    </row>
    <row r="514" spans="1:16" ht="15" hidden="1" customHeight="1" x14ac:dyDescent="0.2">
      <c r="A514" s="400" t="s">
        <v>468</v>
      </c>
      <c r="B514" s="401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72"/>
        <v>0</v>
      </c>
      <c r="I514" s="237"/>
      <c r="J514" s="147" t="str">
        <f t="shared" si="68"/>
        <v xml:space="preserve"> </v>
      </c>
      <c r="K514" s="237"/>
      <c r="L514" s="176"/>
      <c r="M514" s="145">
        <f t="shared" si="69"/>
        <v>0</v>
      </c>
      <c r="N514" s="237"/>
      <c r="O514" s="133" t="str">
        <f t="shared" si="73"/>
        <v xml:space="preserve"> </v>
      </c>
      <c r="P514" s="237"/>
    </row>
    <row r="515" spans="1:16" ht="25.5" hidden="1" customHeight="1" x14ac:dyDescent="0.2">
      <c r="A515" s="400" t="s">
        <v>469</v>
      </c>
      <c r="B515" s="401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72"/>
        <v>0</v>
      </c>
      <c r="I515" s="237"/>
      <c r="J515" s="147" t="str">
        <f t="shared" si="68"/>
        <v xml:space="preserve"> </v>
      </c>
      <c r="K515" s="237"/>
      <c r="L515" s="176"/>
      <c r="M515" s="145">
        <f t="shared" si="69"/>
        <v>0</v>
      </c>
      <c r="N515" s="237"/>
      <c r="O515" s="133" t="str">
        <f t="shared" si="73"/>
        <v xml:space="preserve"> </v>
      </c>
      <c r="P515" s="237"/>
    </row>
    <row r="516" spans="1:16" ht="15" hidden="1" customHeight="1" x14ac:dyDescent="0.2">
      <c r="A516" s="400" t="s">
        <v>470</v>
      </c>
      <c r="B516" s="401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72"/>
        <v>0</v>
      </c>
      <c r="I516" s="237"/>
      <c r="J516" s="147" t="str">
        <f t="shared" si="68"/>
        <v xml:space="preserve"> </v>
      </c>
      <c r="K516" s="237"/>
      <c r="L516" s="176"/>
      <c r="M516" s="145">
        <f t="shared" si="69"/>
        <v>0</v>
      </c>
      <c r="N516" s="237"/>
      <c r="O516" s="133" t="str">
        <f t="shared" si="73"/>
        <v xml:space="preserve"> </v>
      </c>
      <c r="P516" s="237"/>
    </row>
    <row r="517" spans="1:16" ht="15" hidden="1" customHeight="1" x14ac:dyDescent="0.2">
      <c r="A517" s="400" t="s">
        <v>471</v>
      </c>
      <c r="B517" s="401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72"/>
        <v>0</v>
      </c>
      <c r="I517" s="237"/>
      <c r="J517" s="147" t="str">
        <f t="shared" si="68"/>
        <v xml:space="preserve"> </v>
      </c>
      <c r="K517" s="237"/>
      <c r="L517" s="176"/>
      <c r="M517" s="145">
        <f t="shared" si="69"/>
        <v>0</v>
      </c>
      <c r="N517" s="237"/>
      <c r="O517" s="133" t="str">
        <f t="shared" si="73"/>
        <v xml:space="preserve"> </v>
      </c>
      <c r="P517" s="237"/>
    </row>
    <row r="518" spans="1:16" ht="15" hidden="1" customHeight="1" x14ac:dyDescent="0.2">
      <c r="A518" s="400" t="s">
        <v>472</v>
      </c>
      <c r="B518" s="401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72"/>
        <v>0</v>
      </c>
      <c r="I518" s="237"/>
      <c r="J518" s="147" t="str">
        <f t="shared" si="68"/>
        <v xml:space="preserve"> </v>
      </c>
      <c r="K518" s="237"/>
      <c r="L518" s="176"/>
      <c r="M518" s="145">
        <f t="shared" si="69"/>
        <v>0</v>
      </c>
      <c r="N518" s="237"/>
      <c r="O518" s="133" t="str">
        <f t="shared" si="73"/>
        <v xml:space="preserve"> </v>
      </c>
      <c r="P518" s="237"/>
    </row>
    <row r="519" spans="1:16" ht="15" hidden="1" customHeight="1" x14ac:dyDescent="0.2">
      <c r="A519" s="400" t="s">
        <v>473</v>
      </c>
      <c r="B519" s="401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72"/>
        <v>0</v>
      </c>
      <c r="I519" s="237"/>
      <c r="J519" s="147" t="str">
        <f t="shared" si="68"/>
        <v xml:space="preserve"> </v>
      </c>
      <c r="K519" s="237"/>
      <c r="L519" s="176"/>
      <c r="M519" s="145">
        <f t="shared" si="69"/>
        <v>0</v>
      </c>
      <c r="N519" s="237"/>
      <c r="O519" s="133" t="str">
        <f t="shared" si="73"/>
        <v xml:space="preserve"> </v>
      </c>
      <c r="P519" s="237"/>
    </row>
    <row r="520" spans="1:16" ht="15" hidden="1" customHeight="1" x14ac:dyDescent="0.2">
      <c r="A520" s="400" t="s">
        <v>474</v>
      </c>
      <c r="B520" s="401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72"/>
        <v>0</v>
      </c>
      <c r="I520" s="237"/>
      <c r="J520" s="147" t="str">
        <f t="shared" si="68"/>
        <v xml:space="preserve"> </v>
      </c>
      <c r="K520" s="237"/>
      <c r="L520" s="176"/>
      <c r="M520" s="145">
        <f t="shared" si="69"/>
        <v>0</v>
      </c>
      <c r="N520" s="237"/>
      <c r="O520" s="133" t="str">
        <f t="shared" si="73"/>
        <v xml:space="preserve"> </v>
      </c>
      <c r="P520" s="237"/>
    </row>
    <row r="521" spans="1:16" ht="15" hidden="1" customHeight="1" x14ac:dyDescent="0.2">
      <c r="A521" s="400" t="s">
        <v>477</v>
      </c>
      <c r="B521" s="401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72"/>
        <v>0</v>
      </c>
      <c r="I521" s="237"/>
      <c r="J521" s="147" t="str">
        <f t="shared" si="68"/>
        <v xml:space="preserve"> </v>
      </c>
      <c r="K521" s="237"/>
      <c r="L521" s="176"/>
      <c r="M521" s="145">
        <f t="shared" si="69"/>
        <v>0</v>
      </c>
      <c r="N521" s="237"/>
      <c r="O521" s="133" t="str">
        <f t="shared" si="73"/>
        <v xml:space="preserve"> </v>
      </c>
      <c r="P521" s="237"/>
    </row>
    <row r="522" spans="1:16" ht="15" hidden="1" customHeight="1" x14ac:dyDescent="0.2">
      <c r="A522" s="400" t="s">
        <v>480</v>
      </c>
      <c r="B522" s="401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72"/>
        <v>0</v>
      </c>
      <c r="I522" s="237"/>
      <c r="J522" s="147" t="str">
        <f t="shared" si="68"/>
        <v xml:space="preserve"> </v>
      </c>
      <c r="K522" s="237"/>
      <c r="L522" s="176"/>
      <c r="M522" s="145">
        <f t="shared" si="69"/>
        <v>0</v>
      </c>
      <c r="N522" s="237"/>
      <c r="O522" s="133" t="str">
        <f t="shared" si="73"/>
        <v xml:space="preserve"> </v>
      </c>
      <c r="P522" s="237"/>
    </row>
    <row r="523" spans="1:16" ht="25.5" hidden="1" customHeight="1" x14ac:dyDescent="0.2">
      <c r="A523" s="400" t="s">
        <v>483</v>
      </c>
      <c r="B523" s="401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72"/>
        <v>0</v>
      </c>
      <c r="I523" s="237"/>
      <c r="J523" s="147" t="str">
        <f t="shared" ref="J523:J559" si="74">IF(H523=0," ",I523/H523)</f>
        <v xml:space="preserve"> </v>
      </c>
      <c r="K523" s="237"/>
      <c r="L523" s="176"/>
      <c r="M523" s="145">
        <f t="shared" ref="M523:M559" si="75">SUM(K523:L523)</f>
        <v>0</v>
      </c>
      <c r="N523" s="237"/>
      <c r="O523" s="133" t="str">
        <f t="shared" si="73"/>
        <v xml:space="preserve"> </v>
      </c>
      <c r="P523" s="237"/>
    </row>
    <row r="524" spans="1:16" ht="15" hidden="1" customHeight="1" x14ac:dyDescent="0.2">
      <c r="A524" s="400" t="s">
        <v>484</v>
      </c>
      <c r="B524" s="401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72"/>
        <v>0</v>
      </c>
      <c r="I524" s="237"/>
      <c r="J524" s="147" t="str">
        <f t="shared" si="74"/>
        <v xml:space="preserve"> </v>
      </c>
      <c r="K524" s="237"/>
      <c r="L524" s="176"/>
      <c r="M524" s="145">
        <f t="shared" si="75"/>
        <v>0</v>
      </c>
      <c r="N524" s="237"/>
      <c r="O524" s="133" t="str">
        <f t="shared" si="73"/>
        <v xml:space="preserve"> </v>
      </c>
      <c r="P524" s="237"/>
    </row>
    <row r="525" spans="1:16" ht="15" hidden="1" customHeight="1" x14ac:dyDescent="0.2">
      <c r="A525" s="400" t="s">
        <v>485</v>
      </c>
      <c r="B525" s="401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72"/>
        <v>0</v>
      </c>
      <c r="I525" s="237"/>
      <c r="J525" s="147" t="str">
        <f t="shared" si="74"/>
        <v xml:space="preserve"> </v>
      </c>
      <c r="K525" s="237"/>
      <c r="L525" s="176"/>
      <c r="M525" s="145">
        <f t="shared" si="75"/>
        <v>0</v>
      </c>
      <c r="N525" s="237"/>
      <c r="O525" s="133" t="str">
        <f t="shared" si="73"/>
        <v xml:space="preserve"> </v>
      </c>
      <c r="P525" s="237"/>
    </row>
    <row r="526" spans="1:16" ht="25.5" hidden="1" customHeight="1" x14ac:dyDescent="0.2">
      <c r="A526" s="400" t="s">
        <v>486</v>
      </c>
      <c r="B526" s="401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72"/>
        <v>0</v>
      </c>
      <c r="I526" s="237"/>
      <c r="J526" s="147" t="str">
        <f t="shared" si="74"/>
        <v xml:space="preserve"> </v>
      </c>
      <c r="K526" s="237"/>
      <c r="L526" s="176"/>
      <c r="M526" s="145">
        <f t="shared" si="75"/>
        <v>0</v>
      </c>
      <c r="N526" s="237"/>
      <c r="O526" s="133" t="str">
        <f t="shared" si="73"/>
        <v xml:space="preserve"> </v>
      </c>
      <c r="P526" s="237"/>
    </row>
    <row r="527" spans="1:16" ht="15" hidden="1" customHeight="1" x14ac:dyDescent="0.2">
      <c r="A527" s="400" t="s">
        <v>487</v>
      </c>
      <c r="B527" s="401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72"/>
        <v>0</v>
      </c>
      <c r="I527" s="237"/>
      <c r="J527" s="147" t="str">
        <f t="shared" si="74"/>
        <v xml:space="preserve"> </v>
      </c>
      <c r="K527" s="237"/>
      <c r="L527" s="176"/>
      <c r="M527" s="145">
        <f t="shared" si="75"/>
        <v>0</v>
      </c>
      <c r="N527" s="237"/>
      <c r="O527" s="133" t="str">
        <f t="shared" si="73"/>
        <v xml:space="preserve"> </v>
      </c>
      <c r="P527" s="237"/>
    </row>
    <row r="528" spans="1:16" ht="15" hidden="1" customHeight="1" x14ac:dyDescent="0.2">
      <c r="A528" s="400" t="s">
        <v>488</v>
      </c>
      <c r="B528" s="401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72"/>
        <v>0</v>
      </c>
      <c r="I528" s="237"/>
      <c r="J528" s="147" t="str">
        <f t="shared" si="74"/>
        <v xml:space="preserve"> </v>
      </c>
      <c r="K528" s="237"/>
      <c r="L528" s="176"/>
      <c r="M528" s="145">
        <f t="shared" si="75"/>
        <v>0</v>
      </c>
      <c r="N528" s="237"/>
      <c r="O528" s="133" t="str">
        <f t="shared" si="73"/>
        <v xml:space="preserve"> </v>
      </c>
      <c r="P528" s="237"/>
    </row>
    <row r="529" spans="1:16" ht="15" hidden="1" customHeight="1" x14ac:dyDescent="0.2">
      <c r="A529" s="400" t="s">
        <v>489</v>
      </c>
      <c r="B529" s="401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72"/>
        <v>0</v>
      </c>
      <c r="I529" s="237"/>
      <c r="J529" s="147" t="str">
        <f t="shared" si="74"/>
        <v xml:space="preserve"> </v>
      </c>
      <c r="K529" s="237"/>
      <c r="L529" s="176"/>
      <c r="M529" s="145">
        <f t="shared" si="75"/>
        <v>0</v>
      </c>
      <c r="N529" s="237"/>
      <c r="O529" s="133" t="str">
        <f t="shared" si="73"/>
        <v xml:space="preserve"> </v>
      </c>
      <c r="P529" s="237"/>
    </row>
    <row r="530" spans="1:16" ht="15" hidden="1" customHeight="1" x14ac:dyDescent="0.2">
      <c r="A530" s="400" t="s">
        <v>490</v>
      </c>
      <c r="B530" s="401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72"/>
        <v>0</v>
      </c>
      <c r="I530" s="237"/>
      <c r="J530" s="147" t="str">
        <f t="shared" si="74"/>
        <v xml:space="preserve"> </v>
      </c>
      <c r="K530" s="237"/>
      <c r="L530" s="176"/>
      <c r="M530" s="145">
        <f t="shared" si="75"/>
        <v>0</v>
      </c>
      <c r="N530" s="237"/>
      <c r="O530" s="133" t="str">
        <f t="shared" si="73"/>
        <v xml:space="preserve"> </v>
      </c>
      <c r="P530" s="237"/>
    </row>
    <row r="531" spans="1:16" ht="15" hidden="1" customHeight="1" x14ac:dyDescent="0.2">
      <c r="A531" s="400" t="s">
        <v>491</v>
      </c>
      <c r="B531" s="401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72"/>
        <v>0</v>
      </c>
      <c r="I531" s="237"/>
      <c r="J531" s="147" t="str">
        <f t="shared" si="74"/>
        <v xml:space="preserve"> </v>
      </c>
      <c r="K531" s="237"/>
      <c r="L531" s="176"/>
      <c r="M531" s="145">
        <f t="shared" si="75"/>
        <v>0</v>
      </c>
      <c r="N531" s="237"/>
      <c r="O531" s="133" t="str">
        <f t="shared" si="73"/>
        <v xml:space="preserve"> </v>
      </c>
      <c r="P531" s="237"/>
    </row>
    <row r="532" spans="1:16" ht="15" hidden="1" customHeight="1" x14ac:dyDescent="0.2">
      <c r="A532" s="400" t="s">
        <v>492</v>
      </c>
      <c r="B532" s="401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72"/>
        <v>0</v>
      </c>
      <c r="I532" s="237"/>
      <c r="J532" s="147" t="str">
        <f t="shared" si="74"/>
        <v xml:space="preserve"> </v>
      </c>
      <c r="K532" s="237"/>
      <c r="L532" s="176"/>
      <c r="M532" s="145">
        <f t="shared" si="75"/>
        <v>0</v>
      </c>
      <c r="N532" s="237"/>
      <c r="O532" s="133" t="str">
        <f t="shared" si="73"/>
        <v xml:space="preserve"> </v>
      </c>
      <c r="P532" s="237"/>
    </row>
    <row r="533" spans="1:16" ht="15" hidden="1" customHeight="1" x14ac:dyDescent="0.2">
      <c r="A533" s="400" t="s">
        <v>493</v>
      </c>
      <c r="B533" s="401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72"/>
        <v>0</v>
      </c>
      <c r="I533" s="237"/>
      <c r="J533" s="147" t="str">
        <f t="shared" si="74"/>
        <v xml:space="preserve"> </v>
      </c>
      <c r="K533" s="237"/>
      <c r="L533" s="176"/>
      <c r="M533" s="145">
        <f t="shared" si="75"/>
        <v>0</v>
      </c>
      <c r="N533" s="237"/>
      <c r="O533" s="133" t="str">
        <f t="shared" si="73"/>
        <v xml:space="preserve"> </v>
      </c>
      <c r="P533" s="237"/>
    </row>
    <row r="534" spans="1:16" ht="25.5" hidden="1" customHeight="1" x14ac:dyDescent="0.2">
      <c r="A534" s="400" t="s">
        <v>496</v>
      </c>
      <c r="B534" s="401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72"/>
        <v>0</v>
      </c>
      <c r="I534" s="237"/>
      <c r="J534" s="147" t="str">
        <f t="shared" si="74"/>
        <v xml:space="preserve"> </v>
      </c>
      <c r="K534" s="237"/>
      <c r="L534" s="176"/>
      <c r="M534" s="145">
        <f t="shared" si="75"/>
        <v>0</v>
      </c>
      <c r="N534" s="237"/>
      <c r="O534" s="133" t="str">
        <f t="shared" si="73"/>
        <v xml:space="preserve"> </v>
      </c>
      <c r="P534" s="237"/>
    </row>
    <row r="535" spans="1:16" ht="25.5" hidden="1" customHeight="1" x14ac:dyDescent="0.2">
      <c r="A535" s="400" t="s">
        <v>497</v>
      </c>
      <c r="B535" s="401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72"/>
        <v>0</v>
      </c>
      <c r="I535" s="237"/>
      <c r="J535" s="147" t="str">
        <f t="shared" si="74"/>
        <v xml:space="preserve"> </v>
      </c>
      <c r="K535" s="237"/>
      <c r="L535" s="176"/>
      <c r="M535" s="145">
        <f t="shared" si="75"/>
        <v>0</v>
      </c>
      <c r="N535" s="237"/>
      <c r="O535" s="133" t="str">
        <f t="shared" si="73"/>
        <v xml:space="preserve"> </v>
      </c>
      <c r="P535" s="237"/>
    </row>
    <row r="536" spans="1:16" ht="25.5" hidden="1" customHeight="1" x14ac:dyDescent="0.2">
      <c r="A536" s="400" t="s">
        <v>498</v>
      </c>
      <c r="B536" s="401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72"/>
        <v>0</v>
      </c>
      <c r="I536" s="237"/>
      <c r="J536" s="147" t="str">
        <f t="shared" si="74"/>
        <v xml:space="preserve"> </v>
      </c>
      <c r="K536" s="237"/>
      <c r="L536" s="176"/>
      <c r="M536" s="145">
        <f t="shared" si="75"/>
        <v>0</v>
      </c>
      <c r="N536" s="237"/>
      <c r="O536" s="133" t="str">
        <f t="shared" si="73"/>
        <v xml:space="preserve"> </v>
      </c>
      <c r="P536" s="237"/>
    </row>
    <row r="537" spans="1:16" ht="15" hidden="1" customHeight="1" x14ac:dyDescent="0.2">
      <c r="A537" s="400" t="s">
        <v>499</v>
      </c>
      <c r="B537" s="401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72"/>
        <v>0</v>
      </c>
      <c r="I537" s="237"/>
      <c r="J537" s="147" t="str">
        <f t="shared" si="74"/>
        <v xml:space="preserve"> </v>
      </c>
      <c r="K537" s="237"/>
      <c r="L537" s="176"/>
      <c r="M537" s="145">
        <f t="shared" si="75"/>
        <v>0</v>
      </c>
      <c r="N537" s="237"/>
      <c r="O537" s="133" t="str">
        <f t="shared" si="73"/>
        <v xml:space="preserve"> </v>
      </c>
      <c r="P537" s="237"/>
    </row>
    <row r="538" spans="1:16" ht="15" hidden="1" customHeight="1" x14ac:dyDescent="0.2">
      <c r="A538" s="400" t="s">
        <v>500</v>
      </c>
      <c r="B538" s="401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72"/>
        <v>0</v>
      </c>
      <c r="I538" s="237"/>
      <c r="J538" s="147" t="str">
        <f t="shared" si="74"/>
        <v xml:space="preserve"> </v>
      </c>
      <c r="K538" s="237"/>
      <c r="L538" s="176"/>
      <c r="M538" s="145">
        <f t="shared" si="75"/>
        <v>0</v>
      </c>
      <c r="N538" s="237"/>
      <c r="O538" s="133" t="str">
        <f t="shared" si="73"/>
        <v xml:space="preserve"> </v>
      </c>
      <c r="P538" s="237"/>
    </row>
    <row r="539" spans="1:16" ht="15" hidden="1" customHeight="1" x14ac:dyDescent="0.2">
      <c r="A539" s="400" t="s">
        <v>501</v>
      </c>
      <c r="B539" s="401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2"/>
        <v>0</v>
      </c>
      <c r="I539" s="237"/>
      <c r="J539" s="147" t="str">
        <f t="shared" si="74"/>
        <v xml:space="preserve"> </v>
      </c>
      <c r="K539" s="237"/>
      <c r="L539" s="176"/>
      <c r="M539" s="145">
        <f t="shared" si="75"/>
        <v>0</v>
      </c>
      <c r="N539" s="237"/>
      <c r="O539" s="133" t="str">
        <f t="shared" si="73"/>
        <v xml:space="preserve"> </v>
      </c>
      <c r="P539" s="237"/>
    </row>
    <row r="540" spans="1:16" ht="15" hidden="1" customHeight="1" x14ac:dyDescent="0.2">
      <c r="A540" s="400" t="s">
        <v>502</v>
      </c>
      <c r="B540" s="401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2"/>
        <v>0</v>
      </c>
      <c r="I540" s="237"/>
      <c r="J540" s="147" t="str">
        <f t="shared" si="74"/>
        <v xml:space="preserve"> </v>
      </c>
      <c r="K540" s="237"/>
      <c r="L540" s="176"/>
      <c r="M540" s="145">
        <f t="shared" si="75"/>
        <v>0</v>
      </c>
      <c r="N540" s="237"/>
      <c r="O540" s="133" t="str">
        <f t="shared" si="73"/>
        <v xml:space="preserve"> </v>
      </c>
      <c r="P540" s="237"/>
    </row>
    <row r="541" spans="1:16" ht="15" hidden="1" customHeight="1" x14ac:dyDescent="0.2">
      <c r="A541" s="400" t="s">
        <v>503</v>
      </c>
      <c r="B541" s="401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2"/>
        <v>0</v>
      </c>
      <c r="I541" s="237"/>
      <c r="J541" s="147" t="str">
        <f t="shared" si="74"/>
        <v xml:space="preserve"> </v>
      </c>
      <c r="K541" s="237"/>
      <c r="L541" s="176"/>
      <c r="M541" s="145">
        <f t="shared" si="75"/>
        <v>0</v>
      </c>
      <c r="N541" s="237"/>
      <c r="O541" s="133" t="str">
        <f t="shared" si="73"/>
        <v xml:space="preserve"> </v>
      </c>
      <c r="P541" s="237"/>
    </row>
    <row r="542" spans="1:16" ht="25.5" hidden="1" customHeight="1" x14ac:dyDescent="0.2">
      <c r="A542" s="400" t="s">
        <v>504</v>
      </c>
      <c r="B542" s="401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2"/>
        <v>0</v>
      </c>
      <c r="I542" s="237"/>
      <c r="J542" s="147" t="str">
        <f t="shared" si="74"/>
        <v xml:space="preserve"> </v>
      </c>
      <c r="K542" s="237"/>
      <c r="L542" s="176"/>
      <c r="M542" s="145">
        <f t="shared" si="75"/>
        <v>0</v>
      </c>
      <c r="N542" s="237"/>
      <c r="O542" s="133" t="str">
        <f t="shared" si="73"/>
        <v xml:space="preserve"> </v>
      </c>
      <c r="P542" s="237"/>
    </row>
    <row r="543" spans="1:16" ht="15" hidden="1" customHeight="1" x14ac:dyDescent="0.2">
      <c r="A543" s="400" t="s">
        <v>505</v>
      </c>
      <c r="B543" s="401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2"/>
        <v>0</v>
      </c>
      <c r="I543" s="237"/>
      <c r="J543" s="147" t="str">
        <f t="shared" si="74"/>
        <v xml:space="preserve"> </v>
      </c>
      <c r="K543" s="237"/>
      <c r="L543" s="176"/>
      <c r="M543" s="145">
        <f t="shared" si="75"/>
        <v>0</v>
      </c>
      <c r="N543" s="237"/>
      <c r="O543" s="133" t="str">
        <f t="shared" si="73"/>
        <v xml:space="preserve"> </v>
      </c>
      <c r="P543" s="237"/>
    </row>
    <row r="544" spans="1:16" ht="15" hidden="1" customHeight="1" x14ac:dyDescent="0.2">
      <c r="A544" s="400" t="s">
        <v>506</v>
      </c>
      <c r="B544" s="401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2"/>
        <v>0</v>
      </c>
      <c r="I544" s="237"/>
      <c r="J544" s="147" t="str">
        <f t="shared" si="74"/>
        <v xml:space="preserve"> </v>
      </c>
      <c r="K544" s="237"/>
      <c r="L544" s="176"/>
      <c r="M544" s="145">
        <f t="shared" si="75"/>
        <v>0</v>
      </c>
      <c r="N544" s="237"/>
      <c r="O544" s="133" t="str">
        <f t="shared" si="73"/>
        <v xml:space="preserve"> </v>
      </c>
      <c r="P544" s="237"/>
    </row>
    <row r="545" spans="1:16" ht="15" hidden="1" customHeight="1" x14ac:dyDescent="0.2">
      <c r="A545" s="400" t="s">
        <v>509</v>
      </c>
      <c r="B545" s="401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2"/>
        <v>0</v>
      </c>
      <c r="I545" s="237"/>
      <c r="J545" s="147" t="str">
        <f t="shared" si="74"/>
        <v xml:space="preserve"> </v>
      </c>
      <c r="K545" s="237"/>
      <c r="L545" s="176"/>
      <c r="M545" s="145">
        <f t="shared" si="75"/>
        <v>0</v>
      </c>
      <c r="N545" s="237"/>
      <c r="O545" s="133" t="str">
        <f t="shared" si="73"/>
        <v xml:space="preserve"> </v>
      </c>
      <c r="P545" s="237"/>
    </row>
    <row r="546" spans="1:16" ht="15" hidden="1" customHeight="1" x14ac:dyDescent="0.2">
      <c r="A546" s="400" t="s">
        <v>771</v>
      </c>
      <c r="B546" s="401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2"/>
        <v>0</v>
      </c>
      <c r="I546" s="237"/>
      <c r="J546" s="147" t="str">
        <f t="shared" si="74"/>
        <v xml:space="preserve"> </v>
      </c>
      <c r="K546" s="237"/>
      <c r="L546" s="176"/>
      <c r="M546" s="145">
        <f t="shared" si="75"/>
        <v>0</v>
      </c>
      <c r="N546" s="237"/>
      <c r="O546" s="133" t="str">
        <f t="shared" si="73"/>
        <v xml:space="preserve"> </v>
      </c>
      <c r="P546" s="237"/>
    </row>
    <row r="547" spans="1:16" ht="15" hidden="1" customHeight="1" x14ac:dyDescent="0.2">
      <c r="A547" s="400" t="s">
        <v>772</v>
      </c>
      <c r="B547" s="401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2"/>
        <v>0</v>
      </c>
      <c r="I547" s="237"/>
      <c r="J547" s="147" t="str">
        <f t="shared" si="74"/>
        <v xml:space="preserve"> </v>
      </c>
      <c r="K547" s="237"/>
      <c r="L547" s="176"/>
      <c r="M547" s="145">
        <f t="shared" si="75"/>
        <v>0</v>
      </c>
      <c r="N547" s="237"/>
      <c r="O547" s="133" t="str">
        <f t="shared" si="73"/>
        <v xml:space="preserve"> </v>
      </c>
      <c r="P547" s="237"/>
    </row>
    <row r="548" spans="1:16" ht="25.5" hidden="1" customHeight="1" x14ac:dyDescent="0.2">
      <c r="A548" s="400" t="s">
        <v>775</v>
      </c>
      <c r="B548" s="401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2"/>
        <v>0</v>
      </c>
      <c r="I548" s="237"/>
      <c r="J548" s="147" t="str">
        <f t="shared" si="74"/>
        <v xml:space="preserve"> </v>
      </c>
      <c r="K548" s="237"/>
      <c r="L548" s="176"/>
      <c r="M548" s="145">
        <f t="shared" si="75"/>
        <v>0</v>
      </c>
      <c r="N548" s="237"/>
      <c r="O548" s="133" t="str">
        <f t="shared" si="73"/>
        <v xml:space="preserve"> </v>
      </c>
      <c r="P548" s="237"/>
    </row>
    <row r="549" spans="1:16" ht="15" hidden="1" customHeight="1" x14ac:dyDescent="0.2">
      <c r="A549" s="400" t="s">
        <v>778</v>
      </c>
      <c r="B549" s="401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2"/>
        <v>0</v>
      </c>
      <c r="I549" s="237"/>
      <c r="J549" s="147" t="str">
        <f t="shared" si="74"/>
        <v xml:space="preserve"> </v>
      </c>
      <c r="K549" s="237"/>
      <c r="L549" s="176"/>
      <c r="M549" s="145">
        <f t="shared" si="75"/>
        <v>0</v>
      </c>
      <c r="N549" s="237"/>
      <c r="O549" s="133" t="str">
        <f t="shared" si="73"/>
        <v xml:space="preserve"> </v>
      </c>
      <c r="P549" s="237"/>
    </row>
    <row r="550" spans="1:16" ht="15" hidden="1" customHeight="1" x14ac:dyDescent="0.2">
      <c r="A550" s="400" t="s">
        <v>779</v>
      </c>
      <c r="B550" s="401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76">SUM(F550:G550)</f>
        <v>0</v>
      </c>
      <c r="I550" s="237"/>
      <c r="J550" s="147" t="str">
        <f t="shared" si="74"/>
        <v xml:space="preserve"> </v>
      </c>
      <c r="K550" s="237"/>
      <c r="L550" s="176"/>
      <c r="M550" s="145">
        <f t="shared" si="75"/>
        <v>0</v>
      </c>
      <c r="N550" s="237"/>
      <c r="O550" s="133" t="str">
        <f t="shared" si="73"/>
        <v xml:space="preserve"> </v>
      </c>
      <c r="P550" s="237"/>
    </row>
    <row r="551" spans="1:16" ht="15" hidden="1" customHeight="1" x14ac:dyDescent="0.2">
      <c r="A551" s="400" t="s">
        <v>780</v>
      </c>
      <c r="B551" s="401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76"/>
        <v>0</v>
      </c>
      <c r="I551" s="237"/>
      <c r="J551" s="147" t="str">
        <f t="shared" si="74"/>
        <v xml:space="preserve"> </v>
      </c>
      <c r="K551" s="237"/>
      <c r="L551" s="176"/>
      <c r="M551" s="145">
        <f t="shared" si="75"/>
        <v>0</v>
      </c>
      <c r="N551" s="237"/>
      <c r="O551" s="133" t="str">
        <f t="shared" si="73"/>
        <v xml:space="preserve"> </v>
      </c>
      <c r="P551" s="237"/>
    </row>
    <row r="552" spans="1:16" ht="15" hidden="1" customHeight="1" x14ac:dyDescent="0.2">
      <c r="A552" s="400" t="s">
        <v>781</v>
      </c>
      <c r="B552" s="401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76"/>
        <v>0</v>
      </c>
      <c r="I552" s="237"/>
      <c r="J552" s="147" t="str">
        <f t="shared" si="74"/>
        <v xml:space="preserve"> </v>
      </c>
      <c r="K552" s="237"/>
      <c r="L552" s="176"/>
      <c r="M552" s="145">
        <f t="shared" si="75"/>
        <v>0</v>
      </c>
      <c r="N552" s="237"/>
      <c r="O552" s="133" t="str">
        <f t="shared" si="73"/>
        <v xml:space="preserve"> </v>
      </c>
      <c r="P552" s="237"/>
    </row>
    <row r="553" spans="1:16" ht="15" hidden="1" customHeight="1" x14ac:dyDescent="0.2">
      <c r="A553" s="400" t="s">
        <v>782</v>
      </c>
      <c r="B553" s="401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76"/>
        <v>0</v>
      </c>
      <c r="I553" s="237"/>
      <c r="J553" s="147" t="str">
        <f t="shared" si="74"/>
        <v xml:space="preserve"> </v>
      </c>
      <c r="K553" s="237"/>
      <c r="L553" s="176"/>
      <c r="M553" s="145">
        <f t="shared" si="75"/>
        <v>0</v>
      </c>
      <c r="N553" s="237"/>
      <c r="O553" s="133" t="str">
        <f t="shared" si="73"/>
        <v xml:space="preserve"> </v>
      </c>
      <c r="P553" s="237"/>
    </row>
    <row r="554" spans="1:16" ht="25.5" hidden="1" customHeight="1" x14ac:dyDescent="0.2">
      <c r="A554" s="400" t="s">
        <v>783</v>
      </c>
      <c r="B554" s="401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76"/>
        <v>0</v>
      </c>
      <c r="I554" s="237"/>
      <c r="J554" s="147" t="str">
        <f t="shared" si="74"/>
        <v xml:space="preserve"> </v>
      </c>
      <c r="K554" s="237"/>
      <c r="L554" s="176"/>
      <c r="M554" s="145">
        <f t="shared" si="75"/>
        <v>0</v>
      </c>
      <c r="N554" s="237"/>
      <c r="O554" s="133" t="str">
        <f t="shared" si="73"/>
        <v xml:space="preserve"> </v>
      </c>
      <c r="P554" s="237"/>
    </row>
    <row r="555" spans="1:16" ht="15" hidden="1" customHeight="1" x14ac:dyDescent="0.2">
      <c r="A555" s="400" t="s">
        <v>784</v>
      </c>
      <c r="B555" s="401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76"/>
        <v>0</v>
      </c>
      <c r="I555" s="237"/>
      <c r="J555" s="147" t="str">
        <f t="shared" si="74"/>
        <v xml:space="preserve"> </v>
      </c>
      <c r="K555" s="237"/>
      <c r="L555" s="176"/>
      <c r="M555" s="145">
        <f t="shared" si="75"/>
        <v>0</v>
      </c>
      <c r="N555" s="237"/>
      <c r="O555" s="133" t="str">
        <f t="shared" si="73"/>
        <v xml:space="preserve"> </v>
      </c>
      <c r="P555" s="237"/>
    </row>
    <row r="556" spans="1:16" ht="15" hidden="1" customHeight="1" x14ac:dyDescent="0.2">
      <c r="A556" s="400" t="s">
        <v>785</v>
      </c>
      <c r="B556" s="401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76"/>
        <v>0</v>
      </c>
      <c r="I556" s="237"/>
      <c r="J556" s="147" t="str">
        <f t="shared" si="74"/>
        <v xml:space="preserve"> </v>
      </c>
      <c r="K556" s="237"/>
      <c r="L556" s="176"/>
      <c r="M556" s="145">
        <f t="shared" si="75"/>
        <v>0</v>
      </c>
      <c r="N556" s="237"/>
      <c r="O556" s="133" t="str">
        <f t="shared" si="73"/>
        <v xml:space="preserve"> </v>
      </c>
      <c r="P556" s="237"/>
    </row>
    <row r="557" spans="1:16" ht="15" hidden="1" customHeight="1" x14ac:dyDescent="0.2">
      <c r="A557" s="400" t="s">
        <v>786</v>
      </c>
      <c r="B557" s="401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76"/>
        <v>0</v>
      </c>
      <c r="I557" s="237"/>
      <c r="J557" s="147" t="str">
        <f t="shared" si="74"/>
        <v xml:space="preserve"> </v>
      </c>
      <c r="K557" s="237"/>
      <c r="L557" s="176"/>
      <c r="M557" s="145">
        <f t="shared" si="75"/>
        <v>0</v>
      </c>
      <c r="N557" s="237"/>
      <c r="O557" s="133" t="str">
        <f t="shared" si="73"/>
        <v xml:space="preserve"> </v>
      </c>
      <c r="P557" s="237"/>
    </row>
    <row r="558" spans="1:16" ht="15" hidden="1" customHeight="1" x14ac:dyDescent="0.2">
      <c r="A558" s="400" t="s">
        <v>787</v>
      </c>
      <c r="B558" s="401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76"/>
        <v>0</v>
      </c>
      <c r="I558" s="237"/>
      <c r="J558" s="147" t="str">
        <f t="shared" si="74"/>
        <v xml:space="preserve"> </v>
      </c>
      <c r="K558" s="237"/>
      <c r="L558" s="176"/>
      <c r="M558" s="145">
        <f t="shared" si="75"/>
        <v>0</v>
      </c>
      <c r="N558" s="237"/>
      <c r="O558" s="133" t="str">
        <f t="shared" si="73"/>
        <v xml:space="preserve"> </v>
      </c>
      <c r="P558" s="237"/>
    </row>
    <row r="559" spans="1:16" ht="25.5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76"/>
        <v>0</v>
      </c>
      <c r="I559" s="237"/>
      <c r="J559" s="147" t="str">
        <f t="shared" si="74"/>
        <v xml:space="preserve"> </v>
      </c>
      <c r="K559" s="237"/>
      <c r="L559" s="176"/>
      <c r="M559" s="145">
        <f t="shared" si="75"/>
        <v>0</v>
      </c>
      <c r="N559" s="237"/>
      <c r="O559" s="133" t="str">
        <f t="shared" si="73"/>
        <v xml:space="preserve"> </v>
      </c>
      <c r="P559" s="237"/>
    </row>
    <row r="560" spans="1:16" ht="27.7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49">
        <v>0</v>
      </c>
      <c r="G560" s="149">
        <f t="shared" ref="G560:N560" si="77">G300+G301+G341+G420+G485+G494+G499+G559</f>
        <v>0</v>
      </c>
      <c r="H560" s="149">
        <f t="shared" si="77"/>
        <v>0</v>
      </c>
      <c r="I560" s="241">
        <f t="shared" ref="I560" si="78">I300+I301+I341+I420+I485+I494+I499+I559</f>
        <v>244200</v>
      </c>
      <c r="J560" s="149" t="e">
        <f t="shared" si="77"/>
        <v>#VALUE!</v>
      </c>
      <c r="K560" s="241">
        <f>K300+K301+K341+K420+K485+K494+K499+K559</f>
        <v>0</v>
      </c>
      <c r="L560" s="149">
        <f t="shared" si="77"/>
        <v>149600</v>
      </c>
      <c r="M560" s="149">
        <f t="shared" si="77"/>
        <v>149600</v>
      </c>
      <c r="N560" s="241">
        <f t="shared" si="77"/>
        <v>149600</v>
      </c>
      <c r="O560" s="133">
        <f t="shared" ref="O560" si="79">IF(M560=0," ",N560/M560)</f>
        <v>1</v>
      </c>
      <c r="P560" s="241">
        <f>P300+P301+P341+P420+P485+P494+P499+P559</f>
        <v>0</v>
      </c>
    </row>
    <row r="561" spans="1:16" x14ac:dyDescent="0.2">
      <c r="D561" s="324"/>
      <c r="I561"/>
      <c r="K561"/>
      <c r="N561"/>
      <c r="O561"/>
      <c r="P561"/>
    </row>
    <row r="562" spans="1:16" x14ac:dyDescent="0.2">
      <c r="A562" s="406"/>
      <c r="B562" s="406"/>
      <c r="C562" s="406"/>
      <c r="D562" s="406"/>
      <c r="E562" s="406"/>
      <c r="F562" s="406"/>
      <c r="G562" s="406"/>
      <c r="I562"/>
      <c r="J562"/>
      <c r="K562"/>
      <c r="L562"/>
      <c r="M562"/>
      <c r="N562"/>
      <c r="O562"/>
      <c r="P562"/>
    </row>
    <row r="563" spans="1:16" x14ac:dyDescent="0.2">
      <c r="C563"/>
      <c r="D563" s="324"/>
      <c r="I563"/>
      <c r="J563"/>
      <c r="K563"/>
      <c r="L563"/>
      <c r="M563"/>
      <c r="N563"/>
      <c r="O563"/>
      <c r="P563"/>
    </row>
    <row r="564" spans="1:16" x14ac:dyDescent="0.2">
      <c r="C564"/>
      <c r="D564" s="324"/>
      <c r="I564"/>
      <c r="J564"/>
      <c r="K564"/>
      <c r="L564"/>
      <c r="M564"/>
      <c r="N564"/>
      <c r="O564"/>
      <c r="P564"/>
    </row>
    <row r="565" spans="1:16" x14ac:dyDescent="0.2">
      <c r="C565"/>
      <c r="D565" s="324"/>
      <c r="I565"/>
      <c r="J565"/>
      <c r="K565"/>
      <c r="L565"/>
      <c r="M565"/>
      <c r="N565"/>
      <c r="O565"/>
      <c r="P565"/>
    </row>
    <row r="566" spans="1:16" x14ac:dyDescent="0.2">
      <c r="C566"/>
      <c r="D566" s="324"/>
      <c r="I566"/>
      <c r="J566"/>
      <c r="K566"/>
      <c r="L566"/>
      <c r="M566"/>
      <c r="N566"/>
      <c r="O566"/>
      <c r="P566"/>
    </row>
    <row r="567" spans="1:16" x14ac:dyDescent="0.2">
      <c r="C567"/>
      <c r="D567" s="324"/>
      <c r="I567"/>
      <c r="J567"/>
      <c r="K567"/>
      <c r="L567"/>
      <c r="M567"/>
      <c r="N567"/>
      <c r="O567"/>
      <c r="P567"/>
    </row>
    <row r="568" spans="1:16" x14ac:dyDescent="0.2">
      <c r="C568"/>
      <c r="D568" s="324"/>
      <c r="I568"/>
      <c r="J568"/>
      <c r="K568"/>
      <c r="L568"/>
      <c r="M568"/>
      <c r="N568"/>
      <c r="O568"/>
      <c r="P568"/>
    </row>
    <row r="569" spans="1:16" x14ac:dyDescent="0.2">
      <c r="C569"/>
      <c r="D569" s="324"/>
      <c r="I569"/>
      <c r="J569"/>
      <c r="K569"/>
      <c r="L569"/>
      <c r="M569"/>
      <c r="N569"/>
      <c r="O569"/>
      <c r="P569"/>
    </row>
    <row r="570" spans="1:16" x14ac:dyDescent="0.2">
      <c r="C570"/>
      <c r="D570" s="324"/>
      <c r="I570"/>
      <c r="J570"/>
      <c r="K570"/>
      <c r="L570"/>
      <c r="M570"/>
      <c r="N570"/>
      <c r="O570"/>
      <c r="P570"/>
    </row>
    <row r="571" spans="1:16" x14ac:dyDescent="0.2">
      <c r="C571"/>
      <c r="D571" s="324"/>
      <c r="I571"/>
      <c r="J571"/>
      <c r="K571"/>
      <c r="L571"/>
      <c r="M571"/>
      <c r="N571"/>
      <c r="O571"/>
      <c r="P571"/>
    </row>
    <row r="572" spans="1:16" x14ac:dyDescent="0.2">
      <c r="C572"/>
      <c r="D572" s="324"/>
      <c r="I572"/>
      <c r="J572"/>
      <c r="K572"/>
      <c r="L572"/>
      <c r="M572"/>
      <c r="N572"/>
      <c r="O572"/>
      <c r="P572"/>
    </row>
    <row r="573" spans="1:16" x14ac:dyDescent="0.2">
      <c r="C573"/>
      <c r="D573" s="324"/>
      <c r="I573"/>
      <c r="J573"/>
      <c r="K573"/>
      <c r="L573"/>
      <c r="M573"/>
      <c r="N573"/>
      <c r="O573"/>
      <c r="P573"/>
    </row>
    <row r="574" spans="1:16" x14ac:dyDescent="0.2">
      <c r="C574"/>
      <c r="D574" s="324"/>
      <c r="I574"/>
      <c r="J574"/>
      <c r="K574"/>
      <c r="L574"/>
      <c r="M574"/>
      <c r="N574"/>
      <c r="O574"/>
      <c r="P574"/>
    </row>
    <row r="575" spans="1:16" x14ac:dyDescent="0.2">
      <c r="C575"/>
      <c r="D575" s="324"/>
      <c r="I575"/>
      <c r="J575"/>
      <c r="K575"/>
      <c r="L575"/>
      <c r="M575"/>
      <c r="N575"/>
      <c r="O575"/>
      <c r="P575"/>
    </row>
    <row r="576" spans="1:16" x14ac:dyDescent="0.2">
      <c r="C576"/>
      <c r="D576" s="324"/>
      <c r="I576"/>
      <c r="J576"/>
      <c r="K576"/>
      <c r="L576"/>
      <c r="M576"/>
      <c r="N576"/>
      <c r="O576"/>
      <c r="P576"/>
    </row>
    <row r="577" spans="4:4" customFormat="1" x14ac:dyDescent="0.2">
      <c r="D577" s="324"/>
    </row>
    <row r="578" spans="4:4" customFormat="1" x14ac:dyDescent="0.2">
      <c r="D578" s="324"/>
    </row>
    <row r="579" spans="4:4" customFormat="1" x14ac:dyDescent="0.2">
      <c r="D579" s="324"/>
    </row>
    <row r="580" spans="4:4" customFormat="1" x14ac:dyDescent="0.2">
      <c r="D580" s="324"/>
    </row>
    <row r="581" spans="4:4" customFormat="1" x14ac:dyDescent="0.2">
      <c r="D581" s="324"/>
    </row>
    <row r="582" spans="4:4" customFormat="1" x14ac:dyDescent="0.2">
      <c r="D582" s="324"/>
    </row>
    <row r="583" spans="4:4" customFormat="1" x14ac:dyDescent="0.2">
      <c r="D583" s="324"/>
    </row>
    <row r="584" spans="4:4" customFormat="1" x14ac:dyDescent="0.2">
      <c r="D584" s="324"/>
    </row>
    <row r="585" spans="4:4" customFormat="1" x14ac:dyDescent="0.2">
      <c r="D585" s="324"/>
    </row>
    <row r="586" spans="4:4" customFormat="1" x14ac:dyDescent="0.2">
      <c r="D586" s="324"/>
    </row>
    <row r="587" spans="4:4" customFormat="1" x14ac:dyDescent="0.2">
      <c r="D587" s="324"/>
    </row>
    <row r="588" spans="4:4" customFormat="1" x14ac:dyDescent="0.2">
      <c r="D588" s="324"/>
    </row>
    <row r="589" spans="4:4" customFormat="1" x14ac:dyDescent="0.2">
      <c r="D589" s="324"/>
    </row>
    <row r="590" spans="4:4" customFormat="1" x14ac:dyDescent="0.2">
      <c r="D590" s="324"/>
    </row>
    <row r="591" spans="4:4" customFormat="1" x14ac:dyDescent="0.2">
      <c r="D591" s="324"/>
    </row>
    <row r="592" spans="4:4" customFormat="1" x14ac:dyDescent="0.2">
      <c r="D592" s="324"/>
    </row>
    <row r="593" spans="4:4" customFormat="1" x14ac:dyDescent="0.2">
      <c r="D593" s="324"/>
    </row>
    <row r="594" spans="4:4" customFormat="1" x14ac:dyDescent="0.2">
      <c r="D594" s="324"/>
    </row>
    <row r="595" spans="4:4" customFormat="1" x14ac:dyDescent="0.2">
      <c r="D595" s="324"/>
    </row>
    <row r="596" spans="4:4" customFormat="1" x14ac:dyDescent="0.2">
      <c r="D596" s="324"/>
    </row>
    <row r="597" spans="4:4" customFormat="1" x14ac:dyDescent="0.2">
      <c r="D597" s="324"/>
    </row>
    <row r="598" spans="4:4" customFormat="1" x14ac:dyDescent="0.2">
      <c r="D598" s="324"/>
    </row>
    <row r="599" spans="4:4" customFormat="1" x14ac:dyDescent="0.2">
      <c r="D599" s="324"/>
    </row>
    <row r="600" spans="4:4" customFormat="1" x14ac:dyDescent="0.2">
      <c r="D600" s="324"/>
    </row>
    <row r="601" spans="4:4" customFormat="1" x14ac:dyDescent="0.2">
      <c r="D601" s="324"/>
    </row>
    <row r="602" spans="4:4" customFormat="1" x14ac:dyDescent="0.2">
      <c r="D602" s="324"/>
    </row>
    <row r="603" spans="4:4" customFormat="1" x14ac:dyDescent="0.2">
      <c r="D603" s="324"/>
    </row>
    <row r="604" spans="4:4" customFormat="1" x14ac:dyDescent="0.2">
      <c r="D604" s="324"/>
    </row>
    <row r="605" spans="4:4" customFormat="1" x14ac:dyDescent="0.2">
      <c r="D605" s="324"/>
    </row>
    <row r="606" spans="4:4" customFormat="1" x14ac:dyDescent="0.2">
      <c r="D606" s="324"/>
    </row>
    <row r="607" spans="4:4" customFormat="1" x14ac:dyDescent="0.2">
      <c r="D607" s="324"/>
    </row>
    <row r="608" spans="4:4" customFormat="1" x14ac:dyDescent="0.2">
      <c r="D608" s="324"/>
    </row>
    <row r="609" spans="4:4" customFormat="1" x14ac:dyDescent="0.2">
      <c r="D609" s="324"/>
    </row>
    <row r="610" spans="4:4" customFormat="1" x14ac:dyDescent="0.2">
      <c r="D610" s="324"/>
    </row>
    <row r="611" spans="4:4" customFormat="1" x14ac:dyDescent="0.2">
      <c r="D611" s="324"/>
    </row>
    <row r="612" spans="4:4" customFormat="1" x14ac:dyDescent="0.2">
      <c r="D612" s="324"/>
    </row>
    <row r="613" spans="4:4" customFormat="1" x14ac:dyDescent="0.2">
      <c r="D613" s="324"/>
    </row>
    <row r="614" spans="4:4" customFormat="1" x14ac:dyDescent="0.2">
      <c r="D614" s="324"/>
    </row>
    <row r="615" spans="4:4" customFormat="1" x14ac:dyDescent="0.2">
      <c r="D615" s="324"/>
    </row>
    <row r="616" spans="4:4" customFormat="1" x14ac:dyDescent="0.2">
      <c r="D616" s="324"/>
    </row>
    <row r="617" spans="4:4" customFormat="1" x14ac:dyDescent="0.2">
      <c r="D617" s="324"/>
    </row>
    <row r="618" spans="4:4" customFormat="1" x14ac:dyDescent="0.2">
      <c r="D618" s="324"/>
    </row>
    <row r="619" spans="4:4" customFormat="1" x14ac:dyDescent="0.2">
      <c r="D619" s="324"/>
    </row>
    <row r="620" spans="4:4" customFormat="1" x14ac:dyDescent="0.2">
      <c r="D620" s="324"/>
    </row>
    <row r="621" spans="4:4" customFormat="1" x14ac:dyDescent="0.2">
      <c r="D621" s="324"/>
    </row>
    <row r="622" spans="4:4" customFormat="1" x14ac:dyDescent="0.2">
      <c r="D622" s="324"/>
    </row>
    <row r="623" spans="4:4" customFormat="1" x14ac:dyDescent="0.2">
      <c r="D623" s="324"/>
    </row>
    <row r="624" spans="4:4" customFormat="1" x14ac:dyDescent="0.2">
      <c r="D624" s="324"/>
    </row>
    <row r="625" spans="4:4" customFormat="1" x14ac:dyDescent="0.2">
      <c r="D625" s="324"/>
    </row>
    <row r="626" spans="4:4" customFormat="1" x14ac:dyDescent="0.2">
      <c r="D626" s="324"/>
    </row>
    <row r="627" spans="4:4" customFormat="1" x14ac:dyDescent="0.2">
      <c r="D627" s="324"/>
    </row>
    <row r="628" spans="4:4" customFormat="1" x14ac:dyDescent="0.2">
      <c r="D628" s="324"/>
    </row>
    <row r="629" spans="4:4" customFormat="1" x14ac:dyDescent="0.2">
      <c r="D629" s="324"/>
    </row>
    <row r="630" spans="4:4" customFormat="1" x14ac:dyDescent="0.2">
      <c r="D630" s="324"/>
    </row>
    <row r="631" spans="4:4" customFormat="1" x14ac:dyDescent="0.2">
      <c r="D631" s="324"/>
    </row>
    <row r="632" spans="4:4" customFormat="1" x14ac:dyDescent="0.2">
      <c r="D632" s="324"/>
    </row>
    <row r="633" spans="4:4" customFormat="1" x14ac:dyDescent="0.2">
      <c r="D633" s="324"/>
    </row>
    <row r="634" spans="4:4" customFormat="1" x14ac:dyDescent="0.2">
      <c r="D634" s="324"/>
    </row>
    <row r="635" spans="4:4" customFormat="1" x14ac:dyDescent="0.2">
      <c r="D635" s="324"/>
    </row>
    <row r="636" spans="4:4" customFormat="1" x14ac:dyDescent="0.2">
      <c r="D636" s="324"/>
    </row>
    <row r="637" spans="4:4" customFormat="1" x14ac:dyDescent="0.2">
      <c r="D637" s="324"/>
    </row>
    <row r="638" spans="4:4" customFormat="1" x14ac:dyDescent="0.2">
      <c r="D638" s="324"/>
    </row>
    <row r="639" spans="4:4" customFormat="1" x14ac:dyDescent="0.2">
      <c r="D639" s="324"/>
    </row>
    <row r="640" spans="4:4" customFormat="1" x14ac:dyDescent="0.2">
      <c r="D640" s="324"/>
    </row>
    <row r="641" spans="4:4" customFormat="1" x14ac:dyDescent="0.2">
      <c r="D641" s="324"/>
    </row>
    <row r="642" spans="4:4" customFormat="1" x14ac:dyDescent="0.2">
      <c r="D642" s="324"/>
    </row>
    <row r="643" spans="4:4" customFormat="1" x14ac:dyDescent="0.2">
      <c r="D643" s="324"/>
    </row>
    <row r="644" spans="4:4" customFormat="1" x14ac:dyDescent="0.2">
      <c r="D644" s="324"/>
    </row>
    <row r="645" spans="4:4" customFormat="1" x14ac:dyDescent="0.2">
      <c r="D645" s="324"/>
    </row>
    <row r="646" spans="4:4" customFormat="1" x14ac:dyDescent="0.2">
      <c r="D646" s="324"/>
    </row>
    <row r="647" spans="4:4" customFormat="1" x14ac:dyDescent="0.2">
      <c r="D647" s="324"/>
    </row>
    <row r="648" spans="4:4" customFormat="1" x14ac:dyDescent="0.2">
      <c r="D648" s="324"/>
    </row>
    <row r="649" spans="4:4" customFormat="1" x14ac:dyDescent="0.2">
      <c r="D649" s="324"/>
    </row>
    <row r="650" spans="4:4" customFormat="1" x14ac:dyDescent="0.2">
      <c r="D650" s="324"/>
    </row>
    <row r="651" spans="4:4" customFormat="1" x14ac:dyDescent="0.2">
      <c r="D651" s="324"/>
    </row>
    <row r="652" spans="4:4" customFormat="1" x14ac:dyDescent="0.2">
      <c r="D652" s="324"/>
    </row>
    <row r="653" spans="4:4" customFormat="1" x14ac:dyDescent="0.2">
      <c r="D653" s="324"/>
    </row>
    <row r="654" spans="4:4" customFormat="1" x14ac:dyDescent="0.2">
      <c r="D654" s="324"/>
    </row>
    <row r="655" spans="4:4" customFormat="1" x14ac:dyDescent="0.2">
      <c r="D655" s="324"/>
    </row>
    <row r="656" spans="4:4" customFormat="1" x14ac:dyDescent="0.2">
      <c r="D656" s="324"/>
    </row>
    <row r="657" spans="4:4" customFormat="1" x14ac:dyDescent="0.2">
      <c r="D657" s="324"/>
    </row>
    <row r="658" spans="4:4" customFormat="1" x14ac:dyDescent="0.2">
      <c r="D658" s="324"/>
    </row>
    <row r="659" spans="4:4" customFormat="1" x14ac:dyDescent="0.2">
      <c r="D659" s="324"/>
    </row>
    <row r="660" spans="4:4" customFormat="1" x14ac:dyDescent="0.2">
      <c r="D660" s="324"/>
    </row>
    <row r="661" spans="4:4" customFormat="1" x14ac:dyDescent="0.2">
      <c r="D661" s="324"/>
    </row>
    <row r="662" spans="4:4" customFormat="1" x14ac:dyDescent="0.2">
      <c r="D662" s="324"/>
    </row>
    <row r="663" spans="4:4" customFormat="1" x14ac:dyDescent="0.2">
      <c r="D663" s="324"/>
    </row>
    <row r="664" spans="4:4" customFormat="1" x14ac:dyDescent="0.2">
      <c r="D664" s="324"/>
    </row>
    <row r="665" spans="4:4" customFormat="1" x14ac:dyDescent="0.2">
      <c r="D665" s="324"/>
    </row>
    <row r="666" spans="4:4" customFormat="1" x14ac:dyDescent="0.2">
      <c r="D666" s="324"/>
    </row>
    <row r="667" spans="4:4" customFormat="1" x14ac:dyDescent="0.2">
      <c r="D667" s="324"/>
    </row>
    <row r="668" spans="4:4" customFormat="1" x14ac:dyDescent="0.2">
      <c r="D668" s="324"/>
    </row>
    <row r="669" spans="4:4" customFormat="1" x14ac:dyDescent="0.2">
      <c r="D669" s="324"/>
    </row>
    <row r="670" spans="4:4" customFormat="1" x14ac:dyDescent="0.2">
      <c r="D670" s="324"/>
    </row>
    <row r="671" spans="4:4" customFormat="1" x14ac:dyDescent="0.2">
      <c r="D671" s="324"/>
    </row>
    <row r="672" spans="4:4" customFormat="1" x14ac:dyDescent="0.2">
      <c r="D672" s="324"/>
    </row>
    <row r="673" spans="4:4" customFormat="1" x14ac:dyDescent="0.2">
      <c r="D673" s="324"/>
    </row>
    <row r="674" spans="4:4" customFormat="1" x14ac:dyDescent="0.2">
      <c r="D674" s="324"/>
    </row>
    <row r="675" spans="4:4" customFormat="1" x14ac:dyDescent="0.2">
      <c r="D675" s="324"/>
    </row>
    <row r="676" spans="4:4" customFormat="1" x14ac:dyDescent="0.2">
      <c r="D676" s="324"/>
    </row>
    <row r="677" spans="4:4" customFormat="1" x14ac:dyDescent="0.2">
      <c r="D677" s="324"/>
    </row>
    <row r="678" spans="4:4" customFormat="1" x14ac:dyDescent="0.2">
      <c r="D678" s="324"/>
    </row>
    <row r="679" spans="4:4" customFormat="1" x14ac:dyDescent="0.2">
      <c r="D679" s="324"/>
    </row>
    <row r="680" spans="4:4" customFormat="1" x14ac:dyDescent="0.2">
      <c r="D680" s="324"/>
    </row>
    <row r="681" spans="4:4" customFormat="1" x14ac:dyDescent="0.2">
      <c r="D681" s="324"/>
    </row>
    <row r="682" spans="4:4" customFormat="1" x14ac:dyDescent="0.2">
      <c r="D682" s="324"/>
    </row>
    <row r="683" spans="4:4" customFormat="1" x14ac:dyDescent="0.2">
      <c r="D683" s="324"/>
    </row>
    <row r="684" spans="4:4" customFormat="1" x14ac:dyDescent="0.2">
      <c r="D684" s="324"/>
    </row>
    <row r="685" spans="4:4" customFormat="1" x14ac:dyDescent="0.2">
      <c r="D685" s="324"/>
    </row>
    <row r="686" spans="4:4" customFormat="1" x14ac:dyDescent="0.2">
      <c r="D686" s="324"/>
    </row>
    <row r="687" spans="4:4" customFormat="1" x14ac:dyDescent="0.2">
      <c r="D687" s="324"/>
    </row>
    <row r="688" spans="4:4" customFormat="1" x14ac:dyDescent="0.2">
      <c r="D688" s="324"/>
    </row>
    <row r="689" spans="4:4" customFormat="1" x14ac:dyDescent="0.2">
      <c r="D689" s="324"/>
    </row>
    <row r="690" spans="4:4" customFormat="1" x14ac:dyDescent="0.2">
      <c r="D690" s="324"/>
    </row>
    <row r="691" spans="4:4" customFormat="1" x14ac:dyDescent="0.2">
      <c r="D691" s="324"/>
    </row>
    <row r="692" spans="4:4" customFormat="1" x14ac:dyDescent="0.2">
      <c r="D692" s="324"/>
    </row>
    <row r="693" spans="4:4" customFormat="1" x14ac:dyDescent="0.2">
      <c r="D693" s="324"/>
    </row>
    <row r="694" spans="4:4" customFormat="1" x14ac:dyDescent="0.2">
      <c r="D694" s="324"/>
    </row>
    <row r="695" spans="4:4" customFormat="1" x14ac:dyDescent="0.2">
      <c r="D695" s="324"/>
    </row>
    <row r="696" spans="4:4" customFormat="1" x14ac:dyDescent="0.2">
      <c r="D696" s="324"/>
    </row>
    <row r="697" spans="4:4" customFormat="1" x14ac:dyDescent="0.2">
      <c r="D697" s="324"/>
    </row>
    <row r="698" spans="4:4" customFormat="1" x14ac:dyDescent="0.2">
      <c r="D698" s="324"/>
    </row>
    <row r="699" spans="4:4" customFormat="1" x14ac:dyDescent="0.2">
      <c r="D699" s="324"/>
    </row>
    <row r="700" spans="4:4" customFormat="1" x14ac:dyDescent="0.2">
      <c r="D700" s="324"/>
    </row>
    <row r="701" spans="4:4" customFormat="1" x14ac:dyDescent="0.2">
      <c r="D701" s="324"/>
    </row>
    <row r="702" spans="4:4" customFormat="1" x14ac:dyDescent="0.2">
      <c r="D702" s="324"/>
    </row>
    <row r="703" spans="4:4" customFormat="1" x14ac:dyDescent="0.2">
      <c r="D703" s="324"/>
    </row>
    <row r="704" spans="4:4" customFormat="1" x14ac:dyDescent="0.2">
      <c r="D704" s="324"/>
    </row>
    <row r="705" spans="4:4" customFormat="1" x14ac:dyDescent="0.2">
      <c r="D705" s="324"/>
    </row>
    <row r="706" spans="4:4" customFormat="1" x14ac:dyDescent="0.2">
      <c r="D706" s="324"/>
    </row>
    <row r="707" spans="4:4" customFormat="1" x14ac:dyDescent="0.2">
      <c r="D707" s="324"/>
    </row>
    <row r="708" spans="4:4" customFormat="1" x14ac:dyDescent="0.2">
      <c r="D708" s="324"/>
    </row>
    <row r="709" spans="4:4" customFormat="1" x14ac:dyDescent="0.2">
      <c r="D709" s="324"/>
    </row>
    <row r="710" spans="4:4" customFormat="1" x14ac:dyDescent="0.2">
      <c r="D710" s="324"/>
    </row>
    <row r="711" spans="4:4" customFormat="1" x14ac:dyDescent="0.2">
      <c r="D711" s="324"/>
    </row>
    <row r="712" spans="4:4" customFormat="1" x14ac:dyDescent="0.2">
      <c r="D712" s="324"/>
    </row>
    <row r="713" spans="4:4" customFormat="1" x14ac:dyDescent="0.2">
      <c r="D713" s="324"/>
    </row>
    <row r="714" spans="4:4" customFormat="1" x14ac:dyDescent="0.2">
      <c r="D714" s="324"/>
    </row>
    <row r="715" spans="4:4" customFormat="1" x14ac:dyDescent="0.2">
      <c r="D715" s="324"/>
    </row>
    <row r="716" spans="4:4" customFormat="1" x14ac:dyDescent="0.2">
      <c r="D716" s="324"/>
    </row>
    <row r="717" spans="4:4" customFormat="1" x14ac:dyDescent="0.2">
      <c r="D717" s="324"/>
    </row>
    <row r="718" spans="4:4" customFormat="1" x14ac:dyDescent="0.2">
      <c r="D718" s="324"/>
    </row>
    <row r="719" spans="4:4" customFormat="1" x14ac:dyDescent="0.2">
      <c r="D719" s="324"/>
    </row>
    <row r="720" spans="4:4" customFormat="1" x14ac:dyDescent="0.2">
      <c r="D720" s="324"/>
    </row>
    <row r="721" spans="4:4" customFormat="1" x14ac:dyDescent="0.2">
      <c r="D721" s="324"/>
    </row>
    <row r="722" spans="4:4" customFormat="1" x14ac:dyDescent="0.2">
      <c r="D722" s="324"/>
    </row>
    <row r="723" spans="4:4" customFormat="1" x14ac:dyDescent="0.2">
      <c r="D723" s="324"/>
    </row>
    <row r="724" spans="4:4" customFormat="1" x14ac:dyDescent="0.2">
      <c r="D724" s="324"/>
    </row>
    <row r="725" spans="4:4" customFormat="1" x14ac:dyDescent="0.2">
      <c r="D725" s="324"/>
    </row>
    <row r="726" spans="4:4" customFormat="1" x14ac:dyDescent="0.2">
      <c r="D726" s="324"/>
    </row>
    <row r="727" spans="4:4" customFormat="1" x14ac:dyDescent="0.2">
      <c r="D727" s="324"/>
    </row>
    <row r="728" spans="4:4" customFormat="1" x14ac:dyDescent="0.2">
      <c r="D728" s="324"/>
    </row>
    <row r="729" spans="4:4" customFormat="1" x14ac:dyDescent="0.2">
      <c r="D729" s="324"/>
    </row>
    <row r="730" spans="4:4" customFormat="1" x14ac:dyDescent="0.2">
      <c r="D730" s="324"/>
    </row>
    <row r="731" spans="4:4" customFormat="1" x14ac:dyDescent="0.2">
      <c r="D731" s="324"/>
    </row>
    <row r="732" spans="4:4" customFormat="1" x14ac:dyDescent="0.2">
      <c r="D732" s="324"/>
    </row>
    <row r="733" spans="4:4" customFormat="1" x14ac:dyDescent="0.2">
      <c r="D733" s="324"/>
    </row>
    <row r="734" spans="4:4" customFormat="1" x14ac:dyDescent="0.2">
      <c r="D734" s="324"/>
    </row>
    <row r="735" spans="4:4" customFormat="1" x14ac:dyDescent="0.2">
      <c r="D735" s="324"/>
    </row>
    <row r="736" spans="4:4" customFormat="1" x14ac:dyDescent="0.2">
      <c r="D736" s="324"/>
    </row>
    <row r="737" spans="4:4" customFormat="1" x14ac:dyDescent="0.2">
      <c r="D737" s="324"/>
    </row>
    <row r="738" spans="4:4" customFormat="1" x14ac:dyDescent="0.2">
      <c r="D738" s="324"/>
    </row>
    <row r="739" spans="4:4" customFormat="1" x14ac:dyDescent="0.2">
      <c r="D739" s="324"/>
    </row>
    <row r="740" spans="4:4" customFormat="1" x14ac:dyDescent="0.2">
      <c r="D740" s="324"/>
    </row>
    <row r="741" spans="4:4" customFormat="1" x14ac:dyDescent="0.2">
      <c r="D741" s="324"/>
    </row>
    <row r="742" spans="4:4" customFormat="1" x14ac:dyDescent="0.2">
      <c r="D742" s="324"/>
    </row>
    <row r="743" spans="4:4" customFormat="1" x14ac:dyDescent="0.2">
      <c r="D743" s="324"/>
    </row>
    <row r="744" spans="4:4" customFormat="1" x14ac:dyDescent="0.2">
      <c r="D744" s="324"/>
    </row>
    <row r="745" spans="4:4" customFormat="1" x14ac:dyDescent="0.2">
      <c r="D745" s="324"/>
    </row>
    <row r="746" spans="4:4" customFormat="1" x14ac:dyDescent="0.2">
      <c r="D746" s="324"/>
    </row>
    <row r="747" spans="4:4" customFormat="1" x14ac:dyDescent="0.2">
      <c r="D747" s="324"/>
    </row>
    <row r="748" spans="4:4" customFormat="1" x14ac:dyDescent="0.2">
      <c r="D748" s="324"/>
    </row>
    <row r="749" spans="4:4" customFormat="1" x14ac:dyDescent="0.2">
      <c r="D749" s="324"/>
    </row>
    <row r="750" spans="4:4" customFormat="1" x14ac:dyDescent="0.2">
      <c r="D750" s="324"/>
    </row>
    <row r="751" spans="4:4" customFormat="1" x14ac:dyDescent="0.2">
      <c r="D751" s="324"/>
    </row>
    <row r="752" spans="4:4" customFormat="1" x14ac:dyDescent="0.2">
      <c r="D752" s="324"/>
    </row>
    <row r="753" spans="4:4" customFormat="1" x14ac:dyDescent="0.2">
      <c r="D753" s="324"/>
    </row>
    <row r="754" spans="4:4" customFormat="1" x14ac:dyDescent="0.2">
      <c r="D754" s="324"/>
    </row>
    <row r="755" spans="4:4" customFormat="1" x14ac:dyDescent="0.2">
      <c r="D755" s="324"/>
    </row>
    <row r="756" spans="4:4" customFormat="1" x14ac:dyDescent="0.2">
      <c r="D756" s="324"/>
    </row>
    <row r="757" spans="4:4" customFormat="1" x14ac:dyDescent="0.2">
      <c r="D757" s="324"/>
    </row>
    <row r="758" spans="4:4" customFormat="1" x14ac:dyDescent="0.2">
      <c r="D758" s="324"/>
    </row>
    <row r="759" spans="4:4" customFormat="1" x14ac:dyDescent="0.2">
      <c r="D759" s="324"/>
    </row>
    <row r="760" spans="4:4" customFormat="1" x14ac:dyDescent="0.2">
      <c r="D760" s="324"/>
    </row>
    <row r="761" spans="4:4" customFormat="1" x14ac:dyDescent="0.2">
      <c r="D761" s="324"/>
    </row>
    <row r="762" spans="4:4" customFormat="1" x14ac:dyDescent="0.2">
      <c r="D762" s="324"/>
    </row>
    <row r="763" spans="4:4" customFormat="1" x14ac:dyDescent="0.2">
      <c r="D763" s="324"/>
    </row>
    <row r="764" spans="4:4" customFormat="1" x14ac:dyDescent="0.2">
      <c r="D764" s="324"/>
    </row>
    <row r="765" spans="4:4" customFormat="1" x14ac:dyDescent="0.2">
      <c r="D765" s="324"/>
    </row>
    <row r="766" spans="4:4" customFormat="1" x14ac:dyDescent="0.2">
      <c r="D766" s="324"/>
    </row>
    <row r="767" spans="4:4" customFormat="1" x14ac:dyDescent="0.2">
      <c r="D767" s="324"/>
    </row>
    <row r="768" spans="4:4" customFormat="1" x14ac:dyDescent="0.2">
      <c r="D768" s="324"/>
    </row>
    <row r="769" spans="4:4" customFormat="1" x14ac:dyDescent="0.2">
      <c r="D769" s="324"/>
    </row>
    <row r="770" spans="4:4" customFormat="1" x14ac:dyDescent="0.2">
      <c r="D770" s="324"/>
    </row>
    <row r="771" spans="4:4" customFormat="1" x14ac:dyDescent="0.2">
      <c r="D771" s="324"/>
    </row>
    <row r="772" spans="4:4" customFormat="1" x14ac:dyDescent="0.2">
      <c r="D772" s="324"/>
    </row>
    <row r="773" spans="4:4" customFormat="1" x14ac:dyDescent="0.2">
      <c r="D773" s="324"/>
    </row>
    <row r="774" spans="4:4" customFormat="1" x14ac:dyDescent="0.2">
      <c r="D774" s="324"/>
    </row>
    <row r="775" spans="4:4" customFormat="1" x14ac:dyDescent="0.2">
      <c r="D775" s="324"/>
    </row>
    <row r="776" spans="4:4" customFormat="1" x14ac:dyDescent="0.2">
      <c r="D776" s="324"/>
    </row>
    <row r="777" spans="4:4" customFormat="1" x14ac:dyDescent="0.2">
      <c r="D777" s="324"/>
    </row>
    <row r="778" spans="4:4" customFormat="1" x14ac:dyDescent="0.2">
      <c r="D778" s="324"/>
    </row>
    <row r="779" spans="4:4" customFormat="1" x14ac:dyDescent="0.2">
      <c r="D779" s="324"/>
    </row>
    <row r="780" spans="4:4" customFormat="1" x14ac:dyDescent="0.2">
      <c r="D780" s="324"/>
    </row>
    <row r="781" spans="4:4" customFormat="1" x14ac:dyDescent="0.2">
      <c r="D781" s="324"/>
    </row>
    <row r="782" spans="4:4" customFormat="1" x14ac:dyDescent="0.2">
      <c r="D782" s="324"/>
    </row>
    <row r="783" spans="4:4" customFormat="1" x14ac:dyDescent="0.2">
      <c r="D783" s="324"/>
    </row>
    <row r="784" spans="4:4" customFormat="1" x14ac:dyDescent="0.2">
      <c r="D784" s="324"/>
    </row>
    <row r="785" spans="4:4" customFormat="1" x14ac:dyDescent="0.2">
      <c r="D785" s="324"/>
    </row>
    <row r="786" spans="4:4" customFormat="1" x14ac:dyDescent="0.2">
      <c r="D786" s="324"/>
    </row>
    <row r="787" spans="4:4" customFormat="1" x14ac:dyDescent="0.2">
      <c r="D787" s="324"/>
    </row>
    <row r="788" spans="4:4" customFormat="1" x14ac:dyDescent="0.2">
      <c r="D788" s="324"/>
    </row>
    <row r="789" spans="4:4" customFormat="1" x14ac:dyDescent="0.2">
      <c r="D789" s="324"/>
    </row>
    <row r="790" spans="4:4" customFormat="1" x14ac:dyDescent="0.2">
      <c r="D790" s="324"/>
    </row>
    <row r="791" spans="4:4" customFormat="1" x14ac:dyDescent="0.2">
      <c r="D791" s="324"/>
    </row>
    <row r="792" spans="4:4" customFormat="1" x14ac:dyDescent="0.2">
      <c r="D792" s="324"/>
    </row>
    <row r="793" spans="4:4" customFormat="1" x14ac:dyDescent="0.2">
      <c r="D793" s="324"/>
    </row>
    <row r="794" spans="4:4" customFormat="1" x14ac:dyDescent="0.2">
      <c r="D794" s="324"/>
    </row>
    <row r="795" spans="4:4" customFormat="1" x14ac:dyDescent="0.2">
      <c r="D795" s="324"/>
    </row>
    <row r="796" spans="4:4" customFormat="1" x14ac:dyDescent="0.2">
      <c r="D796" s="324"/>
    </row>
    <row r="797" spans="4:4" customFormat="1" x14ac:dyDescent="0.2">
      <c r="D797" s="324"/>
    </row>
    <row r="798" spans="4:4" customFormat="1" x14ac:dyDescent="0.2">
      <c r="D798" s="324"/>
    </row>
    <row r="799" spans="4:4" customFormat="1" x14ac:dyDescent="0.2">
      <c r="D799" s="324"/>
    </row>
    <row r="800" spans="4:4" customFormat="1" x14ac:dyDescent="0.2">
      <c r="D800" s="324"/>
    </row>
    <row r="801" spans="4:4" customFormat="1" x14ac:dyDescent="0.2">
      <c r="D801" s="324"/>
    </row>
    <row r="802" spans="4:4" customFormat="1" x14ac:dyDescent="0.2">
      <c r="D802" s="324"/>
    </row>
    <row r="803" spans="4:4" customFormat="1" x14ac:dyDescent="0.2">
      <c r="D803" s="324"/>
    </row>
    <row r="804" spans="4:4" customFormat="1" x14ac:dyDescent="0.2">
      <c r="D804" s="324"/>
    </row>
    <row r="805" spans="4:4" customFormat="1" x14ac:dyDescent="0.2">
      <c r="D805" s="324"/>
    </row>
    <row r="806" spans="4:4" customFormat="1" x14ac:dyDescent="0.2">
      <c r="D806" s="324"/>
    </row>
    <row r="807" spans="4:4" customFormat="1" x14ac:dyDescent="0.2">
      <c r="D807" s="324"/>
    </row>
    <row r="808" spans="4:4" customFormat="1" x14ac:dyDescent="0.2">
      <c r="D808" s="324"/>
    </row>
    <row r="809" spans="4:4" customFormat="1" x14ac:dyDescent="0.2">
      <c r="D809" s="324"/>
    </row>
    <row r="810" spans="4:4" customFormat="1" x14ac:dyDescent="0.2">
      <c r="D810" s="324"/>
    </row>
    <row r="811" spans="4:4" customFormat="1" x14ac:dyDescent="0.2">
      <c r="D811" s="324"/>
    </row>
    <row r="812" spans="4:4" customFormat="1" x14ac:dyDescent="0.2">
      <c r="D812" s="324"/>
    </row>
    <row r="813" spans="4:4" customFormat="1" x14ac:dyDescent="0.2">
      <c r="D813" s="324"/>
    </row>
    <row r="814" spans="4:4" customFormat="1" x14ac:dyDescent="0.2">
      <c r="D814" s="324"/>
    </row>
    <row r="815" spans="4:4" customFormat="1" x14ac:dyDescent="0.2">
      <c r="D815" s="324"/>
    </row>
    <row r="816" spans="4:4" customFormat="1" x14ac:dyDescent="0.2">
      <c r="D816" s="324"/>
    </row>
    <row r="817" spans="4:4" customFormat="1" x14ac:dyDescent="0.2">
      <c r="D817" s="324"/>
    </row>
    <row r="818" spans="4:4" customFormat="1" x14ac:dyDescent="0.2">
      <c r="D818" s="324"/>
    </row>
    <row r="819" spans="4:4" customFormat="1" x14ac:dyDescent="0.2">
      <c r="D819" s="324"/>
    </row>
    <row r="820" spans="4:4" customFormat="1" x14ac:dyDescent="0.2">
      <c r="D820" s="324"/>
    </row>
    <row r="821" spans="4:4" customFormat="1" x14ac:dyDescent="0.2">
      <c r="D821" s="324"/>
    </row>
    <row r="822" spans="4:4" customFormat="1" x14ac:dyDescent="0.2">
      <c r="D822" s="324"/>
    </row>
    <row r="823" spans="4:4" customFormat="1" x14ac:dyDescent="0.2">
      <c r="D823" s="324"/>
    </row>
    <row r="824" spans="4:4" customFormat="1" x14ac:dyDescent="0.2">
      <c r="D824" s="324"/>
    </row>
    <row r="825" spans="4:4" customFormat="1" x14ac:dyDescent="0.2">
      <c r="D825" s="324"/>
    </row>
    <row r="826" spans="4:4" customFormat="1" x14ac:dyDescent="0.2">
      <c r="D826" s="324"/>
    </row>
    <row r="827" spans="4:4" customFormat="1" x14ac:dyDescent="0.2">
      <c r="D827" s="324"/>
    </row>
    <row r="828" spans="4:4" customFormat="1" x14ac:dyDescent="0.2">
      <c r="D828" s="324"/>
    </row>
    <row r="829" spans="4:4" customFormat="1" x14ac:dyDescent="0.2">
      <c r="D829" s="324"/>
    </row>
    <row r="830" spans="4:4" customFormat="1" x14ac:dyDescent="0.2">
      <c r="D830" s="324"/>
    </row>
    <row r="831" spans="4:4" customFormat="1" x14ac:dyDescent="0.2">
      <c r="D831" s="324"/>
    </row>
    <row r="832" spans="4:4" customFormat="1" x14ac:dyDescent="0.2">
      <c r="D832" s="324"/>
    </row>
    <row r="833" spans="4:4" customFormat="1" x14ac:dyDescent="0.2">
      <c r="D833" s="324"/>
    </row>
    <row r="834" spans="4:4" customFormat="1" x14ac:dyDescent="0.2">
      <c r="D834" s="324"/>
    </row>
    <row r="835" spans="4:4" customFormat="1" x14ac:dyDescent="0.2">
      <c r="D835" s="324"/>
    </row>
    <row r="836" spans="4:4" customFormat="1" x14ac:dyDescent="0.2">
      <c r="D836" s="324"/>
    </row>
    <row r="837" spans="4:4" customFormat="1" x14ac:dyDescent="0.2">
      <c r="D837" s="324"/>
    </row>
    <row r="838" spans="4:4" customFormat="1" x14ac:dyDescent="0.2">
      <c r="D838" s="324"/>
    </row>
    <row r="839" spans="4:4" customFormat="1" x14ac:dyDescent="0.2">
      <c r="D839" s="324"/>
    </row>
    <row r="840" spans="4:4" customFormat="1" x14ac:dyDescent="0.2">
      <c r="D840" s="324"/>
    </row>
    <row r="841" spans="4:4" customFormat="1" x14ac:dyDescent="0.2">
      <c r="D841" s="324"/>
    </row>
    <row r="842" spans="4:4" customFormat="1" x14ac:dyDescent="0.2">
      <c r="D842" s="324"/>
    </row>
    <row r="843" spans="4:4" customFormat="1" x14ac:dyDescent="0.2">
      <c r="D843" s="324"/>
    </row>
    <row r="844" spans="4:4" customFormat="1" x14ac:dyDescent="0.2">
      <c r="D844" s="324"/>
    </row>
    <row r="845" spans="4:4" customFormat="1" x14ac:dyDescent="0.2">
      <c r="D845" s="324"/>
    </row>
    <row r="846" spans="4:4" customFormat="1" x14ac:dyDescent="0.2">
      <c r="D846" s="324"/>
    </row>
    <row r="847" spans="4:4" customFormat="1" x14ac:dyDescent="0.2">
      <c r="D847" s="324"/>
    </row>
    <row r="848" spans="4:4" customFormat="1" x14ac:dyDescent="0.2">
      <c r="D848" s="324"/>
    </row>
    <row r="849" spans="4:4" customFormat="1" x14ac:dyDescent="0.2">
      <c r="D849" s="324"/>
    </row>
    <row r="850" spans="4:4" customFormat="1" x14ac:dyDescent="0.2">
      <c r="D850" s="324"/>
    </row>
    <row r="851" spans="4:4" customFormat="1" x14ac:dyDescent="0.2">
      <c r="D851" s="324"/>
    </row>
    <row r="852" spans="4:4" customFormat="1" x14ac:dyDescent="0.2">
      <c r="D852" s="324"/>
    </row>
    <row r="853" spans="4:4" customFormat="1" x14ac:dyDescent="0.2">
      <c r="D853" s="324"/>
    </row>
    <row r="854" spans="4:4" customFormat="1" x14ac:dyDescent="0.2">
      <c r="D854" s="324"/>
    </row>
    <row r="855" spans="4:4" customFormat="1" x14ac:dyDescent="0.2">
      <c r="D855" s="324"/>
    </row>
    <row r="856" spans="4:4" customFormat="1" x14ac:dyDescent="0.2">
      <c r="D856" s="324"/>
    </row>
    <row r="857" spans="4:4" customFormat="1" x14ac:dyDescent="0.2">
      <c r="D857" s="324"/>
    </row>
    <row r="858" spans="4:4" customFormat="1" x14ac:dyDescent="0.2">
      <c r="D858" s="324"/>
    </row>
    <row r="859" spans="4:4" customFormat="1" x14ac:dyDescent="0.2">
      <c r="D859" s="324"/>
    </row>
    <row r="860" spans="4:4" customFormat="1" x14ac:dyDescent="0.2">
      <c r="D860" s="324"/>
    </row>
    <row r="861" spans="4:4" customFormat="1" x14ac:dyDescent="0.2">
      <c r="D861" s="324"/>
    </row>
    <row r="862" spans="4:4" customFormat="1" x14ac:dyDescent="0.2">
      <c r="D862" s="324"/>
    </row>
    <row r="863" spans="4:4" customFormat="1" x14ac:dyDescent="0.2">
      <c r="D863" s="324"/>
    </row>
    <row r="864" spans="4:4" customFormat="1" x14ac:dyDescent="0.2">
      <c r="D864" s="324"/>
    </row>
    <row r="865" spans="4:4" customFormat="1" x14ac:dyDescent="0.2">
      <c r="D865" s="324"/>
    </row>
    <row r="866" spans="4:4" customFormat="1" x14ac:dyDescent="0.2">
      <c r="D866" s="324"/>
    </row>
    <row r="867" spans="4:4" customFormat="1" x14ac:dyDescent="0.2">
      <c r="D867" s="324"/>
    </row>
    <row r="868" spans="4:4" customFormat="1" x14ac:dyDescent="0.2">
      <c r="D868" s="324"/>
    </row>
    <row r="869" spans="4:4" customFormat="1" x14ac:dyDescent="0.2">
      <c r="D869" s="324"/>
    </row>
    <row r="870" spans="4:4" customFormat="1" x14ac:dyDescent="0.2">
      <c r="D870" s="324"/>
    </row>
    <row r="871" spans="4:4" customFormat="1" x14ac:dyDescent="0.2">
      <c r="D871" s="324"/>
    </row>
    <row r="872" spans="4:4" customFormat="1" x14ac:dyDescent="0.2">
      <c r="D872" s="324"/>
    </row>
    <row r="873" spans="4:4" customFormat="1" x14ac:dyDescent="0.2">
      <c r="D873" s="324"/>
    </row>
    <row r="874" spans="4:4" customFormat="1" x14ac:dyDescent="0.2">
      <c r="D874" s="324"/>
    </row>
    <row r="875" spans="4:4" customFormat="1" x14ac:dyDescent="0.2">
      <c r="D875" s="324"/>
    </row>
    <row r="876" spans="4:4" customFormat="1" x14ac:dyDescent="0.2">
      <c r="D876" s="324"/>
    </row>
    <row r="877" spans="4:4" customFormat="1" x14ac:dyDescent="0.2">
      <c r="D877" s="324"/>
    </row>
    <row r="878" spans="4:4" customFormat="1" x14ac:dyDescent="0.2">
      <c r="D878" s="324"/>
    </row>
    <row r="879" spans="4:4" customFormat="1" x14ac:dyDescent="0.2">
      <c r="D879" s="324"/>
    </row>
    <row r="880" spans="4:4" customFormat="1" x14ac:dyDescent="0.2">
      <c r="D880" s="324"/>
    </row>
    <row r="881" spans="4:4" customFormat="1" x14ac:dyDescent="0.2">
      <c r="D881" s="324"/>
    </row>
    <row r="882" spans="4:4" customFormat="1" x14ac:dyDescent="0.2">
      <c r="D882" s="324"/>
    </row>
    <row r="883" spans="4:4" customFormat="1" x14ac:dyDescent="0.2">
      <c r="D883" s="324"/>
    </row>
    <row r="884" spans="4:4" customFormat="1" x14ac:dyDescent="0.2">
      <c r="D884" s="324"/>
    </row>
    <row r="885" spans="4:4" customFormat="1" x14ac:dyDescent="0.2">
      <c r="D885" s="324"/>
    </row>
    <row r="886" spans="4:4" customFormat="1" x14ac:dyDescent="0.2">
      <c r="D886" s="324"/>
    </row>
    <row r="887" spans="4:4" customFormat="1" x14ac:dyDescent="0.2">
      <c r="D887" s="324"/>
    </row>
    <row r="888" spans="4:4" customFormat="1" x14ac:dyDescent="0.2">
      <c r="D888" s="324"/>
    </row>
    <row r="889" spans="4:4" customFormat="1" x14ac:dyDescent="0.2">
      <c r="D889" s="324"/>
    </row>
    <row r="890" spans="4:4" customFormat="1" x14ac:dyDescent="0.2">
      <c r="D890" s="324"/>
    </row>
    <row r="891" spans="4:4" customFormat="1" x14ac:dyDescent="0.2">
      <c r="D891" s="324"/>
    </row>
    <row r="892" spans="4:4" customFormat="1" x14ac:dyDescent="0.2">
      <c r="D892" s="324"/>
    </row>
    <row r="893" spans="4:4" customFormat="1" x14ac:dyDescent="0.2">
      <c r="D893" s="324"/>
    </row>
    <row r="894" spans="4:4" customFormat="1" x14ac:dyDescent="0.2">
      <c r="D894" s="324"/>
    </row>
    <row r="895" spans="4:4" customFormat="1" x14ac:dyDescent="0.2">
      <c r="D895" s="324"/>
    </row>
    <row r="896" spans="4:4" customFormat="1" x14ac:dyDescent="0.2">
      <c r="D896" s="324"/>
    </row>
    <row r="897" spans="4:4" customFormat="1" x14ac:dyDescent="0.2">
      <c r="D897" s="324"/>
    </row>
    <row r="898" spans="4:4" customFormat="1" x14ac:dyDescent="0.2">
      <c r="D898" s="324"/>
    </row>
    <row r="899" spans="4:4" customFormat="1" x14ac:dyDescent="0.2">
      <c r="D899" s="324"/>
    </row>
    <row r="900" spans="4:4" customFormat="1" x14ac:dyDescent="0.2">
      <c r="D900" s="324"/>
    </row>
    <row r="901" spans="4:4" customFormat="1" x14ac:dyDescent="0.2">
      <c r="D901" s="324"/>
    </row>
    <row r="902" spans="4:4" customFormat="1" x14ac:dyDescent="0.2">
      <c r="D902" s="324"/>
    </row>
    <row r="903" spans="4:4" customFormat="1" x14ac:dyDescent="0.2">
      <c r="D903" s="324"/>
    </row>
    <row r="904" spans="4:4" customFormat="1" x14ac:dyDescent="0.2">
      <c r="D904" s="324"/>
    </row>
    <row r="905" spans="4:4" customFormat="1" x14ac:dyDescent="0.2">
      <c r="D905" s="324"/>
    </row>
    <row r="906" spans="4:4" customFormat="1" x14ac:dyDescent="0.2">
      <c r="D906" s="324"/>
    </row>
    <row r="907" spans="4:4" customFormat="1" x14ac:dyDescent="0.2">
      <c r="D907" s="324"/>
    </row>
    <row r="908" spans="4:4" customFormat="1" x14ac:dyDescent="0.2">
      <c r="D908" s="324"/>
    </row>
    <row r="909" spans="4:4" customFormat="1" x14ac:dyDescent="0.2">
      <c r="D909" s="324"/>
    </row>
    <row r="910" spans="4:4" customFormat="1" x14ac:dyDescent="0.2">
      <c r="D910" s="324"/>
    </row>
    <row r="911" spans="4:4" customFormat="1" x14ac:dyDescent="0.2">
      <c r="D911" s="324"/>
    </row>
    <row r="912" spans="4:4" customFormat="1" x14ac:dyDescent="0.2">
      <c r="D912" s="324"/>
    </row>
    <row r="913" spans="4:4" customFormat="1" x14ac:dyDescent="0.2">
      <c r="D913" s="324"/>
    </row>
    <row r="914" spans="4:4" customFormat="1" x14ac:dyDescent="0.2">
      <c r="D914" s="324"/>
    </row>
    <row r="915" spans="4:4" customFormat="1" x14ac:dyDescent="0.2">
      <c r="D915" s="324"/>
    </row>
    <row r="916" spans="4:4" customFormat="1" x14ac:dyDescent="0.2">
      <c r="D916" s="324"/>
    </row>
    <row r="917" spans="4:4" customFormat="1" x14ac:dyDescent="0.2">
      <c r="D917" s="324"/>
    </row>
    <row r="918" spans="4:4" customFormat="1" x14ac:dyDescent="0.2">
      <c r="D918" s="324"/>
    </row>
    <row r="919" spans="4:4" customFormat="1" x14ac:dyDescent="0.2">
      <c r="D919" s="324"/>
    </row>
    <row r="920" spans="4:4" customFormat="1" x14ac:dyDescent="0.2">
      <c r="D920" s="324"/>
    </row>
    <row r="921" spans="4:4" customFormat="1" x14ac:dyDescent="0.2">
      <c r="D921" s="324"/>
    </row>
    <row r="922" spans="4:4" customFormat="1" x14ac:dyDescent="0.2">
      <c r="D922" s="324"/>
    </row>
    <row r="923" spans="4:4" customFormat="1" x14ac:dyDescent="0.2">
      <c r="D923" s="324"/>
    </row>
    <row r="924" spans="4:4" customFormat="1" x14ac:dyDescent="0.2">
      <c r="D924" s="324"/>
    </row>
    <row r="925" spans="4:4" customFormat="1" x14ac:dyDescent="0.2">
      <c r="D925" s="324"/>
    </row>
    <row r="926" spans="4:4" customFormat="1" x14ac:dyDescent="0.2">
      <c r="D926" s="324"/>
    </row>
    <row r="927" spans="4:4" customFormat="1" x14ac:dyDescent="0.2">
      <c r="D927" s="324"/>
    </row>
    <row r="928" spans="4:4" customFormat="1" x14ac:dyDescent="0.2">
      <c r="D928" s="324"/>
    </row>
    <row r="929" spans="4:4" customFormat="1" x14ac:dyDescent="0.2">
      <c r="D929" s="324"/>
    </row>
    <row r="930" spans="4:4" customFormat="1" x14ac:dyDescent="0.2">
      <c r="D930" s="324"/>
    </row>
    <row r="931" spans="4:4" customFormat="1" x14ac:dyDescent="0.2">
      <c r="D931" s="324"/>
    </row>
    <row r="932" spans="4:4" customFormat="1" x14ac:dyDescent="0.2">
      <c r="D932" s="324"/>
    </row>
    <row r="933" spans="4:4" customFormat="1" x14ac:dyDescent="0.2">
      <c r="D933" s="324"/>
    </row>
    <row r="934" spans="4:4" customFormat="1" x14ac:dyDescent="0.2">
      <c r="D934" s="324"/>
    </row>
    <row r="935" spans="4:4" customFormat="1" x14ac:dyDescent="0.2">
      <c r="D935" s="324"/>
    </row>
    <row r="936" spans="4:4" customFormat="1" x14ac:dyDescent="0.2">
      <c r="D936" s="324"/>
    </row>
    <row r="937" spans="4:4" customFormat="1" x14ac:dyDescent="0.2">
      <c r="D937" s="324"/>
    </row>
    <row r="938" spans="4:4" customFormat="1" x14ac:dyDescent="0.2">
      <c r="D938" s="324"/>
    </row>
    <row r="939" spans="4:4" customFormat="1" x14ac:dyDescent="0.2">
      <c r="D939" s="324"/>
    </row>
    <row r="940" spans="4:4" customFormat="1" x14ac:dyDescent="0.2">
      <c r="D940" s="324"/>
    </row>
    <row r="941" spans="4:4" customFormat="1" x14ac:dyDescent="0.2">
      <c r="D941" s="324"/>
    </row>
    <row r="942" spans="4:4" customFormat="1" x14ac:dyDescent="0.2">
      <c r="D942" s="324"/>
    </row>
    <row r="943" spans="4:4" customFormat="1" x14ac:dyDescent="0.2">
      <c r="D943" s="324"/>
    </row>
    <row r="944" spans="4:4" customFormat="1" x14ac:dyDescent="0.2">
      <c r="D944" s="324"/>
    </row>
    <row r="945" spans="4:4" customFormat="1" x14ac:dyDescent="0.2">
      <c r="D945" s="324"/>
    </row>
    <row r="946" spans="4:4" customFormat="1" x14ac:dyDescent="0.2">
      <c r="D946" s="324"/>
    </row>
    <row r="947" spans="4:4" customFormat="1" x14ac:dyDescent="0.2">
      <c r="D947" s="324"/>
    </row>
    <row r="948" spans="4:4" customFormat="1" x14ac:dyDescent="0.2">
      <c r="D948" s="324"/>
    </row>
    <row r="949" spans="4:4" customFormat="1" x14ac:dyDescent="0.2">
      <c r="D949" s="324"/>
    </row>
    <row r="950" spans="4:4" customFormat="1" x14ac:dyDescent="0.2">
      <c r="D950" s="324"/>
    </row>
    <row r="951" spans="4:4" customFormat="1" x14ac:dyDescent="0.2">
      <c r="D951" s="324"/>
    </row>
    <row r="952" spans="4:4" customFormat="1" x14ac:dyDescent="0.2">
      <c r="D952" s="324"/>
    </row>
    <row r="953" spans="4:4" customFormat="1" x14ac:dyDescent="0.2">
      <c r="D953" s="324"/>
    </row>
    <row r="954" spans="4:4" customFormat="1" x14ac:dyDescent="0.2">
      <c r="D954" s="324"/>
    </row>
    <row r="955" spans="4:4" customFormat="1" x14ac:dyDescent="0.2">
      <c r="D955" s="324"/>
    </row>
    <row r="956" spans="4:4" customFormat="1" x14ac:dyDescent="0.2">
      <c r="D956" s="324"/>
    </row>
    <row r="957" spans="4:4" customFormat="1" x14ac:dyDescent="0.2">
      <c r="D957" s="324"/>
    </row>
    <row r="958" spans="4:4" customFormat="1" x14ac:dyDescent="0.2">
      <c r="D958" s="324"/>
    </row>
    <row r="959" spans="4:4" customFormat="1" x14ac:dyDescent="0.2">
      <c r="D959" s="324"/>
    </row>
    <row r="960" spans="4:4" customFormat="1" x14ac:dyDescent="0.2">
      <c r="D960" s="324"/>
    </row>
    <row r="961" spans="4:4" customFormat="1" x14ac:dyDescent="0.2">
      <c r="D961" s="324"/>
    </row>
    <row r="962" spans="4:4" customFormat="1" x14ac:dyDescent="0.2">
      <c r="D962" s="324"/>
    </row>
    <row r="963" spans="4:4" customFormat="1" x14ac:dyDescent="0.2">
      <c r="D963" s="324"/>
    </row>
    <row r="964" spans="4:4" customFormat="1" x14ac:dyDescent="0.2">
      <c r="D964" s="324"/>
    </row>
    <row r="965" spans="4:4" customFormat="1" x14ac:dyDescent="0.2">
      <c r="D965" s="324"/>
    </row>
    <row r="966" spans="4:4" customFormat="1" x14ac:dyDescent="0.2">
      <c r="D966" s="324"/>
    </row>
    <row r="967" spans="4:4" customFormat="1" x14ac:dyDescent="0.2">
      <c r="D967" s="324"/>
    </row>
    <row r="968" spans="4:4" customFormat="1" x14ac:dyDescent="0.2">
      <c r="D968" s="324"/>
    </row>
    <row r="969" spans="4:4" customFormat="1" x14ac:dyDescent="0.2">
      <c r="D969" s="324"/>
    </row>
    <row r="970" spans="4:4" customFormat="1" x14ac:dyDescent="0.2">
      <c r="D970" s="324"/>
    </row>
    <row r="971" spans="4:4" customFormat="1" x14ac:dyDescent="0.2">
      <c r="D971" s="324"/>
    </row>
    <row r="972" spans="4:4" customFormat="1" x14ac:dyDescent="0.2">
      <c r="D972" s="324"/>
    </row>
    <row r="973" spans="4:4" customFormat="1" x14ac:dyDescent="0.2">
      <c r="D973" s="324"/>
    </row>
    <row r="974" spans="4:4" customFormat="1" x14ac:dyDescent="0.2">
      <c r="D974" s="324"/>
    </row>
    <row r="975" spans="4:4" customFormat="1" x14ac:dyDescent="0.2">
      <c r="D975" s="324"/>
    </row>
    <row r="976" spans="4:4" customFormat="1" x14ac:dyDescent="0.2">
      <c r="D976" s="324"/>
    </row>
    <row r="977" spans="4:4" customFormat="1" x14ac:dyDescent="0.2">
      <c r="D977" s="324"/>
    </row>
    <row r="978" spans="4:4" customFormat="1" x14ac:dyDescent="0.2">
      <c r="D978" s="324"/>
    </row>
    <row r="979" spans="4:4" customFormat="1" x14ac:dyDescent="0.2">
      <c r="D979" s="324"/>
    </row>
    <row r="980" spans="4:4" customFormat="1" x14ac:dyDescent="0.2">
      <c r="D980" s="324"/>
    </row>
    <row r="981" spans="4:4" customFormat="1" x14ac:dyDescent="0.2">
      <c r="D981" s="324"/>
    </row>
    <row r="982" spans="4:4" customFormat="1" x14ac:dyDescent="0.2">
      <c r="D982" s="324"/>
    </row>
    <row r="983" spans="4:4" customFormat="1" x14ac:dyDescent="0.2">
      <c r="D983" s="324"/>
    </row>
    <row r="984" spans="4:4" customFormat="1" x14ac:dyDescent="0.2">
      <c r="D984" s="324"/>
    </row>
    <row r="985" spans="4:4" customFormat="1" x14ac:dyDescent="0.2">
      <c r="D985" s="324"/>
    </row>
    <row r="986" spans="4:4" customFormat="1" x14ac:dyDescent="0.2">
      <c r="D986" s="324"/>
    </row>
    <row r="987" spans="4:4" customFormat="1" x14ac:dyDescent="0.2">
      <c r="D987" s="324"/>
    </row>
    <row r="988" spans="4:4" customFormat="1" x14ac:dyDescent="0.2">
      <c r="D988" s="324"/>
    </row>
    <row r="989" spans="4:4" customFormat="1" x14ac:dyDescent="0.2">
      <c r="D989" s="324"/>
    </row>
    <row r="990" spans="4:4" customFormat="1" x14ac:dyDescent="0.2">
      <c r="D990" s="324"/>
    </row>
    <row r="991" spans="4:4" customFormat="1" x14ac:dyDescent="0.2">
      <c r="D991" s="324"/>
    </row>
    <row r="992" spans="4:4" customFormat="1" x14ac:dyDescent="0.2">
      <c r="D992" s="324"/>
    </row>
    <row r="993" spans="4:4" customFormat="1" x14ac:dyDescent="0.2">
      <c r="D993" s="324"/>
    </row>
    <row r="994" spans="4:4" customFormat="1" x14ac:dyDescent="0.2">
      <c r="D994" s="324"/>
    </row>
    <row r="995" spans="4:4" customFormat="1" x14ac:dyDescent="0.2">
      <c r="D995" s="324"/>
    </row>
    <row r="996" spans="4:4" customFormat="1" x14ac:dyDescent="0.2">
      <c r="D996" s="324"/>
    </row>
    <row r="997" spans="4:4" customFormat="1" x14ac:dyDescent="0.2">
      <c r="D997" s="324"/>
    </row>
    <row r="998" spans="4:4" customFormat="1" x14ac:dyDescent="0.2">
      <c r="D998" s="324"/>
    </row>
    <row r="999" spans="4:4" customFormat="1" x14ac:dyDescent="0.2">
      <c r="D999" s="324"/>
    </row>
    <row r="1000" spans="4:4" customFormat="1" x14ac:dyDescent="0.2">
      <c r="D1000" s="324"/>
    </row>
    <row r="1001" spans="4:4" customFormat="1" x14ac:dyDescent="0.2">
      <c r="D1001" s="324"/>
    </row>
    <row r="1002" spans="4:4" customFormat="1" x14ac:dyDescent="0.2">
      <c r="D1002" s="324"/>
    </row>
    <row r="1003" spans="4:4" customFormat="1" x14ac:dyDescent="0.2">
      <c r="D1003" s="324"/>
    </row>
    <row r="1004" spans="4:4" customFormat="1" x14ac:dyDescent="0.2">
      <c r="D1004" s="324"/>
    </row>
    <row r="1005" spans="4:4" customFormat="1" x14ac:dyDescent="0.2">
      <c r="D1005" s="324"/>
    </row>
    <row r="1006" spans="4:4" customFormat="1" x14ac:dyDescent="0.2">
      <c r="D1006" s="324"/>
    </row>
    <row r="1007" spans="4:4" customFormat="1" x14ac:dyDescent="0.2">
      <c r="D1007" s="324"/>
    </row>
    <row r="1008" spans="4:4" customFormat="1" x14ac:dyDescent="0.2">
      <c r="D1008" s="324"/>
    </row>
    <row r="1009" spans="4:4" customFormat="1" x14ac:dyDescent="0.2">
      <c r="D1009" s="324"/>
    </row>
    <row r="1010" spans="4:4" customFormat="1" x14ac:dyDescent="0.2">
      <c r="D1010" s="324"/>
    </row>
    <row r="1011" spans="4:4" customFormat="1" x14ac:dyDescent="0.2">
      <c r="D1011" s="324"/>
    </row>
    <row r="1012" spans="4:4" customFormat="1" x14ac:dyDescent="0.2">
      <c r="D1012" s="324"/>
    </row>
    <row r="1013" spans="4:4" customFormat="1" x14ac:dyDescent="0.2">
      <c r="D1013" s="324"/>
    </row>
    <row r="1014" spans="4:4" customFormat="1" x14ac:dyDescent="0.2">
      <c r="D1014" s="324"/>
    </row>
    <row r="1015" spans="4:4" customFormat="1" x14ac:dyDescent="0.2">
      <c r="D1015" s="324"/>
    </row>
    <row r="1016" spans="4:4" customFormat="1" x14ac:dyDescent="0.2">
      <c r="D1016" s="324"/>
    </row>
    <row r="1017" spans="4:4" customFormat="1" x14ac:dyDescent="0.2">
      <c r="D1017" s="324"/>
    </row>
    <row r="1018" spans="4:4" customFormat="1" x14ac:dyDescent="0.2">
      <c r="D1018" s="324"/>
    </row>
    <row r="1019" spans="4:4" customFormat="1" x14ac:dyDescent="0.2">
      <c r="D1019" s="324"/>
    </row>
    <row r="1020" spans="4:4" customFormat="1" x14ac:dyDescent="0.2">
      <c r="D1020" s="324"/>
    </row>
    <row r="1021" spans="4:4" customFormat="1" x14ac:dyDescent="0.2">
      <c r="D1021" s="324"/>
    </row>
    <row r="1022" spans="4:4" customFormat="1" x14ac:dyDescent="0.2">
      <c r="D1022" s="324"/>
    </row>
    <row r="1023" spans="4:4" customFormat="1" x14ac:dyDescent="0.2">
      <c r="D1023" s="324"/>
    </row>
    <row r="1024" spans="4:4" customFormat="1" x14ac:dyDescent="0.2">
      <c r="D1024" s="324"/>
    </row>
    <row r="1025" spans="4:4" customFormat="1" x14ac:dyDescent="0.2">
      <c r="D1025" s="324"/>
    </row>
    <row r="1026" spans="4:4" customFormat="1" x14ac:dyDescent="0.2">
      <c r="D1026" s="324"/>
    </row>
    <row r="1027" spans="4:4" customFormat="1" x14ac:dyDescent="0.2">
      <c r="D1027" s="324"/>
    </row>
    <row r="1028" spans="4:4" customFormat="1" x14ac:dyDescent="0.2">
      <c r="D1028" s="324"/>
    </row>
    <row r="1029" spans="4:4" customFormat="1" x14ac:dyDescent="0.2">
      <c r="D1029" s="324"/>
    </row>
    <row r="1030" spans="4:4" customFormat="1" x14ac:dyDescent="0.2">
      <c r="D1030" s="324"/>
    </row>
    <row r="1031" spans="4:4" customFormat="1" x14ac:dyDescent="0.2">
      <c r="D1031" s="324"/>
    </row>
    <row r="1032" spans="4:4" customFormat="1" x14ac:dyDescent="0.2">
      <c r="D1032" s="324"/>
    </row>
    <row r="1033" spans="4:4" customFormat="1" x14ac:dyDescent="0.2">
      <c r="D1033" s="324"/>
    </row>
    <row r="1034" spans="4:4" customFormat="1" x14ac:dyDescent="0.2">
      <c r="D1034" s="324"/>
    </row>
    <row r="1035" spans="4:4" customFormat="1" x14ac:dyDescent="0.2">
      <c r="D1035" s="324"/>
    </row>
    <row r="1036" spans="4:4" customFormat="1" x14ac:dyDescent="0.2">
      <c r="D1036" s="324"/>
    </row>
    <row r="1037" spans="4:4" customFormat="1" x14ac:dyDescent="0.2">
      <c r="D1037" s="324"/>
    </row>
    <row r="1038" spans="4:4" customFormat="1" x14ac:dyDescent="0.2">
      <c r="D1038" s="324"/>
    </row>
    <row r="1039" spans="4:4" customFormat="1" x14ac:dyDescent="0.2">
      <c r="D1039" s="324"/>
    </row>
    <row r="1040" spans="4:4" customFormat="1" x14ac:dyDescent="0.2">
      <c r="D1040" s="324"/>
    </row>
    <row r="1041" spans="4:4" customFormat="1" x14ac:dyDescent="0.2">
      <c r="D1041" s="324"/>
    </row>
    <row r="1042" spans="4:4" customFormat="1" x14ac:dyDescent="0.2">
      <c r="D1042" s="324"/>
    </row>
    <row r="1043" spans="4:4" customFormat="1" x14ac:dyDescent="0.2">
      <c r="D1043" s="324"/>
    </row>
    <row r="1044" spans="4:4" customFormat="1" x14ac:dyDescent="0.2">
      <c r="D1044" s="324"/>
    </row>
    <row r="1045" spans="4:4" customFormat="1" x14ac:dyDescent="0.2">
      <c r="D1045" s="324"/>
    </row>
    <row r="1046" spans="4:4" customFormat="1" x14ac:dyDescent="0.2">
      <c r="D1046" s="324"/>
    </row>
    <row r="1047" spans="4:4" customFormat="1" x14ac:dyDescent="0.2">
      <c r="D1047" s="324"/>
    </row>
    <row r="1048" spans="4:4" customFormat="1" x14ac:dyDescent="0.2">
      <c r="D1048" s="324"/>
    </row>
    <row r="1049" spans="4:4" customFormat="1" x14ac:dyDescent="0.2">
      <c r="D1049" s="324"/>
    </row>
    <row r="1050" spans="4:4" customFormat="1" x14ac:dyDescent="0.2">
      <c r="D1050" s="324"/>
    </row>
    <row r="1051" spans="4:4" customFormat="1" x14ac:dyDescent="0.2">
      <c r="D1051" s="324"/>
    </row>
    <row r="1052" spans="4:4" customFormat="1" x14ac:dyDescent="0.2">
      <c r="D1052" s="324"/>
    </row>
    <row r="1053" spans="4:4" customFormat="1" x14ac:dyDescent="0.2">
      <c r="D1053" s="324"/>
    </row>
    <row r="1054" spans="4:4" customFormat="1" x14ac:dyDescent="0.2">
      <c r="D1054" s="324"/>
    </row>
    <row r="1055" spans="4:4" customFormat="1" x14ac:dyDescent="0.2">
      <c r="D1055" s="324"/>
    </row>
    <row r="1056" spans="4:4" customFormat="1" x14ac:dyDescent="0.2">
      <c r="D1056" s="324"/>
    </row>
    <row r="1057" spans="4:4" customFormat="1" x14ac:dyDescent="0.2">
      <c r="D1057" s="324"/>
    </row>
    <row r="1058" spans="4:4" customFormat="1" x14ac:dyDescent="0.2">
      <c r="D1058" s="324"/>
    </row>
    <row r="1059" spans="4:4" customFormat="1" x14ac:dyDescent="0.2">
      <c r="D1059" s="324"/>
    </row>
    <row r="1060" spans="4:4" customFormat="1" x14ac:dyDescent="0.2">
      <c r="D1060" s="324"/>
    </row>
    <row r="1061" spans="4:4" customFormat="1" x14ac:dyDescent="0.2">
      <c r="D1061" s="324"/>
    </row>
    <row r="1062" spans="4:4" customFormat="1" x14ac:dyDescent="0.2">
      <c r="D1062" s="324"/>
    </row>
    <row r="1063" spans="4:4" customFormat="1" x14ac:dyDescent="0.2">
      <c r="D1063" s="324"/>
    </row>
    <row r="1064" spans="4:4" customFormat="1" x14ac:dyDescent="0.2">
      <c r="D1064" s="324"/>
    </row>
    <row r="1065" spans="4:4" customFormat="1" x14ac:dyDescent="0.2">
      <c r="D1065" s="324"/>
    </row>
    <row r="1066" spans="4:4" customFormat="1" x14ac:dyDescent="0.2">
      <c r="D1066" s="324"/>
    </row>
    <row r="1067" spans="4:4" customFormat="1" x14ac:dyDescent="0.2">
      <c r="D1067" s="324"/>
    </row>
    <row r="1068" spans="4:4" customFormat="1" x14ac:dyDescent="0.2">
      <c r="D1068" s="324"/>
    </row>
    <row r="1069" spans="4:4" customFormat="1" x14ac:dyDescent="0.2">
      <c r="D1069" s="324"/>
    </row>
    <row r="1070" spans="4:4" customFormat="1" x14ac:dyDescent="0.2">
      <c r="D1070" s="324"/>
    </row>
    <row r="1071" spans="4:4" customFormat="1" x14ac:dyDescent="0.2">
      <c r="D1071" s="324"/>
    </row>
    <row r="1072" spans="4:4" customFormat="1" x14ac:dyDescent="0.2">
      <c r="D1072" s="324"/>
    </row>
    <row r="1073" spans="4:4" customFormat="1" x14ac:dyDescent="0.2">
      <c r="D1073" s="324"/>
    </row>
    <row r="1074" spans="4:4" customFormat="1" x14ac:dyDescent="0.2">
      <c r="D1074" s="324"/>
    </row>
    <row r="1075" spans="4:4" customFormat="1" x14ac:dyDescent="0.2">
      <c r="D1075" s="324"/>
    </row>
    <row r="1076" spans="4:4" customFormat="1" x14ac:dyDescent="0.2">
      <c r="D1076" s="324"/>
    </row>
    <row r="1077" spans="4:4" customFormat="1" x14ac:dyDescent="0.2">
      <c r="D1077" s="324"/>
    </row>
    <row r="1078" spans="4:4" customFormat="1" x14ac:dyDescent="0.2">
      <c r="D1078" s="324"/>
    </row>
    <row r="1079" spans="4:4" customFormat="1" x14ac:dyDescent="0.2">
      <c r="D1079" s="324"/>
    </row>
    <row r="1080" spans="4:4" customFormat="1" x14ac:dyDescent="0.2">
      <c r="D1080" s="324"/>
    </row>
    <row r="1081" spans="4:4" customFormat="1" x14ac:dyDescent="0.2">
      <c r="D1081" s="324"/>
    </row>
    <row r="1082" spans="4:4" customFormat="1" x14ac:dyDescent="0.2">
      <c r="D1082" s="324"/>
    </row>
    <row r="1083" spans="4:4" customFormat="1" x14ac:dyDescent="0.2">
      <c r="D1083" s="324"/>
    </row>
    <row r="1084" spans="4:4" customFormat="1" x14ac:dyDescent="0.2">
      <c r="D1084" s="324"/>
    </row>
    <row r="1085" spans="4:4" customFormat="1" x14ac:dyDescent="0.2">
      <c r="D1085" s="324"/>
    </row>
    <row r="1086" spans="4:4" customFormat="1" x14ac:dyDescent="0.2">
      <c r="D1086" s="324"/>
    </row>
    <row r="1087" spans="4:4" customFormat="1" x14ac:dyDescent="0.2">
      <c r="D1087" s="324"/>
    </row>
    <row r="1088" spans="4:4" customFormat="1" x14ac:dyDescent="0.2">
      <c r="D1088" s="324"/>
    </row>
    <row r="1089" spans="4:4" customFormat="1" x14ac:dyDescent="0.2">
      <c r="D1089" s="324"/>
    </row>
    <row r="1090" spans="4:4" customFormat="1" x14ac:dyDescent="0.2">
      <c r="D1090" s="324"/>
    </row>
    <row r="1091" spans="4:4" customFormat="1" x14ac:dyDescent="0.2">
      <c r="D1091" s="324"/>
    </row>
    <row r="1092" spans="4:4" customFormat="1" x14ac:dyDescent="0.2">
      <c r="D1092" s="324"/>
    </row>
    <row r="1093" spans="4:4" customFormat="1" x14ac:dyDescent="0.2">
      <c r="D1093" s="324"/>
    </row>
    <row r="1094" spans="4:4" customFormat="1" x14ac:dyDescent="0.2">
      <c r="D1094" s="324"/>
    </row>
    <row r="1095" spans="4:4" customFormat="1" x14ac:dyDescent="0.2">
      <c r="D1095" s="324"/>
    </row>
    <row r="1096" spans="4:4" customFormat="1" x14ac:dyDescent="0.2">
      <c r="D1096" s="324"/>
    </row>
    <row r="1097" spans="4:4" customFormat="1" x14ac:dyDescent="0.2">
      <c r="D1097" s="324"/>
    </row>
    <row r="1098" spans="4:4" customFormat="1" x14ac:dyDescent="0.2">
      <c r="D1098" s="324"/>
    </row>
    <row r="1099" spans="4:4" customFormat="1" x14ac:dyDescent="0.2">
      <c r="D1099" s="324"/>
    </row>
    <row r="1100" spans="4:4" customFormat="1" x14ac:dyDescent="0.2">
      <c r="D1100" s="324"/>
    </row>
    <row r="1101" spans="4:4" customFormat="1" x14ac:dyDescent="0.2">
      <c r="D1101" s="324"/>
    </row>
    <row r="1102" spans="4:4" customFormat="1" x14ac:dyDescent="0.2">
      <c r="D1102" s="324"/>
    </row>
    <row r="1103" spans="4:4" customFormat="1" x14ac:dyDescent="0.2">
      <c r="D1103" s="324"/>
    </row>
    <row r="1104" spans="4:4" customFormat="1" x14ac:dyDescent="0.2">
      <c r="D1104" s="324"/>
    </row>
    <row r="1105" spans="4:4" customFormat="1" x14ac:dyDescent="0.2">
      <c r="D1105" s="324"/>
    </row>
    <row r="1106" spans="4:4" customFormat="1" x14ac:dyDescent="0.2">
      <c r="D1106" s="324"/>
    </row>
    <row r="1107" spans="4:4" customFormat="1" x14ac:dyDescent="0.2">
      <c r="D1107" s="324"/>
    </row>
    <row r="1108" spans="4:4" customFormat="1" x14ac:dyDescent="0.2">
      <c r="D1108" s="324"/>
    </row>
    <row r="1109" spans="4:4" customFormat="1" x14ac:dyDescent="0.2">
      <c r="D1109" s="324"/>
    </row>
    <row r="1110" spans="4:4" customFormat="1" x14ac:dyDescent="0.2">
      <c r="D1110" s="324"/>
    </row>
    <row r="1111" spans="4:4" customFormat="1" x14ac:dyDescent="0.2">
      <c r="D1111" s="324"/>
    </row>
    <row r="1112" spans="4:4" customFormat="1" x14ac:dyDescent="0.2">
      <c r="D1112" s="324"/>
    </row>
    <row r="1113" spans="4:4" customFormat="1" x14ac:dyDescent="0.2">
      <c r="D1113" s="324"/>
    </row>
    <row r="1114" spans="4:4" customFormat="1" x14ac:dyDescent="0.2">
      <c r="D1114" s="324"/>
    </row>
    <row r="1115" spans="4:4" customFormat="1" x14ac:dyDescent="0.2">
      <c r="D1115" s="324"/>
    </row>
    <row r="1116" spans="4:4" customFormat="1" x14ac:dyDescent="0.2">
      <c r="D1116" s="324"/>
    </row>
    <row r="1117" spans="4:4" customFormat="1" x14ac:dyDescent="0.2">
      <c r="D1117" s="324"/>
    </row>
    <row r="1118" spans="4:4" customFormat="1" x14ac:dyDescent="0.2">
      <c r="D1118" s="324"/>
    </row>
    <row r="1119" spans="4:4" customFormat="1" x14ac:dyDescent="0.2">
      <c r="D1119" s="324"/>
    </row>
    <row r="1120" spans="4:4" customFormat="1" x14ac:dyDescent="0.2">
      <c r="D1120" s="324"/>
    </row>
    <row r="1121" spans="4:4" customFormat="1" x14ac:dyDescent="0.2">
      <c r="D1121" s="324"/>
    </row>
    <row r="1122" spans="4:4" customFormat="1" x14ac:dyDescent="0.2">
      <c r="D1122" s="324"/>
    </row>
    <row r="1123" spans="4:4" customFormat="1" x14ac:dyDescent="0.2">
      <c r="D1123" s="324"/>
    </row>
    <row r="1124" spans="4:4" customFormat="1" x14ac:dyDescent="0.2">
      <c r="D1124" s="324"/>
    </row>
    <row r="1125" spans="4:4" customFormat="1" x14ac:dyDescent="0.2">
      <c r="D1125" s="324"/>
    </row>
    <row r="1126" spans="4:4" customFormat="1" x14ac:dyDescent="0.2">
      <c r="D1126" s="324"/>
    </row>
    <row r="1127" spans="4:4" customFormat="1" x14ac:dyDescent="0.2">
      <c r="D1127" s="324"/>
    </row>
    <row r="1128" spans="4:4" customFormat="1" x14ac:dyDescent="0.2">
      <c r="D1128" s="324"/>
    </row>
    <row r="1129" spans="4:4" customFormat="1" x14ac:dyDescent="0.2">
      <c r="D1129" s="324"/>
    </row>
    <row r="1130" spans="4:4" customFormat="1" x14ac:dyDescent="0.2">
      <c r="D1130" s="324"/>
    </row>
    <row r="1131" spans="4:4" customFormat="1" x14ac:dyDescent="0.2">
      <c r="D1131" s="324"/>
    </row>
    <row r="1132" spans="4:4" customFormat="1" x14ac:dyDescent="0.2">
      <c r="D1132" s="324"/>
    </row>
    <row r="1133" spans="4:4" customFormat="1" x14ac:dyDescent="0.2">
      <c r="D1133" s="324"/>
    </row>
    <row r="1134" spans="4:4" customFormat="1" x14ac:dyDescent="0.2">
      <c r="D1134" s="324"/>
    </row>
    <row r="1135" spans="4:4" customFormat="1" x14ac:dyDescent="0.2">
      <c r="D1135" s="324"/>
    </row>
    <row r="1136" spans="4:4" customFormat="1" x14ac:dyDescent="0.2">
      <c r="D1136" s="324"/>
    </row>
    <row r="1137" spans="4:4" customFormat="1" x14ac:dyDescent="0.2">
      <c r="D1137" s="324"/>
    </row>
    <row r="1138" spans="4:4" customFormat="1" x14ac:dyDescent="0.2">
      <c r="D1138" s="324"/>
    </row>
    <row r="1139" spans="4:4" customFormat="1" x14ac:dyDescent="0.2">
      <c r="D1139" s="324"/>
    </row>
    <row r="1140" spans="4:4" customFormat="1" x14ac:dyDescent="0.2">
      <c r="D1140" s="324"/>
    </row>
    <row r="1141" spans="4:4" customFormat="1" x14ac:dyDescent="0.2">
      <c r="D1141" s="324"/>
    </row>
    <row r="1142" spans="4:4" customFormat="1" x14ac:dyDescent="0.2">
      <c r="D1142" s="324"/>
    </row>
    <row r="1143" spans="4:4" customFormat="1" x14ac:dyDescent="0.2">
      <c r="D1143" s="324"/>
    </row>
    <row r="1144" spans="4:4" customFormat="1" x14ac:dyDescent="0.2">
      <c r="D1144" s="324"/>
    </row>
    <row r="1145" spans="4:4" customFormat="1" x14ac:dyDescent="0.2">
      <c r="D1145" s="324"/>
    </row>
    <row r="1146" spans="4:4" customFormat="1" x14ac:dyDescent="0.2">
      <c r="D1146" s="324"/>
    </row>
    <row r="1147" spans="4:4" customFormat="1" x14ac:dyDescent="0.2">
      <c r="D1147" s="324"/>
    </row>
    <row r="1148" spans="4:4" customFormat="1" x14ac:dyDescent="0.2">
      <c r="D1148" s="324"/>
    </row>
    <row r="1149" spans="4:4" customFormat="1" x14ac:dyDescent="0.2">
      <c r="D1149" s="324"/>
    </row>
    <row r="1150" spans="4:4" customFormat="1" x14ac:dyDescent="0.2">
      <c r="D1150" s="324"/>
    </row>
    <row r="1151" spans="4:4" customFormat="1" x14ac:dyDescent="0.2">
      <c r="D1151" s="324"/>
    </row>
    <row r="1152" spans="4:4" customFormat="1" x14ac:dyDescent="0.2">
      <c r="D1152" s="324"/>
    </row>
    <row r="1153" spans="4:4" customFormat="1" x14ac:dyDescent="0.2">
      <c r="D1153" s="324"/>
    </row>
    <row r="1154" spans="4:4" customFormat="1" x14ac:dyDescent="0.2">
      <c r="D1154" s="324"/>
    </row>
    <row r="1155" spans="4:4" customFormat="1" x14ac:dyDescent="0.2">
      <c r="D1155" s="324"/>
    </row>
    <row r="1156" spans="4:4" customFormat="1" x14ac:dyDescent="0.2">
      <c r="D1156" s="324"/>
    </row>
    <row r="1157" spans="4:4" customFormat="1" x14ac:dyDescent="0.2">
      <c r="D1157" s="324"/>
    </row>
    <row r="1158" spans="4:4" customFormat="1" x14ac:dyDescent="0.2">
      <c r="D1158" s="324"/>
    </row>
    <row r="1159" spans="4:4" customFormat="1" x14ac:dyDescent="0.2">
      <c r="D1159" s="324"/>
    </row>
    <row r="1160" spans="4:4" customFormat="1" x14ac:dyDescent="0.2">
      <c r="D1160" s="324"/>
    </row>
    <row r="1161" spans="4:4" customFormat="1" x14ac:dyDescent="0.2">
      <c r="D1161" s="324"/>
    </row>
    <row r="1162" spans="4:4" customFormat="1" x14ac:dyDescent="0.2">
      <c r="D1162" s="324"/>
    </row>
    <row r="1163" spans="4:4" customFormat="1" x14ac:dyDescent="0.2">
      <c r="D1163" s="324"/>
    </row>
    <row r="1164" spans="4:4" customFormat="1" x14ac:dyDescent="0.2">
      <c r="D1164" s="324"/>
    </row>
    <row r="1165" spans="4:4" customFormat="1" x14ac:dyDescent="0.2">
      <c r="D1165" s="324"/>
    </row>
    <row r="1166" spans="4:4" customFormat="1" x14ac:dyDescent="0.2">
      <c r="D1166" s="324"/>
    </row>
    <row r="1167" spans="4:4" customFormat="1" x14ac:dyDescent="0.2">
      <c r="D1167" s="324"/>
    </row>
    <row r="1168" spans="4:4" customFormat="1" x14ac:dyDescent="0.2">
      <c r="D1168" s="324"/>
    </row>
    <row r="1169" spans="4:4" customFormat="1" x14ac:dyDescent="0.2">
      <c r="D1169" s="324"/>
    </row>
    <row r="1170" spans="4:4" customFormat="1" x14ac:dyDescent="0.2">
      <c r="D1170" s="324"/>
    </row>
    <row r="1171" spans="4:4" customFormat="1" x14ac:dyDescent="0.2">
      <c r="D1171" s="324"/>
    </row>
    <row r="1172" spans="4:4" customFormat="1" x14ac:dyDescent="0.2">
      <c r="D1172" s="324"/>
    </row>
    <row r="1173" spans="4:4" customFormat="1" x14ac:dyDescent="0.2">
      <c r="D1173" s="324"/>
    </row>
    <row r="1174" spans="4:4" customFormat="1" x14ac:dyDescent="0.2">
      <c r="D1174" s="324"/>
    </row>
    <row r="1175" spans="4:4" customFormat="1" x14ac:dyDescent="0.2">
      <c r="D1175" s="324"/>
    </row>
    <row r="1176" spans="4:4" customFormat="1" x14ac:dyDescent="0.2">
      <c r="D1176" s="324"/>
    </row>
    <row r="1177" spans="4:4" customFormat="1" x14ac:dyDescent="0.2">
      <c r="D1177" s="324"/>
    </row>
    <row r="1178" spans="4:4" customFormat="1" x14ac:dyDescent="0.2">
      <c r="D1178" s="324"/>
    </row>
    <row r="1179" spans="4:4" customFormat="1" x14ac:dyDescent="0.2">
      <c r="D1179" s="324"/>
    </row>
    <row r="1180" spans="4:4" customFormat="1" x14ac:dyDescent="0.2">
      <c r="D1180" s="324"/>
    </row>
    <row r="1181" spans="4:4" customFormat="1" x14ac:dyDescent="0.2">
      <c r="D1181" s="324"/>
    </row>
    <row r="1182" spans="4:4" customFormat="1" x14ac:dyDescent="0.2">
      <c r="D1182" s="324"/>
    </row>
    <row r="1183" spans="4:4" customFormat="1" x14ac:dyDescent="0.2">
      <c r="D1183" s="324"/>
    </row>
    <row r="1184" spans="4:4" customFormat="1" x14ac:dyDescent="0.2">
      <c r="D1184" s="324"/>
    </row>
    <row r="1185" spans="4:4" customFormat="1" x14ac:dyDescent="0.2">
      <c r="D1185" s="324"/>
    </row>
    <row r="1186" spans="4:4" customFormat="1" x14ac:dyDescent="0.2">
      <c r="D1186" s="324"/>
    </row>
    <row r="1187" spans="4:4" customFormat="1" x14ac:dyDescent="0.2">
      <c r="D1187" s="324"/>
    </row>
    <row r="1188" spans="4:4" customFormat="1" x14ac:dyDescent="0.2">
      <c r="D1188" s="324"/>
    </row>
    <row r="1189" spans="4:4" customFormat="1" x14ac:dyDescent="0.2">
      <c r="D1189" s="324"/>
    </row>
    <row r="1190" spans="4:4" customFormat="1" x14ac:dyDescent="0.2">
      <c r="D1190" s="324"/>
    </row>
    <row r="1191" spans="4:4" customFormat="1" x14ac:dyDescent="0.2">
      <c r="D1191" s="324"/>
    </row>
    <row r="1192" spans="4:4" customFormat="1" x14ac:dyDescent="0.2">
      <c r="D1192" s="324"/>
    </row>
    <row r="1193" spans="4:4" customFormat="1" x14ac:dyDescent="0.2">
      <c r="D1193" s="324"/>
    </row>
    <row r="1194" spans="4:4" customFormat="1" x14ac:dyDescent="0.2">
      <c r="D1194" s="324"/>
    </row>
    <row r="1195" spans="4:4" customFormat="1" x14ac:dyDescent="0.2">
      <c r="D1195" s="324"/>
    </row>
    <row r="1196" spans="4:4" customFormat="1" x14ac:dyDescent="0.2">
      <c r="D1196" s="324"/>
    </row>
    <row r="1197" spans="4:4" customFormat="1" x14ac:dyDescent="0.2">
      <c r="D1197" s="324"/>
    </row>
    <row r="1198" spans="4:4" customFormat="1" x14ac:dyDescent="0.2">
      <c r="D1198" s="324"/>
    </row>
    <row r="1199" spans="4:4" customFormat="1" x14ac:dyDescent="0.2">
      <c r="D1199" s="324"/>
    </row>
    <row r="1200" spans="4:4" customFormat="1" x14ac:dyDescent="0.2">
      <c r="D1200" s="324"/>
    </row>
    <row r="1201" spans="4:4" customFormat="1" x14ac:dyDescent="0.2">
      <c r="D1201" s="324"/>
    </row>
    <row r="1202" spans="4:4" customFormat="1" x14ac:dyDescent="0.2">
      <c r="D1202" s="324"/>
    </row>
    <row r="1203" spans="4:4" customFormat="1" x14ac:dyDescent="0.2">
      <c r="D1203" s="324"/>
    </row>
    <row r="1204" spans="4:4" customFormat="1" x14ac:dyDescent="0.2">
      <c r="D1204" s="324"/>
    </row>
    <row r="1205" spans="4:4" customFormat="1" x14ac:dyDescent="0.2">
      <c r="D1205" s="324"/>
    </row>
    <row r="1206" spans="4:4" customFormat="1" x14ac:dyDescent="0.2">
      <c r="D1206" s="324"/>
    </row>
    <row r="1207" spans="4:4" customFormat="1" x14ac:dyDescent="0.2">
      <c r="D1207" s="324"/>
    </row>
    <row r="1208" spans="4:4" customFormat="1" x14ac:dyDescent="0.2">
      <c r="D1208" s="324"/>
    </row>
    <row r="1209" spans="4:4" customFormat="1" x14ac:dyDescent="0.2">
      <c r="D1209" s="324"/>
    </row>
    <row r="1210" spans="4:4" customFormat="1" x14ac:dyDescent="0.2">
      <c r="D1210" s="324"/>
    </row>
    <row r="1211" spans="4:4" customFormat="1" x14ac:dyDescent="0.2">
      <c r="D1211" s="324"/>
    </row>
    <row r="1212" spans="4:4" customFormat="1" x14ac:dyDescent="0.2">
      <c r="D1212" s="324"/>
    </row>
    <row r="1213" spans="4:4" customFormat="1" x14ac:dyDescent="0.2">
      <c r="D1213" s="324"/>
    </row>
    <row r="1214" spans="4:4" customFormat="1" x14ac:dyDescent="0.2">
      <c r="D1214" s="324"/>
    </row>
    <row r="1215" spans="4:4" customFormat="1" x14ac:dyDescent="0.2">
      <c r="D1215" s="324"/>
    </row>
    <row r="1216" spans="4:4" customFormat="1" x14ac:dyDescent="0.2">
      <c r="D1216" s="324"/>
    </row>
    <row r="1217" spans="4:4" customFormat="1" x14ac:dyDescent="0.2">
      <c r="D1217" s="324"/>
    </row>
    <row r="1218" spans="4:4" customFormat="1" x14ac:dyDescent="0.2">
      <c r="D1218" s="324"/>
    </row>
    <row r="1219" spans="4:4" customFormat="1" x14ac:dyDescent="0.2">
      <c r="D1219" s="324"/>
    </row>
    <row r="1220" spans="4:4" customFormat="1" x14ac:dyDescent="0.2">
      <c r="D1220" s="324"/>
    </row>
    <row r="1221" spans="4:4" customFormat="1" x14ac:dyDescent="0.2">
      <c r="D1221" s="324"/>
    </row>
    <row r="1222" spans="4:4" customFormat="1" x14ac:dyDescent="0.2">
      <c r="D1222" s="324"/>
    </row>
    <row r="1223" spans="4:4" customFormat="1" x14ac:dyDescent="0.2">
      <c r="D1223" s="324"/>
    </row>
    <row r="1224" spans="4:4" customFormat="1" x14ac:dyDescent="0.2">
      <c r="D1224" s="324"/>
    </row>
    <row r="1225" spans="4:4" customFormat="1" x14ac:dyDescent="0.2">
      <c r="D1225" s="324"/>
    </row>
    <row r="1226" spans="4:4" customFormat="1" x14ac:dyDescent="0.2">
      <c r="D1226" s="324"/>
    </row>
    <row r="1227" spans="4:4" customFormat="1" x14ac:dyDescent="0.2">
      <c r="D1227" s="324"/>
    </row>
    <row r="1228" spans="4:4" customFormat="1" x14ac:dyDescent="0.2">
      <c r="D1228" s="324"/>
    </row>
    <row r="1229" spans="4:4" customFormat="1" x14ac:dyDescent="0.2">
      <c r="D1229" s="324"/>
    </row>
    <row r="1230" spans="4:4" customFormat="1" x14ac:dyDescent="0.2">
      <c r="D1230" s="324"/>
    </row>
    <row r="1231" spans="4:4" customFormat="1" x14ac:dyDescent="0.2">
      <c r="D1231" s="324"/>
    </row>
    <row r="1232" spans="4:4" customFormat="1" x14ac:dyDescent="0.2">
      <c r="D1232" s="324"/>
    </row>
    <row r="1233" spans="4:4" customFormat="1" x14ac:dyDescent="0.2">
      <c r="D1233" s="324"/>
    </row>
    <row r="1234" spans="4:4" customFormat="1" x14ac:dyDescent="0.2">
      <c r="D1234" s="324"/>
    </row>
    <row r="1235" spans="4:4" customFormat="1" x14ac:dyDescent="0.2">
      <c r="D1235" s="324"/>
    </row>
    <row r="1236" spans="4:4" customFormat="1" x14ac:dyDescent="0.2">
      <c r="D1236" s="324"/>
    </row>
    <row r="1237" spans="4:4" customFormat="1" x14ac:dyDescent="0.2">
      <c r="D1237" s="324"/>
    </row>
    <row r="1238" spans="4:4" customFormat="1" x14ac:dyDescent="0.2">
      <c r="D1238" s="324"/>
    </row>
    <row r="1239" spans="4:4" customFormat="1" x14ac:dyDescent="0.2">
      <c r="D1239" s="324"/>
    </row>
    <row r="1240" spans="4:4" customFormat="1" x14ac:dyDescent="0.2">
      <c r="D1240" s="324"/>
    </row>
    <row r="1241" spans="4:4" customFormat="1" x14ac:dyDescent="0.2">
      <c r="D1241" s="324"/>
    </row>
    <row r="1242" spans="4:4" customFormat="1" x14ac:dyDescent="0.2">
      <c r="D1242" s="324"/>
    </row>
    <row r="1243" spans="4:4" customFormat="1" x14ac:dyDescent="0.2">
      <c r="D1243" s="324"/>
    </row>
    <row r="1244" spans="4:4" customFormat="1" x14ac:dyDescent="0.2">
      <c r="D1244" s="324"/>
    </row>
    <row r="1245" spans="4:4" customFormat="1" x14ac:dyDescent="0.2">
      <c r="D1245" s="324"/>
    </row>
    <row r="1246" spans="4:4" customFormat="1" x14ac:dyDescent="0.2">
      <c r="D1246" s="324"/>
    </row>
    <row r="1247" spans="4:4" customFormat="1" x14ac:dyDescent="0.2">
      <c r="D1247" s="324"/>
    </row>
    <row r="1248" spans="4:4" customFormat="1" x14ac:dyDescent="0.2">
      <c r="D1248" s="324"/>
    </row>
    <row r="1249" spans="4:4" customFormat="1" x14ac:dyDescent="0.2">
      <c r="D1249" s="324"/>
    </row>
    <row r="1250" spans="4:4" customFormat="1" x14ac:dyDescent="0.2">
      <c r="D1250" s="324"/>
    </row>
    <row r="1251" spans="4:4" customFormat="1" x14ac:dyDescent="0.2">
      <c r="D1251" s="324"/>
    </row>
    <row r="1252" spans="4:4" customFormat="1" x14ac:dyDescent="0.2">
      <c r="D1252" s="324"/>
    </row>
    <row r="1253" spans="4:4" customFormat="1" x14ac:dyDescent="0.2">
      <c r="D1253" s="324"/>
    </row>
    <row r="1254" spans="4:4" customFormat="1" x14ac:dyDescent="0.2">
      <c r="D1254" s="324"/>
    </row>
    <row r="1255" spans="4:4" customFormat="1" x14ac:dyDescent="0.2">
      <c r="D1255" s="324"/>
    </row>
    <row r="1256" spans="4:4" customFormat="1" x14ac:dyDescent="0.2">
      <c r="D1256" s="324"/>
    </row>
    <row r="1257" spans="4:4" customFormat="1" x14ac:dyDescent="0.2">
      <c r="D1257" s="324"/>
    </row>
    <row r="1258" spans="4:4" customFormat="1" x14ac:dyDescent="0.2">
      <c r="D1258" s="324"/>
    </row>
    <row r="1259" spans="4:4" customFormat="1" x14ac:dyDescent="0.2">
      <c r="D1259" s="324"/>
    </row>
    <row r="1260" spans="4:4" customFormat="1" x14ac:dyDescent="0.2">
      <c r="D1260" s="324"/>
    </row>
    <row r="1261" spans="4:4" customFormat="1" x14ac:dyDescent="0.2">
      <c r="D1261" s="324"/>
    </row>
    <row r="1262" spans="4:4" customFormat="1" x14ac:dyDescent="0.2">
      <c r="D1262" s="324"/>
    </row>
    <row r="1263" spans="4:4" customFormat="1" x14ac:dyDescent="0.2">
      <c r="D1263" s="324"/>
    </row>
    <row r="1264" spans="4:4" customFormat="1" x14ac:dyDescent="0.2">
      <c r="D1264" s="324"/>
    </row>
    <row r="1265" spans="4:4" customFormat="1" x14ac:dyDescent="0.2">
      <c r="D1265" s="324"/>
    </row>
    <row r="1266" spans="4:4" customFormat="1" x14ac:dyDescent="0.2">
      <c r="D1266" s="324"/>
    </row>
    <row r="1267" spans="4:4" customFormat="1" x14ac:dyDescent="0.2">
      <c r="D1267" s="324"/>
    </row>
    <row r="1268" spans="4:4" customFormat="1" x14ac:dyDescent="0.2">
      <c r="D1268" s="324"/>
    </row>
    <row r="1269" spans="4:4" customFormat="1" x14ac:dyDescent="0.2">
      <c r="D1269" s="324"/>
    </row>
    <row r="1270" spans="4:4" customFormat="1" x14ac:dyDescent="0.2">
      <c r="D1270" s="324"/>
    </row>
    <row r="1271" spans="4:4" customFormat="1" x14ac:dyDescent="0.2">
      <c r="D1271" s="324"/>
    </row>
    <row r="1272" spans="4:4" customFormat="1" x14ac:dyDescent="0.2">
      <c r="D1272" s="324"/>
    </row>
    <row r="1273" spans="4:4" customFormat="1" x14ac:dyDescent="0.2">
      <c r="D1273" s="324"/>
    </row>
    <row r="1274" spans="4:4" customFormat="1" x14ac:dyDescent="0.2">
      <c r="D1274" s="324"/>
    </row>
    <row r="1275" spans="4:4" customFormat="1" x14ac:dyDescent="0.2">
      <c r="D1275" s="324"/>
    </row>
    <row r="1276" spans="4:4" customFormat="1" x14ac:dyDescent="0.2">
      <c r="D1276" s="324"/>
    </row>
    <row r="1277" spans="4:4" customFormat="1" x14ac:dyDescent="0.2">
      <c r="D1277" s="324"/>
    </row>
    <row r="1278" spans="4:4" customFormat="1" x14ac:dyDescent="0.2">
      <c r="D1278" s="324"/>
    </row>
    <row r="1279" spans="4:4" customFormat="1" x14ac:dyDescent="0.2">
      <c r="D1279" s="324"/>
    </row>
    <row r="1280" spans="4:4" customFormat="1" x14ac:dyDescent="0.2">
      <c r="D1280" s="324"/>
    </row>
    <row r="1281" spans="4:4" customFormat="1" x14ac:dyDescent="0.2">
      <c r="D1281" s="324"/>
    </row>
    <row r="1282" spans="4:4" customFormat="1" x14ac:dyDescent="0.2">
      <c r="D1282" s="324"/>
    </row>
    <row r="1283" spans="4:4" customFormat="1" x14ac:dyDescent="0.2">
      <c r="D1283" s="324"/>
    </row>
    <row r="1284" spans="4:4" customFormat="1" x14ac:dyDescent="0.2">
      <c r="D1284" s="324"/>
    </row>
    <row r="1285" spans="4:4" customFormat="1" x14ac:dyDescent="0.2">
      <c r="D1285" s="324"/>
    </row>
    <row r="1286" spans="4:4" customFormat="1" x14ac:dyDescent="0.2">
      <c r="D1286" s="324"/>
    </row>
    <row r="1287" spans="4:4" customFormat="1" x14ac:dyDescent="0.2">
      <c r="D1287" s="324"/>
    </row>
    <row r="1288" spans="4:4" customFormat="1" x14ac:dyDescent="0.2">
      <c r="D1288" s="324"/>
    </row>
    <row r="1289" spans="4:4" customFormat="1" x14ac:dyDescent="0.2">
      <c r="D1289" s="324"/>
    </row>
    <row r="1290" spans="4:4" customFormat="1" x14ac:dyDescent="0.2">
      <c r="D1290" s="324"/>
    </row>
    <row r="1291" spans="4:4" customFormat="1" x14ac:dyDescent="0.2">
      <c r="D1291" s="324"/>
    </row>
    <row r="1292" spans="4:4" customFormat="1" x14ac:dyDescent="0.2">
      <c r="D1292" s="324"/>
    </row>
    <row r="1293" spans="4:4" customFormat="1" x14ac:dyDescent="0.2">
      <c r="D1293" s="324"/>
    </row>
    <row r="1294" spans="4:4" customFormat="1" x14ac:dyDescent="0.2">
      <c r="D1294" s="324"/>
    </row>
    <row r="1295" spans="4:4" customFormat="1" x14ac:dyDescent="0.2">
      <c r="D1295" s="324"/>
    </row>
    <row r="1296" spans="4:4" customFormat="1" x14ac:dyDescent="0.2">
      <c r="D1296" s="324"/>
    </row>
    <row r="1297" spans="4:4" customFormat="1" x14ac:dyDescent="0.2">
      <c r="D1297" s="324"/>
    </row>
    <row r="1298" spans="4:4" customFormat="1" x14ac:dyDescent="0.2">
      <c r="D1298" s="324"/>
    </row>
    <row r="1299" spans="4:4" customFormat="1" x14ac:dyDescent="0.2">
      <c r="D1299" s="324"/>
    </row>
    <row r="1300" spans="4:4" customFormat="1" x14ac:dyDescent="0.2">
      <c r="D1300" s="324"/>
    </row>
    <row r="1301" spans="4:4" customFormat="1" x14ac:dyDescent="0.2">
      <c r="D1301" s="324"/>
    </row>
    <row r="1302" spans="4:4" customFormat="1" x14ac:dyDescent="0.2">
      <c r="D1302" s="324"/>
    </row>
    <row r="1303" spans="4:4" customFormat="1" x14ac:dyDescent="0.2">
      <c r="D1303" s="324"/>
    </row>
    <row r="1304" spans="4:4" customFormat="1" x14ac:dyDescent="0.2">
      <c r="D1304" s="324"/>
    </row>
    <row r="1305" spans="4:4" customFormat="1" x14ac:dyDescent="0.2">
      <c r="D1305" s="324"/>
    </row>
    <row r="1306" spans="4:4" customFormat="1" x14ac:dyDescent="0.2">
      <c r="D1306" s="324"/>
    </row>
    <row r="1307" spans="4:4" customFormat="1" x14ac:dyDescent="0.2">
      <c r="D1307" s="324"/>
    </row>
    <row r="1308" spans="4:4" customFormat="1" x14ac:dyDescent="0.2">
      <c r="D1308" s="324"/>
    </row>
    <row r="1309" spans="4:4" customFormat="1" x14ac:dyDescent="0.2">
      <c r="D1309" s="324"/>
    </row>
    <row r="1310" spans="4:4" customFormat="1" x14ac:dyDescent="0.2">
      <c r="D1310" s="324"/>
    </row>
    <row r="1311" spans="4:4" customFormat="1" x14ac:dyDescent="0.2">
      <c r="D1311" s="324"/>
    </row>
    <row r="1312" spans="4:4" customFormat="1" x14ac:dyDescent="0.2">
      <c r="D1312" s="324"/>
    </row>
    <row r="1313" spans="4:4" customFormat="1" x14ac:dyDescent="0.2">
      <c r="D1313" s="324"/>
    </row>
    <row r="1314" spans="4:4" customFormat="1" x14ac:dyDescent="0.2">
      <c r="D1314" s="324"/>
    </row>
    <row r="1315" spans="4:4" customFormat="1" x14ac:dyDescent="0.2">
      <c r="D1315" s="324"/>
    </row>
    <row r="1316" spans="4:4" customFormat="1" x14ac:dyDescent="0.2">
      <c r="D1316" s="324"/>
    </row>
    <row r="1317" spans="4:4" customFormat="1" x14ac:dyDescent="0.2">
      <c r="D1317" s="324"/>
    </row>
    <row r="1318" spans="4:4" customFormat="1" x14ac:dyDescent="0.2">
      <c r="D1318" s="324"/>
    </row>
    <row r="1319" spans="4:4" customFormat="1" x14ac:dyDescent="0.2">
      <c r="D1319" s="324"/>
    </row>
    <row r="1320" spans="4:4" customFormat="1" x14ac:dyDescent="0.2">
      <c r="D1320" s="324"/>
    </row>
    <row r="1321" spans="4:4" customFormat="1" x14ac:dyDescent="0.2">
      <c r="D1321" s="324"/>
    </row>
    <row r="1322" spans="4:4" customFormat="1" x14ac:dyDescent="0.2">
      <c r="D1322" s="324"/>
    </row>
    <row r="1323" spans="4:4" customFormat="1" x14ac:dyDescent="0.2">
      <c r="D1323" s="324"/>
    </row>
    <row r="1324" spans="4:4" customFormat="1" x14ac:dyDescent="0.2">
      <c r="D1324" s="324"/>
    </row>
    <row r="1325" spans="4:4" customFormat="1" x14ac:dyDescent="0.2">
      <c r="D1325" s="324"/>
    </row>
    <row r="1326" spans="4:4" customFormat="1" x14ac:dyDescent="0.2">
      <c r="D1326" s="324"/>
    </row>
    <row r="1327" spans="4:4" customFormat="1" x14ac:dyDescent="0.2">
      <c r="D1327" s="324"/>
    </row>
    <row r="1328" spans="4:4" customFormat="1" x14ac:dyDescent="0.2">
      <c r="D1328" s="324"/>
    </row>
    <row r="1329" spans="4:4" customFormat="1" x14ac:dyDescent="0.2">
      <c r="D1329" s="324"/>
    </row>
    <row r="1330" spans="4:4" customFormat="1" x14ac:dyDescent="0.2">
      <c r="D1330" s="324"/>
    </row>
    <row r="1331" spans="4:4" customFormat="1" x14ac:dyDescent="0.2">
      <c r="D1331" s="324"/>
    </row>
    <row r="1332" spans="4:4" customFormat="1" x14ac:dyDescent="0.2">
      <c r="D1332" s="324"/>
    </row>
    <row r="1333" spans="4:4" customFormat="1" x14ac:dyDescent="0.2">
      <c r="D1333" s="324"/>
    </row>
    <row r="1334" spans="4:4" customFormat="1" x14ac:dyDescent="0.2">
      <c r="D1334" s="324"/>
    </row>
    <row r="1335" spans="4:4" customFormat="1" x14ac:dyDescent="0.2">
      <c r="D1335" s="324"/>
    </row>
    <row r="1336" spans="4:4" customFormat="1" x14ac:dyDescent="0.2">
      <c r="D1336" s="324"/>
    </row>
    <row r="1337" spans="4:4" customFormat="1" x14ac:dyDescent="0.2">
      <c r="D1337" s="324"/>
    </row>
    <row r="1338" spans="4:4" customFormat="1" x14ac:dyDescent="0.2">
      <c r="D1338" s="324"/>
    </row>
    <row r="1339" spans="4:4" customFormat="1" x14ac:dyDescent="0.2">
      <c r="D1339" s="324"/>
    </row>
    <row r="1340" spans="4:4" customFormat="1" x14ac:dyDescent="0.2">
      <c r="D1340" s="324"/>
    </row>
    <row r="1341" spans="4:4" customFormat="1" x14ac:dyDescent="0.2">
      <c r="D1341" s="324"/>
    </row>
    <row r="1342" spans="4:4" customFormat="1" x14ac:dyDescent="0.2">
      <c r="D1342" s="324"/>
    </row>
    <row r="1343" spans="4:4" customFormat="1" x14ac:dyDescent="0.2">
      <c r="D1343" s="324"/>
    </row>
    <row r="1344" spans="4:4" customFormat="1" x14ac:dyDescent="0.2">
      <c r="D1344" s="324"/>
    </row>
    <row r="1345" spans="4:4" customFormat="1" x14ac:dyDescent="0.2">
      <c r="D1345" s="324"/>
    </row>
    <row r="1346" spans="4:4" customFormat="1" x14ac:dyDescent="0.2">
      <c r="D1346" s="324"/>
    </row>
    <row r="1347" spans="4:4" customFormat="1" x14ac:dyDescent="0.2">
      <c r="D1347" s="324"/>
    </row>
    <row r="1348" spans="4:4" customFormat="1" x14ac:dyDescent="0.2">
      <c r="D1348" s="324"/>
    </row>
    <row r="1349" spans="4:4" customFormat="1" x14ac:dyDescent="0.2">
      <c r="D1349" s="324"/>
    </row>
    <row r="1350" spans="4:4" customFormat="1" x14ac:dyDescent="0.2">
      <c r="D1350" s="324"/>
    </row>
    <row r="1351" spans="4:4" customFormat="1" x14ac:dyDescent="0.2">
      <c r="D1351" s="324"/>
    </row>
    <row r="1352" spans="4:4" customFormat="1" x14ac:dyDescent="0.2">
      <c r="D1352" s="324"/>
    </row>
    <row r="1353" spans="4:4" customFormat="1" x14ac:dyDescent="0.2">
      <c r="D1353" s="324"/>
    </row>
    <row r="1354" spans="4:4" customFormat="1" x14ac:dyDescent="0.2">
      <c r="D1354" s="324"/>
    </row>
    <row r="1355" spans="4:4" customFormat="1" x14ac:dyDescent="0.2">
      <c r="D1355" s="324"/>
    </row>
    <row r="1356" spans="4:4" customFormat="1" x14ac:dyDescent="0.2">
      <c r="D1356" s="324"/>
    </row>
    <row r="1357" spans="4:4" customFormat="1" x14ac:dyDescent="0.2">
      <c r="D1357" s="324"/>
    </row>
    <row r="1358" spans="4:4" customFormat="1" x14ac:dyDescent="0.2">
      <c r="D1358" s="324"/>
    </row>
    <row r="1359" spans="4:4" customFormat="1" x14ac:dyDescent="0.2">
      <c r="D1359" s="324"/>
    </row>
    <row r="1360" spans="4:4" customFormat="1" x14ac:dyDescent="0.2">
      <c r="D1360" s="324"/>
    </row>
    <row r="1361" spans="4:4" customFormat="1" x14ac:dyDescent="0.2">
      <c r="D1361" s="324"/>
    </row>
    <row r="1362" spans="4:4" customFormat="1" x14ac:dyDescent="0.2">
      <c r="D1362" s="324"/>
    </row>
    <row r="1363" spans="4:4" customFormat="1" x14ac:dyDescent="0.2">
      <c r="D1363" s="324"/>
    </row>
    <row r="1364" spans="4:4" customFormat="1" x14ac:dyDescent="0.2">
      <c r="D1364" s="324"/>
    </row>
    <row r="1365" spans="4:4" customFormat="1" x14ac:dyDescent="0.2">
      <c r="D1365" s="324"/>
    </row>
    <row r="1366" spans="4:4" customFormat="1" x14ac:dyDescent="0.2">
      <c r="D1366" s="324"/>
    </row>
    <row r="1367" spans="4:4" customFormat="1" x14ac:dyDescent="0.2">
      <c r="D1367" s="324"/>
    </row>
    <row r="1368" spans="4:4" customFormat="1" x14ac:dyDescent="0.2">
      <c r="D1368" s="324"/>
    </row>
    <row r="1369" spans="4:4" customFormat="1" x14ac:dyDescent="0.2">
      <c r="D1369" s="324"/>
    </row>
    <row r="1370" spans="4:4" customFormat="1" x14ac:dyDescent="0.2">
      <c r="D1370" s="324"/>
    </row>
    <row r="1371" spans="4:4" customFormat="1" x14ac:dyDescent="0.2">
      <c r="D1371" s="324"/>
    </row>
    <row r="1372" spans="4:4" customFormat="1" x14ac:dyDescent="0.2">
      <c r="D1372" s="324"/>
    </row>
    <row r="1373" spans="4:4" customFormat="1" x14ac:dyDescent="0.2">
      <c r="D1373" s="324"/>
    </row>
    <row r="1374" spans="4:4" customFormat="1" x14ac:dyDescent="0.2">
      <c r="D1374" s="324"/>
    </row>
    <row r="1375" spans="4:4" customFormat="1" x14ac:dyDescent="0.2">
      <c r="D1375" s="324"/>
    </row>
    <row r="1376" spans="4:4" customFormat="1" x14ac:dyDescent="0.2">
      <c r="D1376" s="324"/>
    </row>
    <row r="1377" spans="4:4" customFormat="1" x14ac:dyDescent="0.2">
      <c r="D1377" s="324"/>
    </row>
    <row r="1378" spans="4:4" customFormat="1" x14ac:dyDescent="0.2">
      <c r="D1378" s="324"/>
    </row>
    <row r="1379" spans="4:4" customFormat="1" x14ac:dyDescent="0.2">
      <c r="D1379" s="324"/>
    </row>
    <row r="1380" spans="4:4" customFormat="1" x14ac:dyDescent="0.2">
      <c r="D1380" s="324"/>
    </row>
    <row r="1381" spans="4:4" customFormat="1" x14ac:dyDescent="0.2">
      <c r="D1381" s="324"/>
    </row>
    <row r="1382" spans="4:4" customFormat="1" x14ac:dyDescent="0.2">
      <c r="D1382" s="324"/>
    </row>
    <row r="1383" spans="4:4" customFormat="1" x14ac:dyDescent="0.2">
      <c r="D1383" s="324"/>
    </row>
    <row r="1384" spans="4:4" customFormat="1" x14ac:dyDescent="0.2">
      <c r="D1384" s="324"/>
    </row>
    <row r="1385" spans="4:4" customFormat="1" x14ac:dyDescent="0.2">
      <c r="D1385" s="324"/>
    </row>
    <row r="1386" spans="4:4" customFormat="1" x14ac:dyDescent="0.2">
      <c r="D1386" s="324"/>
    </row>
    <row r="1387" spans="4:4" customFormat="1" x14ac:dyDescent="0.2">
      <c r="D1387" s="324"/>
    </row>
    <row r="1388" spans="4:4" customFormat="1" x14ac:dyDescent="0.2">
      <c r="D1388" s="324"/>
    </row>
    <row r="1389" spans="4:4" customFormat="1" x14ac:dyDescent="0.2">
      <c r="D1389" s="324"/>
    </row>
    <row r="1390" spans="4:4" customFormat="1" x14ac:dyDescent="0.2">
      <c r="D1390" s="324"/>
    </row>
    <row r="1391" spans="4:4" customFormat="1" x14ac:dyDescent="0.2">
      <c r="D1391" s="324"/>
    </row>
    <row r="1392" spans="4:4" customFormat="1" x14ac:dyDescent="0.2">
      <c r="D1392" s="324"/>
    </row>
    <row r="1393" spans="4:4" customFormat="1" x14ac:dyDescent="0.2">
      <c r="D1393" s="324"/>
    </row>
    <row r="1394" spans="4:4" customFormat="1" x14ac:dyDescent="0.2">
      <c r="D1394" s="324"/>
    </row>
    <row r="1395" spans="4:4" customFormat="1" x14ac:dyDescent="0.2">
      <c r="D1395" s="324"/>
    </row>
    <row r="1396" spans="4:4" customFormat="1" x14ac:dyDescent="0.2">
      <c r="D1396" s="324"/>
    </row>
    <row r="1397" spans="4:4" customFormat="1" x14ac:dyDescent="0.2">
      <c r="D1397" s="324"/>
    </row>
    <row r="1398" spans="4:4" customFormat="1" x14ac:dyDescent="0.2">
      <c r="D1398" s="324"/>
    </row>
    <row r="1399" spans="4:4" customFormat="1" x14ac:dyDescent="0.2">
      <c r="D1399" s="324"/>
    </row>
    <row r="1400" spans="4:4" customFormat="1" x14ac:dyDescent="0.2">
      <c r="D1400" s="324"/>
    </row>
    <row r="1401" spans="4:4" customFormat="1" x14ac:dyDescent="0.2">
      <c r="D1401" s="324"/>
    </row>
    <row r="1402" spans="4:4" customFormat="1" x14ac:dyDescent="0.2">
      <c r="D1402" s="324"/>
    </row>
    <row r="1403" spans="4:4" customFormat="1" x14ac:dyDescent="0.2">
      <c r="D1403" s="324"/>
    </row>
    <row r="1404" spans="4:4" customFormat="1" x14ac:dyDescent="0.2">
      <c r="D1404" s="324"/>
    </row>
    <row r="1405" spans="4:4" customFormat="1" x14ac:dyDescent="0.2">
      <c r="D1405" s="324"/>
    </row>
    <row r="1406" spans="4:4" customFormat="1" x14ac:dyDescent="0.2">
      <c r="D1406" s="324"/>
    </row>
    <row r="1407" spans="4:4" customFormat="1" x14ac:dyDescent="0.2">
      <c r="D1407" s="324"/>
    </row>
    <row r="1408" spans="4:4" customFormat="1" x14ac:dyDescent="0.2">
      <c r="D1408" s="324"/>
    </row>
    <row r="1409" spans="4:4" customFormat="1" x14ac:dyDescent="0.2">
      <c r="D1409" s="324"/>
    </row>
    <row r="1410" spans="4:4" customFormat="1" x14ac:dyDescent="0.2">
      <c r="D1410" s="324"/>
    </row>
    <row r="1411" spans="4:4" customFormat="1" x14ac:dyDescent="0.2">
      <c r="D1411" s="324"/>
    </row>
    <row r="1412" spans="4:4" customFormat="1" x14ac:dyDescent="0.2">
      <c r="D1412" s="324"/>
    </row>
    <row r="1413" spans="4:4" customFormat="1" x14ac:dyDescent="0.2">
      <c r="D1413" s="324"/>
    </row>
    <row r="1414" spans="4:4" customFormat="1" x14ac:dyDescent="0.2">
      <c r="D1414" s="324"/>
    </row>
    <row r="1415" spans="4:4" customFormat="1" x14ac:dyDescent="0.2">
      <c r="D1415" s="324"/>
    </row>
    <row r="1416" spans="4:4" customFormat="1" x14ac:dyDescent="0.2">
      <c r="D1416" s="324"/>
    </row>
    <row r="1417" spans="4:4" customFormat="1" x14ac:dyDescent="0.2">
      <c r="D1417" s="324"/>
    </row>
    <row r="1418" spans="4:4" customFormat="1" x14ac:dyDescent="0.2">
      <c r="D1418" s="324"/>
    </row>
    <row r="1419" spans="4:4" customFormat="1" x14ac:dyDescent="0.2">
      <c r="D1419" s="324"/>
    </row>
    <row r="1420" spans="4:4" customFormat="1" x14ac:dyDescent="0.2">
      <c r="D1420" s="324"/>
    </row>
    <row r="1421" spans="4:4" customFormat="1" x14ac:dyDescent="0.2">
      <c r="D1421" s="324"/>
    </row>
    <row r="1422" spans="4:4" customFormat="1" x14ac:dyDescent="0.2">
      <c r="D1422" s="324"/>
    </row>
    <row r="1423" spans="4:4" customFormat="1" x14ac:dyDescent="0.2">
      <c r="D1423" s="324"/>
    </row>
    <row r="1424" spans="4:4" customFormat="1" x14ac:dyDescent="0.2">
      <c r="D1424" s="324"/>
    </row>
    <row r="1425" spans="4:4" customFormat="1" x14ac:dyDescent="0.2">
      <c r="D1425" s="324"/>
    </row>
    <row r="1426" spans="4:4" customFormat="1" x14ac:dyDescent="0.2">
      <c r="D1426" s="324"/>
    </row>
    <row r="1427" spans="4:4" customFormat="1" x14ac:dyDescent="0.2">
      <c r="D1427" s="324"/>
    </row>
    <row r="1428" spans="4:4" customFormat="1" x14ac:dyDescent="0.2">
      <c r="D1428" s="324"/>
    </row>
    <row r="1429" spans="4:4" customFormat="1" x14ac:dyDescent="0.2">
      <c r="D1429" s="324"/>
    </row>
    <row r="1430" spans="4:4" customFormat="1" x14ac:dyDescent="0.2">
      <c r="D1430" s="324"/>
    </row>
    <row r="1431" spans="4:4" customFormat="1" x14ac:dyDescent="0.2">
      <c r="D1431" s="324"/>
    </row>
    <row r="1432" spans="4:4" customFormat="1" x14ac:dyDescent="0.2">
      <c r="D1432" s="324"/>
    </row>
    <row r="1433" spans="4:4" customFormat="1" x14ac:dyDescent="0.2">
      <c r="D1433" s="324"/>
    </row>
    <row r="1434" spans="4:4" customFormat="1" x14ac:dyDescent="0.2">
      <c r="D1434" s="324"/>
    </row>
    <row r="1435" spans="4:4" customFormat="1" x14ac:dyDescent="0.2">
      <c r="D1435" s="324"/>
    </row>
    <row r="1436" spans="4:4" customFormat="1" x14ac:dyDescent="0.2">
      <c r="D1436" s="324"/>
    </row>
    <row r="1437" spans="4:4" customFormat="1" x14ac:dyDescent="0.2">
      <c r="D1437" s="324"/>
    </row>
    <row r="1438" spans="4:4" customFormat="1" x14ac:dyDescent="0.2">
      <c r="D1438" s="324"/>
    </row>
    <row r="1439" spans="4:4" customFormat="1" x14ac:dyDescent="0.2">
      <c r="D1439" s="324"/>
    </row>
    <row r="1440" spans="4:4" customFormat="1" x14ac:dyDescent="0.2">
      <c r="D1440" s="324"/>
    </row>
    <row r="1441" spans="4:4" customFormat="1" x14ac:dyDescent="0.2">
      <c r="D1441" s="324"/>
    </row>
    <row r="1442" spans="4:4" customFormat="1" x14ac:dyDescent="0.2">
      <c r="D1442" s="324"/>
    </row>
    <row r="1443" spans="4:4" customFormat="1" x14ac:dyDescent="0.2">
      <c r="D1443" s="324"/>
    </row>
    <row r="1444" spans="4:4" customFormat="1" x14ac:dyDescent="0.2">
      <c r="D1444" s="324"/>
    </row>
    <row r="1445" spans="4:4" customFormat="1" x14ac:dyDescent="0.2">
      <c r="D1445" s="324"/>
    </row>
    <row r="1446" spans="4:4" customFormat="1" x14ac:dyDescent="0.2">
      <c r="D1446" s="324"/>
    </row>
    <row r="1447" spans="4:4" customFormat="1" x14ac:dyDescent="0.2">
      <c r="D1447" s="324"/>
    </row>
    <row r="1448" spans="4:4" customFormat="1" x14ac:dyDescent="0.2">
      <c r="D1448" s="324"/>
    </row>
    <row r="1449" spans="4:4" customFormat="1" x14ac:dyDescent="0.2">
      <c r="D1449" s="324"/>
    </row>
    <row r="1450" spans="4:4" customFormat="1" x14ac:dyDescent="0.2">
      <c r="D1450" s="324"/>
    </row>
    <row r="1451" spans="4:4" customFormat="1" x14ac:dyDescent="0.2">
      <c r="D1451" s="324"/>
    </row>
    <row r="1452" spans="4:4" customFormat="1" x14ac:dyDescent="0.2">
      <c r="D1452" s="324"/>
    </row>
    <row r="1453" spans="4:4" customFormat="1" x14ac:dyDescent="0.2">
      <c r="D1453" s="324"/>
    </row>
    <row r="1454" spans="4:4" customFormat="1" x14ac:dyDescent="0.2">
      <c r="D1454" s="324"/>
    </row>
    <row r="1455" spans="4:4" customFormat="1" x14ac:dyDescent="0.2">
      <c r="D1455" s="324"/>
    </row>
    <row r="1456" spans="4:4" customFormat="1" x14ac:dyDescent="0.2">
      <c r="D1456" s="324"/>
    </row>
    <row r="1457" spans="4:4" customFormat="1" x14ac:dyDescent="0.2">
      <c r="D1457" s="324"/>
    </row>
    <row r="1458" spans="4:4" customFormat="1" x14ac:dyDescent="0.2">
      <c r="D1458" s="324"/>
    </row>
    <row r="1459" spans="4:4" customFormat="1" x14ac:dyDescent="0.2">
      <c r="D1459" s="324"/>
    </row>
    <row r="1460" spans="4:4" customFormat="1" x14ac:dyDescent="0.2">
      <c r="D1460" s="324"/>
    </row>
    <row r="1461" spans="4:4" customFormat="1" x14ac:dyDescent="0.2">
      <c r="D1461" s="324"/>
    </row>
    <row r="1462" spans="4:4" customFormat="1" x14ac:dyDescent="0.2">
      <c r="D1462" s="324"/>
    </row>
    <row r="1463" spans="4:4" customFormat="1" x14ac:dyDescent="0.2">
      <c r="D1463" s="324"/>
    </row>
    <row r="1464" spans="4:4" customFormat="1" x14ac:dyDescent="0.2">
      <c r="D1464" s="324"/>
    </row>
    <row r="1465" spans="4:4" customFormat="1" x14ac:dyDescent="0.2">
      <c r="D1465" s="324"/>
    </row>
    <row r="1466" spans="4:4" customFormat="1" x14ac:dyDescent="0.2">
      <c r="D1466" s="324"/>
    </row>
    <row r="1467" spans="4:4" customFormat="1" x14ac:dyDescent="0.2">
      <c r="D1467" s="324"/>
    </row>
    <row r="1468" spans="4:4" customFormat="1" x14ac:dyDescent="0.2">
      <c r="D1468" s="324"/>
    </row>
    <row r="1469" spans="4:4" customFormat="1" x14ac:dyDescent="0.2">
      <c r="D1469" s="324"/>
    </row>
    <row r="1470" spans="4:4" customFormat="1" x14ac:dyDescent="0.2">
      <c r="D1470" s="324"/>
    </row>
    <row r="1471" spans="4:4" customFormat="1" x14ac:dyDescent="0.2">
      <c r="D1471" s="324"/>
    </row>
    <row r="1472" spans="4:4" customFormat="1" x14ac:dyDescent="0.2">
      <c r="D1472" s="324"/>
    </row>
    <row r="1473" spans="4:4" customFormat="1" x14ac:dyDescent="0.2">
      <c r="D1473" s="324"/>
    </row>
    <row r="1474" spans="4:4" customFormat="1" x14ac:dyDescent="0.2">
      <c r="D1474" s="324"/>
    </row>
    <row r="1475" spans="4:4" customFormat="1" x14ac:dyDescent="0.2">
      <c r="D1475" s="324"/>
    </row>
    <row r="1476" spans="4:4" customFormat="1" x14ac:dyDescent="0.2">
      <c r="D1476" s="324"/>
    </row>
    <row r="1477" spans="4:4" customFormat="1" x14ac:dyDescent="0.2">
      <c r="D1477" s="324"/>
    </row>
    <row r="1478" spans="4:4" customFormat="1" x14ac:dyDescent="0.2">
      <c r="D1478" s="324"/>
    </row>
    <row r="1479" spans="4:4" customFormat="1" x14ac:dyDescent="0.2">
      <c r="D1479" s="324"/>
    </row>
    <row r="1480" spans="4:4" customFormat="1" x14ac:dyDescent="0.2">
      <c r="D1480" s="324"/>
    </row>
    <row r="1481" spans="4:4" customFormat="1" x14ac:dyDescent="0.2">
      <c r="D1481" s="324"/>
    </row>
    <row r="1482" spans="4:4" customFormat="1" x14ac:dyDescent="0.2">
      <c r="D1482" s="324"/>
    </row>
    <row r="1483" spans="4:4" customFormat="1" x14ac:dyDescent="0.2">
      <c r="D1483" s="324"/>
    </row>
    <row r="1484" spans="4:4" customFormat="1" x14ac:dyDescent="0.2">
      <c r="D1484" s="324"/>
    </row>
    <row r="1485" spans="4:4" customFormat="1" x14ac:dyDescent="0.2">
      <c r="D1485" s="324"/>
    </row>
    <row r="1486" spans="4:4" customFormat="1" x14ac:dyDescent="0.2">
      <c r="D1486" s="324"/>
    </row>
    <row r="1487" spans="4:4" customFormat="1" x14ac:dyDescent="0.2">
      <c r="D1487" s="324"/>
    </row>
    <row r="1488" spans="4:4" customFormat="1" x14ac:dyDescent="0.2">
      <c r="D1488" s="324"/>
    </row>
    <row r="1489" spans="4:4" customFormat="1" x14ac:dyDescent="0.2">
      <c r="D1489" s="324"/>
    </row>
    <row r="1490" spans="4:4" customFormat="1" x14ac:dyDescent="0.2">
      <c r="D1490" s="324"/>
    </row>
    <row r="1491" spans="4:4" customFormat="1" x14ac:dyDescent="0.2">
      <c r="D1491" s="324"/>
    </row>
    <row r="1492" spans="4:4" customFormat="1" x14ac:dyDescent="0.2">
      <c r="D1492" s="324"/>
    </row>
    <row r="1493" spans="4:4" customFormat="1" x14ac:dyDescent="0.2">
      <c r="D1493" s="324"/>
    </row>
    <row r="1494" spans="4:4" customFormat="1" x14ac:dyDescent="0.2">
      <c r="D1494" s="324"/>
    </row>
    <row r="1495" spans="4:4" customFormat="1" x14ac:dyDescent="0.2">
      <c r="D1495" s="324"/>
    </row>
    <row r="1496" spans="4:4" customFormat="1" x14ac:dyDescent="0.2">
      <c r="D1496" s="324"/>
    </row>
    <row r="1497" spans="4:4" customFormat="1" x14ac:dyDescent="0.2">
      <c r="D1497" s="324"/>
    </row>
    <row r="1498" spans="4:4" customFormat="1" x14ac:dyDescent="0.2">
      <c r="D1498" s="324"/>
    </row>
    <row r="1499" spans="4:4" customFormat="1" x14ac:dyDescent="0.2">
      <c r="D1499" s="324"/>
    </row>
    <row r="1500" spans="4:4" customFormat="1" x14ac:dyDescent="0.2">
      <c r="D1500" s="324"/>
    </row>
    <row r="1501" spans="4:4" customFormat="1" x14ac:dyDescent="0.2">
      <c r="D1501" s="324"/>
    </row>
    <row r="1502" spans="4:4" customFormat="1" x14ac:dyDescent="0.2">
      <c r="D1502" s="324"/>
    </row>
    <row r="1503" spans="4:4" customFormat="1" x14ac:dyDescent="0.2">
      <c r="D1503" s="324"/>
    </row>
    <row r="1504" spans="4:4" customFormat="1" x14ac:dyDescent="0.2">
      <c r="D1504" s="324"/>
    </row>
    <row r="1505" spans="4:4" customFormat="1" x14ac:dyDescent="0.2">
      <c r="D1505" s="324"/>
    </row>
    <row r="1506" spans="4:4" customFormat="1" x14ac:dyDescent="0.2">
      <c r="D1506" s="324"/>
    </row>
    <row r="1507" spans="4:4" customFormat="1" x14ac:dyDescent="0.2">
      <c r="D1507" s="324"/>
    </row>
    <row r="1508" spans="4:4" customFormat="1" x14ac:dyDescent="0.2">
      <c r="D1508" s="324"/>
    </row>
    <row r="1509" spans="4:4" customFormat="1" x14ac:dyDescent="0.2">
      <c r="D1509" s="324"/>
    </row>
    <row r="1510" spans="4:4" customFormat="1" x14ac:dyDescent="0.2">
      <c r="D1510" s="324"/>
    </row>
    <row r="1511" spans="4:4" customFormat="1" x14ac:dyDescent="0.2">
      <c r="D1511" s="324"/>
    </row>
    <row r="1512" spans="4:4" customFormat="1" x14ac:dyDescent="0.2">
      <c r="D1512" s="324"/>
    </row>
    <row r="1513" spans="4:4" customFormat="1" x14ac:dyDescent="0.2">
      <c r="D1513" s="324"/>
    </row>
    <row r="1514" spans="4:4" customFormat="1" x14ac:dyDescent="0.2">
      <c r="D1514" s="324"/>
    </row>
    <row r="1515" spans="4:4" customFormat="1" x14ac:dyDescent="0.2">
      <c r="D1515" s="324"/>
    </row>
    <row r="1516" spans="4:4" customFormat="1" x14ac:dyDescent="0.2">
      <c r="D1516" s="324"/>
    </row>
    <row r="1517" spans="4:4" customFormat="1" x14ac:dyDescent="0.2">
      <c r="D1517" s="324"/>
    </row>
    <row r="1518" spans="4:4" customFormat="1" x14ac:dyDescent="0.2">
      <c r="D1518" s="324"/>
    </row>
    <row r="1519" spans="4:4" customFormat="1" x14ac:dyDescent="0.2">
      <c r="D1519" s="324"/>
    </row>
    <row r="1520" spans="4:4" customFormat="1" x14ac:dyDescent="0.2">
      <c r="D1520" s="324"/>
    </row>
    <row r="1521" spans="4:4" customFormat="1" x14ac:dyDescent="0.2">
      <c r="D1521" s="324"/>
    </row>
    <row r="1522" spans="4:4" customFormat="1" x14ac:dyDescent="0.2">
      <c r="D1522" s="324"/>
    </row>
    <row r="1523" spans="4:4" customFormat="1" x14ac:dyDescent="0.2">
      <c r="D1523" s="324"/>
    </row>
    <row r="1524" spans="4:4" customFormat="1" x14ac:dyDescent="0.2">
      <c r="D1524" s="324"/>
    </row>
    <row r="1525" spans="4:4" customFormat="1" x14ac:dyDescent="0.2">
      <c r="D1525" s="324"/>
    </row>
    <row r="1526" spans="4:4" customFormat="1" x14ac:dyDescent="0.2">
      <c r="D1526" s="324"/>
    </row>
    <row r="1527" spans="4:4" customFormat="1" x14ac:dyDescent="0.2">
      <c r="D1527" s="324"/>
    </row>
    <row r="1528" spans="4:4" customFormat="1" x14ac:dyDescent="0.2">
      <c r="D1528" s="324"/>
    </row>
    <row r="1529" spans="4:4" customFormat="1" x14ac:dyDescent="0.2">
      <c r="D1529" s="324"/>
    </row>
    <row r="1530" spans="4:4" customFormat="1" x14ac:dyDescent="0.2">
      <c r="D1530" s="324"/>
    </row>
    <row r="1531" spans="4:4" customFormat="1" x14ac:dyDescent="0.2">
      <c r="D1531" s="324"/>
    </row>
    <row r="1532" spans="4:4" customFormat="1" x14ac:dyDescent="0.2">
      <c r="D1532" s="324"/>
    </row>
    <row r="1533" spans="4:4" customFormat="1" x14ac:dyDescent="0.2">
      <c r="D1533" s="324"/>
    </row>
    <row r="1534" spans="4:4" customFormat="1" x14ac:dyDescent="0.2">
      <c r="D1534" s="324"/>
    </row>
    <row r="1535" spans="4:4" customFormat="1" x14ac:dyDescent="0.2">
      <c r="D1535" s="324"/>
    </row>
    <row r="1536" spans="4:4" customFormat="1" x14ac:dyDescent="0.2">
      <c r="D1536" s="324"/>
    </row>
    <row r="1537" spans="4:4" customFormat="1" x14ac:dyDescent="0.2">
      <c r="D1537" s="324"/>
    </row>
    <row r="1538" spans="4:4" customFormat="1" x14ac:dyDescent="0.2">
      <c r="D1538" s="324"/>
    </row>
    <row r="1539" spans="4:4" customFormat="1" x14ac:dyDescent="0.2">
      <c r="D1539" s="324"/>
    </row>
    <row r="1540" spans="4:4" customFormat="1" x14ac:dyDescent="0.2">
      <c r="D1540" s="324"/>
    </row>
    <row r="1541" spans="4:4" customFormat="1" x14ac:dyDescent="0.2">
      <c r="D1541" s="324"/>
    </row>
    <row r="1542" spans="4:4" customFormat="1" x14ac:dyDescent="0.2">
      <c r="D1542" s="324"/>
    </row>
    <row r="1543" spans="4:4" customFormat="1" x14ac:dyDescent="0.2">
      <c r="D1543" s="324"/>
    </row>
    <row r="1544" spans="4:4" customFormat="1" x14ac:dyDescent="0.2">
      <c r="D1544" s="324"/>
    </row>
    <row r="1545" spans="4:4" customFormat="1" x14ac:dyDescent="0.2">
      <c r="D1545" s="324"/>
    </row>
    <row r="1546" spans="4:4" customFormat="1" x14ac:dyDescent="0.2">
      <c r="D1546" s="324"/>
    </row>
    <row r="1547" spans="4:4" customFormat="1" x14ac:dyDescent="0.2">
      <c r="D1547" s="324"/>
    </row>
    <row r="1548" spans="4:4" customFormat="1" x14ac:dyDescent="0.2">
      <c r="D1548" s="324"/>
    </row>
    <row r="1549" spans="4:4" customFormat="1" x14ac:dyDescent="0.2">
      <c r="D1549" s="324"/>
    </row>
    <row r="1550" spans="4:4" customFormat="1" x14ac:dyDescent="0.2">
      <c r="D1550" s="324"/>
    </row>
    <row r="1551" spans="4:4" customFormat="1" x14ac:dyDescent="0.2">
      <c r="D1551" s="324"/>
    </row>
    <row r="1552" spans="4:4" customFormat="1" x14ac:dyDescent="0.2">
      <c r="D1552" s="324"/>
    </row>
    <row r="1553" spans="4:4" customFormat="1" x14ac:dyDescent="0.2">
      <c r="D1553" s="324"/>
    </row>
    <row r="1554" spans="4:4" customFormat="1" x14ac:dyDescent="0.2">
      <c r="D1554" s="324"/>
    </row>
    <row r="1555" spans="4:4" customFormat="1" x14ac:dyDescent="0.2">
      <c r="D1555" s="324"/>
    </row>
    <row r="1556" spans="4:4" customFormat="1" x14ac:dyDescent="0.2">
      <c r="D1556" s="324"/>
    </row>
    <row r="1557" spans="4:4" customFormat="1" x14ac:dyDescent="0.2">
      <c r="D1557" s="324"/>
    </row>
    <row r="1558" spans="4:4" customFormat="1" x14ac:dyDescent="0.2">
      <c r="D1558" s="324"/>
    </row>
    <row r="1559" spans="4:4" customFormat="1" x14ac:dyDescent="0.2">
      <c r="D1559" s="324"/>
    </row>
    <row r="1560" spans="4:4" customFormat="1" x14ac:dyDescent="0.2">
      <c r="D1560" s="324"/>
    </row>
    <row r="1561" spans="4:4" customFormat="1" x14ac:dyDescent="0.2">
      <c r="D1561" s="324"/>
    </row>
    <row r="1562" spans="4:4" customFormat="1" x14ac:dyDescent="0.2">
      <c r="D1562" s="324"/>
    </row>
    <row r="1563" spans="4:4" customFormat="1" x14ac:dyDescent="0.2">
      <c r="D1563" s="324"/>
    </row>
    <row r="1564" spans="4:4" customFormat="1" x14ac:dyDescent="0.2">
      <c r="D1564" s="324"/>
    </row>
    <row r="1565" spans="4:4" customFormat="1" x14ac:dyDescent="0.2">
      <c r="D1565" s="324"/>
    </row>
    <row r="1566" spans="4:4" customFormat="1" x14ac:dyDescent="0.2">
      <c r="D1566" s="324"/>
    </row>
    <row r="1567" spans="4:4" customFormat="1" x14ac:dyDescent="0.2">
      <c r="D1567" s="324"/>
    </row>
    <row r="1568" spans="4:4" customFormat="1" x14ac:dyDescent="0.2">
      <c r="D1568" s="324"/>
    </row>
    <row r="1569" spans="4:4" customFormat="1" x14ac:dyDescent="0.2">
      <c r="D1569" s="324"/>
    </row>
    <row r="1570" spans="4:4" customFormat="1" x14ac:dyDescent="0.2">
      <c r="D1570" s="324"/>
    </row>
    <row r="1571" spans="4:4" customFormat="1" x14ac:dyDescent="0.2">
      <c r="D1571" s="324"/>
    </row>
    <row r="1572" spans="4:4" customFormat="1" x14ac:dyDescent="0.2">
      <c r="D1572" s="324"/>
    </row>
    <row r="1573" spans="4:4" customFormat="1" x14ac:dyDescent="0.2">
      <c r="D1573" s="324"/>
    </row>
    <row r="1574" spans="4:4" customFormat="1" x14ac:dyDescent="0.2">
      <c r="D1574" s="324"/>
    </row>
    <row r="1575" spans="4:4" customFormat="1" x14ac:dyDescent="0.2">
      <c r="D1575" s="324"/>
    </row>
    <row r="1576" spans="4:4" customFormat="1" x14ac:dyDescent="0.2">
      <c r="D1576" s="324"/>
    </row>
    <row r="1577" spans="4:4" customFormat="1" x14ac:dyDescent="0.2">
      <c r="D1577" s="324"/>
    </row>
    <row r="1578" spans="4:4" customFormat="1" x14ac:dyDescent="0.2">
      <c r="D1578" s="324"/>
    </row>
    <row r="1579" spans="4:4" customFormat="1" x14ac:dyDescent="0.2">
      <c r="D1579" s="324"/>
    </row>
    <row r="1580" spans="4:4" customFormat="1" x14ac:dyDescent="0.2">
      <c r="D1580" s="324"/>
    </row>
    <row r="1581" spans="4:4" customFormat="1" x14ac:dyDescent="0.2">
      <c r="D1581" s="324"/>
    </row>
    <row r="1582" spans="4:4" customFormat="1" x14ac:dyDescent="0.2">
      <c r="D1582" s="324"/>
    </row>
    <row r="1583" spans="4:4" customFormat="1" x14ac:dyDescent="0.2">
      <c r="D1583" s="324"/>
    </row>
    <row r="1584" spans="4:4" customFormat="1" x14ac:dyDescent="0.2">
      <c r="D1584" s="324"/>
    </row>
    <row r="1585" spans="4:4" customFormat="1" x14ac:dyDescent="0.2">
      <c r="D1585" s="324"/>
    </row>
    <row r="1586" spans="4:4" customFormat="1" x14ac:dyDescent="0.2">
      <c r="D1586" s="324"/>
    </row>
    <row r="1587" spans="4:4" customFormat="1" x14ac:dyDescent="0.2">
      <c r="D1587" s="324"/>
    </row>
    <row r="1588" spans="4:4" customFormat="1" x14ac:dyDescent="0.2">
      <c r="D1588" s="324"/>
    </row>
    <row r="1589" spans="4:4" customFormat="1" x14ac:dyDescent="0.2">
      <c r="D1589" s="324"/>
    </row>
    <row r="1590" spans="4:4" customFormat="1" x14ac:dyDescent="0.2">
      <c r="D1590" s="324"/>
    </row>
    <row r="1591" spans="4:4" customFormat="1" x14ac:dyDescent="0.2">
      <c r="D1591" s="324"/>
    </row>
    <row r="1592" spans="4:4" customFormat="1" x14ac:dyDescent="0.2">
      <c r="D1592" s="324"/>
    </row>
    <row r="1593" spans="4:4" customFormat="1" x14ac:dyDescent="0.2">
      <c r="D1593" s="324"/>
    </row>
    <row r="1594" spans="4:4" customFormat="1" x14ac:dyDescent="0.2">
      <c r="D1594" s="324"/>
    </row>
    <row r="1595" spans="4:4" customFormat="1" x14ac:dyDescent="0.2">
      <c r="D1595" s="324"/>
    </row>
    <row r="1596" spans="4:4" customFormat="1" x14ac:dyDescent="0.2">
      <c r="D1596" s="324"/>
    </row>
    <row r="1597" spans="4:4" customFormat="1" x14ac:dyDescent="0.2">
      <c r="D1597" s="324"/>
    </row>
    <row r="1598" spans="4:4" customFormat="1" x14ac:dyDescent="0.2">
      <c r="D1598" s="324"/>
    </row>
    <row r="1599" spans="4:4" customFormat="1" x14ac:dyDescent="0.2">
      <c r="D1599" s="324"/>
    </row>
    <row r="1600" spans="4:4" customFormat="1" x14ac:dyDescent="0.2">
      <c r="D1600" s="324"/>
    </row>
    <row r="1601" spans="4:4" customFormat="1" x14ac:dyDescent="0.2">
      <c r="D1601" s="324"/>
    </row>
    <row r="1602" spans="4:4" customFormat="1" x14ac:dyDescent="0.2">
      <c r="D1602" s="324"/>
    </row>
    <row r="1603" spans="4:4" customFormat="1" x14ac:dyDescent="0.2">
      <c r="D1603" s="324"/>
    </row>
    <row r="1604" spans="4:4" customFormat="1" x14ac:dyDescent="0.2">
      <c r="D1604" s="324"/>
    </row>
    <row r="1605" spans="4:4" customFormat="1" x14ac:dyDescent="0.2">
      <c r="D1605" s="324"/>
    </row>
    <row r="1606" spans="4:4" customFormat="1" x14ac:dyDescent="0.2">
      <c r="D1606" s="324"/>
    </row>
    <row r="1607" spans="4:4" customFormat="1" x14ac:dyDescent="0.2">
      <c r="D1607" s="324"/>
    </row>
    <row r="1608" spans="4:4" customFormat="1" x14ac:dyDescent="0.2">
      <c r="D1608" s="324"/>
    </row>
    <row r="1609" spans="4:4" customFormat="1" x14ac:dyDescent="0.2">
      <c r="D1609" s="324"/>
    </row>
    <row r="1610" spans="4:4" customFormat="1" x14ac:dyDescent="0.2">
      <c r="D1610" s="324"/>
    </row>
    <row r="1611" spans="4:4" customFormat="1" x14ac:dyDescent="0.2">
      <c r="D1611" s="324"/>
    </row>
    <row r="1612" spans="4:4" customFormat="1" x14ac:dyDescent="0.2">
      <c r="D1612" s="324"/>
    </row>
    <row r="1613" spans="4:4" customFormat="1" x14ac:dyDescent="0.2">
      <c r="D1613" s="324"/>
    </row>
    <row r="1614" spans="4:4" customFormat="1" x14ac:dyDescent="0.2">
      <c r="D1614" s="324"/>
    </row>
    <row r="1615" spans="4:4" customFormat="1" x14ac:dyDescent="0.2">
      <c r="D1615" s="324"/>
    </row>
    <row r="1616" spans="4:4" customFormat="1" x14ac:dyDescent="0.2">
      <c r="D1616" s="324"/>
    </row>
    <row r="1617" spans="4:4" customFormat="1" x14ac:dyDescent="0.2">
      <c r="D1617" s="324"/>
    </row>
    <row r="1618" spans="4:4" customFormat="1" x14ac:dyDescent="0.2">
      <c r="D1618" s="324"/>
    </row>
    <row r="1619" spans="4:4" customFormat="1" x14ac:dyDescent="0.2">
      <c r="D1619" s="324"/>
    </row>
    <row r="1620" spans="4:4" customFormat="1" x14ac:dyDescent="0.2">
      <c r="D1620" s="324"/>
    </row>
    <row r="1621" spans="4:4" customFormat="1" x14ac:dyDescent="0.2">
      <c r="D1621" s="324"/>
    </row>
    <row r="1622" spans="4:4" customFormat="1" x14ac:dyDescent="0.2">
      <c r="D1622" s="324"/>
    </row>
    <row r="1623" spans="4:4" customFormat="1" x14ac:dyDescent="0.2">
      <c r="D1623" s="324"/>
    </row>
    <row r="1624" spans="4:4" customFormat="1" x14ac:dyDescent="0.2">
      <c r="D1624" s="324"/>
    </row>
    <row r="1625" spans="4:4" customFormat="1" x14ac:dyDescent="0.2">
      <c r="D1625" s="324"/>
    </row>
    <row r="1626" spans="4:4" customFormat="1" x14ac:dyDescent="0.2">
      <c r="D1626" s="324"/>
    </row>
    <row r="1627" spans="4:4" customFormat="1" x14ac:dyDescent="0.2">
      <c r="D1627" s="324"/>
    </row>
    <row r="1628" spans="4:4" customFormat="1" x14ac:dyDescent="0.2">
      <c r="D1628" s="324"/>
    </row>
    <row r="1629" spans="4:4" customFormat="1" x14ac:dyDescent="0.2">
      <c r="D1629" s="324"/>
    </row>
    <row r="1630" spans="4:4" customFormat="1" x14ac:dyDescent="0.2">
      <c r="D1630" s="324"/>
    </row>
    <row r="1631" spans="4:4" customFormat="1" x14ac:dyDescent="0.2">
      <c r="D1631" s="324"/>
    </row>
    <row r="1632" spans="4:4" customFormat="1" x14ac:dyDescent="0.2">
      <c r="D1632" s="324"/>
    </row>
    <row r="1633" spans="4:4" customFormat="1" x14ac:dyDescent="0.2">
      <c r="D1633" s="324"/>
    </row>
    <row r="1634" spans="4:4" customFormat="1" x14ac:dyDescent="0.2">
      <c r="D1634" s="324"/>
    </row>
    <row r="1635" spans="4:4" customFormat="1" x14ac:dyDescent="0.2">
      <c r="D1635" s="324"/>
    </row>
    <row r="1636" spans="4:4" customFormat="1" x14ac:dyDescent="0.2">
      <c r="D1636" s="324"/>
    </row>
    <row r="1637" spans="4:4" customFormat="1" x14ac:dyDescent="0.2">
      <c r="D1637" s="324"/>
    </row>
    <row r="1638" spans="4:4" customFormat="1" x14ac:dyDescent="0.2">
      <c r="D1638" s="324"/>
    </row>
    <row r="1639" spans="4:4" customFormat="1" x14ac:dyDescent="0.2">
      <c r="D1639" s="324"/>
    </row>
    <row r="1640" spans="4:4" customFormat="1" x14ac:dyDescent="0.2">
      <c r="D1640" s="324"/>
    </row>
    <row r="1641" spans="4:4" customFormat="1" x14ac:dyDescent="0.2">
      <c r="D1641" s="324"/>
    </row>
    <row r="1642" spans="4:4" customFormat="1" x14ac:dyDescent="0.2">
      <c r="D1642" s="324"/>
    </row>
    <row r="1643" spans="4:4" customFormat="1" x14ac:dyDescent="0.2">
      <c r="D1643" s="324"/>
    </row>
    <row r="1644" spans="4:4" customFormat="1" x14ac:dyDescent="0.2">
      <c r="D1644" s="324"/>
    </row>
    <row r="1645" spans="4:4" customFormat="1" x14ac:dyDescent="0.2">
      <c r="D1645" s="324"/>
    </row>
    <row r="1646" spans="4:4" customFormat="1" x14ac:dyDescent="0.2">
      <c r="D1646" s="324"/>
    </row>
    <row r="1647" spans="4:4" customFormat="1" x14ac:dyDescent="0.2">
      <c r="D1647" s="324"/>
    </row>
    <row r="1648" spans="4:4" customFormat="1" x14ac:dyDescent="0.2">
      <c r="D1648" s="324"/>
    </row>
    <row r="1649" spans="4:4" customFormat="1" x14ac:dyDescent="0.2">
      <c r="D1649" s="324"/>
    </row>
    <row r="1650" spans="4:4" customFormat="1" x14ac:dyDescent="0.2">
      <c r="D1650" s="324"/>
    </row>
    <row r="1651" spans="4:4" customFormat="1" x14ac:dyDescent="0.2">
      <c r="D1651" s="324"/>
    </row>
    <row r="1652" spans="4:4" customFormat="1" x14ac:dyDescent="0.2">
      <c r="D1652" s="324"/>
    </row>
    <row r="1653" spans="4:4" customFormat="1" x14ac:dyDescent="0.2">
      <c r="D1653" s="324"/>
    </row>
    <row r="1654" spans="4:4" customFormat="1" x14ac:dyDescent="0.2">
      <c r="D1654" s="324"/>
    </row>
    <row r="1655" spans="4:4" customFormat="1" x14ac:dyDescent="0.2">
      <c r="D1655" s="324"/>
    </row>
    <row r="1656" spans="4:4" customFormat="1" x14ac:dyDescent="0.2">
      <c r="D1656" s="324"/>
    </row>
    <row r="1657" spans="4:4" customFormat="1" x14ac:dyDescent="0.2">
      <c r="D1657" s="324"/>
    </row>
    <row r="1658" spans="4:4" customFormat="1" x14ac:dyDescent="0.2">
      <c r="D1658" s="324"/>
    </row>
    <row r="1659" spans="4:4" customFormat="1" x14ac:dyDescent="0.2">
      <c r="D1659" s="324"/>
    </row>
    <row r="1660" spans="4:4" customFormat="1" x14ac:dyDescent="0.2">
      <c r="D1660" s="324"/>
    </row>
    <row r="1661" spans="4:4" customFormat="1" x14ac:dyDescent="0.2">
      <c r="D1661" s="324"/>
    </row>
    <row r="1662" spans="4:4" customFormat="1" x14ac:dyDescent="0.2">
      <c r="D1662" s="324"/>
    </row>
    <row r="1663" spans="4:4" customFormat="1" x14ac:dyDescent="0.2">
      <c r="D1663" s="324"/>
    </row>
    <row r="1664" spans="4:4" customFormat="1" x14ac:dyDescent="0.2">
      <c r="D1664" s="324"/>
    </row>
    <row r="1665" spans="4:4" customFormat="1" x14ac:dyDescent="0.2">
      <c r="D1665" s="324"/>
    </row>
    <row r="1666" spans="4:4" customFormat="1" x14ac:dyDescent="0.2">
      <c r="D1666" s="324"/>
    </row>
    <row r="1667" spans="4:4" customFormat="1" x14ac:dyDescent="0.2">
      <c r="D1667" s="324"/>
    </row>
    <row r="1668" spans="4:4" customFormat="1" x14ac:dyDescent="0.2">
      <c r="D1668" s="324"/>
    </row>
    <row r="1669" spans="4:4" customFormat="1" x14ac:dyDescent="0.2">
      <c r="D1669" s="324"/>
    </row>
    <row r="1670" spans="4:4" customFormat="1" x14ac:dyDescent="0.2">
      <c r="D1670" s="324"/>
    </row>
    <row r="1671" spans="4:4" customFormat="1" x14ac:dyDescent="0.2">
      <c r="D1671" s="324"/>
    </row>
    <row r="1672" spans="4:4" customFormat="1" x14ac:dyDescent="0.2">
      <c r="D1672" s="324"/>
    </row>
    <row r="1673" spans="4:4" customFormat="1" x14ac:dyDescent="0.2">
      <c r="D1673" s="324"/>
    </row>
    <row r="1674" spans="4:4" customFormat="1" x14ac:dyDescent="0.2">
      <c r="D1674" s="324"/>
    </row>
    <row r="1675" spans="4:4" customFormat="1" x14ac:dyDescent="0.2">
      <c r="D1675" s="324"/>
    </row>
    <row r="1676" spans="4:4" customFormat="1" x14ac:dyDescent="0.2">
      <c r="D1676" s="324"/>
    </row>
    <row r="1677" spans="4:4" customFormat="1" x14ac:dyDescent="0.2">
      <c r="D1677" s="324"/>
    </row>
    <row r="1678" spans="4:4" customFormat="1" x14ac:dyDescent="0.2">
      <c r="D1678" s="324"/>
    </row>
    <row r="1679" spans="4:4" customFormat="1" x14ac:dyDescent="0.2">
      <c r="D1679" s="324"/>
    </row>
    <row r="1680" spans="4:4" customFormat="1" x14ac:dyDescent="0.2">
      <c r="D1680" s="324"/>
    </row>
    <row r="1681" spans="4:4" customFormat="1" x14ac:dyDescent="0.2">
      <c r="D1681" s="324"/>
    </row>
    <row r="1682" spans="4:4" customFormat="1" x14ac:dyDescent="0.2">
      <c r="D1682" s="324"/>
    </row>
    <row r="1683" spans="4:4" customFormat="1" x14ac:dyDescent="0.2">
      <c r="D1683" s="324"/>
    </row>
    <row r="1684" spans="4:4" customFormat="1" x14ac:dyDescent="0.2">
      <c r="D1684" s="324"/>
    </row>
    <row r="1685" spans="4:4" customFormat="1" x14ac:dyDescent="0.2">
      <c r="D1685" s="324"/>
    </row>
    <row r="1686" spans="4:4" customFormat="1" x14ac:dyDescent="0.2">
      <c r="D1686" s="324"/>
    </row>
    <row r="1687" spans="4:4" customFormat="1" x14ac:dyDescent="0.2">
      <c r="D1687" s="324"/>
    </row>
    <row r="1688" spans="4:4" customFormat="1" x14ac:dyDescent="0.2">
      <c r="D1688" s="324"/>
    </row>
    <row r="1689" spans="4:4" customFormat="1" x14ac:dyDescent="0.2">
      <c r="D1689" s="324"/>
    </row>
    <row r="1690" spans="4:4" customFormat="1" x14ac:dyDescent="0.2">
      <c r="D1690" s="324"/>
    </row>
    <row r="1691" spans="4:4" customFormat="1" x14ac:dyDescent="0.2">
      <c r="D1691" s="324"/>
    </row>
    <row r="1692" spans="4:4" customFormat="1" x14ac:dyDescent="0.2">
      <c r="D1692" s="324"/>
    </row>
    <row r="1693" spans="4:4" customFormat="1" x14ac:dyDescent="0.2">
      <c r="D1693" s="324"/>
    </row>
    <row r="1694" spans="4:4" customFormat="1" x14ac:dyDescent="0.2">
      <c r="D1694" s="324"/>
    </row>
    <row r="1695" spans="4:4" customFormat="1" x14ac:dyDescent="0.2">
      <c r="D1695" s="324"/>
    </row>
    <row r="1696" spans="4:4" customFormat="1" x14ac:dyDescent="0.2">
      <c r="D1696" s="324"/>
    </row>
    <row r="1697" spans="4:4" customFormat="1" x14ac:dyDescent="0.2">
      <c r="D1697" s="324"/>
    </row>
    <row r="1698" spans="4:4" customFormat="1" x14ac:dyDescent="0.2">
      <c r="D1698" s="324"/>
    </row>
    <row r="1699" spans="4:4" customFormat="1" x14ac:dyDescent="0.2">
      <c r="D1699" s="324"/>
    </row>
    <row r="1700" spans="4:4" customFormat="1" x14ac:dyDescent="0.2">
      <c r="D1700" s="324"/>
    </row>
    <row r="1701" spans="4:4" customFormat="1" x14ac:dyDescent="0.2">
      <c r="D1701" s="324"/>
    </row>
    <row r="1702" spans="4:4" customFormat="1" x14ac:dyDescent="0.2">
      <c r="D1702" s="324"/>
    </row>
    <row r="1703" spans="4:4" customFormat="1" x14ac:dyDescent="0.2">
      <c r="D1703" s="324"/>
    </row>
    <row r="1704" spans="4:4" customFormat="1" x14ac:dyDescent="0.2">
      <c r="D1704" s="324"/>
    </row>
    <row r="1705" spans="4:4" customFormat="1" x14ac:dyDescent="0.2">
      <c r="D1705" s="324"/>
    </row>
    <row r="1706" spans="4:4" customFormat="1" x14ac:dyDescent="0.2">
      <c r="D1706" s="324"/>
    </row>
    <row r="1707" spans="4:4" customFormat="1" x14ac:dyDescent="0.2">
      <c r="D1707" s="324"/>
    </row>
    <row r="1708" spans="4:4" customFormat="1" x14ac:dyDescent="0.2">
      <c r="D1708" s="324"/>
    </row>
    <row r="1709" spans="4:4" customFormat="1" x14ac:dyDescent="0.2">
      <c r="D1709" s="324"/>
    </row>
    <row r="1710" spans="4:4" customFormat="1" x14ac:dyDescent="0.2">
      <c r="D1710" s="324"/>
    </row>
    <row r="1711" spans="4:4" customFormat="1" x14ac:dyDescent="0.2">
      <c r="D1711" s="324"/>
    </row>
    <row r="1712" spans="4:4" customFormat="1" x14ac:dyDescent="0.2">
      <c r="D1712" s="324"/>
    </row>
    <row r="1713" spans="4:4" customFormat="1" x14ac:dyDescent="0.2">
      <c r="D1713" s="324"/>
    </row>
    <row r="1714" spans="4:4" customFormat="1" x14ac:dyDescent="0.2">
      <c r="D1714" s="324"/>
    </row>
    <row r="1715" spans="4:4" customFormat="1" x14ac:dyDescent="0.2">
      <c r="D1715" s="324"/>
    </row>
    <row r="1716" spans="4:4" customFormat="1" x14ac:dyDescent="0.2">
      <c r="D1716" s="324"/>
    </row>
    <row r="1717" spans="4:4" customFormat="1" x14ac:dyDescent="0.2">
      <c r="D1717" s="324"/>
    </row>
    <row r="1718" spans="4:4" customFormat="1" x14ac:dyDescent="0.2">
      <c r="D1718" s="324"/>
    </row>
    <row r="1719" spans="4:4" customFormat="1" x14ac:dyDescent="0.2">
      <c r="D1719" s="324"/>
    </row>
    <row r="1720" spans="4:4" customFormat="1" x14ac:dyDescent="0.2">
      <c r="D1720" s="324"/>
    </row>
    <row r="1721" spans="4:4" customFormat="1" x14ac:dyDescent="0.2">
      <c r="D1721" s="324"/>
    </row>
    <row r="1722" spans="4:4" customFormat="1" x14ac:dyDescent="0.2">
      <c r="D1722" s="324"/>
    </row>
    <row r="1723" spans="4:4" customFormat="1" x14ac:dyDescent="0.2">
      <c r="D1723" s="324"/>
    </row>
    <row r="1724" spans="4:4" customFormat="1" x14ac:dyDescent="0.2">
      <c r="D1724" s="324"/>
    </row>
    <row r="1725" spans="4:4" customFormat="1" x14ac:dyDescent="0.2">
      <c r="D1725" s="324"/>
    </row>
    <row r="1726" spans="4:4" customFormat="1" x14ac:dyDescent="0.2">
      <c r="D1726" s="324"/>
    </row>
    <row r="1727" spans="4:4" customFormat="1" x14ac:dyDescent="0.2">
      <c r="D1727" s="324"/>
    </row>
    <row r="1728" spans="4:4" customFormat="1" x14ac:dyDescent="0.2">
      <c r="D1728" s="324"/>
    </row>
    <row r="1729" spans="4:4" customFormat="1" x14ac:dyDescent="0.2">
      <c r="D1729" s="324"/>
    </row>
    <row r="1730" spans="4:4" customFormat="1" x14ac:dyDescent="0.2">
      <c r="D1730" s="324"/>
    </row>
    <row r="1731" spans="4:4" customFormat="1" x14ac:dyDescent="0.2">
      <c r="D1731" s="324"/>
    </row>
    <row r="1732" spans="4:4" customFormat="1" x14ac:dyDescent="0.2">
      <c r="D1732" s="324"/>
    </row>
    <row r="1733" spans="4:4" customFormat="1" x14ac:dyDescent="0.2">
      <c r="D1733" s="324"/>
    </row>
    <row r="1734" spans="4:4" customFormat="1" x14ac:dyDescent="0.2">
      <c r="D1734" s="324"/>
    </row>
    <row r="1735" spans="4:4" customFormat="1" x14ac:dyDescent="0.2">
      <c r="D1735" s="324"/>
    </row>
    <row r="1736" spans="4:4" customFormat="1" x14ac:dyDescent="0.2">
      <c r="D1736" s="324"/>
    </row>
    <row r="1737" spans="4:4" customFormat="1" x14ac:dyDescent="0.2">
      <c r="D1737" s="324"/>
    </row>
    <row r="1738" spans="4:4" customFormat="1" x14ac:dyDescent="0.2">
      <c r="D1738" s="324"/>
    </row>
    <row r="1739" spans="4:4" customFormat="1" x14ac:dyDescent="0.2">
      <c r="D1739" s="324"/>
    </row>
    <row r="1740" spans="4:4" customFormat="1" x14ac:dyDescent="0.2">
      <c r="D1740" s="324"/>
    </row>
    <row r="1741" spans="4:4" customFormat="1" x14ac:dyDescent="0.2">
      <c r="D1741" s="324"/>
    </row>
    <row r="1742" spans="4:4" customFormat="1" x14ac:dyDescent="0.2">
      <c r="D1742" s="324"/>
    </row>
    <row r="1743" spans="4:4" customFormat="1" x14ac:dyDescent="0.2">
      <c r="D1743" s="324"/>
    </row>
    <row r="1744" spans="4:4" customFormat="1" x14ac:dyDescent="0.2">
      <c r="D1744" s="324"/>
    </row>
    <row r="1745" spans="4:4" customFormat="1" x14ac:dyDescent="0.2">
      <c r="D1745" s="324"/>
    </row>
    <row r="1746" spans="4:4" customFormat="1" x14ac:dyDescent="0.2">
      <c r="D1746" s="324"/>
    </row>
    <row r="1747" spans="4:4" customFormat="1" x14ac:dyDescent="0.2">
      <c r="D1747" s="324"/>
    </row>
    <row r="1748" spans="4:4" customFormat="1" x14ac:dyDescent="0.2">
      <c r="D1748" s="324"/>
    </row>
    <row r="1749" spans="4:4" customFormat="1" x14ac:dyDescent="0.2">
      <c r="D1749" s="324"/>
    </row>
    <row r="1750" spans="4:4" customFormat="1" x14ac:dyDescent="0.2">
      <c r="D1750" s="324"/>
    </row>
    <row r="1751" spans="4:4" customFormat="1" x14ac:dyDescent="0.2">
      <c r="D1751" s="324"/>
    </row>
    <row r="1752" spans="4:4" customFormat="1" x14ac:dyDescent="0.2">
      <c r="D1752" s="324"/>
    </row>
    <row r="1753" spans="4:4" customFormat="1" x14ac:dyDescent="0.2">
      <c r="D1753" s="324"/>
    </row>
    <row r="1754" spans="4:4" customFormat="1" x14ac:dyDescent="0.2">
      <c r="D1754" s="324"/>
    </row>
    <row r="1755" spans="4:4" customFormat="1" x14ac:dyDescent="0.2">
      <c r="D1755" s="324"/>
    </row>
    <row r="1756" spans="4:4" customFormat="1" x14ac:dyDescent="0.2">
      <c r="D1756" s="324"/>
    </row>
    <row r="1757" spans="4:4" customFormat="1" x14ac:dyDescent="0.2">
      <c r="D1757" s="324"/>
    </row>
    <row r="1758" spans="4:4" customFormat="1" x14ac:dyDescent="0.2">
      <c r="D1758" s="324"/>
    </row>
    <row r="1759" spans="4:4" customFormat="1" x14ac:dyDescent="0.2">
      <c r="D1759" s="324"/>
    </row>
    <row r="1760" spans="4:4" customFormat="1" x14ac:dyDescent="0.2">
      <c r="D1760" s="324"/>
    </row>
    <row r="1761" spans="4:4" customFormat="1" x14ac:dyDescent="0.2">
      <c r="D1761" s="324"/>
    </row>
    <row r="1762" spans="4:4" customFormat="1" x14ac:dyDescent="0.2">
      <c r="D1762" s="324"/>
    </row>
    <row r="1763" spans="4:4" customFormat="1" x14ac:dyDescent="0.2">
      <c r="D1763" s="324"/>
    </row>
    <row r="1764" spans="4:4" customFormat="1" x14ac:dyDescent="0.2">
      <c r="D1764" s="324"/>
    </row>
    <row r="1765" spans="4:4" customFormat="1" x14ac:dyDescent="0.2">
      <c r="D1765" s="324"/>
    </row>
    <row r="1766" spans="4:4" customFormat="1" x14ac:dyDescent="0.2">
      <c r="D1766" s="324"/>
    </row>
    <row r="1767" spans="4:4" customFormat="1" x14ac:dyDescent="0.2">
      <c r="D1767" s="324"/>
    </row>
    <row r="1768" spans="4:4" customFormat="1" x14ac:dyDescent="0.2">
      <c r="D1768" s="324"/>
    </row>
    <row r="1769" spans="4:4" customFormat="1" x14ac:dyDescent="0.2">
      <c r="D1769" s="324"/>
    </row>
    <row r="1770" spans="4:4" customFormat="1" x14ac:dyDescent="0.2">
      <c r="D1770" s="324"/>
    </row>
    <row r="1771" spans="4:4" customFormat="1" x14ac:dyDescent="0.2">
      <c r="D1771" s="324"/>
    </row>
    <row r="1772" spans="4:4" customFormat="1" x14ac:dyDescent="0.2">
      <c r="D1772" s="324"/>
    </row>
    <row r="1773" spans="4:4" customFormat="1" x14ac:dyDescent="0.2">
      <c r="D1773" s="324"/>
    </row>
    <row r="1774" spans="4:4" customFormat="1" x14ac:dyDescent="0.2">
      <c r="D1774" s="324"/>
    </row>
    <row r="1775" spans="4:4" customFormat="1" x14ac:dyDescent="0.2">
      <c r="D1775" s="324"/>
    </row>
    <row r="1776" spans="4:4" customFormat="1" x14ac:dyDescent="0.2">
      <c r="D1776" s="324"/>
    </row>
    <row r="1777" spans="4:4" customFormat="1" x14ac:dyDescent="0.2">
      <c r="D1777" s="324"/>
    </row>
    <row r="1778" spans="4:4" customFormat="1" x14ac:dyDescent="0.2">
      <c r="D1778" s="324"/>
    </row>
    <row r="1779" spans="4:4" customFormat="1" x14ac:dyDescent="0.2">
      <c r="D1779" s="324"/>
    </row>
    <row r="1780" spans="4:4" customFormat="1" x14ac:dyDescent="0.2">
      <c r="D1780" s="324"/>
    </row>
    <row r="1781" spans="4:4" customFormat="1" x14ac:dyDescent="0.2">
      <c r="D1781" s="324"/>
    </row>
    <row r="1782" spans="4:4" customFormat="1" x14ac:dyDescent="0.2">
      <c r="D1782" s="324"/>
    </row>
    <row r="1783" spans="4:4" customFormat="1" x14ac:dyDescent="0.2">
      <c r="D1783" s="324"/>
    </row>
    <row r="1784" spans="4:4" customFormat="1" x14ac:dyDescent="0.2">
      <c r="D1784" s="324"/>
    </row>
    <row r="1785" spans="4:4" customFormat="1" x14ac:dyDescent="0.2">
      <c r="D1785" s="324"/>
    </row>
    <row r="1786" spans="4:4" customFormat="1" x14ac:dyDescent="0.2">
      <c r="D1786" s="324"/>
    </row>
    <row r="1787" spans="4:4" customFormat="1" x14ac:dyDescent="0.2">
      <c r="D1787" s="324"/>
    </row>
    <row r="1788" spans="4:4" customFormat="1" x14ac:dyDescent="0.2">
      <c r="D1788" s="324"/>
    </row>
    <row r="1789" spans="4:4" customFormat="1" x14ac:dyDescent="0.2">
      <c r="D1789" s="324"/>
    </row>
    <row r="1790" spans="4:4" customFormat="1" x14ac:dyDescent="0.2">
      <c r="D1790" s="324"/>
    </row>
    <row r="1791" spans="4:4" customFormat="1" x14ac:dyDescent="0.2">
      <c r="D1791" s="324"/>
    </row>
    <row r="1792" spans="4:4" customFormat="1" x14ac:dyDescent="0.2">
      <c r="D1792" s="324"/>
    </row>
    <row r="1793" spans="4:4" customFormat="1" x14ac:dyDescent="0.2">
      <c r="D1793" s="324"/>
    </row>
    <row r="1794" spans="4:4" customFormat="1" x14ac:dyDescent="0.2">
      <c r="D1794" s="324"/>
    </row>
    <row r="1795" spans="4:4" customFormat="1" x14ac:dyDescent="0.2">
      <c r="D1795" s="324"/>
    </row>
    <row r="1796" spans="4:4" customFormat="1" x14ac:dyDescent="0.2">
      <c r="D1796" s="324"/>
    </row>
    <row r="1797" spans="4:4" customFormat="1" x14ac:dyDescent="0.2">
      <c r="D1797" s="324"/>
    </row>
    <row r="1798" spans="4:4" customFormat="1" x14ac:dyDescent="0.2">
      <c r="D1798" s="324"/>
    </row>
    <row r="1799" spans="4:4" customFormat="1" x14ac:dyDescent="0.2">
      <c r="D1799" s="324"/>
    </row>
    <row r="1800" spans="4:4" customFormat="1" x14ac:dyDescent="0.2">
      <c r="D1800" s="324"/>
    </row>
    <row r="1801" spans="4:4" customFormat="1" x14ac:dyDescent="0.2">
      <c r="D1801" s="324"/>
    </row>
    <row r="1802" spans="4:4" customFormat="1" x14ac:dyDescent="0.2">
      <c r="D1802" s="324"/>
    </row>
    <row r="1803" spans="4:4" customFormat="1" x14ac:dyDescent="0.2">
      <c r="D1803" s="324"/>
    </row>
    <row r="1804" spans="4:4" customFormat="1" x14ac:dyDescent="0.2">
      <c r="D1804" s="324"/>
    </row>
    <row r="1805" spans="4:4" customFormat="1" x14ac:dyDescent="0.2">
      <c r="D1805" s="324"/>
    </row>
    <row r="1806" spans="4:4" customFormat="1" x14ac:dyDescent="0.2">
      <c r="D1806" s="324"/>
    </row>
    <row r="1807" spans="4:4" customFormat="1" x14ac:dyDescent="0.2">
      <c r="D1807" s="324"/>
    </row>
    <row r="1808" spans="4:4" customFormat="1" x14ac:dyDescent="0.2">
      <c r="D1808" s="324"/>
    </row>
    <row r="1809" spans="4:4" customFormat="1" x14ac:dyDescent="0.2">
      <c r="D1809" s="324"/>
    </row>
    <row r="1810" spans="4:4" customFormat="1" x14ac:dyDescent="0.2">
      <c r="D1810" s="324"/>
    </row>
    <row r="1811" spans="4:4" customFormat="1" x14ac:dyDescent="0.2">
      <c r="D1811" s="324"/>
    </row>
    <row r="1812" spans="4:4" customFormat="1" x14ac:dyDescent="0.2">
      <c r="D1812" s="324"/>
    </row>
    <row r="1813" spans="4:4" customFormat="1" x14ac:dyDescent="0.2">
      <c r="D1813" s="324"/>
    </row>
    <row r="1814" spans="4:4" customFormat="1" x14ac:dyDescent="0.2">
      <c r="D1814" s="324"/>
    </row>
    <row r="1815" spans="4:4" customFormat="1" x14ac:dyDescent="0.2">
      <c r="D1815" s="324"/>
    </row>
    <row r="1816" spans="4:4" customFormat="1" x14ac:dyDescent="0.2">
      <c r="D1816" s="324"/>
    </row>
    <row r="1817" spans="4:4" customFormat="1" x14ac:dyDescent="0.2">
      <c r="D1817" s="324"/>
    </row>
    <row r="1818" spans="4:4" customFormat="1" x14ac:dyDescent="0.2">
      <c r="D1818" s="324"/>
    </row>
    <row r="1819" spans="4:4" customFormat="1" x14ac:dyDescent="0.2">
      <c r="D1819" s="324"/>
    </row>
    <row r="1820" spans="4:4" customFormat="1" x14ac:dyDescent="0.2">
      <c r="D1820" s="324"/>
    </row>
    <row r="1821" spans="4:4" customFormat="1" x14ac:dyDescent="0.2">
      <c r="D1821" s="324"/>
    </row>
    <row r="1822" spans="4:4" customFormat="1" x14ac:dyDescent="0.2">
      <c r="D1822" s="324"/>
    </row>
    <row r="1823" spans="4:4" customFormat="1" x14ac:dyDescent="0.2">
      <c r="D1823" s="324"/>
    </row>
    <row r="1824" spans="4:4" customFormat="1" x14ac:dyDescent="0.2">
      <c r="D1824" s="324"/>
    </row>
    <row r="1825" spans="4:4" customFormat="1" x14ac:dyDescent="0.2">
      <c r="D1825" s="324"/>
    </row>
    <row r="1826" spans="4:4" customFormat="1" x14ac:dyDescent="0.2">
      <c r="D1826" s="324"/>
    </row>
    <row r="1827" spans="4:4" customFormat="1" x14ac:dyDescent="0.2">
      <c r="D1827" s="324"/>
    </row>
    <row r="1828" spans="4:4" customFormat="1" x14ac:dyDescent="0.2">
      <c r="D1828" s="324"/>
    </row>
    <row r="1829" spans="4:4" customFormat="1" x14ac:dyDescent="0.2">
      <c r="D1829" s="324"/>
    </row>
    <row r="1830" spans="4:4" customFormat="1" x14ac:dyDescent="0.2">
      <c r="D1830" s="324"/>
    </row>
    <row r="1831" spans="4:4" customFormat="1" x14ac:dyDescent="0.2">
      <c r="D1831" s="324"/>
    </row>
    <row r="1832" spans="4:4" customFormat="1" x14ac:dyDescent="0.2">
      <c r="D1832" s="324"/>
    </row>
    <row r="1833" spans="4:4" customFormat="1" x14ac:dyDescent="0.2">
      <c r="D1833" s="324"/>
    </row>
    <row r="1834" spans="4:4" customFormat="1" x14ac:dyDescent="0.2">
      <c r="D1834" s="324"/>
    </row>
    <row r="1835" spans="4:4" customFormat="1" x14ac:dyDescent="0.2">
      <c r="D1835" s="324"/>
    </row>
    <row r="1836" spans="4:4" customFormat="1" x14ac:dyDescent="0.2">
      <c r="D1836" s="324"/>
    </row>
    <row r="1837" spans="4:4" customFormat="1" x14ac:dyDescent="0.2">
      <c r="D1837" s="324"/>
    </row>
    <row r="1838" spans="4:4" customFormat="1" x14ac:dyDescent="0.2">
      <c r="D1838" s="324"/>
    </row>
    <row r="1839" spans="4:4" customFormat="1" x14ac:dyDescent="0.2">
      <c r="D1839" s="324"/>
    </row>
    <row r="1840" spans="4:4" customFormat="1" x14ac:dyDescent="0.2">
      <c r="D1840" s="324"/>
    </row>
    <row r="1841" spans="4:4" customFormat="1" x14ac:dyDescent="0.2">
      <c r="D1841" s="324"/>
    </row>
    <row r="1842" spans="4:4" customFormat="1" x14ac:dyDescent="0.2">
      <c r="D1842" s="324"/>
    </row>
    <row r="1843" spans="4:4" customFormat="1" x14ac:dyDescent="0.2">
      <c r="D1843" s="324"/>
    </row>
    <row r="1844" spans="4:4" customFormat="1" x14ac:dyDescent="0.2">
      <c r="D1844" s="324"/>
    </row>
    <row r="1845" spans="4:4" customFormat="1" x14ac:dyDescent="0.2">
      <c r="D1845" s="324"/>
    </row>
    <row r="1846" spans="4:4" customFormat="1" x14ac:dyDescent="0.2">
      <c r="D1846" s="324"/>
    </row>
    <row r="1847" spans="4:4" customFormat="1" x14ac:dyDescent="0.2">
      <c r="D1847" s="324"/>
    </row>
    <row r="1848" spans="4:4" customFormat="1" x14ac:dyDescent="0.2">
      <c r="D1848" s="324"/>
    </row>
    <row r="1849" spans="4:4" customFormat="1" x14ac:dyDescent="0.2">
      <c r="D1849" s="324"/>
    </row>
    <row r="1850" spans="4:4" customFormat="1" x14ac:dyDescent="0.2">
      <c r="D1850" s="324"/>
    </row>
    <row r="1851" spans="4:4" customFormat="1" x14ac:dyDescent="0.2">
      <c r="D1851" s="324"/>
    </row>
    <row r="1852" spans="4:4" customFormat="1" x14ac:dyDescent="0.2">
      <c r="D1852" s="324"/>
    </row>
    <row r="1853" spans="4:4" customFormat="1" x14ac:dyDescent="0.2">
      <c r="D1853" s="324"/>
    </row>
    <row r="1854" spans="4:4" customFormat="1" x14ac:dyDescent="0.2">
      <c r="D1854" s="324"/>
    </row>
    <row r="1855" spans="4:4" customFormat="1" x14ac:dyDescent="0.2">
      <c r="D1855" s="324"/>
    </row>
    <row r="1856" spans="4:4" customFormat="1" x14ac:dyDescent="0.2">
      <c r="D1856" s="324"/>
    </row>
    <row r="1857" spans="4:4" customFormat="1" x14ac:dyDescent="0.2">
      <c r="D1857" s="324"/>
    </row>
    <row r="1858" spans="4:4" customFormat="1" x14ac:dyDescent="0.2">
      <c r="D1858" s="324"/>
    </row>
    <row r="1859" spans="4:4" customFormat="1" x14ac:dyDescent="0.2">
      <c r="D1859" s="324"/>
    </row>
    <row r="1860" spans="4:4" customFormat="1" x14ac:dyDescent="0.2">
      <c r="D1860" s="324"/>
    </row>
    <row r="1861" spans="4:4" customFormat="1" x14ac:dyDescent="0.2">
      <c r="D1861" s="324"/>
    </row>
    <row r="1862" spans="4:4" customFormat="1" x14ac:dyDescent="0.2">
      <c r="D1862" s="324"/>
    </row>
    <row r="1863" spans="4:4" customFormat="1" x14ac:dyDescent="0.2">
      <c r="D1863" s="324"/>
    </row>
    <row r="1864" spans="4:4" customFormat="1" x14ac:dyDescent="0.2">
      <c r="D1864" s="324"/>
    </row>
    <row r="1865" spans="4:4" customFormat="1" x14ac:dyDescent="0.2">
      <c r="D1865" s="324"/>
    </row>
    <row r="1866" spans="4:4" customFormat="1" x14ac:dyDescent="0.2">
      <c r="D1866" s="324"/>
    </row>
    <row r="1867" spans="4:4" customFormat="1" x14ac:dyDescent="0.2">
      <c r="D1867" s="324"/>
    </row>
    <row r="1868" spans="4:4" customFormat="1" x14ac:dyDescent="0.2">
      <c r="D1868" s="324"/>
    </row>
    <row r="1869" spans="4:4" customFormat="1" x14ac:dyDescent="0.2">
      <c r="D1869" s="324"/>
    </row>
    <row r="1870" spans="4:4" customFormat="1" x14ac:dyDescent="0.2">
      <c r="D1870" s="324"/>
    </row>
    <row r="1871" spans="4:4" customFormat="1" x14ac:dyDescent="0.2">
      <c r="D1871" s="324"/>
    </row>
    <row r="1872" spans="4:4" customFormat="1" x14ac:dyDescent="0.2">
      <c r="D1872" s="324"/>
    </row>
    <row r="1873" spans="4:4" customFormat="1" x14ac:dyDescent="0.2">
      <c r="D1873" s="324"/>
    </row>
    <row r="1874" spans="4:4" customFormat="1" x14ac:dyDescent="0.2">
      <c r="D1874" s="324"/>
    </row>
    <row r="1875" spans="4:4" customFormat="1" x14ac:dyDescent="0.2">
      <c r="D1875" s="324"/>
    </row>
    <row r="1876" spans="4:4" customFormat="1" x14ac:dyDescent="0.2">
      <c r="D1876" s="324"/>
    </row>
    <row r="1877" spans="4:4" customFormat="1" x14ac:dyDescent="0.2">
      <c r="D1877" s="324"/>
    </row>
    <row r="1878" spans="4:4" customFormat="1" x14ac:dyDescent="0.2">
      <c r="D1878" s="324"/>
    </row>
    <row r="1879" spans="4:4" customFormat="1" x14ac:dyDescent="0.2">
      <c r="D1879" s="324"/>
    </row>
    <row r="1880" spans="4:4" customFormat="1" x14ac:dyDescent="0.2">
      <c r="D1880" s="324"/>
    </row>
    <row r="1881" spans="4:4" customFormat="1" x14ac:dyDescent="0.2">
      <c r="D1881" s="324"/>
    </row>
    <row r="1882" spans="4:4" customFormat="1" x14ac:dyDescent="0.2">
      <c r="D1882" s="324"/>
    </row>
    <row r="1883" spans="4:4" customFormat="1" x14ac:dyDescent="0.2">
      <c r="D1883" s="324"/>
    </row>
    <row r="1884" spans="4:4" customFormat="1" x14ac:dyDescent="0.2">
      <c r="D1884" s="324"/>
    </row>
    <row r="1885" spans="4:4" customFormat="1" x14ac:dyDescent="0.2">
      <c r="D1885" s="324"/>
    </row>
    <row r="1886" spans="4:4" customFormat="1" x14ac:dyDescent="0.2">
      <c r="D1886" s="324"/>
    </row>
    <row r="1887" spans="4:4" customFormat="1" x14ac:dyDescent="0.2">
      <c r="D1887" s="324"/>
    </row>
    <row r="1888" spans="4:4" customFormat="1" x14ac:dyDescent="0.2">
      <c r="D1888" s="324"/>
    </row>
    <row r="1889" spans="4:4" customFormat="1" x14ac:dyDescent="0.2">
      <c r="D1889" s="324"/>
    </row>
    <row r="1890" spans="4:4" customFormat="1" x14ac:dyDescent="0.2">
      <c r="D1890" s="324"/>
    </row>
    <row r="1891" spans="4:4" customFormat="1" x14ac:dyDescent="0.2">
      <c r="D1891" s="324"/>
    </row>
    <row r="1892" spans="4:4" customFormat="1" x14ac:dyDescent="0.2">
      <c r="D1892" s="324"/>
    </row>
    <row r="1893" spans="4:4" customFormat="1" x14ac:dyDescent="0.2">
      <c r="D1893" s="324"/>
    </row>
    <row r="1894" spans="4:4" customFormat="1" x14ac:dyDescent="0.2">
      <c r="D1894" s="324"/>
    </row>
    <row r="1895" spans="4:4" customFormat="1" x14ac:dyDescent="0.2">
      <c r="D1895" s="324"/>
    </row>
    <row r="1896" spans="4:4" customFormat="1" x14ac:dyDescent="0.2">
      <c r="D1896" s="324"/>
    </row>
    <row r="1897" spans="4:4" customFormat="1" x14ac:dyDescent="0.2">
      <c r="D1897" s="324"/>
    </row>
    <row r="1898" spans="4:4" customFormat="1" x14ac:dyDescent="0.2">
      <c r="D1898" s="324"/>
    </row>
    <row r="1899" spans="4:4" customFormat="1" x14ac:dyDescent="0.2">
      <c r="D1899" s="324"/>
    </row>
    <row r="1900" spans="4:4" customFormat="1" x14ac:dyDescent="0.2">
      <c r="D1900" s="324"/>
    </row>
    <row r="1901" spans="4:4" customFormat="1" x14ac:dyDescent="0.2">
      <c r="D1901" s="324"/>
    </row>
    <row r="1902" spans="4:4" customFormat="1" x14ac:dyDescent="0.2">
      <c r="D1902" s="324"/>
    </row>
    <row r="1903" spans="4:4" customFormat="1" x14ac:dyDescent="0.2">
      <c r="D1903" s="324"/>
    </row>
    <row r="1904" spans="4:4" customFormat="1" x14ac:dyDescent="0.2">
      <c r="D1904" s="324"/>
    </row>
    <row r="1905" spans="4:4" customFormat="1" x14ac:dyDescent="0.2">
      <c r="D1905" s="324"/>
    </row>
    <row r="1906" spans="4:4" customFormat="1" x14ac:dyDescent="0.2">
      <c r="D1906" s="324"/>
    </row>
    <row r="1907" spans="4:4" customFormat="1" x14ac:dyDescent="0.2">
      <c r="D1907" s="324"/>
    </row>
    <row r="1908" spans="4:4" customFormat="1" x14ac:dyDescent="0.2">
      <c r="D1908" s="324"/>
    </row>
    <row r="1909" spans="4:4" customFormat="1" x14ac:dyDescent="0.2">
      <c r="D1909" s="324"/>
    </row>
    <row r="1910" spans="4:4" customFormat="1" x14ac:dyDescent="0.2">
      <c r="D1910" s="324"/>
    </row>
    <row r="1911" spans="4:4" customFormat="1" x14ac:dyDescent="0.2">
      <c r="D1911" s="324"/>
    </row>
    <row r="1912" spans="4:4" customFormat="1" x14ac:dyDescent="0.2">
      <c r="D1912" s="324"/>
    </row>
    <row r="1913" spans="4:4" customFormat="1" x14ac:dyDescent="0.2">
      <c r="D1913" s="324"/>
    </row>
    <row r="1914" spans="4:4" customFormat="1" x14ac:dyDescent="0.2">
      <c r="D1914" s="324"/>
    </row>
    <row r="1915" spans="4:4" customFormat="1" x14ac:dyDescent="0.2">
      <c r="D1915" s="324"/>
    </row>
    <row r="1916" spans="4:4" customFormat="1" x14ac:dyDescent="0.2">
      <c r="D1916" s="324"/>
    </row>
    <row r="1917" spans="4:4" customFormat="1" x14ac:dyDescent="0.2">
      <c r="D1917" s="324"/>
    </row>
    <row r="1918" spans="4:4" customFormat="1" x14ac:dyDescent="0.2">
      <c r="D1918" s="324"/>
    </row>
    <row r="1919" spans="4:4" customFormat="1" x14ac:dyDescent="0.2">
      <c r="D1919" s="324"/>
    </row>
    <row r="1920" spans="4:4" customFormat="1" x14ac:dyDescent="0.2">
      <c r="D1920" s="324"/>
    </row>
    <row r="1921" spans="4:4" customFormat="1" x14ac:dyDescent="0.2">
      <c r="D1921" s="324"/>
    </row>
    <row r="1922" spans="4:4" customFormat="1" x14ac:dyDescent="0.2">
      <c r="D1922" s="324"/>
    </row>
    <row r="1923" spans="4:4" customFormat="1" x14ac:dyDescent="0.2">
      <c r="D1923" s="324"/>
    </row>
    <row r="1924" spans="4:4" customFormat="1" x14ac:dyDescent="0.2">
      <c r="D1924" s="324"/>
    </row>
    <row r="1925" spans="4:4" customFormat="1" x14ac:dyDescent="0.2">
      <c r="D1925" s="324"/>
    </row>
    <row r="1926" spans="4:4" customFormat="1" x14ac:dyDescent="0.2">
      <c r="D1926" s="324"/>
    </row>
    <row r="1927" spans="4:4" customFormat="1" x14ac:dyDescent="0.2">
      <c r="D1927" s="324"/>
    </row>
    <row r="1928" spans="4:4" customFormat="1" x14ac:dyDescent="0.2">
      <c r="D1928" s="324"/>
    </row>
    <row r="1929" spans="4:4" customFormat="1" x14ac:dyDescent="0.2">
      <c r="D1929" s="324"/>
    </row>
    <row r="1930" spans="4:4" customFormat="1" x14ac:dyDescent="0.2">
      <c r="D1930" s="324"/>
    </row>
    <row r="1931" spans="4:4" customFormat="1" x14ac:dyDescent="0.2">
      <c r="D1931" s="324"/>
    </row>
    <row r="1932" spans="4:4" customFormat="1" x14ac:dyDescent="0.2">
      <c r="D1932" s="324"/>
    </row>
    <row r="1933" spans="4:4" customFormat="1" x14ac:dyDescent="0.2">
      <c r="D1933" s="324"/>
    </row>
    <row r="1934" spans="4:4" customFormat="1" x14ac:dyDescent="0.2">
      <c r="D1934" s="324"/>
    </row>
    <row r="1935" spans="4:4" customFormat="1" x14ac:dyDescent="0.2">
      <c r="D1935" s="324"/>
    </row>
    <row r="1936" spans="4:4" customFormat="1" x14ac:dyDescent="0.2">
      <c r="D1936" s="324"/>
    </row>
    <row r="1937" spans="4:4" customFormat="1" x14ac:dyDescent="0.2">
      <c r="D1937" s="324"/>
    </row>
    <row r="1938" spans="4:4" customFormat="1" x14ac:dyDescent="0.2">
      <c r="D1938" s="324"/>
    </row>
    <row r="1939" spans="4:4" customFormat="1" x14ac:dyDescent="0.2">
      <c r="D1939" s="324"/>
    </row>
    <row r="1940" spans="4:4" customFormat="1" x14ac:dyDescent="0.2">
      <c r="D1940" s="324"/>
    </row>
    <row r="1941" spans="4:4" customFormat="1" x14ac:dyDescent="0.2">
      <c r="D1941" s="324"/>
    </row>
    <row r="1942" spans="4:4" customFormat="1" x14ac:dyDescent="0.2">
      <c r="D1942" s="324"/>
    </row>
    <row r="1943" spans="4:4" customFormat="1" x14ac:dyDescent="0.2">
      <c r="D1943" s="324"/>
    </row>
    <row r="1944" spans="4:4" customFormat="1" x14ac:dyDescent="0.2">
      <c r="D1944" s="324"/>
    </row>
    <row r="1945" spans="4:4" customFormat="1" x14ac:dyDescent="0.2">
      <c r="D1945" s="324"/>
    </row>
    <row r="1946" spans="4:4" customFormat="1" x14ac:dyDescent="0.2">
      <c r="D1946" s="324"/>
    </row>
    <row r="1947" spans="4:4" customFormat="1" x14ac:dyDescent="0.2">
      <c r="D1947" s="324"/>
    </row>
    <row r="1948" spans="4:4" customFormat="1" x14ac:dyDescent="0.2">
      <c r="D1948" s="324"/>
    </row>
    <row r="1949" spans="4:4" customFormat="1" x14ac:dyDescent="0.2">
      <c r="D1949" s="324"/>
    </row>
    <row r="1950" spans="4:4" customFormat="1" x14ac:dyDescent="0.2">
      <c r="D1950" s="324"/>
    </row>
    <row r="1951" spans="4:4" customFormat="1" x14ac:dyDescent="0.2">
      <c r="D1951" s="324"/>
    </row>
    <row r="1952" spans="4:4" customFormat="1" x14ac:dyDescent="0.2">
      <c r="D1952" s="324"/>
    </row>
    <row r="1953" spans="4:4" customFormat="1" x14ac:dyDescent="0.2">
      <c r="D1953" s="324"/>
    </row>
    <row r="1954" spans="4:4" customFormat="1" x14ac:dyDescent="0.2">
      <c r="D1954" s="324"/>
    </row>
    <row r="1955" spans="4:4" customFormat="1" x14ac:dyDescent="0.2">
      <c r="D1955" s="324"/>
    </row>
    <row r="1956" spans="4:4" customFormat="1" x14ac:dyDescent="0.2">
      <c r="D1956" s="324"/>
    </row>
    <row r="1957" spans="4:4" customFormat="1" x14ac:dyDescent="0.2">
      <c r="D1957" s="324"/>
    </row>
    <row r="1958" spans="4:4" customFormat="1" x14ac:dyDescent="0.2">
      <c r="D1958" s="324"/>
    </row>
    <row r="1959" spans="4:4" customFormat="1" x14ac:dyDescent="0.2">
      <c r="D1959" s="324"/>
    </row>
    <row r="1960" spans="4:4" customFormat="1" x14ac:dyDescent="0.2">
      <c r="D1960" s="324"/>
    </row>
    <row r="1961" spans="4:4" customFormat="1" x14ac:dyDescent="0.2">
      <c r="D1961" s="324"/>
    </row>
    <row r="1962" spans="4:4" customFormat="1" x14ac:dyDescent="0.2">
      <c r="D1962" s="324"/>
    </row>
    <row r="1963" spans="4:4" customFormat="1" x14ac:dyDescent="0.2">
      <c r="D1963" s="324"/>
    </row>
    <row r="1964" spans="4:4" customFormat="1" x14ac:dyDescent="0.2">
      <c r="D1964" s="324"/>
    </row>
    <row r="1965" spans="4:4" customFormat="1" x14ac:dyDescent="0.2">
      <c r="D1965" s="324"/>
    </row>
    <row r="1966" spans="4:4" customFormat="1" x14ac:dyDescent="0.2">
      <c r="D1966" s="324"/>
    </row>
    <row r="1967" spans="4:4" customFormat="1" x14ac:dyDescent="0.2">
      <c r="D1967" s="324"/>
    </row>
    <row r="1968" spans="4:4" customFormat="1" x14ac:dyDescent="0.2">
      <c r="D1968" s="324"/>
    </row>
    <row r="1969" spans="4:4" customFormat="1" x14ac:dyDescent="0.2">
      <c r="D1969" s="324"/>
    </row>
    <row r="1970" spans="4:4" customFormat="1" x14ac:dyDescent="0.2">
      <c r="D1970" s="324"/>
    </row>
    <row r="1971" spans="4:4" customFormat="1" x14ac:dyDescent="0.2">
      <c r="D1971" s="324"/>
    </row>
    <row r="1972" spans="4:4" customFormat="1" x14ac:dyDescent="0.2">
      <c r="D1972" s="324"/>
    </row>
    <row r="1973" spans="4:4" customFormat="1" x14ac:dyDescent="0.2">
      <c r="D1973" s="324"/>
    </row>
    <row r="1974" spans="4:4" customFormat="1" x14ac:dyDescent="0.2">
      <c r="D1974" s="324"/>
    </row>
    <row r="1975" spans="4:4" customFormat="1" x14ac:dyDescent="0.2">
      <c r="D1975" s="324"/>
    </row>
    <row r="1976" spans="4:4" customFormat="1" x14ac:dyDescent="0.2">
      <c r="D1976" s="324"/>
    </row>
    <row r="1977" spans="4:4" customFormat="1" x14ac:dyDescent="0.2">
      <c r="D1977" s="324"/>
    </row>
    <row r="1978" spans="4:4" customFormat="1" x14ac:dyDescent="0.2">
      <c r="D1978" s="324"/>
    </row>
    <row r="1979" spans="4:4" customFormat="1" x14ac:dyDescent="0.2">
      <c r="D1979" s="324"/>
    </row>
    <row r="1980" spans="4:4" customFormat="1" x14ac:dyDescent="0.2">
      <c r="D1980" s="324"/>
    </row>
    <row r="1981" spans="4:4" customFormat="1" x14ac:dyDescent="0.2">
      <c r="D1981" s="324"/>
    </row>
    <row r="1982" spans="4:4" customFormat="1" x14ac:dyDescent="0.2">
      <c r="D1982" s="324"/>
    </row>
    <row r="1983" spans="4:4" customFormat="1" x14ac:dyDescent="0.2">
      <c r="D1983" s="324"/>
    </row>
    <row r="1984" spans="4:4" customFormat="1" x14ac:dyDescent="0.2">
      <c r="D1984" s="324"/>
    </row>
    <row r="1985" spans="4:4" customFormat="1" x14ac:dyDescent="0.2">
      <c r="D1985" s="324"/>
    </row>
    <row r="1986" spans="4:4" customFormat="1" x14ac:dyDescent="0.2">
      <c r="D1986" s="324"/>
    </row>
    <row r="1987" spans="4:4" customFormat="1" x14ac:dyDescent="0.2">
      <c r="D1987" s="324"/>
    </row>
    <row r="1988" spans="4:4" customFormat="1" x14ac:dyDescent="0.2">
      <c r="D1988" s="324"/>
    </row>
    <row r="1989" spans="4:4" customFormat="1" x14ac:dyDescent="0.2">
      <c r="D1989" s="324"/>
    </row>
    <row r="1990" spans="4:4" customFormat="1" x14ac:dyDescent="0.2">
      <c r="D1990" s="324"/>
    </row>
    <row r="1991" spans="4:4" customFormat="1" x14ac:dyDescent="0.2">
      <c r="D1991" s="324"/>
    </row>
    <row r="1992" spans="4:4" customFormat="1" x14ac:dyDescent="0.2">
      <c r="D1992" s="324"/>
    </row>
    <row r="1993" spans="4:4" customFormat="1" x14ac:dyDescent="0.2">
      <c r="D1993" s="324"/>
    </row>
    <row r="1994" spans="4:4" customFormat="1" x14ac:dyDescent="0.2">
      <c r="D1994" s="324"/>
    </row>
    <row r="1995" spans="4:4" customFormat="1" x14ac:dyDescent="0.2">
      <c r="D1995" s="324"/>
    </row>
    <row r="1996" spans="4:4" customFormat="1" x14ac:dyDescent="0.2">
      <c r="D1996" s="324"/>
    </row>
    <row r="1997" spans="4:4" customFormat="1" x14ac:dyDescent="0.2">
      <c r="D1997" s="324"/>
    </row>
    <row r="1998" spans="4:4" customFormat="1" x14ac:dyDescent="0.2">
      <c r="D1998" s="324"/>
    </row>
    <row r="1999" spans="4:4" customFormat="1" x14ac:dyDescent="0.2">
      <c r="D1999" s="324"/>
    </row>
    <row r="2000" spans="4:4" customFormat="1" x14ac:dyDescent="0.2">
      <c r="D2000" s="324"/>
    </row>
    <row r="2001" spans="4:4" customFormat="1" x14ac:dyDescent="0.2">
      <c r="D2001" s="324"/>
    </row>
    <row r="2002" spans="4:4" customFormat="1" x14ac:dyDescent="0.2">
      <c r="D2002" s="324"/>
    </row>
    <row r="2003" spans="4:4" customFormat="1" x14ac:dyDescent="0.2">
      <c r="D2003" s="324"/>
    </row>
    <row r="2004" spans="4:4" customFormat="1" x14ac:dyDescent="0.2">
      <c r="D2004" s="324"/>
    </row>
    <row r="2005" spans="4:4" customFormat="1" x14ac:dyDescent="0.2">
      <c r="D2005" s="324"/>
    </row>
    <row r="2006" spans="4:4" customFormat="1" x14ac:dyDescent="0.2">
      <c r="D2006" s="324"/>
    </row>
    <row r="2007" spans="4:4" customFormat="1" x14ac:dyDescent="0.2">
      <c r="D2007" s="324"/>
    </row>
    <row r="2008" spans="4:4" customFormat="1" x14ac:dyDescent="0.2">
      <c r="D2008" s="324"/>
    </row>
    <row r="2009" spans="4:4" customFormat="1" x14ac:dyDescent="0.2">
      <c r="D2009" s="324"/>
    </row>
    <row r="2010" spans="4:4" customFormat="1" x14ac:dyDescent="0.2">
      <c r="D2010" s="324"/>
    </row>
    <row r="2011" spans="4:4" customFormat="1" x14ac:dyDescent="0.2">
      <c r="D2011" s="324"/>
    </row>
    <row r="2012" spans="4:4" customFormat="1" x14ac:dyDescent="0.2">
      <c r="D2012" s="324"/>
    </row>
    <row r="2013" spans="4:4" customFormat="1" x14ac:dyDescent="0.2">
      <c r="D2013" s="324"/>
    </row>
    <row r="2014" spans="4:4" customFormat="1" x14ac:dyDescent="0.2">
      <c r="D2014" s="324"/>
    </row>
    <row r="2015" spans="4:4" customFormat="1" x14ac:dyDescent="0.2">
      <c r="D2015" s="324"/>
    </row>
    <row r="2016" spans="4:4" customFormat="1" x14ac:dyDescent="0.2">
      <c r="D2016" s="324"/>
    </row>
    <row r="2017" spans="4:4" customFormat="1" x14ac:dyDescent="0.2">
      <c r="D2017" s="324"/>
    </row>
    <row r="2018" spans="4:4" customFormat="1" x14ac:dyDescent="0.2">
      <c r="D2018" s="324"/>
    </row>
    <row r="2019" spans="4:4" customFormat="1" x14ac:dyDescent="0.2">
      <c r="D2019" s="324"/>
    </row>
    <row r="2020" spans="4:4" customFormat="1" x14ac:dyDescent="0.2">
      <c r="D2020" s="324"/>
    </row>
    <row r="2021" spans="4:4" customFormat="1" x14ac:dyDescent="0.2">
      <c r="D2021" s="324"/>
    </row>
    <row r="2022" spans="4:4" customFormat="1" x14ac:dyDescent="0.2">
      <c r="D2022" s="324"/>
    </row>
    <row r="2023" spans="4:4" customFormat="1" x14ac:dyDescent="0.2">
      <c r="D2023" s="324"/>
    </row>
    <row r="2024" spans="4:4" customFormat="1" x14ac:dyDescent="0.2">
      <c r="D2024" s="324"/>
    </row>
    <row r="2025" spans="4:4" customFormat="1" x14ac:dyDescent="0.2">
      <c r="D2025" s="324"/>
    </row>
    <row r="2026" spans="4:4" customFormat="1" x14ac:dyDescent="0.2">
      <c r="D2026" s="324"/>
    </row>
    <row r="2027" spans="4:4" customFormat="1" x14ac:dyDescent="0.2">
      <c r="D2027" s="324"/>
    </row>
    <row r="2028" spans="4:4" customFormat="1" x14ac:dyDescent="0.2">
      <c r="D2028" s="324"/>
    </row>
    <row r="2029" spans="4:4" customFormat="1" x14ac:dyDescent="0.2">
      <c r="D2029" s="324"/>
    </row>
    <row r="2030" spans="4:4" customFormat="1" x14ac:dyDescent="0.2">
      <c r="D2030" s="324"/>
    </row>
    <row r="2031" spans="4:4" customFormat="1" x14ac:dyDescent="0.2">
      <c r="D2031" s="324"/>
    </row>
    <row r="2032" spans="4:4" customFormat="1" x14ac:dyDescent="0.2">
      <c r="D2032" s="324"/>
    </row>
    <row r="2033" spans="4:4" customFormat="1" x14ac:dyDescent="0.2">
      <c r="D2033" s="324"/>
    </row>
    <row r="2034" spans="4:4" customFormat="1" x14ac:dyDescent="0.2">
      <c r="D2034" s="324"/>
    </row>
    <row r="2035" spans="4:4" customFormat="1" x14ac:dyDescent="0.2">
      <c r="D2035" s="324"/>
    </row>
    <row r="2036" spans="4:4" customFormat="1" x14ac:dyDescent="0.2">
      <c r="D2036" s="324"/>
    </row>
    <row r="2037" spans="4:4" customFormat="1" x14ac:dyDescent="0.2">
      <c r="D2037" s="324"/>
    </row>
    <row r="2038" spans="4:4" customFormat="1" x14ac:dyDescent="0.2">
      <c r="D2038" s="324"/>
    </row>
    <row r="2039" spans="4:4" customFormat="1" x14ac:dyDescent="0.2">
      <c r="D2039" s="324"/>
    </row>
    <row r="2040" spans="4:4" customFormat="1" x14ac:dyDescent="0.2">
      <c r="D2040" s="324"/>
    </row>
    <row r="2041" spans="4:4" customFormat="1" x14ac:dyDescent="0.2">
      <c r="D2041" s="324"/>
    </row>
    <row r="2042" spans="4:4" customFormat="1" x14ac:dyDescent="0.2">
      <c r="D2042" s="324"/>
    </row>
    <row r="2043" spans="4:4" customFormat="1" x14ac:dyDescent="0.2">
      <c r="D2043" s="324"/>
    </row>
    <row r="2044" spans="4:4" customFormat="1" x14ac:dyDescent="0.2">
      <c r="D2044" s="324"/>
    </row>
    <row r="2045" spans="4:4" customFormat="1" x14ac:dyDescent="0.2">
      <c r="D2045" s="324"/>
    </row>
    <row r="2046" spans="4:4" customFormat="1" x14ac:dyDescent="0.2">
      <c r="D2046" s="324"/>
    </row>
    <row r="2047" spans="4:4" customFormat="1" x14ac:dyDescent="0.2">
      <c r="D2047" s="324"/>
    </row>
    <row r="2048" spans="4:4" customFormat="1" x14ac:dyDescent="0.2">
      <c r="D2048" s="324"/>
    </row>
    <row r="2049" spans="4:4" customFormat="1" x14ac:dyDescent="0.2">
      <c r="D2049" s="324"/>
    </row>
    <row r="2050" spans="4:4" customFormat="1" x14ac:dyDescent="0.2">
      <c r="D2050" s="324"/>
    </row>
    <row r="2051" spans="4:4" customFormat="1" x14ac:dyDescent="0.2">
      <c r="D2051" s="324"/>
    </row>
    <row r="2052" spans="4:4" customFormat="1" x14ac:dyDescent="0.2">
      <c r="D2052" s="324"/>
    </row>
    <row r="2053" spans="4:4" customFormat="1" x14ac:dyDescent="0.2">
      <c r="D2053" s="324"/>
    </row>
    <row r="2054" spans="4:4" customFormat="1" x14ac:dyDescent="0.2">
      <c r="D2054" s="324"/>
    </row>
    <row r="2055" spans="4:4" customFormat="1" x14ac:dyDescent="0.2">
      <c r="D2055" s="324"/>
    </row>
    <row r="2056" spans="4:4" customFormat="1" x14ac:dyDescent="0.2">
      <c r="D2056" s="324"/>
    </row>
    <row r="2057" spans="4:4" customFormat="1" x14ac:dyDescent="0.2">
      <c r="D2057" s="324"/>
    </row>
    <row r="2058" spans="4:4" customFormat="1" x14ac:dyDescent="0.2">
      <c r="D2058" s="324"/>
    </row>
    <row r="2059" spans="4:4" customFormat="1" x14ac:dyDescent="0.2">
      <c r="D2059" s="324"/>
    </row>
    <row r="2060" spans="4:4" customFormat="1" x14ac:dyDescent="0.2">
      <c r="D2060" s="324"/>
    </row>
    <row r="2061" spans="4:4" customFormat="1" x14ac:dyDescent="0.2">
      <c r="D2061" s="324"/>
    </row>
    <row r="2062" spans="4:4" customFormat="1" x14ac:dyDescent="0.2">
      <c r="D2062" s="324"/>
    </row>
    <row r="2063" spans="4:4" customFormat="1" x14ac:dyDescent="0.2">
      <c r="D2063" s="324"/>
    </row>
    <row r="2064" spans="4:4" customFormat="1" x14ac:dyDescent="0.2">
      <c r="D2064" s="324"/>
    </row>
    <row r="2065" spans="4:4" customFormat="1" x14ac:dyDescent="0.2">
      <c r="D2065" s="324"/>
    </row>
    <row r="2066" spans="4:4" customFormat="1" x14ac:dyDescent="0.2">
      <c r="D2066" s="324"/>
    </row>
    <row r="2067" spans="4:4" customFormat="1" x14ac:dyDescent="0.2">
      <c r="D2067" s="324"/>
    </row>
    <row r="2068" spans="4:4" customFormat="1" x14ac:dyDescent="0.2">
      <c r="D2068" s="324"/>
    </row>
    <row r="2069" spans="4:4" customFormat="1" x14ac:dyDescent="0.2">
      <c r="D2069" s="324"/>
    </row>
    <row r="2070" spans="4:4" customFormat="1" x14ac:dyDescent="0.2">
      <c r="D2070" s="324"/>
    </row>
    <row r="2071" spans="4:4" customFormat="1" x14ac:dyDescent="0.2">
      <c r="D2071" s="324"/>
    </row>
    <row r="2072" spans="4:4" customFormat="1" x14ac:dyDescent="0.2">
      <c r="D2072" s="324"/>
    </row>
    <row r="2073" spans="4:4" customFormat="1" x14ac:dyDescent="0.2">
      <c r="D2073" s="324"/>
    </row>
    <row r="2074" spans="4:4" customFormat="1" x14ac:dyDescent="0.2">
      <c r="D2074" s="324"/>
    </row>
    <row r="2075" spans="4:4" customFormat="1" x14ac:dyDescent="0.2">
      <c r="D2075" s="324"/>
    </row>
    <row r="2076" spans="4:4" customFormat="1" x14ac:dyDescent="0.2">
      <c r="D2076" s="324"/>
    </row>
    <row r="2077" spans="4:4" customFormat="1" x14ac:dyDescent="0.2">
      <c r="D2077" s="324"/>
    </row>
    <row r="2078" spans="4:4" customFormat="1" x14ac:dyDescent="0.2">
      <c r="D2078" s="324"/>
    </row>
    <row r="2079" spans="4:4" customFormat="1" x14ac:dyDescent="0.2">
      <c r="D2079" s="324"/>
    </row>
    <row r="2080" spans="4:4" customFormat="1" x14ac:dyDescent="0.2">
      <c r="D2080" s="324"/>
    </row>
    <row r="2081" spans="4:4" customFormat="1" x14ac:dyDescent="0.2">
      <c r="D2081" s="324"/>
    </row>
    <row r="2082" spans="4:4" customFormat="1" x14ac:dyDescent="0.2">
      <c r="D2082" s="324"/>
    </row>
    <row r="2083" spans="4:4" customFormat="1" x14ac:dyDescent="0.2">
      <c r="D2083" s="324"/>
    </row>
    <row r="2084" spans="4:4" customFormat="1" x14ac:dyDescent="0.2">
      <c r="D2084" s="324"/>
    </row>
    <row r="2085" spans="4:4" customFormat="1" x14ac:dyDescent="0.2">
      <c r="D2085" s="324"/>
    </row>
    <row r="2086" spans="4:4" customFormat="1" x14ac:dyDescent="0.2">
      <c r="D2086" s="324"/>
    </row>
    <row r="2087" spans="4:4" customFormat="1" x14ac:dyDescent="0.2">
      <c r="D2087" s="324"/>
    </row>
    <row r="2088" spans="4:4" customFormat="1" x14ac:dyDescent="0.2">
      <c r="D2088" s="324"/>
    </row>
    <row r="2089" spans="4:4" customFormat="1" x14ac:dyDescent="0.2">
      <c r="D2089" s="324"/>
    </row>
    <row r="2090" spans="4:4" customFormat="1" x14ac:dyDescent="0.2">
      <c r="D2090" s="324"/>
    </row>
    <row r="2091" spans="4:4" customFormat="1" x14ac:dyDescent="0.2">
      <c r="D2091" s="324"/>
    </row>
    <row r="2092" spans="4:4" customFormat="1" x14ac:dyDescent="0.2">
      <c r="D2092" s="324"/>
    </row>
    <row r="2093" spans="4:4" customFormat="1" x14ac:dyDescent="0.2">
      <c r="D2093" s="324"/>
    </row>
    <row r="2094" spans="4:4" customFormat="1" x14ac:dyDescent="0.2">
      <c r="D2094" s="324"/>
    </row>
    <row r="2095" spans="4:4" customFormat="1" x14ac:dyDescent="0.2">
      <c r="D2095" s="324"/>
    </row>
    <row r="2096" spans="4:4" customFormat="1" x14ac:dyDescent="0.2">
      <c r="D2096" s="324"/>
    </row>
    <row r="2097" spans="4:4" customFormat="1" x14ac:dyDescent="0.2">
      <c r="D2097" s="324"/>
    </row>
    <row r="2098" spans="4:4" customFormat="1" x14ac:dyDescent="0.2">
      <c r="D2098" s="324"/>
    </row>
    <row r="2099" spans="4:4" customFormat="1" x14ac:dyDescent="0.2">
      <c r="D2099" s="324"/>
    </row>
    <row r="2100" spans="4:4" customFormat="1" x14ac:dyDescent="0.2">
      <c r="D2100" s="324"/>
    </row>
    <row r="2101" spans="4:4" customFormat="1" x14ac:dyDescent="0.2">
      <c r="D2101" s="324"/>
    </row>
    <row r="2102" spans="4:4" customFormat="1" x14ac:dyDescent="0.2">
      <c r="D2102" s="324"/>
    </row>
    <row r="2103" spans="4:4" customFormat="1" x14ac:dyDescent="0.2">
      <c r="D2103" s="324"/>
    </row>
    <row r="2104" spans="4:4" customFormat="1" x14ac:dyDescent="0.2">
      <c r="D2104" s="324"/>
    </row>
    <row r="2105" spans="4:4" customFormat="1" x14ac:dyDescent="0.2">
      <c r="D2105" s="324"/>
    </row>
    <row r="2106" spans="4:4" customFormat="1" x14ac:dyDescent="0.2">
      <c r="D2106" s="324"/>
    </row>
    <row r="2107" spans="4:4" customFormat="1" x14ac:dyDescent="0.2">
      <c r="D2107" s="324"/>
    </row>
    <row r="2108" spans="4:4" customFormat="1" x14ac:dyDescent="0.2">
      <c r="D2108" s="324"/>
    </row>
    <row r="2109" spans="4:4" customFormat="1" x14ac:dyDescent="0.2">
      <c r="D2109" s="324"/>
    </row>
    <row r="2110" spans="4:4" customFormat="1" x14ac:dyDescent="0.2">
      <c r="D2110" s="324"/>
    </row>
    <row r="2111" spans="4:4" customFormat="1" x14ac:dyDescent="0.2">
      <c r="D2111" s="324"/>
    </row>
    <row r="2112" spans="4:4" customFormat="1" x14ac:dyDescent="0.2">
      <c r="D2112" s="324"/>
    </row>
    <row r="2113" spans="4:4" customFormat="1" x14ac:dyDescent="0.2">
      <c r="D2113" s="324"/>
    </row>
    <row r="2114" spans="4:4" customFormat="1" x14ac:dyDescent="0.2">
      <c r="D2114" s="324"/>
    </row>
    <row r="2115" spans="4:4" customFormat="1" x14ac:dyDescent="0.2">
      <c r="D2115" s="324"/>
    </row>
    <row r="2116" spans="4:4" customFormat="1" x14ac:dyDescent="0.2">
      <c r="D2116" s="324"/>
    </row>
    <row r="2117" spans="4:4" customFormat="1" x14ac:dyDescent="0.2">
      <c r="D2117" s="324"/>
    </row>
    <row r="2118" spans="4:4" customFormat="1" x14ac:dyDescent="0.2">
      <c r="D2118" s="324"/>
    </row>
    <row r="2119" spans="4:4" customFormat="1" x14ac:dyDescent="0.2">
      <c r="D2119" s="324"/>
    </row>
    <row r="2120" spans="4:4" customFormat="1" x14ac:dyDescent="0.2">
      <c r="D2120" s="324"/>
    </row>
    <row r="2121" spans="4:4" customFormat="1" x14ac:dyDescent="0.2">
      <c r="D2121" s="324"/>
    </row>
    <row r="2122" spans="4:4" customFormat="1" x14ac:dyDescent="0.2">
      <c r="D2122" s="324"/>
    </row>
    <row r="2123" spans="4:4" customFormat="1" x14ac:dyDescent="0.2">
      <c r="D2123" s="324"/>
    </row>
    <row r="2124" spans="4:4" customFormat="1" x14ac:dyDescent="0.2">
      <c r="D2124" s="324"/>
    </row>
    <row r="2125" spans="4:4" customFormat="1" x14ac:dyDescent="0.2">
      <c r="D2125" s="324"/>
    </row>
    <row r="2126" spans="4:4" customFormat="1" x14ac:dyDescent="0.2">
      <c r="D2126" s="324"/>
    </row>
    <row r="2127" spans="4:4" customFormat="1" x14ac:dyDescent="0.2">
      <c r="D2127" s="324"/>
    </row>
    <row r="2128" spans="4:4" customFormat="1" x14ac:dyDescent="0.2">
      <c r="D2128" s="324"/>
    </row>
    <row r="2129" spans="4:4" customFormat="1" x14ac:dyDescent="0.2">
      <c r="D2129" s="324"/>
    </row>
    <row r="2130" spans="4:4" customFormat="1" x14ac:dyDescent="0.2">
      <c r="D2130" s="324"/>
    </row>
    <row r="2131" spans="4:4" customFormat="1" x14ac:dyDescent="0.2">
      <c r="D2131" s="324"/>
    </row>
    <row r="2132" spans="4:4" customFormat="1" x14ac:dyDescent="0.2">
      <c r="D2132" s="324"/>
    </row>
    <row r="2133" spans="4:4" customFormat="1" x14ac:dyDescent="0.2">
      <c r="D2133" s="324"/>
    </row>
    <row r="2134" spans="4:4" customFormat="1" x14ac:dyDescent="0.2">
      <c r="D2134" s="324"/>
    </row>
    <row r="2135" spans="4:4" customFormat="1" x14ac:dyDescent="0.2">
      <c r="D2135" s="324"/>
    </row>
    <row r="2136" spans="4:4" customFormat="1" x14ac:dyDescent="0.2">
      <c r="D2136" s="324"/>
    </row>
    <row r="2137" spans="4:4" customFormat="1" x14ac:dyDescent="0.2">
      <c r="D2137" s="324"/>
    </row>
    <row r="2138" spans="4:4" customFormat="1" x14ac:dyDescent="0.2">
      <c r="D2138" s="324"/>
    </row>
    <row r="2139" spans="4:4" customFormat="1" x14ac:dyDescent="0.2">
      <c r="D2139" s="324"/>
    </row>
    <row r="2140" spans="4:4" customFormat="1" x14ac:dyDescent="0.2">
      <c r="D2140" s="324"/>
    </row>
    <row r="2141" spans="4:4" customFormat="1" x14ac:dyDescent="0.2">
      <c r="D2141" s="324"/>
    </row>
    <row r="2142" spans="4:4" customFormat="1" x14ac:dyDescent="0.2">
      <c r="D2142" s="324"/>
    </row>
    <row r="2143" spans="4:4" customFormat="1" x14ac:dyDescent="0.2">
      <c r="D2143" s="324"/>
    </row>
    <row r="2144" spans="4:4" customFormat="1" x14ac:dyDescent="0.2">
      <c r="D2144" s="324"/>
    </row>
    <row r="2145" spans="4:4" customFormat="1" x14ac:dyDescent="0.2">
      <c r="D2145" s="324"/>
    </row>
    <row r="2146" spans="4:4" customFormat="1" x14ac:dyDescent="0.2">
      <c r="D2146" s="324"/>
    </row>
    <row r="2147" spans="4:4" customFormat="1" x14ac:dyDescent="0.2">
      <c r="D2147" s="324"/>
    </row>
    <row r="2148" spans="4:4" customFormat="1" x14ac:dyDescent="0.2">
      <c r="D2148" s="324"/>
    </row>
    <row r="2149" spans="4:4" customFormat="1" x14ac:dyDescent="0.2">
      <c r="D2149" s="324"/>
    </row>
    <row r="2150" spans="4:4" customFormat="1" x14ac:dyDescent="0.2">
      <c r="D2150" s="324"/>
    </row>
    <row r="2151" spans="4:4" customFormat="1" x14ac:dyDescent="0.2">
      <c r="D2151" s="324"/>
    </row>
    <row r="2152" spans="4:4" customFormat="1" x14ac:dyDescent="0.2">
      <c r="D2152" s="324"/>
    </row>
    <row r="2153" spans="4:4" customFormat="1" x14ac:dyDescent="0.2">
      <c r="D2153" s="324"/>
    </row>
    <row r="2154" spans="4:4" customFormat="1" x14ac:dyDescent="0.2">
      <c r="D2154" s="324"/>
    </row>
    <row r="2155" spans="4:4" customFormat="1" x14ac:dyDescent="0.2">
      <c r="D2155" s="324"/>
    </row>
    <row r="2156" spans="4:4" customFormat="1" x14ac:dyDescent="0.2">
      <c r="D2156" s="324"/>
    </row>
    <row r="2157" spans="4:4" customFormat="1" x14ac:dyDescent="0.2">
      <c r="D2157" s="324"/>
    </row>
    <row r="2158" spans="4:4" customFormat="1" x14ac:dyDescent="0.2">
      <c r="D2158" s="324"/>
    </row>
    <row r="2159" spans="4:4" customFormat="1" x14ac:dyDescent="0.2">
      <c r="D2159" s="324"/>
    </row>
    <row r="2160" spans="4:4" customFormat="1" x14ac:dyDescent="0.2">
      <c r="D2160" s="324"/>
    </row>
    <row r="2161" spans="4:4" customFormat="1" x14ac:dyDescent="0.2">
      <c r="D2161" s="324"/>
    </row>
    <row r="2162" spans="4:4" customFormat="1" x14ac:dyDescent="0.2">
      <c r="D2162" s="324"/>
    </row>
    <row r="2163" spans="4:4" customFormat="1" x14ac:dyDescent="0.2">
      <c r="D2163" s="324"/>
    </row>
    <row r="2164" spans="4:4" customFormat="1" x14ac:dyDescent="0.2">
      <c r="D2164" s="324"/>
    </row>
    <row r="2165" spans="4:4" customFormat="1" x14ac:dyDescent="0.2">
      <c r="D2165" s="324"/>
    </row>
    <row r="2166" spans="4:4" customFormat="1" x14ac:dyDescent="0.2">
      <c r="D2166" s="324"/>
    </row>
    <row r="2167" spans="4:4" customFormat="1" x14ac:dyDescent="0.2">
      <c r="D2167" s="324"/>
    </row>
    <row r="2168" spans="4:4" customFormat="1" x14ac:dyDescent="0.2">
      <c r="D2168" s="324"/>
    </row>
    <row r="2169" spans="4:4" customFormat="1" x14ac:dyDescent="0.2">
      <c r="D2169" s="324"/>
    </row>
    <row r="2170" spans="4:4" customFormat="1" x14ac:dyDescent="0.2">
      <c r="D2170" s="324"/>
    </row>
    <row r="2171" spans="4:4" customFormat="1" x14ac:dyDescent="0.2">
      <c r="D2171" s="324"/>
    </row>
    <row r="2172" spans="4:4" customFormat="1" x14ac:dyDescent="0.2">
      <c r="D2172" s="324"/>
    </row>
    <row r="2173" spans="4:4" customFormat="1" x14ac:dyDescent="0.2">
      <c r="D2173" s="324"/>
    </row>
    <row r="2174" spans="4:4" customFormat="1" x14ac:dyDescent="0.2">
      <c r="D2174" s="324"/>
    </row>
    <row r="2175" spans="4:4" customFormat="1" x14ac:dyDescent="0.2">
      <c r="D2175" s="324"/>
    </row>
    <row r="2176" spans="4:4" customFormat="1" x14ac:dyDescent="0.2">
      <c r="D2176" s="324"/>
    </row>
    <row r="2177" spans="4:4" customFormat="1" x14ac:dyDescent="0.2">
      <c r="D2177" s="324"/>
    </row>
    <row r="2178" spans="4:4" customFormat="1" x14ac:dyDescent="0.2">
      <c r="D2178" s="324"/>
    </row>
    <row r="2179" spans="4:4" customFormat="1" x14ac:dyDescent="0.2">
      <c r="D2179" s="324"/>
    </row>
    <row r="2180" spans="4:4" customFormat="1" x14ac:dyDescent="0.2">
      <c r="D2180" s="324"/>
    </row>
    <row r="2181" spans="4:4" customFormat="1" x14ac:dyDescent="0.2">
      <c r="D2181" s="324"/>
    </row>
    <row r="2182" spans="4:4" customFormat="1" x14ac:dyDescent="0.2">
      <c r="D2182" s="324"/>
    </row>
    <row r="2183" spans="4:4" customFormat="1" x14ac:dyDescent="0.2">
      <c r="D2183" s="324"/>
    </row>
    <row r="2184" spans="4:4" customFormat="1" x14ac:dyDescent="0.2">
      <c r="D2184" s="324"/>
    </row>
    <row r="2185" spans="4:4" customFormat="1" x14ac:dyDescent="0.2">
      <c r="D2185" s="324"/>
    </row>
    <row r="2186" spans="4:4" customFormat="1" x14ac:dyDescent="0.2">
      <c r="D2186" s="324"/>
    </row>
    <row r="2187" spans="4:4" customFormat="1" x14ac:dyDescent="0.2">
      <c r="D2187" s="324"/>
    </row>
    <row r="2188" spans="4:4" customFormat="1" x14ac:dyDescent="0.2">
      <c r="D2188" s="324"/>
    </row>
    <row r="2189" spans="4:4" customFormat="1" x14ac:dyDescent="0.2">
      <c r="D2189" s="324"/>
    </row>
    <row r="2190" spans="4:4" customFormat="1" x14ac:dyDescent="0.2">
      <c r="D2190" s="324"/>
    </row>
    <row r="2191" spans="4:4" customFormat="1" x14ac:dyDescent="0.2">
      <c r="D2191" s="324"/>
    </row>
    <row r="2192" spans="4:4" customFormat="1" x14ac:dyDescent="0.2">
      <c r="D2192" s="324"/>
    </row>
    <row r="2193" spans="4:4" customFormat="1" x14ac:dyDescent="0.2">
      <c r="D2193" s="324"/>
    </row>
    <row r="2194" spans="4:4" customFormat="1" x14ac:dyDescent="0.2">
      <c r="D2194" s="324"/>
    </row>
    <row r="2195" spans="4:4" customFormat="1" x14ac:dyDescent="0.2">
      <c r="D2195" s="324"/>
    </row>
    <row r="2196" spans="4:4" customFormat="1" x14ac:dyDescent="0.2">
      <c r="D2196" s="324"/>
    </row>
    <row r="2197" spans="4:4" customFormat="1" x14ac:dyDescent="0.2">
      <c r="D2197" s="324"/>
    </row>
    <row r="2198" spans="4:4" customFormat="1" x14ac:dyDescent="0.2">
      <c r="D2198" s="324"/>
    </row>
    <row r="2199" spans="4:4" customFormat="1" x14ac:dyDescent="0.2">
      <c r="D2199" s="324"/>
    </row>
    <row r="2200" spans="4:4" customFormat="1" x14ac:dyDescent="0.2">
      <c r="D2200" s="324"/>
    </row>
    <row r="2201" spans="4:4" customFormat="1" x14ac:dyDescent="0.2">
      <c r="D2201" s="324"/>
    </row>
    <row r="2202" spans="4:4" customFormat="1" x14ac:dyDescent="0.2">
      <c r="D2202" s="324"/>
    </row>
    <row r="2203" spans="4:4" customFormat="1" x14ac:dyDescent="0.2">
      <c r="D2203" s="324"/>
    </row>
    <row r="2204" spans="4:4" customFormat="1" x14ac:dyDescent="0.2">
      <c r="D2204" s="324"/>
    </row>
    <row r="2205" spans="4:4" customFormat="1" x14ac:dyDescent="0.2">
      <c r="D2205" s="324"/>
    </row>
    <row r="2206" spans="4:4" customFormat="1" x14ac:dyDescent="0.2">
      <c r="D2206" s="324"/>
    </row>
    <row r="2207" spans="4:4" customFormat="1" x14ac:dyDescent="0.2">
      <c r="D2207" s="324"/>
    </row>
    <row r="2208" spans="4:4" customFormat="1" x14ac:dyDescent="0.2">
      <c r="D2208" s="324"/>
    </row>
    <row r="2209" spans="4:4" customFormat="1" x14ac:dyDescent="0.2">
      <c r="D2209" s="324"/>
    </row>
    <row r="2210" spans="4:4" customFormat="1" x14ac:dyDescent="0.2">
      <c r="D2210" s="324"/>
    </row>
    <row r="2211" spans="4:4" customFormat="1" x14ac:dyDescent="0.2">
      <c r="D2211" s="324"/>
    </row>
    <row r="2212" spans="4:4" customFormat="1" x14ac:dyDescent="0.2">
      <c r="D2212" s="324"/>
    </row>
    <row r="2213" spans="4:4" customFormat="1" x14ac:dyDescent="0.2">
      <c r="D2213" s="324"/>
    </row>
    <row r="2214" spans="4:4" customFormat="1" x14ac:dyDescent="0.2">
      <c r="D2214" s="324"/>
    </row>
    <row r="2215" spans="4:4" customFormat="1" x14ac:dyDescent="0.2">
      <c r="D2215" s="324"/>
    </row>
    <row r="2216" spans="4:4" customFormat="1" x14ac:dyDescent="0.2">
      <c r="D2216" s="324"/>
    </row>
    <row r="2217" spans="4:4" customFormat="1" x14ac:dyDescent="0.2">
      <c r="D2217" s="324"/>
    </row>
    <row r="2218" spans="4:4" customFormat="1" x14ac:dyDescent="0.2">
      <c r="D2218" s="324"/>
    </row>
    <row r="2219" spans="4:4" customFormat="1" x14ac:dyDescent="0.2">
      <c r="D2219" s="324"/>
    </row>
    <row r="2220" spans="4:4" customFormat="1" x14ac:dyDescent="0.2">
      <c r="D2220" s="324"/>
    </row>
    <row r="2221" spans="4:4" customFormat="1" x14ac:dyDescent="0.2">
      <c r="D2221" s="324"/>
    </row>
    <row r="2222" spans="4:4" customFormat="1" x14ac:dyDescent="0.2">
      <c r="D2222" s="324"/>
    </row>
    <row r="2223" spans="4:4" customFormat="1" x14ac:dyDescent="0.2">
      <c r="D2223" s="324"/>
    </row>
    <row r="2224" spans="4:4" customFormat="1" x14ac:dyDescent="0.2">
      <c r="D2224" s="324"/>
    </row>
    <row r="2225" spans="4:4" customFormat="1" x14ac:dyDescent="0.2">
      <c r="D2225" s="324"/>
    </row>
    <row r="2226" spans="4:4" customFormat="1" x14ac:dyDescent="0.2">
      <c r="D2226" s="324"/>
    </row>
    <row r="2227" spans="4:4" customFormat="1" x14ac:dyDescent="0.2">
      <c r="D2227" s="324"/>
    </row>
    <row r="2228" spans="4:4" customFormat="1" x14ac:dyDescent="0.2">
      <c r="D2228" s="324"/>
    </row>
    <row r="2229" spans="4:4" customFormat="1" x14ac:dyDescent="0.2">
      <c r="D2229" s="324"/>
    </row>
    <row r="2230" spans="4:4" customFormat="1" x14ac:dyDescent="0.2">
      <c r="D2230" s="324"/>
    </row>
    <row r="2231" spans="4:4" customFormat="1" x14ac:dyDescent="0.2">
      <c r="D2231" s="324"/>
    </row>
    <row r="2232" spans="4:4" customFormat="1" x14ac:dyDescent="0.2">
      <c r="D2232" s="324"/>
    </row>
    <row r="2233" spans="4:4" customFormat="1" x14ac:dyDescent="0.2">
      <c r="D2233" s="324"/>
    </row>
    <row r="2234" spans="4:4" customFormat="1" x14ac:dyDescent="0.2">
      <c r="D2234" s="324"/>
    </row>
    <row r="2235" spans="4:4" customFormat="1" x14ac:dyDescent="0.2">
      <c r="D2235" s="324"/>
    </row>
    <row r="2236" spans="4:4" customFormat="1" x14ac:dyDescent="0.2">
      <c r="D2236" s="324"/>
    </row>
    <row r="2237" spans="4:4" customFormat="1" x14ac:dyDescent="0.2">
      <c r="D2237" s="324"/>
    </row>
    <row r="2238" spans="4:4" customFormat="1" x14ac:dyDescent="0.2">
      <c r="D2238" s="324"/>
    </row>
    <row r="2239" spans="4:4" customFormat="1" x14ac:dyDescent="0.2">
      <c r="D2239" s="324"/>
    </row>
    <row r="2240" spans="4:4" customFormat="1" x14ac:dyDescent="0.2">
      <c r="D2240" s="324"/>
    </row>
    <row r="2241" spans="4:4" customFormat="1" x14ac:dyDescent="0.2">
      <c r="D2241" s="324"/>
    </row>
    <row r="2242" spans="4:4" customFormat="1" x14ac:dyDescent="0.2">
      <c r="D2242" s="324"/>
    </row>
    <row r="2243" spans="4:4" customFormat="1" x14ac:dyDescent="0.2">
      <c r="D2243" s="324"/>
    </row>
    <row r="2244" spans="4:4" customFormat="1" x14ac:dyDescent="0.2">
      <c r="D2244" s="324"/>
    </row>
    <row r="2245" spans="4:4" customFormat="1" x14ac:dyDescent="0.2">
      <c r="D2245" s="324"/>
    </row>
    <row r="2246" spans="4:4" customFormat="1" x14ac:dyDescent="0.2">
      <c r="D2246" s="324"/>
    </row>
    <row r="2247" spans="4:4" customFormat="1" x14ac:dyDescent="0.2">
      <c r="D2247" s="324"/>
    </row>
    <row r="2248" spans="4:4" customFormat="1" x14ac:dyDescent="0.2">
      <c r="D2248" s="324"/>
    </row>
    <row r="2249" spans="4:4" customFormat="1" x14ac:dyDescent="0.2">
      <c r="D2249" s="324"/>
    </row>
    <row r="2250" spans="4:4" customFormat="1" x14ac:dyDescent="0.2">
      <c r="D2250" s="324"/>
    </row>
    <row r="2251" spans="4:4" customFormat="1" x14ac:dyDescent="0.2">
      <c r="D2251" s="324"/>
    </row>
    <row r="2252" spans="4:4" customFormat="1" x14ac:dyDescent="0.2">
      <c r="D2252" s="324"/>
    </row>
    <row r="2253" spans="4:4" customFormat="1" x14ac:dyDescent="0.2">
      <c r="D2253" s="324"/>
    </row>
    <row r="2254" spans="4:4" customFormat="1" x14ac:dyDescent="0.2">
      <c r="D2254" s="324"/>
    </row>
    <row r="2255" spans="4:4" customFormat="1" x14ac:dyDescent="0.2">
      <c r="D2255" s="324"/>
    </row>
    <row r="2256" spans="4:4" customFormat="1" x14ac:dyDescent="0.2">
      <c r="D2256" s="324"/>
    </row>
    <row r="2257" spans="4:4" customFormat="1" x14ac:dyDescent="0.2">
      <c r="D2257" s="324"/>
    </row>
    <row r="2258" spans="4:4" customFormat="1" x14ac:dyDescent="0.2">
      <c r="D2258" s="324"/>
    </row>
    <row r="2259" spans="4:4" customFormat="1" x14ac:dyDescent="0.2">
      <c r="D2259" s="324"/>
    </row>
    <row r="2260" spans="4:4" customFormat="1" x14ac:dyDescent="0.2">
      <c r="D2260" s="324"/>
    </row>
    <row r="2261" spans="4:4" customFormat="1" x14ac:dyDescent="0.2">
      <c r="D2261" s="324"/>
    </row>
    <row r="2262" spans="4:4" customFormat="1" x14ac:dyDescent="0.2">
      <c r="D2262" s="324"/>
    </row>
    <row r="2263" spans="4:4" customFormat="1" x14ac:dyDescent="0.2">
      <c r="D2263" s="324"/>
    </row>
    <row r="2264" spans="4:4" customFormat="1" x14ac:dyDescent="0.2">
      <c r="D2264" s="324"/>
    </row>
    <row r="2265" spans="4:4" customFormat="1" x14ac:dyDescent="0.2">
      <c r="D2265" s="324"/>
    </row>
    <row r="2266" spans="4:4" customFormat="1" x14ac:dyDescent="0.2">
      <c r="D2266" s="324"/>
    </row>
    <row r="2267" spans="4:4" customFormat="1" x14ac:dyDescent="0.2">
      <c r="D2267" s="324"/>
    </row>
    <row r="2268" spans="4:4" customFormat="1" x14ac:dyDescent="0.2">
      <c r="D2268" s="324"/>
    </row>
    <row r="2269" spans="4:4" customFormat="1" x14ac:dyDescent="0.2">
      <c r="D2269" s="324"/>
    </row>
    <row r="2270" spans="4:4" customFormat="1" x14ac:dyDescent="0.2">
      <c r="D2270" s="324"/>
    </row>
    <row r="2271" spans="4:4" customFormat="1" x14ac:dyDescent="0.2">
      <c r="D2271" s="324"/>
    </row>
    <row r="2272" spans="4:4" customFormat="1" x14ac:dyDescent="0.2">
      <c r="D2272" s="324"/>
    </row>
    <row r="2273" spans="4:4" customFormat="1" x14ac:dyDescent="0.2">
      <c r="D2273" s="324"/>
    </row>
    <row r="2274" spans="4:4" customFormat="1" x14ac:dyDescent="0.2">
      <c r="D2274" s="324"/>
    </row>
    <row r="2275" spans="4:4" customFormat="1" x14ac:dyDescent="0.2">
      <c r="D2275" s="324"/>
    </row>
    <row r="2276" spans="4:4" customFormat="1" x14ac:dyDescent="0.2">
      <c r="D2276" s="324"/>
    </row>
    <row r="2277" spans="4:4" customFormat="1" x14ac:dyDescent="0.2">
      <c r="D2277" s="324"/>
    </row>
    <row r="2278" spans="4:4" customFormat="1" x14ac:dyDescent="0.2">
      <c r="D2278" s="324"/>
    </row>
    <row r="2279" spans="4:4" customFormat="1" x14ac:dyDescent="0.2">
      <c r="D2279" s="324"/>
    </row>
    <row r="2280" spans="4:4" customFormat="1" x14ac:dyDescent="0.2">
      <c r="D2280" s="324"/>
    </row>
    <row r="2281" spans="4:4" customFormat="1" x14ac:dyDescent="0.2">
      <c r="D2281" s="324"/>
    </row>
    <row r="2282" spans="4:4" customFormat="1" x14ac:dyDescent="0.2">
      <c r="D2282" s="324"/>
    </row>
    <row r="2283" spans="4:4" customFormat="1" x14ac:dyDescent="0.2">
      <c r="D2283" s="324"/>
    </row>
    <row r="2284" spans="4:4" customFormat="1" x14ac:dyDescent="0.2">
      <c r="D2284" s="324"/>
    </row>
    <row r="2285" spans="4:4" customFormat="1" x14ac:dyDescent="0.2">
      <c r="D2285" s="324"/>
    </row>
    <row r="2286" spans="4:4" customFormat="1" x14ac:dyDescent="0.2">
      <c r="D2286" s="324"/>
    </row>
    <row r="2287" spans="4:4" customFormat="1" x14ac:dyDescent="0.2">
      <c r="D2287" s="324"/>
    </row>
    <row r="2288" spans="4:4" customFormat="1" x14ac:dyDescent="0.2">
      <c r="D2288" s="324"/>
    </row>
    <row r="2289" spans="4:4" customFormat="1" x14ac:dyDescent="0.2">
      <c r="D2289" s="324"/>
    </row>
    <row r="2290" spans="4:4" customFormat="1" x14ac:dyDescent="0.2">
      <c r="D2290" s="324"/>
    </row>
    <row r="2291" spans="4:4" customFormat="1" x14ac:dyDescent="0.2">
      <c r="D2291" s="324"/>
    </row>
    <row r="2292" spans="4:4" customFormat="1" x14ac:dyDescent="0.2">
      <c r="D2292" s="324"/>
    </row>
    <row r="2293" spans="4:4" customFormat="1" x14ac:dyDescent="0.2">
      <c r="D2293" s="324"/>
    </row>
    <row r="2294" spans="4:4" customFormat="1" x14ac:dyDescent="0.2">
      <c r="D2294" s="324"/>
    </row>
    <row r="2295" spans="4:4" customFormat="1" x14ac:dyDescent="0.2">
      <c r="D2295" s="324"/>
    </row>
    <row r="2296" spans="4:4" customFormat="1" x14ac:dyDescent="0.2">
      <c r="D2296" s="324"/>
    </row>
    <row r="2297" spans="4:4" customFormat="1" x14ac:dyDescent="0.2">
      <c r="D2297" s="324"/>
    </row>
    <row r="2298" spans="4:4" customFormat="1" x14ac:dyDescent="0.2">
      <c r="D2298" s="324"/>
    </row>
    <row r="2299" spans="4:4" customFormat="1" x14ac:dyDescent="0.2">
      <c r="D2299" s="324"/>
    </row>
    <row r="2300" spans="4:4" customFormat="1" x14ac:dyDescent="0.2">
      <c r="D2300" s="324"/>
    </row>
    <row r="2301" spans="4:4" customFormat="1" x14ac:dyDescent="0.2">
      <c r="D2301" s="324"/>
    </row>
    <row r="2302" spans="4:4" customFormat="1" x14ac:dyDescent="0.2">
      <c r="D2302" s="324"/>
    </row>
    <row r="2303" spans="4:4" customFormat="1" x14ac:dyDescent="0.2">
      <c r="D2303" s="324"/>
    </row>
    <row r="2304" spans="4:4" customFormat="1" x14ac:dyDescent="0.2">
      <c r="D2304" s="324"/>
    </row>
    <row r="2305" spans="4:4" customFormat="1" x14ac:dyDescent="0.2">
      <c r="D2305" s="324"/>
    </row>
    <row r="2306" spans="4:4" customFormat="1" x14ac:dyDescent="0.2">
      <c r="D2306" s="324"/>
    </row>
    <row r="2307" spans="4:4" customFormat="1" x14ac:dyDescent="0.2">
      <c r="D2307" s="324"/>
    </row>
    <row r="2308" spans="4:4" customFormat="1" x14ac:dyDescent="0.2">
      <c r="D2308" s="324"/>
    </row>
    <row r="2309" spans="4:4" customFormat="1" x14ac:dyDescent="0.2">
      <c r="D2309" s="324"/>
    </row>
    <row r="2310" spans="4:4" customFormat="1" x14ac:dyDescent="0.2">
      <c r="D2310" s="324"/>
    </row>
    <row r="2311" spans="4:4" customFormat="1" x14ac:dyDescent="0.2">
      <c r="D2311" s="324"/>
    </row>
    <row r="2312" spans="4:4" customFormat="1" x14ac:dyDescent="0.2">
      <c r="D2312" s="324"/>
    </row>
    <row r="2313" spans="4:4" customFormat="1" x14ac:dyDescent="0.2">
      <c r="D2313" s="324"/>
    </row>
    <row r="2314" spans="4:4" customFormat="1" x14ac:dyDescent="0.2">
      <c r="D2314" s="324"/>
    </row>
    <row r="2315" spans="4:4" customFormat="1" x14ac:dyDescent="0.2">
      <c r="D2315" s="324"/>
    </row>
    <row r="2316" spans="4:4" customFormat="1" x14ac:dyDescent="0.2">
      <c r="D2316" s="324"/>
    </row>
    <row r="2317" spans="4:4" customFormat="1" x14ac:dyDescent="0.2">
      <c r="D2317" s="324"/>
    </row>
    <row r="2318" spans="4:4" customFormat="1" x14ac:dyDescent="0.2">
      <c r="D2318" s="324"/>
    </row>
    <row r="2319" spans="4:4" customFormat="1" x14ac:dyDescent="0.2">
      <c r="D2319" s="324"/>
    </row>
    <row r="2320" spans="4:4" customFormat="1" x14ac:dyDescent="0.2">
      <c r="D2320" s="324"/>
    </row>
    <row r="2321" spans="4:4" customFormat="1" x14ac:dyDescent="0.2">
      <c r="D2321" s="324"/>
    </row>
    <row r="2322" spans="4:4" customFormat="1" x14ac:dyDescent="0.2">
      <c r="D2322" s="324"/>
    </row>
    <row r="2323" spans="4:4" customFormat="1" x14ac:dyDescent="0.2">
      <c r="D2323" s="324"/>
    </row>
    <row r="2324" spans="4:4" customFormat="1" x14ac:dyDescent="0.2">
      <c r="D2324" s="324"/>
    </row>
    <row r="2325" spans="4:4" customFormat="1" x14ac:dyDescent="0.2">
      <c r="D2325" s="324"/>
    </row>
    <row r="2326" spans="4:4" customFormat="1" x14ac:dyDescent="0.2">
      <c r="D2326" s="324"/>
    </row>
    <row r="2327" spans="4:4" customFormat="1" x14ac:dyDescent="0.2">
      <c r="D2327" s="324"/>
    </row>
    <row r="2328" spans="4:4" customFormat="1" x14ac:dyDescent="0.2">
      <c r="D2328" s="324"/>
    </row>
    <row r="2329" spans="4:4" customFormat="1" x14ac:dyDescent="0.2">
      <c r="D2329" s="324"/>
    </row>
    <row r="2330" spans="4:4" customFormat="1" x14ac:dyDescent="0.2">
      <c r="D2330" s="324"/>
    </row>
    <row r="2331" spans="4:4" customFormat="1" x14ac:dyDescent="0.2">
      <c r="D2331" s="324"/>
    </row>
    <row r="2332" spans="4:4" customFormat="1" x14ac:dyDescent="0.2">
      <c r="D2332" s="324"/>
    </row>
    <row r="2333" spans="4:4" customFormat="1" x14ac:dyDescent="0.2">
      <c r="D2333" s="324"/>
    </row>
    <row r="2334" spans="4:4" customFormat="1" x14ac:dyDescent="0.2">
      <c r="D2334" s="324"/>
    </row>
    <row r="2335" spans="4:4" customFormat="1" x14ac:dyDescent="0.2">
      <c r="D2335" s="324"/>
    </row>
    <row r="2336" spans="4:4" customFormat="1" x14ac:dyDescent="0.2">
      <c r="D2336" s="324"/>
    </row>
    <row r="2337" spans="4:4" customFormat="1" x14ac:dyDescent="0.2">
      <c r="D2337" s="324"/>
    </row>
    <row r="2338" spans="4:4" customFormat="1" x14ac:dyDescent="0.2">
      <c r="D2338" s="324"/>
    </row>
    <row r="2339" spans="4:4" customFormat="1" x14ac:dyDescent="0.2">
      <c r="D2339" s="324"/>
    </row>
    <row r="2340" spans="4:4" customFormat="1" x14ac:dyDescent="0.2">
      <c r="D2340" s="324"/>
    </row>
    <row r="2341" spans="4:4" customFormat="1" x14ac:dyDescent="0.2">
      <c r="D2341" s="324"/>
    </row>
    <row r="2342" spans="4:4" customFormat="1" x14ac:dyDescent="0.2">
      <c r="D2342" s="324"/>
    </row>
    <row r="2343" spans="4:4" customFormat="1" x14ac:dyDescent="0.2">
      <c r="D2343" s="324"/>
    </row>
    <row r="2344" spans="4:4" customFormat="1" x14ac:dyDescent="0.2">
      <c r="D2344" s="324"/>
    </row>
    <row r="2345" spans="4:4" customFormat="1" x14ac:dyDescent="0.2">
      <c r="D2345" s="324"/>
    </row>
    <row r="2346" spans="4:4" customFormat="1" x14ac:dyDescent="0.2">
      <c r="D2346" s="324"/>
    </row>
    <row r="2347" spans="4:4" customFormat="1" x14ac:dyDescent="0.2">
      <c r="D2347" s="324"/>
    </row>
    <row r="2348" spans="4:4" customFormat="1" x14ac:dyDescent="0.2">
      <c r="D2348" s="324"/>
    </row>
    <row r="2349" spans="4:4" customFormat="1" x14ac:dyDescent="0.2">
      <c r="D2349" s="324"/>
    </row>
    <row r="2350" spans="4:4" customFormat="1" x14ac:dyDescent="0.2">
      <c r="D2350" s="324"/>
    </row>
    <row r="2351" spans="4:4" customFormat="1" x14ac:dyDescent="0.2">
      <c r="D2351" s="324"/>
    </row>
    <row r="2352" spans="4:4" customFormat="1" x14ac:dyDescent="0.2">
      <c r="D2352" s="324"/>
    </row>
    <row r="2353" spans="4:4" customFormat="1" x14ac:dyDescent="0.2">
      <c r="D2353" s="324"/>
    </row>
    <row r="2354" spans="4:4" customFormat="1" x14ac:dyDescent="0.2">
      <c r="D2354" s="324"/>
    </row>
    <row r="2355" spans="4:4" customFormat="1" x14ac:dyDescent="0.2">
      <c r="D2355" s="324"/>
    </row>
    <row r="2356" spans="4:4" customFormat="1" x14ac:dyDescent="0.2">
      <c r="D2356" s="324"/>
    </row>
    <row r="2357" spans="4:4" customFormat="1" x14ac:dyDescent="0.2">
      <c r="D2357" s="324"/>
    </row>
    <row r="2358" spans="4:4" customFormat="1" x14ac:dyDescent="0.2">
      <c r="D2358" s="324"/>
    </row>
    <row r="2359" spans="4:4" customFormat="1" x14ac:dyDescent="0.2">
      <c r="D2359" s="324"/>
    </row>
    <row r="2360" spans="4:4" customFormat="1" x14ac:dyDescent="0.2">
      <c r="D2360" s="324"/>
    </row>
    <row r="2361" spans="4:4" customFormat="1" x14ac:dyDescent="0.2">
      <c r="D2361" s="324"/>
    </row>
    <row r="2362" spans="4:4" customFormat="1" x14ac:dyDescent="0.2">
      <c r="D2362" s="324"/>
    </row>
    <row r="2363" spans="4:4" customFormat="1" x14ac:dyDescent="0.2">
      <c r="D2363" s="324"/>
    </row>
    <row r="2364" spans="4:4" customFormat="1" x14ac:dyDescent="0.2">
      <c r="D2364" s="324"/>
    </row>
    <row r="2365" spans="4:4" customFormat="1" x14ac:dyDescent="0.2">
      <c r="D2365" s="324"/>
    </row>
    <row r="2366" spans="4:4" customFormat="1" x14ac:dyDescent="0.2">
      <c r="D2366" s="324"/>
    </row>
    <row r="2367" spans="4:4" customFormat="1" x14ac:dyDescent="0.2">
      <c r="D2367" s="324"/>
    </row>
    <row r="2368" spans="4:4" customFormat="1" x14ac:dyDescent="0.2">
      <c r="D2368" s="324"/>
    </row>
    <row r="2369" spans="4:4" customFormat="1" x14ac:dyDescent="0.2">
      <c r="D2369" s="324"/>
    </row>
    <row r="2370" spans="4:4" customFormat="1" x14ac:dyDescent="0.2">
      <c r="D2370" s="324"/>
    </row>
    <row r="2371" spans="4:4" customFormat="1" x14ac:dyDescent="0.2">
      <c r="D2371" s="324"/>
    </row>
    <row r="2372" spans="4:4" customFormat="1" x14ac:dyDescent="0.2">
      <c r="D2372" s="324"/>
    </row>
    <row r="2373" spans="4:4" customFormat="1" x14ac:dyDescent="0.2">
      <c r="D2373" s="324"/>
    </row>
    <row r="2374" spans="4:4" customFormat="1" x14ac:dyDescent="0.2">
      <c r="D2374" s="324"/>
    </row>
    <row r="2375" spans="4:4" customFormat="1" x14ac:dyDescent="0.2">
      <c r="D2375" s="324"/>
    </row>
    <row r="2376" spans="4:4" customFormat="1" x14ac:dyDescent="0.2">
      <c r="D2376" s="324"/>
    </row>
    <row r="2377" spans="4:4" customFormat="1" x14ac:dyDescent="0.2">
      <c r="D2377" s="324"/>
    </row>
    <row r="2378" spans="4:4" customFormat="1" x14ac:dyDescent="0.2">
      <c r="D2378" s="324"/>
    </row>
    <row r="2379" spans="4:4" customFormat="1" x14ac:dyDescent="0.2">
      <c r="D2379" s="324"/>
    </row>
    <row r="2380" spans="4:4" customFormat="1" x14ac:dyDescent="0.2">
      <c r="D2380" s="324"/>
    </row>
    <row r="2381" spans="4:4" customFormat="1" x14ac:dyDescent="0.2">
      <c r="D2381" s="324"/>
    </row>
    <row r="2382" spans="4:4" customFormat="1" x14ac:dyDescent="0.2">
      <c r="D2382" s="324"/>
    </row>
    <row r="2383" spans="4:4" customFormat="1" x14ac:dyDescent="0.2">
      <c r="D2383" s="324"/>
    </row>
    <row r="2384" spans="4:4" customFormat="1" x14ac:dyDescent="0.2">
      <c r="D2384" s="324"/>
    </row>
    <row r="2385" spans="4:4" customFormat="1" x14ac:dyDescent="0.2">
      <c r="D2385" s="324"/>
    </row>
    <row r="2386" spans="4:4" customFormat="1" x14ac:dyDescent="0.2">
      <c r="D2386" s="324"/>
    </row>
    <row r="2387" spans="4:4" customFormat="1" x14ac:dyDescent="0.2">
      <c r="D2387" s="324"/>
    </row>
    <row r="2388" spans="4:4" customFormat="1" x14ac:dyDescent="0.2">
      <c r="D2388" s="324"/>
    </row>
    <row r="2389" spans="4:4" customFormat="1" x14ac:dyDescent="0.2">
      <c r="D2389" s="324"/>
    </row>
    <row r="2390" spans="4:4" customFormat="1" x14ac:dyDescent="0.2">
      <c r="D2390" s="324"/>
    </row>
    <row r="2391" spans="4:4" customFormat="1" x14ac:dyDescent="0.2">
      <c r="D2391" s="324"/>
    </row>
    <row r="2392" spans="4:4" customFormat="1" x14ac:dyDescent="0.2">
      <c r="D2392" s="324"/>
    </row>
    <row r="2393" spans="4:4" customFormat="1" x14ac:dyDescent="0.2">
      <c r="D2393" s="324"/>
    </row>
    <row r="2394" spans="4:4" customFormat="1" x14ac:dyDescent="0.2">
      <c r="D2394" s="324"/>
    </row>
    <row r="2395" spans="4:4" customFormat="1" x14ac:dyDescent="0.2">
      <c r="D2395" s="324"/>
    </row>
    <row r="2396" spans="4:4" customFormat="1" x14ac:dyDescent="0.2">
      <c r="D2396" s="324"/>
    </row>
    <row r="2397" spans="4:4" customFormat="1" x14ac:dyDescent="0.2">
      <c r="D2397" s="324"/>
    </row>
    <row r="2398" spans="4:4" customFormat="1" x14ac:dyDescent="0.2">
      <c r="D2398" s="324"/>
    </row>
    <row r="2399" spans="4:4" customFormat="1" x14ac:dyDescent="0.2">
      <c r="D2399" s="324"/>
    </row>
    <row r="2400" spans="4:4" customFormat="1" x14ac:dyDescent="0.2">
      <c r="D2400" s="324"/>
    </row>
    <row r="2401" spans="4:4" customFormat="1" x14ac:dyDescent="0.2">
      <c r="D2401" s="324"/>
    </row>
    <row r="2402" spans="4:4" customFormat="1" x14ac:dyDescent="0.2">
      <c r="D2402" s="324"/>
    </row>
    <row r="2403" spans="4:4" customFormat="1" x14ac:dyDescent="0.2">
      <c r="D2403" s="324"/>
    </row>
    <row r="2404" spans="4:4" customFormat="1" x14ac:dyDescent="0.2">
      <c r="D2404" s="324"/>
    </row>
    <row r="2405" spans="4:4" customFormat="1" x14ac:dyDescent="0.2">
      <c r="D2405" s="324"/>
    </row>
    <row r="2406" spans="4:4" customFormat="1" x14ac:dyDescent="0.2">
      <c r="D2406" s="324"/>
    </row>
    <row r="2407" spans="4:4" customFormat="1" x14ac:dyDescent="0.2">
      <c r="D2407" s="324"/>
    </row>
    <row r="2408" spans="4:4" customFormat="1" x14ac:dyDescent="0.2">
      <c r="D2408" s="324"/>
    </row>
    <row r="2409" spans="4:4" customFormat="1" x14ac:dyDescent="0.2">
      <c r="D2409" s="324"/>
    </row>
    <row r="2410" spans="4:4" customFormat="1" x14ac:dyDescent="0.2">
      <c r="D2410" s="324"/>
    </row>
    <row r="2411" spans="4:4" customFormat="1" x14ac:dyDescent="0.2">
      <c r="D2411" s="324"/>
    </row>
    <row r="2412" spans="4:4" customFormat="1" x14ac:dyDescent="0.2">
      <c r="D2412" s="324"/>
    </row>
    <row r="2413" spans="4:4" customFormat="1" x14ac:dyDescent="0.2">
      <c r="D2413" s="324"/>
    </row>
    <row r="2414" spans="4:4" customFormat="1" x14ac:dyDescent="0.2">
      <c r="D2414" s="324"/>
    </row>
    <row r="2415" spans="4:4" customFormat="1" x14ac:dyDescent="0.2">
      <c r="D2415" s="324"/>
    </row>
    <row r="2416" spans="4:4" customFormat="1" x14ac:dyDescent="0.2">
      <c r="D2416" s="324"/>
    </row>
    <row r="2417" spans="4:4" customFormat="1" x14ac:dyDescent="0.2">
      <c r="D2417" s="324"/>
    </row>
    <row r="2418" spans="4:4" customFormat="1" x14ac:dyDescent="0.2">
      <c r="D2418" s="324"/>
    </row>
    <row r="2419" spans="4:4" customFormat="1" x14ac:dyDescent="0.2">
      <c r="D2419" s="324"/>
    </row>
    <row r="2420" spans="4:4" customFormat="1" x14ac:dyDescent="0.2">
      <c r="D2420" s="324"/>
    </row>
    <row r="2421" spans="4:4" customFormat="1" x14ac:dyDescent="0.2">
      <c r="D2421" s="324"/>
    </row>
    <row r="2422" spans="4:4" customFormat="1" x14ac:dyDescent="0.2">
      <c r="D2422" s="324"/>
    </row>
    <row r="2423" spans="4:4" customFormat="1" x14ac:dyDescent="0.2">
      <c r="D2423" s="324"/>
    </row>
    <row r="2424" spans="4:4" customFormat="1" x14ac:dyDescent="0.2">
      <c r="D2424" s="324"/>
    </row>
    <row r="2425" spans="4:4" customFormat="1" x14ac:dyDescent="0.2">
      <c r="D2425" s="324"/>
    </row>
    <row r="2426" spans="4:4" customFormat="1" x14ac:dyDescent="0.2">
      <c r="D2426" s="324"/>
    </row>
    <row r="2427" spans="4:4" customFormat="1" x14ac:dyDescent="0.2">
      <c r="D2427" s="324"/>
    </row>
    <row r="2428" spans="4:4" customFormat="1" x14ac:dyDescent="0.2">
      <c r="D2428" s="324"/>
    </row>
    <row r="2429" spans="4:4" customFormat="1" x14ac:dyDescent="0.2">
      <c r="D2429" s="324"/>
    </row>
    <row r="2430" spans="4:4" customFormat="1" x14ac:dyDescent="0.2">
      <c r="D2430" s="324"/>
    </row>
    <row r="2431" spans="4:4" customFormat="1" x14ac:dyDescent="0.2">
      <c r="D2431" s="324"/>
    </row>
    <row r="2432" spans="4:4" customFormat="1" x14ac:dyDescent="0.2">
      <c r="D2432" s="324"/>
    </row>
    <row r="2433" spans="4:4" customFormat="1" x14ac:dyDescent="0.2">
      <c r="D2433" s="324"/>
    </row>
    <row r="2434" spans="4:4" customFormat="1" x14ac:dyDescent="0.2">
      <c r="D2434" s="324"/>
    </row>
    <row r="2435" spans="4:4" customFormat="1" x14ac:dyDescent="0.2">
      <c r="D2435" s="324"/>
    </row>
    <row r="2436" spans="4:4" customFormat="1" x14ac:dyDescent="0.2">
      <c r="D2436" s="324"/>
    </row>
    <row r="2437" spans="4:4" customFormat="1" x14ac:dyDescent="0.2">
      <c r="D2437" s="324"/>
    </row>
    <row r="2438" spans="4:4" customFormat="1" x14ac:dyDescent="0.2">
      <c r="D2438" s="324"/>
    </row>
    <row r="2439" spans="4:4" customFormat="1" x14ac:dyDescent="0.2">
      <c r="D2439" s="324"/>
    </row>
    <row r="2440" spans="4:4" customFormat="1" x14ac:dyDescent="0.2">
      <c r="D2440" s="324"/>
    </row>
    <row r="2441" spans="4:4" customFormat="1" x14ac:dyDescent="0.2">
      <c r="D2441" s="324"/>
    </row>
    <row r="2442" spans="4:4" customFormat="1" x14ac:dyDescent="0.2">
      <c r="D2442" s="324"/>
    </row>
    <row r="2443" spans="4:4" customFormat="1" x14ac:dyDescent="0.2">
      <c r="D2443" s="324"/>
    </row>
    <row r="2444" spans="4:4" customFormat="1" x14ac:dyDescent="0.2">
      <c r="D2444" s="324"/>
    </row>
    <row r="2445" spans="4:4" customFormat="1" x14ac:dyDescent="0.2">
      <c r="D2445" s="324"/>
    </row>
    <row r="2446" spans="4:4" customFormat="1" x14ac:dyDescent="0.2">
      <c r="D2446" s="324"/>
    </row>
    <row r="2447" spans="4:4" customFormat="1" x14ac:dyDescent="0.2">
      <c r="D2447" s="324"/>
    </row>
    <row r="2448" spans="4:4" customFormat="1" x14ac:dyDescent="0.2">
      <c r="D2448" s="324"/>
    </row>
    <row r="2449" spans="4:4" customFormat="1" x14ac:dyDescent="0.2">
      <c r="D2449" s="324"/>
    </row>
    <row r="2450" spans="4:4" customFormat="1" x14ac:dyDescent="0.2">
      <c r="D2450" s="324"/>
    </row>
    <row r="2451" spans="4:4" customFormat="1" x14ac:dyDescent="0.2">
      <c r="D2451" s="324"/>
    </row>
    <row r="2452" spans="4:4" customFormat="1" x14ac:dyDescent="0.2">
      <c r="D2452" s="324"/>
    </row>
    <row r="2453" spans="4:4" customFormat="1" x14ac:dyDescent="0.2">
      <c r="D2453" s="324"/>
    </row>
    <row r="2454" spans="4:4" customFormat="1" x14ac:dyDescent="0.2">
      <c r="D2454" s="324"/>
    </row>
    <row r="2455" spans="4:4" customFormat="1" x14ac:dyDescent="0.2">
      <c r="D2455" s="324"/>
    </row>
    <row r="2456" spans="4:4" customFormat="1" x14ac:dyDescent="0.2">
      <c r="D2456" s="324"/>
    </row>
    <row r="2457" spans="4:4" customFormat="1" x14ac:dyDescent="0.2">
      <c r="D2457" s="324"/>
    </row>
    <row r="2458" spans="4:4" customFormat="1" x14ac:dyDescent="0.2">
      <c r="D2458" s="324"/>
    </row>
    <row r="2459" spans="4:4" customFormat="1" x14ac:dyDescent="0.2">
      <c r="D2459" s="324"/>
    </row>
    <row r="2460" spans="4:4" customFormat="1" x14ac:dyDescent="0.2">
      <c r="D2460" s="324"/>
    </row>
    <row r="2461" spans="4:4" customFormat="1" x14ac:dyDescent="0.2">
      <c r="D2461" s="324"/>
    </row>
    <row r="2462" spans="4:4" customFormat="1" x14ac:dyDescent="0.2">
      <c r="D2462" s="324"/>
    </row>
    <row r="2463" spans="4:4" customFormat="1" x14ac:dyDescent="0.2">
      <c r="D2463" s="324"/>
    </row>
    <row r="2464" spans="4:4" customFormat="1" x14ac:dyDescent="0.2">
      <c r="D2464" s="324"/>
    </row>
    <row r="2465" spans="4:4" customFormat="1" x14ac:dyDescent="0.2">
      <c r="D2465" s="324"/>
    </row>
    <row r="2466" spans="4:4" customFormat="1" x14ac:dyDescent="0.2">
      <c r="D2466" s="324"/>
    </row>
    <row r="2467" spans="4:4" customFormat="1" x14ac:dyDescent="0.2">
      <c r="D2467" s="324"/>
    </row>
    <row r="2468" spans="4:4" customFormat="1" x14ac:dyDescent="0.2">
      <c r="D2468" s="324"/>
    </row>
    <row r="2469" spans="4:4" customFormat="1" x14ac:dyDescent="0.2">
      <c r="D2469" s="324"/>
    </row>
    <row r="2470" spans="4:4" customFormat="1" x14ac:dyDescent="0.2">
      <c r="D2470" s="324"/>
    </row>
    <row r="2471" spans="4:4" customFormat="1" x14ac:dyDescent="0.2">
      <c r="D2471" s="324"/>
    </row>
    <row r="2472" spans="4:4" customFormat="1" x14ac:dyDescent="0.2">
      <c r="D2472" s="324"/>
    </row>
    <row r="2473" spans="4:4" customFormat="1" x14ac:dyDescent="0.2">
      <c r="D2473" s="324"/>
    </row>
    <row r="2474" spans="4:4" customFormat="1" x14ac:dyDescent="0.2">
      <c r="D2474" s="324"/>
    </row>
    <row r="2475" spans="4:4" customFormat="1" x14ac:dyDescent="0.2">
      <c r="D2475" s="324"/>
    </row>
    <row r="2476" spans="4:4" customFormat="1" x14ac:dyDescent="0.2">
      <c r="D2476" s="324"/>
    </row>
    <row r="2477" spans="4:4" customFormat="1" x14ac:dyDescent="0.2">
      <c r="D2477" s="324"/>
    </row>
    <row r="2478" spans="4:4" customFormat="1" x14ac:dyDescent="0.2">
      <c r="D2478" s="324"/>
    </row>
    <row r="2479" spans="4:4" customFormat="1" x14ac:dyDescent="0.2">
      <c r="D2479" s="324"/>
    </row>
    <row r="2480" spans="4:4" customFormat="1" x14ac:dyDescent="0.2">
      <c r="D2480" s="324"/>
    </row>
    <row r="2481" spans="4:4" customFormat="1" x14ac:dyDescent="0.2">
      <c r="D2481" s="324"/>
    </row>
    <row r="2482" spans="4:4" customFormat="1" x14ac:dyDescent="0.2">
      <c r="D2482" s="324"/>
    </row>
    <row r="2483" spans="4:4" customFormat="1" x14ac:dyDescent="0.2">
      <c r="D2483" s="324"/>
    </row>
    <row r="2484" spans="4:4" customFormat="1" x14ac:dyDescent="0.2">
      <c r="D2484" s="324"/>
    </row>
    <row r="2485" spans="4:4" customFormat="1" x14ac:dyDescent="0.2">
      <c r="D2485" s="324"/>
    </row>
    <row r="2486" spans="4:4" customFormat="1" x14ac:dyDescent="0.2">
      <c r="D2486" s="324"/>
    </row>
    <row r="2487" spans="4:4" customFormat="1" x14ac:dyDescent="0.2">
      <c r="D2487" s="324"/>
    </row>
    <row r="2488" spans="4:4" customFormat="1" x14ac:dyDescent="0.2">
      <c r="D2488" s="324"/>
    </row>
    <row r="2489" spans="4:4" customFormat="1" x14ac:dyDescent="0.2">
      <c r="D2489" s="324"/>
    </row>
    <row r="2490" spans="4:4" customFormat="1" x14ac:dyDescent="0.2">
      <c r="D2490" s="324"/>
    </row>
    <row r="2491" spans="4:4" customFormat="1" x14ac:dyDescent="0.2">
      <c r="D2491" s="324"/>
    </row>
    <row r="2492" spans="4:4" customFormat="1" x14ac:dyDescent="0.2">
      <c r="D2492" s="324"/>
    </row>
    <row r="2493" spans="4:4" customFormat="1" x14ac:dyDescent="0.2">
      <c r="D2493" s="324"/>
    </row>
    <row r="2494" spans="4:4" customFormat="1" x14ac:dyDescent="0.2">
      <c r="D2494" s="324"/>
    </row>
    <row r="2495" spans="4:4" customFormat="1" x14ac:dyDescent="0.2">
      <c r="D2495" s="324"/>
    </row>
    <row r="2496" spans="4:4" customFormat="1" x14ac:dyDescent="0.2">
      <c r="D2496" s="324"/>
    </row>
    <row r="2497" spans="4:4" customFormat="1" x14ac:dyDescent="0.2">
      <c r="D2497" s="324"/>
    </row>
    <row r="2498" spans="4:4" customFormat="1" x14ac:dyDescent="0.2">
      <c r="D2498" s="324"/>
    </row>
    <row r="2499" spans="4:4" customFormat="1" x14ac:dyDescent="0.2">
      <c r="D2499" s="324"/>
    </row>
    <row r="2500" spans="4:4" customFormat="1" x14ac:dyDescent="0.2">
      <c r="D2500" s="324"/>
    </row>
    <row r="2501" spans="4:4" customFormat="1" x14ac:dyDescent="0.2">
      <c r="D2501" s="324"/>
    </row>
    <row r="2502" spans="4:4" customFormat="1" x14ac:dyDescent="0.2">
      <c r="D2502" s="324"/>
    </row>
    <row r="2503" spans="4:4" customFormat="1" x14ac:dyDescent="0.2">
      <c r="D2503" s="324"/>
    </row>
    <row r="2504" spans="4:4" customFormat="1" x14ac:dyDescent="0.2">
      <c r="D2504" s="324"/>
    </row>
    <row r="2505" spans="4:4" customFormat="1" x14ac:dyDescent="0.2">
      <c r="D2505" s="324"/>
    </row>
    <row r="2506" spans="4:4" customFormat="1" x14ac:dyDescent="0.2">
      <c r="D2506" s="324"/>
    </row>
    <row r="2507" spans="4:4" customFormat="1" x14ac:dyDescent="0.2">
      <c r="D2507" s="324"/>
    </row>
    <row r="2508" spans="4:4" customFormat="1" x14ac:dyDescent="0.2">
      <c r="D2508" s="324"/>
    </row>
    <row r="2509" spans="4:4" customFormat="1" x14ac:dyDescent="0.2">
      <c r="D2509" s="324"/>
    </row>
    <row r="2510" spans="4:4" customFormat="1" x14ac:dyDescent="0.2">
      <c r="D2510" s="324"/>
    </row>
    <row r="2511" spans="4:4" customFormat="1" x14ac:dyDescent="0.2">
      <c r="D2511" s="324"/>
    </row>
    <row r="2512" spans="4:4" customFormat="1" x14ac:dyDescent="0.2">
      <c r="D2512" s="324"/>
    </row>
    <row r="2513" spans="4:4" customFormat="1" x14ac:dyDescent="0.2">
      <c r="D2513" s="324"/>
    </row>
    <row r="2514" spans="4:4" customFormat="1" x14ac:dyDescent="0.2">
      <c r="D2514" s="324"/>
    </row>
    <row r="2515" spans="4:4" customFormat="1" x14ac:dyDescent="0.2">
      <c r="D2515" s="324"/>
    </row>
    <row r="2516" spans="4:4" customFormat="1" x14ac:dyDescent="0.2">
      <c r="D2516" s="324"/>
    </row>
    <row r="2517" spans="4:4" customFormat="1" x14ac:dyDescent="0.2">
      <c r="D2517" s="324"/>
    </row>
    <row r="2518" spans="4:4" customFormat="1" x14ac:dyDescent="0.2">
      <c r="D2518" s="324"/>
    </row>
    <row r="2519" spans="4:4" customFormat="1" x14ac:dyDescent="0.2">
      <c r="D2519" s="324"/>
    </row>
    <row r="2520" spans="4:4" customFormat="1" x14ac:dyDescent="0.2">
      <c r="D2520" s="324"/>
    </row>
    <row r="2521" spans="4:4" customFormat="1" x14ac:dyDescent="0.2">
      <c r="D2521" s="324"/>
    </row>
    <row r="2522" spans="4:4" customFormat="1" x14ac:dyDescent="0.2">
      <c r="D2522" s="324"/>
    </row>
    <row r="2523" spans="4:4" customFormat="1" x14ac:dyDescent="0.2">
      <c r="D2523" s="324"/>
    </row>
    <row r="2524" spans="4:4" customFormat="1" x14ac:dyDescent="0.2">
      <c r="D2524" s="324"/>
    </row>
    <row r="2525" spans="4:4" customFormat="1" x14ac:dyDescent="0.2">
      <c r="D2525" s="324"/>
    </row>
    <row r="2526" spans="4:4" customFormat="1" x14ac:dyDescent="0.2">
      <c r="D2526" s="324"/>
    </row>
    <row r="2527" spans="4:4" customFormat="1" x14ac:dyDescent="0.2">
      <c r="D2527" s="324"/>
    </row>
    <row r="2528" spans="4:4" customFormat="1" x14ac:dyDescent="0.2">
      <c r="D2528" s="324"/>
    </row>
    <row r="2529" spans="4:4" customFormat="1" x14ac:dyDescent="0.2">
      <c r="D2529" s="324"/>
    </row>
    <row r="2530" spans="4:4" customFormat="1" x14ac:dyDescent="0.2">
      <c r="D2530" s="324"/>
    </row>
    <row r="2531" spans="4:4" customFormat="1" x14ac:dyDescent="0.2">
      <c r="D2531" s="324"/>
    </row>
    <row r="2532" spans="4:4" customFormat="1" x14ac:dyDescent="0.2">
      <c r="D2532" s="324"/>
    </row>
    <row r="2533" spans="4:4" customFormat="1" x14ac:dyDescent="0.2">
      <c r="D2533" s="324"/>
    </row>
    <row r="2534" spans="4:4" customFormat="1" x14ac:dyDescent="0.2">
      <c r="D2534" s="324"/>
    </row>
    <row r="2535" spans="4:4" customFormat="1" x14ac:dyDescent="0.2">
      <c r="D2535" s="324"/>
    </row>
    <row r="2536" spans="4:4" customFormat="1" x14ac:dyDescent="0.2">
      <c r="D2536" s="324"/>
    </row>
    <row r="2537" spans="4:4" customFormat="1" x14ac:dyDescent="0.2">
      <c r="D2537" s="324"/>
    </row>
    <row r="2538" spans="4:4" customFormat="1" x14ac:dyDescent="0.2">
      <c r="D2538" s="324"/>
    </row>
    <row r="2539" spans="4:4" customFormat="1" x14ac:dyDescent="0.2">
      <c r="D2539" s="324"/>
    </row>
    <row r="2540" spans="4:4" customFormat="1" x14ac:dyDescent="0.2">
      <c r="D2540" s="324"/>
    </row>
    <row r="2541" spans="4:4" customFormat="1" x14ac:dyDescent="0.2">
      <c r="D2541" s="324"/>
    </row>
    <row r="2542" spans="4:4" customFormat="1" x14ac:dyDescent="0.2">
      <c r="D2542" s="324"/>
    </row>
    <row r="2543" spans="4:4" customFormat="1" x14ac:dyDescent="0.2">
      <c r="D2543" s="324"/>
    </row>
    <row r="2544" spans="4:4" customFormat="1" x14ac:dyDescent="0.2">
      <c r="D2544" s="324"/>
    </row>
    <row r="2545" spans="4:4" customFormat="1" x14ac:dyDescent="0.2">
      <c r="D2545" s="324"/>
    </row>
    <row r="2546" spans="4:4" customFormat="1" x14ac:dyDescent="0.2">
      <c r="D2546" s="324"/>
    </row>
    <row r="2547" spans="4:4" customFormat="1" x14ac:dyDescent="0.2">
      <c r="D2547" s="324"/>
    </row>
    <row r="2548" spans="4:4" customFormat="1" x14ac:dyDescent="0.2">
      <c r="D2548" s="324"/>
    </row>
    <row r="2549" spans="4:4" customFormat="1" x14ac:dyDescent="0.2">
      <c r="D2549" s="324"/>
    </row>
    <row r="2550" spans="4:4" customFormat="1" x14ac:dyDescent="0.2">
      <c r="D2550" s="324"/>
    </row>
    <row r="2551" spans="4:4" customFormat="1" x14ac:dyDescent="0.2">
      <c r="D2551" s="324"/>
    </row>
    <row r="2552" spans="4:4" customFormat="1" x14ac:dyDescent="0.2">
      <c r="D2552" s="324"/>
    </row>
    <row r="2553" spans="4:4" customFormat="1" x14ac:dyDescent="0.2">
      <c r="D2553" s="324"/>
    </row>
    <row r="2554" spans="4:4" customFormat="1" x14ac:dyDescent="0.2">
      <c r="D2554" s="324"/>
    </row>
    <row r="2555" spans="4:4" customFormat="1" x14ac:dyDescent="0.2">
      <c r="D2555" s="324"/>
    </row>
    <row r="2556" spans="4:4" customFormat="1" x14ac:dyDescent="0.2">
      <c r="D2556" s="324"/>
    </row>
    <row r="2557" spans="4:4" customFormat="1" x14ac:dyDescent="0.2">
      <c r="D2557" s="324"/>
    </row>
    <row r="2558" spans="4:4" customFormat="1" x14ac:dyDescent="0.2">
      <c r="D2558" s="324"/>
    </row>
    <row r="2559" spans="4:4" customFormat="1" x14ac:dyDescent="0.2">
      <c r="D2559" s="324"/>
    </row>
    <row r="2560" spans="4:4" customFormat="1" x14ac:dyDescent="0.2">
      <c r="D2560" s="324"/>
    </row>
    <row r="2561" spans="4:4" customFormat="1" x14ac:dyDescent="0.2">
      <c r="D2561" s="324"/>
    </row>
    <row r="2562" spans="4:4" customFormat="1" x14ac:dyDescent="0.2">
      <c r="D2562" s="324"/>
    </row>
    <row r="2563" spans="4:4" customFormat="1" x14ac:dyDescent="0.2">
      <c r="D2563" s="324"/>
    </row>
    <row r="2564" spans="4:4" customFormat="1" x14ac:dyDescent="0.2">
      <c r="D2564" s="324"/>
    </row>
    <row r="2565" spans="4:4" customFormat="1" x14ac:dyDescent="0.2">
      <c r="D2565" s="324"/>
    </row>
    <row r="2566" spans="4:4" customFormat="1" x14ac:dyDescent="0.2">
      <c r="D2566" s="324"/>
    </row>
    <row r="2567" spans="4:4" customFormat="1" x14ac:dyDescent="0.2">
      <c r="D2567" s="324"/>
    </row>
    <row r="2568" spans="4:4" customFormat="1" x14ac:dyDescent="0.2">
      <c r="D2568" s="324"/>
    </row>
    <row r="2569" spans="4:4" customFormat="1" x14ac:dyDescent="0.2">
      <c r="D2569" s="324"/>
    </row>
    <row r="2570" spans="4:4" customFormat="1" x14ac:dyDescent="0.2">
      <c r="D2570" s="324"/>
    </row>
    <row r="2571" spans="4:4" customFormat="1" x14ac:dyDescent="0.2">
      <c r="D2571" s="324"/>
    </row>
    <row r="2572" spans="4:4" customFormat="1" x14ac:dyDescent="0.2">
      <c r="D2572" s="324"/>
    </row>
    <row r="2573" spans="4:4" customFormat="1" x14ac:dyDescent="0.2">
      <c r="D2573" s="324"/>
    </row>
    <row r="2574" spans="4:4" customFormat="1" x14ac:dyDescent="0.2">
      <c r="D2574" s="324"/>
    </row>
    <row r="2575" spans="4:4" customFormat="1" x14ac:dyDescent="0.2">
      <c r="D2575" s="324"/>
    </row>
    <row r="2576" spans="4:4" customFormat="1" x14ac:dyDescent="0.2">
      <c r="D2576" s="324"/>
    </row>
    <row r="2577" spans="4:4" customFormat="1" x14ac:dyDescent="0.2">
      <c r="D2577" s="324"/>
    </row>
    <row r="2578" spans="4:4" customFormat="1" x14ac:dyDescent="0.2">
      <c r="D2578" s="324"/>
    </row>
    <row r="2579" spans="4:4" customFormat="1" x14ac:dyDescent="0.2">
      <c r="D2579" s="324"/>
    </row>
    <row r="2580" spans="4:4" customFormat="1" x14ac:dyDescent="0.2">
      <c r="D2580" s="324"/>
    </row>
    <row r="2581" spans="4:4" customFormat="1" x14ac:dyDescent="0.2">
      <c r="D2581" s="324"/>
    </row>
    <row r="2582" spans="4:4" customFormat="1" x14ac:dyDescent="0.2">
      <c r="D2582" s="324"/>
    </row>
    <row r="2583" spans="4:4" customFormat="1" x14ac:dyDescent="0.2">
      <c r="D2583" s="324"/>
    </row>
    <row r="2584" spans="4:4" customFormat="1" x14ac:dyDescent="0.2">
      <c r="D2584" s="324"/>
    </row>
    <row r="2585" spans="4:4" customFormat="1" x14ac:dyDescent="0.2">
      <c r="D2585" s="324"/>
    </row>
    <row r="2586" spans="4:4" customFormat="1" x14ac:dyDescent="0.2">
      <c r="D2586" s="324"/>
    </row>
    <row r="2587" spans="4:4" customFormat="1" x14ac:dyDescent="0.2">
      <c r="D2587" s="324"/>
    </row>
    <row r="2588" spans="4:4" customFormat="1" x14ac:dyDescent="0.2">
      <c r="D2588" s="324"/>
    </row>
    <row r="2589" spans="4:4" customFormat="1" x14ac:dyDescent="0.2">
      <c r="D2589" s="324"/>
    </row>
    <row r="2590" spans="4:4" customFormat="1" x14ac:dyDescent="0.2">
      <c r="D2590" s="324"/>
    </row>
    <row r="2591" spans="4:4" customFormat="1" x14ac:dyDescent="0.2">
      <c r="D2591" s="324"/>
    </row>
    <row r="2592" spans="4:4" customFormat="1" x14ac:dyDescent="0.2">
      <c r="D2592" s="324"/>
    </row>
    <row r="2593" spans="4:4" customFormat="1" x14ac:dyDescent="0.2">
      <c r="D2593" s="324"/>
    </row>
    <row r="2594" spans="4:4" customFormat="1" x14ac:dyDescent="0.2">
      <c r="D2594" s="324"/>
    </row>
    <row r="2595" spans="4:4" customFormat="1" x14ac:dyDescent="0.2">
      <c r="D2595" s="324"/>
    </row>
    <row r="2596" spans="4:4" customFormat="1" x14ac:dyDescent="0.2">
      <c r="D2596" s="324"/>
    </row>
    <row r="2597" spans="4:4" customFormat="1" x14ac:dyDescent="0.2">
      <c r="D2597" s="324"/>
    </row>
    <row r="2598" spans="4:4" customFormat="1" x14ac:dyDescent="0.2">
      <c r="D2598" s="324"/>
    </row>
    <row r="2599" spans="4:4" customFormat="1" x14ac:dyDescent="0.2">
      <c r="D2599" s="324"/>
    </row>
    <row r="2600" spans="4:4" customFormat="1" x14ac:dyDescent="0.2">
      <c r="D2600" s="324"/>
    </row>
    <row r="2601" spans="4:4" customFormat="1" x14ac:dyDescent="0.2">
      <c r="D2601" s="324"/>
    </row>
    <row r="2602" spans="4:4" customFormat="1" x14ac:dyDescent="0.2">
      <c r="D2602" s="324"/>
    </row>
    <row r="2603" spans="4:4" customFormat="1" x14ac:dyDescent="0.2">
      <c r="D2603" s="324"/>
    </row>
    <row r="2604" spans="4:4" customFormat="1" x14ac:dyDescent="0.2">
      <c r="D2604" s="324"/>
    </row>
    <row r="2605" spans="4:4" customFormat="1" x14ac:dyDescent="0.2">
      <c r="D2605" s="324"/>
    </row>
    <row r="2606" spans="4:4" customFormat="1" x14ac:dyDescent="0.2">
      <c r="D2606" s="324"/>
    </row>
    <row r="2607" spans="4:4" customFormat="1" x14ac:dyDescent="0.2">
      <c r="D2607" s="324"/>
    </row>
    <row r="2608" spans="4:4" customFormat="1" x14ac:dyDescent="0.2">
      <c r="D2608" s="324"/>
    </row>
    <row r="2609" spans="4:4" customFormat="1" x14ac:dyDescent="0.2">
      <c r="D2609" s="324"/>
    </row>
    <row r="2610" spans="4:4" customFormat="1" x14ac:dyDescent="0.2">
      <c r="D2610" s="324"/>
    </row>
    <row r="2611" spans="4:4" customFormat="1" x14ac:dyDescent="0.2">
      <c r="D2611" s="324"/>
    </row>
    <row r="2612" spans="4:4" customFormat="1" x14ac:dyDescent="0.2">
      <c r="D2612" s="324"/>
    </row>
    <row r="2613" spans="4:4" customFormat="1" x14ac:dyDescent="0.2">
      <c r="D2613" s="324"/>
    </row>
    <row r="2614" spans="4:4" customFormat="1" x14ac:dyDescent="0.2">
      <c r="D2614" s="324"/>
    </row>
    <row r="2615" spans="4:4" customFormat="1" x14ac:dyDescent="0.2">
      <c r="D2615" s="324"/>
    </row>
    <row r="2616" spans="4:4" customFormat="1" x14ac:dyDescent="0.2">
      <c r="D2616" s="324"/>
    </row>
    <row r="2617" spans="4:4" customFormat="1" x14ac:dyDescent="0.2">
      <c r="D2617" s="324"/>
    </row>
    <row r="2618" spans="4:4" customFormat="1" x14ac:dyDescent="0.2">
      <c r="D2618" s="324"/>
    </row>
    <row r="2619" spans="4:4" customFormat="1" x14ac:dyDescent="0.2">
      <c r="D2619" s="324"/>
    </row>
    <row r="2620" spans="4:4" customFormat="1" x14ac:dyDescent="0.2">
      <c r="D2620" s="324"/>
    </row>
    <row r="2621" spans="4:4" customFormat="1" x14ac:dyDescent="0.2">
      <c r="D2621" s="324"/>
    </row>
    <row r="2622" spans="4:4" customFormat="1" x14ac:dyDescent="0.2">
      <c r="D2622" s="324"/>
    </row>
    <row r="2623" spans="4:4" customFormat="1" x14ac:dyDescent="0.2">
      <c r="D2623" s="324"/>
    </row>
    <row r="2624" spans="4:4" customFormat="1" x14ac:dyDescent="0.2">
      <c r="D2624" s="324"/>
    </row>
    <row r="2625" spans="4:4" customFormat="1" x14ac:dyDescent="0.2">
      <c r="D2625" s="324"/>
    </row>
    <row r="2626" spans="4:4" customFormat="1" x14ac:dyDescent="0.2">
      <c r="D2626" s="324"/>
    </row>
    <row r="2627" spans="4:4" customFormat="1" x14ac:dyDescent="0.2">
      <c r="D2627" s="324"/>
    </row>
    <row r="2628" spans="4:4" customFormat="1" x14ac:dyDescent="0.2">
      <c r="D2628" s="324"/>
    </row>
    <row r="2629" spans="4:4" customFormat="1" x14ac:dyDescent="0.2">
      <c r="D2629" s="324"/>
    </row>
    <row r="2630" spans="4:4" customFormat="1" x14ac:dyDescent="0.2">
      <c r="D2630" s="324"/>
    </row>
    <row r="2631" spans="4:4" customFormat="1" x14ac:dyDescent="0.2">
      <c r="D2631" s="324"/>
    </row>
    <row r="2632" spans="4:4" customFormat="1" x14ac:dyDescent="0.2">
      <c r="D2632" s="324"/>
    </row>
    <row r="2633" spans="4:4" customFormat="1" x14ac:dyDescent="0.2">
      <c r="D2633" s="324"/>
    </row>
    <row r="2634" spans="4:4" customFormat="1" x14ac:dyDescent="0.2">
      <c r="D2634" s="324"/>
    </row>
    <row r="2635" spans="4:4" customFormat="1" x14ac:dyDescent="0.2">
      <c r="D2635" s="324"/>
    </row>
    <row r="2636" spans="4:4" customFormat="1" x14ac:dyDescent="0.2">
      <c r="D2636" s="324"/>
    </row>
    <row r="2637" spans="4:4" customFormat="1" x14ac:dyDescent="0.2">
      <c r="D2637" s="324"/>
    </row>
    <row r="2638" spans="4:4" customFormat="1" x14ac:dyDescent="0.2">
      <c r="D2638" s="324"/>
    </row>
    <row r="2639" spans="4:4" customFormat="1" x14ac:dyDescent="0.2">
      <c r="D2639" s="324"/>
    </row>
    <row r="2640" spans="4:4" customFormat="1" x14ac:dyDescent="0.2">
      <c r="D2640" s="324"/>
    </row>
    <row r="2641" spans="4:4" customFormat="1" x14ac:dyDescent="0.2">
      <c r="D2641" s="324"/>
    </row>
    <row r="2642" spans="4:4" customFormat="1" x14ac:dyDescent="0.2">
      <c r="D2642" s="324"/>
    </row>
    <row r="2643" spans="4:4" customFormat="1" x14ac:dyDescent="0.2">
      <c r="D2643" s="324"/>
    </row>
    <row r="2644" spans="4:4" customFormat="1" x14ac:dyDescent="0.2">
      <c r="D2644" s="324"/>
    </row>
    <row r="2645" spans="4:4" customFormat="1" x14ac:dyDescent="0.2">
      <c r="D2645" s="324"/>
    </row>
    <row r="2646" spans="4:4" customFormat="1" x14ac:dyDescent="0.2">
      <c r="D2646" s="324"/>
    </row>
    <row r="2647" spans="4:4" customFormat="1" x14ac:dyDescent="0.2">
      <c r="D2647" s="324"/>
    </row>
    <row r="2648" spans="4:4" customFormat="1" x14ac:dyDescent="0.2">
      <c r="D2648" s="324"/>
    </row>
    <row r="2649" spans="4:4" customFormat="1" x14ac:dyDescent="0.2">
      <c r="D2649" s="324"/>
    </row>
    <row r="2650" spans="4:4" customFormat="1" x14ac:dyDescent="0.2">
      <c r="D2650" s="324"/>
    </row>
    <row r="2651" spans="4:4" customFormat="1" x14ac:dyDescent="0.2">
      <c r="D2651" s="324"/>
    </row>
    <row r="2652" spans="4:4" customFormat="1" x14ac:dyDescent="0.2">
      <c r="D2652" s="324"/>
    </row>
    <row r="2653" spans="4:4" customFormat="1" x14ac:dyDescent="0.2">
      <c r="D2653" s="324"/>
    </row>
    <row r="2654" spans="4:4" customFormat="1" x14ac:dyDescent="0.2">
      <c r="D2654" s="324"/>
    </row>
    <row r="2655" spans="4:4" customFormat="1" x14ac:dyDescent="0.2">
      <c r="D2655" s="324"/>
    </row>
    <row r="2656" spans="4:4" customFormat="1" x14ac:dyDescent="0.2">
      <c r="D2656" s="324"/>
    </row>
    <row r="2657" spans="4:4" customFormat="1" x14ac:dyDescent="0.2">
      <c r="D2657" s="324"/>
    </row>
    <row r="2658" spans="4:4" customFormat="1" x14ac:dyDescent="0.2">
      <c r="D2658" s="324"/>
    </row>
    <row r="2659" spans="4:4" customFormat="1" x14ac:dyDescent="0.2">
      <c r="D2659" s="324"/>
    </row>
    <row r="2660" spans="4:4" customFormat="1" x14ac:dyDescent="0.2">
      <c r="D2660" s="324"/>
    </row>
    <row r="2661" spans="4:4" customFormat="1" x14ac:dyDescent="0.2">
      <c r="D2661" s="324"/>
    </row>
    <row r="2662" spans="4:4" customFormat="1" x14ac:dyDescent="0.2">
      <c r="D2662" s="324"/>
    </row>
    <row r="2663" spans="4:4" customFormat="1" x14ac:dyDescent="0.2">
      <c r="D2663" s="324"/>
    </row>
    <row r="2664" spans="4:4" customFormat="1" x14ac:dyDescent="0.2">
      <c r="D2664" s="324"/>
    </row>
    <row r="2665" spans="4:4" customFormat="1" x14ac:dyDescent="0.2">
      <c r="D2665" s="324"/>
    </row>
    <row r="2666" spans="4:4" customFormat="1" x14ac:dyDescent="0.2">
      <c r="D2666" s="324"/>
    </row>
    <row r="2667" spans="4:4" customFormat="1" x14ac:dyDescent="0.2">
      <c r="D2667" s="324"/>
    </row>
    <row r="2668" spans="4:4" customFormat="1" x14ac:dyDescent="0.2">
      <c r="D2668" s="324"/>
    </row>
    <row r="2669" spans="4:4" customFormat="1" x14ac:dyDescent="0.2">
      <c r="D2669" s="324"/>
    </row>
    <row r="2670" spans="4:4" customFormat="1" x14ac:dyDescent="0.2">
      <c r="D2670" s="324"/>
    </row>
    <row r="2671" spans="4:4" customFormat="1" x14ac:dyDescent="0.2">
      <c r="D2671" s="324"/>
    </row>
    <row r="2672" spans="4:4" customFormat="1" x14ac:dyDescent="0.2">
      <c r="D2672" s="324"/>
    </row>
    <row r="2673" spans="4:4" customFormat="1" x14ac:dyDescent="0.2">
      <c r="D2673" s="324"/>
    </row>
    <row r="2674" spans="4:4" customFormat="1" x14ac:dyDescent="0.2">
      <c r="D2674" s="324"/>
    </row>
    <row r="2675" spans="4:4" customFormat="1" x14ac:dyDescent="0.2">
      <c r="D2675" s="324"/>
    </row>
    <row r="2676" spans="4:4" customFormat="1" x14ac:dyDescent="0.2">
      <c r="D2676" s="324"/>
    </row>
    <row r="2677" spans="4:4" customFormat="1" x14ac:dyDescent="0.2">
      <c r="D2677" s="324"/>
    </row>
    <row r="2678" spans="4:4" customFormat="1" x14ac:dyDescent="0.2">
      <c r="D2678" s="324"/>
    </row>
    <row r="2679" spans="4:4" customFormat="1" x14ac:dyDescent="0.2">
      <c r="D2679" s="324"/>
    </row>
    <row r="2680" spans="4:4" customFormat="1" x14ac:dyDescent="0.2">
      <c r="D2680" s="324"/>
    </row>
    <row r="2681" spans="4:4" customFormat="1" x14ac:dyDescent="0.2">
      <c r="D2681" s="324"/>
    </row>
    <row r="2682" spans="4:4" customFormat="1" x14ac:dyDescent="0.2">
      <c r="D2682" s="324"/>
    </row>
    <row r="2683" spans="4:4" customFormat="1" x14ac:dyDescent="0.2">
      <c r="D2683" s="324"/>
    </row>
    <row r="2684" spans="4:4" customFormat="1" x14ac:dyDescent="0.2">
      <c r="D2684" s="324"/>
    </row>
    <row r="2685" spans="4:4" customFormat="1" x14ac:dyDescent="0.2">
      <c r="D2685" s="324"/>
    </row>
    <row r="2686" spans="4:4" customFormat="1" x14ac:dyDescent="0.2">
      <c r="D2686" s="324"/>
    </row>
    <row r="2687" spans="4:4" customFormat="1" x14ac:dyDescent="0.2">
      <c r="D2687" s="324"/>
    </row>
    <row r="2688" spans="4:4" customFormat="1" x14ac:dyDescent="0.2">
      <c r="D2688" s="324"/>
    </row>
    <row r="2689" spans="4:4" customFormat="1" x14ac:dyDescent="0.2">
      <c r="D2689" s="324"/>
    </row>
    <row r="2690" spans="4:4" customFormat="1" x14ac:dyDescent="0.2">
      <c r="D2690" s="324"/>
    </row>
    <row r="2691" spans="4:4" customFormat="1" x14ac:dyDescent="0.2">
      <c r="D2691" s="324"/>
    </row>
    <row r="2692" spans="4:4" customFormat="1" x14ac:dyDescent="0.2">
      <c r="D2692" s="324"/>
    </row>
    <row r="2693" spans="4:4" customFormat="1" x14ac:dyDescent="0.2">
      <c r="D2693" s="324"/>
    </row>
    <row r="2694" spans="4:4" customFormat="1" x14ac:dyDescent="0.2">
      <c r="D2694" s="324"/>
    </row>
    <row r="2695" spans="4:4" customFormat="1" x14ac:dyDescent="0.2">
      <c r="D2695" s="324"/>
    </row>
    <row r="2696" spans="4:4" customFormat="1" x14ac:dyDescent="0.2">
      <c r="D2696" s="324"/>
    </row>
    <row r="2697" spans="4:4" customFormat="1" x14ac:dyDescent="0.2">
      <c r="D2697" s="324"/>
    </row>
    <row r="2698" spans="4:4" customFormat="1" x14ac:dyDescent="0.2">
      <c r="D2698" s="324"/>
    </row>
    <row r="2699" spans="4:4" customFormat="1" x14ac:dyDescent="0.2">
      <c r="D2699" s="324"/>
    </row>
    <row r="2700" spans="4:4" customFormat="1" x14ac:dyDescent="0.2">
      <c r="D2700" s="324"/>
    </row>
    <row r="2701" spans="4:4" customFormat="1" x14ac:dyDescent="0.2">
      <c r="D2701" s="324"/>
    </row>
    <row r="2702" spans="4:4" customFormat="1" x14ac:dyDescent="0.2">
      <c r="D2702" s="324"/>
    </row>
    <row r="2703" spans="4:4" customFormat="1" x14ac:dyDescent="0.2">
      <c r="D2703" s="324"/>
    </row>
    <row r="2704" spans="4:4" customFormat="1" x14ac:dyDescent="0.2">
      <c r="D2704" s="324"/>
    </row>
    <row r="2705" spans="4:4" customFormat="1" x14ac:dyDescent="0.2">
      <c r="D2705" s="324"/>
    </row>
    <row r="2706" spans="4:4" customFormat="1" x14ac:dyDescent="0.2">
      <c r="D2706" s="324"/>
    </row>
    <row r="2707" spans="4:4" customFormat="1" x14ac:dyDescent="0.2">
      <c r="D2707" s="324"/>
    </row>
    <row r="2708" spans="4:4" customFormat="1" x14ac:dyDescent="0.2">
      <c r="D2708" s="324"/>
    </row>
    <row r="2709" spans="4:4" customFormat="1" x14ac:dyDescent="0.2">
      <c r="D2709" s="324"/>
    </row>
    <row r="2710" spans="4:4" customFormat="1" x14ac:dyDescent="0.2">
      <c r="D2710" s="324"/>
    </row>
    <row r="2711" spans="4:4" customFormat="1" x14ac:dyDescent="0.2">
      <c r="D2711" s="324"/>
    </row>
    <row r="2712" spans="4:4" customFormat="1" x14ac:dyDescent="0.2">
      <c r="D2712" s="324"/>
    </row>
    <row r="2713" spans="4:4" customFormat="1" x14ac:dyDescent="0.2">
      <c r="D2713" s="324"/>
    </row>
    <row r="2714" spans="4:4" customFormat="1" x14ac:dyDescent="0.2">
      <c r="D2714" s="324"/>
    </row>
    <row r="2715" spans="4:4" customFormat="1" x14ac:dyDescent="0.2">
      <c r="D2715" s="324"/>
    </row>
    <row r="2716" spans="4:4" customFormat="1" x14ac:dyDescent="0.2">
      <c r="D2716" s="324"/>
    </row>
    <row r="2717" spans="4:4" customFormat="1" x14ac:dyDescent="0.2">
      <c r="D2717" s="324"/>
    </row>
    <row r="2718" spans="4:4" customFormat="1" x14ac:dyDescent="0.2">
      <c r="D2718" s="324"/>
    </row>
    <row r="2719" spans="4:4" customFormat="1" x14ac:dyDescent="0.2">
      <c r="D2719" s="324"/>
    </row>
    <row r="2720" spans="4:4" customFormat="1" x14ac:dyDescent="0.2">
      <c r="D2720" s="324"/>
    </row>
    <row r="2721" spans="4:4" customFormat="1" x14ac:dyDescent="0.2">
      <c r="D2721" s="324"/>
    </row>
    <row r="2722" spans="4:4" customFormat="1" x14ac:dyDescent="0.2">
      <c r="D2722" s="324"/>
    </row>
    <row r="2723" spans="4:4" customFormat="1" x14ac:dyDescent="0.2">
      <c r="D2723" s="324"/>
    </row>
    <row r="2724" spans="4:4" customFormat="1" x14ac:dyDescent="0.2">
      <c r="D2724" s="324"/>
    </row>
    <row r="2725" spans="4:4" customFormat="1" x14ac:dyDescent="0.2">
      <c r="D2725" s="324"/>
    </row>
    <row r="2726" spans="4:4" customFormat="1" x14ac:dyDescent="0.2">
      <c r="D2726" s="324"/>
    </row>
    <row r="2727" spans="4:4" customFormat="1" x14ac:dyDescent="0.2">
      <c r="D2727" s="324"/>
    </row>
    <row r="2728" spans="4:4" customFormat="1" x14ac:dyDescent="0.2">
      <c r="D2728" s="324"/>
    </row>
    <row r="2729" spans="4:4" customFormat="1" x14ac:dyDescent="0.2">
      <c r="D2729" s="324"/>
    </row>
    <row r="2730" spans="4:4" customFormat="1" x14ac:dyDescent="0.2">
      <c r="D2730" s="324"/>
    </row>
    <row r="2731" spans="4:4" customFormat="1" x14ac:dyDescent="0.2">
      <c r="D2731" s="324"/>
    </row>
    <row r="2732" spans="4:4" customFormat="1" x14ac:dyDescent="0.2">
      <c r="D2732" s="324"/>
    </row>
    <row r="2733" spans="4:4" customFormat="1" x14ac:dyDescent="0.2">
      <c r="D2733" s="324"/>
    </row>
    <row r="2734" spans="4:4" customFormat="1" x14ac:dyDescent="0.2">
      <c r="D2734" s="324"/>
    </row>
    <row r="2735" spans="4:4" customFormat="1" x14ac:dyDescent="0.2">
      <c r="D2735" s="324"/>
    </row>
    <row r="2736" spans="4:4" customFormat="1" x14ac:dyDescent="0.2">
      <c r="D2736" s="324"/>
    </row>
    <row r="2737" spans="4:4" customFormat="1" x14ac:dyDescent="0.2">
      <c r="D2737" s="324"/>
    </row>
    <row r="2738" spans="4:4" customFormat="1" x14ac:dyDescent="0.2">
      <c r="D2738" s="324"/>
    </row>
    <row r="2739" spans="4:4" customFormat="1" x14ac:dyDescent="0.2">
      <c r="D2739" s="324"/>
    </row>
    <row r="2740" spans="4:4" customFormat="1" x14ac:dyDescent="0.2">
      <c r="D2740" s="324"/>
    </row>
    <row r="2741" spans="4:4" customFormat="1" x14ac:dyDescent="0.2">
      <c r="D2741" s="324"/>
    </row>
    <row r="2742" spans="4:4" customFormat="1" x14ac:dyDescent="0.2">
      <c r="D2742" s="324"/>
    </row>
    <row r="2743" spans="4:4" customFormat="1" x14ac:dyDescent="0.2">
      <c r="D2743" s="324"/>
    </row>
    <row r="2744" spans="4:4" customFormat="1" x14ac:dyDescent="0.2">
      <c r="D2744" s="324"/>
    </row>
    <row r="2745" spans="4:4" customFormat="1" x14ac:dyDescent="0.2">
      <c r="D2745" s="324"/>
    </row>
    <row r="2746" spans="4:4" customFormat="1" x14ac:dyDescent="0.2">
      <c r="D2746" s="324"/>
    </row>
    <row r="2747" spans="4:4" customFormat="1" x14ac:dyDescent="0.2">
      <c r="D2747" s="324"/>
    </row>
    <row r="2748" spans="4:4" customFormat="1" x14ac:dyDescent="0.2">
      <c r="D2748" s="324"/>
    </row>
    <row r="2749" spans="4:4" customFormat="1" x14ac:dyDescent="0.2">
      <c r="D2749" s="324"/>
    </row>
    <row r="2750" spans="4:4" customFormat="1" x14ac:dyDescent="0.2">
      <c r="D2750" s="324"/>
    </row>
    <row r="2751" spans="4:4" customFormat="1" x14ac:dyDescent="0.2">
      <c r="D2751" s="324"/>
    </row>
    <row r="2752" spans="4:4" customFormat="1" x14ac:dyDescent="0.2">
      <c r="D2752" s="324"/>
    </row>
    <row r="2753" spans="4:4" customFormat="1" x14ac:dyDescent="0.2">
      <c r="D2753" s="324"/>
    </row>
    <row r="2754" spans="4:4" customFormat="1" x14ac:dyDescent="0.2">
      <c r="D2754" s="324"/>
    </row>
    <row r="2755" spans="4:4" customFormat="1" x14ac:dyDescent="0.2">
      <c r="D2755" s="324"/>
    </row>
    <row r="2756" spans="4:4" customFormat="1" x14ac:dyDescent="0.2">
      <c r="D2756" s="324"/>
    </row>
    <row r="2757" spans="4:4" customFormat="1" x14ac:dyDescent="0.2">
      <c r="D2757" s="324"/>
    </row>
    <row r="2758" spans="4:4" customFormat="1" x14ac:dyDescent="0.2">
      <c r="D2758" s="324"/>
    </row>
    <row r="2759" spans="4:4" customFormat="1" x14ac:dyDescent="0.2">
      <c r="D2759" s="324"/>
    </row>
    <row r="2760" spans="4:4" customFormat="1" x14ac:dyDescent="0.2">
      <c r="D2760" s="324"/>
    </row>
    <row r="2761" spans="4:4" customFormat="1" x14ac:dyDescent="0.2">
      <c r="D2761" s="324"/>
    </row>
    <row r="2762" spans="4:4" customFormat="1" x14ac:dyDescent="0.2">
      <c r="D2762" s="324"/>
    </row>
    <row r="2763" spans="4:4" customFormat="1" x14ac:dyDescent="0.2">
      <c r="D2763" s="324"/>
    </row>
    <row r="2764" spans="4:4" customFormat="1" x14ac:dyDescent="0.2">
      <c r="D2764" s="324"/>
    </row>
    <row r="2765" spans="4:4" customFormat="1" x14ac:dyDescent="0.2">
      <c r="D2765" s="324"/>
    </row>
    <row r="2766" spans="4:4" customFormat="1" x14ac:dyDescent="0.2">
      <c r="D2766" s="324"/>
    </row>
    <row r="2767" spans="4:4" customFormat="1" x14ac:dyDescent="0.2">
      <c r="D2767" s="324"/>
    </row>
    <row r="2768" spans="4:4" customFormat="1" x14ac:dyDescent="0.2">
      <c r="D2768" s="324"/>
    </row>
    <row r="2769" spans="4:4" customFormat="1" x14ac:dyDescent="0.2">
      <c r="D2769" s="324"/>
    </row>
    <row r="2770" spans="4:4" customFormat="1" x14ac:dyDescent="0.2">
      <c r="D2770" s="324"/>
    </row>
    <row r="2771" spans="4:4" customFormat="1" x14ac:dyDescent="0.2">
      <c r="D2771" s="324"/>
    </row>
    <row r="2772" spans="4:4" customFormat="1" x14ac:dyDescent="0.2">
      <c r="D2772" s="324"/>
    </row>
    <row r="2773" spans="4:4" customFormat="1" x14ac:dyDescent="0.2">
      <c r="D2773" s="324"/>
    </row>
    <row r="2774" spans="4:4" customFormat="1" x14ac:dyDescent="0.2">
      <c r="D2774" s="324"/>
    </row>
    <row r="2775" spans="4:4" customFormat="1" x14ac:dyDescent="0.2">
      <c r="D2775" s="324"/>
    </row>
    <row r="2776" spans="4:4" customFormat="1" x14ac:dyDescent="0.2">
      <c r="D2776" s="324"/>
    </row>
    <row r="2777" spans="4:4" customFormat="1" x14ac:dyDescent="0.2">
      <c r="D2777" s="324"/>
    </row>
    <row r="2778" spans="4:4" customFormat="1" x14ac:dyDescent="0.2">
      <c r="D2778" s="324"/>
    </row>
    <row r="2779" spans="4:4" customFormat="1" x14ac:dyDescent="0.2">
      <c r="D2779" s="324"/>
    </row>
    <row r="2780" spans="4:4" customFormat="1" x14ac:dyDescent="0.2">
      <c r="D2780" s="324"/>
    </row>
    <row r="2781" spans="4:4" customFormat="1" x14ac:dyDescent="0.2">
      <c r="D2781" s="324"/>
    </row>
    <row r="2782" spans="4:4" customFormat="1" x14ac:dyDescent="0.2">
      <c r="D2782" s="324"/>
    </row>
    <row r="2783" spans="4:4" customFormat="1" x14ac:dyDescent="0.2">
      <c r="D2783" s="324"/>
    </row>
    <row r="2784" spans="4:4" customFormat="1" x14ac:dyDescent="0.2">
      <c r="D2784" s="324"/>
    </row>
    <row r="2785" spans="4:4" customFormat="1" x14ac:dyDescent="0.2">
      <c r="D2785" s="324"/>
    </row>
    <row r="2786" spans="4:4" customFormat="1" x14ac:dyDescent="0.2">
      <c r="D2786" s="324"/>
    </row>
    <row r="2787" spans="4:4" customFormat="1" x14ac:dyDescent="0.2">
      <c r="D2787" s="324"/>
    </row>
    <row r="2788" spans="4:4" customFormat="1" x14ac:dyDescent="0.2">
      <c r="D2788" s="324"/>
    </row>
    <row r="2789" spans="4:4" customFormat="1" x14ac:dyDescent="0.2">
      <c r="D2789" s="324"/>
    </row>
    <row r="2790" spans="4:4" customFormat="1" x14ac:dyDescent="0.2">
      <c r="D2790" s="324"/>
    </row>
    <row r="2791" spans="4:4" customFormat="1" x14ac:dyDescent="0.2">
      <c r="D2791" s="324"/>
    </row>
    <row r="2792" spans="4:4" customFormat="1" x14ac:dyDescent="0.2">
      <c r="D2792" s="324"/>
    </row>
    <row r="2793" spans="4:4" customFormat="1" x14ac:dyDescent="0.2">
      <c r="D2793" s="324"/>
    </row>
    <row r="2794" spans="4:4" customFormat="1" x14ac:dyDescent="0.2">
      <c r="D2794" s="324"/>
    </row>
    <row r="2795" spans="4:4" customFormat="1" x14ac:dyDescent="0.2">
      <c r="D2795" s="324"/>
    </row>
    <row r="2796" spans="4:4" customFormat="1" x14ac:dyDescent="0.2">
      <c r="D2796" s="324"/>
    </row>
    <row r="2797" spans="4:4" customFormat="1" x14ac:dyDescent="0.2">
      <c r="D2797" s="324"/>
    </row>
    <row r="2798" spans="4:4" customFormat="1" x14ac:dyDescent="0.2">
      <c r="D2798" s="324"/>
    </row>
    <row r="2799" spans="4:4" customFormat="1" x14ac:dyDescent="0.2">
      <c r="D2799" s="324"/>
    </row>
    <row r="2800" spans="4:4" customFormat="1" x14ac:dyDescent="0.2">
      <c r="D2800" s="324"/>
    </row>
    <row r="2801" spans="4:4" customFormat="1" x14ac:dyDescent="0.2">
      <c r="D2801" s="324"/>
    </row>
    <row r="2802" spans="4:4" customFormat="1" x14ac:dyDescent="0.2">
      <c r="D2802" s="324"/>
    </row>
    <row r="2803" spans="4:4" customFormat="1" x14ac:dyDescent="0.2">
      <c r="D2803" s="324"/>
    </row>
    <row r="2804" spans="4:4" customFormat="1" x14ac:dyDescent="0.2">
      <c r="D2804" s="324"/>
    </row>
    <row r="2805" spans="4:4" customFormat="1" x14ac:dyDescent="0.2">
      <c r="D2805" s="324"/>
    </row>
    <row r="2806" spans="4:4" customFormat="1" x14ac:dyDescent="0.2">
      <c r="D2806" s="324"/>
    </row>
    <row r="2807" spans="4:4" customFormat="1" x14ac:dyDescent="0.2">
      <c r="D2807" s="324"/>
    </row>
    <row r="2808" spans="4:4" customFormat="1" x14ac:dyDescent="0.2">
      <c r="D2808" s="324"/>
    </row>
    <row r="2809" spans="4:4" customFormat="1" x14ac:dyDescent="0.2">
      <c r="D2809" s="324"/>
    </row>
    <row r="2810" spans="4:4" customFormat="1" x14ac:dyDescent="0.2">
      <c r="D2810" s="324"/>
    </row>
    <row r="2811" spans="4:4" customFormat="1" x14ac:dyDescent="0.2">
      <c r="D2811" s="324"/>
    </row>
    <row r="2812" spans="4:4" customFormat="1" x14ac:dyDescent="0.2">
      <c r="D2812" s="324"/>
    </row>
    <row r="2813" spans="4:4" customFormat="1" x14ac:dyDescent="0.2">
      <c r="D2813" s="324"/>
    </row>
    <row r="2814" spans="4:4" customFormat="1" x14ac:dyDescent="0.2">
      <c r="D2814" s="324"/>
    </row>
    <row r="2815" spans="4:4" customFormat="1" x14ac:dyDescent="0.2">
      <c r="D2815" s="324"/>
    </row>
    <row r="2816" spans="4:4" customFormat="1" x14ac:dyDescent="0.2">
      <c r="D2816" s="324"/>
    </row>
    <row r="2817" spans="4:4" customFormat="1" x14ac:dyDescent="0.2">
      <c r="D2817" s="324"/>
    </row>
    <row r="2818" spans="4:4" customFormat="1" x14ac:dyDescent="0.2">
      <c r="D2818" s="324"/>
    </row>
    <row r="2819" spans="4:4" customFormat="1" x14ac:dyDescent="0.2">
      <c r="D2819" s="324"/>
    </row>
    <row r="2820" spans="4:4" customFormat="1" x14ac:dyDescent="0.2">
      <c r="D2820" s="324"/>
    </row>
    <row r="2821" spans="4:4" customFormat="1" x14ac:dyDescent="0.2">
      <c r="D2821" s="324"/>
    </row>
    <row r="2822" spans="4:4" customFormat="1" x14ac:dyDescent="0.2">
      <c r="D2822" s="324"/>
    </row>
    <row r="2823" spans="4:4" customFormat="1" x14ac:dyDescent="0.2">
      <c r="D2823" s="324"/>
    </row>
    <row r="2824" spans="4:4" customFormat="1" x14ac:dyDescent="0.2">
      <c r="D2824" s="324"/>
    </row>
    <row r="2825" spans="4:4" customFormat="1" x14ac:dyDescent="0.2">
      <c r="D2825" s="324"/>
    </row>
    <row r="2826" spans="4:4" customFormat="1" x14ac:dyDescent="0.2">
      <c r="D2826" s="324"/>
    </row>
    <row r="2827" spans="4:4" customFormat="1" x14ac:dyDescent="0.2">
      <c r="D2827" s="324"/>
    </row>
    <row r="2828" spans="4:4" customFormat="1" x14ac:dyDescent="0.2">
      <c r="D2828" s="324"/>
    </row>
    <row r="2829" spans="4:4" customFormat="1" x14ac:dyDescent="0.2">
      <c r="D2829" s="324"/>
    </row>
    <row r="2830" spans="4:4" customFormat="1" x14ac:dyDescent="0.2">
      <c r="D2830" s="324"/>
    </row>
    <row r="2831" spans="4:4" customFormat="1" x14ac:dyDescent="0.2">
      <c r="D2831" s="324"/>
    </row>
    <row r="2832" spans="4:4" customFormat="1" x14ac:dyDescent="0.2">
      <c r="D2832" s="324"/>
    </row>
    <row r="2833" spans="4:4" customFormat="1" x14ac:dyDescent="0.2">
      <c r="D2833" s="324"/>
    </row>
    <row r="2834" spans="4:4" customFormat="1" x14ac:dyDescent="0.2">
      <c r="D2834" s="324"/>
    </row>
    <row r="2835" spans="4:4" customFormat="1" x14ac:dyDescent="0.2">
      <c r="D2835" s="324"/>
    </row>
    <row r="2836" spans="4:4" customFormat="1" x14ac:dyDescent="0.2">
      <c r="D2836" s="324"/>
    </row>
    <row r="2837" spans="4:4" customFormat="1" x14ac:dyDescent="0.2">
      <c r="D2837" s="324"/>
    </row>
    <row r="2838" spans="4:4" customFormat="1" x14ac:dyDescent="0.2">
      <c r="D2838" s="324"/>
    </row>
    <row r="2839" spans="4:4" customFormat="1" x14ac:dyDescent="0.2">
      <c r="D2839" s="324"/>
    </row>
    <row r="2840" spans="4:4" customFormat="1" x14ac:dyDescent="0.2">
      <c r="D2840" s="324"/>
    </row>
    <row r="2841" spans="4:4" customFormat="1" x14ac:dyDescent="0.2">
      <c r="D2841" s="324"/>
    </row>
    <row r="2842" spans="4:4" customFormat="1" x14ac:dyDescent="0.2">
      <c r="D2842" s="324"/>
    </row>
    <row r="2843" spans="4:4" customFormat="1" x14ac:dyDescent="0.2">
      <c r="D2843" s="324"/>
    </row>
    <row r="2844" spans="4:4" customFormat="1" x14ac:dyDescent="0.2">
      <c r="D2844" s="324"/>
    </row>
    <row r="2845" spans="4:4" customFormat="1" x14ac:dyDescent="0.2">
      <c r="D2845" s="324"/>
    </row>
    <row r="2846" spans="4:4" customFormat="1" x14ac:dyDescent="0.2">
      <c r="D2846" s="324"/>
    </row>
    <row r="2847" spans="4:4" customFormat="1" x14ac:dyDescent="0.2">
      <c r="D2847" s="324"/>
    </row>
    <row r="2848" spans="4:4" customFormat="1" x14ac:dyDescent="0.2">
      <c r="D2848" s="324"/>
    </row>
    <row r="2849" spans="4:4" customFormat="1" x14ac:dyDescent="0.2">
      <c r="D2849" s="324"/>
    </row>
    <row r="2850" spans="4:4" customFormat="1" x14ac:dyDescent="0.2">
      <c r="D2850" s="324"/>
    </row>
    <row r="2851" spans="4:4" customFormat="1" x14ac:dyDescent="0.2">
      <c r="D2851" s="324"/>
    </row>
    <row r="2852" spans="4:4" customFormat="1" x14ac:dyDescent="0.2">
      <c r="D2852" s="324"/>
    </row>
    <row r="2853" spans="4:4" customFormat="1" x14ac:dyDescent="0.2">
      <c r="D2853" s="324"/>
    </row>
    <row r="2854" spans="4:4" customFormat="1" x14ac:dyDescent="0.2">
      <c r="D2854" s="324"/>
    </row>
    <row r="2855" spans="4:4" customFormat="1" x14ac:dyDescent="0.2">
      <c r="D2855" s="324"/>
    </row>
    <row r="2856" spans="4:4" customFormat="1" x14ac:dyDescent="0.2">
      <c r="D2856" s="324"/>
    </row>
    <row r="2857" spans="4:4" customFormat="1" x14ac:dyDescent="0.2">
      <c r="D2857" s="324"/>
    </row>
    <row r="2858" spans="4:4" customFormat="1" x14ac:dyDescent="0.2">
      <c r="D2858" s="324"/>
    </row>
    <row r="2859" spans="4:4" customFormat="1" x14ac:dyDescent="0.2">
      <c r="D2859" s="324"/>
    </row>
    <row r="2860" spans="4:4" customFormat="1" x14ac:dyDescent="0.2">
      <c r="D2860" s="324"/>
    </row>
    <row r="2861" spans="4:4" customFormat="1" x14ac:dyDescent="0.2">
      <c r="D2861" s="324"/>
    </row>
    <row r="2862" spans="4:4" customFormat="1" x14ac:dyDescent="0.2">
      <c r="D2862" s="324"/>
    </row>
    <row r="2863" spans="4:4" customFormat="1" x14ac:dyDescent="0.2">
      <c r="D2863" s="324"/>
    </row>
    <row r="2864" spans="4:4" customFormat="1" x14ac:dyDescent="0.2">
      <c r="D2864" s="324"/>
    </row>
    <row r="2865" spans="4:4" customFormat="1" x14ac:dyDescent="0.2">
      <c r="D2865" s="324"/>
    </row>
    <row r="2866" spans="4:4" customFormat="1" x14ac:dyDescent="0.2">
      <c r="D2866" s="324"/>
    </row>
    <row r="2867" spans="4:4" customFormat="1" x14ac:dyDescent="0.2">
      <c r="D2867" s="324"/>
    </row>
    <row r="2868" spans="4:4" customFormat="1" x14ac:dyDescent="0.2">
      <c r="D2868" s="324"/>
    </row>
    <row r="2869" spans="4:4" customFormat="1" x14ac:dyDescent="0.2">
      <c r="D2869" s="324"/>
    </row>
    <row r="2870" spans="4:4" customFormat="1" x14ac:dyDescent="0.2">
      <c r="D2870" s="324"/>
    </row>
    <row r="2871" spans="4:4" customFormat="1" x14ac:dyDescent="0.2">
      <c r="D2871" s="324"/>
    </row>
    <row r="2872" spans="4:4" customFormat="1" x14ac:dyDescent="0.2">
      <c r="D2872" s="324"/>
    </row>
    <row r="2873" spans="4:4" customFormat="1" x14ac:dyDescent="0.2">
      <c r="D2873" s="324"/>
    </row>
    <row r="2874" spans="4:4" customFormat="1" x14ac:dyDescent="0.2">
      <c r="D2874" s="324"/>
    </row>
    <row r="2875" spans="4:4" customFormat="1" x14ac:dyDescent="0.2">
      <c r="D2875" s="324"/>
    </row>
    <row r="2876" spans="4:4" customFormat="1" x14ac:dyDescent="0.2">
      <c r="D2876" s="324"/>
    </row>
    <row r="2877" spans="4:4" customFormat="1" x14ac:dyDescent="0.2">
      <c r="D2877" s="324"/>
    </row>
    <row r="2878" spans="4:4" customFormat="1" x14ac:dyDescent="0.2">
      <c r="D2878" s="324"/>
    </row>
    <row r="2879" spans="4:4" customFormat="1" x14ac:dyDescent="0.2">
      <c r="D2879" s="324"/>
    </row>
    <row r="2880" spans="4:4" customFormat="1" x14ac:dyDescent="0.2">
      <c r="D2880" s="324"/>
    </row>
    <row r="2881" spans="4:4" customFormat="1" x14ac:dyDescent="0.2">
      <c r="D2881" s="324"/>
    </row>
    <row r="2882" spans="4:4" customFormat="1" x14ac:dyDescent="0.2">
      <c r="D2882" s="324"/>
    </row>
    <row r="2883" spans="4:4" customFormat="1" x14ac:dyDescent="0.2">
      <c r="D2883" s="324"/>
    </row>
    <row r="2884" spans="4:4" customFormat="1" x14ac:dyDescent="0.2">
      <c r="D2884" s="324"/>
    </row>
    <row r="2885" spans="4:4" customFormat="1" x14ac:dyDescent="0.2">
      <c r="D2885" s="324"/>
    </row>
    <row r="2886" spans="4:4" customFormat="1" x14ac:dyDescent="0.2">
      <c r="D2886" s="324"/>
    </row>
    <row r="2887" spans="4:4" customFormat="1" x14ac:dyDescent="0.2">
      <c r="D2887" s="324"/>
    </row>
    <row r="2888" spans="4:4" customFormat="1" x14ac:dyDescent="0.2">
      <c r="D2888" s="324"/>
    </row>
    <row r="2889" spans="4:4" customFormat="1" x14ac:dyDescent="0.2">
      <c r="D2889" s="324"/>
    </row>
    <row r="2890" spans="4:4" customFormat="1" x14ac:dyDescent="0.2">
      <c r="D2890" s="324"/>
    </row>
    <row r="2891" spans="4:4" customFormat="1" x14ac:dyDescent="0.2">
      <c r="D2891" s="324"/>
    </row>
    <row r="2892" spans="4:4" customFormat="1" x14ac:dyDescent="0.2">
      <c r="D2892" s="324"/>
    </row>
    <row r="2893" spans="4:4" customFormat="1" x14ac:dyDescent="0.2">
      <c r="D2893" s="324"/>
    </row>
    <row r="2894" spans="4:4" customFormat="1" x14ac:dyDescent="0.2">
      <c r="D2894" s="324"/>
    </row>
    <row r="2895" spans="4:4" customFormat="1" x14ac:dyDescent="0.2">
      <c r="D2895" s="324"/>
    </row>
    <row r="2896" spans="4:4" customFormat="1" x14ac:dyDescent="0.2">
      <c r="D2896" s="324"/>
    </row>
    <row r="2897" spans="4:4" customFormat="1" x14ac:dyDescent="0.2">
      <c r="D2897" s="324"/>
    </row>
    <row r="2898" spans="4:4" customFormat="1" x14ac:dyDescent="0.2">
      <c r="D2898" s="324"/>
    </row>
    <row r="2899" spans="4:4" customFormat="1" x14ac:dyDescent="0.2">
      <c r="D2899" s="324"/>
    </row>
    <row r="2900" spans="4:4" customFormat="1" x14ac:dyDescent="0.2">
      <c r="D2900" s="324"/>
    </row>
    <row r="2901" spans="4:4" customFormat="1" x14ac:dyDescent="0.2">
      <c r="D2901" s="324"/>
    </row>
    <row r="2902" spans="4:4" customFormat="1" x14ac:dyDescent="0.2">
      <c r="D2902" s="324"/>
    </row>
    <row r="2903" spans="4:4" customFormat="1" x14ac:dyDescent="0.2">
      <c r="D2903" s="324"/>
    </row>
    <row r="2904" spans="4:4" customFormat="1" x14ac:dyDescent="0.2">
      <c r="D2904" s="324"/>
    </row>
    <row r="2905" spans="4:4" customFormat="1" x14ac:dyDescent="0.2">
      <c r="D2905" s="324"/>
    </row>
    <row r="2906" spans="4:4" customFormat="1" x14ac:dyDescent="0.2">
      <c r="D2906" s="324"/>
    </row>
    <row r="2907" spans="4:4" customFormat="1" x14ac:dyDescent="0.2">
      <c r="D2907" s="324"/>
    </row>
    <row r="2908" spans="4:4" customFormat="1" x14ac:dyDescent="0.2">
      <c r="D2908" s="324"/>
    </row>
    <row r="2909" spans="4:4" customFormat="1" x14ac:dyDescent="0.2">
      <c r="D2909" s="324"/>
    </row>
    <row r="2910" spans="4:4" customFormat="1" x14ac:dyDescent="0.2">
      <c r="D2910" s="324"/>
    </row>
    <row r="2911" spans="4:4" customFormat="1" x14ac:dyDescent="0.2">
      <c r="D2911" s="324"/>
    </row>
    <row r="2912" spans="4:4" customFormat="1" x14ac:dyDescent="0.2">
      <c r="D2912" s="324"/>
    </row>
    <row r="2913" spans="4:4" customFormat="1" x14ac:dyDescent="0.2">
      <c r="D2913" s="324"/>
    </row>
    <row r="2914" spans="4:4" customFormat="1" x14ac:dyDescent="0.2">
      <c r="D2914" s="324"/>
    </row>
    <row r="2915" spans="4:4" customFormat="1" x14ac:dyDescent="0.2">
      <c r="D2915" s="324"/>
    </row>
    <row r="2916" spans="4:4" customFormat="1" x14ac:dyDescent="0.2">
      <c r="D2916" s="324"/>
    </row>
    <row r="2917" spans="4:4" customFormat="1" x14ac:dyDescent="0.2">
      <c r="D2917" s="324"/>
    </row>
    <row r="2918" spans="4:4" customFormat="1" x14ac:dyDescent="0.2">
      <c r="D2918" s="324"/>
    </row>
    <row r="2919" spans="4:4" customFormat="1" x14ac:dyDescent="0.2">
      <c r="D2919" s="324"/>
    </row>
    <row r="2920" spans="4:4" customFormat="1" x14ac:dyDescent="0.2">
      <c r="D2920" s="324"/>
    </row>
    <row r="2921" spans="4:4" customFormat="1" x14ac:dyDescent="0.2">
      <c r="D2921" s="324"/>
    </row>
    <row r="2922" spans="4:4" customFormat="1" x14ac:dyDescent="0.2">
      <c r="D2922" s="324"/>
    </row>
    <row r="2923" spans="4:4" customFormat="1" x14ac:dyDescent="0.2">
      <c r="D2923" s="324"/>
    </row>
    <row r="2924" spans="4:4" customFormat="1" x14ac:dyDescent="0.2">
      <c r="D2924" s="324"/>
    </row>
    <row r="2925" spans="4:4" customFormat="1" x14ac:dyDescent="0.2">
      <c r="D2925" s="324"/>
    </row>
    <row r="2926" spans="4:4" customFormat="1" x14ac:dyDescent="0.2">
      <c r="D2926" s="324"/>
    </row>
    <row r="2927" spans="4:4" customFormat="1" x14ac:dyDescent="0.2">
      <c r="D2927" s="324"/>
    </row>
    <row r="2928" spans="4:4" customFormat="1" x14ac:dyDescent="0.2">
      <c r="D2928" s="324"/>
    </row>
    <row r="2929" spans="4:4" customFormat="1" x14ac:dyDescent="0.2">
      <c r="D2929" s="324"/>
    </row>
    <row r="2930" spans="4:4" customFormat="1" x14ac:dyDescent="0.2">
      <c r="D2930" s="324"/>
    </row>
    <row r="2931" spans="4:4" customFormat="1" x14ac:dyDescent="0.2">
      <c r="D2931" s="324"/>
    </row>
    <row r="2932" spans="4:4" customFormat="1" x14ac:dyDescent="0.2">
      <c r="D2932" s="324"/>
    </row>
    <row r="2933" spans="4:4" customFormat="1" x14ac:dyDescent="0.2">
      <c r="D2933" s="324"/>
    </row>
    <row r="2934" spans="4:4" customFormat="1" x14ac:dyDescent="0.2">
      <c r="D2934" s="324"/>
    </row>
    <row r="2935" spans="4:4" customFormat="1" x14ac:dyDescent="0.2">
      <c r="D2935" s="324"/>
    </row>
    <row r="2936" spans="4:4" customFormat="1" x14ac:dyDescent="0.2">
      <c r="D2936" s="324"/>
    </row>
    <row r="2937" spans="4:4" customFormat="1" x14ac:dyDescent="0.2">
      <c r="D2937" s="324"/>
    </row>
    <row r="2938" spans="4:4" customFormat="1" x14ac:dyDescent="0.2">
      <c r="D2938" s="324"/>
    </row>
    <row r="2939" spans="4:4" customFormat="1" x14ac:dyDescent="0.2">
      <c r="D2939" s="324"/>
    </row>
    <row r="2940" spans="4:4" customFormat="1" x14ac:dyDescent="0.2">
      <c r="D2940" s="324"/>
    </row>
    <row r="2941" spans="4:4" customFormat="1" x14ac:dyDescent="0.2">
      <c r="D2941" s="324"/>
    </row>
    <row r="2942" spans="4:4" customFormat="1" x14ac:dyDescent="0.2">
      <c r="D2942" s="324"/>
    </row>
    <row r="2943" spans="4:4" customFormat="1" x14ac:dyDescent="0.2">
      <c r="D2943" s="324"/>
    </row>
    <row r="2944" spans="4:4" customFormat="1" x14ac:dyDescent="0.2">
      <c r="D2944" s="324"/>
    </row>
    <row r="2945" spans="4:4" customFormat="1" x14ac:dyDescent="0.2">
      <c r="D2945" s="324"/>
    </row>
    <row r="2946" spans="4:4" customFormat="1" x14ac:dyDescent="0.2">
      <c r="D2946" s="324"/>
    </row>
    <row r="2947" spans="4:4" customFormat="1" x14ac:dyDescent="0.2">
      <c r="D2947" s="324"/>
    </row>
    <row r="2948" spans="4:4" customFormat="1" x14ac:dyDescent="0.2">
      <c r="D2948" s="324"/>
    </row>
    <row r="2949" spans="4:4" customFormat="1" x14ac:dyDescent="0.2">
      <c r="D2949" s="324"/>
    </row>
    <row r="2950" spans="4:4" customFormat="1" x14ac:dyDescent="0.2">
      <c r="D2950" s="324"/>
    </row>
    <row r="2951" spans="4:4" customFormat="1" x14ac:dyDescent="0.2">
      <c r="D2951" s="324"/>
    </row>
    <row r="2952" spans="4:4" customFormat="1" x14ac:dyDescent="0.2">
      <c r="D2952" s="324"/>
    </row>
    <row r="2953" spans="4:4" customFormat="1" x14ac:dyDescent="0.2">
      <c r="D2953" s="324"/>
    </row>
    <row r="2954" spans="4:4" customFormat="1" x14ac:dyDescent="0.2">
      <c r="D2954" s="324"/>
    </row>
    <row r="2955" spans="4:4" customFormat="1" x14ac:dyDescent="0.2">
      <c r="D2955" s="324"/>
    </row>
    <row r="2956" spans="4:4" customFormat="1" x14ac:dyDescent="0.2">
      <c r="D2956" s="324"/>
    </row>
    <row r="2957" spans="4:4" customFormat="1" x14ac:dyDescent="0.2">
      <c r="D2957" s="324"/>
    </row>
    <row r="2958" spans="4:4" customFormat="1" x14ac:dyDescent="0.2">
      <c r="D2958" s="324"/>
    </row>
    <row r="2959" spans="4:4" customFormat="1" x14ac:dyDescent="0.2">
      <c r="D2959" s="324"/>
    </row>
    <row r="2960" spans="4:4" customFormat="1" x14ac:dyDescent="0.2">
      <c r="D2960" s="324"/>
    </row>
    <row r="2961" spans="4:4" customFormat="1" x14ac:dyDescent="0.2">
      <c r="D2961" s="324"/>
    </row>
    <row r="2962" spans="4:4" customFormat="1" x14ac:dyDescent="0.2">
      <c r="D2962" s="324"/>
    </row>
    <row r="2963" spans="4:4" customFormat="1" x14ac:dyDescent="0.2">
      <c r="D2963" s="324"/>
    </row>
    <row r="2964" spans="4:4" customFormat="1" x14ac:dyDescent="0.2">
      <c r="D2964" s="324"/>
    </row>
    <row r="2965" spans="4:4" customFormat="1" x14ac:dyDescent="0.2">
      <c r="D2965" s="324"/>
    </row>
    <row r="2966" spans="4:4" customFormat="1" x14ac:dyDescent="0.2">
      <c r="D2966" s="324"/>
    </row>
    <row r="2967" spans="4:4" customFormat="1" x14ac:dyDescent="0.2">
      <c r="D2967" s="324"/>
    </row>
    <row r="2968" spans="4:4" customFormat="1" x14ac:dyDescent="0.2">
      <c r="D2968" s="324"/>
    </row>
    <row r="2969" spans="4:4" customFormat="1" x14ac:dyDescent="0.2">
      <c r="D2969" s="324"/>
    </row>
    <row r="2970" spans="4:4" customFormat="1" x14ac:dyDescent="0.2">
      <c r="D2970" s="324"/>
    </row>
    <row r="2971" spans="4:4" customFormat="1" x14ac:dyDescent="0.2">
      <c r="D2971" s="324"/>
    </row>
    <row r="2972" spans="4:4" customFormat="1" x14ac:dyDescent="0.2">
      <c r="D2972" s="324"/>
    </row>
    <row r="2973" spans="4:4" customFormat="1" x14ac:dyDescent="0.2">
      <c r="D2973" s="324"/>
    </row>
    <row r="2974" spans="4:4" customFormat="1" x14ac:dyDescent="0.2">
      <c r="D2974" s="324"/>
    </row>
    <row r="2975" spans="4:4" customFormat="1" x14ac:dyDescent="0.2">
      <c r="D2975" s="324"/>
    </row>
    <row r="2976" spans="4:4" customFormat="1" x14ac:dyDescent="0.2">
      <c r="D2976" s="324"/>
    </row>
    <row r="2977" spans="4:4" customFormat="1" x14ac:dyDescent="0.2">
      <c r="D2977" s="324"/>
    </row>
    <row r="2978" spans="4:4" customFormat="1" x14ac:dyDescent="0.2">
      <c r="D2978" s="324"/>
    </row>
    <row r="2979" spans="4:4" customFormat="1" x14ac:dyDescent="0.2">
      <c r="D2979" s="324"/>
    </row>
    <row r="2980" spans="4:4" customFormat="1" x14ac:dyDescent="0.2">
      <c r="D2980" s="324"/>
    </row>
    <row r="2981" spans="4:4" customFormat="1" x14ac:dyDescent="0.2">
      <c r="D2981" s="324"/>
    </row>
    <row r="2982" spans="4:4" customFormat="1" x14ac:dyDescent="0.2">
      <c r="D2982" s="324"/>
    </row>
    <row r="2983" spans="4:4" customFormat="1" x14ac:dyDescent="0.2">
      <c r="D2983" s="324"/>
    </row>
    <row r="2984" spans="4:4" customFormat="1" x14ac:dyDescent="0.2">
      <c r="D2984" s="324"/>
    </row>
    <row r="2985" spans="4:4" customFormat="1" x14ac:dyDescent="0.2">
      <c r="D2985" s="324"/>
    </row>
    <row r="2986" spans="4:4" customFormat="1" x14ac:dyDescent="0.2">
      <c r="D2986" s="324"/>
    </row>
    <row r="2987" spans="4:4" customFormat="1" x14ac:dyDescent="0.2">
      <c r="D2987" s="324"/>
    </row>
    <row r="2988" spans="4:4" customFormat="1" x14ac:dyDescent="0.2">
      <c r="D2988" s="324"/>
    </row>
    <row r="2989" spans="4:4" customFormat="1" x14ac:dyDescent="0.2">
      <c r="D2989" s="324"/>
    </row>
    <row r="2990" spans="4:4" customFormat="1" x14ac:dyDescent="0.2">
      <c r="D2990" s="324"/>
    </row>
    <row r="2991" spans="4:4" customFormat="1" x14ac:dyDescent="0.2">
      <c r="D2991" s="324"/>
    </row>
    <row r="2992" spans="4:4" customFormat="1" x14ac:dyDescent="0.2">
      <c r="D2992" s="324"/>
    </row>
    <row r="2993" spans="4:4" customFormat="1" x14ac:dyDescent="0.2">
      <c r="D2993" s="324"/>
    </row>
    <row r="2994" spans="4:4" customFormat="1" x14ac:dyDescent="0.2">
      <c r="D2994" s="324"/>
    </row>
    <row r="2995" spans="4:4" customFormat="1" x14ac:dyDescent="0.2">
      <c r="D2995" s="324"/>
    </row>
    <row r="2996" spans="4:4" customFormat="1" x14ac:dyDescent="0.2">
      <c r="D2996" s="324"/>
    </row>
    <row r="2997" spans="4:4" customFormat="1" x14ac:dyDescent="0.2">
      <c r="D2997" s="324"/>
    </row>
    <row r="2998" spans="4:4" customFormat="1" x14ac:dyDescent="0.2">
      <c r="D2998" s="324"/>
    </row>
    <row r="2999" spans="4:4" customFormat="1" x14ac:dyDescent="0.2">
      <c r="D2999" s="324"/>
    </row>
    <row r="3000" spans="4:4" customFormat="1" x14ac:dyDescent="0.2">
      <c r="D3000" s="324"/>
    </row>
    <row r="3001" spans="4:4" customFormat="1" x14ac:dyDescent="0.2">
      <c r="D3001" s="324"/>
    </row>
    <row r="3002" spans="4:4" customFormat="1" x14ac:dyDescent="0.2">
      <c r="D3002" s="324"/>
    </row>
    <row r="3003" spans="4:4" customFormat="1" x14ac:dyDescent="0.2">
      <c r="D3003" s="324"/>
    </row>
    <row r="3004" spans="4:4" customFormat="1" x14ac:dyDescent="0.2">
      <c r="D3004" s="324"/>
    </row>
    <row r="3005" spans="4:4" customFormat="1" x14ac:dyDescent="0.2">
      <c r="D3005" s="324"/>
    </row>
    <row r="3006" spans="4:4" customFormat="1" x14ac:dyDescent="0.2">
      <c r="D3006" s="324"/>
    </row>
    <row r="3007" spans="4:4" customFormat="1" x14ac:dyDescent="0.2">
      <c r="D3007" s="324"/>
    </row>
    <row r="3008" spans="4:4" customFormat="1" x14ac:dyDescent="0.2">
      <c r="D3008" s="324"/>
    </row>
    <row r="3009" spans="4:4" customFormat="1" x14ac:dyDescent="0.2">
      <c r="D3009" s="324"/>
    </row>
    <row r="3010" spans="4:4" customFormat="1" x14ac:dyDescent="0.2">
      <c r="D3010" s="324"/>
    </row>
    <row r="3011" spans="4:4" customFormat="1" x14ac:dyDescent="0.2">
      <c r="D3011" s="324"/>
    </row>
    <row r="3012" spans="4:4" customFormat="1" x14ac:dyDescent="0.2">
      <c r="D3012" s="324"/>
    </row>
    <row r="3013" spans="4:4" customFormat="1" x14ac:dyDescent="0.2">
      <c r="D3013" s="324"/>
    </row>
    <row r="3014" spans="4:4" customFormat="1" x14ac:dyDescent="0.2">
      <c r="D3014" s="324"/>
    </row>
    <row r="3015" spans="4:4" customFormat="1" x14ac:dyDescent="0.2">
      <c r="D3015" s="324"/>
    </row>
    <row r="3016" spans="4:4" customFormat="1" x14ac:dyDescent="0.2">
      <c r="D3016" s="324"/>
    </row>
    <row r="3017" spans="4:4" customFormat="1" x14ac:dyDescent="0.2">
      <c r="D3017" s="324"/>
    </row>
    <row r="3018" spans="4:4" customFormat="1" x14ac:dyDescent="0.2">
      <c r="D3018" s="324"/>
    </row>
    <row r="3019" spans="4:4" customFormat="1" x14ac:dyDescent="0.2">
      <c r="D3019" s="324"/>
    </row>
    <row r="3020" spans="4:4" customFormat="1" x14ac:dyDescent="0.2">
      <c r="D3020" s="324"/>
    </row>
    <row r="3021" spans="4:4" customFormat="1" x14ac:dyDescent="0.2">
      <c r="D3021" s="324"/>
    </row>
    <row r="3022" spans="4:4" customFormat="1" x14ac:dyDescent="0.2">
      <c r="D3022" s="324"/>
    </row>
    <row r="3023" spans="4:4" customFormat="1" x14ac:dyDescent="0.2">
      <c r="D3023" s="324"/>
    </row>
    <row r="3024" spans="4:4" customFormat="1" x14ac:dyDescent="0.2">
      <c r="D3024" s="324"/>
    </row>
    <row r="3025" spans="4:4" customFormat="1" x14ac:dyDescent="0.2">
      <c r="D3025" s="324"/>
    </row>
    <row r="3026" spans="4:4" customFormat="1" x14ac:dyDescent="0.2">
      <c r="D3026" s="324"/>
    </row>
    <row r="3027" spans="4:4" customFormat="1" x14ac:dyDescent="0.2">
      <c r="D3027" s="324"/>
    </row>
    <row r="3028" spans="4:4" customFormat="1" x14ac:dyDescent="0.2">
      <c r="D3028" s="324"/>
    </row>
    <row r="3029" spans="4:4" customFormat="1" x14ac:dyDescent="0.2">
      <c r="D3029" s="324"/>
    </row>
    <row r="3030" spans="4:4" customFormat="1" x14ac:dyDescent="0.2">
      <c r="D3030" s="324"/>
    </row>
    <row r="3031" spans="4:4" customFormat="1" x14ac:dyDescent="0.2">
      <c r="D3031" s="324"/>
    </row>
    <row r="3032" spans="4:4" customFormat="1" x14ac:dyDescent="0.2">
      <c r="D3032" s="324"/>
    </row>
    <row r="3033" spans="4:4" customFormat="1" x14ac:dyDescent="0.2">
      <c r="D3033" s="324"/>
    </row>
    <row r="3034" spans="4:4" customFormat="1" x14ac:dyDescent="0.2">
      <c r="D3034" s="324"/>
    </row>
    <row r="3035" spans="4:4" customFormat="1" x14ac:dyDescent="0.2">
      <c r="D3035" s="324"/>
    </row>
    <row r="3036" spans="4:4" customFormat="1" x14ac:dyDescent="0.2">
      <c r="D3036" s="324"/>
    </row>
    <row r="3037" spans="4:4" customFormat="1" x14ac:dyDescent="0.2">
      <c r="D3037" s="324"/>
    </row>
    <row r="3038" spans="4:4" customFormat="1" x14ac:dyDescent="0.2">
      <c r="D3038" s="324"/>
    </row>
    <row r="3039" spans="4:4" customFormat="1" x14ac:dyDescent="0.2">
      <c r="D3039" s="324"/>
    </row>
    <row r="3040" spans="4:4" customFormat="1" x14ac:dyDescent="0.2">
      <c r="D3040" s="324"/>
    </row>
    <row r="3041" spans="4:4" customFormat="1" x14ac:dyDescent="0.2">
      <c r="D3041" s="324"/>
    </row>
    <row r="3042" spans="4:4" customFormat="1" x14ac:dyDescent="0.2">
      <c r="D3042" s="324"/>
    </row>
    <row r="3043" spans="4:4" customFormat="1" x14ac:dyDescent="0.2">
      <c r="D3043" s="324"/>
    </row>
    <row r="3044" spans="4:4" customFormat="1" x14ac:dyDescent="0.2">
      <c r="D3044" s="324"/>
    </row>
    <row r="3045" spans="4:4" customFormat="1" x14ac:dyDescent="0.2">
      <c r="D3045" s="324"/>
    </row>
    <row r="3046" spans="4:4" customFormat="1" x14ac:dyDescent="0.2">
      <c r="D3046" s="324"/>
    </row>
    <row r="3047" spans="4:4" customFormat="1" x14ac:dyDescent="0.2">
      <c r="D3047" s="324"/>
    </row>
    <row r="3048" spans="4:4" customFormat="1" x14ac:dyDescent="0.2">
      <c r="D3048" s="324"/>
    </row>
    <row r="3049" spans="4:4" customFormat="1" x14ac:dyDescent="0.2">
      <c r="D3049" s="324"/>
    </row>
    <row r="3050" spans="4:4" customFormat="1" x14ac:dyDescent="0.2">
      <c r="D3050" s="324"/>
    </row>
    <row r="3051" spans="4:4" customFormat="1" x14ac:dyDescent="0.2">
      <c r="D3051" s="324"/>
    </row>
    <row r="3052" spans="4:4" customFormat="1" x14ac:dyDescent="0.2">
      <c r="D3052" s="324"/>
    </row>
    <row r="3053" spans="4:4" customFormat="1" x14ac:dyDescent="0.2">
      <c r="D3053" s="324"/>
    </row>
    <row r="3054" spans="4:4" customFormat="1" x14ac:dyDescent="0.2">
      <c r="D3054" s="324"/>
    </row>
    <row r="3055" spans="4:4" customFormat="1" x14ac:dyDescent="0.2">
      <c r="D3055" s="324"/>
    </row>
    <row r="3056" spans="4:4" customFormat="1" x14ac:dyDescent="0.2">
      <c r="D3056" s="324"/>
    </row>
    <row r="3057" spans="4:4" customFormat="1" x14ac:dyDescent="0.2">
      <c r="D3057" s="324"/>
    </row>
    <row r="3058" spans="4:4" customFormat="1" x14ac:dyDescent="0.2">
      <c r="D3058" s="324"/>
    </row>
    <row r="3059" spans="4:4" customFormat="1" x14ac:dyDescent="0.2">
      <c r="D3059" s="324"/>
    </row>
    <row r="3060" spans="4:4" customFormat="1" x14ac:dyDescent="0.2">
      <c r="D3060" s="324"/>
    </row>
    <row r="3061" spans="4:4" customFormat="1" x14ac:dyDescent="0.2">
      <c r="D3061" s="324"/>
    </row>
    <row r="3062" spans="4:4" customFormat="1" x14ac:dyDescent="0.2">
      <c r="D3062" s="324"/>
    </row>
    <row r="3063" spans="4:4" customFormat="1" x14ac:dyDescent="0.2">
      <c r="D3063" s="324"/>
    </row>
    <row r="3064" spans="4:4" customFormat="1" x14ac:dyDescent="0.2">
      <c r="D3064" s="324"/>
    </row>
    <row r="3065" spans="4:4" customFormat="1" x14ac:dyDescent="0.2">
      <c r="D3065" s="324"/>
    </row>
    <row r="3066" spans="4:4" customFormat="1" x14ac:dyDescent="0.2">
      <c r="D3066" s="324"/>
    </row>
    <row r="3067" spans="4:4" customFormat="1" x14ac:dyDescent="0.2">
      <c r="D3067" s="324"/>
    </row>
    <row r="3068" spans="4:4" customFormat="1" x14ac:dyDescent="0.2">
      <c r="D3068" s="324"/>
    </row>
    <row r="3069" spans="4:4" customFormat="1" x14ac:dyDescent="0.2">
      <c r="D3069" s="324"/>
    </row>
    <row r="3070" spans="4:4" customFormat="1" x14ac:dyDescent="0.2">
      <c r="D3070" s="324"/>
    </row>
    <row r="3071" spans="4:4" customFormat="1" x14ac:dyDescent="0.2">
      <c r="D3071" s="324"/>
    </row>
    <row r="3072" spans="4:4" customFormat="1" x14ac:dyDescent="0.2">
      <c r="D3072" s="324"/>
    </row>
    <row r="3073" spans="4:4" customFormat="1" x14ac:dyDescent="0.2">
      <c r="D3073" s="324"/>
    </row>
    <row r="3074" spans="4:4" customFormat="1" x14ac:dyDescent="0.2">
      <c r="D3074" s="324"/>
    </row>
    <row r="3075" spans="4:4" customFormat="1" x14ac:dyDescent="0.2">
      <c r="D3075" s="324"/>
    </row>
    <row r="3076" spans="4:4" customFormat="1" x14ac:dyDescent="0.2">
      <c r="D3076" s="324"/>
    </row>
    <row r="3077" spans="4:4" customFormat="1" x14ac:dyDescent="0.2">
      <c r="D3077" s="324"/>
    </row>
    <row r="3078" spans="4:4" customFormat="1" x14ac:dyDescent="0.2">
      <c r="D3078" s="324"/>
    </row>
    <row r="3079" spans="4:4" customFormat="1" x14ac:dyDescent="0.2">
      <c r="D3079" s="324"/>
    </row>
    <row r="3080" spans="4:4" customFormat="1" x14ac:dyDescent="0.2">
      <c r="D3080" s="324"/>
    </row>
    <row r="3081" spans="4:4" customFormat="1" x14ac:dyDescent="0.2">
      <c r="D3081" s="324"/>
    </row>
    <row r="3082" spans="4:4" customFormat="1" x14ac:dyDescent="0.2">
      <c r="D3082" s="324"/>
    </row>
    <row r="3083" spans="4:4" customFormat="1" x14ac:dyDescent="0.2">
      <c r="D3083" s="324"/>
    </row>
    <row r="3084" spans="4:4" customFormat="1" x14ac:dyDescent="0.2">
      <c r="D3084" s="324"/>
    </row>
    <row r="3085" spans="4:4" customFormat="1" x14ac:dyDescent="0.2">
      <c r="D3085" s="324"/>
    </row>
    <row r="3086" spans="4:4" customFormat="1" x14ac:dyDescent="0.2">
      <c r="D3086" s="324"/>
    </row>
    <row r="3087" spans="4:4" customFormat="1" x14ac:dyDescent="0.2">
      <c r="D3087" s="324"/>
    </row>
    <row r="3088" spans="4:4" customFormat="1" x14ac:dyDescent="0.2">
      <c r="D3088" s="324"/>
    </row>
    <row r="3089" spans="4:4" customFormat="1" x14ac:dyDescent="0.2">
      <c r="D3089" s="324"/>
    </row>
    <row r="3090" spans="4:4" customFormat="1" x14ac:dyDescent="0.2">
      <c r="D3090" s="324"/>
    </row>
    <row r="3091" spans="4:4" customFormat="1" x14ac:dyDescent="0.2">
      <c r="D3091" s="324"/>
    </row>
    <row r="3092" spans="4:4" customFormat="1" x14ac:dyDescent="0.2">
      <c r="D3092" s="324"/>
    </row>
    <row r="3093" spans="4:4" customFormat="1" x14ac:dyDescent="0.2">
      <c r="D3093" s="324"/>
    </row>
    <row r="3094" spans="4:4" customFormat="1" x14ac:dyDescent="0.2">
      <c r="D3094" s="324"/>
    </row>
    <row r="3095" spans="4:4" customFormat="1" x14ac:dyDescent="0.2">
      <c r="D3095" s="324"/>
    </row>
    <row r="3096" spans="4:4" customFormat="1" x14ac:dyDescent="0.2">
      <c r="D3096" s="324"/>
    </row>
    <row r="3097" spans="4:4" customFormat="1" x14ac:dyDescent="0.2">
      <c r="D3097" s="324"/>
    </row>
    <row r="3098" spans="4:4" customFormat="1" x14ac:dyDescent="0.2">
      <c r="D3098" s="324"/>
    </row>
    <row r="3099" spans="4:4" customFormat="1" x14ac:dyDescent="0.2">
      <c r="D3099" s="324"/>
    </row>
    <row r="3100" spans="4:4" customFormat="1" x14ac:dyDescent="0.2">
      <c r="D3100" s="324"/>
    </row>
    <row r="3101" spans="4:4" customFormat="1" x14ac:dyDescent="0.2">
      <c r="D3101" s="324"/>
    </row>
    <row r="3102" spans="4:4" customFormat="1" x14ac:dyDescent="0.2">
      <c r="D3102" s="324"/>
    </row>
    <row r="3103" spans="4:4" customFormat="1" x14ac:dyDescent="0.2">
      <c r="D3103" s="324"/>
    </row>
    <row r="3104" spans="4:4" customFormat="1" x14ac:dyDescent="0.2">
      <c r="D3104" s="324"/>
    </row>
    <row r="3105" spans="4:4" customFormat="1" x14ac:dyDescent="0.2">
      <c r="D3105" s="324"/>
    </row>
    <row r="3106" spans="4:4" customFormat="1" x14ac:dyDescent="0.2">
      <c r="D3106" s="324"/>
    </row>
    <row r="3107" spans="4:4" customFormat="1" x14ac:dyDescent="0.2">
      <c r="D3107" s="324"/>
    </row>
    <row r="3108" spans="4:4" customFormat="1" x14ac:dyDescent="0.2">
      <c r="D3108" s="324"/>
    </row>
    <row r="3109" spans="4:4" customFormat="1" x14ac:dyDescent="0.2">
      <c r="D3109" s="324"/>
    </row>
    <row r="3110" spans="4:4" customFormat="1" x14ac:dyDescent="0.2">
      <c r="D3110" s="324"/>
    </row>
    <row r="3111" spans="4:4" customFormat="1" x14ac:dyDescent="0.2">
      <c r="D3111" s="324"/>
    </row>
    <row r="3112" spans="4:4" customFormat="1" x14ac:dyDescent="0.2">
      <c r="D3112" s="324"/>
    </row>
    <row r="3113" spans="4:4" customFormat="1" x14ac:dyDescent="0.2">
      <c r="D3113" s="324"/>
    </row>
    <row r="3114" spans="4:4" customFormat="1" x14ac:dyDescent="0.2">
      <c r="D3114" s="324"/>
    </row>
    <row r="3115" spans="4:4" customFormat="1" x14ac:dyDescent="0.2">
      <c r="D3115" s="324"/>
    </row>
    <row r="3116" spans="4:4" customFormat="1" x14ac:dyDescent="0.2">
      <c r="D3116" s="324"/>
    </row>
    <row r="3117" spans="4:4" customFormat="1" x14ac:dyDescent="0.2">
      <c r="D3117" s="324"/>
    </row>
    <row r="3118" spans="4:4" customFormat="1" x14ac:dyDescent="0.2">
      <c r="D3118" s="324"/>
    </row>
    <row r="3119" spans="4:4" customFormat="1" x14ac:dyDescent="0.2">
      <c r="D3119" s="324"/>
    </row>
    <row r="3120" spans="4:4" customFormat="1" x14ac:dyDescent="0.2">
      <c r="D3120" s="324"/>
    </row>
    <row r="3121" spans="4:4" customFormat="1" x14ac:dyDescent="0.2">
      <c r="D3121" s="324"/>
    </row>
    <row r="3122" spans="4:4" customFormat="1" x14ac:dyDescent="0.2">
      <c r="D3122" s="324"/>
    </row>
    <row r="3123" spans="4:4" customFormat="1" x14ac:dyDescent="0.2">
      <c r="D3123" s="324"/>
    </row>
    <row r="3124" spans="4:4" customFormat="1" x14ac:dyDescent="0.2">
      <c r="D3124" s="324"/>
    </row>
    <row r="3125" spans="4:4" customFormat="1" x14ac:dyDescent="0.2">
      <c r="D3125" s="324"/>
    </row>
    <row r="3126" spans="4:4" customFormat="1" x14ac:dyDescent="0.2">
      <c r="D3126" s="324"/>
    </row>
    <row r="3127" spans="4:4" customFormat="1" x14ac:dyDescent="0.2">
      <c r="D3127" s="324"/>
    </row>
    <row r="3128" spans="4:4" customFormat="1" x14ac:dyDescent="0.2">
      <c r="D3128" s="324"/>
    </row>
    <row r="3129" spans="4:4" customFormat="1" x14ac:dyDescent="0.2">
      <c r="D3129" s="324"/>
    </row>
    <row r="3130" spans="4:4" customFormat="1" x14ac:dyDescent="0.2">
      <c r="D3130" s="324"/>
    </row>
    <row r="3131" spans="4:4" customFormat="1" x14ac:dyDescent="0.2">
      <c r="D3131" s="324"/>
    </row>
    <row r="3132" spans="4:4" customFormat="1" x14ac:dyDescent="0.2">
      <c r="D3132" s="324"/>
    </row>
    <row r="3133" spans="4:4" customFormat="1" x14ac:dyDescent="0.2">
      <c r="D3133" s="324"/>
    </row>
    <row r="3134" spans="4:4" customFormat="1" x14ac:dyDescent="0.2">
      <c r="D3134" s="324"/>
    </row>
    <row r="3135" spans="4:4" customFormat="1" x14ac:dyDescent="0.2">
      <c r="D3135" s="324"/>
    </row>
    <row r="3136" spans="4:4" customFormat="1" x14ac:dyDescent="0.2">
      <c r="D3136" s="324"/>
    </row>
    <row r="3137" spans="4:4" customFormat="1" x14ac:dyDescent="0.2">
      <c r="D3137" s="324"/>
    </row>
    <row r="3138" spans="4:4" customFormat="1" x14ac:dyDescent="0.2">
      <c r="D3138" s="324"/>
    </row>
    <row r="3139" spans="4:4" customFormat="1" x14ac:dyDescent="0.2">
      <c r="D3139" s="324"/>
    </row>
    <row r="3140" spans="4:4" customFormat="1" x14ac:dyDescent="0.2">
      <c r="D3140" s="324"/>
    </row>
    <row r="3141" spans="4:4" customFormat="1" x14ac:dyDescent="0.2">
      <c r="D3141" s="324"/>
    </row>
    <row r="3142" spans="4:4" customFormat="1" x14ac:dyDescent="0.2">
      <c r="D3142" s="324"/>
    </row>
    <row r="3143" spans="4:4" customFormat="1" x14ac:dyDescent="0.2">
      <c r="D3143" s="324"/>
    </row>
    <row r="3144" spans="4:4" customFormat="1" x14ac:dyDescent="0.2">
      <c r="D3144" s="324"/>
    </row>
    <row r="3145" spans="4:4" customFormat="1" x14ac:dyDescent="0.2">
      <c r="D3145" s="324"/>
    </row>
    <row r="3146" spans="4:4" customFormat="1" x14ac:dyDescent="0.2">
      <c r="D3146" s="324"/>
    </row>
    <row r="3147" spans="4:4" customFormat="1" x14ac:dyDescent="0.2">
      <c r="D3147" s="324"/>
    </row>
    <row r="3148" spans="4:4" customFormat="1" x14ac:dyDescent="0.2">
      <c r="D3148" s="324"/>
    </row>
    <row r="3149" spans="4:4" customFormat="1" x14ac:dyDescent="0.2">
      <c r="D3149" s="324"/>
    </row>
    <row r="3150" spans="4:4" customFormat="1" x14ac:dyDescent="0.2">
      <c r="D3150" s="324"/>
    </row>
    <row r="3151" spans="4:4" customFormat="1" x14ac:dyDescent="0.2">
      <c r="D3151" s="324"/>
    </row>
    <row r="3152" spans="4:4" customFormat="1" x14ac:dyDescent="0.2">
      <c r="D3152" s="324"/>
    </row>
    <row r="3153" spans="4:4" customFormat="1" x14ac:dyDescent="0.2">
      <c r="D3153" s="324"/>
    </row>
    <row r="3154" spans="4:4" customFormat="1" x14ac:dyDescent="0.2">
      <c r="D3154" s="324"/>
    </row>
    <row r="3155" spans="4:4" customFormat="1" x14ac:dyDescent="0.2">
      <c r="D3155" s="324"/>
    </row>
    <row r="3156" spans="4:4" customFormat="1" x14ac:dyDescent="0.2">
      <c r="D3156" s="324"/>
    </row>
    <row r="3157" spans="4:4" customFormat="1" x14ac:dyDescent="0.2">
      <c r="D3157" s="324"/>
    </row>
    <row r="3158" spans="4:4" customFormat="1" x14ac:dyDescent="0.2">
      <c r="D3158" s="324"/>
    </row>
    <row r="3159" spans="4:4" customFormat="1" x14ac:dyDescent="0.2">
      <c r="D3159" s="324"/>
    </row>
    <row r="3160" spans="4:4" customFormat="1" x14ac:dyDescent="0.2">
      <c r="D3160" s="324"/>
    </row>
    <row r="3161" spans="4:4" customFormat="1" x14ac:dyDescent="0.2">
      <c r="D3161" s="324"/>
    </row>
    <row r="3162" spans="4:4" customFormat="1" x14ac:dyDescent="0.2">
      <c r="D3162" s="324"/>
    </row>
    <row r="3163" spans="4:4" customFormat="1" x14ac:dyDescent="0.2">
      <c r="D3163" s="324"/>
    </row>
    <row r="3164" spans="4:4" customFormat="1" x14ac:dyDescent="0.2">
      <c r="D3164" s="324"/>
    </row>
    <row r="3165" spans="4:4" customFormat="1" x14ac:dyDescent="0.2">
      <c r="D3165" s="324"/>
    </row>
    <row r="3166" spans="4:4" customFormat="1" x14ac:dyDescent="0.2">
      <c r="D3166" s="324"/>
    </row>
    <row r="3167" spans="4:4" customFormat="1" x14ac:dyDescent="0.2">
      <c r="D3167" s="324"/>
    </row>
    <row r="3168" spans="4:4" customFormat="1" x14ac:dyDescent="0.2">
      <c r="D3168" s="324"/>
    </row>
    <row r="3169" spans="4:4" customFormat="1" x14ac:dyDescent="0.2">
      <c r="D3169" s="324"/>
    </row>
    <row r="3170" spans="4:4" customFormat="1" x14ac:dyDescent="0.2">
      <c r="D3170" s="324"/>
    </row>
    <row r="3171" spans="4:4" customFormat="1" x14ac:dyDescent="0.2">
      <c r="D3171" s="324"/>
    </row>
    <row r="3172" spans="4:4" customFormat="1" x14ac:dyDescent="0.2">
      <c r="D3172" s="324"/>
    </row>
    <row r="3173" spans="4:4" customFormat="1" x14ac:dyDescent="0.2">
      <c r="D3173" s="324"/>
    </row>
    <row r="3174" spans="4:4" customFormat="1" x14ac:dyDescent="0.2">
      <c r="D3174" s="324"/>
    </row>
    <row r="3175" spans="4:4" customFormat="1" x14ac:dyDescent="0.2">
      <c r="D3175" s="324"/>
    </row>
    <row r="3176" spans="4:4" customFormat="1" x14ac:dyDescent="0.2">
      <c r="D3176" s="324"/>
    </row>
    <row r="3177" spans="4:4" customFormat="1" x14ac:dyDescent="0.2">
      <c r="D3177" s="324"/>
    </row>
    <row r="3178" spans="4:4" customFormat="1" x14ac:dyDescent="0.2">
      <c r="D3178" s="324"/>
    </row>
    <row r="3179" spans="4:4" customFormat="1" x14ac:dyDescent="0.2">
      <c r="D3179" s="324"/>
    </row>
    <row r="3180" spans="4:4" customFormat="1" x14ac:dyDescent="0.2">
      <c r="D3180" s="324"/>
    </row>
    <row r="3181" spans="4:4" customFormat="1" x14ac:dyDescent="0.2">
      <c r="D3181" s="324"/>
    </row>
    <row r="3182" spans="4:4" customFormat="1" x14ac:dyDescent="0.2">
      <c r="D3182" s="324"/>
    </row>
    <row r="3183" spans="4:4" customFormat="1" x14ac:dyDescent="0.2">
      <c r="D3183" s="324"/>
    </row>
    <row r="3184" spans="4:4" customFormat="1" x14ac:dyDescent="0.2">
      <c r="D3184" s="324"/>
    </row>
    <row r="3185" spans="4:4" customFormat="1" x14ac:dyDescent="0.2">
      <c r="D3185" s="324"/>
    </row>
    <row r="3186" spans="4:4" customFormat="1" x14ac:dyDescent="0.2">
      <c r="D3186" s="324"/>
    </row>
    <row r="3187" spans="4:4" customFormat="1" x14ac:dyDescent="0.2">
      <c r="D3187" s="324"/>
    </row>
    <row r="3188" spans="4:4" customFormat="1" x14ac:dyDescent="0.2">
      <c r="D3188" s="324"/>
    </row>
    <row r="3189" spans="4:4" customFormat="1" x14ac:dyDescent="0.2">
      <c r="D3189" s="324"/>
    </row>
    <row r="3190" spans="4:4" customFormat="1" x14ac:dyDescent="0.2">
      <c r="D3190" s="324"/>
    </row>
    <row r="3191" spans="4:4" customFormat="1" x14ac:dyDescent="0.2">
      <c r="D3191" s="324"/>
    </row>
    <row r="3192" spans="4:4" customFormat="1" x14ac:dyDescent="0.2">
      <c r="D3192" s="324"/>
    </row>
    <row r="3193" spans="4:4" customFormat="1" x14ac:dyDescent="0.2">
      <c r="D3193" s="324"/>
    </row>
    <row r="3194" spans="4:4" customFormat="1" x14ac:dyDescent="0.2">
      <c r="D3194" s="324"/>
    </row>
    <row r="3195" spans="4:4" customFormat="1" x14ac:dyDescent="0.2">
      <c r="D3195" s="324"/>
    </row>
    <row r="3196" spans="4:4" customFormat="1" x14ac:dyDescent="0.2">
      <c r="D3196" s="324"/>
    </row>
    <row r="3197" spans="4:4" customFormat="1" x14ac:dyDescent="0.2">
      <c r="D3197" s="324"/>
    </row>
    <row r="3198" spans="4:4" customFormat="1" x14ac:dyDescent="0.2">
      <c r="D3198" s="324"/>
    </row>
    <row r="3199" spans="4:4" customFormat="1" x14ac:dyDescent="0.2">
      <c r="D3199" s="324"/>
    </row>
    <row r="3200" spans="4:4" customFormat="1" x14ac:dyDescent="0.2">
      <c r="D3200" s="324"/>
    </row>
    <row r="3201" spans="4:4" customFormat="1" x14ac:dyDescent="0.2">
      <c r="D3201" s="324"/>
    </row>
    <row r="3202" spans="4:4" customFormat="1" x14ac:dyDescent="0.2">
      <c r="D3202" s="324"/>
    </row>
    <row r="3203" spans="4:4" customFormat="1" x14ac:dyDescent="0.2">
      <c r="D3203" s="324"/>
    </row>
    <row r="3204" spans="4:4" customFormat="1" x14ac:dyDescent="0.2">
      <c r="D3204" s="324"/>
    </row>
    <row r="3205" spans="4:4" customFormat="1" x14ac:dyDescent="0.2">
      <c r="D3205" s="324"/>
    </row>
    <row r="3206" spans="4:4" customFormat="1" x14ac:dyDescent="0.2">
      <c r="D3206" s="324"/>
    </row>
    <row r="3207" spans="4:4" customFormat="1" x14ac:dyDescent="0.2">
      <c r="D3207" s="324"/>
    </row>
    <row r="3208" spans="4:4" customFormat="1" x14ac:dyDescent="0.2">
      <c r="D3208" s="324"/>
    </row>
    <row r="3209" spans="4:4" customFormat="1" x14ac:dyDescent="0.2">
      <c r="D3209" s="324"/>
    </row>
    <row r="3210" spans="4:4" customFormat="1" x14ac:dyDescent="0.2">
      <c r="D3210" s="324"/>
    </row>
    <row r="3211" spans="4:4" customFormat="1" x14ac:dyDescent="0.2">
      <c r="D3211" s="324"/>
    </row>
    <row r="3212" spans="4:4" customFormat="1" x14ac:dyDescent="0.2">
      <c r="D3212" s="324"/>
    </row>
    <row r="3213" spans="4:4" customFormat="1" x14ac:dyDescent="0.2">
      <c r="D3213" s="324"/>
    </row>
    <row r="3214" spans="4:4" customFormat="1" x14ac:dyDescent="0.2">
      <c r="D3214" s="324"/>
    </row>
    <row r="3215" spans="4:4" customFormat="1" x14ac:dyDescent="0.2">
      <c r="D3215" s="324"/>
    </row>
    <row r="3216" spans="4:4" customFormat="1" x14ac:dyDescent="0.2">
      <c r="D3216" s="324"/>
    </row>
    <row r="3217" spans="4:4" customFormat="1" x14ac:dyDescent="0.2">
      <c r="D3217" s="324"/>
    </row>
    <row r="3218" spans="4:4" customFormat="1" x14ac:dyDescent="0.2">
      <c r="D3218" s="324"/>
    </row>
    <row r="3219" spans="4:4" customFormat="1" x14ac:dyDescent="0.2">
      <c r="D3219" s="324"/>
    </row>
    <row r="3220" spans="4:4" customFormat="1" x14ac:dyDescent="0.2">
      <c r="D3220" s="324"/>
    </row>
    <row r="3221" spans="4:4" customFormat="1" x14ac:dyDescent="0.2">
      <c r="D3221" s="324"/>
    </row>
    <row r="3222" spans="4:4" customFormat="1" x14ac:dyDescent="0.2">
      <c r="D3222" s="324"/>
    </row>
    <row r="3223" spans="4:4" customFormat="1" x14ac:dyDescent="0.2">
      <c r="D3223" s="324"/>
    </row>
    <row r="3224" spans="4:4" customFormat="1" x14ac:dyDescent="0.2">
      <c r="D3224" s="324"/>
    </row>
    <row r="3225" spans="4:4" customFormat="1" x14ac:dyDescent="0.2">
      <c r="D3225" s="324"/>
    </row>
    <row r="3226" spans="4:4" customFormat="1" x14ac:dyDescent="0.2">
      <c r="D3226" s="324"/>
    </row>
    <row r="3227" spans="4:4" customFormat="1" x14ac:dyDescent="0.2">
      <c r="D3227" s="324"/>
    </row>
    <row r="3228" spans="4:4" customFormat="1" x14ac:dyDescent="0.2">
      <c r="D3228" s="324"/>
    </row>
    <row r="3229" spans="4:4" customFormat="1" x14ac:dyDescent="0.2">
      <c r="D3229" s="324"/>
    </row>
    <row r="3230" spans="4:4" customFormat="1" x14ac:dyDescent="0.2">
      <c r="D3230" s="324"/>
    </row>
    <row r="3231" spans="4:4" customFormat="1" x14ac:dyDescent="0.2">
      <c r="D3231" s="324"/>
    </row>
    <row r="3232" spans="4:4" customFormat="1" x14ac:dyDescent="0.2">
      <c r="D3232" s="324"/>
    </row>
    <row r="3233" spans="4:4" customFormat="1" x14ac:dyDescent="0.2">
      <c r="D3233" s="324"/>
    </row>
    <row r="3234" spans="4:4" customFormat="1" x14ac:dyDescent="0.2">
      <c r="D3234" s="324"/>
    </row>
    <row r="3235" spans="4:4" customFormat="1" x14ac:dyDescent="0.2">
      <c r="D3235" s="324"/>
    </row>
    <row r="3236" spans="4:4" customFormat="1" x14ac:dyDescent="0.2">
      <c r="D3236" s="324"/>
    </row>
    <row r="3237" spans="4:4" customFormat="1" x14ac:dyDescent="0.2">
      <c r="D3237" s="324"/>
    </row>
    <row r="3238" spans="4:4" customFormat="1" x14ac:dyDescent="0.2">
      <c r="D3238" s="324"/>
    </row>
    <row r="3239" spans="4:4" customFormat="1" x14ac:dyDescent="0.2">
      <c r="D3239" s="324"/>
    </row>
    <row r="3240" spans="4:4" customFormat="1" x14ac:dyDescent="0.2">
      <c r="D3240" s="324"/>
    </row>
    <row r="3241" spans="4:4" customFormat="1" x14ac:dyDescent="0.2">
      <c r="D3241" s="324"/>
    </row>
    <row r="3242" spans="4:4" customFormat="1" x14ac:dyDescent="0.2">
      <c r="D3242" s="324"/>
    </row>
    <row r="3243" spans="4:4" customFormat="1" x14ac:dyDescent="0.2">
      <c r="D3243" s="324"/>
    </row>
    <row r="3244" spans="4:4" customFormat="1" x14ac:dyDescent="0.2">
      <c r="D3244" s="324"/>
    </row>
    <row r="3245" spans="4:4" customFormat="1" x14ac:dyDescent="0.2">
      <c r="D3245" s="324"/>
    </row>
    <row r="3246" spans="4:4" customFormat="1" x14ac:dyDescent="0.2">
      <c r="D3246" s="324"/>
    </row>
    <row r="3247" spans="4:4" customFormat="1" x14ac:dyDescent="0.2">
      <c r="D3247" s="324"/>
    </row>
    <row r="3248" spans="4:4" customFormat="1" x14ac:dyDescent="0.2">
      <c r="D3248" s="324"/>
    </row>
    <row r="3249" spans="4:4" customFormat="1" x14ac:dyDescent="0.2">
      <c r="D3249" s="324"/>
    </row>
    <row r="3250" spans="4:4" customFormat="1" x14ac:dyDescent="0.2">
      <c r="D3250" s="324"/>
    </row>
    <row r="3251" spans="4:4" customFormat="1" x14ac:dyDescent="0.2">
      <c r="D3251" s="324"/>
    </row>
    <row r="3252" spans="4:4" customFormat="1" x14ac:dyDescent="0.2">
      <c r="D3252" s="324"/>
    </row>
    <row r="3253" spans="4:4" customFormat="1" x14ac:dyDescent="0.2">
      <c r="D3253" s="324"/>
    </row>
    <row r="3254" spans="4:4" customFormat="1" x14ac:dyDescent="0.2">
      <c r="D3254" s="324"/>
    </row>
    <row r="3255" spans="4:4" customFormat="1" x14ac:dyDescent="0.2">
      <c r="D3255" s="324"/>
    </row>
    <row r="3256" spans="4:4" customFormat="1" x14ac:dyDescent="0.2">
      <c r="D3256" s="324"/>
    </row>
    <row r="3257" spans="4:4" customFormat="1" x14ac:dyDescent="0.2">
      <c r="D3257" s="324"/>
    </row>
    <row r="3258" spans="4:4" customFormat="1" x14ac:dyDescent="0.2">
      <c r="D3258" s="324"/>
    </row>
    <row r="3259" spans="4:4" customFormat="1" x14ac:dyDescent="0.2">
      <c r="D3259" s="324"/>
    </row>
    <row r="3260" spans="4:4" customFormat="1" x14ac:dyDescent="0.2">
      <c r="D3260" s="324"/>
    </row>
    <row r="3261" spans="4:4" customFormat="1" x14ac:dyDescent="0.2">
      <c r="D3261" s="324"/>
    </row>
    <row r="3262" spans="4:4" customFormat="1" x14ac:dyDescent="0.2">
      <c r="D3262" s="324"/>
    </row>
    <row r="3263" spans="4:4" customFormat="1" x14ac:dyDescent="0.2">
      <c r="D3263" s="324"/>
    </row>
    <row r="3264" spans="4:4" customFormat="1" x14ac:dyDescent="0.2">
      <c r="D3264" s="324"/>
    </row>
    <row r="3265" spans="4:4" customFormat="1" x14ac:dyDescent="0.2">
      <c r="D3265" s="324"/>
    </row>
    <row r="3266" spans="4:4" customFormat="1" x14ac:dyDescent="0.2">
      <c r="D3266" s="324"/>
    </row>
    <row r="3267" spans="4:4" customFormat="1" x14ac:dyDescent="0.2">
      <c r="D3267" s="324"/>
    </row>
    <row r="3268" spans="4:4" customFormat="1" x14ac:dyDescent="0.2">
      <c r="D3268" s="324"/>
    </row>
    <row r="3269" spans="4:4" customFormat="1" x14ac:dyDescent="0.2">
      <c r="D3269" s="324"/>
    </row>
    <row r="3270" spans="4:4" customFormat="1" x14ac:dyDescent="0.2">
      <c r="D3270" s="324"/>
    </row>
    <row r="3271" spans="4:4" customFormat="1" x14ac:dyDescent="0.2">
      <c r="D3271" s="324"/>
    </row>
    <row r="3272" spans="4:4" customFormat="1" x14ac:dyDescent="0.2">
      <c r="D3272" s="324"/>
    </row>
    <row r="3273" spans="4:4" customFormat="1" x14ac:dyDescent="0.2">
      <c r="D3273" s="324"/>
    </row>
    <row r="3274" spans="4:4" customFormat="1" x14ac:dyDescent="0.2">
      <c r="D3274" s="324"/>
    </row>
    <row r="3275" spans="4:4" customFormat="1" x14ac:dyDescent="0.2">
      <c r="D3275" s="324"/>
    </row>
    <row r="3276" spans="4:4" customFormat="1" x14ac:dyDescent="0.2">
      <c r="D3276" s="324"/>
    </row>
    <row r="3277" spans="4:4" customFormat="1" x14ac:dyDescent="0.2">
      <c r="D3277" s="324"/>
    </row>
    <row r="3278" spans="4:4" customFormat="1" x14ac:dyDescent="0.2">
      <c r="D3278" s="324"/>
    </row>
    <row r="3279" spans="4:4" customFormat="1" x14ac:dyDescent="0.2">
      <c r="D3279" s="324"/>
    </row>
    <row r="3280" spans="4:4" customFormat="1" x14ac:dyDescent="0.2">
      <c r="D3280" s="324"/>
    </row>
    <row r="3281" spans="4:4" customFormat="1" x14ac:dyDescent="0.2">
      <c r="D3281" s="324"/>
    </row>
    <row r="3282" spans="4:4" customFormat="1" x14ac:dyDescent="0.2">
      <c r="D3282" s="324"/>
    </row>
    <row r="3283" spans="4:4" customFormat="1" x14ac:dyDescent="0.2">
      <c r="D3283" s="324"/>
    </row>
    <row r="3284" spans="4:4" customFormat="1" x14ac:dyDescent="0.2">
      <c r="D3284" s="324"/>
    </row>
    <row r="3285" spans="4:4" customFormat="1" x14ac:dyDescent="0.2">
      <c r="D3285" s="324"/>
    </row>
    <row r="3286" spans="4:4" customFormat="1" x14ac:dyDescent="0.2">
      <c r="D3286" s="324"/>
    </row>
    <row r="3287" spans="4:4" customFormat="1" x14ac:dyDescent="0.2">
      <c r="D3287" s="324"/>
    </row>
    <row r="3288" spans="4:4" customFormat="1" x14ac:dyDescent="0.2">
      <c r="D3288" s="324"/>
    </row>
    <row r="3289" spans="4:4" customFormat="1" x14ac:dyDescent="0.2">
      <c r="D3289" s="324"/>
    </row>
    <row r="3290" spans="4:4" customFormat="1" x14ac:dyDescent="0.2">
      <c r="D3290" s="324"/>
    </row>
    <row r="3291" spans="4:4" customFormat="1" x14ac:dyDescent="0.2">
      <c r="D3291" s="324"/>
    </row>
    <row r="3292" spans="4:4" customFormat="1" x14ac:dyDescent="0.2">
      <c r="D3292" s="324"/>
    </row>
    <row r="3293" spans="4:4" customFormat="1" x14ac:dyDescent="0.2">
      <c r="D3293" s="324"/>
    </row>
    <row r="3294" spans="4:4" customFormat="1" x14ac:dyDescent="0.2">
      <c r="D3294" s="324"/>
    </row>
    <row r="3295" spans="4:4" customFormat="1" x14ac:dyDescent="0.2">
      <c r="D3295" s="324"/>
    </row>
    <row r="3296" spans="4:4" customFormat="1" x14ac:dyDescent="0.2">
      <c r="D3296" s="324"/>
    </row>
    <row r="3297" spans="4:4" customFormat="1" x14ac:dyDescent="0.2">
      <c r="D3297" s="324"/>
    </row>
    <row r="3298" spans="4:4" customFormat="1" x14ac:dyDescent="0.2">
      <c r="D3298" s="324"/>
    </row>
    <row r="3299" spans="4:4" customFormat="1" x14ac:dyDescent="0.2">
      <c r="D3299" s="324"/>
    </row>
    <row r="3300" spans="4:4" customFormat="1" x14ac:dyDescent="0.2">
      <c r="D3300" s="324"/>
    </row>
    <row r="3301" spans="4:4" customFormat="1" x14ac:dyDescent="0.2">
      <c r="D3301" s="324"/>
    </row>
    <row r="3302" spans="4:4" customFormat="1" x14ac:dyDescent="0.2">
      <c r="D3302" s="324"/>
    </row>
    <row r="3303" spans="4:4" customFormat="1" x14ac:dyDescent="0.2">
      <c r="D3303" s="324"/>
    </row>
    <row r="3304" spans="4:4" customFormat="1" x14ac:dyDescent="0.2">
      <c r="D3304" s="324"/>
    </row>
    <row r="3305" spans="4:4" customFormat="1" x14ac:dyDescent="0.2">
      <c r="D3305" s="324"/>
    </row>
    <row r="3306" spans="4:4" customFormat="1" x14ac:dyDescent="0.2">
      <c r="D3306" s="324"/>
    </row>
    <row r="3307" spans="4:4" customFormat="1" x14ac:dyDescent="0.2">
      <c r="D3307" s="324"/>
    </row>
    <row r="3308" spans="4:4" customFormat="1" x14ac:dyDescent="0.2">
      <c r="D3308" s="324"/>
    </row>
    <row r="3309" spans="4:4" customFormat="1" x14ac:dyDescent="0.2">
      <c r="D3309" s="324"/>
    </row>
    <row r="3310" spans="4:4" customFormat="1" x14ac:dyDescent="0.2">
      <c r="D3310" s="324"/>
    </row>
    <row r="3311" spans="4:4" customFormat="1" x14ac:dyDescent="0.2">
      <c r="D3311" s="324"/>
    </row>
    <row r="3312" spans="4:4" customFormat="1" x14ac:dyDescent="0.2">
      <c r="D3312" s="324"/>
    </row>
    <row r="3313" spans="4:4" customFormat="1" x14ac:dyDescent="0.2">
      <c r="D3313" s="324"/>
    </row>
    <row r="3314" spans="4:4" customFormat="1" x14ac:dyDescent="0.2">
      <c r="D3314" s="324"/>
    </row>
    <row r="3315" spans="4:4" customFormat="1" x14ac:dyDescent="0.2">
      <c r="D3315" s="324"/>
    </row>
    <row r="3316" spans="4:4" customFormat="1" x14ac:dyDescent="0.2">
      <c r="D3316" s="324"/>
    </row>
    <row r="3317" spans="4:4" customFormat="1" x14ac:dyDescent="0.2">
      <c r="D3317" s="324"/>
    </row>
    <row r="3318" spans="4:4" customFormat="1" x14ac:dyDescent="0.2">
      <c r="D3318" s="324"/>
    </row>
    <row r="3319" spans="4:4" customFormat="1" x14ac:dyDescent="0.2">
      <c r="D3319" s="324"/>
    </row>
    <row r="3320" spans="4:4" customFormat="1" x14ac:dyDescent="0.2">
      <c r="D3320" s="324"/>
    </row>
    <row r="3321" spans="4:4" customFormat="1" x14ac:dyDescent="0.2">
      <c r="D3321" s="324"/>
    </row>
    <row r="3322" spans="4:4" customFormat="1" x14ac:dyDescent="0.2">
      <c r="D3322" s="324"/>
    </row>
    <row r="3323" spans="4:4" customFormat="1" x14ac:dyDescent="0.2">
      <c r="D3323" s="324"/>
    </row>
    <row r="3324" spans="4:4" customFormat="1" x14ac:dyDescent="0.2">
      <c r="D3324" s="324"/>
    </row>
    <row r="3325" spans="4:4" customFormat="1" x14ac:dyDescent="0.2">
      <c r="D3325" s="324"/>
    </row>
    <row r="3326" spans="4:4" customFormat="1" x14ac:dyDescent="0.2">
      <c r="D3326" s="324"/>
    </row>
    <row r="3327" spans="4:4" customFormat="1" x14ac:dyDescent="0.2">
      <c r="D3327" s="324"/>
    </row>
    <row r="3328" spans="4:4" customFormat="1" x14ac:dyDescent="0.2">
      <c r="D3328" s="324"/>
    </row>
    <row r="3329" spans="4:4" customFormat="1" x14ac:dyDescent="0.2">
      <c r="D3329" s="324"/>
    </row>
    <row r="3330" spans="4:4" customFormat="1" x14ac:dyDescent="0.2">
      <c r="D3330" s="324"/>
    </row>
    <row r="3331" spans="4:4" customFormat="1" x14ac:dyDescent="0.2">
      <c r="D3331" s="324"/>
    </row>
    <row r="3332" spans="4:4" customFormat="1" x14ac:dyDescent="0.2">
      <c r="D3332" s="324"/>
    </row>
    <row r="3333" spans="4:4" customFormat="1" x14ac:dyDescent="0.2">
      <c r="D3333" s="324"/>
    </row>
    <row r="3334" spans="4:4" customFormat="1" x14ac:dyDescent="0.2">
      <c r="D3334" s="324"/>
    </row>
    <row r="3335" spans="4:4" customFormat="1" x14ac:dyDescent="0.2">
      <c r="D3335" s="324"/>
    </row>
    <row r="3336" spans="4:4" customFormat="1" x14ac:dyDescent="0.2">
      <c r="D3336" s="324"/>
    </row>
    <row r="3337" spans="4:4" customFormat="1" x14ac:dyDescent="0.2">
      <c r="D3337" s="324"/>
    </row>
    <row r="3338" spans="4:4" customFormat="1" x14ac:dyDescent="0.2">
      <c r="D3338" s="324"/>
    </row>
    <row r="3339" spans="4:4" customFormat="1" x14ac:dyDescent="0.2">
      <c r="D3339" s="324"/>
    </row>
    <row r="3340" spans="4:4" customFormat="1" x14ac:dyDescent="0.2">
      <c r="D3340" s="324"/>
    </row>
    <row r="3341" spans="4:4" customFormat="1" x14ac:dyDescent="0.2">
      <c r="D3341" s="324"/>
    </row>
    <row r="3342" spans="4:4" customFormat="1" x14ac:dyDescent="0.2">
      <c r="D3342" s="324"/>
    </row>
    <row r="3343" spans="4:4" customFormat="1" x14ac:dyDescent="0.2">
      <c r="D3343" s="324"/>
    </row>
    <row r="3344" spans="4:4" customFormat="1" x14ac:dyDescent="0.2">
      <c r="D3344" s="324"/>
    </row>
    <row r="3345" spans="4:4" customFormat="1" x14ac:dyDescent="0.2">
      <c r="D3345" s="324"/>
    </row>
    <row r="3346" spans="4:4" customFormat="1" x14ac:dyDescent="0.2">
      <c r="D3346" s="324"/>
    </row>
    <row r="3347" spans="4:4" customFormat="1" x14ac:dyDescent="0.2">
      <c r="D3347" s="324"/>
    </row>
    <row r="3348" spans="4:4" customFormat="1" x14ac:dyDescent="0.2">
      <c r="D3348" s="324"/>
    </row>
    <row r="3349" spans="4:4" customFormat="1" x14ac:dyDescent="0.2">
      <c r="D3349" s="324"/>
    </row>
    <row r="3350" spans="4:4" customFormat="1" x14ac:dyDescent="0.2">
      <c r="D3350" s="324"/>
    </row>
    <row r="3351" spans="4:4" customFormat="1" x14ac:dyDescent="0.2">
      <c r="D3351" s="324"/>
    </row>
    <row r="3352" spans="4:4" customFormat="1" x14ac:dyDescent="0.2">
      <c r="D3352" s="324"/>
    </row>
    <row r="3353" spans="4:4" customFormat="1" x14ac:dyDescent="0.2">
      <c r="D3353" s="324"/>
    </row>
    <row r="3354" spans="4:4" customFormat="1" x14ac:dyDescent="0.2">
      <c r="D3354" s="324"/>
    </row>
    <row r="3355" spans="4:4" customFormat="1" x14ac:dyDescent="0.2">
      <c r="D3355" s="324"/>
    </row>
    <row r="3356" spans="4:4" customFormat="1" x14ac:dyDescent="0.2">
      <c r="D3356" s="324"/>
    </row>
    <row r="3357" spans="4:4" customFormat="1" x14ac:dyDescent="0.2">
      <c r="D3357" s="324"/>
    </row>
    <row r="3358" spans="4:4" customFormat="1" x14ac:dyDescent="0.2">
      <c r="D3358" s="324"/>
    </row>
    <row r="3359" spans="4:4" customFormat="1" x14ac:dyDescent="0.2">
      <c r="D3359" s="324"/>
    </row>
    <row r="3360" spans="4:4" customFormat="1" x14ac:dyDescent="0.2">
      <c r="D3360" s="324"/>
    </row>
    <row r="3361" spans="4:4" customFormat="1" x14ac:dyDescent="0.2">
      <c r="D3361" s="324"/>
    </row>
    <row r="3362" spans="4:4" customFormat="1" x14ac:dyDescent="0.2">
      <c r="D3362" s="324"/>
    </row>
    <row r="3363" spans="4:4" customFormat="1" x14ac:dyDescent="0.2">
      <c r="D3363" s="324"/>
    </row>
    <row r="3364" spans="4:4" customFormat="1" x14ac:dyDescent="0.2">
      <c r="D3364" s="324"/>
    </row>
    <row r="3365" spans="4:4" customFormat="1" x14ac:dyDescent="0.2">
      <c r="D3365" s="324"/>
    </row>
    <row r="3366" spans="4:4" customFormat="1" x14ac:dyDescent="0.2">
      <c r="D3366" s="324"/>
    </row>
    <row r="3367" spans="4:4" customFormat="1" x14ac:dyDescent="0.2">
      <c r="D3367" s="324"/>
    </row>
    <row r="3368" spans="4:4" customFormat="1" x14ac:dyDescent="0.2">
      <c r="D3368" s="324"/>
    </row>
    <row r="3369" spans="4:4" customFormat="1" x14ac:dyDescent="0.2">
      <c r="D3369" s="324"/>
    </row>
    <row r="3370" spans="4:4" customFormat="1" x14ac:dyDescent="0.2">
      <c r="D3370" s="324"/>
    </row>
    <row r="3371" spans="4:4" customFormat="1" x14ac:dyDescent="0.2">
      <c r="D3371" s="324"/>
    </row>
    <row r="3372" spans="4:4" customFormat="1" x14ac:dyDescent="0.2">
      <c r="D3372" s="324"/>
    </row>
    <row r="3373" spans="4:4" customFormat="1" x14ac:dyDescent="0.2">
      <c r="D3373" s="324"/>
    </row>
    <row r="3374" spans="4:4" customFormat="1" x14ac:dyDescent="0.2">
      <c r="D3374" s="324"/>
    </row>
    <row r="3375" spans="4:4" customFormat="1" x14ac:dyDescent="0.2">
      <c r="D3375" s="324"/>
    </row>
    <row r="3376" spans="4:4" customFormat="1" x14ac:dyDescent="0.2">
      <c r="D3376" s="324"/>
    </row>
    <row r="3377" spans="4:4" customFormat="1" x14ac:dyDescent="0.2">
      <c r="D3377" s="324"/>
    </row>
    <row r="3378" spans="4:4" customFormat="1" x14ac:dyDescent="0.2">
      <c r="D3378" s="324"/>
    </row>
    <row r="3379" spans="4:4" customFormat="1" x14ac:dyDescent="0.2">
      <c r="D3379" s="324"/>
    </row>
    <row r="3380" spans="4:4" customFormat="1" x14ac:dyDescent="0.2">
      <c r="D3380" s="324"/>
    </row>
    <row r="3381" spans="4:4" customFormat="1" x14ac:dyDescent="0.2">
      <c r="D3381" s="324"/>
    </row>
    <row r="3382" spans="4:4" customFormat="1" x14ac:dyDescent="0.2">
      <c r="D3382" s="324"/>
    </row>
    <row r="3383" spans="4:4" customFormat="1" x14ac:dyDescent="0.2">
      <c r="D3383" s="324"/>
    </row>
    <row r="3384" spans="4:4" customFormat="1" x14ac:dyDescent="0.2">
      <c r="D3384" s="324"/>
    </row>
    <row r="3385" spans="4:4" customFormat="1" x14ac:dyDescent="0.2">
      <c r="D3385" s="324"/>
    </row>
    <row r="3386" spans="4:4" customFormat="1" x14ac:dyDescent="0.2">
      <c r="D3386" s="324"/>
    </row>
    <row r="3387" spans="4:4" customFormat="1" x14ac:dyDescent="0.2">
      <c r="D3387" s="324"/>
    </row>
    <row r="3388" spans="4:4" customFormat="1" x14ac:dyDescent="0.2">
      <c r="D3388" s="324"/>
    </row>
    <row r="3389" spans="4:4" customFormat="1" x14ac:dyDescent="0.2">
      <c r="D3389" s="324"/>
    </row>
    <row r="3390" spans="4:4" customFormat="1" x14ac:dyDescent="0.2">
      <c r="D3390" s="324"/>
    </row>
    <row r="3391" spans="4:4" customFormat="1" x14ac:dyDescent="0.2">
      <c r="D3391" s="324"/>
    </row>
    <row r="3392" spans="4:4" customFormat="1" x14ac:dyDescent="0.2">
      <c r="D3392" s="324"/>
    </row>
    <row r="3393" spans="4:4" customFormat="1" x14ac:dyDescent="0.2">
      <c r="D3393" s="324"/>
    </row>
    <row r="3394" spans="4:4" customFormat="1" x14ac:dyDescent="0.2">
      <c r="D3394" s="324"/>
    </row>
    <row r="3395" spans="4:4" customFormat="1" x14ac:dyDescent="0.2">
      <c r="D3395" s="324"/>
    </row>
    <row r="3396" spans="4:4" customFormat="1" x14ac:dyDescent="0.2">
      <c r="D3396" s="324"/>
    </row>
    <row r="3397" spans="4:4" customFormat="1" x14ac:dyDescent="0.2">
      <c r="D3397" s="324"/>
    </row>
    <row r="3398" spans="4:4" customFormat="1" x14ac:dyDescent="0.2">
      <c r="D3398" s="324"/>
    </row>
    <row r="3399" spans="4:4" customFormat="1" x14ac:dyDescent="0.2">
      <c r="D3399" s="324"/>
    </row>
    <row r="3400" spans="4:4" customFormat="1" x14ac:dyDescent="0.2">
      <c r="D3400" s="324"/>
    </row>
    <row r="3401" spans="4:4" customFormat="1" x14ac:dyDescent="0.2">
      <c r="D3401" s="324"/>
    </row>
    <row r="3402" spans="4:4" customFormat="1" x14ac:dyDescent="0.2">
      <c r="D3402" s="324"/>
    </row>
    <row r="3403" spans="4:4" customFormat="1" x14ac:dyDescent="0.2">
      <c r="D3403" s="324"/>
    </row>
    <row r="3404" spans="4:4" customFormat="1" x14ac:dyDescent="0.2">
      <c r="D3404" s="324"/>
    </row>
    <row r="3405" spans="4:4" customFormat="1" x14ac:dyDescent="0.2">
      <c r="D3405" s="324"/>
    </row>
    <row r="3406" spans="4:4" customFormat="1" x14ac:dyDescent="0.2">
      <c r="D3406" s="324"/>
    </row>
    <row r="3407" spans="4:4" customFormat="1" x14ac:dyDescent="0.2">
      <c r="D3407" s="324"/>
    </row>
    <row r="3408" spans="4:4" customFormat="1" x14ac:dyDescent="0.2">
      <c r="D3408" s="324"/>
    </row>
    <row r="3409" spans="4:4" customFormat="1" x14ac:dyDescent="0.2">
      <c r="D3409" s="324"/>
    </row>
    <row r="3410" spans="4:4" customFormat="1" x14ac:dyDescent="0.2">
      <c r="D3410" s="324"/>
    </row>
    <row r="3411" spans="4:4" customFormat="1" x14ac:dyDescent="0.2">
      <c r="D3411" s="324"/>
    </row>
    <row r="3412" spans="4:4" customFormat="1" x14ac:dyDescent="0.2">
      <c r="D3412" s="324"/>
    </row>
    <row r="3413" spans="4:4" customFormat="1" x14ac:dyDescent="0.2">
      <c r="D3413" s="324"/>
    </row>
    <row r="3414" spans="4:4" customFormat="1" x14ac:dyDescent="0.2">
      <c r="D3414" s="324"/>
    </row>
    <row r="3415" spans="4:4" customFormat="1" x14ac:dyDescent="0.2">
      <c r="D3415" s="324"/>
    </row>
    <row r="3416" spans="4:4" customFormat="1" x14ac:dyDescent="0.2">
      <c r="D3416" s="324"/>
    </row>
    <row r="3417" spans="4:4" customFormat="1" x14ac:dyDescent="0.2">
      <c r="D3417" s="324"/>
    </row>
    <row r="3418" spans="4:4" customFormat="1" x14ac:dyDescent="0.2">
      <c r="D3418" s="324"/>
    </row>
    <row r="3419" spans="4:4" customFormat="1" x14ac:dyDescent="0.2">
      <c r="D3419" s="324"/>
    </row>
    <row r="3420" spans="4:4" customFormat="1" x14ac:dyDescent="0.2">
      <c r="D3420" s="324"/>
    </row>
    <row r="3421" spans="4:4" customFormat="1" x14ac:dyDescent="0.2">
      <c r="D3421" s="324"/>
    </row>
    <row r="3422" spans="4:4" customFormat="1" x14ac:dyDescent="0.2">
      <c r="D3422" s="324"/>
    </row>
    <row r="3423" spans="4:4" customFormat="1" x14ac:dyDescent="0.2">
      <c r="D3423" s="324"/>
    </row>
    <row r="3424" spans="4:4" customFormat="1" x14ac:dyDescent="0.2">
      <c r="D3424" s="324"/>
    </row>
    <row r="3425" spans="4:4" customFormat="1" x14ac:dyDescent="0.2">
      <c r="D3425" s="324"/>
    </row>
    <row r="3426" spans="4:4" customFormat="1" x14ac:dyDescent="0.2">
      <c r="D3426" s="324"/>
    </row>
    <row r="3427" spans="4:4" customFormat="1" x14ac:dyDescent="0.2">
      <c r="D3427" s="324"/>
    </row>
    <row r="3428" spans="4:4" customFormat="1" x14ac:dyDescent="0.2">
      <c r="D3428" s="324"/>
    </row>
    <row r="3429" spans="4:4" customFormat="1" x14ac:dyDescent="0.2">
      <c r="D3429" s="324"/>
    </row>
    <row r="3430" spans="4:4" customFormat="1" x14ac:dyDescent="0.2">
      <c r="D3430" s="324"/>
    </row>
    <row r="3431" spans="4:4" customFormat="1" x14ac:dyDescent="0.2">
      <c r="D3431" s="324"/>
    </row>
    <row r="3432" spans="4:4" customFormat="1" x14ac:dyDescent="0.2">
      <c r="D3432" s="324"/>
    </row>
    <row r="3433" spans="4:4" customFormat="1" x14ac:dyDescent="0.2">
      <c r="D3433" s="324"/>
    </row>
    <row r="3434" spans="4:4" customFormat="1" x14ac:dyDescent="0.2">
      <c r="D3434" s="324"/>
    </row>
    <row r="3435" spans="4:4" customFormat="1" x14ac:dyDescent="0.2">
      <c r="D3435" s="324"/>
    </row>
    <row r="3436" spans="4:4" customFormat="1" x14ac:dyDescent="0.2">
      <c r="D3436" s="324"/>
    </row>
    <row r="3437" spans="4:4" customFormat="1" x14ac:dyDescent="0.2">
      <c r="D3437" s="324"/>
    </row>
    <row r="3438" spans="4:4" customFormat="1" x14ac:dyDescent="0.2">
      <c r="D3438" s="324"/>
    </row>
    <row r="3439" spans="4:4" customFormat="1" x14ac:dyDescent="0.2">
      <c r="D3439" s="324"/>
    </row>
    <row r="3440" spans="4:4" customFormat="1" x14ac:dyDescent="0.2">
      <c r="D3440" s="324"/>
    </row>
    <row r="3441" spans="4:4" customFormat="1" x14ac:dyDescent="0.2">
      <c r="D3441" s="324"/>
    </row>
    <row r="3442" spans="4:4" customFormat="1" x14ac:dyDescent="0.2">
      <c r="D3442" s="324"/>
    </row>
    <row r="3443" spans="4:4" customFormat="1" x14ac:dyDescent="0.2">
      <c r="D3443" s="324"/>
    </row>
    <row r="3444" spans="4:4" customFormat="1" x14ac:dyDescent="0.2">
      <c r="D3444" s="324"/>
    </row>
    <row r="3445" spans="4:4" customFormat="1" x14ac:dyDescent="0.2">
      <c r="D3445" s="324"/>
    </row>
    <row r="3446" spans="4:4" customFormat="1" x14ac:dyDescent="0.2">
      <c r="D3446" s="324"/>
    </row>
    <row r="3447" spans="4:4" customFormat="1" x14ac:dyDescent="0.2">
      <c r="D3447" s="324"/>
    </row>
    <row r="3448" spans="4:4" customFormat="1" x14ac:dyDescent="0.2">
      <c r="D3448" s="324"/>
    </row>
    <row r="3449" spans="4:4" customFormat="1" x14ac:dyDescent="0.2">
      <c r="D3449" s="324"/>
    </row>
    <row r="3450" spans="4:4" customFormat="1" x14ac:dyDescent="0.2">
      <c r="D3450" s="324"/>
    </row>
    <row r="3451" spans="4:4" customFormat="1" x14ac:dyDescent="0.2">
      <c r="D3451" s="324"/>
    </row>
    <row r="3452" spans="4:4" customFormat="1" x14ac:dyDescent="0.2">
      <c r="D3452" s="324"/>
    </row>
    <row r="3453" spans="4:4" customFormat="1" x14ac:dyDescent="0.2">
      <c r="D3453" s="324"/>
    </row>
    <row r="3454" spans="4:4" customFormat="1" x14ac:dyDescent="0.2">
      <c r="D3454" s="324"/>
    </row>
    <row r="3455" spans="4:4" customFormat="1" x14ac:dyDescent="0.2">
      <c r="D3455" s="324"/>
    </row>
    <row r="3456" spans="4:4" customFormat="1" x14ac:dyDescent="0.2">
      <c r="D3456" s="324"/>
    </row>
    <row r="3457" spans="4:4" customFormat="1" x14ac:dyDescent="0.2">
      <c r="D3457" s="324"/>
    </row>
    <row r="3458" spans="4:4" customFormat="1" x14ac:dyDescent="0.2">
      <c r="D3458" s="324"/>
    </row>
    <row r="3459" spans="4:4" customFormat="1" x14ac:dyDescent="0.2">
      <c r="D3459" s="324"/>
    </row>
    <row r="3460" spans="4:4" customFormat="1" x14ac:dyDescent="0.2">
      <c r="D3460" s="324"/>
    </row>
    <row r="3461" spans="4:4" customFormat="1" x14ac:dyDescent="0.2">
      <c r="D3461" s="324"/>
    </row>
    <row r="3462" spans="4:4" customFormat="1" x14ac:dyDescent="0.2">
      <c r="D3462" s="324"/>
    </row>
    <row r="3463" spans="4:4" customFormat="1" x14ac:dyDescent="0.2">
      <c r="D3463" s="324"/>
    </row>
    <row r="3464" spans="4:4" customFormat="1" x14ac:dyDescent="0.2">
      <c r="D3464" s="324"/>
    </row>
    <row r="3465" spans="4:4" customFormat="1" x14ac:dyDescent="0.2">
      <c r="D3465" s="324"/>
    </row>
    <row r="3466" spans="4:4" customFormat="1" x14ac:dyDescent="0.2">
      <c r="D3466" s="324"/>
    </row>
    <row r="3467" spans="4:4" customFormat="1" x14ac:dyDescent="0.2">
      <c r="D3467" s="324"/>
    </row>
    <row r="3468" spans="4:4" customFormat="1" x14ac:dyDescent="0.2">
      <c r="D3468" s="324"/>
    </row>
    <row r="3469" spans="4:4" customFormat="1" x14ac:dyDescent="0.2">
      <c r="D3469" s="324"/>
    </row>
    <row r="3470" spans="4:4" customFormat="1" x14ac:dyDescent="0.2">
      <c r="D3470" s="324"/>
    </row>
    <row r="3471" spans="4:4" customFormat="1" x14ac:dyDescent="0.2">
      <c r="D3471" s="324"/>
    </row>
    <row r="3472" spans="4:4" customFormat="1" x14ac:dyDescent="0.2">
      <c r="D3472" s="324"/>
    </row>
    <row r="3473" spans="4:4" customFormat="1" x14ac:dyDescent="0.2">
      <c r="D3473" s="324"/>
    </row>
    <row r="3474" spans="4:4" customFormat="1" x14ac:dyDescent="0.2">
      <c r="D3474" s="324"/>
    </row>
    <row r="3475" spans="4:4" customFormat="1" x14ac:dyDescent="0.2">
      <c r="D3475" s="324"/>
    </row>
    <row r="3476" spans="4:4" customFormat="1" x14ac:dyDescent="0.2">
      <c r="D3476" s="324"/>
    </row>
    <row r="3477" spans="4:4" customFormat="1" x14ac:dyDescent="0.2">
      <c r="D3477" s="324"/>
    </row>
    <row r="3478" spans="4:4" customFormat="1" x14ac:dyDescent="0.2">
      <c r="D3478" s="324"/>
    </row>
    <row r="3479" spans="4:4" customFormat="1" x14ac:dyDescent="0.2">
      <c r="D3479" s="324"/>
    </row>
    <row r="3480" spans="4:4" customFormat="1" x14ac:dyDescent="0.2">
      <c r="D3480" s="324"/>
    </row>
    <row r="3481" spans="4:4" customFormat="1" x14ac:dyDescent="0.2">
      <c r="D3481" s="324"/>
    </row>
    <row r="3482" spans="4:4" customFormat="1" x14ac:dyDescent="0.2">
      <c r="D3482" s="324"/>
    </row>
    <row r="3483" spans="4:4" customFormat="1" x14ac:dyDescent="0.2">
      <c r="D3483" s="324"/>
    </row>
    <row r="3484" spans="4:4" customFormat="1" x14ac:dyDescent="0.2">
      <c r="D3484" s="324"/>
    </row>
    <row r="3485" spans="4:4" customFormat="1" x14ac:dyDescent="0.2">
      <c r="D3485" s="324"/>
    </row>
    <row r="3486" spans="4:4" customFormat="1" x14ac:dyDescent="0.2">
      <c r="D3486" s="324"/>
    </row>
    <row r="3487" spans="4:4" customFormat="1" x14ac:dyDescent="0.2">
      <c r="D3487" s="324"/>
    </row>
    <row r="3488" spans="4:4" customFormat="1" x14ac:dyDescent="0.2">
      <c r="D3488" s="324"/>
    </row>
    <row r="3489" spans="4:4" customFormat="1" x14ac:dyDescent="0.2">
      <c r="D3489" s="324"/>
    </row>
    <row r="3490" spans="4:4" customFormat="1" x14ac:dyDescent="0.2">
      <c r="D3490" s="324"/>
    </row>
    <row r="3491" spans="4:4" customFormat="1" x14ac:dyDescent="0.2">
      <c r="D3491" s="324"/>
    </row>
    <row r="3492" spans="4:4" customFormat="1" x14ac:dyDescent="0.2">
      <c r="D3492" s="324"/>
    </row>
    <row r="3493" spans="4:4" customFormat="1" x14ac:dyDescent="0.2">
      <c r="D3493" s="324"/>
    </row>
    <row r="3494" spans="4:4" customFormat="1" x14ac:dyDescent="0.2">
      <c r="D3494" s="324"/>
    </row>
    <row r="3495" spans="4:4" customFormat="1" x14ac:dyDescent="0.2">
      <c r="D3495" s="324"/>
    </row>
    <row r="3496" spans="4:4" customFormat="1" x14ac:dyDescent="0.2">
      <c r="D3496" s="324"/>
    </row>
    <row r="3497" spans="4:4" customFormat="1" x14ac:dyDescent="0.2">
      <c r="D3497" s="324"/>
    </row>
    <row r="3498" spans="4:4" customFormat="1" x14ac:dyDescent="0.2">
      <c r="D3498" s="324"/>
    </row>
    <row r="3499" spans="4:4" customFormat="1" x14ac:dyDescent="0.2">
      <c r="D3499" s="324"/>
    </row>
    <row r="3500" spans="4:4" customFormat="1" x14ac:dyDescent="0.2">
      <c r="D3500" s="324"/>
    </row>
    <row r="3501" spans="4:4" customFormat="1" x14ac:dyDescent="0.2">
      <c r="D3501" s="324"/>
    </row>
    <row r="3502" spans="4:4" customFormat="1" x14ac:dyDescent="0.2">
      <c r="D3502" s="324"/>
    </row>
    <row r="3503" spans="4:4" customFormat="1" x14ac:dyDescent="0.2">
      <c r="D3503" s="324"/>
    </row>
    <row r="3504" spans="4:4" customFormat="1" x14ac:dyDescent="0.2">
      <c r="D3504" s="324"/>
    </row>
    <row r="3505" spans="4:4" customFormat="1" x14ac:dyDescent="0.2">
      <c r="D3505" s="324"/>
    </row>
    <row r="3506" spans="4:4" customFormat="1" x14ac:dyDescent="0.2">
      <c r="D3506" s="324"/>
    </row>
    <row r="3507" spans="4:4" customFormat="1" x14ac:dyDescent="0.2">
      <c r="D3507" s="324"/>
    </row>
    <row r="3508" spans="4:4" customFormat="1" x14ac:dyDescent="0.2">
      <c r="D3508" s="324"/>
    </row>
    <row r="3509" spans="4:4" customFormat="1" x14ac:dyDescent="0.2">
      <c r="D3509" s="324"/>
    </row>
    <row r="3510" spans="4:4" customFormat="1" x14ac:dyDescent="0.2">
      <c r="D3510" s="324"/>
    </row>
    <row r="3511" spans="4:4" customFormat="1" x14ac:dyDescent="0.2">
      <c r="D3511" s="324"/>
    </row>
    <row r="3512" spans="4:4" customFormat="1" x14ac:dyDescent="0.2">
      <c r="D3512" s="324"/>
    </row>
    <row r="3513" spans="4:4" customFormat="1" x14ac:dyDescent="0.2">
      <c r="D3513" s="324"/>
    </row>
    <row r="3514" spans="4:4" customFormat="1" x14ac:dyDescent="0.2">
      <c r="D3514" s="324"/>
    </row>
    <row r="3515" spans="4:4" customFormat="1" x14ac:dyDescent="0.2">
      <c r="D3515" s="324"/>
    </row>
    <row r="3516" spans="4:4" customFormat="1" x14ac:dyDescent="0.2">
      <c r="D3516" s="324"/>
    </row>
    <row r="3517" spans="4:4" customFormat="1" x14ac:dyDescent="0.2">
      <c r="D3517" s="324"/>
    </row>
    <row r="3518" spans="4:4" customFormat="1" x14ac:dyDescent="0.2">
      <c r="D3518" s="324"/>
    </row>
    <row r="3519" spans="4:4" customFormat="1" x14ac:dyDescent="0.2">
      <c r="D3519" s="324"/>
    </row>
    <row r="3520" spans="4:4" customFormat="1" x14ac:dyDescent="0.2">
      <c r="D3520" s="324"/>
    </row>
    <row r="3521" spans="4:4" customFormat="1" x14ac:dyDescent="0.2">
      <c r="D3521" s="324"/>
    </row>
    <row r="3522" spans="4:4" customFormat="1" x14ac:dyDescent="0.2">
      <c r="D3522" s="324"/>
    </row>
    <row r="3523" spans="4:4" customFormat="1" x14ac:dyDescent="0.2">
      <c r="D3523" s="324"/>
    </row>
    <row r="3524" spans="4:4" customFormat="1" x14ac:dyDescent="0.2">
      <c r="D3524" s="324"/>
    </row>
    <row r="3525" spans="4:4" customFormat="1" x14ac:dyDescent="0.2">
      <c r="D3525" s="324"/>
    </row>
    <row r="3526" spans="4:4" customFormat="1" x14ac:dyDescent="0.2">
      <c r="D3526" s="324"/>
    </row>
    <row r="3527" spans="4:4" customFormat="1" x14ac:dyDescent="0.2">
      <c r="D3527" s="324"/>
    </row>
    <row r="3528" spans="4:4" customFormat="1" x14ac:dyDescent="0.2">
      <c r="D3528" s="324"/>
    </row>
  </sheetData>
  <mergeCells count="582">
    <mergeCell ref="P5:P6"/>
    <mergeCell ref="P278:P279"/>
    <mergeCell ref="A556:B556"/>
    <mergeCell ref="A557:B557"/>
    <mergeCell ref="A558:B558"/>
    <mergeCell ref="A559:B559"/>
    <mergeCell ref="A560:B560"/>
    <mergeCell ref="A562:G562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78:B478"/>
    <mergeCell ref="A479:B479"/>
    <mergeCell ref="A480:B480"/>
    <mergeCell ref="A481:B481"/>
    <mergeCell ref="A482:B482"/>
    <mergeCell ref="A483:B483"/>
    <mergeCell ref="A496:B496"/>
    <mergeCell ref="A489:B489"/>
    <mergeCell ref="A488:B488"/>
    <mergeCell ref="A487:B487"/>
    <mergeCell ref="A486:B486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J278:J279"/>
    <mergeCell ref="K278:K279"/>
    <mergeCell ref="L278:L279"/>
    <mergeCell ref="M278:M279"/>
    <mergeCell ref="N278:N279"/>
    <mergeCell ref="O278:O279"/>
    <mergeCell ref="C278:C279"/>
    <mergeCell ref="D278:D279"/>
    <mergeCell ref="F278:F279"/>
    <mergeCell ref="G278:G279"/>
    <mergeCell ref="H278:H279"/>
    <mergeCell ref="I278:I279"/>
    <mergeCell ref="A271:B271"/>
    <mergeCell ref="A272:B272"/>
    <mergeCell ref="A273:B273"/>
    <mergeCell ref="A274:B274"/>
    <mergeCell ref="A275:B275"/>
    <mergeCell ref="A278:B279"/>
    <mergeCell ref="A265:B265"/>
    <mergeCell ref="A266:B266"/>
    <mergeCell ref="A267:B267"/>
    <mergeCell ref="A268:B268"/>
    <mergeCell ref="A269:B269"/>
    <mergeCell ref="A270:B270"/>
    <mergeCell ref="A259:B259"/>
    <mergeCell ref="A260:B260"/>
    <mergeCell ref="A261:B261"/>
    <mergeCell ref="A262:B262"/>
    <mergeCell ref="A263:B263"/>
    <mergeCell ref="A264:B264"/>
    <mergeCell ref="A253:B253"/>
    <mergeCell ref="A254:B254"/>
    <mergeCell ref="A255:B255"/>
    <mergeCell ref="A256:B256"/>
    <mergeCell ref="A257:B257"/>
    <mergeCell ref="A258:B258"/>
    <mergeCell ref="A247:B247"/>
    <mergeCell ref="A248:B248"/>
    <mergeCell ref="A249:B249"/>
    <mergeCell ref="A250:B250"/>
    <mergeCell ref="A251:B251"/>
    <mergeCell ref="A252:B252"/>
    <mergeCell ref="A241:B241"/>
    <mergeCell ref="A242:B242"/>
    <mergeCell ref="A243:B243"/>
    <mergeCell ref="A244:B244"/>
    <mergeCell ref="A245:B245"/>
    <mergeCell ref="A246:B246"/>
    <mergeCell ref="A235:B235"/>
    <mergeCell ref="A236:B236"/>
    <mergeCell ref="A237:B237"/>
    <mergeCell ref="A238:B238"/>
    <mergeCell ref="A239:B239"/>
    <mergeCell ref="A240:B240"/>
    <mergeCell ref="A229:B229"/>
    <mergeCell ref="A230:B230"/>
    <mergeCell ref="A231:B231"/>
    <mergeCell ref="A232:B232"/>
    <mergeCell ref="A233:B233"/>
    <mergeCell ref="A234:B234"/>
    <mergeCell ref="A223:B223"/>
    <mergeCell ref="A224:B224"/>
    <mergeCell ref="A225:B225"/>
    <mergeCell ref="A226:B226"/>
    <mergeCell ref="A227:B227"/>
    <mergeCell ref="A228:B228"/>
    <mergeCell ref="A217:B217"/>
    <mergeCell ref="A218:B218"/>
    <mergeCell ref="A219:B219"/>
    <mergeCell ref="A220:B220"/>
    <mergeCell ref="A221:B221"/>
    <mergeCell ref="A222:B222"/>
    <mergeCell ref="A211:B211"/>
    <mergeCell ref="A212:B212"/>
    <mergeCell ref="A213:B213"/>
    <mergeCell ref="A214:B214"/>
    <mergeCell ref="A215:B215"/>
    <mergeCell ref="A216:B216"/>
    <mergeCell ref="A205:B205"/>
    <mergeCell ref="A206:B206"/>
    <mergeCell ref="A207:B207"/>
    <mergeCell ref="A208:B208"/>
    <mergeCell ref="A209:B209"/>
    <mergeCell ref="A210:B210"/>
    <mergeCell ref="A199:B199"/>
    <mergeCell ref="A200:B200"/>
    <mergeCell ref="A201:B201"/>
    <mergeCell ref="A202:B202"/>
    <mergeCell ref="A203:B203"/>
    <mergeCell ref="A204:B204"/>
    <mergeCell ref="A193:B193"/>
    <mergeCell ref="A194:B194"/>
    <mergeCell ref="A195:B195"/>
    <mergeCell ref="A196:B196"/>
    <mergeCell ref="A197:B197"/>
    <mergeCell ref="A198:B198"/>
    <mergeCell ref="A187:B187"/>
    <mergeCell ref="A188:B188"/>
    <mergeCell ref="A189:B189"/>
    <mergeCell ref="A190:B190"/>
    <mergeCell ref="A191:B191"/>
    <mergeCell ref="A192:B192"/>
    <mergeCell ref="A181:B181"/>
    <mergeCell ref="A182:B182"/>
    <mergeCell ref="A183:B183"/>
    <mergeCell ref="A184:B184"/>
    <mergeCell ref="A185:B185"/>
    <mergeCell ref="A186:B186"/>
    <mergeCell ref="A175:B175"/>
    <mergeCell ref="A176:B176"/>
    <mergeCell ref="A177:B177"/>
    <mergeCell ref="A178:B178"/>
    <mergeCell ref="A179:B179"/>
    <mergeCell ref="A180:B180"/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57:B157"/>
    <mergeCell ref="A158:B158"/>
    <mergeCell ref="A159:B159"/>
    <mergeCell ref="A160:B160"/>
    <mergeCell ref="A161:B161"/>
    <mergeCell ref="A162:B162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39:B139"/>
    <mergeCell ref="A140:B140"/>
    <mergeCell ref="A141:B141"/>
    <mergeCell ref="A142:B142"/>
    <mergeCell ref="A143:B143"/>
    <mergeCell ref="A144:B144"/>
    <mergeCell ref="A133:B133"/>
    <mergeCell ref="A134:B134"/>
    <mergeCell ref="A135:B135"/>
    <mergeCell ref="A136:B136"/>
    <mergeCell ref="A137:B137"/>
    <mergeCell ref="A138:B138"/>
    <mergeCell ref="A127:B127"/>
    <mergeCell ref="A128:B128"/>
    <mergeCell ref="A129:B129"/>
    <mergeCell ref="A130:B130"/>
    <mergeCell ref="A131:B131"/>
    <mergeCell ref="A132:B132"/>
    <mergeCell ref="A121:B121"/>
    <mergeCell ref="A122:B122"/>
    <mergeCell ref="A123:B123"/>
    <mergeCell ref="A124:B124"/>
    <mergeCell ref="A125:B125"/>
    <mergeCell ref="A126:B126"/>
    <mergeCell ref="A115:B115"/>
    <mergeCell ref="A116:B116"/>
    <mergeCell ref="A117:B117"/>
    <mergeCell ref="A118:B118"/>
    <mergeCell ref="A119:B119"/>
    <mergeCell ref="A120:B120"/>
    <mergeCell ref="A109:B109"/>
    <mergeCell ref="A110:B110"/>
    <mergeCell ref="A111:B111"/>
    <mergeCell ref="A112:B112"/>
    <mergeCell ref="A113:B113"/>
    <mergeCell ref="A114:B114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7:B7"/>
    <mergeCell ref="A8:B8"/>
    <mergeCell ref="A9:B9"/>
    <mergeCell ref="A10:B10"/>
    <mergeCell ref="A11:B11"/>
    <mergeCell ref="A12:B12"/>
    <mergeCell ref="A31:B31"/>
    <mergeCell ref="A32:B32"/>
    <mergeCell ref="A33:B33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M5:M6"/>
    <mergeCell ref="N5:N6"/>
    <mergeCell ref="O5:O6"/>
    <mergeCell ref="D1:K1"/>
    <mergeCell ref="A2:O2"/>
    <mergeCell ref="A3:O3"/>
    <mergeCell ref="A5:B6"/>
    <mergeCell ref="C5:C6"/>
    <mergeCell ref="D5:D6"/>
    <mergeCell ref="F5:F6"/>
    <mergeCell ref="G5:G6"/>
    <mergeCell ref="H5:H6"/>
    <mergeCell ref="I5:I6"/>
    <mergeCell ref="J5:J6"/>
    <mergeCell ref="K5:K6"/>
    <mergeCell ref="L5:L6"/>
  </mergeCells>
  <pageMargins left="0.25" right="0.25" top="0.75" bottom="0.75" header="0.3" footer="0.3"/>
  <pageSetup paperSize="9" scale="59" fitToHeight="0" orientation="portrait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30"/>
  <sheetViews>
    <sheetView view="pageBreakPreview" topLeftCell="A13" zoomScaleNormal="100" zoomScaleSheetLayoutView="100" workbookViewId="0">
      <selection activeCell="L484" sqref="L484"/>
    </sheetView>
  </sheetViews>
  <sheetFormatPr defaultRowHeight="15" x14ac:dyDescent="0.2"/>
  <cols>
    <col min="1" max="1" width="5.21875" customWidth="1"/>
    <col min="2" max="2" width="0.21875" customWidth="1"/>
    <col min="3" max="3" width="42.6640625" style="9" customWidth="1"/>
    <col min="4" max="4" width="4.88671875" style="82" customWidth="1"/>
    <col min="5" max="7" width="8.88671875" hidden="1" customWidth="1"/>
    <col min="8" max="8" width="0" hidden="1" customWidth="1"/>
    <col min="9" max="9" width="13.6640625" style="175" customWidth="1"/>
    <col min="10" max="10" width="8.88671875" style="138" hidden="1" customWidth="1"/>
    <col min="11" max="11" width="11.5546875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11.5546875" style="175" hidden="1" customWidth="1"/>
    <col min="17" max="17" width="8.88671875" customWidth="1"/>
  </cols>
  <sheetData>
    <row r="1" spans="1:16" x14ac:dyDescent="0.2">
      <c r="D1" s="416" t="s">
        <v>842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897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83" t="s">
        <v>4</v>
      </c>
      <c r="D7" s="81" t="s">
        <v>5</v>
      </c>
      <c r="E7" s="81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32" t="s">
        <v>858</v>
      </c>
      <c r="K7" s="371" t="s">
        <v>866</v>
      </c>
      <c r="L7" s="163" t="s">
        <v>858</v>
      </c>
      <c r="M7" s="163" t="s">
        <v>865</v>
      </c>
      <c r="N7" s="191" t="s">
        <v>866</v>
      </c>
      <c r="O7" s="191" t="s">
        <v>867</v>
      </c>
      <c r="P7" s="329" t="s">
        <v>866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140">
        <v>0</v>
      </c>
      <c r="G8" s="140"/>
      <c r="H8" s="145">
        <f t="shared" ref="H8:H13" si="0">SUM(F8:G8)</f>
        <v>0</v>
      </c>
      <c r="I8" s="179">
        <v>421123</v>
      </c>
      <c r="J8" s="141" t="str">
        <f t="shared" ref="J8:J71" si="1">IF(H8=0," ",I8/H8)</f>
        <v xml:space="preserve"> </v>
      </c>
      <c r="K8" s="145"/>
      <c r="L8" s="179"/>
      <c r="M8" s="145">
        <f t="shared" ref="M8:M71" si="2">SUM(K8:L8)</f>
        <v>0</v>
      </c>
      <c r="N8" s="179"/>
      <c r="O8" s="181" t="str">
        <f t="shared" ref="O8:O71" si="3">IF(M8=0," ",N8/M8)</f>
        <v xml:space="preserve"> </v>
      </c>
      <c r="P8" s="145"/>
    </row>
    <row r="9" spans="1:16" ht="25.5" x14ac:dyDescent="0.2">
      <c r="A9" s="392" t="s">
        <v>9</v>
      </c>
      <c r="B9" s="393"/>
      <c r="C9" s="3" t="s">
        <v>10</v>
      </c>
      <c r="D9" s="14" t="s">
        <v>11</v>
      </c>
      <c r="E9" s="14"/>
      <c r="F9" s="140">
        <v>0</v>
      </c>
      <c r="G9" s="140"/>
      <c r="H9" s="145">
        <f t="shared" si="0"/>
        <v>0</v>
      </c>
      <c r="I9" s="179"/>
      <c r="J9" s="141" t="str">
        <f t="shared" si="1"/>
        <v xml:space="preserve"> </v>
      </c>
      <c r="K9" s="179"/>
      <c r="L9" s="179"/>
      <c r="M9" s="145">
        <f t="shared" si="2"/>
        <v>0</v>
      </c>
      <c r="N9" s="179"/>
      <c r="O9" s="181" t="str">
        <f t="shared" si="3"/>
        <v xml:space="preserve"> </v>
      </c>
      <c r="P9" s="179"/>
    </row>
    <row r="10" spans="1:16" ht="25.5" x14ac:dyDescent="0.2">
      <c r="A10" s="392" t="s">
        <v>12</v>
      </c>
      <c r="B10" s="393"/>
      <c r="C10" s="3" t="s">
        <v>13</v>
      </c>
      <c r="D10" s="14" t="s">
        <v>14</v>
      </c>
      <c r="E10" s="14"/>
      <c r="F10" s="140">
        <v>1558</v>
      </c>
      <c r="G10" s="140"/>
      <c r="H10" s="145">
        <f t="shared" si="0"/>
        <v>1558</v>
      </c>
      <c r="I10" s="145">
        <v>2768000</v>
      </c>
      <c r="J10" s="145">
        <f t="shared" si="1"/>
        <v>1776.6367137355585</v>
      </c>
      <c r="K10" s="145">
        <v>2834000</v>
      </c>
      <c r="L10" s="145">
        <v>-149600</v>
      </c>
      <c r="M10" s="145">
        <f t="shared" si="2"/>
        <v>2684400</v>
      </c>
      <c r="N10" s="145">
        <v>2040144</v>
      </c>
      <c r="O10" s="181">
        <f t="shared" si="3"/>
        <v>0.76</v>
      </c>
      <c r="P10" s="145">
        <v>2834000</v>
      </c>
    </row>
    <row r="11" spans="1:16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0"/>
        <v>0</v>
      </c>
      <c r="I11" s="145"/>
      <c r="J11" s="145" t="str">
        <f t="shared" si="1"/>
        <v xml:space="preserve"> </v>
      </c>
      <c r="K11" s="179"/>
      <c r="L11" s="145"/>
      <c r="M11" s="145">
        <f t="shared" si="2"/>
        <v>0</v>
      </c>
      <c r="N11" s="145"/>
      <c r="O11" s="181" t="str">
        <f t="shared" si="3"/>
        <v xml:space="preserve"> </v>
      </c>
      <c r="P11" s="179"/>
    </row>
    <row r="12" spans="1:16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0"/>
        <v>0</v>
      </c>
      <c r="I12" s="145"/>
      <c r="J12" s="145" t="str">
        <f t="shared" si="1"/>
        <v xml:space="preserve"> </v>
      </c>
      <c r="K12" s="179"/>
      <c r="L12" s="145">
        <v>419100</v>
      </c>
      <c r="M12" s="145">
        <f t="shared" si="2"/>
        <v>419100</v>
      </c>
      <c r="N12" s="145">
        <v>419100</v>
      </c>
      <c r="O12" s="181">
        <f t="shared" si="3"/>
        <v>1</v>
      </c>
      <c r="P12" s="179"/>
    </row>
    <row r="13" spans="1:16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0"/>
        <v>0</v>
      </c>
      <c r="I13" s="179"/>
      <c r="J13" s="141" t="str">
        <f t="shared" si="1"/>
        <v xml:space="preserve"> </v>
      </c>
      <c r="K13" s="179"/>
      <c r="L13" s="179"/>
      <c r="M13" s="145">
        <f t="shared" si="2"/>
        <v>0</v>
      </c>
      <c r="N13" s="179"/>
      <c r="O13" s="181" t="str">
        <f t="shared" si="3"/>
        <v xml:space="preserve"> </v>
      </c>
      <c r="P13" s="179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H15" si="4">SUM(F8:F13)</f>
        <v>1558</v>
      </c>
      <c r="G14" s="146">
        <f t="shared" si="4"/>
        <v>0</v>
      </c>
      <c r="H14" s="146">
        <f t="shared" si="4"/>
        <v>1558</v>
      </c>
      <c r="I14" s="146">
        <f t="shared" ref="I14" si="5">SUM(I8:I13)</f>
        <v>3189123</v>
      </c>
      <c r="J14" s="146">
        <f t="shared" ref="J14:N14" si="6">SUM(J8:J13)</f>
        <v>1776.6367137355585</v>
      </c>
      <c r="K14" s="146">
        <f t="shared" si="6"/>
        <v>2834000</v>
      </c>
      <c r="L14" s="146">
        <f t="shared" si="6"/>
        <v>269500</v>
      </c>
      <c r="M14" s="146">
        <f t="shared" si="6"/>
        <v>3103500</v>
      </c>
      <c r="N14" s="146">
        <f t="shared" si="6"/>
        <v>2459244</v>
      </c>
      <c r="O14" s="181">
        <f t="shared" si="3"/>
        <v>0.79240985983566936</v>
      </c>
      <c r="P14" s="146">
        <f t="shared" ref="P14" si="7">SUM(P8:P13)</f>
        <v>2834000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46">
        <f t="shared" si="4"/>
        <v>3116</v>
      </c>
      <c r="G15" s="140"/>
      <c r="H15" s="145">
        <f t="shared" ref="H15:H38" si="8">SUM(F15:G15)</f>
        <v>3116</v>
      </c>
      <c r="I15" s="179"/>
      <c r="J15" s="141">
        <f t="shared" si="1"/>
        <v>0</v>
      </c>
      <c r="K15" s="179"/>
      <c r="L15" s="179"/>
      <c r="M15" s="145">
        <f t="shared" si="2"/>
        <v>0</v>
      </c>
      <c r="N15" s="179"/>
      <c r="O15" s="181" t="str">
        <f t="shared" si="3"/>
        <v xml:space="preserve"> </v>
      </c>
      <c r="P15" s="179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8"/>
        <v>0</v>
      </c>
      <c r="I16" s="179"/>
      <c r="J16" s="141" t="str">
        <f t="shared" si="1"/>
        <v xml:space="preserve"> </v>
      </c>
      <c r="K16" s="179"/>
      <c r="L16" s="179"/>
      <c r="M16" s="145">
        <f t="shared" si="2"/>
        <v>0</v>
      </c>
      <c r="N16" s="179"/>
      <c r="O16" s="181" t="str">
        <f t="shared" si="3"/>
        <v xml:space="preserve"> </v>
      </c>
      <c r="P16" s="179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8"/>
        <v>0</v>
      </c>
      <c r="I17" s="179"/>
      <c r="J17" s="141" t="str">
        <f t="shared" si="1"/>
        <v xml:space="preserve"> </v>
      </c>
      <c r="K17" s="179"/>
      <c r="L17" s="179"/>
      <c r="M17" s="145">
        <f t="shared" si="2"/>
        <v>0</v>
      </c>
      <c r="N17" s="179"/>
      <c r="O17" s="181" t="str">
        <f t="shared" si="3"/>
        <v xml:space="preserve"> </v>
      </c>
      <c r="P17" s="179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8"/>
        <v>0</v>
      </c>
      <c r="I18" s="179"/>
      <c r="J18" s="141" t="str">
        <f t="shared" si="1"/>
        <v xml:space="preserve"> </v>
      </c>
      <c r="K18" s="179"/>
      <c r="L18" s="179"/>
      <c r="M18" s="145">
        <f t="shared" si="2"/>
        <v>0</v>
      </c>
      <c r="N18" s="179"/>
      <c r="O18" s="181" t="str">
        <f t="shared" si="3"/>
        <v xml:space="preserve"> </v>
      </c>
      <c r="P18" s="179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8"/>
        <v>0</v>
      </c>
      <c r="I19" s="179"/>
      <c r="J19" s="141" t="str">
        <f t="shared" si="1"/>
        <v xml:space="preserve"> </v>
      </c>
      <c r="K19" s="179"/>
      <c r="L19" s="179"/>
      <c r="M19" s="145">
        <f t="shared" si="2"/>
        <v>0</v>
      </c>
      <c r="N19" s="179"/>
      <c r="O19" s="181" t="str">
        <f t="shared" si="3"/>
        <v xml:space="preserve"> </v>
      </c>
      <c r="P19" s="179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8"/>
        <v>0</v>
      </c>
      <c r="I20" s="179"/>
      <c r="J20" s="141" t="str">
        <f t="shared" si="1"/>
        <v xml:space="preserve"> </v>
      </c>
      <c r="K20" s="179"/>
      <c r="L20" s="179"/>
      <c r="M20" s="145">
        <f t="shared" si="2"/>
        <v>0</v>
      </c>
      <c r="N20" s="179"/>
      <c r="O20" s="181" t="str">
        <f t="shared" si="3"/>
        <v xml:space="preserve"> </v>
      </c>
      <c r="P20" s="179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8"/>
        <v>0</v>
      </c>
      <c r="I21" s="179"/>
      <c r="J21" s="141" t="str">
        <f t="shared" si="1"/>
        <v xml:space="preserve"> </v>
      </c>
      <c r="K21" s="179"/>
      <c r="L21" s="179"/>
      <c r="M21" s="145">
        <f t="shared" si="2"/>
        <v>0</v>
      </c>
      <c r="N21" s="179"/>
      <c r="O21" s="181" t="str">
        <f t="shared" si="3"/>
        <v xml:space="preserve"> </v>
      </c>
      <c r="P21" s="179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8"/>
        <v>0</v>
      </c>
      <c r="I22" s="179"/>
      <c r="J22" s="141" t="str">
        <f t="shared" si="1"/>
        <v xml:space="preserve"> </v>
      </c>
      <c r="K22" s="179"/>
      <c r="L22" s="179"/>
      <c r="M22" s="145">
        <f t="shared" si="2"/>
        <v>0</v>
      </c>
      <c r="N22" s="179"/>
      <c r="O22" s="181" t="str">
        <f t="shared" si="3"/>
        <v xml:space="preserve"> </v>
      </c>
      <c r="P22" s="179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8"/>
        <v>0</v>
      </c>
      <c r="I23" s="179"/>
      <c r="J23" s="141" t="str">
        <f t="shared" si="1"/>
        <v xml:space="preserve"> </v>
      </c>
      <c r="K23" s="179"/>
      <c r="L23" s="179"/>
      <c r="M23" s="145">
        <f t="shared" si="2"/>
        <v>0</v>
      </c>
      <c r="N23" s="179"/>
      <c r="O23" s="181" t="str">
        <f t="shared" si="3"/>
        <v xml:space="preserve"> </v>
      </c>
      <c r="P23" s="179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8"/>
        <v>0</v>
      </c>
      <c r="I24" s="179"/>
      <c r="J24" s="141" t="str">
        <f t="shared" si="1"/>
        <v xml:space="preserve"> </v>
      </c>
      <c r="K24" s="179"/>
      <c r="L24" s="179"/>
      <c r="M24" s="145">
        <f t="shared" si="2"/>
        <v>0</v>
      </c>
      <c r="N24" s="179"/>
      <c r="O24" s="181" t="str">
        <f t="shared" si="3"/>
        <v xml:space="preserve"> </v>
      </c>
      <c r="P24" s="179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8"/>
        <v>0</v>
      </c>
      <c r="I25" s="179"/>
      <c r="J25" s="141" t="str">
        <f t="shared" si="1"/>
        <v xml:space="preserve"> </v>
      </c>
      <c r="K25" s="179"/>
      <c r="L25" s="179"/>
      <c r="M25" s="145">
        <f t="shared" si="2"/>
        <v>0</v>
      </c>
      <c r="N25" s="179"/>
      <c r="O25" s="181" t="str">
        <f t="shared" si="3"/>
        <v xml:space="preserve"> </v>
      </c>
      <c r="P25" s="179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8"/>
        <v>0</v>
      </c>
      <c r="I26" s="179"/>
      <c r="J26" s="141" t="str">
        <f t="shared" si="1"/>
        <v xml:space="preserve"> </v>
      </c>
      <c r="K26" s="179"/>
      <c r="L26" s="179"/>
      <c r="M26" s="145">
        <f t="shared" si="2"/>
        <v>0</v>
      </c>
      <c r="N26" s="179"/>
      <c r="O26" s="181" t="str">
        <f t="shared" si="3"/>
        <v xml:space="preserve"> </v>
      </c>
      <c r="P26" s="179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8"/>
        <v>0</v>
      </c>
      <c r="I27" s="179"/>
      <c r="J27" s="141" t="str">
        <f t="shared" si="1"/>
        <v xml:space="preserve"> </v>
      </c>
      <c r="K27" s="179"/>
      <c r="L27" s="179"/>
      <c r="M27" s="145">
        <f t="shared" si="2"/>
        <v>0</v>
      </c>
      <c r="N27" s="179"/>
      <c r="O27" s="181" t="str">
        <f t="shared" si="3"/>
        <v xml:space="preserve"> </v>
      </c>
      <c r="P27" s="179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8"/>
        <v>0</v>
      </c>
      <c r="I28" s="179"/>
      <c r="J28" s="141" t="str">
        <f t="shared" si="1"/>
        <v xml:space="preserve"> </v>
      </c>
      <c r="K28" s="179"/>
      <c r="L28" s="179"/>
      <c r="M28" s="145">
        <f t="shared" si="2"/>
        <v>0</v>
      </c>
      <c r="N28" s="179"/>
      <c r="O28" s="181" t="str">
        <f t="shared" si="3"/>
        <v xml:space="preserve"> </v>
      </c>
      <c r="P28" s="179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8"/>
        <v>0</v>
      </c>
      <c r="I29" s="179"/>
      <c r="J29" s="141" t="str">
        <f t="shared" si="1"/>
        <v xml:space="preserve"> </v>
      </c>
      <c r="K29" s="179"/>
      <c r="L29" s="179"/>
      <c r="M29" s="145">
        <f t="shared" si="2"/>
        <v>0</v>
      </c>
      <c r="N29" s="179"/>
      <c r="O29" s="181" t="str">
        <f t="shared" si="3"/>
        <v xml:space="preserve"> </v>
      </c>
      <c r="P29" s="179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8"/>
        <v>0</v>
      </c>
      <c r="I30" s="179"/>
      <c r="J30" s="141" t="str">
        <f t="shared" si="1"/>
        <v xml:space="preserve"> </v>
      </c>
      <c r="K30" s="179"/>
      <c r="L30" s="179"/>
      <c r="M30" s="145">
        <f t="shared" si="2"/>
        <v>0</v>
      </c>
      <c r="N30" s="179"/>
      <c r="O30" s="181" t="str">
        <f t="shared" si="3"/>
        <v xml:space="preserve"> </v>
      </c>
      <c r="P30" s="179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8"/>
        <v>0</v>
      </c>
      <c r="I31" s="179"/>
      <c r="J31" s="141" t="str">
        <f t="shared" si="1"/>
        <v xml:space="preserve"> </v>
      </c>
      <c r="K31" s="179"/>
      <c r="L31" s="179"/>
      <c r="M31" s="145">
        <f t="shared" si="2"/>
        <v>0</v>
      </c>
      <c r="N31" s="179"/>
      <c r="O31" s="181" t="str">
        <f t="shared" si="3"/>
        <v xml:space="preserve"> </v>
      </c>
      <c r="P31" s="179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8"/>
        <v>0</v>
      </c>
      <c r="I32" s="179"/>
      <c r="J32" s="141" t="str">
        <f t="shared" si="1"/>
        <v xml:space="preserve"> </v>
      </c>
      <c r="K32" s="179"/>
      <c r="L32" s="179"/>
      <c r="M32" s="145">
        <f t="shared" si="2"/>
        <v>0</v>
      </c>
      <c r="N32" s="179"/>
      <c r="O32" s="181" t="str">
        <f t="shared" si="3"/>
        <v xml:space="preserve"> </v>
      </c>
      <c r="P32" s="179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8"/>
        <v>0</v>
      </c>
      <c r="I33" s="179"/>
      <c r="J33" s="141" t="str">
        <f t="shared" si="1"/>
        <v xml:space="preserve"> </v>
      </c>
      <c r="K33" s="179"/>
      <c r="L33" s="179"/>
      <c r="M33" s="145">
        <f t="shared" si="2"/>
        <v>0</v>
      </c>
      <c r="N33" s="179"/>
      <c r="O33" s="181" t="str">
        <f t="shared" si="3"/>
        <v xml:space="preserve"> </v>
      </c>
      <c r="P33" s="179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8"/>
        <v>0</v>
      </c>
      <c r="I34" s="179"/>
      <c r="J34" s="141" t="str">
        <f t="shared" si="1"/>
        <v xml:space="preserve"> </v>
      </c>
      <c r="K34" s="179"/>
      <c r="L34" s="179"/>
      <c r="M34" s="145">
        <f t="shared" si="2"/>
        <v>0</v>
      </c>
      <c r="N34" s="179"/>
      <c r="O34" s="181" t="str">
        <f t="shared" si="3"/>
        <v xml:space="preserve"> </v>
      </c>
      <c r="P34" s="179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8"/>
        <v>0</v>
      </c>
      <c r="I35" s="179"/>
      <c r="J35" s="141" t="str">
        <f t="shared" si="1"/>
        <v xml:space="preserve"> </v>
      </c>
      <c r="K35" s="179"/>
      <c r="L35" s="179"/>
      <c r="M35" s="145">
        <f t="shared" si="2"/>
        <v>0</v>
      </c>
      <c r="N35" s="179"/>
      <c r="O35" s="181" t="str">
        <f t="shared" si="3"/>
        <v xml:space="preserve"> </v>
      </c>
      <c r="P35" s="179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8"/>
        <v>0</v>
      </c>
      <c r="I36" s="179"/>
      <c r="J36" s="141" t="str">
        <f t="shared" si="1"/>
        <v xml:space="preserve"> </v>
      </c>
      <c r="K36" s="179"/>
      <c r="L36" s="179"/>
      <c r="M36" s="145">
        <f t="shared" si="2"/>
        <v>0</v>
      </c>
      <c r="N36" s="179"/>
      <c r="O36" s="181" t="str">
        <f t="shared" si="3"/>
        <v xml:space="preserve"> </v>
      </c>
      <c r="P36" s="179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8"/>
        <v>0</v>
      </c>
      <c r="I37" s="179"/>
      <c r="J37" s="141" t="str">
        <f t="shared" si="1"/>
        <v xml:space="preserve"> </v>
      </c>
      <c r="K37" s="179"/>
      <c r="L37" s="179"/>
      <c r="M37" s="145">
        <f t="shared" si="2"/>
        <v>0</v>
      </c>
      <c r="N37" s="179"/>
      <c r="O37" s="181" t="str">
        <f t="shared" si="3"/>
        <v xml:space="preserve"> </v>
      </c>
      <c r="P37" s="179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8"/>
        <v>0</v>
      </c>
      <c r="I38" s="179"/>
      <c r="J38" s="141" t="str">
        <f t="shared" si="1"/>
        <v xml:space="preserve"> </v>
      </c>
      <c r="K38" s="179"/>
      <c r="L38" s="179"/>
      <c r="M38" s="145">
        <f t="shared" si="2"/>
        <v>0</v>
      </c>
      <c r="N38" s="179"/>
      <c r="O38" s="181" t="str">
        <f t="shared" si="3"/>
        <v xml:space="preserve"> </v>
      </c>
      <c r="P38" s="179"/>
    </row>
    <row r="39" spans="1:16" ht="25.5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5">
        <v>400</v>
      </c>
      <c r="G39" s="145"/>
      <c r="H39" s="145">
        <f t="shared" ref="H39:I39" si="9">SUM(H40:H49)</f>
        <v>400</v>
      </c>
      <c r="I39" s="145">
        <f t="shared" si="9"/>
        <v>0</v>
      </c>
      <c r="J39" s="145">
        <f t="shared" ref="J39:N39" si="10">SUM(J40:J49)</f>
        <v>0</v>
      </c>
      <c r="K39" s="145">
        <f t="shared" si="10"/>
        <v>0</v>
      </c>
      <c r="L39" s="145"/>
      <c r="M39" s="145">
        <f t="shared" si="10"/>
        <v>0</v>
      </c>
      <c r="N39" s="145">
        <f t="shared" si="10"/>
        <v>0</v>
      </c>
      <c r="O39" s="181" t="str">
        <f t="shared" si="3"/>
        <v xml:space="preserve"> </v>
      </c>
      <c r="P39" s="145">
        <f t="shared" ref="P39" si="11">SUM(P40:P49)</f>
        <v>0</v>
      </c>
    </row>
    <row r="40" spans="1:16" x14ac:dyDescent="0.2">
      <c r="A40" s="392" t="s">
        <v>72</v>
      </c>
      <c r="B40" s="393"/>
      <c r="C40" s="5" t="s">
        <v>37</v>
      </c>
      <c r="D40" s="14" t="s">
        <v>71</v>
      </c>
      <c r="E40" s="14"/>
      <c r="F40" s="142">
        <v>400</v>
      </c>
      <c r="G40" s="140"/>
      <c r="H40" s="145">
        <f t="shared" ref="H40:H49" si="12">SUM(F40:G40)</f>
        <v>400</v>
      </c>
      <c r="I40" s="179"/>
      <c r="J40" s="141">
        <f t="shared" si="1"/>
        <v>0</v>
      </c>
      <c r="K40" s="179"/>
      <c r="L40" s="179"/>
      <c r="M40" s="145">
        <f t="shared" si="2"/>
        <v>0</v>
      </c>
      <c r="N40" s="179"/>
      <c r="O40" s="181" t="str">
        <f t="shared" si="3"/>
        <v xml:space="preserve"> </v>
      </c>
      <c r="P40" s="179"/>
    </row>
    <row r="41" spans="1:16" x14ac:dyDescent="0.2">
      <c r="A41" s="392" t="s">
        <v>73</v>
      </c>
      <c r="B41" s="393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12"/>
        <v>0</v>
      </c>
      <c r="I41" s="179"/>
      <c r="J41" s="141" t="str">
        <f t="shared" si="1"/>
        <v xml:space="preserve"> </v>
      </c>
      <c r="K41" s="179"/>
      <c r="L41" s="179"/>
      <c r="M41" s="145">
        <f t="shared" si="2"/>
        <v>0</v>
      </c>
      <c r="N41" s="179"/>
      <c r="O41" s="181" t="str">
        <f t="shared" si="3"/>
        <v xml:space="preserve"> </v>
      </c>
      <c r="P41" s="179"/>
    </row>
    <row r="42" spans="1:16" ht="25.5" x14ac:dyDescent="0.2">
      <c r="A42" s="392" t="s">
        <v>74</v>
      </c>
      <c r="B42" s="393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12"/>
        <v>0</v>
      </c>
      <c r="I42" s="179"/>
      <c r="J42" s="141" t="str">
        <f t="shared" si="1"/>
        <v xml:space="preserve"> </v>
      </c>
      <c r="K42" s="179"/>
      <c r="L42" s="179"/>
      <c r="M42" s="145">
        <f t="shared" si="2"/>
        <v>0</v>
      </c>
      <c r="N42" s="179"/>
      <c r="O42" s="181" t="str">
        <f t="shared" si="3"/>
        <v xml:space="preserve"> </v>
      </c>
      <c r="P42" s="179"/>
    </row>
    <row r="43" spans="1:16" x14ac:dyDescent="0.2">
      <c r="A43" s="392" t="s">
        <v>75</v>
      </c>
      <c r="B43" s="393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12"/>
        <v>0</v>
      </c>
      <c r="I43" s="179"/>
      <c r="J43" s="141" t="str">
        <f t="shared" si="1"/>
        <v xml:space="preserve"> </v>
      </c>
      <c r="K43" s="179"/>
      <c r="L43" s="179"/>
      <c r="M43" s="145">
        <v>0</v>
      </c>
      <c r="N43" s="179"/>
      <c r="O43" s="181" t="str">
        <f t="shared" si="3"/>
        <v xml:space="preserve"> </v>
      </c>
      <c r="P43" s="179"/>
    </row>
    <row r="44" spans="1:16" x14ac:dyDescent="0.2">
      <c r="A44" s="392" t="s">
        <v>76</v>
      </c>
      <c r="B44" s="393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12"/>
        <v>0</v>
      </c>
      <c r="I44" s="179"/>
      <c r="J44" s="141" t="str">
        <f t="shared" si="1"/>
        <v xml:space="preserve"> </v>
      </c>
      <c r="K44" s="179"/>
      <c r="L44" s="179"/>
      <c r="M44" s="145">
        <f t="shared" si="2"/>
        <v>0</v>
      </c>
      <c r="N44" s="179"/>
      <c r="O44" s="181" t="str">
        <f t="shared" si="3"/>
        <v xml:space="preserve"> </v>
      </c>
      <c r="P44" s="179"/>
    </row>
    <row r="45" spans="1:16" x14ac:dyDescent="0.2">
      <c r="A45" s="392" t="s">
        <v>77</v>
      </c>
      <c r="B45" s="393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12"/>
        <v>0</v>
      </c>
      <c r="I45" s="179"/>
      <c r="J45" s="141" t="str">
        <f t="shared" si="1"/>
        <v xml:space="preserve"> </v>
      </c>
      <c r="K45" s="179"/>
      <c r="L45" s="179"/>
      <c r="M45" s="145">
        <f t="shared" si="2"/>
        <v>0</v>
      </c>
      <c r="N45" s="179"/>
      <c r="O45" s="181" t="str">
        <f t="shared" si="3"/>
        <v xml:space="preserve"> </v>
      </c>
      <c r="P45" s="179"/>
    </row>
    <row r="46" spans="1:16" x14ac:dyDescent="0.2">
      <c r="A46" s="392" t="s">
        <v>78</v>
      </c>
      <c r="B46" s="393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12"/>
        <v>0</v>
      </c>
      <c r="I46" s="179"/>
      <c r="J46" s="141" t="str">
        <f t="shared" si="1"/>
        <v xml:space="preserve"> </v>
      </c>
      <c r="K46" s="179"/>
      <c r="L46" s="179"/>
      <c r="M46" s="145">
        <f t="shared" si="2"/>
        <v>0</v>
      </c>
      <c r="N46" s="179"/>
      <c r="O46" s="181" t="str">
        <f t="shared" si="3"/>
        <v xml:space="preserve"> </v>
      </c>
      <c r="P46" s="179"/>
    </row>
    <row r="47" spans="1:16" x14ac:dyDescent="0.2">
      <c r="A47" s="392" t="s">
        <v>79</v>
      </c>
      <c r="B47" s="393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12"/>
        <v>0</v>
      </c>
      <c r="I47" s="179"/>
      <c r="J47" s="141" t="str">
        <f t="shared" si="1"/>
        <v xml:space="preserve"> </v>
      </c>
      <c r="K47" s="179"/>
      <c r="L47" s="179"/>
      <c r="M47" s="145">
        <f t="shared" si="2"/>
        <v>0</v>
      </c>
      <c r="N47" s="179"/>
      <c r="O47" s="181" t="str">
        <f t="shared" si="3"/>
        <v xml:space="preserve"> </v>
      </c>
      <c r="P47" s="179"/>
    </row>
    <row r="48" spans="1:16" x14ac:dyDescent="0.2">
      <c r="A48" s="392" t="s">
        <v>80</v>
      </c>
      <c r="B48" s="393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12"/>
        <v>0</v>
      </c>
      <c r="I48" s="179"/>
      <c r="J48" s="141" t="str">
        <f t="shared" si="1"/>
        <v xml:space="preserve"> </v>
      </c>
      <c r="K48" s="179"/>
      <c r="L48" s="179"/>
      <c r="M48" s="145">
        <f t="shared" si="2"/>
        <v>0</v>
      </c>
      <c r="N48" s="179"/>
      <c r="O48" s="181" t="str">
        <f t="shared" si="3"/>
        <v xml:space="preserve"> </v>
      </c>
      <c r="P48" s="179"/>
    </row>
    <row r="49" spans="1:16" x14ac:dyDescent="0.2">
      <c r="A49" s="392" t="s">
        <v>81</v>
      </c>
      <c r="B49" s="393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12"/>
        <v>0</v>
      </c>
      <c r="I49" s="179"/>
      <c r="J49" s="141" t="str">
        <f t="shared" si="1"/>
        <v xml:space="preserve"> </v>
      </c>
      <c r="K49" s="179"/>
      <c r="L49" s="179"/>
      <c r="M49" s="145">
        <f t="shared" si="2"/>
        <v>0</v>
      </c>
      <c r="N49" s="179"/>
      <c r="O49" s="181" t="str">
        <f t="shared" si="3"/>
        <v xml:space="preserve"> </v>
      </c>
      <c r="P49" s="179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I50" si="13">F14+F15+F16+F17+F28+F39</f>
        <v>5074</v>
      </c>
      <c r="G50" s="146">
        <f t="shared" si="13"/>
        <v>0</v>
      </c>
      <c r="H50" s="146">
        <f t="shared" si="13"/>
        <v>5074</v>
      </c>
      <c r="I50" s="146">
        <f t="shared" si="13"/>
        <v>3189123</v>
      </c>
      <c r="J50" s="146" t="e">
        <f t="shared" ref="J50:N50" si="14">J14+J15+J16+J17+J28+J39</f>
        <v>#VALUE!</v>
      </c>
      <c r="K50" s="146">
        <f t="shared" si="14"/>
        <v>2834000</v>
      </c>
      <c r="L50" s="146">
        <f t="shared" si="14"/>
        <v>269500</v>
      </c>
      <c r="M50" s="146">
        <f t="shared" si="14"/>
        <v>3103500</v>
      </c>
      <c r="N50" s="146">
        <f t="shared" si="14"/>
        <v>2459244</v>
      </c>
      <c r="O50" s="181">
        <f t="shared" si="3"/>
        <v>0.79240985983566936</v>
      </c>
      <c r="P50" s="146">
        <f t="shared" ref="P50" si="15">P14+P15+P16+P17+P28+P39</f>
        <v>2834000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16">SUM(F51:G51)</f>
        <v>0</v>
      </c>
      <c r="I51" s="179"/>
      <c r="J51" s="141" t="str">
        <f t="shared" si="1"/>
        <v xml:space="preserve"> </v>
      </c>
      <c r="K51" s="179"/>
      <c r="L51" s="179"/>
      <c r="M51" s="145">
        <f t="shared" si="2"/>
        <v>0</v>
      </c>
      <c r="N51" s="179"/>
      <c r="O51" s="181" t="str">
        <f t="shared" si="3"/>
        <v xml:space="preserve"> </v>
      </c>
      <c r="P51" s="179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16"/>
        <v>0</v>
      </c>
      <c r="I52" s="179"/>
      <c r="J52" s="141" t="str">
        <f t="shared" si="1"/>
        <v xml:space="preserve"> </v>
      </c>
      <c r="K52" s="179"/>
      <c r="L52" s="179"/>
      <c r="M52" s="145">
        <f t="shared" si="2"/>
        <v>0</v>
      </c>
      <c r="N52" s="179"/>
      <c r="O52" s="181" t="str">
        <f t="shared" si="3"/>
        <v xml:space="preserve"> </v>
      </c>
      <c r="P52" s="179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16"/>
        <v>0</v>
      </c>
      <c r="I53" s="179"/>
      <c r="J53" s="141" t="str">
        <f t="shared" si="1"/>
        <v xml:space="preserve"> </v>
      </c>
      <c r="K53" s="179"/>
      <c r="L53" s="179"/>
      <c r="M53" s="145">
        <f t="shared" si="2"/>
        <v>0</v>
      </c>
      <c r="N53" s="179"/>
      <c r="O53" s="181" t="str">
        <f t="shared" si="3"/>
        <v xml:space="preserve"> </v>
      </c>
      <c r="P53" s="179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16"/>
        <v>0</v>
      </c>
      <c r="I54" s="179"/>
      <c r="J54" s="141" t="str">
        <f t="shared" si="1"/>
        <v xml:space="preserve"> </v>
      </c>
      <c r="K54" s="179"/>
      <c r="L54" s="179"/>
      <c r="M54" s="145">
        <f t="shared" si="2"/>
        <v>0</v>
      </c>
      <c r="N54" s="179"/>
      <c r="O54" s="181" t="str">
        <f t="shared" si="3"/>
        <v xml:space="preserve"> </v>
      </c>
      <c r="P54" s="179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16"/>
        <v>0</v>
      </c>
      <c r="I55" s="179"/>
      <c r="J55" s="141" t="str">
        <f t="shared" si="1"/>
        <v xml:space="preserve"> </v>
      </c>
      <c r="K55" s="179"/>
      <c r="L55" s="179"/>
      <c r="M55" s="145">
        <f t="shared" si="2"/>
        <v>0</v>
      </c>
      <c r="N55" s="179"/>
      <c r="O55" s="181" t="str">
        <f t="shared" si="3"/>
        <v xml:space="preserve"> </v>
      </c>
      <c r="P55" s="179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16"/>
        <v>0</v>
      </c>
      <c r="I56" s="179"/>
      <c r="J56" s="141" t="str">
        <f t="shared" si="1"/>
        <v xml:space="preserve"> </v>
      </c>
      <c r="K56" s="179"/>
      <c r="L56" s="179"/>
      <c r="M56" s="145">
        <f t="shared" si="2"/>
        <v>0</v>
      </c>
      <c r="N56" s="179"/>
      <c r="O56" s="181" t="str">
        <f t="shared" si="3"/>
        <v xml:space="preserve"> </v>
      </c>
      <c r="P56" s="179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16"/>
        <v>0</v>
      </c>
      <c r="I57" s="179"/>
      <c r="J57" s="141" t="str">
        <f t="shared" si="1"/>
        <v xml:space="preserve"> </v>
      </c>
      <c r="K57" s="179"/>
      <c r="L57" s="179"/>
      <c r="M57" s="145">
        <f t="shared" si="2"/>
        <v>0</v>
      </c>
      <c r="N57" s="179"/>
      <c r="O57" s="181" t="str">
        <f t="shared" si="3"/>
        <v xml:space="preserve"> </v>
      </c>
      <c r="P57" s="179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16"/>
        <v>0</v>
      </c>
      <c r="I58" s="179"/>
      <c r="J58" s="141" t="str">
        <f t="shared" si="1"/>
        <v xml:space="preserve"> </v>
      </c>
      <c r="K58" s="179"/>
      <c r="L58" s="179"/>
      <c r="M58" s="145">
        <f t="shared" si="2"/>
        <v>0</v>
      </c>
      <c r="N58" s="179"/>
      <c r="O58" s="181" t="str">
        <f t="shared" si="3"/>
        <v xml:space="preserve"> </v>
      </c>
      <c r="P58" s="179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16"/>
        <v>0</v>
      </c>
      <c r="I59" s="179"/>
      <c r="J59" s="141" t="str">
        <f t="shared" si="1"/>
        <v xml:space="preserve"> </v>
      </c>
      <c r="K59" s="179"/>
      <c r="L59" s="179"/>
      <c r="M59" s="145">
        <f t="shared" si="2"/>
        <v>0</v>
      </c>
      <c r="N59" s="179"/>
      <c r="O59" s="181" t="str">
        <f t="shared" si="3"/>
        <v xml:space="preserve"> </v>
      </c>
      <c r="P59" s="179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16"/>
        <v>0</v>
      </c>
      <c r="I60" s="179"/>
      <c r="J60" s="141" t="str">
        <f t="shared" si="1"/>
        <v xml:space="preserve"> </v>
      </c>
      <c r="K60" s="179"/>
      <c r="L60" s="179"/>
      <c r="M60" s="145">
        <f t="shared" si="2"/>
        <v>0</v>
      </c>
      <c r="N60" s="179"/>
      <c r="O60" s="181" t="str">
        <f t="shared" si="3"/>
        <v xml:space="preserve"> </v>
      </c>
      <c r="P60" s="179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16"/>
        <v>0</v>
      </c>
      <c r="I61" s="179"/>
      <c r="J61" s="141" t="str">
        <f t="shared" si="1"/>
        <v xml:space="preserve"> </v>
      </c>
      <c r="K61" s="179"/>
      <c r="L61" s="179"/>
      <c r="M61" s="145">
        <f t="shared" si="2"/>
        <v>0</v>
      </c>
      <c r="N61" s="179"/>
      <c r="O61" s="181" t="str">
        <f t="shared" si="3"/>
        <v xml:space="preserve"> </v>
      </c>
      <c r="P61" s="179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16"/>
        <v>0</v>
      </c>
      <c r="I62" s="179"/>
      <c r="J62" s="141" t="str">
        <f t="shared" si="1"/>
        <v xml:space="preserve"> </v>
      </c>
      <c r="K62" s="179"/>
      <c r="L62" s="179"/>
      <c r="M62" s="145">
        <f t="shared" si="2"/>
        <v>0</v>
      </c>
      <c r="N62" s="179"/>
      <c r="O62" s="181" t="str">
        <f t="shared" si="3"/>
        <v xml:space="preserve"> </v>
      </c>
      <c r="P62" s="179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16"/>
        <v>0</v>
      </c>
      <c r="I63" s="179"/>
      <c r="J63" s="141" t="str">
        <f t="shared" si="1"/>
        <v xml:space="preserve"> </v>
      </c>
      <c r="K63" s="179"/>
      <c r="L63" s="179"/>
      <c r="M63" s="145">
        <f t="shared" si="2"/>
        <v>0</v>
      </c>
      <c r="N63" s="179"/>
      <c r="O63" s="181" t="str">
        <f t="shared" si="3"/>
        <v xml:space="preserve"> </v>
      </c>
      <c r="P63" s="179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16"/>
        <v>0</v>
      </c>
      <c r="I64" s="179"/>
      <c r="J64" s="141" t="str">
        <f t="shared" si="1"/>
        <v xml:space="preserve"> </v>
      </c>
      <c r="K64" s="179"/>
      <c r="L64" s="179"/>
      <c r="M64" s="145">
        <f t="shared" si="2"/>
        <v>0</v>
      </c>
      <c r="N64" s="179"/>
      <c r="O64" s="181" t="str">
        <f t="shared" si="3"/>
        <v xml:space="preserve"> </v>
      </c>
      <c r="P64" s="179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16"/>
        <v>0</v>
      </c>
      <c r="I65" s="179"/>
      <c r="J65" s="141" t="str">
        <f t="shared" si="1"/>
        <v xml:space="preserve"> </v>
      </c>
      <c r="K65" s="179"/>
      <c r="L65" s="179"/>
      <c r="M65" s="145">
        <f t="shared" si="2"/>
        <v>0</v>
      </c>
      <c r="N65" s="179"/>
      <c r="O65" s="181" t="str">
        <f t="shared" si="3"/>
        <v xml:space="preserve"> </v>
      </c>
      <c r="P65" s="179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16"/>
        <v>0</v>
      </c>
      <c r="I66" s="179"/>
      <c r="J66" s="141" t="str">
        <f t="shared" si="1"/>
        <v xml:space="preserve"> </v>
      </c>
      <c r="K66" s="179"/>
      <c r="L66" s="179"/>
      <c r="M66" s="145">
        <f t="shared" si="2"/>
        <v>0</v>
      </c>
      <c r="N66" s="179"/>
      <c r="O66" s="181" t="str">
        <f t="shared" si="3"/>
        <v xml:space="preserve"> </v>
      </c>
      <c r="P66" s="179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16"/>
        <v>0</v>
      </c>
      <c r="I67" s="179"/>
      <c r="J67" s="141" t="str">
        <f t="shared" si="1"/>
        <v xml:space="preserve"> </v>
      </c>
      <c r="K67" s="179"/>
      <c r="L67" s="179"/>
      <c r="M67" s="145">
        <f t="shared" si="2"/>
        <v>0</v>
      </c>
      <c r="N67" s="179"/>
      <c r="O67" s="181" t="str">
        <f t="shared" si="3"/>
        <v xml:space="preserve"> </v>
      </c>
      <c r="P67" s="179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16"/>
        <v>0</v>
      </c>
      <c r="I68" s="179"/>
      <c r="J68" s="141" t="str">
        <f t="shared" si="1"/>
        <v xml:space="preserve"> </v>
      </c>
      <c r="K68" s="179"/>
      <c r="L68" s="179"/>
      <c r="M68" s="145">
        <f t="shared" si="2"/>
        <v>0</v>
      </c>
      <c r="N68" s="179"/>
      <c r="O68" s="181" t="str">
        <f t="shared" si="3"/>
        <v xml:space="preserve"> </v>
      </c>
      <c r="P68" s="179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16"/>
        <v>0</v>
      </c>
      <c r="I69" s="179"/>
      <c r="J69" s="141" t="str">
        <f t="shared" si="1"/>
        <v xml:space="preserve"> </v>
      </c>
      <c r="K69" s="179"/>
      <c r="L69" s="179"/>
      <c r="M69" s="145">
        <f t="shared" si="2"/>
        <v>0</v>
      </c>
      <c r="N69" s="179"/>
      <c r="O69" s="181" t="str">
        <f t="shared" si="3"/>
        <v xml:space="preserve"> </v>
      </c>
      <c r="P69" s="179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16"/>
        <v>0</v>
      </c>
      <c r="I70" s="179"/>
      <c r="J70" s="141" t="str">
        <f t="shared" si="1"/>
        <v xml:space="preserve"> </v>
      </c>
      <c r="K70" s="179"/>
      <c r="L70" s="179"/>
      <c r="M70" s="145">
        <f t="shared" si="2"/>
        <v>0</v>
      </c>
      <c r="N70" s="179"/>
      <c r="O70" s="181" t="str">
        <f t="shared" si="3"/>
        <v xml:space="preserve"> </v>
      </c>
      <c r="P70" s="179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16"/>
        <v>0</v>
      </c>
      <c r="I71" s="179"/>
      <c r="J71" s="141" t="str">
        <f t="shared" si="1"/>
        <v xml:space="preserve"> </v>
      </c>
      <c r="K71" s="179"/>
      <c r="L71" s="179"/>
      <c r="M71" s="145">
        <f t="shared" si="2"/>
        <v>0</v>
      </c>
      <c r="N71" s="179"/>
      <c r="O71" s="181" t="str">
        <f t="shared" si="3"/>
        <v xml:space="preserve"> </v>
      </c>
      <c r="P71" s="179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16"/>
        <v>0</v>
      </c>
      <c r="I72" s="179"/>
      <c r="J72" s="141" t="str">
        <f t="shared" ref="J72:J135" si="17">IF(H72=0," ",I72/H72)</f>
        <v xml:space="preserve"> </v>
      </c>
      <c r="K72" s="179"/>
      <c r="L72" s="179"/>
      <c r="M72" s="145">
        <f t="shared" ref="M72:M135" si="18">SUM(K72:L72)</f>
        <v>0</v>
      </c>
      <c r="N72" s="179"/>
      <c r="O72" s="181" t="str">
        <f t="shared" ref="O72:O135" si="19">IF(M72=0," ",N72/M72)</f>
        <v xml:space="preserve"> </v>
      </c>
      <c r="P72" s="179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16"/>
        <v>0</v>
      </c>
      <c r="I73" s="179"/>
      <c r="J73" s="141" t="str">
        <f t="shared" si="17"/>
        <v xml:space="preserve"> </v>
      </c>
      <c r="K73" s="179"/>
      <c r="L73" s="179"/>
      <c r="M73" s="145">
        <f t="shared" si="18"/>
        <v>0</v>
      </c>
      <c r="N73" s="179"/>
      <c r="O73" s="181" t="str">
        <f t="shared" si="19"/>
        <v xml:space="preserve"> </v>
      </c>
      <c r="P73" s="179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16"/>
        <v>0</v>
      </c>
      <c r="I74" s="179"/>
      <c r="J74" s="141" t="str">
        <f t="shared" si="17"/>
        <v xml:space="preserve"> </v>
      </c>
      <c r="K74" s="179"/>
      <c r="L74" s="179"/>
      <c r="M74" s="145">
        <f t="shared" si="18"/>
        <v>0</v>
      </c>
      <c r="N74" s="179"/>
      <c r="O74" s="181" t="str">
        <f t="shared" si="19"/>
        <v xml:space="preserve"> </v>
      </c>
      <c r="P74" s="179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16"/>
        <v>0</v>
      </c>
      <c r="I75" s="179"/>
      <c r="J75" s="141" t="str">
        <f t="shared" si="17"/>
        <v xml:space="preserve"> </v>
      </c>
      <c r="K75" s="179"/>
      <c r="L75" s="179"/>
      <c r="M75" s="145">
        <f t="shared" si="18"/>
        <v>0</v>
      </c>
      <c r="N75" s="179"/>
      <c r="O75" s="181" t="str">
        <f t="shared" si="19"/>
        <v xml:space="preserve"> </v>
      </c>
      <c r="P75" s="179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16"/>
        <v>0</v>
      </c>
      <c r="I76" s="179"/>
      <c r="J76" s="141" t="str">
        <f t="shared" si="17"/>
        <v xml:space="preserve"> </v>
      </c>
      <c r="K76" s="179"/>
      <c r="L76" s="179"/>
      <c r="M76" s="145">
        <f t="shared" si="18"/>
        <v>0</v>
      </c>
      <c r="N76" s="179"/>
      <c r="O76" s="181" t="str">
        <f t="shared" si="19"/>
        <v xml:space="preserve"> </v>
      </c>
      <c r="P76" s="179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16"/>
        <v>0</v>
      </c>
      <c r="I77" s="179"/>
      <c r="J77" s="141" t="str">
        <f t="shared" si="17"/>
        <v xml:space="preserve"> </v>
      </c>
      <c r="K77" s="179"/>
      <c r="L77" s="179"/>
      <c r="M77" s="145">
        <f t="shared" si="18"/>
        <v>0</v>
      </c>
      <c r="N77" s="179"/>
      <c r="O77" s="181" t="str">
        <f t="shared" si="19"/>
        <v xml:space="preserve"> </v>
      </c>
      <c r="P77" s="179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16"/>
        <v>0</v>
      </c>
      <c r="I78" s="179"/>
      <c r="J78" s="141" t="str">
        <f t="shared" si="17"/>
        <v xml:space="preserve"> </v>
      </c>
      <c r="K78" s="179"/>
      <c r="L78" s="179"/>
      <c r="M78" s="145">
        <f t="shared" si="18"/>
        <v>0</v>
      </c>
      <c r="N78" s="179"/>
      <c r="O78" s="181" t="str">
        <f t="shared" si="19"/>
        <v xml:space="preserve"> </v>
      </c>
      <c r="P78" s="179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16"/>
        <v>0</v>
      </c>
      <c r="I79" s="179"/>
      <c r="J79" s="141" t="str">
        <f t="shared" si="17"/>
        <v xml:space="preserve"> </v>
      </c>
      <c r="K79" s="179"/>
      <c r="L79" s="179"/>
      <c r="M79" s="145">
        <f t="shared" si="18"/>
        <v>0</v>
      </c>
      <c r="N79" s="179"/>
      <c r="O79" s="181" t="str">
        <f t="shared" si="19"/>
        <v xml:space="preserve"> </v>
      </c>
      <c r="P79" s="179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16"/>
        <v>0</v>
      </c>
      <c r="I80" s="179"/>
      <c r="J80" s="141" t="str">
        <f t="shared" si="17"/>
        <v xml:space="preserve"> </v>
      </c>
      <c r="K80" s="179"/>
      <c r="L80" s="179"/>
      <c r="M80" s="145">
        <f t="shared" si="18"/>
        <v>0</v>
      </c>
      <c r="N80" s="179"/>
      <c r="O80" s="181" t="str">
        <f t="shared" si="19"/>
        <v xml:space="preserve"> </v>
      </c>
      <c r="P80" s="179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16"/>
        <v>0</v>
      </c>
      <c r="I81" s="179"/>
      <c r="J81" s="141" t="str">
        <f t="shared" si="17"/>
        <v xml:space="preserve"> </v>
      </c>
      <c r="K81" s="179"/>
      <c r="L81" s="179"/>
      <c r="M81" s="145">
        <f t="shared" si="18"/>
        <v>0</v>
      </c>
      <c r="N81" s="179"/>
      <c r="O81" s="181" t="str">
        <f t="shared" si="19"/>
        <v xml:space="preserve"> </v>
      </c>
      <c r="P81" s="179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16"/>
        <v>0</v>
      </c>
      <c r="I82" s="179"/>
      <c r="J82" s="141" t="str">
        <f t="shared" si="17"/>
        <v xml:space="preserve"> </v>
      </c>
      <c r="K82" s="179"/>
      <c r="L82" s="179"/>
      <c r="M82" s="145">
        <f t="shared" si="18"/>
        <v>0</v>
      </c>
      <c r="N82" s="179"/>
      <c r="O82" s="181" t="str">
        <f t="shared" si="19"/>
        <v xml:space="preserve"> </v>
      </c>
      <c r="P82" s="179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16"/>
        <v>0</v>
      </c>
      <c r="I83" s="179"/>
      <c r="J83" s="141" t="str">
        <f t="shared" si="17"/>
        <v xml:space="preserve"> </v>
      </c>
      <c r="K83" s="179"/>
      <c r="L83" s="179"/>
      <c r="M83" s="145">
        <f t="shared" si="18"/>
        <v>0</v>
      </c>
      <c r="N83" s="179"/>
      <c r="O83" s="181" t="str">
        <f t="shared" si="19"/>
        <v xml:space="preserve"> </v>
      </c>
      <c r="P83" s="179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16"/>
        <v>0</v>
      </c>
      <c r="I84" s="179"/>
      <c r="J84" s="141" t="str">
        <f t="shared" si="17"/>
        <v xml:space="preserve"> </v>
      </c>
      <c r="K84" s="179"/>
      <c r="L84" s="179"/>
      <c r="M84" s="145">
        <f t="shared" si="18"/>
        <v>0</v>
      </c>
      <c r="N84" s="179"/>
      <c r="O84" s="181" t="str">
        <f t="shared" si="19"/>
        <v xml:space="preserve"> </v>
      </c>
      <c r="P84" s="179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16"/>
        <v>0</v>
      </c>
      <c r="I85" s="179"/>
      <c r="J85" s="141" t="str">
        <f t="shared" si="17"/>
        <v xml:space="preserve"> </v>
      </c>
      <c r="K85" s="179"/>
      <c r="L85" s="179"/>
      <c r="M85" s="145">
        <f t="shared" si="18"/>
        <v>0</v>
      </c>
      <c r="N85" s="179"/>
      <c r="O85" s="181" t="str">
        <f t="shared" si="19"/>
        <v xml:space="preserve"> </v>
      </c>
      <c r="P85" s="179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16"/>
        <v>0</v>
      </c>
      <c r="I86" s="179"/>
      <c r="J86" s="141" t="str">
        <f t="shared" si="17"/>
        <v xml:space="preserve"> </v>
      </c>
      <c r="K86" s="179"/>
      <c r="L86" s="179"/>
      <c r="M86" s="145">
        <f t="shared" si="18"/>
        <v>0</v>
      </c>
      <c r="N86" s="179"/>
      <c r="O86" s="181" t="str">
        <f t="shared" si="19"/>
        <v xml:space="preserve"> </v>
      </c>
      <c r="P86" s="179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16"/>
        <v>0</v>
      </c>
      <c r="I87" s="179"/>
      <c r="J87" s="141" t="str">
        <f t="shared" si="17"/>
        <v xml:space="preserve"> </v>
      </c>
      <c r="K87" s="179"/>
      <c r="L87" s="179"/>
      <c r="M87" s="145">
        <f t="shared" si="18"/>
        <v>0</v>
      </c>
      <c r="N87" s="179"/>
      <c r="O87" s="181" t="str">
        <f t="shared" si="19"/>
        <v xml:space="preserve"> </v>
      </c>
      <c r="P87" s="179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16"/>
        <v>0</v>
      </c>
      <c r="I88" s="179"/>
      <c r="J88" s="141" t="str">
        <f t="shared" si="17"/>
        <v xml:space="preserve"> </v>
      </c>
      <c r="K88" s="179"/>
      <c r="L88" s="179"/>
      <c r="M88" s="145">
        <f t="shared" si="18"/>
        <v>0</v>
      </c>
      <c r="N88" s="179"/>
      <c r="O88" s="181" t="str">
        <f t="shared" si="19"/>
        <v xml:space="preserve"> </v>
      </c>
      <c r="P88" s="179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16"/>
        <v>0</v>
      </c>
      <c r="I89" s="179"/>
      <c r="J89" s="141" t="str">
        <f t="shared" si="17"/>
        <v xml:space="preserve"> </v>
      </c>
      <c r="K89" s="179"/>
      <c r="L89" s="179"/>
      <c r="M89" s="145">
        <f t="shared" si="18"/>
        <v>0</v>
      </c>
      <c r="N89" s="179"/>
      <c r="O89" s="181" t="str">
        <f t="shared" si="19"/>
        <v xml:space="preserve"> </v>
      </c>
      <c r="P89" s="179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16"/>
        <v>0</v>
      </c>
      <c r="I90" s="179"/>
      <c r="J90" s="141" t="str">
        <f t="shared" si="17"/>
        <v xml:space="preserve"> </v>
      </c>
      <c r="K90" s="179"/>
      <c r="L90" s="179"/>
      <c r="M90" s="145">
        <f t="shared" si="18"/>
        <v>0</v>
      </c>
      <c r="N90" s="179"/>
      <c r="O90" s="181" t="str">
        <f t="shared" si="19"/>
        <v xml:space="preserve"> </v>
      </c>
      <c r="P90" s="179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16"/>
        <v>0</v>
      </c>
      <c r="I91" s="179"/>
      <c r="J91" s="141" t="str">
        <f t="shared" si="17"/>
        <v xml:space="preserve"> </v>
      </c>
      <c r="K91" s="179"/>
      <c r="L91" s="179"/>
      <c r="M91" s="145">
        <f t="shared" si="18"/>
        <v>0</v>
      </c>
      <c r="N91" s="179"/>
      <c r="O91" s="181" t="str">
        <f t="shared" si="19"/>
        <v xml:space="preserve"> </v>
      </c>
      <c r="P91" s="179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16"/>
        <v>0</v>
      </c>
      <c r="I92" s="179"/>
      <c r="J92" s="141" t="str">
        <f t="shared" si="17"/>
        <v xml:space="preserve"> </v>
      </c>
      <c r="K92" s="179"/>
      <c r="L92" s="179"/>
      <c r="M92" s="145">
        <f t="shared" si="18"/>
        <v>0</v>
      </c>
      <c r="N92" s="179"/>
      <c r="O92" s="181" t="str">
        <f t="shared" si="19"/>
        <v xml:space="preserve"> </v>
      </c>
      <c r="P92" s="179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16"/>
        <v>0</v>
      </c>
      <c r="I93" s="179"/>
      <c r="J93" s="141" t="str">
        <f t="shared" si="17"/>
        <v xml:space="preserve"> </v>
      </c>
      <c r="K93" s="179"/>
      <c r="L93" s="179"/>
      <c r="M93" s="145">
        <f t="shared" si="18"/>
        <v>0</v>
      </c>
      <c r="N93" s="179"/>
      <c r="O93" s="181" t="str">
        <f t="shared" si="19"/>
        <v xml:space="preserve"> </v>
      </c>
      <c r="P93" s="179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16"/>
        <v>0</v>
      </c>
      <c r="I94" s="179"/>
      <c r="J94" s="141" t="str">
        <f t="shared" si="17"/>
        <v xml:space="preserve"> </v>
      </c>
      <c r="K94" s="179"/>
      <c r="L94" s="179"/>
      <c r="M94" s="145">
        <f t="shared" si="18"/>
        <v>0</v>
      </c>
      <c r="N94" s="179"/>
      <c r="O94" s="181" t="str">
        <f t="shared" si="19"/>
        <v xml:space="preserve"> </v>
      </c>
      <c r="P94" s="179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16"/>
        <v>0</v>
      </c>
      <c r="I95" s="179"/>
      <c r="J95" s="141" t="str">
        <f t="shared" si="17"/>
        <v xml:space="preserve"> </v>
      </c>
      <c r="K95" s="179"/>
      <c r="L95" s="179"/>
      <c r="M95" s="145">
        <f t="shared" si="18"/>
        <v>0</v>
      </c>
      <c r="N95" s="179"/>
      <c r="O95" s="181" t="str">
        <f t="shared" si="19"/>
        <v xml:space="preserve"> </v>
      </c>
      <c r="P95" s="179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16"/>
        <v>0</v>
      </c>
      <c r="I96" s="179"/>
      <c r="J96" s="141" t="str">
        <f t="shared" si="17"/>
        <v xml:space="preserve"> </v>
      </c>
      <c r="K96" s="179"/>
      <c r="L96" s="179"/>
      <c r="M96" s="145">
        <f t="shared" si="18"/>
        <v>0</v>
      </c>
      <c r="N96" s="179"/>
      <c r="O96" s="181" t="str">
        <f t="shared" si="19"/>
        <v xml:space="preserve"> </v>
      </c>
      <c r="P96" s="179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16"/>
        <v>0</v>
      </c>
      <c r="I97" s="179"/>
      <c r="J97" s="141" t="str">
        <f t="shared" si="17"/>
        <v xml:space="preserve"> </v>
      </c>
      <c r="K97" s="179"/>
      <c r="L97" s="179"/>
      <c r="M97" s="145">
        <f t="shared" si="18"/>
        <v>0</v>
      </c>
      <c r="N97" s="179"/>
      <c r="O97" s="181" t="str">
        <f t="shared" si="19"/>
        <v xml:space="preserve"> </v>
      </c>
      <c r="P97" s="179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16"/>
        <v>0</v>
      </c>
      <c r="I98" s="179"/>
      <c r="J98" s="141" t="str">
        <f t="shared" si="17"/>
        <v xml:space="preserve"> </v>
      </c>
      <c r="K98" s="179"/>
      <c r="L98" s="179"/>
      <c r="M98" s="145">
        <f t="shared" si="18"/>
        <v>0</v>
      </c>
      <c r="N98" s="179"/>
      <c r="O98" s="181" t="str">
        <f t="shared" si="19"/>
        <v xml:space="preserve"> </v>
      </c>
      <c r="P98" s="179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16"/>
        <v>0</v>
      </c>
      <c r="I99" s="179"/>
      <c r="J99" s="141" t="str">
        <f t="shared" si="17"/>
        <v xml:space="preserve"> </v>
      </c>
      <c r="K99" s="179"/>
      <c r="L99" s="179"/>
      <c r="M99" s="145">
        <f t="shared" si="18"/>
        <v>0</v>
      </c>
      <c r="N99" s="179"/>
      <c r="O99" s="181" t="str">
        <f t="shared" si="19"/>
        <v xml:space="preserve"> </v>
      </c>
      <c r="P99" s="179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16"/>
        <v>0</v>
      </c>
      <c r="I100" s="179"/>
      <c r="J100" s="141" t="str">
        <f t="shared" si="17"/>
        <v xml:space="preserve"> </v>
      </c>
      <c r="K100" s="179"/>
      <c r="L100" s="179"/>
      <c r="M100" s="145">
        <f t="shared" si="18"/>
        <v>0</v>
      </c>
      <c r="N100" s="179"/>
      <c r="O100" s="181" t="str">
        <f t="shared" si="19"/>
        <v xml:space="preserve"> </v>
      </c>
      <c r="P100" s="179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16"/>
        <v>0</v>
      </c>
      <c r="I101" s="179"/>
      <c r="J101" s="141" t="str">
        <f t="shared" si="17"/>
        <v xml:space="preserve"> </v>
      </c>
      <c r="K101" s="179"/>
      <c r="L101" s="179"/>
      <c r="M101" s="145">
        <f t="shared" si="18"/>
        <v>0</v>
      </c>
      <c r="N101" s="179"/>
      <c r="O101" s="181" t="str">
        <f t="shared" si="19"/>
        <v xml:space="preserve"> </v>
      </c>
      <c r="P101" s="179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16"/>
        <v>0</v>
      </c>
      <c r="I102" s="179"/>
      <c r="J102" s="141" t="str">
        <f t="shared" si="17"/>
        <v xml:space="preserve"> </v>
      </c>
      <c r="K102" s="179"/>
      <c r="L102" s="179"/>
      <c r="M102" s="145">
        <f t="shared" si="18"/>
        <v>0</v>
      </c>
      <c r="N102" s="179"/>
      <c r="O102" s="181" t="str">
        <f t="shared" si="19"/>
        <v xml:space="preserve"> </v>
      </c>
      <c r="P102" s="179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16"/>
        <v>0</v>
      </c>
      <c r="I103" s="179"/>
      <c r="J103" s="141" t="str">
        <f t="shared" si="17"/>
        <v xml:space="preserve"> </v>
      </c>
      <c r="K103" s="179"/>
      <c r="L103" s="179"/>
      <c r="M103" s="145">
        <f t="shared" si="18"/>
        <v>0</v>
      </c>
      <c r="N103" s="179"/>
      <c r="O103" s="181" t="str">
        <f t="shared" si="19"/>
        <v xml:space="preserve"> </v>
      </c>
      <c r="P103" s="179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16"/>
        <v>0</v>
      </c>
      <c r="I104" s="179"/>
      <c r="J104" s="141" t="str">
        <f t="shared" si="17"/>
        <v xml:space="preserve"> </v>
      </c>
      <c r="K104" s="179"/>
      <c r="L104" s="179"/>
      <c r="M104" s="145">
        <f t="shared" si="18"/>
        <v>0</v>
      </c>
      <c r="N104" s="179"/>
      <c r="O104" s="181" t="str">
        <f t="shared" si="19"/>
        <v xml:space="preserve"> </v>
      </c>
      <c r="P104" s="179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16"/>
        <v>0</v>
      </c>
      <c r="I105" s="179"/>
      <c r="J105" s="141" t="str">
        <f t="shared" si="17"/>
        <v xml:space="preserve"> </v>
      </c>
      <c r="K105" s="179"/>
      <c r="L105" s="179"/>
      <c r="M105" s="145">
        <f t="shared" si="18"/>
        <v>0</v>
      </c>
      <c r="N105" s="179"/>
      <c r="O105" s="181" t="str">
        <f t="shared" si="19"/>
        <v xml:space="preserve"> </v>
      </c>
      <c r="P105" s="179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16"/>
        <v>0</v>
      </c>
      <c r="I106" s="179"/>
      <c r="J106" s="141" t="str">
        <f t="shared" si="17"/>
        <v xml:space="preserve"> </v>
      </c>
      <c r="K106" s="179"/>
      <c r="L106" s="179"/>
      <c r="M106" s="145">
        <f t="shared" si="18"/>
        <v>0</v>
      </c>
      <c r="N106" s="179"/>
      <c r="O106" s="181" t="str">
        <f t="shared" si="19"/>
        <v xml:space="preserve"> </v>
      </c>
      <c r="P106" s="179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16"/>
        <v>0</v>
      </c>
      <c r="I107" s="179"/>
      <c r="J107" s="141" t="str">
        <f t="shared" si="17"/>
        <v xml:space="preserve"> </v>
      </c>
      <c r="K107" s="179"/>
      <c r="L107" s="179"/>
      <c r="M107" s="145">
        <f t="shared" si="18"/>
        <v>0</v>
      </c>
      <c r="N107" s="179"/>
      <c r="O107" s="181" t="str">
        <f t="shared" si="19"/>
        <v xml:space="preserve"> </v>
      </c>
      <c r="P107" s="179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16"/>
        <v>0</v>
      </c>
      <c r="I108" s="179"/>
      <c r="J108" s="141" t="str">
        <f t="shared" si="17"/>
        <v xml:space="preserve"> </v>
      </c>
      <c r="K108" s="179"/>
      <c r="L108" s="179"/>
      <c r="M108" s="145">
        <f t="shared" si="18"/>
        <v>0</v>
      </c>
      <c r="N108" s="179"/>
      <c r="O108" s="181" t="str">
        <f t="shared" si="19"/>
        <v xml:space="preserve"> </v>
      </c>
      <c r="P108" s="179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16"/>
        <v>0</v>
      </c>
      <c r="I109" s="179"/>
      <c r="J109" s="141" t="str">
        <f t="shared" si="17"/>
        <v xml:space="preserve"> </v>
      </c>
      <c r="K109" s="179"/>
      <c r="L109" s="179"/>
      <c r="M109" s="145">
        <f t="shared" si="18"/>
        <v>0</v>
      </c>
      <c r="N109" s="179"/>
      <c r="O109" s="181" t="str">
        <f t="shared" si="19"/>
        <v xml:space="preserve"> </v>
      </c>
      <c r="P109" s="179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16"/>
        <v>0</v>
      </c>
      <c r="I110" s="179"/>
      <c r="J110" s="141" t="str">
        <f t="shared" si="17"/>
        <v xml:space="preserve"> </v>
      </c>
      <c r="K110" s="179"/>
      <c r="L110" s="179"/>
      <c r="M110" s="145">
        <f t="shared" si="18"/>
        <v>0</v>
      </c>
      <c r="N110" s="179"/>
      <c r="O110" s="181" t="str">
        <f t="shared" si="19"/>
        <v xml:space="preserve"> </v>
      </c>
      <c r="P110" s="179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16"/>
        <v>0</v>
      </c>
      <c r="I111" s="179"/>
      <c r="J111" s="141" t="str">
        <f t="shared" si="17"/>
        <v xml:space="preserve"> </v>
      </c>
      <c r="K111" s="179"/>
      <c r="L111" s="179"/>
      <c r="M111" s="145">
        <f t="shared" si="18"/>
        <v>0</v>
      </c>
      <c r="N111" s="179"/>
      <c r="O111" s="181" t="str">
        <f t="shared" si="19"/>
        <v xml:space="preserve"> </v>
      </c>
      <c r="P111" s="179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16"/>
        <v>0</v>
      </c>
      <c r="I112" s="179"/>
      <c r="J112" s="141" t="str">
        <f t="shared" si="17"/>
        <v xml:space="preserve"> </v>
      </c>
      <c r="K112" s="179"/>
      <c r="L112" s="179"/>
      <c r="M112" s="145">
        <f t="shared" si="18"/>
        <v>0</v>
      </c>
      <c r="N112" s="179"/>
      <c r="O112" s="181" t="str">
        <f t="shared" si="19"/>
        <v xml:space="preserve"> </v>
      </c>
      <c r="P112" s="179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16"/>
        <v>0</v>
      </c>
      <c r="I113" s="179"/>
      <c r="J113" s="141" t="str">
        <f t="shared" si="17"/>
        <v xml:space="preserve"> </v>
      </c>
      <c r="K113" s="179"/>
      <c r="L113" s="179"/>
      <c r="M113" s="145">
        <f t="shared" si="18"/>
        <v>0</v>
      </c>
      <c r="N113" s="179"/>
      <c r="O113" s="181" t="str">
        <f t="shared" si="19"/>
        <v xml:space="preserve"> </v>
      </c>
      <c r="P113" s="179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16"/>
        <v>0</v>
      </c>
      <c r="I114" s="179"/>
      <c r="J114" s="141" t="str">
        <f t="shared" si="17"/>
        <v xml:space="preserve"> </v>
      </c>
      <c r="K114" s="179"/>
      <c r="L114" s="179"/>
      <c r="M114" s="145">
        <f t="shared" si="18"/>
        <v>0</v>
      </c>
      <c r="N114" s="179"/>
      <c r="O114" s="181" t="str">
        <f t="shared" si="19"/>
        <v xml:space="preserve"> </v>
      </c>
      <c r="P114" s="179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20">SUM(F115:G115)</f>
        <v>0</v>
      </c>
      <c r="I115" s="179"/>
      <c r="J115" s="141" t="str">
        <f t="shared" si="17"/>
        <v xml:space="preserve"> </v>
      </c>
      <c r="K115" s="179"/>
      <c r="L115" s="179"/>
      <c r="M115" s="145">
        <f t="shared" si="18"/>
        <v>0</v>
      </c>
      <c r="N115" s="179"/>
      <c r="O115" s="181" t="str">
        <f t="shared" si="19"/>
        <v xml:space="preserve"> </v>
      </c>
      <c r="P115" s="179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20"/>
        <v>0</v>
      </c>
      <c r="I116" s="179"/>
      <c r="J116" s="141" t="str">
        <f t="shared" si="17"/>
        <v xml:space="preserve"> </v>
      </c>
      <c r="K116" s="179"/>
      <c r="L116" s="179"/>
      <c r="M116" s="145">
        <f t="shared" si="18"/>
        <v>0</v>
      </c>
      <c r="N116" s="179"/>
      <c r="O116" s="181" t="str">
        <f t="shared" si="19"/>
        <v xml:space="preserve"> </v>
      </c>
      <c r="P116" s="179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20"/>
        <v>0</v>
      </c>
      <c r="I117" s="179"/>
      <c r="J117" s="141" t="str">
        <f t="shared" si="17"/>
        <v xml:space="preserve"> </v>
      </c>
      <c r="K117" s="179"/>
      <c r="L117" s="179"/>
      <c r="M117" s="145">
        <f t="shared" si="18"/>
        <v>0</v>
      </c>
      <c r="N117" s="179"/>
      <c r="O117" s="181" t="str">
        <f t="shared" si="19"/>
        <v xml:space="preserve"> </v>
      </c>
      <c r="P117" s="179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20"/>
        <v>0</v>
      </c>
      <c r="I118" s="179"/>
      <c r="J118" s="141" t="str">
        <f t="shared" si="17"/>
        <v xml:space="preserve"> </v>
      </c>
      <c r="K118" s="179"/>
      <c r="L118" s="179"/>
      <c r="M118" s="145">
        <f t="shared" si="18"/>
        <v>0</v>
      </c>
      <c r="N118" s="179"/>
      <c r="O118" s="181" t="str">
        <f t="shared" si="19"/>
        <v xml:space="preserve"> </v>
      </c>
      <c r="P118" s="179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20"/>
        <v>0</v>
      </c>
      <c r="I119" s="179"/>
      <c r="J119" s="141" t="str">
        <f t="shared" si="17"/>
        <v xml:space="preserve"> </v>
      </c>
      <c r="K119" s="179"/>
      <c r="L119" s="179"/>
      <c r="M119" s="145">
        <f t="shared" si="18"/>
        <v>0</v>
      </c>
      <c r="N119" s="179"/>
      <c r="O119" s="181" t="str">
        <f t="shared" si="19"/>
        <v xml:space="preserve"> </v>
      </c>
      <c r="P119" s="179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20"/>
        <v>0</v>
      </c>
      <c r="I120" s="179"/>
      <c r="J120" s="141" t="str">
        <f t="shared" si="17"/>
        <v xml:space="preserve"> </v>
      </c>
      <c r="K120" s="179"/>
      <c r="L120" s="179"/>
      <c r="M120" s="145">
        <f t="shared" si="18"/>
        <v>0</v>
      </c>
      <c r="N120" s="179"/>
      <c r="O120" s="181" t="str">
        <f t="shared" si="19"/>
        <v xml:space="preserve"> </v>
      </c>
      <c r="P120" s="179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20"/>
        <v>0</v>
      </c>
      <c r="I121" s="179"/>
      <c r="J121" s="141" t="str">
        <f t="shared" si="17"/>
        <v xml:space="preserve"> </v>
      </c>
      <c r="K121" s="179"/>
      <c r="L121" s="179"/>
      <c r="M121" s="145">
        <f t="shared" si="18"/>
        <v>0</v>
      </c>
      <c r="N121" s="179"/>
      <c r="O121" s="181" t="str">
        <f t="shared" si="19"/>
        <v xml:space="preserve"> </v>
      </c>
      <c r="P121" s="179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20"/>
        <v>0</v>
      </c>
      <c r="I122" s="179"/>
      <c r="J122" s="141" t="str">
        <f t="shared" si="17"/>
        <v xml:space="preserve"> </v>
      </c>
      <c r="K122" s="179"/>
      <c r="L122" s="179"/>
      <c r="M122" s="145">
        <f t="shared" si="18"/>
        <v>0</v>
      </c>
      <c r="N122" s="179"/>
      <c r="O122" s="181" t="str">
        <f t="shared" si="19"/>
        <v xml:space="preserve"> </v>
      </c>
      <c r="P122" s="179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20"/>
        <v>0</v>
      </c>
      <c r="I123" s="179"/>
      <c r="J123" s="141" t="str">
        <f t="shared" si="17"/>
        <v xml:space="preserve"> </v>
      </c>
      <c r="K123" s="179"/>
      <c r="L123" s="179"/>
      <c r="M123" s="145">
        <f t="shared" si="18"/>
        <v>0</v>
      </c>
      <c r="N123" s="179"/>
      <c r="O123" s="181" t="str">
        <f t="shared" si="19"/>
        <v xml:space="preserve"> </v>
      </c>
      <c r="P123" s="179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20"/>
        <v>0</v>
      </c>
      <c r="I124" s="179"/>
      <c r="J124" s="141" t="str">
        <f t="shared" si="17"/>
        <v xml:space="preserve"> </v>
      </c>
      <c r="K124" s="179"/>
      <c r="L124" s="179"/>
      <c r="M124" s="145">
        <f t="shared" si="18"/>
        <v>0</v>
      </c>
      <c r="N124" s="179"/>
      <c r="O124" s="181" t="str">
        <f t="shared" si="19"/>
        <v xml:space="preserve"> </v>
      </c>
      <c r="P124" s="179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20"/>
        <v>0</v>
      </c>
      <c r="I125" s="179"/>
      <c r="J125" s="141" t="str">
        <f t="shared" si="17"/>
        <v xml:space="preserve"> </v>
      </c>
      <c r="K125" s="179"/>
      <c r="L125" s="179"/>
      <c r="M125" s="145">
        <f t="shared" si="18"/>
        <v>0</v>
      </c>
      <c r="N125" s="179"/>
      <c r="O125" s="181" t="str">
        <f t="shared" si="19"/>
        <v xml:space="preserve"> </v>
      </c>
      <c r="P125" s="179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20"/>
        <v>0</v>
      </c>
      <c r="I126" s="179"/>
      <c r="J126" s="141" t="str">
        <f t="shared" si="17"/>
        <v xml:space="preserve"> </v>
      </c>
      <c r="K126" s="179"/>
      <c r="L126" s="179"/>
      <c r="M126" s="145">
        <f t="shared" si="18"/>
        <v>0</v>
      </c>
      <c r="N126" s="179"/>
      <c r="O126" s="181" t="str">
        <f t="shared" si="19"/>
        <v xml:space="preserve"> </v>
      </c>
      <c r="P126" s="179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20"/>
        <v>0</v>
      </c>
      <c r="I127" s="179"/>
      <c r="J127" s="141" t="str">
        <f t="shared" si="17"/>
        <v xml:space="preserve"> </v>
      </c>
      <c r="K127" s="179"/>
      <c r="L127" s="179"/>
      <c r="M127" s="145">
        <f t="shared" si="18"/>
        <v>0</v>
      </c>
      <c r="N127" s="179"/>
      <c r="O127" s="181" t="str">
        <f t="shared" si="19"/>
        <v xml:space="preserve"> </v>
      </c>
      <c r="P127" s="179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20"/>
        <v>0</v>
      </c>
      <c r="I128" s="179"/>
      <c r="J128" s="141" t="str">
        <f t="shared" si="17"/>
        <v xml:space="preserve"> </v>
      </c>
      <c r="K128" s="179"/>
      <c r="L128" s="179"/>
      <c r="M128" s="145">
        <f t="shared" si="18"/>
        <v>0</v>
      </c>
      <c r="N128" s="179"/>
      <c r="O128" s="181" t="str">
        <f t="shared" si="19"/>
        <v xml:space="preserve"> </v>
      </c>
      <c r="P128" s="179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20"/>
        <v>0</v>
      </c>
      <c r="I129" s="179"/>
      <c r="J129" s="141" t="str">
        <f t="shared" si="17"/>
        <v xml:space="preserve"> </v>
      </c>
      <c r="K129" s="179"/>
      <c r="L129" s="179"/>
      <c r="M129" s="145">
        <f t="shared" si="18"/>
        <v>0</v>
      </c>
      <c r="N129" s="179"/>
      <c r="O129" s="181" t="str">
        <f t="shared" si="19"/>
        <v xml:space="preserve"> </v>
      </c>
      <c r="P129" s="179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20"/>
        <v>0</v>
      </c>
      <c r="I130" s="179"/>
      <c r="J130" s="141" t="str">
        <f t="shared" si="17"/>
        <v xml:space="preserve"> </v>
      </c>
      <c r="K130" s="179"/>
      <c r="L130" s="179"/>
      <c r="M130" s="145">
        <f t="shared" si="18"/>
        <v>0</v>
      </c>
      <c r="N130" s="179"/>
      <c r="O130" s="181" t="str">
        <f t="shared" si="19"/>
        <v xml:space="preserve"> </v>
      </c>
      <c r="P130" s="179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20"/>
        <v>0</v>
      </c>
      <c r="I131" s="179"/>
      <c r="J131" s="141" t="str">
        <f t="shared" si="17"/>
        <v xml:space="preserve"> </v>
      </c>
      <c r="K131" s="179"/>
      <c r="L131" s="179"/>
      <c r="M131" s="145">
        <f t="shared" si="18"/>
        <v>0</v>
      </c>
      <c r="N131" s="179"/>
      <c r="O131" s="181" t="str">
        <f t="shared" si="19"/>
        <v xml:space="preserve"> </v>
      </c>
      <c r="P131" s="179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20"/>
        <v>0</v>
      </c>
      <c r="I132" s="179"/>
      <c r="J132" s="141" t="str">
        <f t="shared" si="17"/>
        <v xml:space="preserve"> </v>
      </c>
      <c r="K132" s="179"/>
      <c r="L132" s="179"/>
      <c r="M132" s="145">
        <f t="shared" si="18"/>
        <v>0</v>
      </c>
      <c r="N132" s="179"/>
      <c r="O132" s="181" t="str">
        <f t="shared" si="19"/>
        <v xml:space="preserve"> </v>
      </c>
      <c r="P132" s="179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20"/>
        <v>0</v>
      </c>
      <c r="I133" s="179"/>
      <c r="J133" s="141" t="str">
        <f t="shared" si="17"/>
        <v xml:space="preserve"> </v>
      </c>
      <c r="K133" s="179"/>
      <c r="L133" s="179"/>
      <c r="M133" s="145">
        <f t="shared" si="18"/>
        <v>0</v>
      </c>
      <c r="N133" s="179"/>
      <c r="O133" s="181" t="str">
        <f t="shared" si="19"/>
        <v xml:space="preserve"> </v>
      </c>
      <c r="P133" s="179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20"/>
        <v>0</v>
      </c>
      <c r="I134" s="179"/>
      <c r="J134" s="141" t="str">
        <f t="shared" si="17"/>
        <v xml:space="preserve"> </v>
      </c>
      <c r="K134" s="179"/>
      <c r="L134" s="179"/>
      <c r="M134" s="145">
        <f t="shared" si="18"/>
        <v>0</v>
      </c>
      <c r="N134" s="179"/>
      <c r="O134" s="181" t="str">
        <f t="shared" si="19"/>
        <v xml:space="preserve"> </v>
      </c>
      <c r="P134" s="179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20"/>
        <v>0</v>
      </c>
      <c r="I135" s="179"/>
      <c r="J135" s="141" t="str">
        <f t="shared" si="17"/>
        <v xml:space="preserve"> </v>
      </c>
      <c r="K135" s="179"/>
      <c r="L135" s="179"/>
      <c r="M135" s="145">
        <f t="shared" si="18"/>
        <v>0</v>
      </c>
      <c r="N135" s="179"/>
      <c r="O135" s="181" t="str">
        <f t="shared" si="19"/>
        <v xml:space="preserve"> </v>
      </c>
      <c r="P135" s="179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20"/>
        <v>0</v>
      </c>
      <c r="I136" s="179"/>
      <c r="J136" s="141" t="str">
        <f t="shared" ref="J136:J199" si="21">IF(H136=0," ",I136/H136)</f>
        <v xml:space="preserve"> </v>
      </c>
      <c r="K136" s="179"/>
      <c r="L136" s="179"/>
      <c r="M136" s="145">
        <f t="shared" ref="M136:M199" si="22">SUM(K136:L136)</f>
        <v>0</v>
      </c>
      <c r="N136" s="179"/>
      <c r="O136" s="181" t="str">
        <f t="shared" ref="O136:O199" si="23">IF(M136=0," ",N136/M136)</f>
        <v xml:space="preserve"> </v>
      </c>
      <c r="P136" s="179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20"/>
        <v>0</v>
      </c>
      <c r="I137" s="179"/>
      <c r="J137" s="141" t="str">
        <f t="shared" si="21"/>
        <v xml:space="preserve"> </v>
      </c>
      <c r="K137" s="179"/>
      <c r="L137" s="179"/>
      <c r="M137" s="145">
        <f t="shared" si="22"/>
        <v>0</v>
      </c>
      <c r="N137" s="179"/>
      <c r="O137" s="181" t="str">
        <f t="shared" si="23"/>
        <v xml:space="preserve"> </v>
      </c>
      <c r="P137" s="179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20"/>
        <v>0</v>
      </c>
      <c r="I138" s="179"/>
      <c r="J138" s="141" t="str">
        <f t="shared" si="21"/>
        <v xml:space="preserve"> </v>
      </c>
      <c r="K138" s="179"/>
      <c r="L138" s="179"/>
      <c r="M138" s="145">
        <f t="shared" si="22"/>
        <v>0</v>
      </c>
      <c r="N138" s="179"/>
      <c r="O138" s="181" t="str">
        <f t="shared" si="23"/>
        <v xml:space="preserve"> </v>
      </c>
      <c r="P138" s="179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20"/>
        <v>0</v>
      </c>
      <c r="I139" s="179"/>
      <c r="J139" s="141" t="str">
        <f t="shared" si="21"/>
        <v xml:space="preserve"> </v>
      </c>
      <c r="K139" s="179"/>
      <c r="L139" s="179"/>
      <c r="M139" s="145">
        <f t="shared" si="22"/>
        <v>0</v>
      </c>
      <c r="N139" s="179"/>
      <c r="O139" s="181" t="str">
        <f t="shared" si="23"/>
        <v xml:space="preserve"> </v>
      </c>
      <c r="P139" s="179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20"/>
        <v>0</v>
      </c>
      <c r="I140" s="179"/>
      <c r="J140" s="141" t="str">
        <f t="shared" si="21"/>
        <v xml:space="preserve"> </v>
      </c>
      <c r="K140" s="179"/>
      <c r="L140" s="179"/>
      <c r="M140" s="145">
        <f t="shared" si="22"/>
        <v>0</v>
      </c>
      <c r="N140" s="179"/>
      <c r="O140" s="181" t="str">
        <f t="shared" si="23"/>
        <v xml:space="preserve"> </v>
      </c>
      <c r="P140" s="179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20"/>
        <v>0</v>
      </c>
      <c r="I141" s="179"/>
      <c r="J141" s="141" t="str">
        <f t="shared" si="21"/>
        <v xml:space="preserve"> </v>
      </c>
      <c r="K141" s="179"/>
      <c r="L141" s="179"/>
      <c r="M141" s="145">
        <f t="shared" si="22"/>
        <v>0</v>
      </c>
      <c r="N141" s="179"/>
      <c r="O141" s="181" t="str">
        <f t="shared" si="23"/>
        <v xml:space="preserve"> </v>
      </c>
      <c r="P141" s="179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20"/>
        <v>0</v>
      </c>
      <c r="I142" s="179"/>
      <c r="J142" s="141" t="str">
        <f t="shared" si="21"/>
        <v xml:space="preserve"> </v>
      </c>
      <c r="K142" s="179"/>
      <c r="L142" s="179"/>
      <c r="M142" s="145">
        <f t="shared" si="22"/>
        <v>0</v>
      </c>
      <c r="N142" s="179"/>
      <c r="O142" s="181" t="str">
        <f t="shared" si="23"/>
        <v xml:space="preserve"> </v>
      </c>
      <c r="P142" s="179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20"/>
        <v>0</v>
      </c>
      <c r="I143" s="179"/>
      <c r="J143" s="141" t="str">
        <f t="shared" si="21"/>
        <v xml:space="preserve"> </v>
      </c>
      <c r="K143" s="179"/>
      <c r="L143" s="179"/>
      <c r="M143" s="145">
        <f t="shared" si="22"/>
        <v>0</v>
      </c>
      <c r="N143" s="179"/>
      <c r="O143" s="181" t="str">
        <f t="shared" si="23"/>
        <v xml:space="preserve"> </v>
      </c>
      <c r="P143" s="179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20"/>
        <v>0</v>
      </c>
      <c r="I144" s="179"/>
      <c r="J144" s="141" t="str">
        <f t="shared" si="21"/>
        <v xml:space="preserve"> </v>
      </c>
      <c r="K144" s="179"/>
      <c r="L144" s="179"/>
      <c r="M144" s="145">
        <f t="shared" si="22"/>
        <v>0</v>
      </c>
      <c r="N144" s="179"/>
      <c r="O144" s="181" t="str">
        <f t="shared" si="23"/>
        <v xml:space="preserve"> </v>
      </c>
      <c r="P144" s="179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20"/>
        <v>0</v>
      </c>
      <c r="I145" s="179"/>
      <c r="J145" s="141" t="str">
        <f t="shared" si="21"/>
        <v xml:space="preserve"> </v>
      </c>
      <c r="K145" s="179"/>
      <c r="L145" s="179"/>
      <c r="M145" s="145">
        <f t="shared" si="22"/>
        <v>0</v>
      </c>
      <c r="N145" s="179"/>
      <c r="O145" s="181" t="str">
        <f t="shared" si="23"/>
        <v xml:space="preserve"> </v>
      </c>
      <c r="P145" s="179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20"/>
        <v>0</v>
      </c>
      <c r="I146" s="179"/>
      <c r="J146" s="141" t="str">
        <f t="shared" si="21"/>
        <v xml:space="preserve"> </v>
      </c>
      <c r="K146" s="179"/>
      <c r="L146" s="179"/>
      <c r="M146" s="145">
        <f t="shared" si="22"/>
        <v>0</v>
      </c>
      <c r="N146" s="179"/>
      <c r="O146" s="181" t="str">
        <f t="shared" si="23"/>
        <v xml:space="preserve"> </v>
      </c>
      <c r="P146" s="179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20"/>
        <v>0</v>
      </c>
      <c r="I147" s="179"/>
      <c r="J147" s="141" t="str">
        <f t="shared" si="21"/>
        <v xml:space="preserve"> </v>
      </c>
      <c r="K147" s="179"/>
      <c r="L147" s="179"/>
      <c r="M147" s="145">
        <f t="shared" si="22"/>
        <v>0</v>
      </c>
      <c r="N147" s="179"/>
      <c r="O147" s="181" t="str">
        <f t="shared" si="23"/>
        <v xml:space="preserve"> </v>
      </c>
      <c r="P147" s="179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20"/>
        <v>0</v>
      </c>
      <c r="I148" s="179"/>
      <c r="J148" s="141" t="str">
        <f t="shared" si="21"/>
        <v xml:space="preserve"> </v>
      </c>
      <c r="K148" s="179"/>
      <c r="L148" s="179"/>
      <c r="M148" s="145">
        <f t="shared" si="22"/>
        <v>0</v>
      </c>
      <c r="N148" s="179"/>
      <c r="O148" s="181" t="str">
        <f t="shared" si="23"/>
        <v xml:space="preserve"> </v>
      </c>
      <c r="P148" s="179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20"/>
        <v>0</v>
      </c>
      <c r="I149" s="179"/>
      <c r="J149" s="141" t="str">
        <f t="shared" si="21"/>
        <v xml:space="preserve"> </v>
      </c>
      <c r="K149" s="179"/>
      <c r="L149" s="179"/>
      <c r="M149" s="145">
        <f t="shared" si="22"/>
        <v>0</v>
      </c>
      <c r="N149" s="179"/>
      <c r="O149" s="181" t="str">
        <f t="shared" si="23"/>
        <v xml:space="preserve"> </v>
      </c>
      <c r="P149" s="179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20"/>
        <v>0</v>
      </c>
      <c r="I150" s="179"/>
      <c r="J150" s="141" t="str">
        <f t="shared" si="21"/>
        <v xml:space="preserve"> </v>
      </c>
      <c r="K150" s="179"/>
      <c r="L150" s="179"/>
      <c r="M150" s="145">
        <f t="shared" si="22"/>
        <v>0</v>
      </c>
      <c r="N150" s="179"/>
      <c r="O150" s="181" t="str">
        <f t="shared" si="23"/>
        <v xml:space="preserve"> </v>
      </c>
      <c r="P150" s="179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20"/>
        <v>0</v>
      </c>
      <c r="I151" s="179"/>
      <c r="J151" s="141" t="str">
        <f t="shared" si="21"/>
        <v xml:space="preserve"> </v>
      </c>
      <c r="K151" s="179"/>
      <c r="L151" s="179"/>
      <c r="M151" s="145">
        <f t="shared" si="22"/>
        <v>0</v>
      </c>
      <c r="N151" s="179"/>
      <c r="O151" s="181" t="str">
        <f t="shared" si="23"/>
        <v xml:space="preserve"> </v>
      </c>
      <c r="P151" s="179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20"/>
        <v>0</v>
      </c>
      <c r="I152" s="179"/>
      <c r="J152" s="141" t="str">
        <f t="shared" si="21"/>
        <v xml:space="preserve"> </v>
      </c>
      <c r="K152" s="179"/>
      <c r="L152" s="179"/>
      <c r="M152" s="145">
        <f t="shared" si="22"/>
        <v>0</v>
      </c>
      <c r="N152" s="179"/>
      <c r="O152" s="181" t="str">
        <f t="shared" si="23"/>
        <v xml:space="preserve"> </v>
      </c>
      <c r="P152" s="179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20"/>
        <v>0</v>
      </c>
      <c r="I153" s="179"/>
      <c r="J153" s="141" t="str">
        <f t="shared" si="21"/>
        <v xml:space="preserve"> </v>
      </c>
      <c r="K153" s="179"/>
      <c r="L153" s="179"/>
      <c r="M153" s="145">
        <f t="shared" si="22"/>
        <v>0</v>
      </c>
      <c r="N153" s="179"/>
      <c r="O153" s="181" t="str">
        <f t="shared" si="23"/>
        <v xml:space="preserve"> </v>
      </c>
      <c r="P153" s="179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20"/>
        <v>0</v>
      </c>
      <c r="I154" s="179"/>
      <c r="J154" s="141" t="str">
        <f t="shared" si="21"/>
        <v xml:space="preserve"> </v>
      </c>
      <c r="K154" s="179"/>
      <c r="L154" s="179"/>
      <c r="M154" s="145">
        <f t="shared" si="22"/>
        <v>0</v>
      </c>
      <c r="N154" s="179"/>
      <c r="O154" s="181" t="str">
        <f t="shared" si="23"/>
        <v xml:space="preserve"> </v>
      </c>
      <c r="P154" s="179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20"/>
        <v>0</v>
      </c>
      <c r="I155" s="179"/>
      <c r="J155" s="141" t="str">
        <f t="shared" si="21"/>
        <v xml:space="preserve"> </v>
      </c>
      <c r="K155" s="179"/>
      <c r="L155" s="179"/>
      <c r="M155" s="145">
        <f t="shared" si="22"/>
        <v>0</v>
      </c>
      <c r="N155" s="179"/>
      <c r="O155" s="181" t="str">
        <f t="shared" si="23"/>
        <v xml:space="preserve"> </v>
      </c>
      <c r="P155" s="179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20"/>
        <v>0</v>
      </c>
      <c r="I156" s="179"/>
      <c r="J156" s="141" t="str">
        <f t="shared" si="21"/>
        <v xml:space="preserve"> </v>
      </c>
      <c r="K156" s="179"/>
      <c r="L156" s="179"/>
      <c r="M156" s="145">
        <f t="shared" si="22"/>
        <v>0</v>
      </c>
      <c r="N156" s="179"/>
      <c r="O156" s="181" t="str">
        <f t="shared" si="23"/>
        <v xml:space="preserve"> </v>
      </c>
      <c r="P156" s="179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20"/>
        <v>0</v>
      </c>
      <c r="I157" s="179"/>
      <c r="J157" s="141" t="str">
        <f t="shared" si="21"/>
        <v xml:space="preserve"> </v>
      </c>
      <c r="K157" s="179"/>
      <c r="L157" s="179"/>
      <c r="M157" s="145">
        <f t="shared" si="22"/>
        <v>0</v>
      </c>
      <c r="N157" s="179"/>
      <c r="O157" s="181" t="str">
        <f t="shared" si="23"/>
        <v xml:space="preserve"> </v>
      </c>
      <c r="P157" s="179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20"/>
        <v>0</v>
      </c>
      <c r="I158" s="179"/>
      <c r="J158" s="141" t="str">
        <f t="shared" si="21"/>
        <v xml:space="preserve"> </v>
      </c>
      <c r="K158" s="179"/>
      <c r="L158" s="179"/>
      <c r="M158" s="145">
        <f t="shared" si="22"/>
        <v>0</v>
      </c>
      <c r="N158" s="179"/>
      <c r="O158" s="181" t="str">
        <f t="shared" si="23"/>
        <v xml:space="preserve"> </v>
      </c>
      <c r="P158" s="179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20"/>
        <v>0</v>
      </c>
      <c r="I159" s="179"/>
      <c r="J159" s="141" t="str">
        <f t="shared" si="21"/>
        <v xml:space="preserve"> </v>
      </c>
      <c r="K159" s="179"/>
      <c r="L159" s="179"/>
      <c r="M159" s="145">
        <f t="shared" si="22"/>
        <v>0</v>
      </c>
      <c r="N159" s="179"/>
      <c r="O159" s="181" t="str">
        <f t="shared" si="23"/>
        <v xml:space="preserve"> </v>
      </c>
      <c r="P159" s="179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20"/>
        <v>0</v>
      </c>
      <c r="I160" s="179"/>
      <c r="J160" s="141" t="str">
        <f t="shared" si="21"/>
        <v xml:space="preserve"> </v>
      </c>
      <c r="K160" s="179"/>
      <c r="L160" s="179"/>
      <c r="M160" s="145">
        <f t="shared" si="22"/>
        <v>0</v>
      </c>
      <c r="N160" s="179"/>
      <c r="O160" s="181" t="str">
        <f t="shared" si="23"/>
        <v xml:space="preserve"> </v>
      </c>
      <c r="P160" s="179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20"/>
        <v>0</v>
      </c>
      <c r="I161" s="179"/>
      <c r="J161" s="141" t="str">
        <f t="shared" si="21"/>
        <v xml:space="preserve"> </v>
      </c>
      <c r="K161" s="179"/>
      <c r="L161" s="179"/>
      <c r="M161" s="145">
        <f t="shared" si="22"/>
        <v>0</v>
      </c>
      <c r="N161" s="179"/>
      <c r="O161" s="181" t="str">
        <f t="shared" si="23"/>
        <v xml:space="preserve"> </v>
      </c>
      <c r="P161" s="179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20"/>
        <v>0</v>
      </c>
      <c r="I162" s="179"/>
      <c r="J162" s="141" t="str">
        <f t="shared" si="21"/>
        <v xml:space="preserve"> </v>
      </c>
      <c r="K162" s="179"/>
      <c r="L162" s="179"/>
      <c r="M162" s="145">
        <f t="shared" si="22"/>
        <v>0</v>
      </c>
      <c r="N162" s="179"/>
      <c r="O162" s="181" t="str">
        <f t="shared" si="23"/>
        <v xml:space="preserve"> </v>
      </c>
      <c r="P162" s="179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20"/>
        <v>0</v>
      </c>
      <c r="I163" s="179"/>
      <c r="J163" s="141" t="str">
        <f t="shared" si="21"/>
        <v xml:space="preserve"> </v>
      </c>
      <c r="K163" s="179"/>
      <c r="L163" s="179"/>
      <c r="M163" s="145">
        <f t="shared" si="22"/>
        <v>0</v>
      </c>
      <c r="N163" s="179"/>
      <c r="O163" s="181" t="str">
        <f t="shared" si="23"/>
        <v xml:space="preserve"> </v>
      </c>
      <c r="P163" s="179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20"/>
        <v>0</v>
      </c>
      <c r="I164" s="179"/>
      <c r="J164" s="141" t="str">
        <f t="shared" si="21"/>
        <v xml:space="preserve"> </v>
      </c>
      <c r="K164" s="179"/>
      <c r="L164" s="179"/>
      <c r="M164" s="145">
        <f t="shared" si="22"/>
        <v>0</v>
      </c>
      <c r="N164" s="179"/>
      <c r="O164" s="181" t="str">
        <f t="shared" si="23"/>
        <v xml:space="preserve"> </v>
      </c>
      <c r="P164" s="179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20"/>
        <v>0</v>
      </c>
      <c r="I165" s="179"/>
      <c r="J165" s="141" t="str">
        <f t="shared" si="21"/>
        <v xml:space="preserve"> </v>
      </c>
      <c r="K165" s="179"/>
      <c r="L165" s="179"/>
      <c r="M165" s="145">
        <f t="shared" si="22"/>
        <v>0</v>
      </c>
      <c r="N165" s="179"/>
      <c r="O165" s="181" t="str">
        <f t="shared" si="23"/>
        <v xml:space="preserve"> </v>
      </c>
      <c r="P165" s="179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20"/>
        <v>0</v>
      </c>
      <c r="I166" s="179"/>
      <c r="J166" s="141" t="str">
        <f t="shared" si="21"/>
        <v xml:space="preserve"> </v>
      </c>
      <c r="K166" s="179"/>
      <c r="L166" s="179"/>
      <c r="M166" s="145">
        <f t="shared" si="22"/>
        <v>0</v>
      </c>
      <c r="N166" s="179"/>
      <c r="O166" s="181" t="str">
        <f t="shared" si="23"/>
        <v xml:space="preserve"> </v>
      </c>
      <c r="P166" s="179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20"/>
        <v>0</v>
      </c>
      <c r="I167" s="179"/>
      <c r="J167" s="141" t="str">
        <f t="shared" si="21"/>
        <v xml:space="preserve"> </v>
      </c>
      <c r="K167" s="179"/>
      <c r="L167" s="179"/>
      <c r="M167" s="145">
        <f t="shared" si="22"/>
        <v>0</v>
      </c>
      <c r="N167" s="179"/>
      <c r="O167" s="181" t="str">
        <f t="shared" si="23"/>
        <v xml:space="preserve"> </v>
      </c>
      <c r="P167" s="179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20"/>
        <v>0</v>
      </c>
      <c r="I168" s="179"/>
      <c r="J168" s="141" t="str">
        <f t="shared" si="21"/>
        <v xml:space="preserve"> </v>
      </c>
      <c r="K168" s="179"/>
      <c r="L168" s="179"/>
      <c r="M168" s="145">
        <f t="shared" si="22"/>
        <v>0</v>
      </c>
      <c r="N168" s="179"/>
      <c r="O168" s="181" t="str">
        <f t="shared" si="23"/>
        <v xml:space="preserve"> </v>
      </c>
      <c r="P168" s="179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20"/>
        <v>0</v>
      </c>
      <c r="I169" s="179"/>
      <c r="J169" s="141" t="str">
        <f t="shared" si="21"/>
        <v xml:space="preserve"> </v>
      </c>
      <c r="K169" s="179"/>
      <c r="L169" s="179"/>
      <c r="M169" s="145">
        <f t="shared" si="22"/>
        <v>0</v>
      </c>
      <c r="N169" s="179"/>
      <c r="O169" s="181" t="str">
        <f t="shared" si="23"/>
        <v xml:space="preserve"> </v>
      </c>
      <c r="P169" s="179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20"/>
        <v>0</v>
      </c>
      <c r="I170" s="179"/>
      <c r="J170" s="141" t="str">
        <f t="shared" si="21"/>
        <v xml:space="preserve"> </v>
      </c>
      <c r="K170" s="179"/>
      <c r="L170" s="179"/>
      <c r="M170" s="145">
        <f t="shared" si="22"/>
        <v>0</v>
      </c>
      <c r="N170" s="179"/>
      <c r="O170" s="181" t="str">
        <f t="shared" si="23"/>
        <v xml:space="preserve"> </v>
      </c>
      <c r="P170" s="179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20"/>
        <v>0</v>
      </c>
      <c r="I171" s="179"/>
      <c r="J171" s="141" t="str">
        <f t="shared" si="21"/>
        <v xml:space="preserve"> </v>
      </c>
      <c r="K171" s="179"/>
      <c r="L171" s="179"/>
      <c r="M171" s="145">
        <f t="shared" si="22"/>
        <v>0</v>
      </c>
      <c r="N171" s="179"/>
      <c r="O171" s="181" t="str">
        <f t="shared" si="23"/>
        <v xml:space="preserve"> </v>
      </c>
      <c r="P171" s="179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20"/>
        <v>0</v>
      </c>
      <c r="I172" s="179"/>
      <c r="J172" s="141" t="str">
        <f t="shared" si="21"/>
        <v xml:space="preserve"> </v>
      </c>
      <c r="K172" s="179"/>
      <c r="L172" s="179"/>
      <c r="M172" s="145">
        <f t="shared" si="22"/>
        <v>0</v>
      </c>
      <c r="N172" s="179"/>
      <c r="O172" s="181" t="str">
        <f t="shared" si="23"/>
        <v xml:space="preserve"> </v>
      </c>
      <c r="P172" s="179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20"/>
        <v>0</v>
      </c>
      <c r="I173" s="179"/>
      <c r="J173" s="141" t="str">
        <f t="shared" si="21"/>
        <v xml:space="preserve"> </v>
      </c>
      <c r="K173" s="179"/>
      <c r="L173" s="179"/>
      <c r="M173" s="145">
        <f t="shared" si="22"/>
        <v>0</v>
      </c>
      <c r="N173" s="179"/>
      <c r="O173" s="181" t="str">
        <f t="shared" si="23"/>
        <v xml:space="preserve"> </v>
      </c>
      <c r="P173" s="179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20"/>
        <v>0</v>
      </c>
      <c r="I174" s="179"/>
      <c r="J174" s="141" t="str">
        <f t="shared" si="21"/>
        <v xml:space="preserve"> </v>
      </c>
      <c r="K174" s="179"/>
      <c r="L174" s="179"/>
      <c r="M174" s="145">
        <f t="shared" si="22"/>
        <v>0</v>
      </c>
      <c r="N174" s="179"/>
      <c r="O174" s="181" t="str">
        <f t="shared" si="23"/>
        <v xml:space="preserve"> </v>
      </c>
      <c r="P174" s="179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20"/>
        <v>0</v>
      </c>
      <c r="I175" s="179"/>
      <c r="J175" s="141" t="str">
        <f t="shared" si="21"/>
        <v xml:space="preserve"> </v>
      </c>
      <c r="K175" s="179"/>
      <c r="L175" s="179"/>
      <c r="M175" s="145">
        <f t="shared" si="22"/>
        <v>0</v>
      </c>
      <c r="N175" s="179"/>
      <c r="O175" s="181" t="str">
        <f t="shared" si="23"/>
        <v xml:space="preserve"> </v>
      </c>
      <c r="P175" s="179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20"/>
        <v>0</v>
      </c>
      <c r="I176" s="179"/>
      <c r="J176" s="141" t="str">
        <f t="shared" si="21"/>
        <v xml:space="preserve"> </v>
      </c>
      <c r="K176" s="179"/>
      <c r="L176" s="179"/>
      <c r="M176" s="145">
        <f t="shared" si="22"/>
        <v>0</v>
      </c>
      <c r="N176" s="179"/>
      <c r="O176" s="181" t="str">
        <f t="shared" si="23"/>
        <v xml:space="preserve"> </v>
      </c>
      <c r="P176" s="179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20"/>
        <v>0</v>
      </c>
      <c r="I177" s="179"/>
      <c r="J177" s="141" t="str">
        <f t="shared" si="21"/>
        <v xml:space="preserve"> </v>
      </c>
      <c r="K177" s="179"/>
      <c r="L177" s="179"/>
      <c r="M177" s="145">
        <f t="shared" si="22"/>
        <v>0</v>
      </c>
      <c r="N177" s="179"/>
      <c r="O177" s="181" t="str">
        <f t="shared" si="23"/>
        <v xml:space="preserve"> </v>
      </c>
      <c r="P177" s="179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20"/>
        <v>0</v>
      </c>
      <c r="I178" s="179"/>
      <c r="J178" s="141" t="str">
        <f t="shared" si="21"/>
        <v xml:space="preserve"> </v>
      </c>
      <c r="K178" s="179"/>
      <c r="L178" s="179"/>
      <c r="M178" s="145">
        <f t="shared" si="22"/>
        <v>0</v>
      </c>
      <c r="N178" s="179"/>
      <c r="O178" s="181" t="str">
        <f t="shared" si="23"/>
        <v xml:space="preserve"> </v>
      </c>
      <c r="P178" s="179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4">SUM(F179:G179)</f>
        <v>0</v>
      </c>
      <c r="I179" s="179"/>
      <c r="J179" s="141" t="str">
        <f t="shared" si="21"/>
        <v xml:space="preserve"> </v>
      </c>
      <c r="K179" s="179"/>
      <c r="L179" s="179"/>
      <c r="M179" s="145">
        <f t="shared" si="22"/>
        <v>0</v>
      </c>
      <c r="N179" s="179"/>
      <c r="O179" s="181" t="str">
        <f t="shared" si="23"/>
        <v xml:space="preserve"> </v>
      </c>
      <c r="P179" s="179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4"/>
        <v>0</v>
      </c>
      <c r="I180" s="179"/>
      <c r="J180" s="141" t="str">
        <f t="shared" si="21"/>
        <v xml:space="preserve"> </v>
      </c>
      <c r="K180" s="179"/>
      <c r="L180" s="179"/>
      <c r="M180" s="145">
        <f t="shared" si="22"/>
        <v>0</v>
      </c>
      <c r="N180" s="179"/>
      <c r="O180" s="181" t="str">
        <f t="shared" si="23"/>
        <v xml:space="preserve"> </v>
      </c>
      <c r="P180" s="179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4"/>
        <v>0</v>
      </c>
      <c r="I181" s="179"/>
      <c r="J181" s="141" t="str">
        <f t="shared" si="21"/>
        <v xml:space="preserve"> </v>
      </c>
      <c r="K181" s="179"/>
      <c r="L181" s="179"/>
      <c r="M181" s="145">
        <f t="shared" si="22"/>
        <v>0</v>
      </c>
      <c r="N181" s="179"/>
      <c r="O181" s="181" t="str">
        <f t="shared" si="23"/>
        <v xml:space="preserve"> </v>
      </c>
      <c r="P181" s="179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4"/>
        <v>0</v>
      </c>
      <c r="I182" s="179"/>
      <c r="J182" s="141" t="str">
        <f t="shared" si="21"/>
        <v xml:space="preserve"> </v>
      </c>
      <c r="K182" s="179"/>
      <c r="L182" s="179"/>
      <c r="M182" s="145">
        <f t="shared" si="22"/>
        <v>0</v>
      </c>
      <c r="N182" s="179"/>
      <c r="O182" s="181" t="str">
        <f t="shared" si="23"/>
        <v xml:space="preserve"> </v>
      </c>
      <c r="P182" s="179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4"/>
        <v>0</v>
      </c>
      <c r="I183" s="179"/>
      <c r="J183" s="141" t="str">
        <f t="shared" si="21"/>
        <v xml:space="preserve"> </v>
      </c>
      <c r="K183" s="179"/>
      <c r="L183" s="179"/>
      <c r="M183" s="145">
        <f t="shared" si="22"/>
        <v>0</v>
      </c>
      <c r="N183" s="179"/>
      <c r="O183" s="181" t="str">
        <f t="shared" si="23"/>
        <v xml:space="preserve"> </v>
      </c>
      <c r="P183" s="179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4"/>
        <v>0</v>
      </c>
      <c r="I184" s="179"/>
      <c r="J184" s="141" t="str">
        <f t="shared" si="21"/>
        <v xml:space="preserve"> </v>
      </c>
      <c r="K184" s="179"/>
      <c r="L184" s="179"/>
      <c r="M184" s="145">
        <f t="shared" si="22"/>
        <v>0</v>
      </c>
      <c r="N184" s="179"/>
      <c r="O184" s="181" t="str">
        <f t="shared" si="23"/>
        <v xml:space="preserve"> </v>
      </c>
      <c r="P184" s="179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4"/>
        <v>0</v>
      </c>
      <c r="I185" s="179"/>
      <c r="J185" s="141" t="str">
        <f t="shared" si="21"/>
        <v xml:space="preserve"> </v>
      </c>
      <c r="K185" s="179"/>
      <c r="L185" s="179"/>
      <c r="M185" s="145">
        <f t="shared" si="22"/>
        <v>0</v>
      </c>
      <c r="N185" s="179"/>
      <c r="O185" s="181" t="str">
        <f t="shared" si="23"/>
        <v xml:space="preserve"> </v>
      </c>
      <c r="P185" s="179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4"/>
        <v>0</v>
      </c>
      <c r="I186" s="179"/>
      <c r="J186" s="141" t="str">
        <f t="shared" si="21"/>
        <v xml:space="preserve"> </v>
      </c>
      <c r="K186" s="179"/>
      <c r="L186" s="179"/>
      <c r="M186" s="145">
        <f t="shared" si="22"/>
        <v>0</v>
      </c>
      <c r="N186" s="179"/>
      <c r="O186" s="181" t="str">
        <f t="shared" si="23"/>
        <v xml:space="preserve"> </v>
      </c>
      <c r="P186" s="179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4"/>
        <v>0</v>
      </c>
      <c r="I187" s="179"/>
      <c r="J187" s="141" t="str">
        <f t="shared" si="21"/>
        <v xml:space="preserve"> </v>
      </c>
      <c r="K187" s="179"/>
      <c r="L187" s="179"/>
      <c r="M187" s="145">
        <f t="shared" si="22"/>
        <v>0</v>
      </c>
      <c r="N187" s="179"/>
      <c r="O187" s="181" t="str">
        <f t="shared" si="23"/>
        <v xml:space="preserve"> </v>
      </c>
      <c r="P187" s="179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4"/>
        <v>0</v>
      </c>
      <c r="I188" s="179"/>
      <c r="J188" s="141" t="str">
        <f t="shared" si="21"/>
        <v xml:space="preserve"> </v>
      </c>
      <c r="K188" s="179"/>
      <c r="L188" s="179"/>
      <c r="M188" s="145">
        <f t="shared" si="22"/>
        <v>0</v>
      </c>
      <c r="N188" s="179"/>
      <c r="O188" s="181" t="str">
        <f t="shared" si="23"/>
        <v xml:space="preserve"> </v>
      </c>
      <c r="P188" s="179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4"/>
        <v>0</v>
      </c>
      <c r="I189" s="179"/>
      <c r="J189" s="141" t="str">
        <f t="shared" si="21"/>
        <v xml:space="preserve"> </v>
      </c>
      <c r="K189" s="179"/>
      <c r="L189" s="179"/>
      <c r="M189" s="145">
        <f t="shared" si="22"/>
        <v>0</v>
      </c>
      <c r="N189" s="179"/>
      <c r="O189" s="181" t="str">
        <f t="shared" si="23"/>
        <v xml:space="preserve"> </v>
      </c>
      <c r="P189" s="179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4"/>
        <v>0</v>
      </c>
      <c r="I190" s="179"/>
      <c r="J190" s="141" t="str">
        <f t="shared" si="21"/>
        <v xml:space="preserve"> </v>
      </c>
      <c r="K190" s="179"/>
      <c r="L190" s="179"/>
      <c r="M190" s="145">
        <f t="shared" si="22"/>
        <v>0</v>
      </c>
      <c r="N190" s="179"/>
      <c r="O190" s="181" t="str">
        <f t="shared" si="23"/>
        <v xml:space="preserve"> </v>
      </c>
      <c r="P190" s="179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4"/>
        <v>0</v>
      </c>
      <c r="I191" s="179"/>
      <c r="J191" s="141" t="str">
        <f t="shared" si="21"/>
        <v xml:space="preserve"> </v>
      </c>
      <c r="K191" s="179"/>
      <c r="L191" s="179"/>
      <c r="M191" s="145">
        <f t="shared" si="22"/>
        <v>0</v>
      </c>
      <c r="N191" s="179"/>
      <c r="O191" s="181" t="str">
        <f t="shared" si="23"/>
        <v xml:space="preserve"> </v>
      </c>
      <c r="P191" s="179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4"/>
        <v>0</v>
      </c>
      <c r="I192" s="179"/>
      <c r="J192" s="141" t="str">
        <f t="shared" si="21"/>
        <v xml:space="preserve"> </v>
      </c>
      <c r="K192" s="179"/>
      <c r="L192" s="179"/>
      <c r="M192" s="145">
        <f t="shared" si="22"/>
        <v>0</v>
      </c>
      <c r="N192" s="179"/>
      <c r="O192" s="181" t="str">
        <f t="shared" si="23"/>
        <v xml:space="preserve"> </v>
      </c>
      <c r="P192" s="179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4"/>
        <v>0</v>
      </c>
      <c r="I193" s="179"/>
      <c r="J193" s="141" t="str">
        <f t="shared" si="21"/>
        <v xml:space="preserve"> </v>
      </c>
      <c r="K193" s="179"/>
      <c r="L193" s="179"/>
      <c r="M193" s="145">
        <f t="shared" si="22"/>
        <v>0</v>
      </c>
      <c r="N193" s="179"/>
      <c r="O193" s="181" t="str">
        <f t="shared" si="23"/>
        <v xml:space="preserve"> </v>
      </c>
      <c r="P193" s="179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4"/>
        <v>0</v>
      </c>
      <c r="I194" s="179"/>
      <c r="J194" s="141" t="str">
        <f t="shared" si="21"/>
        <v xml:space="preserve"> </v>
      </c>
      <c r="K194" s="179"/>
      <c r="L194" s="179"/>
      <c r="M194" s="145">
        <f t="shared" si="22"/>
        <v>0</v>
      </c>
      <c r="N194" s="179"/>
      <c r="O194" s="181" t="str">
        <f t="shared" si="23"/>
        <v xml:space="preserve"> </v>
      </c>
      <c r="P194" s="179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4"/>
        <v>0</v>
      </c>
      <c r="I195" s="179"/>
      <c r="J195" s="141" t="str">
        <f t="shared" si="21"/>
        <v xml:space="preserve"> </v>
      </c>
      <c r="K195" s="179"/>
      <c r="L195" s="179"/>
      <c r="M195" s="145">
        <f t="shared" si="22"/>
        <v>0</v>
      </c>
      <c r="N195" s="179"/>
      <c r="O195" s="181" t="str">
        <f t="shared" si="23"/>
        <v xml:space="preserve"> </v>
      </c>
      <c r="P195" s="179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4"/>
        <v>0</v>
      </c>
      <c r="I196" s="179"/>
      <c r="J196" s="141" t="str">
        <f t="shared" si="21"/>
        <v xml:space="preserve"> </v>
      </c>
      <c r="K196" s="179"/>
      <c r="L196" s="179"/>
      <c r="M196" s="145">
        <f t="shared" si="22"/>
        <v>0</v>
      </c>
      <c r="N196" s="179"/>
      <c r="O196" s="181" t="str">
        <f t="shared" si="23"/>
        <v xml:space="preserve"> </v>
      </c>
      <c r="P196" s="179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4"/>
        <v>0</v>
      </c>
      <c r="I197" s="179"/>
      <c r="J197" s="141" t="str">
        <f t="shared" si="21"/>
        <v xml:space="preserve"> </v>
      </c>
      <c r="K197" s="179"/>
      <c r="L197" s="179"/>
      <c r="M197" s="145">
        <f t="shared" si="22"/>
        <v>0</v>
      </c>
      <c r="N197" s="179"/>
      <c r="O197" s="181" t="str">
        <f t="shared" si="23"/>
        <v xml:space="preserve"> </v>
      </c>
      <c r="P197" s="179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4"/>
        <v>0</v>
      </c>
      <c r="I198" s="179"/>
      <c r="J198" s="141" t="str">
        <f t="shared" si="21"/>
        <v xml:space="preserve"> </v>
      </c>
      <c r="K198" s="179"/>
      <c r="L198" s="179"/>
      <c r="M198" s="145">
        <f t="shared" si="22"/>
        <v>0</v>
      </c>
      <c r="N198" s="179"/>
      <c r="O198" s="181" t="str">
        <f t="shared" si="23"/>
        <v xml:space="preserve"> </v>
      </c>
      <c r="P198" s="179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4"/>
        <v>0</v>
      </c>
      <c r="I199" s="179"/>
      <c r="J199" s="141" t="str">
        <f t="shared" si="21"/>
        <v xml:space="preserve"> </v>
      </c>
      <c r="K199" s="179"/>
      <c r="L199" s="179"/>
      <c r="M199" s="145">
        <f t="shared" si="22"/>
        <v>0</v>
      </c>
      <c r="N199" s="179"/>
      <c r="O199" s="181" t="str">
        <f t="shared" si="23"/>
        <v xml:space="preserve"> </v>
      </c>
      <c r="P199" s="179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4"/>
        <v>0</v>
      </c>
      <c r="I200" s="179"/>
      <c r="J200" s="141" t="str">
        <f t="shared" ref="J200:J263" si="25">IF(H200=0," ",I200/H200)</f>
        <v xml:space="preserve"> </v>
      </c>
      <c r="K200" s="179"/>
      <c r="L200" s="179"/>
      <c r="M200" s="145">
        <f t="shared" ref="M200:M263" si="26">SUM(K200:L200)</f>
        <v>0</v>
      </c>
      <c r="N200" s="179"/>
      <c r="O200" s="181" t="str">
        <f t="shared" ref="O200:O263" si="27">IF(M200=0," ",N200/M200)</f>
        <v xml:space="preserve"> </v>
      </c>
      <c r="P200" s="179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4"/>
        <v>0</v>
      </c>
      <c r="I201" s="179"/>
      <c r="J201" s="141" t="str">
        <f t="shared" si="25"/>
        <v xml:space="preserve"> </v>
      </c>
      <c r="K201" s="179"/>
      <c r="L201" s="179"/>
      <c r="M201" s="145">
        <f t="shared" si="26"/>
        <v>0</v>
      </c>
      <c r="N201" s="179"/>
      <c r="O201" s="181" t="str">
        <f t="shared" si="27"/>
        <v xml:space="preserve"> </v>
      </c>
      <c r="P201" s="179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4"/>
        <v>0</v>
      </c>
      <c r="I202" s="179"/>
      <c r="J202" s="141" t="str">
        <f t="shared" si="25"/>
        <v xml:space="preserve"> </v>
      </c>
      <c r="K202" s="179"/>
      <c r="L202" s="179"/>
      <c r="M202" s="145">
        <f t="shared" si="26"/>
        <v>0</v>
      </c>
      <c r="N202" s="179"/>
      <c r="O202" s="181" t="str">
        <f t="shared" si="27"/>
        <v xml:space="preserve"> </v>
      </c>
      <c r="P202" s="179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4"/>
        <v>0</v>
      </c>
      <c r="I203" s="179"/>
      <c r="J203" s="141" t="str">
        <f t="shared" si="25"/>
        <v xml:space="preserve"> </v>
      </c>
      <c r="K203" s="179"/>
      <c r="L203" s="179"/>
      <c r="M203" s="145">
        <f t="shared" si="26"/>
        <v>0</v>
      </c>
      <c r="N203" s="179"/>
      <c r="O203" s="181" t="str">
        <f t="shared" si="27"/>
        <v xml:space="preserve"> </v>
      </c>
      <c r="P203" s="179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4"/>
        <v>0</v>
      </c>
      <c r="I204" s="179"/>
      <c r="J204" s="141" t="str">
        <f t="shared" si="25"/>
        <v xml:space="preserve"> </v>
      </c>
      <c r="K204" s="179"/>
      <c r="L204" s="179"/>
      <c r="M204" s="145">
        <f t="shared" si="26"/>
        <v>0</v>
      </c>
      <c r="N204" s="179"/>
      <c r="O204" s="181" t="str">
        <f t="shared" si="27"/>
        <v xml:space="preserve"> </v>
      </c>
      <c r="P204" s="179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4"/>
        <v>0</v>
      </c>
      <c r="I205" s="179"/>
      <c r="J205" s="141" t="str">
        <f t="shared" si="25"/>
        <v xml:space="preserve"> </v>
      </c>
      <c r="K205" s="179"/>
      <c r="L205" s="179"/>
      <c r="M205" s="145">
        <f t="shared" si="26"/>
        <v>0</v>
      </c>
      <c r="N205" s="179"/>
      <c r="O205" s="181" t="str">
        <f t="shared" si="27"/>
        <v xml:space="preserve"> </v>
      </c>
      <c r="P205" s="179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4"/>
        <v>0</v>
      </c>
      <c r="I206" s="179"/>
      <c r="J206" s="141" t="str">
        <f t="shared" si="25"/>
        <v xml:space="preserve"> </v>
      </c>
      <c r="K206" s="179"/>
      <c r="L206" s="179"/>
      <c r="M206" s="145">
        <f t="shared" si="26"/>
        <v>0</v>
      </c>
      <c r="N206" s="179"/>
      <c r="O206" s="181" t="str">
        <f t="shared" si="27"/>
        <v xml:space="preserve"> </v>
      </c>
      <c r="P206" s="179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4"/>
        <v>0</v>
      </c>
      <c r="I207" s="179"/>
      <c r="J207" s="141" t="str">
        <f t="shared" si="25"/>
        <v xml:space="preserve"> </v>
      </c>
      <c r="K207" s="179"/>
      <c r="L207" s="179"/>
      <c r="M207" s="145">
        <f t="shared" si="26"/>
        <v>0</v>
      </c>
      <c r="N207" s="179"/>
      <c r="O207" s="181" t="str">
        <f t="shared" si="27"/>
        <v xml:space="preserve"> </v>
      </c>
      <c r="P207" s="179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4"/>
        <v>0</v>
      </c>
      <c r="I208" s="179"/>
      <c r="J208" s="141" t="str">
        <f t="shared" si="25"/>
        <v xml:space="preserve"> </v>
      </c>
      <c r="K208" s="179"/>
      <c r="L208" s="179"/>
      <c r="M208" s="145">
        <f t="shared" si="26"/>
        <v>0</v>
      </c>
      <c r="N208" s="179"/>
      <c r="O208" s="181" t="str">
        <f t="shared" si="27"/>
        <v xml:space="preserve"> </v>
      </c>
      <c r="P208" s="179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4"/>
        <v>0</v>
      </c>
      <c r="I209" s="179"/>
      <c r="J209" s="141" t="str">
        <f t="shared" si="25"/>
        <v xml:space="preserve"> </v>
      </c>
      <c r="K209" s="179"/>
      <c r="L209" s="179"/>
      <c r="M209" s="145">
        <f t="shared" si="26"/>
        <v>0</v>
      </c>
      <c r="N209" s="179"/>
      <c r="O209" s="181" t="str">
        <f t="shared" si="27"/>
        <v xml:space="preserve"> </v>
      </c>
      <c r="P209" s="179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24"/>
        <v>0</v>
      </c>
      <c r="I210" s="179"/>
      <c r="J210" s="141" t="str">
        <f t="shared" si="25"/>
        <v xml:space="preserve"> </v>
      </c>
      <c r="K210" s="179"/>
      <c r="L210" s="179"/>
      <c r="M210" s="145">
        <f t="shared" si="26"/>
        <v>0</v>
      </c>
      <c r="N210" s="179"/>
      <c r="O210" s="181" t="str">
        <f t="shared" si="27"/>
        <v xml:space="preserve"> </v>
      </c>
      <c r="P210" s="179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4"/>
        <v>0</v>
      </c>
      <c r="I211" s="179"/>
      <c r="J211" s="141" t="str">
        <f t="shared" si="25"/>
        <v xml:space="preserve"> </v>
      </c>
      <c r="K211" s="179"/>
      <c r="L211" s="179"/>
      <c r="M211" s="145">
        <f t="shared" si="26"/>
        <v>0</v>
      </c>
      <c r="N211" s="179"/>
      <c r="O211" s="181" t="str">
        <f t="shared" si="27"/>
        <v xml:space="preserve"> </v>
      </c>
      <c r="P211" s="179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4"/>
        <v>0</v>
      </c>
      <c r="I212" s="179"/>
      <c r="J212" s="141" t="str">
        <f t="shared" si="25"/>
        <v xml:space="preserve"> </v>
      </c>
      <c r="K212" s="179"/>
      <c r="L212" s="179"/>
      <c r="M212" s="145">
        <f t="shared" si="26"/>
        <v>0</v>
      </c>
      <c r="N212" s="179"/>
      <c r="O212" s="181" t="str">
        <f t="shared" si="27"/>
        <v xml:space="preserve"> </v>
      </c>
      <c r="P212" s="179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4"/>
        <v>0</v>
      </c>
      <c r="I213" s="179"/>
      <c r="J213" s="141" t="str">
        <f t="shared" si="25"/>
        <v xml:space="preserve"> </v>
      </c>
      <c r="K213" s="179"/>
      <c r="L213" s="179"/>
      <c r="M213" s="145">
        <f t="shared" si="26"/>
        <v>0</v>
      </c>
      <c r="N213" s="179"/>
      <c r="O213" s="181" t="str">
        <f t="shared" si="27"/>
        <v xml:space="preserve"> </v>
      </c>
      <c r="P213" s="179"/>
    </row>
    <row r="214" spans="1:16" ht="25.5" hidden="1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H214" si="28">F185+F186+F189+F191+F198+F199+F200+F201+F205+F210</f>
        <v>0</v>
      </c>
      <c r="G214" s="146">
        <f t="shared" si="28"/>
        <v>0</v>
      </c>
      <c r="H214" s="146">
        <f t="shared" si="28"/>
        <v>0</v>
      </c>
      <c r="I214" s="179"/>
      <c r="J214" s="146" t="e">
        <f t="shared" ref="J214:M214" si="29">J185+J186+J189+J191+J198+J199+J200+J201+J205+J210</f>
        <v>#VALUE!</v>
      </c>
      <c r="K214" s="179"/>
      <c r="L214" s="146">
        <f t="shared" si="29"/>
        <v>0</v>
      </c>
      <c r="M214" s="146">
        <f t="shared" si="29"/>
        <v>0</v>
      </c>
      <c r="N214" s="179"/>
      <c r="O214" s="181" t="str">
        <f t="shared" si="27"/>
        <v xml:space="preserve"> </v>
      </c>
      <c r="P214" s="179"/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30">SUM(F215:G215)</f>
        <v>0</v>
      </c>
      <c r="I215" s="179"/>
      <c r="J215" s="141" t="str">
        <f t="shared" si="25"/>
        <v xml:space="preserve"> </v>
      </c>
      <c r="K215" s="179"/>
      <c r="L215" s="179"/>
      <c r="M215" s="145">
        <f t="shared" si="26"/>
        <v>0</v>
      </c>
      <c r="N215" s="179"/>
      <c r="O215" s="181" t="str">
        <f t="shared" si="27"/>
        <v xml:space="preserve"> </v>
      </c>
      <c r="P215" s="179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30"/>
        <v>0</v>
      </c>
      <c r="I216" s="179"/>
      <c r="J216" s="141" t="str">
        <f t="shared" si="25"/>
        <v xml:space="preserve"> </v>
      </c>
      <c r="K216" s="179"/>
      <c r="L216" s="179"/>
      <c r="M216" s="145">
        <f t="shared" si="26"/>
        <v>0</v>
      </c>
      <c r="N216" s="179"/>
      <c r="O216" s="181" t="str">
        <f t="shared" si="27"/>
        <v xml:space="preserve"> </v>
      </c>
      <c r="P216" s="179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30"/>
        <v>0</v>
      </c>
      <c r="I217" s="179"/>
      <c r="J217" s="141" t="str">
        <f t="shared" si="25"/>
        <v xml:space="preserve"> </v>
      </c>
      <c r="K217" s="179"/>
      <c r="L217" s="179"/>
      <c r="M217" s="145">
        <f t="shared" si="26"/>
        <v>0</v>
      </c>
      <c r="N217" s="179"/>
      <c r="O217" s="181" t="str">
        <f t="shared" si="27"/>
        <v xml:space="preserve"> </v>
      </c>
      <c r="P217" s="179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30"/>
        <v>0</v>
      </c>
      <c r="I218" s="179"/>
      <c r="J218" s="141" t="str">
        <f t="shared" si="25"/>
        <v xml:space="preserve"> </v>
      </c>
      <c r="K218" s="179"/>
      <c r="L218" s="179"/>
      <c r="M218" s="145">
        <f t="shared" si="26"/>
        <v>0</v>
      </c>
      <c r="N218" s="179"/>
      <c r="O218" s="181" t="str">
        <f t="shared" si="27"/>
        <v xml:space="preserve"> </v>
      </c>
      <c r="P218" s="179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30"/>
        <v>0</v>
      </c>
      <c r="I219" s="179"/>
      <c r="J219" s="141" t="str">
        <f t="shared" si="25"/>
        <v xml:space="preserve"> </v>
      </c>
      <c r="K219" s="179"/>
      <c r="L219" s="179"/>
      <c r="M219" s="145">
        <f t="shared" si="26"/>
        <v>0</v>
      </c>
      <c r="N219" s="179"/>
      <c r="O219" s="181" t="str">
        <f t="shared" si="27"/>
        <v xml:space="preserve"> </v>
      </c>
      <c r="P219" s="179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30"/>
        <v>0</v>
      </c>
      <c r="I220" s="179"/>
      <c r="J220" s="141" t="str">
        <f t="shared" si="25"/>
        <v xml:space="preserve"> </v>
      </c>
      <c r="K220" s="179"/>
      <c r="L220" s="179"/>
      <c r="M220" s="145">
        <f t="shared" si="26"/>
        <v>0</v>
      </c>
      <c r="N220" s="179"/>
      <c r="O220" s="181" t="str">
        <f t="shared" si="27"/>
        <v xml:space="preserve"> </v>
      </c>
      <c r="P220" s="179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30"/>
        <v>0</v>
      </c>
      <c r="I221" s="179"/>
      <c r="J221" s="141" t="str">
        <f t="shared" si="25"/>
        <v xml:space="preserve"> </v>
      </c>
      <c r="K221" s="179"/>
      <c r="L221" s="179"/>
      <c r="M221" s="145">
        <f t="shared" si="26"/>
        <v>0</v>
      </c>
      <c r="N221" s="179"/>
      <c r="O221" s="181" t="str">
        <f t="shared" si="27"/>
        <v xml:space="preserve"> </v>
      </c>
      <c r="P221" s="179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30"/>
        <v>0</v>
      </c>
      <c r="I222" s="179"/>
      <c r="J222" s="141" t="str">
        <f t="shared" si="25"/>
        <v xml:space="preserve"> </v>
      </c>
      <c r="K222" s="179"/>
      <c r="L222" s="179"/>
      <c r="M222" s="145">
        <f t="shared" si="26"/>
        <v>0</v>
      </c>
      <c r="N222" s="179"/>
      <c r="O222" s="181" t="str">
        <f t="shared" si="27"/>
        <v xml:space="preserve"> </v>
      </c>
      <c r="P222" s="179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G223" si="31">F215+F217+F219+F220+F222</f>
        <v>0</v>
      </c>
      <c r="G223" s="146">
        <f t="shared" si="31"/>
        <v>0</v>
      </c>
      <c r="H223" s="145">
        <f t="shared" si="30"/>
        <v>0</v>
      </c>
      <c r="I223" s="179"/>
      <c r="J223" s="146" t="e">
        <f t="shared" ref="J223:L223" si="32">J215+J217+J219+J220+J222</f>
        <v>#VALUE!</v>
      </c>
      <c r="K223" s="179"/>
      <c r="L223" s="146">
        <f t="shared" si="32"/>
        <v>0</v>
      </c>
      <c r="M223" s="145">
        <f t="shared" si="26"/>
        <v>0</v>
      </c>
      <c r="N223" s="179"/>
      <c r="O223" s="181" t="str">
        <f t="shared" si="27"/>
        <v xml:space="preserve"> </v>
      </c>
      <c r="P223" s="179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30"/>
        <v>0</v>
      </c>
      <c r="I224" s="179"/>
      <c r="J224" s="141" t="str">
        <f t="shared" si="25"/>
        <v xml:space="preserve"> </v>
      </c>
      <c r="K224" s="179"/>
      <c r="L224" s="179"/>
      <c r="M224" s="145">
        <f t="shared" si="26"/>
        <v>0</v>
      </c>
      <c r="N224" s="179"/>
      <c r="O224" s="181" t="str">
        <f t="shared" si="27"/>
        <v xml:space="preserve"> </v>
      </c>
      <c r="P224" s="179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H225" si="33">SUM(F226:F235)</f>
        <v>0</v>
      </c>
      <c r="G225" s="145">
        <f t="shared" si="33"/>
        <v>0</v>
      </c>
      <c r="H225" s="145">
        <f t="shared" si="33"/>
        <v>0</v>
      </c>
      <c r="I225" s="179"/>
      <c r="J225" s="145">
        <f t="shared" ref="J225:M225" si="34">SUM(J226:J235)</f>
        <v>0</v>
      </c>
      <c r="K225" s="179"/>
      <c r="L225" s="145">
        <f t="shared" si="34"/>
        <v>0</v>
      </c>
      <c r="M225" s="145">
        <f t="shared" si="34"/>
        <v>0</v>
      </c>
      <c r="N225" s="179"/>
      <c r="O225" s="181" t="str">
        <f t="shared" si="27"/>
        <v xml:space="preserve"> </v>
      </c>
      <c r="P225" s="179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5">SUM(F226:G226)</f>
        <v>0</v>
      </c>
      <c r="I226" s="179"/>
      <c r="J226" s="141" t="str">
        <f t="shared" si="25"/>
        <v xml:space="preserve"> </v>
      </c>
      <c r="K226" s="179"/>
      <c r="L226" s="179"/>
      <c r="M226" s="145">
        <f t="shared" si="26"/>
        <v>0</v>
      </c>
      <c r="N226" s="179"/>
      <c r="O226" s="181" t="str">
        <f t="shared" si="27"/>
        <v xml:space="preserve"> </v>
      </c>
      <c r="P226" s="179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5"/>
        <v>0</v>
      </c>
      <c r="I227" s="179"/>
      <c r="J227" s="141" t="str">
        <f t="shared" si="25"/>
        <v xml:space="preserve"> </v>
      </c>
      <c r="K227" s="179"/>
      <c r="L227" s="179"/>
      <c r="M227" s="145">
        <f t="shared" si="26"/>
        <v>0</v>
      </c>
      <c r="N227" s="179"/>
      <c r="O227" s="181" t="str">
        <f t="shared" si="27"/>
        <v xml:space="preserve"> </v>
      </c>
      <c r="P227" s="179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5"/>
        <v>0</v>
      </c>
      <c r="I228" s="179"/>
      <c r="J228" s="141" t="str">
        <f t="shared" si="25"/>
        <v xml:space="preserve"> </v>
      </c>
      <c r="K228" s="179"/>
      <c r="L228" s="179"/>
      <c r="M228" s="145">
        <f t="shared" si="26"/>
        <v>0</v>
      </c>
      <c r="N228" s="179"/>
      <c r="O228" s="181" t="str">
        <f t="shared" si="27"/>
        <v xml:space="preserve"> </v>
      </c>
      <c r="P228" s="179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5"/>
        <v>0</v>
      </c>
      <c r="I229" s="179"/>
      <c r="J229" s="141" t="str">
        <f t="shared" si="25"/>
        <v xml:space="preserve"> </v>
      </c>
      <c r="K229" s="179"/>
      <c r="L229" s="179"/>
      <c r="M229" s="145">
        <f t="shared" si="26"/>
        <v>0</v>
      </c>
      <c r="N229" s="179"/>
      <c r="O229" s="181" t="str">
        <f t="shared" si="27"/>
        <v xml:space="preserve"> </v>
      </c>
      <c r="P229" s="179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5"/>
        <v>0</v>
      </c>
      <c r="I230" s="179"/>
      <c r="J230" s="141" t="str">
        <f t="shared" si="25"/>
        <v xml:space="preserve"> </v>
      </c>
      <c r="K230" s="179"/>
      <c r="L230" s="179"/>
      <c r="M230" s="145">
        <f t="shared" si="26"/>
        <v>0</v>
      </c>
      <c r="N230" s="179"/>
      <c r="O230" s="181" t="str">
        <f t="shared" si="27"/>
        <v xml:space="preserve"> </v>
      </c>
      <c r="P230" s="179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5"/>
        <v>0</v>
      </c>
      <c r="I231" s="179"/>
      <c r="J231" s="141" t="str">
        <f t="shared" si="25"/>
        <v xml:space="preserve"> </v>
      </c>
      <c r="K231" s="179"/>
      <c r="L231" s="179"/>
      <c r="M231" s="145">
        <f t="shared" si="26"/>
        <v>0</v>
      </c>
      <c r="N231" s="179"/>
      <c r="O231" s="181" t="str">
        <f t="shared" si="27"/>
        <v xml:space="preserve"> </v>
      </c>
      <c r="P231" s="179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5"/>
        <v>0</v>
      </c>
      <c r="I232" s="179"/>
      <c r="J232" s="141" t="str">
        <f t="shared" si="25"/>
        <v xml:space="preserve"> </v>
      </c>
      <c r="K232" s="179"/>
      <c r="L232" s="179"/>
      <c r="M232" s="145">
        <f t="shared" si="26"/>
        <v>0</v>
      </c>
      <c r="N232" s="179"/>
      <c r="O232" s="181" t="str">
        <f t="shared" si="27"/>
        <v xml:space="preserve"> </v>
      </c>
      <c r="P232" s="179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5"/>
        <v>0</v>
      </c>
      <c r="I233" s="179"/>
      <c r="J233" s="141" t="str">
        <f t="shared" si="25"/>
        <v xml:space="preserve"> </v>
      </c>
      <c r="K233" s="179"/>
      <c r="L233" s="179"/>
      <c r="M233" s="145">
        <f t="shared" si="26"/>
        <v>0</v>
      </c>
      <c r="N233" s="179"/>
      <c r="O233" s="181" t="str">
        <f t="shared" si="27"/>
        <v xml:space="preserve"> </v>
      </c>
      <c r="P233" s="179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5"/>
        <v>0</v>
      </c>
      <c r="I234" s="179"/>
      <c r="J234" s="141" t="str">
        <f t="shared" si="25"/>
        <v xml:space="preserve"> </v>
      </c>
      <c r="K234" s="179"/>
      <c r="L234" s="179"/>
      <c r="M234" s="145">
        <f t="shared" si="26"/>
        <v>0</v>
      </c>
      <c r="N234" s="179"/>
      <c r="O234" s="181" t="str">
        <f t="shared" si="27"/>
        <v xml:space="preserve"> </v>
      </c>
      <c r="P234" s="179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5"/>
        <v>0</v>
      </c>
      <c r="I235" s="179"/>
      <c r="J235" s="141" t="str">
        <f t="shared" si="25"/>
        <v xml:space="preserve"> </v>
      </c>
      <c r="K235" s="179"/>
      <c r="L235" s="179"/>
      <c r="M235" s="145">
        <f t="shared" si="26"/>
        <v>0</v>
      </c>
      <c r="N235" s="179"/>
      <c r="O235" s="181" t="str">
        <f t="shared" si="27"/>
        <v xml:space="preserve"> </v>
      </c>
      <c r="P235" s="179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5"/>
        <v>0</v>
      </c>
      <c r="I236" s="179"/>
      <c r="J236" s="141" t="str">
        <f t="shared" si="25"/>
        <v xml:space="preserve"> </v>
      </c>
      <c r="K236" s="179"/>
      <c r="L236" s="179"/>
      <c r="M236" s="145">
        <f t="shared" si="26"/>
        <v>0</v>
      </c>
      <c r="N236" s="179"/>
      <c r="O236" s="181" t="str">
        <f t="shared" si="27"/>
        <v xml:space="preserve"> </v>
      </c>
      <c r="P236" s="179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5"/>
        <v>0</v>
      </c>
      <c r="I237" s="179"/>
      <c r="J237" s="141" t="str">
        <f t="shared" si="25"/>
        <v xml:space="preserve"> </v>
      </c>
      <c r="K237" s="179"/>
      <c r="L237" s="179"/>
      <c r="M237" s="145">
        <f t="shared" si="26"/>
        <v>0</v>
      </c>
      <c r="N237" s="179"/>
      <c r="O237" s="181" t="str">
        <f t="shared" si="27"/>
        <v xml:space="preserve"> </v>
      </c>
      <c r="P237" s="179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5"/>
        <v>0</v>
      </c>
      <c r="I238" s="179"/>
      <c r="J238" s="141" t="str">
        <f t="shared" si="25"/>
        <v xml:space="preserve"> </v>
      </c>
      <c r="K238" s="179"/>
      <c r="L238" s="179"/>
      <c r="M238" s="145">
        <f t="shared" si="26"/>
        <v>0</v>
      </c>
      <c r="N238" s="179"/>
      <c r="O238" s="181" t="str">
        <f t="shared" si="27"/>
        <v xml:space="preserve"> </v>
      </c>
      <c r="P238" s="179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5"/>
        <v>0</v>
      </c>
      <c r="I239" s="179"/>
      <c r="J239" s="141" t="str">
        <f t="shared" si="25"/>
        <v xml:space="preserve"> </v>
      </c>
      <c r="K239" s="179"/>
      <c r="L239" s="179"/>
      <c r="M239" s="145">
        <f t="shared" si="26"/>
        <v>0</v>
      </c>
      <c r="N239" s="179"/>
      <c r="O239" s="181" t="str">
        <f t="shared" si="27"/>
        <v xml:space="preserve"> </v>
      </c>
      <c r="P239" s="179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5"/>
        <v>0</v>
      </c>
      <c r="I240" s="179"/>
      <c r="J240" s="141" t="str">
        <f t="shared" si="25"/>
        <v xml:space="preserve"> </v>
      </c>
      <c r="K240" s="179"/>
      <c r="L240" s="179"/>
      <c r="M240" s="145">
        <f t="shared" si="26"/>
        <v>0</v>
      </c>
      <c r="N240" s="179"/>
      <c r="O240" s="181" t="str">
        <f t="shared" si="27"/>
        <v xml:space="preserve"> </v>
      </c>
      <c r="P240" s="179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5"/>
        <v>0</v>
      </c>
      <c r="I241" s="179"/>
      <c r="J241" s="141" t="str">
        <f t="shared" si="25"/>
        <v xml:space="preserve"> </v>
      </c>
      <c r="K241" s="179"/>
      <c r="L241" s="179"/>
      <c r="M241" s="145">
        <f t="shared" si="26"/>
        <v>0</v>
      </c>
      <c r="N241" s="179"/>
      <c r="O241" s="181" t="str">
        <f t="shared" si="27"/>
        <v xml:space="preserve"> </v>
      </c>
      <c r="P241" s="179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5"/>
        <v>0</v>
      </c>
      <c r="I242" s="179"/>
      <c r="J242" s="141" t="str">
        <f t="shared" si="25"/>
        <v xml:space="preserve"> </v>
      </c>
      <c r="K242" s="179"/>
      <c r="L242" s="179"/>
      <c r="M242" s="145">
        <f t="shared" si="26"/>
        <v>0</v>
      </c>
      <c r="N242" s="179"/>
      <c r="O242" s="181" t="str">
        <f t="shared" si="27"/>
        <v xml:space="preserve"> </v>
      </c>
      <c r="P242" s="179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5"/>
        <v>0</v>
      </c>
      <c r="I243" s="179"/>
      <c r="J243" s="141" t="str">
        <f t="shared" si="25"/>
        <v xml:space="preserve"> </v>
      </c>
      <c r="K243" s="179"/>
      <c r="L243" s="179"/>
      <c r="M243" s="145">
        <f t="shared" si="26"/>
        <v>0</v>
      </c>
      <c r="N243" s="179"/>
      <c r="O243" s="181" t="str">
        <f t="shared" si="27"/>
        <v xml:space="preserve"> </v>
      </c>
      <c r="P243" s="179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5"/>
        <v>0</v>
      </c>
      <c r="I244" s="179"/>
      <c r="J244" s="141" t="str">
        <f t="shared" si="25"/>
        <v xml:space="preserve"> </v>
      </c>
      <c r="K244" s="179"/>
      <c r="L244" s="179"/>
      <c r="M244" s="145">
        <f t="shared" si="26"/>
        <v>0</v>
      </c>
      <c r="N244" s="179"/>
      <c r="O244" s="181" t="str">
        <f t="shared" si="27"/>
        <v xml:space="preserve"> </v>
      </c>
      <c r="P244" s="179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5"/>
        <v>0</v>
      </c>
      <c r="I245" s="179"/>
      <c r="J245" s="141" t="str">
        <f t="shared" si="25"/>
        <v xml:space="preserve"> </v>
      </c>
      <c r="K245" s="179"/>
      <c r="L245" s="179"/>
      <c r="M245" s="145">
        <f t="shared" si="26"/>
        <v>0</v>
      </c>
      <c r="N245" s="179"/>
      <c r="O245" s="181" t="str">
        <f t="shared" si="27"/>
        <v xml:space="preserve"> </v>
      </c>
      <c r="P245" s="179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5"/>
        <v>0</v>
      </c>
      <c r="I246" s="179"/>
      <c r="J246" s="141" t="str">
        <f t="shared" si="25"/>
        <v xml:space="preserve"> </v>
      </c>
      <c r="K246" s="179"/>
      <c r="L246" s="179"/>
      <c r="M246" s="145">
        <f t="shared" si="26"/>
        <v>0</v>
      </c>
      <c r="N246" s="179"/>
      <c r="O246" s="181" t="str">
        <f t="shared" si="27"/>
        <v xml:space="preserve"> </v>
      </c>
      <c r="P246" s="179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5"/>
        <v>0</v>
      </c>
      <c r="I247" s="179"/>
      <c r="J247" s="141" t="str">
        <f t="shared" si="25"/>
        <v xml:space="preserve"> </v>
      </c>
      <c r="K247" s="179"/>
      <c r="L247" s="179"/>
      <c r="M247" s="145">
        <f t="shared" si="26"/>
        <v>0</v>
      </c>
      <c r="N247" s="179"/>
      <c r="O247" s="181" t="str">
        <f t="shared" si="27"/>
        <v xml:space="preserve"> </v>
      </c>
      <c r="P247" s="179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5"/>
        <v>0</v>
      </c>
      <c r="I248" s="179"/>
      <c r="J248" s="141" t="str">
        <f t="shared" si="25"/>
        <v xml:space="preserve"> </v>
      </c>
      <c r="K248" s="179"/>
      <c r="L248" s="179"/>
      <c r="M248" s="145">
        <f t="shared" si="26"/>
        <v>0</v>
      </c>
      <c r="N248" s="179"/>
      <c r="O248" s="181" t="str">
        <f t="shared" si="27"/>
        <v xml:space="preserve"> </v>
      </c>
      <c r="P248" s="179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5"/>
        <v>0</v>
      </c>
      <c r="I249" s="179"/>
      <c r="J249" s="141" t="str">
        <f t="shared" si="25"/>
        <v xml:space="preserve"> </v>
      </c>
      <c r="K249" s="179"/>
      <c r="L249" s="179"/>
      <c r="M249" s="145">
        <f t="shared" si="26"/>
        <v>0</v>
      </c>
      <c r="N249" s="179"/>
      <c r="O249" s="181" t="str">
        <f t="shared" si="27"/>
        <v xml:space="preserve"> </v>
      </c>
      <c r="P249" s="179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5"/>
        <v>0</v>
      </c>
      <c r="I250" s="179"/>
      <c r="J250" s="141" t="str">
        <f t="shared" si="25"/>
        <v xml:space="preserve"> </v>
      </c>
      <c r="K250" s="179"/>
      <c r="L250" s="179"/>
      <c r="M250" s="145">
        <f t="shared" si="26"/>
        <v>0</v>
      </c>
      <c r="N250" s="179"/>
      <c r="O250" s="181" t="str">
        <f t="shared" si="27"/>
        <v xml:space="preserve"> </v>
      </c>
      <c r="P250" s="179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5"/>
        <v>0</v>
      </c>
      <c r="I251" s="179"/>
      <c r="J251" s="141" t="str">
        <f t="shared" si="25"/>
        <v xml:space="preserve"> </v>
      </c>
      <c r="K251" s="179"/>
      <c r="L251" s="179"/>
      <c r="M251" s="145">
        <f t="shared" si="26"/>
        <v>0</v>
      </c>
      <c r="N251" s="179"/>
      <c r="O251" s="181" t="str">
        <f t="shared" si="27"/>
        <v xml:space="preserve"> </v>
      </c>
      <c r="P251" s="179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5"/>
        <v>0</v>
      </c>
      <c r="I252" s="179"/>
      <c r="J252" s="141" t="str">
        <f t="shared" si="25"/>
        <v xml:space="preserve"> </v>
      </c>
      <c r="K252" s="179"/>
      <c r="L252" s="179"/>
      <c r="M252" s="145">
        <f t="shared" si="26"/>
        <v>0</v>
      </c>
      <c r="N252" s="179"/>
      <c r="O252" s="181" t="str">
        <f t="shared" si="27"/>
        <v xml:space="preserve"> </v>
      </c>
      <c r="P252" s="179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5"/>
        <v>0</v>
      </c>
      <c r="I253" s="179"/>
      <c r="J253" s="141" t="str">
        <f t="shared" si="25"/>
        <v xml:space="preserve"> </v>
      </c>
      <c r="K253" s="179"/>
      <c r="L253" s="179"/>
      <c r="M253" s="145">
        <f t="shared" si="26"/>
        <v>0</v>
      </c>
      <c r="N253" s="179"/>
      <c r="O253" s="181" t="str">
        <f t="shared" si="27"/>
        <v xml:space="preserve"> </v>
      </c>
      <c r="P253" s="179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5"/>
        <v>0</v>
      </c>
      <c r="I254" s="179"/>
      <c r="J254" s="141" t="str">
        <f t="shared" si="25"/>
        <v xml:space="preserve"> </v>
      </c>
      <c r="K254" s="179"/>
      <c r="L254" s="179"/>
      <c r="M254" s="145">
        <f t="shared" si="26"/>
        <v>0</v>
      </c>
      <c r="N254" s="179"/>
      <c r="O254" s="181" t="str">
        <f t="shared" si="27"/>
        <v xml:space="preserve"> </v>
      </c>
      <c r="P254" s="179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5"/>
        <v>0</v>
      </c>
      <c r="I255" s="179"/>
      <c r="J255" s="141" t="str">
        <f t="shared" si="25"/>
        <v xml:space="preserve"> </v>
      </c>
      <c r="K255" s="179"/>
      <c r="L255" s="179"/>
      <c r="M255" s="145">
        <f t="shared" si="26"/>
        <v>0</v>
      </c>
      <c r="N255" s="179"/>
      <c r="O255" s="181" t="str">
        <f t="shared" si="27"/>
        <v xml:space="preserve"> </v>
      </c>
      <c r="P255" s="179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5"/>
        <v>0</v>
      </c>
      <c r="I256" s="179"/>
      <c r="J256" s="141" t="str">
        <f t="shared" si="25"/>
        <v xml:space="preserve"> </v>
      </c>
      <c r="K256" s="179"/>
      <c r="L256" s="179"/>
      <c r="M256" s="145">
        <f t="shared" si="26"/>
        <v>0</v>
      </c>
      <c r="N256" s="179"/>
      <c r="O256" s="181" t="str">
        <f t="shared" si="27"/>
        <v xml:space="preserve"> </v>
      </c>
      <c r="P256" s="179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5"/>
        <v>0</v>
      </c>
      <c r="I257" s="179"/>
      <c r="J257" s="141" t="str">
        <f t="shared" si="25"/>
        <v xml:space="preserve"> </v>
      </c>
      <c r="K257" s="179"/>
      <c r="L257" s="179"/>
      <c r="M257" s="145">
        <f t="shared" si="26"/>
        <v>0</v>
      </c>
      <c r="N257" s="179"/>
      <c r="O257" s="181" t="str">
        <f t="shared" si="27"/>
        <v xml:space="preserve"> </v>
      </c>
      <c r="P257" s="179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5"/>
        <v>0</v>
      </c>
      <c r="I258" s="179"/>
      <c r="J258" s="141" t="str">
        <f t="shared" si="25"/>
        <v xml:space="preserve"> </v>
      </c>
      <c r="K258" s="179"/>
      <c r="L258" s="179"/>
      <c r="M258" s="145">
        <f t="shared" si="26"/>
        <v>0</v>
      </c>
      <c r="N258" s="179"/>
      <c r="O258" s="181" t="str">
        <f t="shared" si="27"/>
        <v xml:space="preserve"> </v>
      </c>
      <c r="P258" s="179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5"/>
        <v>0</v>
      </c>
      <c r="I259" s="179"/>
      <c r="J259" s="141" t="str">
        <f t="shared" si="25"/>
        <v xml:space="preserve"> </v>
      </c>
      <c r="K259" s="179"/>
      <c r="L259" s="179"/>
      <c r="M259" s="145">
        <f t="shared" si="26"/>
        <v>0</v>
      </c>
      <c r="N259" s="179"/>
      <c r="O259" s="181" t="str">
        <f t="shared" si="27"/>
        <v xml:space="preserve"> </v>
      </c>
      <c r="P259" s="179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5"/>
        <v>0</v>
      </c>
      <c r="I260" s="179"/>
      <c r="J260" s="141" t="str">
        <f t="shared" si="25"/>
        <v xml:space="preserve"> </v>
      </c>
      <c r="K260" s="179"/>
      <c r="L260" s="179"/>
      <c r="M260" s="145">
        <f t="shared" si="26"/>
        <v>0</v>
      </c>
      <c r="N260" s="179"/>
      <c r="O260" s="181" t="str">
        <f t="shared" si="27"/>
        <v xml:space="preserve"> </v>
      </c>
      <c r="P260" s="179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5"/>
        <v>0</v>
      </c>
      <c r="I261" s="179"/>
      <c r="J261" s="141" t="str">
        <f t="shared" si="25"/>
        <v xml:space="preserve"> </v>
      </c>
      <c r="K261" s="179"/>
      <c r="L261" s="179"/>
      <c r="M261" s="145">
        <f t="shared" si="26"/>
        <v>0</v>
      </c>
      <c r="N261" s="179"/>
      <c r="O261" s="181" t="str">
        <f t="shared" si="27"/>
        <v xml:space="preserve"> </v>
      </c>
      <c r="P261" s="179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5"/>
        <v>0</v>
      </c>
      <c r="I262" s="179"/>
      <c r="J262" s="141" t="str">
        <f t="shared" si="25"/>
        <v xml:space="preserve"> </v>
      </c>
      <c r="K262" s="179"/>
      <c r="L262" s="179"/>
      <c r="M262" s="145">
        <f t="shared" si="26"/>
        <v>0</v>
      </c>
      <c r="N262" s="179"/>
      <c r="O262" s="181" t="str">
        <f t="shared" si="27"/>
        <v xml:space="preserve"> </v>
      </c>
      <c r="P262" s="179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5"/>
        <v>0</v>
      </c>
      <c r="I263" s="179"/>
      <c r="J263" s="141" t="str">
        <f t="shared" si="25"/>
        <v xml:space="preserve"> </v>
      </c>
      <c r="K263" s="179"/>
      <c r="L263" s="179"/>
      <c r="M263" s="145">
        <f t="shared" si="26"/>
        <v>0</v>
      </c>
      <c r="N263" s="179"/>
      <c r="O263" s="181" t="str">
        <f t="shared" si="27"/>
        <v xml:space="preserve"> </v>
      </c>
      <c r="P263" s="179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5"/>
        <v>0</v>
      </c>
      <c r="I264" s="179"/>
      <c r="J264" s="141" t="str">
        <f t="shared" ref="J264:J271" si="36">IF(H264=0," ",I264/H264)</f>
        <v xml:space="preserve"> </v>
      </c>
      <c r="K264" s="179"/>
      <c r="L264" s="179"/>
      <c r="M264" s="145">
        <f t="shared" ref="M264:M271" si="37">SUM(K264:L264)</f>
        <v>0</v>
      </c>
      <c r="N264" s="179"/>
      <c r="O264" s="181" t="str">
        <f t="shared" ref="O264:O275" si="38">IF(M264=0," ",N264/M264)</f>
        <v xml:space="preserve"> </v>
      </c>
      <c r="P264" s="179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5"/>
        <v>0</v>
      </c>
      <c r="I265" s="179"/>
      <c r="J265" s="141" t="str">
        <f t="shared" si="36"/>
        <v xml:space="preserve"> </v>
      </c>
      <c r="K265" s="179"/>
      <c r="L265" s="179"/>
      <c r="M265" s="145">
        <f t="shared" si="37"/>
        <v>0</v>
      </c>
      <c r="N265" s="179"/>
      <c r="O265" s="181" t="str">
        <f t="shared" si="38"/>
        <v xml:space="preserve"> </v>
      </c>
      <c r="P265" s="179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5"/>
        <v>0</v>
      </c>
      <c r="I266" s="179"/>
      <c r="J266" s="141" t="str">
        <f t="shared" si="36"/>
        <v xml:space="preserve"> </v>
      </c>
      <c r="K266" s="179"/>
      <c r="L266" s="179"/>
      <c r="M266" s="145">
        <f t="shared" si="37"/>
        <v>0</v>
      </c>
      <c r="N266" s="179"/>
      <c r="O266" s="181" t="str">
        <f t="shared" si="38"/>
        <v xml:space="preserve"> </v>
      </c>
      <c r="P266" s="179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5"/>
        <v>0</v>
      </c>
      <c r="I267" s="179"/>
      <c r="J267" s="141" t="str">
        <f t="shared" si="36"/>
        <v xml:space="preserve"> </v>
      </c>
      <c r="K267" s="179"/>
      <c r="L267" s="179"/>
      <c r="M267" s="145">
        <f t="shared" si="37"/>
        <v>0</v>
      </c>
      <c r="N267" s="179"/>
      <c r="O267" s="181" t="str">
        <f t="shared" si="38"/>
        <v xml:space="preserve"> </v>
      </c>
      <c r="P267" s="179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5"/>
        <v>0</v>
      </c>
      <c r="I268" s="179"/>
      <c r="J268" s="141" t="str">
        <f t="shared" si="36"/>
        <v xml:space="preserve"> </v>
      </c>
      <c r="K268" s="179"/>
      <c r="L268" s="179"/>
      <c r="M268" s="145">
        <f t="shared" si="37"/>
        <v>0</v>
      </c>
      <c r="N268" s="179"/>
      <c r="O268" s="181" t="str">
        <f t="shared" si="38"/>
        <v xml:space="preserve"> </v>
      </c>
      <c r="P268" s="179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5"/>
        <v>0</v>
      </c>
      <c r="I269" s="179"/>
      <c r="J269" s="141" t="str">
        <f t="shared" si="36"/>
        <v xml:space="preserve"> </v>
      </c>
      <c r="K269" s="179"/>
      <c r="L269" s="179"/>
      <c r="M269" s="145">
        <f t="shared" si="37"/>
        <v>0</v>
      </c>
      <c r="N269" s="179"/>
      <c r="O269" s="181" t="str">
        <f t="shared" si="38"/>
        <v xml:space="preserve"> </v>
      </c>
      <c r="P269" s="179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5"/>
        <v>0</v>
      </c>
      <c r="I270" s="179"/>
      <c r="J270" s="141" t="str">
        <f t="shared" si="36"/>
        <v xml:space="preserve"> </v>
      </c>
      <c r="K270" s="179"/>
      <c r="L270" s="179"/>
      <c r="M270" s="145">
        <f t="shared" si="37"/>
        <v>0</v>
      </c>
      <c r="N270" s="179"/>
      <c r="O270" s="181" t="str">
        <f t="shared" si="38"/>
        <v xml:space="preserve"> </v>
      </c>
      <c r="P270" s="179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5"/>
        <v>0</v>
      </c>
      <c r="I271" s="179"/>
      <c r="J271" s="141" t="str">
        <f t="shared" si="36"/>
        <v xml:space="preserve"> </v>
      </c>
      <c r="K271" s="179"/>
      <c r="L271" s="179"/>
      <c r="M271" s="145">
        <f t="shared" si="37"/>
        <v>0</v>
      </c>
      <c r="N271" s="179"/>
      <c r="O271" s="181" t="str">
        <f t="shared" si="38"/>
        <v xml:space="preserve"> </v>
      </c>
      <c r="P271" s="179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6">
        <v>1958</v>
      </c>
      <c r="G272" s="146">
        <f t="shared" ref="G272:L272" si="39">G50+G86+G184+G214+G223+G247+G271</f>
        <v>0</v>
      </c>
      <c r="H272" s="146">
        <f t="shared" si="39"/>
        <v>5074</v>
      </c>
      <c r="I272" s="146">
        <f t="shared" si="39"/>
        <v>3189123</v>
      </c>
      <c r="J272" s="146" t="e">
        <f t="shared" si="39"/>
        <v>#VALUE!</v>
      </c>
      <c r="K272" s="146">
        <f t="shared" si="39"/>
        <v>2834000</v>
      </c>
      <c r="L272" s="146">
        <f t="shared" si="39"/>
        <v>269500</v>
      </c>
      <c r="M272" s="146">
        <f t="shared" ref="M272:N272" si="40">M50+M86+M184+M214+M223+M247+M271</f>
        <v>3103500</v>
      </c>
      <c r="N272" s="146">
        <f t="shared" si="40"/>
        <v>2459244</v>
      </c>
      <c r="O272" s="181">
        <f t="shared" si="38"/>
        <v>0.79240985983566936</v>
      </c>
      <c r="P272" s="146">
        <f t="shared" ref="P272" si="41">P50+P86+P184+P214+P223+P247+P271</f>
        <v>2834000</v>
      </c>
    </row>
    <row r="273" spans="1:17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4"/>
      <c r="G273" s="204"/>
      <c r="H273" s="204"/>
      <c r="I273" s="146">
        <v>675640</v>
      </c>
      <c r="J273" s="146"/>
      <c r="K273" s="146">
        <v>640080</v>
      </c>
      <c r="L273" s="146">
        <v>-298395</v>
      </c>
      <c r="M273" s="146">
        <f>SUM(K273:L273)</f>
        <v>341685</v>
      </c>
      <c r="N273" s="146">
        <v>341685</v>
      </c>
      <c r="O273" s="181">
        <f t="shared" si="38"/>
        <v>1</v>
      </c>
      <c r="P273" s="146">
        <v>640080</v>
      </c>
      <c r="Q273" s="362" t="s">
        <v>1027</v>
      </c>
    </row>
    <row r="274" spans="1:17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04"/>
      <c r="G274" s="204"/>
      <c r="H274" s="204"/>
      <c r="I274" s="146">
        <f t="shared" ref="I274" si="42">SUM(I273)</f>
        <v>675640</v>
      </c>
      <c r="J274" s="146">
        <f t="shared" ref="J274:N274" si="43">SUM(J273)</f>
        <v>0</v>
      </c>
      <c r="K274" s="146">
        <f t="shared" si="43"/>
        <v>640080</v>
      </c>
      <c r="L274" s="146">
        <f t="shared" si="43"/>
        <v>-298395</v>
      </c>
      <c r="M274" s="146">
        <f t="shared" si="43"/>
        <v>341685</v>
      </c>
      <c r="N274" s="146">
        <f t="shared" si="43"/>
        <v>341685</v>
      </c>
      <c r="O274" s="181">
        <f t="shared" si="38"/>
        <v>1</v>
      </c>
      <c r="P274" s="146">
        <f t="shared" ref="P274" si="44">SUM(P273)</f>
        <v>640080</v>
      </c>
    </row>
    <row r="275" spans="1:17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04"/>
      <c r="G275" s="204"/>
      <c r="H275" s="204"/>
      <c r="I275" s="146">
        <f t="shared" ref="I275" si="45">I272+I274</f>
        <v>3864763</v>
      </c>
      <c r="J275" s="146" t="e">
        <f t="shared" ref="J275:N275" si="46">J272+J274</f>
        <v>#VALUE!</v>
      </c>
      <c r="K275" s="146">
        <f t="shared" si="46"/>
        <v>3474080</v>
      </c>
      <c r="L275" s="146">
        <f t="shared" si="46"/>
        <v>-28895</v>
      </c>
      <c r="M275" s="146">
        <f t="shared" si="46"/>
        <v>3445185</v>
      </c>
      <c r="N275" s="146">
        <f t="shared" si="46"/>
        <v>2800929</v>
      </c>
      <c r="O275" s="181">
        <f t="shared" si="38"/>
        <v>0.81299814088358102</v>
      </c>
      <c r="P275" s="146">
        <f t="shared" ref="P275" si="47">P272+P274</f>
        <v>3474080</v>
      </c>
    </row>
    <row r="276" spans="1:17" x14ac:dyDescent="0.2">
      <c r="A276" s="202"/>
      <c r="B276" s="202"/>
      <c r="C276" s="52"/>
      <c r="D276" s="207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  <c r="P276" s="204"/>
    </row>
    <row r="278" spans="1:17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7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7" ht="15" customHeight="1" x14ac:dyDescent="0.2">
      <c r="A280" s="398" t="s">
        <v>3</v>
      </c>
      <c r="B280" s="399"/>
      <c r="C280" s="357" t="s">
        <v>4</v>
      </c>
      <c r="D280" s="357" t="s">
        <v>5</v>
      </c>
      <c r="E280" s="358"/>
      <c r="F280" s="356" t="s">
        <v>857</v>
      </c>
      <c r="G280" s="356" t="s">
        <v>858</v>
      </c>
      <c r="H280" s="356" t="s">
        <v>865</v>
      </c>
      <c r="I280" s="371" t="s">
        <v>866</v>
      </c>
      <c r="J280" s="356" t="s">
        <v>858</v>
      </c>
      <c r="K280" s="371" t="s">
        <v>866</v>
      </c>
      <c r="L280" s="356" t="s">
        <v>858</v>
      </c>
      <c r="M280" s="356" t="s">
        <v>865</v>
      </c>
      <c r="N280" s="356" t="s">
        <v>866</v>
      </c>
      <c r="O280" s="356" t="s">
        <v>867</v>
      </c>
      <c r="P280" s="356" t="s">
        <v>866</v>
      </c>
    </row>
    <row r="281" spans="1:17" ht="15" hidden="1" customHeight="1" x14ac:dyDescent="0.2">
      <c r="A281" s="400" t="s">
        <v>6</v>
      </c>
      <c r="B281" s="401"/>
      <c r="C281" s="3" t="s">
        <v>516</v>
      </c>
      <c r="D281" s="22" t="s">
        <v>517</v>
      </c>
      <c r="E281" s="23"/>
    </row>
    <row r="282" spans="1:17" ht="15" hidden="1" customHeight="1" x14ac:dyDescent="0.2">
      <c r="A282" s="400" t="s">
        <v>9</v>
      </c>
      <c r="B282" s="401"/>
      <c r="C282" s="3" t="s">
        <v>518</v>
      </c>
      <c r="D282" s="22" t="s">
        <v>519</v>
      </c>
      <c r="E282" s="23"/>
    </row>
    <row r="283" spans="1:17" ht="15" hidden="1" customHeight="1" x14ac:dyDescent="0.2">
      <c r="A283" s="400" t="s">
        <v>12</v>
      </c>
      <c r="B283" s="401"/>
      <c r="C283" s="3" t="s">
        <v>520</v>
      </c>
      <c r="D283" s="22" t="s">
        <v>521</v>
      </c>
      <c r="E283" s="23"/>
    </row>
    <row r="284" spans="1:17" ht="15" hidden="1" customHeight="1" x14ac:dyDescent="0.2">
      <c r="A284" s="400" t="s">
        <v>15</v>
      </c>
      <c r="B284" s="401"/>
      <c r="C284" s="3" t="s">
        <v>522</v>
      </c>
      <c r="D284" s="22" t="s">
        <v>523</v>
      </c>
      <c r="E284" s="23"/>
    </row>
    <row r="285" spans="1:17" ht="15" hidden="1" customHeight="1" x14ac:dyDescent="0.2">
      <c r="A285" s="400" t="s">
        <v>18</v>
      </c>
      <c r="B285" s="401"/>
      <c r="C285" s="3" t="s">
        <v>524</v>
      </c>
      <c r="D285" s="22" t="s">
        <v>525</v>
      </c>
      <c r="E285" s="23"/>
    </row>
    <row r="286" spans="1:17" ht="15" hidden="1" customHeight="1" x14ac:dyDescent="0.2">
      <c r="A286" s="400" t="s">
        <v>21</v>
      </c>
      <c r="B286" s="401"/>
      <c r="C286" s="3" t="s">
        <v>526</v>
      </c>
      <c r="D286" s="22" t="s">
        <v>527</v>
      </c>
      <c r="E286" s="23"/>
    </row>
    <row r="287" spans="1:17" ht="15" hidden="1" customHeight="1" x14ac:dyDescent="0.2">
      <c r="A287" s="400" t="s">
        <v>24</v>
      </c>
      <c r="B287" s="401"/>
      <c r="C287" s="3" t="s">
        <v>528</v>
      </c>
      <c r="D287" s="22" t="s">
        <v>529</v>
      </c>
      <c r="E287" s="23"/>
    </row>
    <row r="288" spans="1:17" ht="15" hidden="1" customHeight="1" x14ac:dyDescent="0.2">
      <c r="A288" s="400" t="s">
        <v>27</v>
      </c>
      <c r="B288" s="401"/>
      <c r="C288" s="3" t="s">
        <v>530</v>
      </c>
      <c r="D288" s="22" t="s">
        <v>531</v>
      </c>
      <c r="E288" s="23"/>
    </row>
    <row r="289" spans="1:10" ht="15" hidden="1" customHeight="1" x14ac:dyDescent="0.2">
      <c r="A289" s="400" t="s">
        <v>30</v>
      </c>
      <c r="B289" s="401"/>
      <c r="C289" s="3" t="s">
        <v>532</v>
      </c>
      <c r="D289" s="22" t="s">
        <v>533</v>
      </c>
      <c r="E289" s="23"/>
    </row>
    <row r="290" spans="1:10" ht="15" hidden="1" customHeight="1" x14ac:dyDescent="0.2">
      <c r="A290" s="400" t="s">
        <v>33</v>
      </c>
      <c r="B290" s="401"/>
      <c r="C290" s="3" t="s">
        <v>534</v>
      </c>
      <c r="D290" s="22" t="s">
        <v>535</v>
      </c>
      <c r="E290" s="23"/>
    </row>
    <row r="291" spans="1:10" ht="15" hidden="1" customHeight="1" x14ac:dyDescent="0.2">
      <c r="A291" s="400" t="s">
        <v>36</v>
      </c>
      <c r="B291" s="401"/>
      <c r="C291" s="3" t="s">
        <v>536</v>
      </c>
      <c r="D291" s="22" t="s">
        <v>537</v>
      </c>
      <c r="E291" s="23"/>
    </row>
    <row r="292" spans="1:10" ht="15" hidden="1" customHeight="1" x14ac:dyDescent="0.2">
      <c r="A292" s="400" t="s">
        <v>38</v>
      </c>
      <c r="B292" s="401"/>
      <c r="C292" s="3" t="s">
        <v>538</v>
      </c>
      <c r="D292" s="22" t="s">
        <v>539</v>
      </c>
      <c r="E292" s="23"/>
    </row>
    <row r="293" spans="1:10" ht="15" hidden="1" customHeight="1" x14ac:dyDescent="0.2">
      <c r="A293" s="400" t="s">
        <v>40</v>
      </c>
      <c r="B293" s="401"/>
      <c r="C293" s="3" t="s">
        <v>540</v>
      </c>
      <c r="D293" s="22" t="s">
        <v>541</v>
      </c>
      <c r="E293" s="23"/>
    </row>
    <row r="294" spans="1:10" ht="15" hidden="1" customHeight="1" x14ac:dyDescent="0.2">
      <c r="A294" s="400" t="s">
        <v>42</v>
      </c>
      <c r="B294" s="401"/>
      <c r="C294" s="24" t="s">
        <v>542</v>
      </c>
      <c r="D294" s="22" t="s">
        <v>541</v>
      </c>
      <c r="E294" s="25"/>
    </row>
    <row r="295" spans="1:10" ht="15" hidden="1" customHeight="1" x14ac:dyDescent="0.2">
      <c r="A295" s="402" t="s">
        <v>44</v>
      </c>
      <c r="B295" s="403"/>
      <c r="C295" s="4" t="s">
        <v>543</v>
      </c>
      <c r="D295" s="19" t="s">
        <v>544</v>
      </c>
      <c r="E295" s="26"/>
      <c r="J295"/>
    </row>
    <row r="296" spans="1:10" ht="15" hidden="1" customHeight="1" x14ac:dyDescent="0.2">
      <c r="A296" s="400" t="s">
        <v>46</v>
      </c>
      <c r="B296" s="401"/>
      <c r="C296" s="3" t="s">
        <v>545</v>
      </c>
      <c r="D296" s="22" t="s">
        <v>546</v>
      </c>
      <c r="E296" s="23"/>
    </row>
    <row r="297" spans="1:10" ht="25.5" hidden="1" customHeight="1" x14ac:dyDescent="0.2">
      <c r="A297" s="400" t="s">
        <v>48</v>
      </c>
      <c r="B297" s="401"/>
      <c r="C297" s="3" t="s">
        <v>547</v>
      </c>
      <c r="D297" s="22" t="s">
        <v>548</v>
      </c>
      <c r="E297" s="23"/>
    </row>
    <row r="298" spans="1:10" ht="15" hidden="1" customHeight="1" x14ac:dyDescent="0.2">
      <c r="A298" s="400" t="s">
        <v>50</v>
      </c>
      <c r="B298" s="401"/>
      <c r="C298" s="3" t="s">
        <v>549</v>
      </c>
      <c r="D298" s="22" t="s">
        <v>550</v>
      </c>
      <c r="E298" s="23"/>
    </row>
    <row r="299" spans="1:10" ht="15" hidden="1" customHeight="1" x14ac:dyDescent="0.2">
      <c r="A299" s="402" t="s">
        <v>52</v>
      </c>
      <c r="B299" s="403"/>
      <c r="C299" s="4" t="s">
        <v>551</v>
      </c>
      <c r="D299" s="19" t="s">
        <v>552</v>
      </c>
      <c r="E299" s="26"/>
      <c r="J299"/>
    </row>
    <row r="300" spans="1:10" ht="15" hidden="1" customHeight="1" x14ac:dyDescent="0.2">
      <c r="A300" s="402" t="s">
        <v>54</v>
      </c>
      <c r="B300" s="403"/>
      <c r="C300" s="4" t="s">
        <v>553</v>
      </c>
      <c r="D300" s="19" t="s">
        <v>554</v>
      </c>
      <c r="E300" s="26"/>
      <c r="J300"/>
    </row>
    <row r="301" spans="1:10" ht="25.5" hidden="1" customHeight="1" x14ac:dyDescent="0.2">
      <c r="A301" s="402">
        <v>21</v>
      </c>
      <c r="B301" s="403"/>
      <c r="C301" s="4" t="s">
        <v>555</v>
      </c>
      <c r="D301" s="19" t="s">
        <v>556</v>
      </c>
      <c r="E301" s="26"/>
      <c r="J301"/>
    </row>
    <row r="302" spans="1:10" ht="15" hidden="1" customHeight="1" x14ac:dyDescent="0.2">
      <c r="A302" s="400">
        <v>22</v>
      </c>
      <c r="B302" s="401"/>
      <c r="C302" s="24" t="s">
        <v>168</v>
      </c>
      <c r="D302" s="22" t="s">
        <v>556</v>
      </c>
      <c r="E302" s="25"/>
    </row>
    <row r="303" spans="1:10" ht="15" hidden="1" customHeight="1" x14ac:dyDescent="0.2">
      <c r="A303" s="400">
        <v>23</v>
      </c>
      <c r="B303" s="401"/>
      <c r="C303" s="24" t="s">
        <v>185</v>
      </c>
      <c r="D303" s="22" t="s">
        <v>556</v>
      </c>
      <c r="E303" s="25"/>
    </row>
    <row r="304" spans="1:10" ht="15" hidden="1" customHeight="1" x14ac:dyDescent="0.2">
      <c r="A304" s="400">
        <v>24</v>
      </c>
      <c r="B304" s="401"/>
      <c r="C304" s="24" t="s">
        <v>172</v>
      </c>
      <c r="D304" s="22" t="s">
        <v>556</v>
      </c>
      <c r="E304" s="25"/>
    </row>
    <row r="305" spans="1:16" ht="15" hidden="1" customHeight="1" x14ac:dyDescent="0.2">
      <c r="A305" s="400">
        <v>25</v>
      </c>
      <c r="B305" s="401"/>
      <c r="C305" s="24" t="s">
        <v>189</v>
      </c>
      <c r="D305" s="22" t="s">
        <v>556</v>
      </c>
      <c r="E305" s="25"/>
    </row>
    <row r="306" spans="1:16" ht="15" hidden="1" customHeight="1" x14ac:dyDescent="0.2">
      <c r="A306" s="400">
        <v>26</v>
      </c>
      <c r="B306" s="401"/>
      <c r="C306" s="24" t="s">
        <v>557</v>
      </c>
      <c r="D306" s="22" t="s">
        <v>556</v>
      </c>
      <c r="E306" s="25"/>
    </row>
    <row r="307" spans="1:16" ht="38.25" hidden="1" customHeight="1" x14ac:dyDescent="0.2">
      <c r="A307" s="400">
        <v>27</v>
      </c>
      <c r="B307" s="401"/>
      <c r="C307" s="24" t="s">
        <v>558</v>
      </c>
      <c r="D307" s="22" t="s">
        <v>556</v>
      </c>
      <c r="E307" s="25"/>
    </row>
    <row r="308" spans="1:16" ht="15" hidden="1" customHeight="1" x14ac:dyDescent="0.2">
      <c r="A308" s="400">
        <v>28</v>
      </c>
      <c r="B308" s="401"/>
      <c r="C308" s="24" t="s">
        <v>559</v>
      </c>
      <c r="D308" s="22" t="s">
        <v>556</v>
      </c>
      <c r="E308" s="25"/>
    </row>
    <row r="309" spans="1:16" ht="15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I309" s="148">
        <v>210000</v>
      </c>
      <c r="J309" s="148"/>
      <c r="K309" s="148"/>
      <c r="L309" s="148"/>
      <c r="M309" s="148">
        <f>SUM(K309:L309)</f>
        <v>0</v>
      </c>
      <c r="N309" s="148">
        <v>0</v>
      </c>
      <c r="O309" s="181" t="str">
        <f t="shared" ref="O309:O312" si="48">IF(M309=0," ",N309/M309)</f>
        <v xml:space="preserve"> </v>
      </c>
      <c r="P309" s="148"/>
    </row>
    <row r="310" spans="1:16" ht="15" customHeight="1" x14ac:dyDescent="0.2">
      <c r="A310" s="383" t="s">
        <v>67</v>
      </c>
      <c r="B310" s="383"/>
      <c r="C310" s="3" t="s">
        <v>562</v>
      </c>
      <c r="D310" s="22" t="s">
        <v>563</v>
      </c>
      <c r="E310" s="23"/>
      <c r="I310" s="148">
        <v>12168</v>
      </c>
      <c r="J310" s="148"/>
      <c r="K310" s="177"/>
      <c r="L310" s="148">
        <v>640080</v>
      </c>
      <c r="M310" s="148">
        <f>SUM(K310:L310)</f>
        <v>640080</v>
      </c>
      <c r="N310" s="148">
        <v>640080</v>
      </c>
      <c r="O310" s="181">
        <f t="shared" si="48"/>
        <v>1</v>
      </c>
      <c r="P310" s="177"/>
    </row>
    <row r="311" spans="1:16" ht="15" customHeight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I311" s="148"/>
      <c r="J311" s="148"/>
      <c r="K311" s="177"/>
      <c r="L311" s="148"/>
      <c r="M311" s="148"/>
      <c r="N311" s="148"/>
      <c r="O311" s="181" t="str">
        <f t="shared" si="48"/>
        <v xml:space="preserve"> </v>
      </c>
      <c r="P311" s="177"/>
    </row>
    <row r="312" spans="1:16" s="80" customFormat="1" ht="15" customHeight="1" x14ac:dyDescent="0.25">
      <c r="A312" s="384" t="s">
        <v>69</v>
      </c>
      <c r="B312" s="384"/>
      <c r="C312" s="4" t="s">
        <v>566</v>
      </c>
      <c r="D312" s="19" t="s">
        <v>567</v>
      </c>
      <c r="E312" s="26"/>
      <c r="I312" s="149">
        <f t="shared" ref="I312" si="49">SUM(I309:I311)</f>
        <v>222168</v>
      </c>
      <c r="J312" s="149">
        <f t="shared" ref="J312:N312" si="50">SUM(J309:J311)</f>
        <v>0</v>
      </c>
      <c r="K312" s="149">
        <f>SUM(K309:K311)</f>
        <v>0</v>
      </c>
      <c r="L312" s="149">
        <f t="shared" si="50"/>
        <v>640080</v>
      </c>
      <c r="M312" s="149">
        <f t="shared" si="50"/>
        <v>640080</v>
      </c>
      <c r="N312" s="149">
        <f t="shared" si="50"/>
        <v>640080</v>
      </c>
      <c r="O312" s="360">
        <f t="shared" si="48"/>
        <v>1</v>
      </c>
      <c r="P312" s="149">
        <f>SUM(P309:P311)</f>
        <v>0</v>
      </c>
    </row>
    <row r="313" spans="1:16" ht="15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I313" s="177"/>
      <c r="J313" s="137"/>
      <c r="K313" s="177"/>
      <c r="L313" s="177"/>
      <c r="M313" s="177"/>
      <c r="N313" s="177"/>
      <c r="O313" s="177"/>
      <c r="P313" s="177"/>
    </row>
    <row r="314" spans="1:16" ht="15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I314" s="177"/>
      <c r="J314" s="137"/>
      <c r="K314" s="177"/>
      <c r="L314" s="177"/>
      <c r="M314" s="177"/>
      <c r="N314" s="177"/>
      <c r="O314" s="177"/>
      <c r="P314" s="177"/>
    </row>
    <row r="315" spans="1:16" ht="15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I315" s="177"/>
      <c r="J315" s="74"/>
      <c r="K315" s="177"/>
      <c r="L315" s="177"/>
      <c r="M315" s="177"/>
      <c r="N315" s="177"/>
      <c r="O315" s="177"/>
      <c r="P315" s="177"/>
    </row>
    <row r="316" spans="1:16" ht="15" customHeight="1" x14ac:dyDescent="0.2">
      <c r="A316" s="383" t="s">
        <v>75</v>
      </c>
      <c r="B316" s="383"/>
      <c r="C316" s="3" t="s">
        <v>574</v>
      </c>
      <c r="D316" s="22" t="s">
        <v>575</v>
      </c>
      <c r="E316" s="23"/>
      <c r="I316" s="177"/>
      <c r="J316" s="137"/>
      <c r="K316" s="177"/>
      <c r="L316" s="177"/>
      <c r="M316" s="177"/>
      <c r="N316" s="177"/>
      <c r="O316" s="177"/>
      <c r="P316" s="177"/>
    </row>
    <row r="317" spans="1:16" ht="15" customHeight="1" x14ac:dyDescent="0.2">
      <c r="A317" s="383" t="s">
        <v>76</v>
      </c>
      <c r="B317" s="383"/>
      <c r="C317" s="3" t="s">
        <v>576</v>
      </c>
      <c r="D317" s="22" t="s">
        <v>577</v>
      </c>
      <c r="E317" s="23"/>
      <c r="I317" s="177"/>
      <c r="J317" s="137"/>
      <c r="K317" s="177"/>
      <c r="L317" s="177"/>
      <c r="M317" s="177"/>
      <c r="N317" s="177"/>
      <c r="O317" s="177"/>
      <c r="P317" s="177"/>
    </row>
    <row r="318" spans="1:16" ht="15" customHeight="1" x14ac:dyDescent="0.2">
      <c r="A318" s="383" t="s">
        <v>77</v>
      </c>
      <c r="B318" s="383"/>
      <c r="C318" s="3" t="s">
        <v>578</v>
      </c>
      <c r="D318" s="22" t="s">
        <v>579</v>
      </c>
      <c r="E318" s="23"/>
      <c r="I318" s="177"/>
      <c r="J318" s="137"/>
      <c r="K318" s="177"/>
      <c r="L318" s="177"/>
      <c r="M318" s="177"/>
      <c r="N318" s="177"/>
      <c r="O318" s="177"/>
      <c r="P318" s="177"/>
    </row>
    <row r="319" spans="1:16" ht="25.5" customHeight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I319" s="177"/>
      <c r="J319" s="137"/>
      <c r="K319" s="177"/>
      <c r="L319" s="177"/>
      <c r="M319" s="177"/>
      <c r="N319" s="177"/>
      <c r="O319" s="177"/>
      <c r="P319" s="177"/>
    </row>
    <row r="320" spans="1:16" ht="15" customHeight="1" x14ac:dyDescent="0.2">
      <c r="A320" s="383" t="s">
        <v>79</v>
      </c>
      <c r="B320" s="383"/>
      <c r="C320" s="3" t="s">
        <v>581</v>
      </c>
      <c r="D320" s="22" t="s">
        <v>582</v>
      </c>
      <c r="E320" s="23"/>
      <c r="I320" s="177"/>
      <c r="J320" s="137"/>
      <c r="K320" s="177"/>
      <c r="L320" s="177"/>
      <c r="M320" s="177"/>
      <c r="N320" s="177"/>
      <c r="O320" s="177"/>
      <c r="P320" s="177"/>
    </row>
    <row r="321" spans="1:16" ht="15" customHeight="1" x14ac:dyDescent="0.2">
      <c r="A321" s="383" t="s">
        <v>80</v>
      </c>
      <c r="B321" s="383"/>
      <c r="C321" s="27" t="s">
        <v>583</v>
      </c>
      <c r="D321" s="22" t="s">
        <v>584</v>
      </c>
      <c r="E321" s="28"/>
      <c r="I321" s="177"/>
      <c r="J321" s="137"/>
      <c r="K321" s="177"/>
      <c r="L321" s="177"/>
      <c r="M321" s="177"/>
      <c r="N321" s="177"/>
      <c r="O321" s="177"/>
      <c r="P321" s="177"/>
    </row>
    <row r="322" spans="1:16" ht="15" customHeight="1" x14ac:dyDescent="0.2">
      <c r="A322" s="383" t="s">
        <v>81</v>
      </c>
      <c r="B322" s="383"/>
      <c r="C322" s="24" t="s">
        <v>355</v>
      </c>
      <c r="D322" s="22" t="s">
        <v>584</v>
      </c>
      <c r="E322" s="25"/>
      <c r="I322" s="177"/>
      <c r="J322" s="137"/>
      <c r="K322" s="177"/>
      <c r="L322" s="177"/>
      <c r="M322" s="177"/>
      <c r="N322" s="177"/>
      <c r="O322" s="177"/>
      <c r="P322" s="177"/>
    </row>
    <row r="323" spans="1:16" ht="15" customHeight="1" x14ac:dyDescent="0.2">
      <c r="A323" s="383" t="s">
        <v>82</v>
      </c>
      <c r="B323" s="383"/>
      <c r="C323" s="3" t="s">
        <v>585</v>
      </c>
      <c r="D323" s="22" t="s">
        <v>586</v>
      </c>
      <c r="E323" s="23"/>
      <c r="I323" s="148">
        <v>360000</v>
      </c>
      <c r="J323" s="148"/>
      <c r="K323" s="148"/>
      <c r="L323" s="148">
        <v>0</v>
      </c>
      <c r="M323" s="148">
        <f>SUM(K323:L323)</f>
        <v>0</v>
      </c>
      <c r="N323" s="148">
        <v>0</v>
      </c>
      <c r="O323" s="181" t="str">
        <f t="shared" ref="O323" si="51">IF(M323=0," ",N323/M323)</f>
        <v xml:space="preserve"> </v>
      </c>
      <c r="P323" s="148"/>
    </row>
    <row r="324" spans="1:16" ht="15" customHeight="1" x14ac:dyDescent="0.2">
      <c r="A324" s="383" t="s">
        <v>85</v>
      </c>
      <c r="B324" s="383"/>
      <c r="C324" s="3" t="s">
        <v>587</v>
      </c>
      <c r="D324" s="22" t="s">
        <v>588</v>
      </c>
      <c r="E324" s="23"/>
      <c r="I324" s="148">
        <v>0</v>
      </c>
      <c r="J324" s="148"/>
      <c r="K324" s="177"/>
      <c r="L324" s="148">
        <v>70000</v>
      </c>
      <c r="M324" s="148">
        <f>SUM(K324:L324)</f>
        <v>70000</v>
      </c>
      <c r="N324" s="148">
        <v>70000</v>
      </c>
      <c r="O324" s="181">
        <f t="shared" ref="O324:O386" si="52">IF(M324=0," ",N324/M324)</f>
        <v>1</v>
      </c>
      <c r="P324" s="177"/>
    </row>
    <row r="325" spans="1:16" ht="15" hidden="1" customHeight="1" x14ac:dyDescent="0.2">
      <c r="A325" s="383" t="s">
        <v>88</v>
      </c>
      <c r="B325" s="383"/>
      <c r="C325" s="24" t="s">
        <v>589</v>
      </c>
      <c r="D325" s="22" t="s">
        <v>588</v>
      </c>
      <c r="E325" s="25"/>
      <c r="I325" s="148"/>
      <c r="J325" s="148"/>
      <c r="K325" s="177"/>
      <c r="L325" s="148"/>
      <c r="M325" s="148">
        <f t="shared" ref="M325" si="53">SUM(M322:M323)</f>
        <v>0</v>
      </c>
      <c r="N325" s="148"/>
      <c r="O325" s="181" t="str">
        <f t="shared" si="52"/>
        <v xml:space="preserve"> </v>
      </c>
      <c r="P325" s="177"/>
    </row>
    <row r="326" spans="1:16" ht="15" customHeight="1" x14ac:dyDescent="0.2">
      <c r="A326" s="384" t="s">
        <v>91</v>
      </c>
      <c r="B326" s="384"/>
      <c r="C326" s="4" t="s">
        <v>590</v>
      </c>
      <c r="D326" s="19" t="s">
        <v>591</v>
      </c>
      <c r="E326" s="26"/>
      <c r="I326" s="149">
        <f t="shared" ref="I326" si="54">SUM(I323:I324)</f>
        <v>360000</v>
      </c>
      <c r="J326" s="149">
        <f t="shared" ref="J326:N326" si="55">SUM(J323:J324)</f>
        <v>0</v>
      </c>
      <c r="K326" s="149">
        <f>SUM(K316:K324)</f>
        <v>0</v>
      </c>
      <c r="L326" s="149">
        <f t="shared" si="55"/>
        <v>70000</v>
      </c>
      <c r="M326" s="149">
        <f t="shared" si="55"/>
        <v>70000</v>
      </c>
      <c r="N326" s="149">
        <f t="shared" si="55"/>
        <v>70000</v>
      </c>
      <c r="O326" s="360">
        <f t="shared" si="52"/>
        <v>1</v>
      </c>
      <c r="P326" s="149">
        <f>SUM(P316:P324)</f>
        <v>0</v>
      </c>
    </row>
    <row r="327" spans="1:16" ht="15" customHeight="1" x14ac:dyDescent="0.2">
      <c r="A327" s="383" t="s">
        <v>94</v>
      </c>
      <c r="B327" s="383"/>
      <c r="C327" s="3" t="s">
        <v>592</v>
      </c>
      <c r="D327" s="22" t="s">
        <v>593</v>
      </c>
      <c r="E327" s="23"/>
      <c r="I327" s="148"/>
      <c r="J327" s="148"/>
      <c r="K327" s="177"/>
      <c r="L327" s="148"/>
      <c r="M327" s="148"/>
      <c r="N327" s="148"/>
      <c r="O327" s="181" t="str">
        <f t="shared" si="52"/>
        <v xml:space="preserve"> </v>
      </c>
      <c r="P327" s="177"/>
    </row>
    <row r="328" spans="1:16" ht="15" customHeight="1" x14ac:dyDescent="0.2">
      <c r="A328" s="383" t="s">
        <v>95</v>
      </c>
      <c r="B328" s="383"/>
      <c r="C328" s="3" t="s">
        <v>594</v>
      </c>
      <c r="D328" s="22" t="s">
        <v>595</v>
      </c>
      <c r="E328" s="23"/>
      <c r="I328" s="148"/>
      <c r="J328" s="148"/>
      <c r="K328" s="177"/>
      <c r="L328" s="148"/>
      <c r="M328" s="148"/>
      <c r="N328" s="148"/>
      <c r="O328" s="181" t="str">
        <f t="shared" si="52"/>
        <v xml:space="preserve"> </v>
      </c>
      <c r="P328" s="177"/>
    </row>
    <row r="329" spans="1:16" ht="15" customHeight="1" x14ac:dyDescent="0.2">
      <c r="A329" s="384" t="s">
        <v>96</v>
      </c>
      <c r="B329" s="384"/>
      <c r="C329" s="4" t="s">
        <v>596</v>
      </c>
      <c r="D329" s="19" t="s">
        <v>597</v>
      </c>
      <c r="E329" s="26"/>
      <c r="I329" s="148"/>
      <c r="J329" s="148"/>
      <c r="K329" s="177"/>
      <c r="L329" s="148"/>
      <c r="M329" s="148">
        <f>SUM(M327:M328)</f>
        <v>0</v>
      </c>
      <c r="N329" s="148"/>
      <c r="O329" s="181" t="str">
        <f t="shared" si="52"/>
        <v xml:space="preserve"> </v>
      </c>
      <c r="P329" s="177"/>
    </row>
    <row r="330" spans="1:16" ht="15" customHeight="1" x14ac:dyDescent="0.2">
      <c r="A330" s="383" t="s">
        <v>97</v>
      </c>
      <c r="B330" s="383"/>
      <c r="C330" s="3" t="s">
        <v>598</v>
      </c>
      <c r="D330" s="22" t="s">
        <v>599</v>
      </c>
      <c r="E330" s="23"/>
      <c r="I330" s="148">
        <v>157185</v>
      </c>
      <c r="J330" s="148"/>
      <c r="K330" s="148"/>
      <c r="L330" s="148">
        <v>18900</v>
      </c>
      <c r="M330" s="148">
        <f>SUM(K330:L330)</f>
        <v>18900</v>
      </c>
      <c r="N330" s="148">
        <v>18900</v>
      </c>
      <c r="O330" s="181">
        <f t="shared" si="52"/>
        <v>1</v>
      </c>
      <c r="P330" s="148"/>
    </row>
    <row r="331" spans="1:16" ht="15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I331" s="148"/>
      <c r="J331" s="148"/>
      <c r="K331" s="148"/>
      <c r="L331" s="148"/>
      <c r="M331" s="148">
        <f t="shared" ref="M331" si="56">SUM(M328:M329)</f>
        <v>0</v>
      </c>
      <c r="N331" s="148"/>
      <c r="O331" s="181" t="str">
        <f t="shared" si="52"/>
        <v xml:space="preserve"> </v>
      </c>
      <c r="P331" s="148"/>
    </row>
    <row r="332" spans="1:16" ht="15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I332" s="148"/>
      <c r="J332" s="148"/>
      <c r="K332" s="148"/>
      <c r="L332" s="148"/>
      <c r="M332" s="148"/>
      <c r="N332" s="148"/>
      <c r="O332" s="181" t="str">
        <f t="shared" si="52"/>
        <v xml:space="preserve"> </v>
      </c>
      <c r="P332" s="148"/>
    </row>
    <row r="333" spans="1:16" ht="15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I333" s="148"/>
      <c r="J333" s="148"/>
      <c r="K333" s="148"/>
      <c r="L333" s="148"/>
      <c r="M333" s="148"/>
      <c r="N333" s="148"/>
      <c r="O333" s="181" t="str">
        <f t="shared" si="52"/>
        <v xml:space="preserve"> </v>
      </c>
      <c r="P333" s="148"/>
    </row>
    <row r="334" spans="1:16" ht="15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I334" s="148"/>
      <c r="J334" s="148"/>
      <c r="K334" s="148"/>
      <c r="L334" s="148"/>
      <c r="M334" s="148">
        <f t="shared" ref="M334" si="57">SUM(M331:M332)</f>
        <v>0</v>
      </c>
      <c r="N334" s="148"/>
      <c r="O334" s="181" t="str">
        <f t="shared" si="52"/>
        <v xml:space="preserve"> </v>
      </c>
      <c r="P334" s="148"/>
    </row>
    <row r="335" spans="1:16" ht="15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I335" s="148"/>
      <c r="J335" s="148"/>
      <c r="K335" s="148"/>
      <c r="L335" s="148"/>
      <c r="M335" s="148">
        <f t="shared" ref="M335" si="58">SUM(M332:M333)</f>
        <v>0</v>
      </c>
      <c r="N335" s="148"/>
      <c r="O335" s="181" t="str">
        <f t="shared" si="52"/>
        <v xml:space="preserve"> </v>
      </c>
      <c r="P335" s="148"/>
    </row>
    <row r="336" spans="1:16" ht="15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I336" s="148"/>
      <c r="J336" s="148"/>
      <c r="K336" s="148"/>
      <c r="L336" s="148"/>
      <c r="M336" s="148">
        <f t="shared" ref="M336" si="59">SUM(M333:M334)</f>
        <v>0</v>
      </c>
      <c r="N336" s="148"/>
      <c r="O336" s="181" t="str">
        <f t="shared" si="52"/>
        <v xml:space="preserve"> </v>
      </c>
      <c r="P336" s="148"/>
    </row>
    <row r="337" spans="1:16" ht="25.5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I337" s="148"/>
      <c r="J337" s="148"/>
      <c r="K337" s="148"/>
      <c r="L337" s="148"/>
      <c r="M337" s="148">
        <f t="shared" ref="M337" si="60">SUM(M334:M335)</f>
        <v>0</v>
      </c>
      <c r="N337" s="148"/>
      <c r="O337" s="181" t="str">
        <f t="shared" si="52"/>
        <v xml:space="preserve"> </v>
      </c>
      <c r="P337" s="148"/>
    </row>
    <row r="338" spans="1:16" ht="15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I338" s="148"/>
      <c r="J338" s="148"/>
      <c r="K338" s="148"/>
      <c r="L338" s="148"/>
      <c r="M338" s="148">
        <f t="shared" ref="M338" si="61">SUM(M335:M336)</f>
        <v>0</v>
      </c>
      <c r="N338" s="148"/>
      <c r="O338" s="181" t="str">
        <f t="shared" si="52"/>
        <v xml:space="preserve"> </v>
      </c>
      <c r="P338" s="148"/>
    </row>
    <row r="339" spans="1:16" ht="15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I339" s="148"/>
      <c r="J339" s="148"/>
      <c r="K339" s="148"/>
      <c r="L339" s="148"/>
      <c r="M339" s="148">
        <f t="shared" ref="M339" si="62">SUM(M336:M337)</f>
        <v>0</v>
      </c>
      <c r="N339" s="148"/>
      <c r="O339" s="181" t="str">
        <f t="shared" si="52"/>
        <v xml:space="preserve"> </v>
      </c>
      <c r="P339" s="148"/>
    </row>
    <row r="340" spans="1:16" s="80" customFormat="1" ht="25.5" customHeight="1" x14ac:dyDescent="0.25">
      <c r="A340" s="384" t="s">
        <v>109</v>
      </c>
      <c r="B340" s="384"/>
      <c r="C340" s="4" t="s">
        <v>612</v>
      </c>
      <c r="D340" s="19" t="s">
        <v>613</v>
      </c>
      <c r="E340" s="26"/>
      <c r="F340" s="80">
        <f t="shared" ref="F340:I340" si="63">F330+F331+F332+F335+F339</f>
        <v>0</v>
      </c>
      <c r="G340" s="80">
        <f t="shared" si="63"/>
        <v>0</v>
      </c>
      <c r="H340" s="80">
        <f t="shared" si="63"/>
        <v>0</v>
      </c>
      <c r="I340" s="149">
        <f t="shared" si="63"/>
        <v>157185</v>
      </c>
      <c r="J340" s="149">
        <f t="shared" ref="J340:N340" si="64">J330+J331+J332+J335+J339</f>
        <v>0</v>
      </c>
      <c r="K340" s="149">
        <f>SUM(K330:K339)</f>
        <v>0</v>
      </c>
      <c r="L340" s="149">
        <f t="shared" si="64"/>
        <v>18900</v>
      </c>
      <c r="M340" s="149">
        <f>SUM(J340:L340)</f>
        <v>18900</v>
      </c>
      <c r="N340" s="149">
        <f t="shared" si="64"/>
        <v>18900</v>
      </c>
      <c r="O340" s="360">
        <f t="shared" si="52"/>
        <v>1</v>
      </c>
      <c r="P340" s="149">
        <f>SUM(P330:P339)</f>
        <v>0</v>
      </c>
    </row>
    <row r="341" spans="1:16" s="80" customFormat="1" ht="15" customHeight="1" x14ac:dyDescent="0.25">
      <c r="A341" s="384" t="s">
        <v>110</v>
      </c>
      <c r="B341" s="384"/>
      <c r="C341" s="4" t="s">
        <v>614</v>
      </c>
      <c r="D341" s="19" t="s">
        <v>615</v>
      </c>
      <c r="E341" s="26"/>
      <c r="I341" s="149">
        <f t="shared" ref="I341" si="65">I326+I340+I312</f>
        <v>739353</v>
      </c>
      <c r="J341" s="149">
        <f t="shared" ref="J341:N341" si="66">J326+J340+J312</f>
        <v>0</v>
      </c>
      <c r="K341" s="149">
        <f>K312+K315+K326+K329+K340</f>
        <v>0</v>
      </c>
      <c r="L341" s="149">
        <f t="shared" si="66"/>
        <v>728980</v>
      </c>
      <c r="M341" s="149">
        <f t="shared" si="66"/>
        <v>728980</v>
      </c>
      <c r="N341" s="149">
        <f t="shared" si="66"/>
        <v>728980</v>
      </c>
      <c r="O341" s="360">
        <f t="shared" si="52"/>
        <v>1</v>
      </c>
      <c r="P341" s="149">
        <f>P312+P315+P326+P329+P340</f>
        <v>0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O342" s="181" t="str">
        <f t="shared" si="52"/>
        <v xml:space="preserve"> </v>
      </c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O343" s="181" t="str">
        <f t="shared" si="52"/>
        <v xml:space="preserve"> </v>
      </c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O344" s="181" t="str">
        <f t="shared" si="52"/>
        <v xml:space="preserve"> </v>
      </c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O345" s="181" t="str">
        <f t="shared" si="52"/>
        <v xml:space="preserve"> </v>
      </c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O346" s="181" t="str">
        <f t="shared" si="52"/>
        <v xml:space="preserve"> </v>
      </c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O347" s="181" t="str">
        <f t="shared" si="52"/>
        <v xml:space="preserve"> </v>
      </c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O348" s="181" t="str">
        <f t="shared" si="52"/>
        <v xml:space="preserve"> </v>
      </c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O349" s="181" t="str">
        <f t="shared" si="52"/>
        <v xml:space="preserve"> </v>
      </c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O350" s="181" t="str">
        <f t="shared" si="52"/>
        <v xml:space="preserve"> </v>
      </c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O351" s="181" t="str">
        <f t="shared" si="52"/>
        <v xml:space="preserve"> </v>
      </c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O352" s="181" t="str">
        <f t="shared" si="52"/>
        <v xml:space="preserve"> </v>
      </c>
    </row>
    <row r="353" spans="1:15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O353" s="181" t="str">
        <f t="shared" si="52"/>
        <v xml:space="preserve"> </v>
      </c>
    </row>
    <row r="354" spans="1:15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O354" s="181" t="str">
        <f t="shared" si="52"/>
        <v xml:space="preserve"> </v>
      </c>
    </row>
    <row r="355" spans="1:15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O355" s="181" t="str">
        <f t="shared" si="52"/>
        <v xml:space="preserve"> </v>
      </c>
    </row>
    <row r="356" spans="1:15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O356" s="181" t="str">
        <f t="shared" si="52"/>
        <v xml:space="preserve"> </v>
      </c>
    </row>
    <row r="357" spans="1:15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O357" s="181" t="str">
        <f t="shared" si="52"/>
        <v xml:space="preserve"> </v>
      </c>
    </row>
    <row r="358" spans="1:15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O358" s="181" t="str">
        <f t="shared" si="52"/>
        <v xml:space="preserve"> </v>
      </c>
    </row>
    <row r="359" spans="1:15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O359" s="181" t="str">
        <f t="shared" si="52"/>
        <v xml:space="preserve"> </v>
      </c>
    </row>
    <row r="360" spans="1:15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O360" s="181" t="str">
        <f t="shared" si="52"/>
        <v xml:space="preserve"> </v>
      </c>
    </row>
    <row r="361" spans="1:15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O361" s="181" t="str">
        <f t="shared" si="52"/>
        <v xml:space="preserve"> </v>
      </c>
    </row>
    <row r="362" spans="1:15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O362" s="181" t="str">
        <f t="shared" si="52"/>
        <v xml:space="preserve"> </v>
      </c>
    </row>
    <row r="363" spans="1:15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O363" s="181" t="str">
        <f t="shared" si="52"/>
        <v xml:space="preserve"> </v>
      </c>
    </row>
    <row r="364" spans="1:15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O364" s="181" t="str">
        <f t="shared" si="52"/>
        <v xml:space="preserve"> </v>
      </c>
    </row>
    <row r="365" spans="1:15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O365" s="181" t="str">
        <f t="shared" si="52"/>
        <v xml:space="preserve"> </v>
      </c>
    </row>
    <row r="366" spans="1:15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O366" s="181" t="str">
        <f t="shared" si="52"/>
        <v xml:space="preserve"> </v>
      </c>
    </row>
    <row r="367" spans="1:15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O367" s="181" t="str">
        <f t="shared" si="52"/>
        <v xml:space="preserve"> </v>
      </c>
    </row>
    <row r="368" spans="1:15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O368" s="181" t="str">
        <f t="shared" si="52"/>
        <v xml:space="preserve"> </v>
      </c>
    </row>
    <row r="369" spans="1:15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O369" s="181" t="str">
        <f t="shared" si="52"/>
        <v xml:space="preserve"> </v>
      </c>
    </row>
    <row r="370" spans="1:15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O370" s="181" t="str">
        <f t="shared" si="52"/>
        <v xml:space="preserve"> </v>
      </c>
    </row>
    <row r="371" spans="1:15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O371" s="181" t="str">
        <f t="shared" si="52"/>
        <v xml:space="preserve"> </v>
      </c>
    </row>
    <row r="372" spans="1:15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O372" s="181" t="str">
        <f t="shared" si="52"/>
        <v xml:space="preserve"> </v>
      </c>
    </row>
    <row r="373" spans="1:15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O373" s="181" t="str">
        <f t="shared" si="52"/>
        <v xml:space="preserve"> </v>
      </c>
    </row>
    <row r="374" spans="1:15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O374" s="181" t="str">
        <f t="shared" si="52"/>
        <v xml:space="preserve"> </v>
      </c>
    </row>
    <row r="375" spans="1:15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O375" s="181" t="str">
        <f t="shared" si="52"/>
        <v xml:space="preserve"> </v>
      </c>
    </row>
    <row r="376" spans="1:15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O376" s="181" t="str">
        <f t="shared" si="52"/>
        <v xml:space="preserve"> </v>
      </c>
    </row>
    <row r="377" spans="1:15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O377" s="181" t="str">
        <f t="shared" si="52"/>
        <v xml:space="preserve"> </v>
      </c>
    </row>
    <row r="378" spans="1:15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O378" s="181" t="str">
        <f t="shared" si="52"/>
        <v xml:space="preserve"> </v>
      </c>
    </row>
    <row r="379" spans="1:15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O379" s="181" t="str">
        <f t="shared" si="52"/>
        <v xml:space="preserve"> </v>
      </c>
    </row>
    <row r="380" spans="1:15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O380" s="181" t="str">
        <f t="shared" si="52"/>
        <v xml:space="preserve"> </v>
      </c>
    </row>
    <row r="381" spans="1:15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O381" s="181" t="str">
        <f t="shared" si="52"/>
        <v xml:space="preserve"> </v>
      </c>
    </row>
    <row r="382" spans="1:15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O382" s="181" t="str">
        <f t="shared" si="52"/>
        <v xml:space="preserve"> </v>
      </c>
    </row>
    <row r="383" spans="1:15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O383" s="181" t="str">
        <f t="shared" si="52"/>
        <v xml:space="preserve"> </v>
      </c>
    </row>
    <row r="384" spans="1:15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O384" s="181" t="str">
        <f t="shared" si="52"/>
        <v xml:space="preserve"> </v>
      </c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O385" s="181" t="str">
        <f t="shared" si="52"/>
        <v xml:space="preserve"> </v>
      </c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O386" s="181" t="str">
        <f t="shared" si="52"/>
        <v xml:space="preserve"> </v>
      </c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O387" s="181" t="str">
        <f t="shared" ref="O387:O393" si="67">IF(M387=0," ",N387/M387)</f>
        <v xml:space="preserve"> </v>
      </c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O388" s="181" t="str">
        <f t="shared" si="67"/>
        <v xml:space="preserve"> </v>
      </c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O389" s="181" t="str">
        <f t="shared" si="67"/>
        <v xml:space="preserve"> </v>
      </c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O390" s="181" t="str">
        <f t="shared" si="67"/>
        <v xml:space="preserve"> </v>
      </c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O391" s="181" t="str">
        <f t="shared" si="67"/>
        <v xml:space="preserve"> </v>
      </c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O392" s="181" t="str">
        <f t="shared" si="67"/>
        <v xml:space="preserve"> </v>
      </c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O393" s="181" t="str">
        <f t="shared" si="67"/>
        <v xml:space="preserve"> </v>
      </c>
    </row>
    <row r="394" spans="1:16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48">
        <v>660</v>
      </c>
      <c r="G394" s="148"/>
      <c r="H394" s="148">
        <f t="shared" ref="H394" si="68">SUM(H395:H419)</f>
        <v>660</v>
      </c>
      <c r="I394" s="148">
        <f t="shared" ref="I394" si="69">SUM(I395:I419)</f>
        <v>2485330</v>
      </c>
      <c r="J394" s="148">
        <f t="shared" ref="J394:N394" si="70">SUM(J395:J419)</f>
        <v>5402.891304347826</v>
      </c>
      <c r="K394" s="148">
        <f t="shared" ref="K394" si="71">SUM(K395:K419)</f>
        <v>3474080</v>
      </c>
      <c r="L394" s="148">
        <f t="shared" si="70"/>
        <v>-757875</v>
      </c>
      <c r="M394" s="148">
        <f t="shared" si="70"/>
        <v>2716205</v>
      </c>
      <c r="N394" s="148">
        <f t="shared" si="70"/>
        <v>562000</v>
      </c>
      <c r="O394" s="181">
        <f t="shared" ref="O394:O457" si="72">IF(M394=0," ",N394/M394)</f>
        <v>0.20690632702612652</v>
      </c>
      <c r="P394" s="148">
        <f t="shared" ref="P394" si="73">SUM(P395:P419)</f>
        <v>3474080</v>
      </c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ref="H395:H419" si="74">SUM(F395:G395)</f>
        <v>0</v>
      </c>
      <c r="I395" s="176"/>
      <c r="J395" s="147" t="str">
        <f t="shared" ref="J395:J457" si="75">IF(H395=0," ",I395/H395)</f>
        <v xml:space="preserve"> </v>
      </c>
      <c r="K395" s="176"/>
      <c r="L395" s="176"/>
      <c r="M395" s="145">
        <f t="shared" ref="M395:M457" si="76">SUM(K395:L395)</f>
        <v>0</v>
      </c>
      <c r="N395" s="176"/>
      <c r="O395" s="181" t="str">
        <f t="shared" si="72"/>
        <v xml:space="preserve"> </v>
      </c>
      <c r="P395" s="176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74"/>
        <v>0</v>
      </c>
      <c r="I396" s="176"/>
      <c r="J396" s="147" t="str">
        <f t="shared" si="75"/>
        <v xml:space="preserve"> </v>
      </c>
      <c r="K396" s="176"/>
      <c r="L396" s="176"/>
      <c r="M396" s="145">
        <f t="shared" si="76"/>
        <v>0</v>
      </c>
      <c r="N396" s="176"/>
      <c r="O396" s="181" t="str">
        <f t="shared" si="72"/>
        <v xml:space="preserve"> </v>
      </c>
      <c r="P396" s="176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74"/>
        <v>0</v>
      </c>
      <c r="I397" s="176"/>
      <c r="J397" s="147" t="str">
        <f t="shared" si="75"/>
        <v xml:space="preserve"> </v>
      </c>
      <c r="K397" s="176"/>
      <c r="L397" s="176"/>
      <c r="M397" s="145">
        <f t="shared" si="76"/>
        <v>0</v>
      </c>
      <c r="N397" s="176"/>
      <c r="O397" s="181" t="str">
        <f t="shared" si="72"/>
        <v xml:space="preserve"> </v>
      </c>
      <c r="P397" s="176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74"/>
        <v>0</v>
      </c>
      <c r="I398" s="176"/>
      <c r="J398" s="147" t="str">
        <f t="shared" si="75"/>
        <v xml:space="preserve"> </v>
      </c>
      <c r="K398" s="176"/>
      <c r="L398" s="176"/>
      <c r="M398" s="145">
        <f t="shared" si="76"/>
        <v>0</v>
      </c>
      <c r="N398" s="176"/>
      <c r="O398" s="181" t="str">
        <f t="shared" si="72"/>
        <v xml:space="preserve"> </v>
      </c>
      <c r="P398" s="176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74"/>
        <v>0</v>
      </c>
      <c r="I399" s="176"/>
      <c r="J399" s="147" t="str">
        <f t="shared" si="75"/>
        <v xml:space="preserve"> </v>
      </c>
      <c r="K399" s="176"/>
      <c r="L399" s="176"/>
      <c r="M399" s="145">
        <f t="shared" si="76"/>
        <v>0</v>
      </c>
      <c r="N399" s="176"/>
      <c r="O399" s="181" t="str">
        <f t="shared" si="72"/>
        <v xml:space="preserve"> </v>
      </c>
      <c r="P399" s="176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74"/>
        <v>0</v>
      </c>
      <c r="I400" s="176"/>
      <c r="J400" s="147" t="str">
        <f t="shared" si="75"/>
        <v xml:space="preserve"> </v>
      </c>
      <c r="K400" s="176"/>
      <c r="L400" s="176"/>
      <c r="M400" s="145">
        <f t="shared" si="76"/>
        <v>0</v>
      </c>
      <c r="N400" s="176"/>
      <c r="O400" s="181" t="str">
        <f t="shared" si="72"/>
        <v xml:space="preserve"> </v>
      </c>
      <c r="P400" s="176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74"/>
        <v>0</v>
      </c>
      <c r="I401" s="176"/>
      <c r="J401" s="147" t="str">
        <f t="shared" si="75"/>
        <v xml:space="preserve"> </v>
      </c>
      <c r="K401" s="176"/>
      <c r="L401" s="176"/>
      <c r="M401" s="145">
        <f t="shared" si="76"/>
        <v>0</v>
      </c>
      <c r="N401" s="176"/>
      <c r="O401" s="181" t="str">
        <f t="shared" si="72"/>
        <v xml:space="preserve"> </v>
      </c>
      <c r="P401" s="176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74"/>
        <v>0</v>
      </c>
      <c r="I402" s="176"/>
      <c r="J402" s="147" t="str">
        <f t="shared" si="75"/>
        <v xml:space="preserve"> </v>
      </c>
      <c r="K402" s="176"/>
      <c r="L402" s="176"/>
      <c r="M402" s="145">
        <f t="shared" si="76"/>
        <v>0</v>
      </c>
      <c r="N402" s="176"/>
      <c r="O402" s="181" t="str">
        <f t="shared" si="72"/>
        <v xml:space="preserve"> </v>
      </c>
      <c r="P402" s="176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74"/>
        <v>0</v>
      </c>
      <c r="I403" s="176"/>
      <c r="J403" s="147" t="str">
        <f t="shared" si="75"/>
        <v xml:space="preserve"> </v>
      </c>
      <c r="K403" s="176"/>
      <c r="L403" s="176"/>
      <c r="M403" s="145">
        <f t="shared" si="76"/>
        <v>0</v>
      </c>
      <c r="N403" s="176"/>
      <c r="O403" s="181" t="str">
        <f t="shared" si="72"/>
        <v xml:space="preserve"> </v>
      </c>
      <c r="P403" s="176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74"/>
        <v>0</v>
      </c>
      <c r="I404" s="176"/>
      <c r="J404" s="147" t="str">
        <f t="shared" si="75"/>
        <v xml:space="preserve"> </v>
      </c>
      <c r="K404" s="176"/>
      <c r="L404" s="176"/>
      <c r="M404" s="145">
        <f t="shared" si="76"/>
        <v>0</v>
      </c>
      <c r="N404" s="176"/>
      <c r="O404" s="181" t="str">
        <f t="shared" si="72"/>
        <v xml:space="preserve"> </v>
      </c>
      <c r="P404" s="176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74"/>
        <v>0</v>
      </c>
      <c r="I405" s="176"/>
      <c r="J405" s="147" t="str">
        <f t="shared" si="75"/>
        <v xml:space="preserve"> </v>
      </c>
      <c r="K405" s="176"/>
      <c r="L405" s="176"/>
      <c r="M405" s="145">
        <f t="shared" si="76"/>
        <v>0</v>
      </c>
      <c r="N405" s="176"/>
      <c r="O405" s="181" t="str">
        <f t="shared" si="72"/>
        <v xml:space="preserve"> </v>
      </c>
      <c r="P405" s="176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si="74"/>
        <v>0</v>
      </c>
      <c r="I406" s="176"/>
      <c r="J406" s="147" t="str">
        <f t="shared" si="75"/>
        <v xml:space="preserve"> </v>
      </c>
      <c r="K406" s="176"/>
      <c r="L406" s="176"/>
      <c r="M406" s="145">
        <f t="shared" si="76"/>
        <v>0</v>
      </c>
      <c r="N406" s="176"/>
      <c r="O406" s="181" t="str">
        <f t="shared" si="72"/>
        <v xml:space="preserve"> </v>
      </c>
      <c r="P406" s="176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74"/>
        <v>0</v>
      </c>
      <c r="I407" s="176"/>
      <c r="J407" s="147" t="str">
        <f t="shared" si="75"/>
        <v xml:space="preserve"> </v>
      </c>
      <c r="K407" s="176"/>
      <c r="L407" s="176"/>
      <c r="M407" s="145">
        <f t="shared" si="76"/>
        <v>0</v>
      </c>
      <c r="N407" s="176"/>
      <c r="O407" s="181" t="str">
        <f t="shared" si="72"/>
        <v xml:space="preserve"> </v>
      </c>
      <c r="P407" s="176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74"/>
        <v>0</v>
      </c>
      <c r="I408" s="176"/>
      <c r="J408" s="147" t="str">
        <f t="shared" si="75"/>
        <v xml:space="preserve"> </v>
      </c>
      <c r="K408" s="176"/>
      <c r="L408" s="176"/>
      <c r="M408" s="145">
        <f t="shared" si="76"/>
        <v>0</v>
      </c>
      <c r="N408" s="176"/>
      <c r="O408" s="181" t="str">
        <f t="shared" si="72"/>
        <v xml:space="preserve"> </v>
      </c>
      <c r="P408" s="176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74"/>
        <v>0</v>
      </c>
      <c r="I409" s="176"/>
      <c r="J409" s="147" t="str">
        <f t="shared" si="75"/>
        <v xml:space="preserve"> </v>
      </c>
      <c r="K409" s="176"/>
      <c r="L409" s="176"/>
      <c r="M409" s="145">
        <f t="shared" si="76"/>
        <v>0</v>
      </c>
      <c r="N409" s="176"/>
      <c r="O409" s="181" t="str">
        <f t="shared" si="72"/>
        <v xml:space="preserve"> </v>
      </c>
      <c r="P409" s="176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42">
        <v>20</v>
      </c>
      <c r="G410" s="142"/>
      <c r="H410" s="145">
        <f t="shared" si="74"/>
        <v>20</v>
      </c>
      <c r="I410" s="176"/>
      <c r="J410" s="147">
        <f t="shared" si="75"/>
        <v>0</v>
      </c>
      <c r="K410" s="176"/>
      <c r="L410" s="176"/>
      <c r="M410" s="145">
        <f t="shared" si="76"/>
        <v>0</v>
      </c>
      <c r="N410" s="176"/>
      <c r="O410" s="181" t="str">
        <f t="shared" si="72"/>
        <v xml:space="preserve"> </v>
      </c>
      <c r="P410" s="176"/>
    </row>
    <row r="411" spans="1:16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42">
        <v>100</v>
      </c>
      <c r="G411" s="142"/>
      <c r="H411" s="145">
        <f t="shared" si="74"/>
        <v>100</v>
      </c>
      <c r="I411" s="176">
        <v>0</v>
      </c>
      <c r="J411" s="147">
        <f t="shared" si="75"/>
        <v>0</v>
      </c>
      <c r="K411" s="176">
        <v>0</v>
      </c>
      <c r="L411" s="176">
        <v>0</v>
      </c>
      <c r="M411" s="145">
        <f t="shared" si="76"/>
        <v>0</v>
      </c>
      <c r="N411" s="176">
        <v>0</v>
      </c>
      <c r="O411" s="181" t="str">
        <f t="shared" si="72"/>
        <v xml:space="preserve"> </v>
      </c>
      <c r="P411" s="176">
        <v>0</v>
      </c>
    </row>
    <row r="412" spans="1:16" ht="25.5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42">
        <v>500</v>
      </c>
      <c r="G412" s="142">
        <v>-40</v>
      </c>
      <c r="H412" s="145">
        <f t="shared" si="74"/>
        <v>460</v>
      </c>
      <c r="I412" s="176">
        <v>2485330</v>
      </c>
      <c r="J412" s="147">
        <f t="shared" si="75"/>
        <v>5402.891304347826</v>
      </c>
      <c r="K412" s="176">
        <v>3474080</v>
      </c>
      <c r="L412" s="176">
        <v>-757875</v>
      </c>
      <c r="M412" s="145">
        <f t="shared" si="76"/>
        <v>2716205</v>
      </c>
      <c r="N412" s="176">
        <v>562000</v>
      </c>
      <c r="O412" s="181">
        <f t="shared" si="72"/>
        <v>0.20690632702612652</v>
      </c>
      <c r="P412" s="176">
        <v>3474080</v>
      </c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74"/>
        <v>0</v>
      </c>
      <c r="I413" s="176"/>
      <c r="J413" s="147" t="str">
        <f t="shared" si="75"/>
        <v xml:space="preserve"> </v>
      </c>
      <c r="K413" s="176"/>
      <c r="L413" s="176"/>
      <c r="M413" s="145">
        <f t="shared" si="76"/>
        <v>0</v>
      </c>
      <c r="N413" s="176"/>
      <c r="O413" s="181" t="str">
        <f t="shared" si="72"/>
        <v xml:space="preserve"> </v>
      </c>
      <c r="P413" s="176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74"/>
        <v>0</v>
      </c>
      <c r="I414" s="176"/>
      <c r="J414" s="147" t="str">
        <f t="shared" si="75"/>
        <v xml:space="preserve"> </v>
      </c>
      <c r="K414" s="176"/>
      <c r="L414" s="176"/>
      <c r="M414" s="145">
        <f t="shared" si="76"/>
        <v>0</v>
      </c>
      <c r="N414" s="176"/>
      <c r="O414" s="181" t="str">
        <f t="shared" si="72"/>
        <v xml:space="preserve"> </v>
      </c>
      <c r="P414" s="176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74"/>
        <v>0</v>
      </c>
      <c r="I415" s="176"/>
      <c r="J415" s="147" t="str">
        <f t="shared" si="75"/>
        <v xml:space="preserve"> </v>
      </c>
      <c r="K415" s="176"/>
      <c r="L415" s="176"/>
      <c r="M415" s="145">
        <f t="shared" si="76"/>
        <v>0</v>
      </c>
      <c r="N415" s="176"/>
      <c r="O415" s="181" t="str">
        <f t="shared" si="72"/>
        <v xml:space="preserve"> </v>
      </c>
      <c r="P415" s="176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74"/>
        <v>0</v>
      </c>
      <c r="I416" s="176"/>
      <c r="J416" s="147" t="str">
        <f t="shared" si="75"/>
        <v xml:space="preserve"> </v>
      </c>
      <c r="K416" s="176"/>
      <c r="L416" s="176"/>
      <c r="M416" s="145">
        <f t="shared" si="76"/>
        <v>0</v>
      </c>
      <c r="N416" s="176"/>
      <c r="O416" s="181" t="str">
        <f t="shared" si="72"/>
        <v xml:space="preserve"> </v>
      </c>
      <c r="P416" s="176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74"/>
        <v>0</v>
      </c>
      <c r="I417" s="176"/>
      <c r="J417" s="147" t="str">
        <f t="shared" si="75"/>
        <v xml:space="preserve"> </v>
      </c>
      <c r="K417" s="176"/>
      <c r="L417" s="176"/>
      <c r="M417" s="145">
        <f t="shared" si="76"/>
        <v>0</v>
      </c>
      <c r="N417" s="176"/>
      <c r="O417" s="181" t="str">
        <f t="shared" si="72"/>
        <v xml:space="preserve"> </v>
      </c>
      <c r="P417" s="176"/>
    </row>
    <row r="418" spans="1:16" ht="25.5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42">
        <v>40</v>
      </c>
      <c r="G418" s="142">
        <v>40</v>
      </c>
      <c r="H418" s="145">
        <f t="shared" si="74"/>
        <v>80</v>
      </c>
      <c r="I418" s="176">
        <v>0</v>
      </c>
      <c r="J418" s="147">
        <f t="shared" si="75"/>
        <v>0</v>
      </c>
      <c r="K418" s="176">
        <v>0</v>
      </c>
      <c r="L418" s="176">
        <v>0</v>
      </c>
      <c r="M418" s="145">
        <f t="shared" si="76"/>
        <v>0</v>
      </c>
      <c r="N418" s="176">
        <v>0</v>
      </c>
      <c r="O418" s="181" t="str">
        <f t="shared" si="72"/>
        <v xml:space="preserve"> </v>
      </c>
      <c r="P418" s="176">
        <v>0</v>
      </c>
    </row>
    <row r="419" spans="1:16" ht="25.5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74"/>
        <v>0</v>
      </c>
      <c r="I419" s="176">
        <v>0</v>
      </c>
      <c r="J419" s="147" t="str">
        <f t="shared" si="75"/>
        <v xml:space="preserve"> </v>
      </c>
      <c r="K419" s="176">
        <v>0</v>
      </c>
      <c r="L419" s="176">
        <v>0</v>
      </c>
      <c r="M419" s="145">
        <f t="shared" si="76"/>
        <v>0</v>
      </c>
      <c r="N419" s="176">
        <v>0</v>
      </c>
      <c r="O419" s="181" t="str">
        <f t="shared" si="72"/>
        <v xml:space="preserve"> </v>
      </c>
      <c r="P419" s="176">
        <v>0</v>
      </c>
    </row>
    <row r="420" spans="1:16" ht="25.5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49">
        <v>660</v>
      </c>
      <c r="G420" s="149"/>
      <c r="H420" s="149">
        <f t="shared" ref="H420:L420" si="77">H342+H343+H360+H364+H374+H384+H391+H394</f>
        <v>660</v>
      </c>
      <c r="I420" s="149">
        <f t="shared" si="77"/>
        <v>2485330</v>
      </c>
      <c r="J420" s="149">
        <f t="shared" si="77"/>
        <v>5402.891304347826</v>
      </c>
      <c r="K420" s="149">
        <f t="shared" si="77"/>
        <v>3474080</v>
      </c>
      <c r="L420" s="149">
        <f t="shared" si="77"/>
        <v>-757875</v>
      </c>
      <c r="M420" s="149">
        <f t="shared" ref="M420:N420" si="78">M342+M343+M360+M364+M374+M384+M391+M394</f>
        <v>2716205</v>
      </c>
      <c r="N420" s="149">
        <f t="shared" si="78"/>
        <v>562000</v>
      </c>
      <c r="O420" s="181">
        <f t="shared" si="72"/>
        <v>0.20690632702612652</v>
      </c>
      <c r="P420" s="149">
        <f t="shared" ref="P420" si="79">P342+P343+P360+P364+P374+P384+P391+P394</f>
        <v>3474080</v>
      </c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ref="H421:H484" si="80">SUM(F421:G421)</f>
        <v>0</v>
      </c>
      <c r="I421" s="176"/>
      <c r="J421" s="147" t="str">
        <f t="shared" si="75"/>
        <v xml:space="preserve"> </v>
      </c>
      <c r="K421" s="176"/>
      <c r="L421" s="176"/>
      <c r="M421" s="145">
        <f t="shared" si="76"/>
        <v>0</v>
      </c>
      <c r="N421" s="176"/>
      <c r="O421" s="181" t="str">
        <f t="shared" si="72"/>
        <v xml:space="preserve"> </v>
      </c>
      <c r="P421" s="176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80"/>
        <v>0</v>
      </c>
      <c r="I422" s="176"/>
      <c r="J422" s="147" t="str">
        <f t="shared" si="75"/>
        <v xml:space="preserve"> </v>
      </c>
      <c r="K422" s="176"/>
      <c r="L422" s="176"/>
      <c r="M422" s="145">
        <f t="shared" si="76"/>
        <v>0</v>
      </c>
      <c r="N422" s="176"/>
      <c r="O422" s="181" t="str">
        <f t="shared" si="72"/>
        <v xml:space="preserve"> </v>
      </c>
      <c r="P422" s="176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80"/>
        <v>0</v>
      </c>
      <c r="I423" s="176"/>
      <c r="J423" s="147" t="str">
        <f t="shared" si="75"/>
        <v xml:space="preserve"> </v>
      </c>
      <c r="K423" s="176"/>
      <c r="L423" s="176"/>
      <c r="M423" s="145">
        <f t="shared" si="76"/>
        <v>0</v>
      </c>
      <c r="N423" s="176"/>
      <c r="O423" s="181" t="str">
        <f t="shared" si="72"/>
        <v xml:space="preserve"> </v>
      </c>
      <c r="P423" s="176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80"/>
        <v>0</v>
      </c>
      <c r="I424" s="176"/>
      <c r="J424" s="147" t="str">
        <f t="shared" si="75"/>
        <v xml:space="preserve"> </v>
      </c>
      <c r="K424" s="176"/>
      <c r="L424" s="176"/>
      <c r="M424" s="145">
        <f t="shared" si="76"/>
        <v>0</v>
      </c>
      <c r="N424" s="176"/>
      <c r="O424" s="181" t="str">
        <f t="shared" si="72"/>
        <v xml:space="preserve"> </v>
      </c>
      <c r="P424" s="176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80"/>
        <v>0</v>
      </c>
      <c r="I425" s="176"/>
      <c r="J425" s="147" t="str">
        <f t="shared" si="75"/>
        <v xml:space="preserve"> </v>
      </c>
      <c r="K425" s="176"/>
      <c r="L425" s="176"/>
      <c r="M425" s="145">
        <f t="shared" si="76"/>
        <v>0</v>
      </c>
      <c r="N425" s="176"/>
      <c r="O425" s="181" t="str">
        <f t="shared" si="72"/>
        <v xml:space="preserve"> </v>
      </c>
      <c r="P425" s="176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80"/>
        <v>0</v>
      </c>
      <c r="I426" s="176"/>
      <c r="J426" s="147" t="str">
        <f t="shared" si="75"/>
        <v xml:space="preserve"> </v>
      </c>
      <c r="K426" s="176"/>
      <c r="L426" s="176"/>
      <c r="M426" s="145">
        <f t="shared" si="76"/>
        <v>0</v>
      </c>
      <c r="N426" s="176"/>
      <c r="O426" s="181" t="str">
        <f t="shared" si="72"/>
        <v xml:space="preserve"> </v>
      </c>
      <c r="P426" s="176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80"/>
        <v>0</v>
      </c>
      <c r="I427" s="176"/>
      <c r="J427" s="147" t="str">
        <f t="shared" si="75"/>
        <v xml:space="preserve"> </v>
      </c>
      <c r="K427" s="176"/>
      <c r="L427" s="176"/>
      <c r="M427" s="145">
        <f t="shared" si="76"/>
        <v>0</v>
      </c>
      <c r="N427" s="176"/>
      <c r="O427" s="181" t="str">
        <f t="shared" si="72"/>
        <v xml:space="preserve"> </v>
      </c>
      <c r="P427" s="176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80"/>
        <v>0</v>
      </c>
      <c r="I428" s="176"/>
      <c r="J428" s="147" t="str">
        <f t="shared" si="75"/>
        <v xml:space="preserve"> </v>
      </c>
      <c r="K428" s="176"/>
      <c r="L428" s="176"/>
      <c r="M428" s="145">
        <f t="shared" si="76"/>
        <v>0</v>
      </c>
      <c r="N428" s="176"/>
      <c r="O428" s="181" t="str">
        <f t="shared" si="72"/>
        <v xml:space="preserve"> </v>
      </c>
      <c r="P428" s="176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80"/>
        <v>0</v>
      </c>
      <c r="I429" s="176"/>
      <c r="J429" s="147" t="str">
        <f t="shared" si="75"/>
        <v xml:space="preserve"> </v>
      </c>
      <c r="K429" s="176"/>
      <c r="L429" s="176"/>
      <c r="M429" s="145">
        <f t="shared" si="76"/>
        <v>0</v>
      </c>
      <c r="N429" s="176"/>
      <c r="O429" s="181" t="str">
        <f t="shared" si="72"/>
        <v xml:space="preserve"> </v>
      </c>
      <c r="P429" s="176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80"/>
        <v>0</v>
      </c>
      <c r="I430" s="176"/>
      <c r="J430" s="147" t="str">
        <f t="shared" si="75"/>
        <v xml:space="preserve"> </v>
      </c>
      <c r="K430" s="176"/>
      <c r="L430" s="176"/>
      <c r="M430" s="145">
        <f t="shared" si="76"/>
        <v>0</v>
      </c>
      <c r="N430" s="176"/>
      <c r="O430" s="181" t="str">
        <f t="shared" si="72"/>
        <v xml:space="preserve"> </v>
      </c>
      <c r="P430" s="176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80"/>
        <v>0</v>
      </c>
      <c r="I431" s="176"/>
      <c r="J431" s="147" t="str">
        <f t="shared" si="75"/>
        <v xml:space="preserve"> </v>
      </c>
      <c r="K431" s="176"/>
      <c r="L431" s="176"/>
      <c r="M431" s="145">
        <f t="shared" si="76"/>
        <v>0</v>
      </c>
      <c r="N431" s="176"/>
      <c r="O431" s="181" t="str">
        <f t="shared" si="72"/>
        <v xml:space="preserve"> </v>
      </c>
      <c r="P431" s="176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80"/>
        <v>0</v>
      </c>
      <c r="I432" s="176"/>
      <c r="J432" s="147" t="str">
        <f t="shared" si="75"/>
        <v xml:space="preserve"> </v>
      </c>
      <c r="K432" s="176"/>
      <c r="L432" s="176"/>
      <c r="M432" s="145">
        <f t="shared" si="76"/>
        <v>0</v>
      </c>
      <c r="N432" s="176"/>
      <c r="O432" s="181" t="str">
        <f t="shared" si="72"/>
        <v xml:space="preserve"> </v>
      </c>
      <c r="P432" s="176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80"/>
        <v>0</v>
      </c>
      <c r="I433" s="176"/>
      <c r="J433" s="147" t="str">
        <f t="shared" si="75"/>
        <v xml:space="preserve"> </v>
      </c>
      <c r="K433" s="176"/>
      <c r="L433" s="176"/>
      <c r="M433" s="145">
        <f t="shared" si="76"/>
        <v>0</v>
      </c>
      <c r="N433" s="176"/>
      <c r="O433" s="181" t="str">
        <f t="shared" si="72"/>
        <v xml:space="preserve"> </v>
      </c>
      <c r="P433" s="176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80"/>
        <v>0</v>
      </c>
      <c r="I434" s="176"/>
      <c r="J434" s="147" t="str">
        <f t="shared" si="75"/>
        <v xml:space="preserve"> </v>
      </c>
      <c r="K434" s="176"/>
      <c r="L434" s="176"/>
      <c r="M434" s="145">
        <f t="shared" si="76"/>
        <v>0</v>
      </c>
      <c r="N434" s="176"/>
      <c r="O434" s="181" t="str">
        <f t="shared" si="72"/>
        <v xml:space="preserve"> </v>
      </c>
      <c r="P434" s="176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80"/>
        <v>0</v>
      </c>
      <c r="I435" s="176"/>
      <c r="J435" s="147" t="str">
        <f t="shared" si="75"/>
        <v xml:space="preserve"> </v>
      </c>
      <c r="K435" s="176"/>
      <c r="L435" s="176"/>
      <c r="M435" s="145">
        <f t="shared" si="76"/>
        <v>0</v>
      </c>
      <c r="N435" s="176"/>
      <c r="O435" s="181" t="str">
        <f t="shared" si="72"/>
        <v xml:space="preserve"> </v>
      </c>
      <c r="P435" s="176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80"/>
        <v>0</v>
      </c>
      <c r="I436" s="176"/>
      <c r="J436" s="147" t="str">
        <f t="shared" si="75"/>
        <v xml:space="preserve"> </v>
      </c>
      <c r="K436" s="176"/>
      <c r="L436" s="176"/>
      <c r="M436" s="145">
        <f t="shared" si="76"/>
        <v>0</v>
      </c>
      <c r="N436" s="176"/>
      <c r="O436" s="181" t="str">
        <f t="shared" si="72"/>
        <v xml:space="preserve"> </v>
      </c>
      <c r="P436" s="176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80"/>
        <v>0</v>
      </c>
      <c r="I437" s="176"/>
      <c r="J437" s="147" t="str">
        <f t="shared" si="75"/>
        <v xml:space="preserve"> </v>
      </c>
      <c r="K437" s="176"/>
      <c r="L437" s="176"/>
      <c r="M437" s="145">
        <f t="shared" si="76"/>
        <v>0</v>
      </c>
      <c r="N437" s="176"/>
      <c r="O437" s="181" t="str">
        <f t="shared" si="72"/>
        <v xml:space="preserve"> </v>
      </c>
      <c r="P437" s="176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80"/>
        <v>0</v>
      </c>
      <c r="I438" s="176"/>
      <c r="J438" s="147" t="str">
        <f t="shared" si="75"/>
        <v xml:space="preserve"> </v>
      </c>
      <c r="K438" s="176"/>
      <c r="L438" s="176"/>
      <c r="M438" s="145">
        <f t="shared" si="76"/>
        <v>0</v>
      </c>
      <c r="N438" s="176"/>
      <c r="O438" s="181" t="str">
        <f t="shared" si="72"/>
        <v xml:space="preserve"> </v>
      </c>
      <c r="P438" s="176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80"/>
        <v>0</v>
      </c>
      <c r="I439" s="176"/>
      <c r="J439" s="147" t="str">
        <f t="shared" si="75"/>
        <v xml:space="preserve"> </v>
      </c>
      <c r="K439" s="176"/>
      <c r="L439" s="176"/>
      <c r="M439" s="145">
        <f t="shared" si="76"/>
        <v>0</v>
      </c>
      <c r="N439" s="176"/>
      <c r="O439" s="181" t="str">
        <f t="shared" si="72"/>
        <v xml:space="preserve"> </v>
      </c>
      <c r="P439" s="176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80"/>
        <v>0</v>
      </c>
      <c r="I440" s="176"/>
      <c r="J440" s="147" t="str">
        <f t="shared" si="75"/>
        <v xml:space="preserve"> </v>
      </c>
      <c r="K440" s="176"/>
      <c r="L440" s="176"/>
      <c r="M440" s="145">
        <f t="shared" si="76"/>
        <v>0</v>
      </c>
      <c r="N440" s="176"/>
      <c r="O440" s="181" t="str">
        <f t="shared" si="72"/>
        <v xml:space="preserve"> </v>
      </c>
      <c r="P440" s="176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80"/>
        <v>0</v>
      </c>
      <c r="I441" s="176"/>
      <c r="J441" s="147" t="str">
        <f t="shared" si="75"/>
        <v xml:space="preserve"> </v>
      </c>
      <c r="K441" s="176"/>
      <c r="L441" s="176"/>
      <c r="M441" s="145">
        <f t="shared" si="76"/>
        <v>0</v>
      </c>
      <c r="N441" s="176"/>
      <c r="O441" s="181" t="str">
        <f t="shared" si="72"/>
        <v xml:space="preserve"> </v>
      </c>
      <c r="P441" s="176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80"/>
        <v>0</v>
      </c>
      <c r="I442" s="176"/>
      <c r="J442" s="147" t="str">
        <f t="shared" si="75"/>
        <v xml:space="preserve"> </v>
      </c>
      <c r="K442" s="176"/>
      <c r="L442" s="176"/>
      <c r="M442" s="145">
        <f t="shared" si="76"/>
        <v>0</v>
      </c>
      <c r="N442" s="176"/>
      <c r="O442" s="181" t="str">
        <f t="shared" si="72"/>
        <v xml:space="preserve"> </v>
      </c>
      <c r="P442" s="176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80"/>
        <v>0</v>
      </c>
      <c r="I443" s="176"/>
      <c r="J443" s="147" t="str">
        <f t="shared" si="75"/>
        <v xml:space="preserve"> </v>
      </c>
      <c r="K443" s="176"/>
      <c r="L443" s="176"/>
      <c r="M443" s="145">
        <f t="shared" si="76"/>
        <v>0</v>
      </c>
      <c r="N443" s="176"/>
      <c r="O443" s="181" t="str">
        <f t="shared" si="72"/>
        <v xml:space="preserve"> </v>
      </c>
      <c r="P443" s="176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80"/>
        <v>0</v>
      </c>
      <c r="I444" s="176"/>
      <c r="J444" s="147" t="str">
        <f t="shared" si="75"/>
        <v xml:space="preserve"> </v>
      </c>
      <c r="K444" s="176"/>
      <c r="L444" s="176"/>
      <c r="M444" s="145">
        <f t="shared" si="76"/>
        <v>0</v>
      </c>
      <c r="N444" s="176"/>
      <c r="O444" s="181" t="str">
        <f t="shared" si="72"/>
        <v xml:space="preserve"> </v>
      </c>
      <c r="P444" s="176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80"/>
        <v>0</v>
      </c>
      <c r="I445" s="176"/>
      <c r="J445" s="147" t="str">
        <f t="shared" si="75"/>
        <v xml:space="preserve"> </v>
      </c>
      <c r="K445" s="176"/>
      <c r="L445" s="176"/>
      <c r="M445" s="145">
        <f t="shared" si="76"/>
        <v>0</v>
      </c>
      <c r="N445" s="176"/>
      <c r="O445" s="181" t="str">
        <f t="shared" si="72"/>
        <v xml:space="preserve"> </v>
      </c>
      <c r="P445" s="176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80"/>
        <v>0</v>
      </c>
      <c r="I446" s="176"/>
      <c r="J446" s="147" t="str">
        <f t="shared" si="75"/>
        <v xml:space="preserve"> </v>
      </c>
      <c r="K446" s="176"/>
      <c r="L446" s="176"/>
      <c r="M446" s="145">
        <f t="shared" si="76"/>
        <v>0</v>
      </c>
      <c r="N446" s="176"/>
      <c r="O446" s="181" t="str">
        <f t="shared" si="72"/>
        <v xml:space="preserve"> </v>
      </c>
      <c r="P446" s="176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80"/>
        <v>0</v>
      </c>
      <c r="I447" s="176"/>
      <c r="J447" s="147" t="str">
        <f t="shared" si="75"/>
        <v xml:space="preserve"> </v>
      </c>
      <c r="K447" s="176"/>
      <c r="L447" s="176"/>
      <c r="M447" s="145">
        <f t="shared" si="76"/>
        <v>0</v>
      </c>
      <c r="N447" s="176"/>
      <c r="O447" s="181" t="str">
        <f t="shared" si="72"/>
        <v xml:space="preserve"> </v>
      </c>
      <c r="P447" s="176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80"/>
        <v>0</v>
      </c>
      <c r="I448" s="176"/>
      <c r="J448" s="147" t="str">
        <f t="shared" si="75"/>
        <v xml:space="preserve"> </v>
      </c>
      <c r="K448" s="176"/>
      <c r="L448" s="176"/>
      <c r="M448" s="145">
        <f t="shared" si="76"/>
        <v>0</v>
      </c>
      <c r="N448" s="176"/>
      <c r="O448" s="181" t="str">
        <f t="shared" si="72"/>
        <v xml:space="preserve"> </v>
      </c>
      <c r="P448" s="176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80"/>
        <v>0</v>
      </c>
      <c r="I449" s="176"/>
      <c r="J449" s="147" t="str">
        <f t="shared" si="75"/>
        <v xml:space="preserve"> </v>
      </c>
      <c r="K449" s="176"/>
      <c r="L449" s="176"/>
      <c r="M449" s="145">
        <f t="shared" si="76"/>
        <v>0</v>
      </c>
      <c r="N449" s="176"/>
      <c r="O449" s="181" t="str">
        <f t="shared" si="72"/>
        <v xml:space="preserve"> </v>
      </c>
      <c r="P449" s="176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80"/>
        <v>0</v>
      </c>
      <c r="I450" s="176"/>
      <c r="J450" s="147" t="str">
        <f t="shared" si="75"/>
        <v xml:space="preserve"> </v>
      </c>
      <c r="K450" s="176"/>
      <c r="L450" s="176"/>
      <c r="M450" s="145">
        <f t="shared" si="76"/>
        <v>0</v>
      </c>
      <c r="N450" s="176"/>
      <c r="O450" s="181" t="str">
        <f t="shared" si="72"/>
        <v xml:space="preserve"> </v>
      </c>
      <c r="P450" s="176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80"/>
        <v>0</v>
      </c>
      <c r="I451" s="176"/>
      <c r="J451" s="147" t="str">
        <f t="shared" si="75"/>
        <v xml:space="preserve"> </v>
      </c>
      <c r="K451" s="176"/>
      <c r="L451" s="176"/>
      <c r="M451" s="145">
        <f t="shared" si="76"/>
        <v>0</v>
      </c>
      <c r="N451" s="176"/>
      <c r="O451" s="181" t="str">
        <f t="shared" si="72"/>
        <v xml:space="preserve"> </v>
      </c>
      <c r="P451" s="176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80"/>
        <v>0</v>
      </c>
      <c r="I452" s="176"/>
      <c r="J452" s="147" t="str">
        <f t="shared" si="75"/>
        <v xml:space="preserve"> </v>
      </c>
      <c r="K452" s="176"/>
      <c r="L452" s="176"/>
      <c r="M452" s="145">
        <f t="shared" si="76"/>
        <v>0</v>
      </c>
      <c r="N452" s="176"/>
      <c r="O452" s="181" t="str">
        <f t="shared" si="72"/>
        <v xml:space="preserve"> </v>
      </c>
      <c r="P452" s="176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80"/>
        <v>0</v>
      </c>
      <c r="I453" s="176"/>
      <c r="J453" s="147" t="str">
        <f t="shared" si="75"/>
        <v xml:space="preserve"> </v>
      </c>
      <c r="K453" s="176"/>
      <c r="L453" s="176"/>
      <c r="M453" s="145">
        <f t="shared" si="76"/>
        <v>0</v>
      </c>
      <c r="N453" s="176"/>
      <c r="O453" s="181" t="str">
        <f t="shared" si="72"/>
        <v xml:space="preserve"> </v>
      </c>
      <c r="P453" s="176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80"/>
        <v>0</v>
      </c>
      <c r="I454" s="176"/>
      <c r="J454" s="147" t="str">
        <f t="shared" si="75"/>
        <v xml:space="preserve"> </v>
      </c>
      <c r="K454" s="176"/>
      <c r="L454" s="176"/>
      <c r="M454" s="145">
        <f t="shared" si="76"/>
        <v>0</v>
      </c>
      <c r="N454" s="176"/>
      <c r="O454" s="181" t="str">
        <f t="shared" si="72"/>
        <v xml:space="preserve"> </v>
      </c>
      <c r="P454" s="176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80"/>
        <v>0</v>
      </c>
      <c r="I455" s="176"/>
      <c r="J455" s="147" t="str">
        <f t="shared" si="75"/>
        <v xml:space="preserve"> </v>
      </c>
      <c r="K455" s="176"/>
      <c r="L455" s="176"/>
      <c r="M455" s="145">
        <f t="shared" si="76"/>
        <v>0</v>
      </c>
      <c r="N455" s="176"/>
      <c r="O455" s="181" t="str">
        <f t="shared" si="72"/>
        <v xml:space="preserve"> </v>
      </c>
      <c r="P455" s="176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80"/>
        <v>0</v>
      </c>
      <c r="I456" s="176"/>
      <c r="J456" s="147" t="str">
        <f t="shared" si="75"/>
        <v xml:space="preserve"> </v>
      </c>
      <c r="K456" s="176"/>
      <c r="L456" s="176"/>
      <c r="M456" s="145">
        <f t="shared" si="76"/>
        <v>0</v>
      </c>
      <c r="N456" s="176"/>
      <c r="O456" s="181" t="str">
        <f t="shared" si="72"/>
        <v xml:space="preserve"> </v>
      </c>
      <c r="P456" s="176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80"/>
        <v>0</v>
      </c>
      <c r="I457" s="176"/>
      <c r="J457" s="147" t="str">
        <f t="shared" si="75"/>
        <v xml:space="preserve"> </v>
      </c>
      <c r="K457" s="176"/>
      <c r="L457" s="176"/>
      <c r="M457" s="145">
        <f t="shared" si="76"/>
        <v>0</v>
      </c>
      <c r="N457" s="176"/>
      <c r="O457" s="181" t="str">
        <f t="shared" si="72"/>
        <v xml:space="preserve"> </v>
      </c>
      <c r="P457" s="176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80"/>
        <v>0</v>
      </c>
      <c r="I458" s="176"/>
      <c r="J458" s="147" t="str">
        <f t="shared" ref="J458:J521" si="81">IF(H458=0," ",I458/H458)</f>
        <v xml:space="preserve"> </v>
      </c>
      <c r="K458" s="176"/>
      <c r="L458" s="176"/>
      <c r="M458" s="145">
        <f t="shared" ref="M458:M521" si="82">SUM(K458:L458)</f>
        <v>0</v>
      </c>
      <c r="N458" s="176"/>
      <c r="O458" s="181" t="str">
        <f t="shared" ref="O458:O521" si="83">IF(M458=0," ",N458/M458)</f>
        <v xml:space="preserve"> </v>
      </c>
      <c r="P458" s="176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80"/>
        <v>0</v>
      </c>
      <c r="I459" s="176"/>
      <c r="J459" s="147" t="str">
        <f t="shared" si="81"/>
        <v xml:space="preserve"> </v>
      </c>
      <c r="K459" s="176"/>
      <c r="L459" s="176"/>
      <c r="M459" s="145">
        <f t="shared" si="82"/>
        <v>0</v>
      </c>
      <c r="N459" s="176"/>
      <c r="O459" s="181" t="str">
        <f t="shared" si="83"/>
        <v xml:space="preserve"> </v>
      </c>
      <c r="P459" s="176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80"/>
        <v>0</v>
      </c>
      <c r="I460" s="176"/>
      <c r="J460" s="147" t="str">
        <f t="shared" si="81"/>
        <v xml:space="preserve"> </v>
      </c>
      <c r="K460" s="176"/>
      <c r="L460" s="176"/>
      <c r="M460" s="145">
        <f t="shared" si="82"/>
        <v>0</v>
      </c>
      <c r="N460" s="176"/>
      <c r="O460" s="181" t="str">
        <f t="shared" si="83"/>
        <v xml:space="preserve"> </v>
      </c>
      <c r="P460" s="176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80"/>
        <v>0</v>
      </c>
      <c r="I461" s="176"/>
      <c r="J461" s="147" t="str">
        <f t="shared" si="81"/>
        <v xml:space="preserve"> </v>
      </c>
      <c r="K461" s="176"/>
      <c r="L461" s="176"/>
      <c r="M461" s="145">
        <f t="shared" si="82"/>
        <v>0</v>
      </c>
      <c r="N461" s="176"/>
      <c r="O461" s="181" t="str">
        <f t="shared" si="83"/>
        <v xml:space="preserve"> </v>
      </c>
      <c r="P461" s="176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80"/>
        <v>0</v>
      </c>
      <c r="I462" s="176"/>
      <c r="J462" s="147" t="str">
        <f t="shared" si="81"/>
        <v xml:space="preserve"> </v>
      </c>
      <c r="K462" s="176"/>
      <c r="L462" s="176"/>
      <c r="M462" s="145">
        <f t="shared" si="82"/>
        <v>0</v>
      </c>
      <c r="N462" s="176"/>
      <c r="O462" s="181" t="str">
        <f t="shared" si="83"/>
        <v xml:space="preserve"> </v>
      </c>
      <c r="P462" s="176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80"/>
        <v>0</v>
      </c>
      <c r="I463" s="176"/>
      <c r="J463" s="147" t="str">
        <f t="shared" si="81"/>
        <v xml:space="preserve"> </v>
      </c>
      <c r="K463" s="176"/>
      <c r="L463" s="176"/>
      <c r="M463" s="145">
        <f t="shared" si="82"/>
        <v>0</v>
      </c>
      <c r="N463" s="176"/>
      <c r="O463" s="181" t="str">
        <f t="shared" si="83"/>
        <v xml:space="preserve"> </v>
      </c>
      <c r="P463" s="176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80"/>
        <v>0</v>
      </c>
      <c r="I464" s="176"/>
      <c r="J464" s="147" t="str">
        <f t="shared" si="81"/>
        <v xml:space="preserve"> </v>
      </c>
      <c r="K464" s="176"/>
      <c r="L464" s="176"/>
      <c r="M464" s="145">
        <f t="shared" si="82"/>
        <v>0</v>
      </c>
      <c r="N464" s="176"/>
      <c r="O464" s="181" t="str">
        <f t="shared" si="83"/>
        <v xml:space="preserve"> </v>
      </c>
      <c r="P464" s="176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80"/>
        <v>0</v>
      </c>
      <c r="I465" s="176"/>
      <c r="J465" s="147" t="str">
        <f t="shared" si="81"/>
        <v xml:space="preserve"> </v>
      </c>
      <c r="K465" s="176"/>
      <c r="L465" s="176"/>
      <c r="M465" s="145">
        <f t="shared" si="82"/>
        <v>0</v>
      </c>
      <c r="N465" s="176"/>
      <c r="O465" s="181" t="str">
        <f t="shared" si="83"/>
        <v xml:space="preserve"> </v>
      </c>
      <c r="P465" s="176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80"/>
        <v>0</v>
      </c>
      <c r="I466" s="176"/>
      <c r="J466" s="147" t="str">
        <f t="shared" si="81"/>
        <v xml:space="preserve"> </v>
      </c>
      <c r="K466" s="176"/>
      <c r="L466" s="176"/>
      <c r="M466" s="145">
        <f t="shared" si="82"/>
        <v>0</v>
      </c>
      <c r="N466" s="176"/>
      <c r="O466" s="181" t="str">
        <f t="shared" si="83"/>
        <v xml:space="preserve"> </v>
      </c>
      <c r="P466" s="176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80"/>
        <v>0</v>
      </c>
      <c r="I467" s="176"/>
      <c r="J467" s="147" t="str">
        <f t="shared" si="81"/>
        <v xml:space="preserve"> </v>
      </c>
      <c r="K467" s="176"/>
      <c r="L467" s="176"/>
      <c r="M467" s="145">
        <f t="shared" si="82"/>
        <v>0</v>
      </c>
      <c r="N467" s="176"/>
      <c r="O467" s="181" t="str">
        <f t="shared" si="83"/>
        <v xml:space="preserve"> </v>
      </c>
      <c r="P467" s="176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80"/>
        <v>0</v>
      </c>
      <c r="I468" s="176"/>
      <c r="J468" s="147" t="str">
        <f t="shared" si="81"/>
        <v xml:space="preserve"> </v>
      </c>
      <c r="K468" s="176"/>
      <c r="L468" s="176"/>
      <c r="M468" s="145">
        <f t="shared" si="82"/>
        <v>0</v>
      </c>
      <c r="N468" s="176"/>
      <c r="O468" s="181" t="str">
        <f t="shared" si="83"/>
        <v xml:space="preserve"> </v>
      </c>
      <c r="P468" s="176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80"/>
        <v>0</v>
      </c>
      <c r="I469" s="176"/>
      <c r="J469" s="147" t="str">
        <f t="shared" si="81"/>
        <v xml:space="preserve"> </v>
      </c>
      <c r="K469" s="176"/>
      <c r="L469" s="176"/>
      <c r="M469" s="145">
        <f t="shared" si="82"/>
        <v>0</v>
      </c>
      <c r="N469" s="176"/>
      <c r="O469" s="181" t="str">
        <f t="shared" si="83"/>
        <v xml:space="preserve"> </v>
      </c>
      <c r="P469" s="176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si="80"/>
        <v>0</v>
      </c>
      <c r="I470" s="176"/>
      <c r="J470" s="147" t="str">
        <f t="shared" si="81"/>
        <v xml:space="preserve"> </v>
      </c>
      <c r="K470" s="176"/>
      <c r="L470" s="176"/>
      <c r="M470" s="145">
        <f t="shared" si="82"/>
        <v>0</v>
      </c>
      <c r="N470" s="176"/>
      <c r="O470" s="181" t="str">
        <f t="shared" si="83"/>
        <v xml:space="preserve"> </v>
      </c>
      <c r="P470" s="176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80"/>
        <v>0</v>
      </c>
      <c r="I471" s="176"/>
      <c r="J471" s="147" t="str">
        <f t="shared" si="81"/>
        <v xml:space="preserve"> </v>
      </c>
      <c r="K471" s="176"/>
      <c r="L471" s="176"/>
      <c r="M471" s="145">
        <f t="shared" si="82"/>
        <v>0</v>
      </c>
      <c r="N471" s="176"/>
      <c r="O471" s="181" t="str">
        <f t="shared" si="83"/>
        <v xml:space="preserve"> </v>
      </c>
      <c r="P471" s="176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80"/>
        <v>0</v>
      </c>
      <c r="I472" s="176"/>
      <c r="J472" s="147" t="str">
        <f t="shared" si="81"/>
        <v xml:space="preserve"> </v>
      </c>
      <c r="K472" s="176"/>
      <c r="L472" s="176"/>
      <c r="M472" s="145">
        <f t="shared" si="82"/>
        <v>0</v>
      </c>
      <c r="N472" s="176"/>
      <c r="O472" s="181" t="str">
        <f t="shared" si="83"/>
        <v xml:space="preserve"> </v>
      </c>
      <c r="P472" s="176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80"/>
        <v>0</v>
      </c>
      <c r="I473" s="176"/>
      <c r="J473" s="147" t="str">
        <f t="shared" si="81"/>
        <v xml:space="preserve"> </v>
      </c>
      <c r="K473" s="176"/>
      <c r="L473" s="176"/>
      <c r="M473" s="145">
        <f t="shared" si="82"/>
        <v>0</v>
      </c>
      <c r="N473" s="176"/>
      <c r="O473" s="181" t="str">
        <f t="shared" si="83"/>
        <v xml:space="preserve"> </v>
      </c>
      <c r="P473" s="176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80"/>
        <v>0</v>
      </c>
      <c r="I474" s="176"/>
      <c r="J474" s="147" t="str">
        <f t="shared" si="81"/>
        <v xml:space="preserve"> </v>
      </c>
      <c r="K474" s="176"/>
      <c r="L474" s="176"/>
      <c r="M474" s="145">
        <f t="shared" si="82"/>
        <v>0</v>
      </c>
      <c r="N474" s="176"/>
      <c r="O474" s="181" t="str">
        <f t="shared" si="83"/>
        <v xml:space="preserve"> </v>
      </c>
      <c r="P474" s="176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80"/>
        <v>0</v>
      </c>
      <c r="I475" s="176"/>
      <c r="J475" s="147" t="str">
        <f t="shared" si="81"/>
        <v xml:space="preserve"> </v>
      </c>
      <c r="K475" s="176"/>
      <c r="L475" s="176"/>
      <c r="M475" s="145">
        <f t="shared" si="82"/>
        <v>0</v>
      </c>
      <c r="N475" s="176"/>
      <c r="O475" s="181" t="str">
        <f t="shared" si="83"/>
        <v xml:space="preserve"> </v>
      </c>
      <c r="P475" s="176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80"/>
        <v>0</v>
      </c>
      <c r="I476" s="176"/>
      <c r="J476" s="147" t="str">
        <f t="shared" si="81"/>
        <v xml:space="preserve"> </v>
      </c>
      <c r="K476" s="176"/>
      <c r="L476" s="176"/>
      <c r="M476" s="145">
        <f t="shared" si="82"/>
        <v>0</v>
      </c>
      <c r="N476" s="176"/>
      <c r="O476" s="181" t="str">
        <f t="shared" si="83"/>
        <v xml:space="preserve"> </v>
      </c>
      <c r="P476" s="176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80"/>
        <v>0</v>
      </c>
      <c r="I477" s="176"/>
      <c r="J477" s="147" t="str">
        <f t="shared" si="81"/>
        <v xml:space="preserve"> </v>
      </c>
      <c r="K477" s="176"/>
      <c r="L477" s="176"/>
      <c r="M477" s="145">
        <f t="shared" si="82"/>
        <v>0</v>
      </c>
      <c r="N477" s="176"/>
      <c r="O477" s="181" t="str">
        <f t="shared" si="83"/>
        <v xml:space="preserve"> </v>
      </c>
      <c r="P477" s="176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80"/>
        <v>0</v>
      </c>
      <c r="I478" s="176"/>
      <c r="J478" s="147" t="str">
        <f t="shared" si="81"/>
        <v xml:space="preserve"> </v>
      </c>
      <c r="K478" s="176"/>
      <c r="L478" s="176"/>
      <c r="M478" s="145">
        <f t="shared" si="82"/>
        <v>0</v>
      </c>
      <c r="N478" s="176"/>
      <c r="O478" s="181" t="str">
        <f t="shared" si="83"/>
        <v xml:space="preserve"> </v>
      </c>
      <c r="P478" s="176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80"/>
        <v>0</v>
      </c>
      <c r="I479" s="176"/>
      <c r="J479" s="147" t="str">
        <f t="shared" si="81"/>
        <v xml:space="preserve"> </v>
      </c>
      <c r="K479" s="176"/>
      <c r="L479" s="176"/>
      <c r="M479" s="145">
        <f t="shared" si="82"/>
        <v>0</v>
      </c>
      <c r="N479" s="176"/>
      <c r="O479" s="181" t="str">
        <f t="shared" si="83"/>
        <v xml:space="preserve"> </v>
      </c>
      <c r="P479" s="176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80"/>
        <v>0</v>
      </c>
      <c r="I480" s="176"/>
      <c r="J480" s="147" t="str">
        <f t="shared" si="81"/>
        <v xml:space="preserve"> </v>
      </c>
      <c r="K480" s="176"/>
      <c r="L480" s="176"/>
      <c r="M480" s="145">
        <f t="shared" si="82"/>
        <v>0</v>
      </c>
      <c r="N480" s="176"/>
      <c r="O480" s="181" t="str">
        <f t="shared" si="83"/>
        <v xml:space="preserve"> </v>
      </c>
      <c r="P480" s="176"/>
    </row>
    <row r="481" spans="1:16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80"/>
        <v>0</v>
      </c>
      <c r="I481" s="176"/>
      <c r="J481" s="147" t="str">
        <f t="shared" si="81"/>
        <v xml:space="preserve"> </v>
      </c>
      <c r="K481" s="176"/>
      <c r="L481" s="176"/>
      <c r="M481" s="145">
        <f t="shared" si="82"/>
        <v>0</v>
      </c>
      <c r="N481" s="176"/>
      <c r="O481" s="181" t="str">
        <f t="shared" si="83"/>
        <v xml:space="preserve"> </v>
      </c>
      <c r="P481" s="176"/>
    </row>
    <row r="482" spans="1:16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80"/>
        <v>0</v>
      </c>
      <c r="I482" s="176"/>
      <c r="J482" s="147" t="str">
        <f t="shared" si="81"/>
        <v xml:space="preserve"> </v>
      </c>
      <c r="K482" s="176"/>
      <c r="L482" s="176"/>
      <c r="M482" s="145">
        <f t="shared" si="82"/>
        <v>0</v>
      </c>
      <c r="N482" s="176"/>
      <c r="O482" s="181" t="str">
        <f t="shared" si="83"/>
        <v xml:space="preserve"> </v>
      </c>
      <c r="P482" s="176"/>
    </row>
    <row r="483" spans="1:16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80"/>
        <v>0</v>
      </c>
      <c r="I483" s="176"/>
      <c r="J483" s="147" t="str">
        <f t="shared" si="81"/>
        <v xml:space="preserve"> </v>
      </c>
      <c r="K483" s="176"/>
      <c r="L483" s="176"/>
      <c r="M483" s="145">
        <f t="shared" si="82"/>
        <v>0</v>
      </c>
      <c r="N483" s="176"/>
      <c r="O483" s="181" t="str">
        <f t="shared" si="83"/>
        <v xml:space="preserve"> </v>
      </c>
      <c r="P483" s="176"/>
    </row>
    <row r="484" spans="1:16" x14ac:dyDescent="0.2">
      <c r="A484" s="383" t="s">
        <v>402</v>
      </c>
      <c r="B484" s="383"/>
      <c r="C484" s="5" t="s">
        <v>728</v>
      </c>
      <c r="D484" s="22" t="s">
        <v>895</v>
      </c>
      <c r="E484" s="29"/>
      <c r="F484" s="142">
        <v>0</v>
      </c>
      <c r="G484" s="142"/>
      <c r="H484" s="145">
        <f t="shared" si="80"/>
        <v>0</v>
      </c>
      <c r="I484" s="176"/>
      <c r="J484" s="147" t="str">
        <f t="shared" si="81"/>
        <v xml:space="preserve"> </v>
      </c>
      <c r="K484" s="176"/>
      <c r="L484" s="176"/>
      <c r="M484" s="145">
        <f t="shared" si="82"/>
        <v>0</v>
      </c>
      <c r="N484" s="176"/>
      <c r="O484" s="181" t="str">
        <f t="shared" si="83"/>
        <v xml:space="preserve"> </v>
      </c>
      <c r="P484" s="176"/>
    </row>
    <row r="485" spans="1:16" ht="25.5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49">
        <f t="shared" ref="F485:H485" si="84">F421+F423+F424+F425+F436+F447+F458+F460+F471+F472+F473+F484</f>
        <v>0</v>
      </c>
      <c r="G485" s="149">
        <f t="shared" si="84"/>
        <v>0</v>
      </c>
      <c r="H485" s="149">
        <f t="shared" si="84"/>
        <v>0</v>
      </c>
      <c r="I485" s="176"/>
      <c r="J485" s="149" t="e">
        <f t="shared" ref="J485:M485" si="85">J421+J423+J424+J425+J436+J447+J458+J460+J471+J472+J473+J484</f>
        <v>#VALUE!</v>
      </c>
      <c r="K485" s="176"/>
      <c r="L485" s="149">
        <f t="shared" si="85"/>
        <v>0</v>
      </c>
      <c r="M485" s="149">
        <f t="shared" si="85"/>
        <v>0</v>
      </c>
      <c r="N485" s="176"/>
      <c r="O485" s="181" t="str">
        <f t="shared" si="83"/>
        <v xml:space="preserve"> </v>
      </c>
      <c r="P485" s="176"/>
    </row>
    <row r="486" spans="1:16" ht="15" hidden="1" customHeight="1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86">SUM(F486:G486)</f>
        <v>0</v>
      </c>
      <c r="I486" s="176"/>
      <c r="J486" s="147" t="str">
        <f t="shared" si="81"/>
        <v xml:space="preserve"> </v>
      </c>
      <c r="K486" s="176"/>
      <c r="L486" s="176"/>
      <c r="M486" s="145">
        <f t="shared" si="82"/>
        <v>0</v>
      </c>
      <c r="N486" s="176"/>
      <c r="O486" s="181" t="str">
        <f t="shared" si="83"/>
        <v xml:space="preserve"> </v>
      </c>
      <c r="P486" s="176"/>
    </row>
    <row r="487" spans="1:16" ht="15" hidden="1" customHeight="1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86"/>
        <v>0</v>
      </c>
      <c r="I487" s="176"/>
      <c r="J487" s="147" t="str">
        <f t="shared" si="81"/>
        <v xml:space="preserve"> </v>
      </c>
      <c r="K487" s="176"/>
      <c r="L487" s="176"/>
      <c r="M487" s="145">
        <f t="shared" si="82"/>
        <v>0</v>
      </c>
      <c r="N487" s="176"/>
      <c r="O487" s="181" t="str">
        <f t="shared" si="83"/>
        <v xml:space="preserve"> </v>
      </c>
      <c r="P487" s="176"/>
    </row>
    <row r="488" spans="1:16" ht="15" hidden="1" customHeight="1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86"/>
        <v>0</v>
      </c>
      <c r="I488" s="176"/>
      <c r="J488" s="147" t="str">
        <f t="shared" si="81"/>
        <v xml:space="preserve"> </v>
      </c>
      <c r="K488" s="176"/>
      <c r="L488" s="176"/>
      <c r="M488" s="145">
        <f t="shared" si="82"/>
        <v>0</v>
      </c>
      <c r="N488" s="176"/>
      <c r="O488" s="181" t="str">
        <f t="shared" si="83"/>
        <v xml:space="preserve"> </v>
      </c>
      <c r="P488" s="176"/>
    </row>
    <row r="489" spans="1:16" ht="15" hidden="1" customHeight="1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86"/>
        <v>0</v>
      </c>
      <c r="I489" s="176"/>
      <c r="J489" s="147" t="str">
        <f t="shared" si="81"/>
        <v xml:space="preserve"> </v>
      </c>
      <c r="K489" s="176"/>
      <c r="L489" s="176"/>
      <c r="M489" s="145">
        <f t="shared" si="82"/>
        <v>0</v>
      </c>
      <c r="N489" s="176"/>
      <c r="O489" s="181" t="str">
        <f t="shared" si="83"/>
        <v xml:space="preserve"> </v>
      </c>
      <c r="P489" s="176"/>
    </row>
    <row r="490" spans="1:16" ht="15" hidden="1" customHeight="1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86"/>
        <v>0</v>
      </c>
      <c r="I490" s="176"/>
      <c r="J490" s="147" t="str">
        <f t="shared" si="81"/>
        <v xml:space="preserve"> </v>
      </c>
      <c r="K490" s="176"/>
      <c r="L490" s="176"/>
      <c r="M490" s="145">
        <f t="shared" si="82"/>
        <v>0</v>
      </c>
      <c r="N490" s="176"/>
      <c r="O490" s="181" t="str">
        <f t="shared" si="83"/>
        <v xml:space="preserve"> </v>
      </c>
      <c r="P490" s="176"/>
    </row>
    <row r="491" spans="1:16" ht="15" hidden="1" customHeight="1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86"/>
        <v>0</v>
      </c>
      <c r="I491" s="176"/>
      <c r="J491" s="147" t="str">
        <f t="shared" si="81"/>
        <v xml:space="preserve"> </v>
      </c>
      <c r="K491" s="176"/>
      <c r="L491" s="176"/>
      <c r="M491" s="145">
        <f t="shared" si="82"/>
        <v>0</v>
      </c>
      <c r="N491" s="176"/>
      <c r="O491" s="181" t="str">
        <f t="shared" si="83"/>
        <v xml:space="preserve"> </v>
      </c>
      <c r="P491" s="176"/>
    </row>
    <row r="492" spans="1:16" ht="15" hidden="1" customHeight="1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86"/>
        <v>0</v>
      </c>
      <c r="I492" s="176"/>
      <c r="J492" s="147" t="str">
        <f t="shared" si="81"/>
        <v xml:space="preserve"> </v>
      </c>
      <c r="K492" s="176"/>
      <c r="L492" s="176"/>
      <c r="M492" s="145">
        <f t="shared" si="82"/>
        <v>0</v>
      </c>
      <c r="N492" s="176"/>
      <c r="O492" s="181" t="str">
        <f t="shared" si="83"/>
        <v xml:space="preserve"> </v>
      </c>
      <c r="P492" s="176"/>
    </row>
    <row r="493" spans="1:16" ht="15" hidden="1" customHeight="1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86"/>
        <v>0</v>
      </c>
      <c r="I493" s="176"/>
      <c r="J493" s="147" t="str">
        <f t="shared" si="81"/>
        <v xml:space="preserve"> </v>
      </c>
      <c r="K493" s="176"/>
      <c r="L493" s="176"/>
      <c r="M493" s="145">
        <f t="shared" si="82"/>
        <v>0</v>
      </c>
      <c r="N493" s="176"/>
      <c r="O493" s="181" t="str">
        <f t="shared" si="83"/>
        <v xml:space="preserve"> </v>
      </c>
      <c r="P493" s="176"/>
    </row>
    <row r="494" spans="1:16" ht="15" hidden="1" customHeight="1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86"/>
        <v>0</v>
      </c>
      <c r="I494" s="176"/>
      <c r="J494" s="147" t="str">
        <f t="shared" si="81"/>
        <v xml:space="preserve"> </v>
      </c>
      <c r="K494" s="176"/>
      <c r="L494" s="176"/>
      <c r="M494" s="145">
        <f t="shared" si="82"/>
        <v>0</v>
      </c>
      <c r="N494" s="176"/>
      <c r="O494" s="181" t="str">
        <f t="shared" si="83"/>
        <v xml:space="preserve"> </v>
      </c>
      <c r="P494" s="176"/>
    </row>
    <row r="495" spans="1:16" ht="15" hidden="1" customHeight="1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86"/>
        <v>0</v>
      </c>
      <c r="I495" s="176"/>
      <c r="J495" s="147" t="str">
        <f t="shared" si="81"/>
        <v xml:space="preserve"> </v>
      </c>
      <c r="K495" s="176"/>
      <c r="L495" s="176"/>
      <c r="M495" s="145">
        <f t="shared" si="82"/>
        <v>0</v>
      </c>
      <c r="N495" s="176"/>
      <c r="O495" s="181" t="str">
        <f t="shared" si="83"/>
        <v xml:space="preserve"> </v>
      </c>
      <c r="P495" s="176"/>
    </row>
    <row r="496" spans="1:16" ht="15" hidden="1" customHeight="1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86"/>
        <v>0</v>
      </c>
      <c r="I496" s="176"/>
      <c r="J496" s="147" t="str">
        <f t="shared" si="81"/>
        <v xml:space="preserve"> </v>
      </c>
      <c r="K496" s="176"/>
      <c r="L496" s="176"/>
      <c r="M496" s="145">
        <f t="shared" si="82"/>
        <v>0</v>
      </c>
      <c r="N496" s="176"/>
      <c r="O496" s="181" t="str">
        <f t="shared" si="83"/>
        <v xml:space="preserve"> </v>
      </c>
      <c r="P496" s="176"/>
    </row>
    <row r="497" spans="1:16" ht="15" hidden="1" customHeight="1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86"/>
        <v>0</v>
      </c>
      <c r="I497" s="176"/>
      <c r="J497" s="147" t="str">
        <f t="shared" si="81"/>
        <v xml:space="preserve"> </v>
      </c>
      <c r="K497" s="176"/>
      <c r="L497" s="176"/>
      <c r="M497" s="145">
        <f t="shared" si="82"/>
        <v>0</v>
      </c>
      <c r="N497" s="176"/>
      <c r="O497" s="181" t="str">
        <f t="shared" si="83"/>
        <v xml:space="preserve"> </v>
      </c>
      <c r="P497" s="176"/>
    </row>
    <row r="498" spans="1:16" ht="15" hidden="1" customHeight="1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86"/>
        <v>0</v>
      </c>
      <c r="I498" s="176"/>
      <c r="J498" s="147" t="str">
        <f t="shared" si="81"/>
        <v xml:space="preserve"> </v>
      </c>
      <c r="K498" s="176"/>
      <c r="L498" s="176"/>
      <c r="M498" s="145">
        <f t="shared" si="82"/>
        <v>0</v>
      </c>
      <c r="N498" s="176"/>
      <c r="O498" s="181" t="str">
        <f t="shared" si="83"/>
        <v xml:space="preserve"> </v>
      </c>
      <c r="P498" s="176"/>
    </row>
    <row r="499" spans="1:16" ht="15" hidden="1" customHeight="1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86"/>
        <v>0</v>
      </c>
      <c r="I499" s="176"/>
      <c r="J499" s="147" t="str">
        <f t="shared" si="81"/>
        <v xml:space="preserve"> </v>
      </c>
      <c r="K499" s="176"/>
      <c r="L499" s="176"/>
      <c r="M499" s="145">
        <f t="shared" si="82"/>
        <v>0</v>
      </c>
      <c r="N499" s="176"/>
      <c r="O499" s="181" t="str">
        <f t="shared" si="83"/>
        <v xml:space="preserve"> </v>
      </c>
      <c r="P499" s="176"/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86"/>
        <v>0</v>
      </c>
      <c r="I500" s="176"/>
      <c r="J500" s="147" t="str">
        <f t="shared" si="81"/>
        <v xml:space="preserve"> </v>
      </c>
      <c r="K500" s="176"/>
      <c r="L500" s="176"/>
      <c r="M500" s="145">
        <f t="shared" si="82"/>
        <v>0</v>
      </c>
      <c r="N500" s="176"/>
      <c r="O500" s="181" t="str">
        <f t="shared" si="83"/>
        <v xml:space="preserve"> </v>
      </c>
      <c r="P500" s="176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86"/>
        <v>0</v>
      </c>
      <c r="I501" s="176"/>
      <c r="J501" s="147" t="str">
        <f t="shared" si="81"/>
        <v xml:space="preserve"> </v>
      </c>
      <c r="K501" s="176"/>
      <c r="L501" s="176"/>
      <c r="M501" s="145">
        <f t="shared" si="82"/>
        <v>0</v>
      </c>
      <c r="N501" s="176"/>
      <c r="O501" s="181" t="str">
        <f t="shared" si="83"/>
        <v xml:space="preserve"> </v>
      </c>
      <c r="P501" s="176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86"/>
        <v>0</v>
      </c>
      <c r="I502" s="176"/>
      <c r="J502" s="147" t="str">
        <f t="shared" si="81"/>
        <v xml:space="preserve"> </v>
      </c>
      <c r="K502" s="176"/>
      <c r="L502" s="176"/>
      <c r="M502" s="145">
        <f t="shared" si="82"/>
        <v>0</v>
      </c>
      <c r="N502" s="176"/>
      <c r="O502" s="181" t="str">
        <f t="shared" si="83"/>
        <v xml:space="preserve"> </v>
      </c>
      <c r="P502" s="176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86"/>
        <v>0</v>
      </c>
      <c r="I503" s="176"/>
      <c r="J503" s="147" t="str">
        <f t="shared" si="81"/>
        <v xml:space="preserve"> </v>
      </c>
      <c r="K503" s="176"/>
      <c r="L503" s="176"/>
      <c r="M503" s="145">
        <f t="shared" si="82"/>
        <v>0</v>
      </c>
      <c r="N503" s="176"/>
      <c r="O503" s="181" t="str">
        <f t="shared" si="83"/>
        <v xml:space="preserve"> </v>
      </c>
      <c r="P503" s="176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86"/>
        <v>0</v>
      </c>
      <c r="I504" s="176"/>
      <c r="J504" s="147" t="str">
        <f t="shared" si="81"/>
        <v xml:space="preserve"> </v>
      </c>
      <c r="K504" s="176"/>
      <c r="L504" s="176"/>
      <c r="M504" s="145">
        <f t="shared" si="82"/>
        <v>0</v>
      </c>
      <c r="N504" s="176"/>
      <c r="O504" s="181" t="str">
        <f t="shared" si="83"/>
        <v xml:space="preserve"> </v>
      </c>
      <c r="P504" s="176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86"/>
        <v>0</v>
      </c>
      <c r="I505" s="176"/>
      <c r="J505" s="147" t="str">
        <f t="shared" si="81"/>
        <v xml:space="preserve"> </v>
      </c>
      <c r="K505" s="176"/>
      <c r="L505" s="176"/>
      <c r="M505" s="145">
        <f t="shared" si="82"/>
        <v>0</v>
      </c>
      <c r="N505" s="176"/>
      <c r="O505" s="181" t="str">
        <f t="shared" si="83"/>
        <v xml:space="preserve"> </v>
      </c>
      <c r="P505" s="176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86"/>
        <v>0</v>
      </c>
      <c r="I506" s="176"/>
      <c r="J506" s="147" t="str">
        <f t="shared" si="81"/>
        <v xml:space="preserve"> </v>
      </c>
      <c r="K506" s="176"/>
      <c r="L506" s="176"/>
      <c r="M506" s="145">
        <f t="shared" si="82"/>
        <v>0</v>
      </c>
      <c r="N506" s="176"/>
      <c r="O506" s="181" t="str">
        <f t="shared" si="83"/>
        <v xml:space="preserve"> </v>
      </c>
      <c r="P506" s="176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86"/>
        <v>0</v>
      </c>
      <c r="I507" s="176"/>
      <c r="J507" s="147" t="str">
        <f t="shared" si="81"/>
        <v xml:space="preserve"> </v>
      </c>
      <c r="K507" s="176"/>
      <c r="L507" s="176"/>
      <c r="M507" s="145">
        <f t="shared" si="82"/>
        <v>0</v>
      </c>
      <c r="N507" s="176"/>
      <c r="O507" s="181" t="str">
        <f t="shared" si="83"/>
        <v xml:space="preserve"> </v>
      </c>
      <c r="P507" s="176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86"/>
        <v>0</v>
      </c>
      <c r="I508" s="176"/>
      <c r="J508" s="147" t="str">
        <f t="shared" si="81"/>
        <v xml:space="preserve"> </v>
      </c>
      <c r="K508" s="176"/>
      <c r="L508" s="176"/>
      <c r="M508" s="145">
        <f t="shared" si="82"/>
        <v>0</v>
      </c>
      <c r="N508" s="176"/>
      <c r="O508" s="181" t="str">
        <f t="shared" si="83"/>
        <v xml:space="preserve"> </v>
      </c>
      <c r="P508" s="176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86"/>
        <v>0</v>
      </c>
      <c r="I509" s="176"/>
      <c r="J509" s="147" t="str">
        <f t="shared" si="81"/>
        <v xml:space="preserve"> </v>
      </c>
      <c r="K509" s="176"/>
      <c r="L509" s="176"/>
      <c r="M509" s="145">
        <f t="shared" si="82"/>
        <v>0</v>
      </c>
      <c r="N509" s="176"/>
      <c r="O509" s="181" t="str">
        <f t="shared" si="83"/>
        <v xml:space="preserve"> </v>
      </c>
      <c r="P509" s="176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86"/>
        <v>0</v>
      </c>
      <c r="I510" s="176"/>
      <c r="J510" s="147" t="str">
        <f t="shared" si="81"/>
        <v xml:space="preserve"> </v>
      </c>
      <c r="K510" s="176"/>
      <c r="L510" s="176"/>
      <c r="M510" s="145">
        <f t="shared" si="82"/>
        <v>0</v>
      </c>
      <c r="N510" s="176"/>
      <c r="O510" s="181" t="str">
        <f t="shared" si="83"/>
        <v xml:space="preserve"> </v>
      </c>
      <c r="P510" s="176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86"/>
        <v>0</v>
      </c>
      <c r="I511" s="176"/>
      <c r="J511" s="147" t="str">
        <f t="shared" si="81"/>
        <v xml:space="preserve"> </v>
      </c>
      <c r="K511" s="176"/>
      <c r="L511" s="176"/>
      <c r="M511" s="145">
        <f t="shared" si="82"/>
        <v>0</v>
      </c>
      <c r="N511" s="176"/>
      <c r="O511" s="181" t="str">
        <f t="shared" si="83"/>
        <v xml:space="preserve"> </v>
      </c>
      <c r="P511" s="176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86"/>
        <v>0</v>
      </c>
      <c r="I512" s="176"/>
      <c r="J512" s="147" t="str">
        <f t="shared" si="81"/>
        <v xml:space="preserve"> </v>
      </c>
      <c r="K512" s="176"/>
      <c r="L512" s="176"/>
      <c r="M512" s="145">
        <f t="shared" si="82"/>
        <v>0</v>
      </c>
      <c r="N512" s="176"/>
      <c r="O512" s="181" t="str">
        <f t="shared" si="83"/>
        <v xml:space="preserve"> </v>
      </c>
      <c r="P512" s="176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86"/>
        <v>0</v>
      </c>
      <c r="I513" s="176"/>
      <c r="J513" s="147" t="str">
        <f t="shared" si="81"/>
        <v xml:space="preserve"> </v>
      </c>
      <c r="K513" s="176"/>
      <c r="L513" s="176"/>
      <c r="M513" s="145">
        <f t="shared" si="82"/>
        <v>0</v>
      </c>
      <c r="N513" s="176"/>
      <c r="O513" s="181" t="str">
        <f t="shared" si="83"/>
        <v xml:space="preserve"> </v>
      </c>
      <c r="P513" s="176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86"/>
        <v>0</v>
      </c>
      <c r="I514" s="176"/>
      <c r="J514" s="147" t="str">
        <f t="shared" si="81"/>
        <v xml:space="preserve"> </v>
      </c>
      <c r="K514" s="176"/>
      <c r="L514" s="176"/>
      <c r="M514" s="145">
        <f t="shared" si="82"/>
        <v>0</v>
      </c>
      <c r="N514" s="176"/>
      <c r="O514" s="181" t="str">
        <f t="shared" si="83"/>
        <v xml:space="preserve"> </v>
      </c>
      <c r="P514" s="176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86"/>
        <v>0</v>
      </c>
      <c r="I515" s="176"/>
      <c r="J515" s="147" t="str">
        <f t="shared" si="81"/>
        <v xml:space="preserve"> </v>
      </c>
      <c r="K515" s="176"/>
      <c r="L515" s="176"/>
      <c r="M515" s="145">
        <f t="shared" si="82"/>
        <v>0</v>
      </c>
      <c r="N515" s="176"/>
      <c r="O515" s="181" t="str">
        <f t="shared" si="83"/>
        <v xml:space="preserve"> </v>
      </c>
      <c r="P515" s="176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86"/>
        <v>0</v>
      </c>
      <c r="I516" s="176"/>
      <c r="J516" s="147" t="str">
        <f t="shared" si="81"/>
        <v xml:space="preserve"> </v>
      </c>
      <c r="K516" s="176"/>
      <c r="L516" s="176"/>
      <c r="M516" s="145">
        <f t="shared" si="82"/>
        <v>0</v>
      </c>
      <c r="N516" s="176"/>
      <c r="O516" s="181" t="str">
        <f t="shared" si="83"/>
        <v xml:space="preserve"> </v>
      </c>
      <c r="P516" s="176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86"/>
        <v>0</v>
      </c>
      <c r="I517" s="176"/>
      <c r="J517" s="147" t="str">
        <f t="shared" si="81"/>
        <v xml:space="preserve"> </v>
      </c>
      <c r="K517" s="176"/>
      <c r="L517" s="176"/>
      <c r="M517" s="145">
        <f t="shared" si="82"/>
        <v>0</v>
      </c>
      <c r="N517" s="176"/>
      <c r="O517" s="181" t="str">
        <f t="shared" si="83"/>
        <v xml:space="preserve"> </v>
      </c>
      <c r="P517" s="176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86"/>
        <v>0</v>
      </c>
      <c r="I518" s="176"/>
      <c r="J518" s="147" t="str">
        <f t="shared" si="81"/>
        <v xml:space="preserve"> </v>
      </c>
      <c r="K518" s="176"/>
      <c r="L518" s="176"/>
      <c r="M518" s="145">
        <f t="shared" si="82"/>
        <v>0</v>
      </c>
      <c r="N518" s="176"/>
      <c r="O518" s="181" t="str">
        <f t="shared" si="83"/>
        <v xml:space="preserve"> </v>
      </c>
      <c r="P518" s="176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86"/>
        <v>0</v>
      </c>
      <c r="I519" s="176"/>
      <c r="J519" s="147" t="str">
        <f t="shared" si="81"/>
        <v xml:space="preserve"> </v>
      </c>
      <c r="K519" s="176"/>
      <c r="L519" s="176"/>
      <c r="M519" s="145">
        <f t="shared" si="82"/>
        <v>0</v>
      </c>
      <c r="N519" s="176"/>
      <c r="O519" s="181" t="str">
        <f t="shared" si="83"/>
        <v xml:space="preserve"> </v>
      </c>
      <c r="P519" s="176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86"/>
        <v>0</v>
      </c>
      <c r="I520" s="176"/>
      <c r="J520" s="147" t="str">
        <f t="shared" si="81"/>
        <v xml:space="preserve"> </v>
      </c>
      <c r="K520" s="176"/>
      <c r="L520" s="176"/>
      <c r="M520" s="145">
        <f t="shared" si="82"/>
        <v>0</v>
      </c>
      <c r="N520" s="176"/>
      <c r="O520" s="181" t="str">
        <f t="shared" si="83"/>
        <v xml:space="preserve"> </v>
      </c>
      <c r="P520" s="176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86"/>
        <v>0</v>
      </c>
      <c r="I521" s="176"/>
      <c r="J521" s="147" t="str">
        <f t="shared" si="81"/>
        <v xml:space="preserve"> </v>
      </c>
      <c r="K521" s="176"/>
      <c r="L521" s="176"/>
      <c r="M521" s="145">
        <f t="shared" si="82"/>
        <v>0</v>
      </c>
      <c r="N521" s="176"/>
      <c r="O521" s="181" t="str">
        <f t="shared" si="83"/>
        <v xml:space="preserve"> </v>
      </c>
      <c r="P521" s="176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86"/>
        <v>0</v>
      </c>
      <c r="I522" s="176"/>
      <c r="J522" s="147" t="str">
        <f t="shared" ref="J522:J559" si="87">IF(H522=0," ",I522/H522)</f>
        <v xml:space="preserve"> </v>
      </c>
      <c r="K522" s="176"/>
      <c r="L522" s="176"/>
      <c r="M522" s="145">
        <f t="shared" ref="M522:M559" si="88">SUM(K522:L522)</f>
        <v>0</v>
      </c>
      <c r="N522" s="176"/>
      <c r="O522" s="181" t="str">
        <f t="shared" ref="O522:O560" si="89">IF(M522=0," ",N522/M522)</f>
        <v xml:space="preserve"> </v>
      </c>
      <c r="P522" s="176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86"/>
        <v>0</v>
      </c>
      <c r="I523" s="176"/>
      <c r="J523" s="147" t="str">
        <f t="shared" si="87"/>
        <v xml:space="preserve"> </v>
      </c>
      <c r="K523" s="176"/>
      <c r="L523" s="176"/>
      <c r="M523" s="145">
        <f t="shared" si="88"/>
        <v>0</v>
      </c>
      <c r="N523" s="176"/>
      <c r="O523" s="181" t="str">
        <f t="shared" si="89"/>
        <v xml:space="preserve"> </v>
      </c>
      <c r="P523" s="176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86"/>
        <v>0</v>
      </c>
      <c r="I524" s="176"/>
      <c r="J524" s="147" t="str">
        <f t="shared" si="87"/>
        <v xml:space="preserve"> </v>
      </c>
      <c r="K524" s="176"/>
      <c r="L524" s="176"/>
      <c r="M524" s="145">
        <f t="shared" si="88"/>
        <v>0</v>
      </c>
      <c r="N524" s="176"/>
      <c r="O524" s="181" t="str">
        <f t="shared" si="89"/>
        <v xml:space="preserve"> </v>
      </c>
      <c r="P524" s="176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86"/>
        <v>0</v>
      </c>
      <c r="I525" s="176"/>
      <c r="J525" s="147" t="str">
        <f t="shared" si="87"/>
        <v xml:space="preserve"> </v>
      </c>
      <c r="K525" s="176"/>
      <c r="L525" s="176"/>
      <c r="M525" s="145">
        <f t="shared" si="88"/>
        <v>0</v>
      </c>
      <c r="N525" s="176"/>
      <c r="O525" s="181" t="str">
        <f t="shared" si="89"/>
        <v xml:space="preserve"> </v>
      </c>
      <c r="P525" s="176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86"/>
        <v>0</v>
      </c>
      <c r="I526" s="176"/>
      <c r="J526" s="147" t="str">
        <f t="shared" si="87"/>
        <v xml:space="preserve"> </v>
      </c>
      <c r="K526" s="176"/>
      <c r="L526" s="176"/>
      <c r="M526" s="145">
        <f t="shared" si="88"/>
        <v>0</v>
      </c>
      <c r="N526" s="176"/>
      <c r="O526" s="181" t="str">
        <f t="shared" si="89"/>
        <v xml:space="preserve"> </v>
      </c>
      <c r="P526" s="176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86"/>
        <v>0</v>
      </c>
      <c r="I527" s="176"/>
      <c r="J527" s="147" t="str">
        <f t="shared" si="87"/>
        <v xml:space="preserve"> </v>
      </c>
      <c r="K527" s="176"/>
      <c r="L527" s="176"/>
      <c r="M527" s="145">
        <f t="shared" si="88"/>
        <v>0</v>
      </c>
      <c r="N527" s="176"/>
      <c r="O527" s="181" t="str">
        <f t="shared" si="89"/>
        <v xml:space="preserve"> </v>
      </c>
      <c r="P527" s="176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86"/>
        <v>0</v>
      </c>
      <c r="I528" s="176"/>
      <c r="J528" s="147" t="str">
        <f t="shared" si="87"/>
        <v xml:space="preserve"> </v>
      </c>
      <c r="K528" s="176"/>
      <c r="L528" s="176"/>
      <c r="M528" s="145">
        <f t="shared" si="88"/>
        <v>0</v>
      </c>
      <c r="N528" s="176"/>
      <c r="O528" s="181" t="str">
        <f t="shared" si="89"/>
        <v xml:space="preserve"> </v>
      </c>
      <c r="P528" s="176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86"/>
        <v>0</v>
      </c>
      <c r="I529" s="176"/>
      <c r="J529" s="147" t="str">
        <f t="shared" si="87"/>
        <v xml:space="preserve"> </v>
      </c>
      <c r="K529" s="176"/>
      <c r="L529" s="176"/>
      <c r="M529" s="145">
        <f t="shared" si="88"/>
        <v>0</v>
      </c>
      <c r="N529" s="176"/>
      <c r="O529" s="181" t="str">
        <f t="shared" si="89"/>
        <v xml:space="preserve"> </v>
      </c>
      <c r="P529" s="176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86"/>
        <v>0</v>
      </c>
      <c r="I530" s="176"/>
      <c r="J530" s="147" t="str">
        <f t="shared" si="87"/>
        <v xml:space="preserve"> </v>
      </c>
      <c r="K530" s="176"/>
      <c r="L530" s="176"/>
      <c r="M530" s="145">
        <f t="shared" si="88"/>
        <v>0</v>
      </c>
      <c r="N530" s="176"/>
      <c r="O530" s="181" t="str">
        <f t="shared" si="89"/>
        <v xml:space="preserve"> </v>
      </c>
      <c r="P530" s="176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86"/>
        <v>0</v>
      </c>
      <c r="I531" s="176"/>
      <c r="J531" s="147" t="str">
        <f t="shared" si="87"/>
        <v xml:space="preserve"> </v>
      </c>
      <c r="K531" s="176"/>
      <c r="L531" s="176"/>
      <c r="M531" s="145">
        <f t="shared" si="88"/>
        <v>0</v>
      </c>
      <c r="N531" s="176"/>
      <c r="O531" s="181" t="str">
        <f t="shared" si="89"/>
        <v xml:space="preserve"> </v>
      </c>
      <c r="P531" s="176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86"/>
        <v>0</v>
      </c>
      <c r="I532" s="176"/>
      <c r="J532" s="147" t="str">
        <f t="shared" si="87"/>
        <v xml:space="preserve"> </v>
      </c>
      <c r="K532" s="176"/>
      <c r="L532" s="176"/>
      <c r="M532" s="145">
        <f t="shared" si="88"/>
        <v>0</v>
      </c>
      <c r="N532" s="176"/>
      <c r="O532" s="181" t="str">
        <f t="shared" si="89"/>
        <v xml:space="preserve"> </v>
      </c>
      <c r="P532" s="176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86"/>
        <v>0</v>
      </c>
      <c r="I533" s="176"/>
      <c r="J533" s="147" t="str">
        <f t="shared" si="87"/>
        <v xml:space="preserve"> </v>
      </c>
      <c r="K533" s="176"/>
      <c r="L533" s="176"/>
      <c r="M533" s="145">
        <f t="shared" si="88"/>
        <v>0</v>
      </c>
      <c r="N533" s="176"/>
      <c r="O533" s="181" t="str">
        <f t="shared" si="89"/>
        <v xml:space="preserve"> </v>
      </c>
      <c r="P533" s="176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86"/>
        <v>0</v>
      </c>
      <c r="I534" s="176"/>
      <c r="J534" s="147" t="str">
        <f t="shared" si="87"/>
        <v xml:space="preserve"> </v>
      </c>
      <c r="K534" s="176"/>
      <c r="L534" s="176"/>
      <c r="M534" s="145">
        <f t="shared" si="88"/>
        <v>0</v>
      </c>
      <c r="N534" s="176"/>
      <c r="O534" s="181" t="str">
        <f t="shared" si="89"/>
        <v xml:space="preserve"> </v>
      </c>
      <c r="P534" s="176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86"/>
        <v>0</v>
      </c>
      <c r="I535" s="176"/>
      <c r="J535" s="147" t="str">
        <f t="shared" si="87"/>
        <v xml:space="preserve"> </v>
      </c>
      <c r="K535" s="176"/>
      <c r="L535" s="176"/>
      <c r="M535" s="145">
        <f t="shared" si="88"/>
        <v>0</v>
      </c>
      <c r="N535" s="176"/>
      <c r="O535" s="181" t="str">
        <f t="shared" si="89"/>
        <v xml:space="preserve"> </v>
      </c>
      <c r="P535" s="176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86"/>
        <v>0</v>
      </c>
      <c r="I536" s="176"/>
      <c r="J536" s="147" t="str">
        <f t="shared" si="87"/>
        <v xml:space="preserve"> </v>
      </c>
      <c r="K536" s="176"/>
      <c r="L536" s="176"/>
      <c r="M536" s="145">
        <f t="shared" si="88"/>
        <v>0</v>
      </c>
      <c r="N536" s="176"/>
      <c r="O536" s="181" t="str">
        <f t="shared" si="89"/>
        <v xml:space="preserve"> </v>
      </c>
      <c r="P536" s="176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86"/>
        <v>0</v>
      </c>
      <c r="I537" s="176"/>
      <c r="J537" s="147" t="str">
        <f t="shared" si="87"/>
        <v xml:space="preserve"> </v>
      </c>
      <c r="K537" s="176"/>
      <c r="L537" s="176"/>
      <c r="M537" s="145">
        <f t="shared" si="88"/>
        <v>0</v>
      </c>
      <c r="N537" s="176"/>
      <c r="O537" s="181" t="str">
        <f t="shared" si="89"/>
        <v xml:space="preserve"> </v>
      </c>
      <c r="P537" s="176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86"/>
        <v>0</v>
      </c>
      <c r="I538" s="176"/>
      <c r="J538" s="147" t="str">
        <f t="shared" si="87"/>
        <v xml:space="preserve"> </v>
      </c>
      <c r="K538" s="176"/>
      <c r="L538" s="176"/>
      <c r="M538" s="145">
        <f t="shared" si="88"/>
        <v>0</v>
      </c>
      <c r="N538" s="176"/>
      <c r="O538" s="181" t="str">
        <f t="shared" si="89"/>
        <v xml:space="preserve"> </v>
      </c>
      <c r="P538" s="176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86"/>
        <v>0</v>
      </c>
      <c r="I539" s="176"/>
      <c r="J539" s="147" t="str">
        <f t="shared" si="87"/>
        <v xml:space="preserve"> </v>
      </c>
      <c r="K539" s="176"/>
      <c r="L539" s="176"/>
      <c r="M539" s="145">
        <f t="shared" si="88"/>
        <v>0</v>
      </c>
      <c r="N539" s="176"/>
      <c r="O539" s="181" t="str">
        <f t="shared" si="89"/>
        <v xml:space="preserve"> </v>
      </c>
      <c r="P539" s="176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86"/>
        <v>0</v>
      </c>
      <c r="I540" s="176"/>
      <c r="J540" s="147" t="str">
        <f t="shared" si="87"/>
        <v xml:space="preserve"> </v>
      </c>
      <c r="K540" s="176"/>
      <c r="L540" s="176"/>
      <c r="M540" s="145">
        <f t="shared" si="88"/>
        <v>0</v>
      </c>
      <c r="N540" s="176"/>
      <c r="O540" s="181" t="str">
        <f t="shared" si="89"/>
        <v xml:space="preserve"> </v>
      </c>
      <c r="P540" s="176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86"/>
        <v>0</v>
      </c>
      <c r="I541" s="176"/>
      <c r="J541" s="147" t="str">
        <f t="shared" si="87"/>
        <v xml:space="preserve"> </v>
      </c>
      <c r="K541" s="176"/>
      <c r="L541" s="176"/>
      <c r="M541" s="145">
        <f t="shared" si="88"/>
        <v>0</v>
      </c>
      <c r="N541" s="176"/>
      <c r="O541" s="181" t="str">
        <f t="shared" si="89"/>
        <v xml:space="preserve"> </v>
      </c>
      <c r="P541" s="176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86"/>
        <v>0</v>
      </c>
      <c r="I542" s="176"/>
      <c r="J542" s="147" t="str">
        <f t="shared" si="87"/>
        <v xml:space="preserve"> </v>
      </c>
      <c r="K542" s="176"/>
      <c r="L542" s="176"/>
      <c r="M542" s="145">
        <f t="shared" si="88"/>
        <v>0</v>
      </c>
      <c r="N542" s="176"/>
      <c r="O542" s="181" t="str">
        <f t="shared" si="89"/>
        <v xml:space="preserve"> </v>
      </c>
      <c r="P542" s="176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86"/>
        <v>0</v>
      </c>
      <c r="I543" s="176"/>
      <c r="J543" s="147" t="str">
        <f t="shared" si="87"/>
        <v xml:space="preserve"> </v>
      </c>
      <c r="K543" s="176"/>
      <c r="L543" s="176"/>
      <c r="M543" s="145">
        <f t="shared" si="88"/>
        <v>0</v>
      </c>
      <c r="N543" s="176"/>
      <c r="O543" s="181" t="str">
        <f t="shared" si="89"/>
        <v xml:space="preserve"> </v>
      </c>
      <c r="P543" s="176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86"/>
        <v>0</v>
      </c>
      <c r="I544" s="176"/>
      <c r="J544" s="147" t="str">
        <f t="shared" si="87"/>
        <v xml:space="preserve"> </v>
      </c>
      <c r="K544" s="176"/>
      <c r="L544" s="176"/>
      <c r="M544" s="145">
        <f t="shared" si="88"/>
        <v>0</v>
      </c>
      <c r="N544" s="176"/>
      <c r="O544" s="181" t="str">
        <f t="shared" si="89"/>
        <v xml:space="preserve"> </v>
      </c>
      <c r="P544" s="176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86"/>
        <v>0</v>
      </c>
      <c r="I545" s="176"/>
      <c r="J545" s="147" t="str">
        <f t="shared" si="87"/>
        <v xml:space="preserve"> </v>
      </c>
      <c r="K545" s="176"/>
      <c r="L545" s="176"/>
      <c r="M545" s="145">
        <f t="shared" si="88"/>
        <v>0</v>
      </c>
      <c r="N545" s="176"/>
      <c r="O545" s="181" t="str">
        <f t="shared" si="89"/>
        <v xml:space="preserve"> </v>
      </c>
      <c r="P545" s="176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86"/>
        <v>0</v>
      </c>
      <c r="I546" s="176"/>
      <c r="J546" s="147" t="str">
        <f t="shared" si="87"/>
        <v xml:space="preserve"> </v>
      </c>
      <c r="K546" s="176"/>
      <c r="L546" s="176"/>
      <c r="M546" s="145">
        <f t="shared" si="88"/>
        <v>0</v>
      </c>
      <c r="N546" s="176"/>
      <c r="O546" s="181" t="str">
        <f t="shared" si="89"/>
        <v xml:space="preserve"> </v>
      </c>
      <c r="P546" s="176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86"/>
        <v>0</v>
      </c>
      <c r="I547" s="176"/>
      <c r="J547" s="147" t="str">
        <f t="shared" si="87"/>
        <v xml:space="preserve"> </v>
      </c>
      <c r="K547" s="176"/>
      <c r="L547" s="176"/>
      <c r="M547" s="145">
        <f t="shared" si="88"/>
        <v>0</v>
      </c>
      <c r="N547" s="176"/>
      <c r="O547" s="181" t="str">
        <f t="shared" si="89"/>
        <v xml:space="preserve"> </v>
      </c>
      <c r="P547" s="176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86"/>
        <v>0</v>
      </c>
      <c r="I548" s="176"/>
      <c r="J548" s="147" t="str">
        <f t="shared" si="87"/>
        <v xml:space="preserve"> </v>
      </c>
      <c r="K548" s="176"/>
      <c r="L548" s="176"/>
      <c r="M548" s="145">
        <f t="shared" si="88"/>
        <v>0</v>
      </c>
      <c r="N548" s="176"/>
      <c r="O548" s="181" t="str">
        <f t="shared" si="89"/>
        <v xml:space="preserve"> </v>
      </c>
      <c r="P548" s="176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86"/>
        <v>0</v>
      </c>
      <c r="I549" s="176"/>
      <c r="J549" s="147" t="str">
        <f t="shared" si="87"/>
        <v xml:space="preserve"> </v>
      </c>
      <c r="K549" s="176"/>
      <c r="L549" s="176"/>
      <c r="M549" s="145">
        <f t="shared" si="88"/>
        <v>0</v>
      </c>
      <c r="N549" s="176"/>
      <c r="O549" s="181" t="str">
        <f t="shared" si="89"/>
        <v xml:space="preserve"> </v>
      </c>
      <c r="P549" s="176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90">SUM(F550:G550)</f>
        <v>0</v>
      </c>
      <c r="I550" s="176"/>
      <c r="J550" s="147" t="str">
        <f t="shared" si="87"/>
        <v xml:space="preserve"> </v>
      </c>
      <c r="K550" s="176"/>
      <c r="L550" s="176"/>
      <c r="M550" s="145">
        <f t="shared" si="88"/>
        <v>0</v>
      </c>
      <c r="N550" s="176"/>
      <c r="O550" s="181" t="str">
        <f t="shared" si="89"/>
        <v xml:space="preserve"> </v>
      </c>
      <c r="P550" s="176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90"/>
        <v>0</v>
      </c>
      <c r="I551" s="176"/>
      <c r="J551" s="147" t="str">
        <f t="shared" si="87"/>
        <v xml:space="preserve"> </v>
      </c>
      <c r="K551" s="176"/>
      <c r="L551" s="176"/>
      <c r="M551" s="145">
        <f t="shared" si="88"/>
        <v>0</v>
      </c>
      <c r="N551" s="176"/>
      <c r="O551" s="181" t="str">
        <f t="shared" si="89"/>
        <v xml:space="preserve"> </v>
      </c>
      <c r="P551" s="176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90"/>
        <v>0</v>
      </c>
      <c r="I552" s="176"/>
      <c r="J552" s="147" t="str">
        <f t="shared" si="87"/>
        <v xml:space="preserve"> </v>
      </c>
      <c r="K552" s="176"/>
      <c r="L552" s="176"/>
      <c r="M552" s="145">
        <f t="shared" si="88"/>
        <v>0</v>
      </c>
      <c r="N552" s="176"/>
      <c r="O552" s="181" t="str">
        <f t="shared" si="89"/>
        <v xml:space="preserve"> </v>
      </c>
      <c r="P552" s="176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90"/>
        <v>0</v>
      </c>
      <c r="I553" s="176"/>
      <c r="J553" s="147" t="str">
        <f t="shared" si="87"/>
        <v xml:space="preserve"> </v>
      </c>
      <c r="K553" s="176"/>
      <c r="L553" s="176"/>
      <c r="M553" s="145">
        <f t="shared" si="88"/>
        <v>0</v>
      </c>
      <c r="N553" s="176"/>
      <c r="O553" s="181" t="str">
        <f t="shared" si="89"/>
        <v xml:space="preserve"> </v>
      </c>
      <c r="P553" s="176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90"/>
        <v>0</v>
      </c>
      <c r="I554" s="176"/>
      <c r="J554" s="147" t="str">
        <f t="shared" si="87"/>
        <v xml:space="preserve"> </v>
      </c>
      <c r="K554" s="176"/>
      <c r="L554" s="176"/>
      <c r="M554" s="145">
        <f t="shared" si="88"/>
        <v>0</v>
      </c>
      <c r="N554" s="176"/>
      <c r="O554" s="181" t="str">
        <f t="shared" si="89"/>
        <v xml:space="preserve"> </v>
      </c>
      <c r="P554" s="176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90"/>
        <v>0</v>
      </c>
      <c r="I555" s="176"/>
      <c r="J555" s="147" t="str">
        <f t="shared" si="87"/>
        <v xml:space="preserve"> </v>
      </c>
      <c r="K555" s="176"/>
      <c r="L555" s="176"/>
      <c r="M555" s="145">
        <f t="shared" si="88"/>
        <v>0</v>
      </c>
      <c r="N555" s="176"/>
      <c r="O555" s="181" t="str">
        <f t="shared" si="89"/>
        <v xml:space="preserve"> </v>
      </c>
      <c r="P555" s="176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90"/>
        <v>0</v>
      </c>
      <c r="I556" s="176"/>
      <c r="J556" s="147" t="str">
        <f t="shared" si="87"/>
        <v xml:space="preserve"> </v>
      </c>
      <c r="K556" s="176"/>
      <c r="L556" s="176"/>
      <c r="M556" s="145">
        <f t="shared" si="88"/>
        <v>0</v>
      </c>
      <c r="N556" s="176"/>
      <c r="O556" s="181" t="str">
        <f t="shared" si="89"/>
        <v xml:space="preserve"> </v>
      </c>
      <c r="P556" s="176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90"/>
        <v>0</v>
      </c>
      <c r="I557" s="176"/>
      <c r="J557" s="147" t="str">
        <f t="shared" si="87"/>
        <v xml:space="preserve"> </v>
      </c>
      <c r="K557" s="176"/>
      <c r="L557" s="176"/>
      <c r="M557" s="145">
        <f t="shared" si="88"/>
        <v>0</v>
      </c>
      <c r="N557" s="176"/>
      <c r="O557" s="181" t="str">
        <f t="shared" si="89"/>
        <v xml:space="preserve"> </v>
      </c>
      <c r="P557" s="176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90"/>
        <v>0</v>
      </c>
      <c r="I558" s="176"/>
      <c r="J558" s="147" t="str">
        <f t="shared" si="87"/>
        <v xml:space="preserve"> </v>
      </c>
      <c r="K558" s="176"/>
      <c r="L558" s="176"/>
      <c r="M558" s="145">
        <f t="shared" si="88"/>
        <v>0</v>
      </c>
      <c r="N558" s="176"/>
      <c r="O558" s="181" t="str">
        <f t="shared" si="89"/>
        <v xml:space="preserve"> </v>
      </c>
      <c r="P558" s="176"/>
    </row>
    <row r="559" spans="1:16" ht="25.5" hidden="1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90"/>
        <v>0</v>
      </c>
      <c r="I559" s="176"/>
      <c r="J559" s="147" t="str">
        <f t="shared" si="87"/>
        <v xml:space="preserve"> </v>
      </c>
      <c r="K559" s="176"/>
      <c r="L559" s="176"/>
      <c r="M559" s="145">
        <f t="shared" si="88"/>
        <v>0</v>
      </c>
      <c r="N559" s="176"/>
      <c r="O559" s="181" t="str">
        <f t="shared" si="89"/>
        <v xml:space="preserve"> </v>
      </c>
      <c r="P559" s="176"/>
    </row>
    <row r="560" spans="1:16" ht="27.7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49">
        <v>660</v>
      </c>
      <c r="G560" s="149">
        <f t="shared" ref="G560:K560" si="91">G300+G301+G341+G420+G485+G494+G499+G559</f>
        <v>0</v>
      </c>
      <c r="H560" s="149">
        <f t="shared" si="91"/>
        <v>660</v>
      </c>
      <c r="I560" s="149">
        <f t="shared" si="91"/>
        <v>3224683</v>
      </c>
      <c r="J560" s="149" t="e">
        <f t="shared" si="91"/>
        <v>#VALUE!</v>
      </c>
      <c r="K560" s="149">
        <f t="shared" si="91"/>
        <v>3474080</v>
      </c>
      <c r="L560" s="149">
        <f t="shared" ref="L560:N560" si="92">L300+L301+L341+L420+L485+L494+L499+L559</f>
        <v>-28895</v>
      </c>
      <c r="M560" s="149">
        <f t="shared" si="92"/>
        <v>3445185</v>
      </c>
      <c r="N560" s="149">
        <f t="shared" si="92"/>
        <v>1290980</v>
      </c>
      <c r="O560" s="181">
        <f t="shared" si="89"/>
        <v>0.37472008034401638</v>
      </c>
      <c r="P560" s="149">
        <f t="shared" ref="P560" si="93">P300+P301+P341+P420+P485+P494+P499+P559</f>
        <v>3474080</v>
      </c>
    </row>
    <row r="561" spans="1:13" x14ac:dyDescent="0.2">
      <c r="D561" s="11"/>
    </row>
    <row r="562" spans="1:13" x14ac:dyDescent="0.2">
      <c r="D562" s="11"/>
    </row>
    <row r="563" spans="1:13" x14ac:dyDescent="0.2">
      <c r="D563" s="11"/>
      <c r="J563"/>
      <c r="L563"/>
      <c r="M563"/>
    </row>
    <row r="564" spans="1:13" x14ac:dyDescent="0.2">
      <c r="A564" s="406"/>
      <c r="B564" s="406"/>
      <c r="C564" s="406"/>
      <c r="D564" s="406"/>
      <c r="E564" s="406"/>
      <c r="F564" s="406"/>
      <c r="G564" s="406"/>
      <c r="J564"/>
      <c r="L564"/>
      <c r="M564"/>
    </row>
    <row r="565" spans="1:13" x14ac:dyDescent="0.2">
      <c r="C565"/>
      <c r="D565" s="11"/>
      <c r="J565"/>
      <c r="L565"/>
      <c r="M565"/>
    </row>
    <row r="566" spans="1:13" x14ac:dyDescent="0.2">
      <c r="C566"/>
      <c r="D566" s="11"/>
      <c r="J566"/>
      <c r="L566"/>
      <c r="M566"/>
    </row>
    <row r="567" spans="1:13" x14ac:dyDescent="0.2">
      <c r="C567"/>
      <c r="D567" s="11"/>
      <c r="J567"/>
      <c r="L567"/>
      <c r="M567"/>
    </row>
    <row r="568" spans="1:13" x14ac:dyDescent="0.2">
      <c r="C568"/>
      <c r="D568" s="11"/>
      <c r="J568"/>
      <c r="L568"/>
      <c r="M568"/>
    </row>
    <row r="569" spans="1:13" x14ac:dyDescent="0.2">
      <c r="C569"/>
      <c r="D569" s="11"/>
      <c r="J569"/>
      <c r="L569"/>
      <c r="M569"/>
    </row>
    <row r="570" spans="1:13" x14ac:dyDescent="0.2">
      <c r="C570"/>
      <c r="D570" s="11"/>
      <c r="J570"/>
      <c r="L570"/>
      <c r="M570"/>
    </row>
    <row r="571" spans="1:13" x14ac:dyDescent="0.2">
      <c r="C571"/>
      <c r="D571" s="11"/>
      <c r="J571"/>
      <c r="L571"/>
      <c r="M571"/>
    </row>
    <row r="572" spans="1:13" x14ac:dyDescent="0.2">
      <c r="C572"/>
      <c r="D572" s="11"/>
      <c r="J572"/>
      <c r="L572"/>
      <c r="M572"/>
    </row>
    <row r="573" spans="1:13" x14ac:dyDescent="0.2">
      <c r="C573"/>
      <c r="D573" s="11"/>
      <c r="J573"/>
      <c r="L573"/>
      <c r="M573"/>
    </row>
    <row r="574" spans="1:13" x14ac:dyDescent="0.2">
      <c r="C574"/>
      <c r="D574" s="11"/>
      <c r="J574"/>
      <c r="L574"/>
      <c r="M574"/>
    </row>
    <row r="575" spans="1:13" x14ac:dyDescent="0.2">
      <c r="C575"/>
      <c r="D575" s="11"/>
      <c r="J575"/>
      <c r="L575"/>
      <c r="M575"/>
    </row>
    <row r="576" spans="1:13" x14ac:dyDescent="0.2">
      <c r="C576"/>
      <c r="D576" s="11"/>
      <c r="J576"/>
      <c r="L576"/>
      <c r="M576"/>
    </row>
    <row r="577" spans="3:13" x14ac:dyDescent="0.2">
      <c r="C577"/>
      <c r="D577" s="11"/>
      <c r="J577"/>
      <c r="L577"/>
      <c r="M577"/>
    </row>
    <row r="578" spans="3:13" x14ac:dyDescent="0.2">
      <c r="C578"/>
      <c r="D578" s="11"/>
      <c r="J578"/>
      <c r="L578"/>
      <c r="M578"/>
    </row>
    <row r="579" spans="3:13" x14ac:dyDescent="0.2">
      <c r="C579"/>
      <c r="D579" s="11"/>
      <c r="J579"/>
      <c r="L579"/>
      <c r="M579"/>
    </row>
    <row r="580" spans="3:13" x14ac:dyDescent="0.2">
      <c r="C580"/>
      <c r="D580" s="11"/>
      <c r="J580"/>
      <c r="L580"/>
      <c r="M580"/>
    </row>
    <row r="581" spans="3:13" x14ac:dyDescent="0.2">
      <c r="C581"/>
      <c r="D581" s="11"/>
      <c r="J581"/>
      <c r="L581"/>
      <c r="M581"/>
    </row>
    <row r="582" spans="3:13" x14ac:dyDescent="0.2">
      <c r="C582"/>
      <c r="D582" s="11"/>
      <c r="J582"/>
      <c r="L582"/>
      <c r="M582"/>
    </row>
    <row r="583" spans="3:13" x14ac:dyDescent="0.2">
      <c r="C583"/>
      <c r="D583" s="11"/>
      <c r="J583"/>
      <c r="L583"/>
      <c r="M583"/>
    </row>
    <row r="584" spans="3:13" x14ac:dyDescent="0.2">
      <c r="C584"/>
      <c r="D584" s="11"/>
      <c r="J584"/>
      <c r="L584"/>
      <c r="M584"/>
    </row>
    <row r="585" spans="3:13" x14ac:dyDescent="0.2">
      <c r="C585"/>
      <c r="D585" s="11"/>
      <c r="J585"/>
      <c r="L585"/>
      <c r="M585"/>
    </row>
    <row r="586" spans="3:13" x14ac:dyDescent="0.2">
      <c r="C586"/>
      <c r="D586" s="11"/>
      <c r="J586"/>
      <c r="L586"/>
      <c r="M586"/>
    </row>
    <row r="587" spans="3:13" x14ac:dyDescent="0.2">
      <c r="C587"/>
      <c r="D587" s="11"/>
      <c r="J587"/>
      <c r="L587"/>
      <c r="M587"/>
    </row>
    <row r="588" spans="3:13" x14ac:dyDescent="0.2">
      <c r="C588"/>
      <c r="D588" s="11"/>
      <c r="J588"/>
      <c r="L588"/>
      <c r="M588"/>
    </row>
    <row r="589" spans="3:13" x14ac:dyDescent="0.2">
      <c r="C589"/>
      <c r="D589" s="11"/>
      <c r="J589"/>
      <c r="L589"/>
      <c r="M589"/>
    </row>
    <row r="590" spans="3:13" x14ac:dyDescent="0.2">
      <c r="C590"/>
      <c r="D590" s="11"/>
      <c r="J590"/>
      <c r="L590"/>
      <c r="M590"/>
    </row>
    <row r="591" spans="3:13" x14ac:dyDescent="0.2">
      <c r="C591"/>
      <c r="D591" s="11"/>
      <c r="J591"/>
      <c r="L591"/>
      <c r="M591"/>
    </row>
    <row r="592" spans="3:13" x14ac:dyDescent="0.2">
      <c r="C592"/>
      <c r="D592" s="11"/>
      <c r="J592"/>
      <c r="L592"/>
      <c r="M592"/>
    </row>
    <row r="593" spans="3:13" x14ac:dyDescent="0.2">
      <c r="C593"/>
      <c r="D593" s="11"/>
      <c r="J593"/>
      <c r="L593"/>
      <c r="M593"/>
    </row>
    <row r="594" spans="3:13" x14ac:dyDescent="0.2">
      <c r="C594"/>
      <c r="D594" s="11"/>
      <c r="J594"/>
      <c r="L594"/>
      <c r="M594"/>
    </row>
    <row r="595" spans="3:13" x14ac:dyDescent="0.2">
      <c r="C595"/>
      <c r="D595" s="11"/>
      <c r="J595"/>
      <c r="L595"/>
      <c r="M595"/>
    </row>
    <row r="596" spans="3:13" x14ac:dyDescent="0.2">
      <c r="C596"/>
      <c r="D596" s="11"/>
      <c r="J596"/>
      <c r="L596"/>
      <c r="M596"/>
    </row>
    <row r="597" spans="3:13" x14ac:dyDescent="0.2">
      <c r="C597"/>
      <c r="D597" s="11"/>
      <c r="J597"/>
      <c r="L597"/>
      <c r="M597"/>
    </row>
    <row r="598" spans="3:13" x14ac:dyDescent="0.2">
      <c r="C598"/>
      <c r="D598" s="11"/>
      <c r="J598"/>
      <c r="L598"/>
      <c r="M598"/>
    </row>
    <row r="599" spans="3:13" x14ac:dyDescent="0.2">
      <c r="C599"/>
      <c r="D599" s="11"/>
      <c r="J599"/>
      <c r="L599"/>
      <c r="M599"/>
    </row>
    <row r="600" spans="3:13" x14ac:dyDescent="0.2">
      <c r="C600"/>
      <c r="D600" s="11"/>
      <c r="J600"/>
      <c r="L600"/>
      <c r="M600"/>
    </row>
    <row r="601" spans="3:13" x14ac:dyDescent="0.2">
      <c r="C601"/>
      <c r="D601" s="11"/>
      <c r="J601"/>
      <c r="L601"/>
      <c r="M601"/>
    </row>
    <row r="602" spans="3:13" x14ac:dyDescent="0.2">
      <c r="C602"/>
      <c r="D602" s="11"/>
      <c r="J602"/>
      <c r="L602"/>
      <c r="M602"/>
    </row>
    <row r="603" spans="3:13" x14ac:dyDescent="0.2">
      <c r="C603"/>
      <c r="D603" s="11"/>
      <c r="J603"/>
      <c r="L603"/>
      <c r="M603"/>
    </row>
    <row r="604" spans="3:13" x14ac:dyDescent="0.2">
      <c r="C604"/>
      <c r="D604" s="11"/>
      <c r="J604"/>
      <c r="L604"/>
      <c r="M604"/>
    </row>
    <row r="605" spans="3:13" x14ac:dyDescent="0.2">
      <c r="C605"/>
      <c r="D605" s="11"/>
      <c r="J605"/>
      <c r="L605"/>
      <c r="M605"/>
    </row>
    <row r="606" spans="3:13" x14ac:dyDescent="0.2">
      <c r="C606"/>
      <c r="D606" s="11"/>
      <c r="J606"/>
      <c r="L606"/>
      <c r="M606"/>
    </row>
    <row r="607" spans="3:13" x14ac:dyDescent="0.2">
      <c r="C607"/>
      <c r="D607" s="11"/>
      <c r="J607"/>
      <c r="L607"/>
      <c r="M607"/>
    </row>
    <row r="608" spans="3:13" x14ac:dyDescent="0.2">
      <c r="C608"/>
      <c r="D608" s="11"/>
      <c r="J608"/>
      <c r="L608"/>
      <c r="M608"/>
    </row>
    <row r="609" spans="3:13" x14ac:dyDescent="0.2">
      <c r="C609"/>
      <c r="D609" s="11"/>
      <c r="J609"/>
      <c r="L609"/>
      <c r="M609"/>
    </row>
    <row r="610" spans="3:13" x14ac:dyDescent="0.2">
      <c r="C610"/>
      <c r="D610" s="11"/>
      <c r="J610"/>
      <c r="L610"/>
      <c r="M610"/>
    </row>
    <row r="611" spans="3:13" x14ac:dyDescent="0.2">
      <c r="C611"/>
      <c r="D611" s="11"/>
      <c r="J611"/>
      <c r="L611"/>
      <c r="M611"/>
    </row>
    <row r="612" spans="3:13" x14ac:dyDescent="0.2">
      <c r="C612"/>
      <c r="D612" s="11"/>
      <c r="J612"/>
      <c r="L612"/>
      <c r="M612"/>
    </row>
    <row r="613" spans="3:13" x14ac:dyDescent="0.2">
      <c r="C613"/>
      <c r="D613" s="11"/>
      <c r="J613"/>
      <c r="L613"/>
      <c r="M613"/>
    </row>
    <row r="614" spans="3:13" x14ac:dyDescent="0.2">
      <c r="C614"/>
      <c r="D614" s="11"/>
      <c r="J614"/>
      <c r="L614"/>
      <c r="M614"/>
    </row>
    <row r="615" spans="3:13" x14ac:dyDescent="0.2">
      <c r="C615"/>
      <c r="D615" s="11"/>
      <c r="J615"/>
      <c r="L615"/>
      <c r="M615"/>
    </row>
    <row r="616" spans="3:13" x14ac:dyDescent="0.2">
      <c r="C616"/>
      <c r="D616" s="11"/>
      <c r="J616"/>
      <c r="L616"/>
      <c r="M616"/>
    </row>
    <row r="617" spans="3:13" x14ac:dyDescent="0.2">
      <c r="C617"/>
      <c r="D617" s="11"/>
      <c r="J617"/>
      <c r="L617"/>
      <c r="M617"/>
    </row>
    <row r="618" spans="3:13" x14ac:dyDescent="0.2">
      <c r="C618"/>
      <c r="D618" s="11"/>
      <c r="J618"/>
      <c r="L618"/>
      <c r="M618"/>
    </row>
    <row r="619" spans="3:13" x14ac:dyDescent="0.2">
      <c r="C619"/>
      <c r="D619" s="11"/>
      <c r="J619"/>
      <c r="L619"/>
      <c r="M619"/>
    </row>
    <row r="620" spans="3:13" x14ac:dyDescent="0.2">
      <c r="C620"/>
      <c r="D620" s="11"/>
      <c r="J620"/>
      <c r="L620"/>
      <c r="M620"/>
    </row>
    <row r="621" spans="3:13" x14ac:dyDescent="0.2">
      <c r="C621"/>
      <c r="D621" s="11"/>
      <c r="J621"/>
      <c r="L621"/>
      <c r="M621"/>
    </row>
    <row r="622" spans="3:13" x14ac:dyDescent="0.2">
      <c r="C622"/>
      <c r="D622" s="11"/>
      <c r="J622"/>
      <c r="L622"/>
      <c r="M622"/>
    </row>
    <row r="623" spans="3:13" x14ac:dyDescent="0.2">
      <c r="C623"/>
      <c r="D623" s="11"/>
      <c r="J623"/>
      <c r="L623"/>
      <c r="M623"/>
    </row>
    <row r="624" spans="3:13" x14ac:dyDescent="0.2">
      <c r="C624"/>
      <c r="D624" s="11"/>
      <c r="J624"/>
      <c r="L624"/>
      <c r="M624"/>
    </row>
    <row r="625" spans="3:13" x14ac:dyDescent="0.2">
      <c r="C625"/>
      <c r="D625" s="11"/>
      <c r="J625"/>
      <c r="L625"/>
      <c r="M625"/>
    </row>
    <row r="626" spans="3:13" x14ac:dyDescent="0.2">
      <c r="C626"/>
      <c r="D626" s="11"/>
      <c r="J626"/>
      <c r="L626"/>
      <c r="M626"/>
    </row>
    <row r="627" spans="3:13" x14ac:dyDescent="0.2">
      <c r="C627"/>
      <c r="D627" s="11"/>
      <c r="J627"/>
      <c r="L627"/>
      <c r="M627"/>
    </row>
    <row r="628" spans="3:13" x14ac:dyDescent="0.2">
      <c r="C628"/>
      <c r="D628" s="11"/>
      <c r="J628"/>
      <c r="L628"/>
      <c r="M628"/>
    </row>
    <row r="629" spans="3:13" x14ac:dyDescent="0.2">
      <c r="C629"/>
      <c r="D629" s="11"/>
      <c r="J629"/>
      <c r="L629"/>
      <c r="M629"/>
    </row>
    <row r="630" spans="3:13" x14ac:dyDescent="0.2">
      <c r="C630"/>
      <c r="D630" s="11"/>
      <c r="J630"/>
      <c r="L630"/>
      <c r="M630"/>
    </row>
    <row r="631" spans="3:13" x14ac:dyDescent="0.2">
      <c r="C631"/>
      <c r="D631" s="11"/>
      <c r="J631"/>
      <c r="L631"/>
      <c r="M631"/>
    </row>
    <row r="632" spans="3:13" x14ac:dyDescent="0.2">
      <c r="C632"/>
      <c r="D632" s="11"/>
      <c r="J632"/>
      <c r="L632"/>
      <c r="M632"/>
    </row>
    <row r="633" spans="3:13" x14ac:dyDescent="0.2">
      <c r="C633"/>
      <c r="D633" s="11"/>
      <c r="J633"/>
      <c r="L633"/>
      <c r="M633"/>
    </row>
    <row r="634" spans="3:13" x14ac:dyDescent="0.2">
      <c r="C634"/>
      <c r="D634" s="11"/>
      <c r="J634"/>
      <c r="L634"/>
      <c r="M634"/>
    </row>
    <row r="635" spans="3:13" x14ac:dyDescent="0.2">
      <c r="C635"/>
      <c r="D635" s="11"/>
      <c r="J635"/>
      <c r="L635"/>
      <c r="M635"/>
    </row>
    <row r="636" spans="3:13" x14ac:dyDescent="0.2">
      <c r="C636"/>
      <c r="D636" s="11"/>
      <c r="J636"/>
      <c r="L636"/>
      <c r="M636"/>
    </row>
    <row r="637" spans="3:13" x14ac:dyDescent="0.2">
      <c r="C637"/>
      <c r="D637" s="11"/>
      <c r="J637"/>
      <c r="L637"/>
      <c r="M637"/>
    </row>
    <row r="638" spans="3:13" x14ac:dyDescent="0.2">
      <c r="C638"/>
      <c r="D638" s="11"/>
      <c r="J638"/>
      <c r="L638"/>
      <c r="M638"/>
    </row>
    <row r="639" spans="3:13" x14ac:dyDescent="0.2">
      <c r="C639"/>
      <c r="D639" s="11"/>
      <c r="J639"/>
      <c r="L639"/>
      <c r="M639"/>
    </row>
    <row r="640" spans="3:13" x14ac:dyDescent="0.2">
      <c r="C640"/>
      <c r="D640" s="11"/>
      <c r="J640"/>
      <c r="L640"/>
      <c r="M640"/>
    </row>
    <row r="641" spans="3:13" x14ac:dyDescent="0.2">
      <c r="C641"/>
      <c r="D641" s="11"/>
      <c r="J641"/>
      <c r="L641"/>
      <c r="M641"/>
    </row>
    <row r="642" spans="3:13" x14ac:dyDescent="0.2">
      <c r="C642"/>
      <c r="D642" s="11"/>
      <c r="J642"/>
      <c r="L642"/>
      <c r="M642"/>
    </row>
    <row r="643" spans="3:13" x14ac:dyDescent="0.2">
      <c r="C643"/>
      <c r="D643" s="11"/>
      <c r="J643"/>
      <c r="L643"/>
      <c r="M643"/>
    </row>
    <row r="644" spans="3:13" x14ac:dyDescent="0.2">
      <c r="C644"/>
      <c r="D644" s="11"/>
      <c r="J644"/>
      <c r="L644"/>
      <c r="M644"/>
    </row>
    <row r="645" spans="3:13" x14ac:dyDescent="0.2">
      <c r="C645"/>
      <c r="D645" s="11"/>
      <c r="J645"/>
      <c r="L645"/>
      <c r="M645"/>
    </row>
    <row r="646" spans="3:13" x14ac:dyDescent="0.2">
      <c r="C646"/>
      <c r="D646" s="11"/>
      <c r="J646"/>
      <c r="L646"/>
      <c r="M646"/>
    </row>
    <row r="647" spans="3:13" x14ac:dyDescent="0.2">
      <c r="C647"/>
      <c r="D647" s="11"/>
      <c r="J647"/>
      <c r="L647"/>
      <c r="M647"/>
    </row>
    <row r="648" spans="3:13" x14ac:dyDescent="0.2">
      <c r="C648"/>
      <c r="D648" s="11"/>
      <c r="J648"/>
      <c r="L648"/>
      <c r="M648"/>
    </row>
    <row r="649" spans="3:13" x14ac:dyDescent="0.2">
      <c r="C649"/>
      <c r="D649" s="11"/>
      <c r="J649"/>
      <c r="L649"/>
      <c r="M649"/>
    </row>
    <row r="650" spans="3:13" x14ac:dyDescent="0.2">
      <c r="C650"/>
      <c r="D650" s="11"/>
      <c r="J650"/>
      <c r="L650"/>
      <c r="M650"/>
    </row>
    <row r="651" spans="3:13" x14ac:dyDescent="0.2">
      <c r="C651"/>
      <c r="D651" s="11"/>
      <c r="J651"/>
      <c r="L651"/>
      <c r="M651"/>
    </row>
    <row r="652" spans="3:13" x14ac:dyDescent="0.2">
      <c r="C652"/>
      <c r="D652" s="11"/>
      <c r="J652"/>
      <c r="L652"/>
      <c r="M652"/>
    </row>
    <row r="653" spans="3:13" x14ac:dyDescent="0.2">
      <c r="C653"/>
      <c r="D653" s="11"/>
      <c r="J653"/>
      <c r="L653"/>
      <c r="M653"/>
    </row>
    <row r="654" spans="3:13" x14ac:dyDescent="0.2">
      <c r="C654"/>
      <c r="D654" s="11"/>
      <c r="J654"/>
      <c r="L654"/>
      <c r="M654"/>
    </row>
    <row r="655" spans="3:13" x14ac:dyDescent="0.2">
      <c r="C655"/>
      <c r="D655" s="11"/>
      <c r="J655"/>
      <c r="L655"/>
      <c r="M655"/>
    </row>
    <row r="656" spans="3:13" x14ac:dyDescent="0.2">
      <c r="C656"/>
      <c r="D656" s="11"/>
      <c r="J656"/>
      <c r="L656"/>
      <c r="M656"/>
    </row>
    <row r="657" spans="3:13" x14ac:dyDescent="0.2">
      <c r="C657"/>
      <c r="D657" s="11"/>
      <c r="J657"/>
      <c r="L657"/>
      <c r="M657"/>
    </row>
    <row r="658" spans="3:13" x14ac:dyDescent="0.2">
      <c r="C658"/>
      <c r="D658" s="11"/>
      <c r="J658"/>
      <c r="L658"/>
      <c r="M658"/>
    </row>
    <row r="659" spans="3:13" x14ac:dyDescent="0.2">
      <c r="C659"/>
      <c r="D659" s="11"/>
      <c r="J659"/>
      <c r="L659"/>
      <c r="M659"/>
    </row>
    <row r="660" spans="3:13" x14ac:dyDescent="0.2">
      <c r="C660"/>
      <c r="D660" s="11"/>
      <c r="J660"/>
      <c r="L660"/>
      <c r="M660"/>
    </row>
    <row r="661" spans="3:13" x14ac:dyDescent="0.2">
      <c r="C661"/>
      <c r="D661" s="11"/>
      <c r="J661"/>
      <c r="L661"/>
      <c r="M661"/>
    </row>
    <row r="662" spans="3:13" x14ac:dyDescent="0.2">
      <c r="C662"/>
      <c r="D662" s="11"/>
      <c r="J662"/>
      <c r="L662"/>
      <c r="M662"/>
    </row>
    <row r="663" spans="3:13" x14ac:dyDescent="0.2">
      <c r="C663"/>
      <c r="D663" s="11"/>
      <c r="J663"/>
      <c r="L663"/>
      <c r="M663"/>
    </row>
    <row r="664" spans="3:13" x14ac:dyDescent="0.2">
      <c r="C664"/>
      <c r="D664" s="11"/>
      <c r="J664"/>
      <c r="L664"/>
      <c r="M664"/>
    </row>
    <row r="665" spans="3:13" x14ac:dyDescent="0.2">
      <c r="C665"/>
      <c r="D665" s="11"/>
      <c r="J665"/>
      <c r="L665"/>
      <c r="M665"/>
    </row>
    <row r="666" spans="3:13" x14ac:dyDescent="0.2">
      <c r="C666"/>
      <c r="D666" s="11"/>
      <c r="J666"/>
      <c r="L666"/>
      <c r="M666"/>
    </row>
    <row r="667" spans="3:13" x14ac:dyDescent="0.2">
      <c r="C667"/>
      <c r="D667" s="11"/>
      <c r="J667"/>
      <c r="L667"/>
      <c r="M667"/>
    </row>
    <row r="668" spans="3:13" x14ac:dyDescent="0.2">
      <c r="C668"/>
      <c r="D668" s="11"/>
      <c r="J668"/>
      <c r="L668"/>
      <c r="M668"/>
    </row>
    <row r="669" spans="3:13" x14ac:dyDescent="0.2">
      <c r="C669"/>
      <c r="D669" s="11"/>
      <c r="J669"/>
      <c r="L669"/>
      <c r="M669"/>
    </row>
    <row r="670" spans="3:13" x14ac:dyDescent="0.2">
      <c r="C670"/>
      <c r="D670" s="11"/>
      <c r="J670"/>
      <c r="L670"/>
      <c r="M670"/>
    </row>
    <row r="671" spans="3:13" x14ac:dyDescent="0.2">
      <c r="C671"/>
      <c r="D671" s="11"/>
      <c r="J671"/>
      <c r="L671"/>
      <c r="M671"/>
    </row>
    <row r="672" spans="3:13" x14ac:dyDescent="0.2">
      <c r="C672"/>
      <c r="D672" s="11"/>
      <c r="J672"/>
      <c r="L672"/>
      <c r="M672"/>
    </row>
    <row r="673" spans="3:13" x14ac:dyDescent="0.2">
      <c r="C673"/>
      <c r="D673" s="11"/>
      <c r="J673"/>
      <c r="L673"/>
      <c r="M673"/>
    </row>
    <row r="674" spans="3:13" x14ac:dyDescent="0.2">
      <c r="C674"/>
      <c r="D674" s="11"/>
      <c r="J674"/>
      <c r="L674"/>
      <c r="M674"/>
    </row>
    <row r="675" spans="3:13" x14ac:dyDescent="0.2">
      <c r="C675"/>
      <c r="D675" s="11"/>
      <c r="J675"/>
      <c r="L675"/>
      <c r="M675"/>
    </row>
    <row r="676" spans="3:13" x14ac:dyDescent="0.2">
      <c r="C676"/>
      <c r="D676" s="11"/>
      <c r="J676"/>
      <c r="L676"/>
      <c r="M676"/>
    </row>
    <row r="677" spans="3:13" x14ac:dyDescent="0.2">
      <c r="C677"/>
      <c r="D677" s="11"/>
      <c r="J677"/>
      <c r="L677"/>
      <c r="M677"/>
    </row>
    <row r="678" spans="3:13" x14ac:dyDescent="0.2">
      <c r="C678"/>
      <c r="D678" s="11"/>
      <c r="J678"/>
      <c r="L678"/>
      <c r="M678"/>
    </row>
    <row r="679" spans="3:13" x14ac:dyDescent="0.2">
      <c r="C679"/>
      <c r="D679" s="11"/>
      <c r="J679"/>
      <c r="L679"/>
      <c r="M679"/>
    </row>
    <row r="680" spans="3:13" x14ac:dyDescent="0.2">
      <c r="C680"/>
      <c r="D680" s="11"/>
      <c r="J680"/>
      <c r="L680"/>
      <c r="M680"/>
    </row>
    <row r="681" spans="3:13" x14ac:dyDescent="0.2">
      <c r="C681"/>
      <c r="D681" s="11"/>
      <c r="J681"/>
      <c r="L681"/>
      <c r="M681"/>
    </row>
    <row r="682" spans="3:13" x14ac:dyDescent="0.2">
      <c r="C682"/>
      <c r="D682" s="11"/>
      <c r="J682"/>
      <c r="L682"/>
      <c r="M682"/>
    </row>
    <row r="683" spans="3:13" x14ac:dyDescent="0.2">
      <c r="C683"/>
      <c r="D683" s="11"/>
      <c r="J683"/>
      <c r="L683"/>
      <c r="M683"/>
    </row>
    <row r="684" spans="3:13" x14ac:dyDescent="0.2">
      <c r="C684"/>
      <c r="D684" s="11"/>
      <c r="J684"/>
      <c r="L684"/>
      <c r="M684"/>
    </row>
    <row r="685" spans="3:13" x14ac:dyDescent="0.2">
      <c r="C685"/>
      <c r="D685" s="11"/>
      <c r="J685"/>
      <c r="L685"/>
      <c r="M685"/>
    </row>
    <row r="686" spans="3:13" x14ac:dyDescent="0.2">
      <c r="C686"/>
      <c r="D686" s="11"/>
      <c r="J686"/>
      <c r="L686"/>
      <c r="M686"/>
    </row>
    <row r="687" spans="3:13" x14ac:dyDescent="0.2">
      <c r="C687"/>
      <c r="D687" s="11"/>
      <c r="J687"/>
      <c r="L687"/>
      <c r="M687"/>
    </row>
    <row r="688" spans="3:13" x14ac:dyDescent="0.2">
      <c r="C688"/>
      <c r="D688" s="11"/>
      <c r="J688"/>
      <c r="L688"/>
      <c r="M688"/>
    </row>
    <row r="689" spans="3:13" x14ac:dyDescent="0.2">
      <c r="C689"/>
      <c r="D689" s="11"/>
      <c r="J689"/>
      <c r="L689"/>
      <c r="M689"/>
    </row>
    <row r="690" spans="3:13" x14ac:dyDescent="0.2">
      <c r="C690"/>
      <c r="D690" s="11"/>
      <c r="J690"/>
      <c r="L690"/>
      <c r="M690"/>
    </row>
    <row r="691" spans="3:13" x14ac:dyDescent="0.2">
      <c r="C691"/>
      <c r="D691" s="11"/>
      <c r="J691"/>
      <c r="L691"/>
      <c r="M691"/>
    </row>
    <row r="692" spans="3:13" x14ac:dyDescent="0.2">
      <c r="C692"/>
      <c r="D692" s="11"/>
      <c r="J692"/>
      <c r="L692"/>
      <c r="M692"/>
    </row>
    <row r="693" spans="3:13" x14ac:dyDescent="0.2">
      <c r="C693"/>
      <c r="D693" s="11"/>
      <c r="J693"/>
      <c r="L693"/>
      <c r="M693"/>
    </row>
    <row r="694" spans="3:13" x14ac:dyDescent="0.2">
      <c r="C694"/>
      <c r="D694" s="11"/>
      <c r="J694"/>
      <c r="L694"/>
      <c r="M694"/>
    </row>
    <row r="695" spans="3:13" x14ac:dyDescent="0.2">
      <c r="C695"/>
      <c r="D695" s="11"/>
      <c r="J695"/>
      <c r="L695"/>
      <c r="M695"/>
    </row>
    <row r="696" spans="3:13" x14ac:dyDescent="0.2">
      <c r="C696"/>
      <c r="D696" s="11"/>
      <c r="J696"/>
      <c r="L696"/>
      <c r="M696"/>
    </row>
    <row r="697" spans="3:13" x14ac:dyDescent="0.2">
      <c r="C697"/>
      <c r="D697" s="11"/>
      <c r="J697"/>
      <c r="L697"/>
      <c r="M697"/>
    </row>
    <row r="698" spans="3:13" x14ac:dyDescent="0.2">
      <c r="C698"/>
      <c r="D698" s="11"/>
      <c r="J698"/>
      <c r="L698"/>
      <c r="M698"/>
    </row>
    <row r="699" spans="3:13" x14ac:dyDescent="0.2">
      <c r="C699"/>
      <c r="D699" s="11"/>
      <c r="J699"/>
      <c r="L699"/>
      <c r="M699"/>
    </row>
    <row r="700" spans="3:13" x14ac:dyDescent="0.2">
      <c r="C700"/>
      <c r="D700" s="11"/>
      <c r="J700"/>
      <c r="L700"/>
      <c r="M700"/>
    </row>
    <row r="701" spans="3:13" x14ac:dyDescent="0.2">
      <c r="C701"/>
      <c r="D701" s="11"/>
      <c r="J701"/>
      <c r="L701"/>
      <c r="M701"/>
    </row>
    <row r="702" spans="3:13" x14ac:dyDescent="0.2">
      <c r="C702"/>
      <c r="D702" s="11"/>
      <c r="J702"/>
      <c r="L702"/>
      <c r="M702"/>
    </row>
    <row r="703" spans="3:13" x14ac:dyDescent="0.2">
      <c r="C703"/>
      <c r="D703" s="11"/>
      <c r="J703"/>
      <c r="L703"/>
      <c r="M703"/>
    </row>
    <row r="704" spans="3:13" x14ac:dyDescent="0.2">
      <c r="C704"/>
      <c r="D704" s="11"/>
      <c r="J704"/>
      <c r="L704"/>
      <c r="M704"/>
    </row>
    <row r="705" spans="3:13" x14ac:dyDescent="0.2">
      <c r="C705"/>
      <c r="D705" s="11"/>
      <c r="J705"/>
      <c r="L705"/>
      <c r="M705"/>
    </row>
    <row r="706" spans="3:13" x14ac:dyDescent="0.2">
      <c r="C706"/>
      <c r="D706" s="11"/>
      <c r="J706"/>
      <c r="L706"/>
      <c r="M706"/>
    </row>
    <row r="707" spans="3:13" x14ac:dyDescent="0.2">
      <c r="C707"/>
      <c r="D707" s="11"/>
      <c r="J707"/>
      <c r="L707"/>
      <c r="M707"/>
    </row>
    <row r="708" spans="3:13" x14ac:dyDescent="0.2">
      <c r="C708"/>
      <c r="D708" s="11"/>
      <c r="J708"/>
      <c r="L708"/>
      <c r="M708"/>
    </row>
    <row r="709" spans="3:13" x14ac:dyDescent="0.2">
      <c r="C709"/>
      <c r="D709" s="11"/>
      <c r="J709"/>
      <c r="L709"/>
      <c r="M709"/>
    </row>
    <row r="710" spans="3:13" x14ac:dyDescent="0.2">
      <c r="C710"/>
      <c r="D710" s="11"/>
      <c r="J710"/>
      <c r="L710"/>
      <c r="M710"/>
    </row>
    <row r="711" spans="3:13" x14ac:dyDescent="0.2">
      <c r="C711"/>
      <c r="D711" s="11"/>
      <c r="J711"/>
      <c r="L711"/>
      <c r="M711"/>
    </row>
    <row r="712" spans="3:13" x14ac:dyDescent="0.2">
      <c r="C712"/>
      <c r="D712" s="11"/>
      <c r="J712"/>
      <c r="L712"/>
      <c r="M712"/>
    </row>
    <row r="713" spans="3:13" x14ac:dyDescent="0.2">
      <c r="C713"/>
      <c r="D713" s="11"/>
      <c r="J713"/>
      <c r="L713"/>
      <c r="M713"/>
    </row>
    <row r="714" spans="3:13" x14ac:dyDescent="0.2">
      <c r="C714"/>
      <c r="D714" s="11"/>
      <c r="J714"/>
      <c r="L714"/>
      <c r="M714"/>
    </row>
    <row r="715" spans="3:13" x14ac:dyDescent="0.2">
      <c r="C715"/>
      <c r="D715" s="11"/>
      <c r="J715"/>
      <c r="L715"/>
      <c r="M715"/>
    </row>
    <row r="716" spans="3:13" x14ac:dyDescent="0.2">
      <c r="C716"/>
      <c r="D716" s="11"/>
      <c r="J716"/>
      <c r="L716"/>
      <c r="M716"/>
    </row>
    <row r="717" spans="3:13" x14ac:dyDescent="0.2">
      <c r="C717"/>
      <c r="D717" s="11"/>
      <c r="J717"/>
      <c r="L717"/>
      <c r="M717"/>
    </row>
    <row r="718" spans="3:13" x14ac:dyDescent="0.2">
      <c r="C718"/>
      <c r="D718" s="11"/>
      <c r="J718"/>
      <c r="L718"/>
      <c r="M718"/>
    </row>
    <row r="719" spans="3:13" x14ac:dyDescent="0.2">
      <c r="C719"/>
      <c r="D719" s="11"/>
      <c r="J719"/>
      <c r="L719"/>
      <c r="M719"/>
    </row>
    <row r="720" spans="3:13" x14ac:dyDescent="0.2">
      <c r="C720"/>
      <c r="D720" s="11"/>
      <c r="J720"/>
      <c r="L720"/>
      <c r="M720"/>
    </row>
    <row r="721" spans="3:13" x14ac:dyDescent="0.2">
      <c r="C721"/>
      <c r="D721" s="11"/>
      <c r="J721"/>
      <c r="L721"/>
      <c r="M721"/>
    </row>
    <row r="722" spans="3:13" x14ac:dyDescent="0.2">
      <c r="C722"/>
      <c r="D722" s="11"/>
      <c r="J722"/>
      <c r="L722"/>
      <c r="M722"/>
    </row>
    <row r="723" spans="3:13" x14ac:dyDescent="0.2">
      <c r="C723"/>
      <c r="D723" s="11"/>
      <c r="J723"/>
      <c r="L723"/>
      <c r="M723"/>
    </row>
    <row r="724" spans="3:13" x14ac:dyDescent="0.2">
      <c r="C724"/>
      <c r="D724" s="11"/>
      <c r="J724"/>
      <c r="L724"/>
      <c r="M724"/>
    </row>
    <row r="725" spans="3:13" x14ac:dyDescent="0.2">
      <c r="C725"/>
      <c r="D725" s="11"/>
      <c r="J725"/>
      <c r="L725"/>
      <c r="M725"/>
    </row>
    <row r="726" spans="3:13" x14ac:dyDescent="0.2">
      <c r="C726"/>
      <c r="D726" s="11"/>
      <c r="J726"/>
      <c r="L726"/>
      <c r="M726"/>
    </row>
    <row r="727" spans="3:13" x14ac:dyDescent="0.2">
      <c r="C727"/>
      <c r="D727" s="11"/>
      <c r="J727"/>
      <c r="L727"/>
      <c r="M727"/>
    </row>
    <row r="728" spans="3:13" x14ac:dyDescent="0.2">
      <c r="C728"/>
      <c r="D728" s="11"/>
      <c r="J728"/>
      <c r="L728"/>
      <c r="M728"/>
    </row>
    <row r="729" spans="3:13" x14ac:dyDescent="0.2">
      <c r="C729"/>
      <c r="D729" s="11"/>
      <c r="J729"/>
      <c r="L729"/>
      <c r="M729"/>
    </row>
    <row r="730" spans="3:13" x14ac:dyDescent="0.2">
      <c r="C730"/>
      <c r="D730" s="11"/>
      <c r="J730"/>
      <c r="L730"/>
      <c r="M730"/>
    </row>
    <row r="731" spans="3:13" x14ac:dyDescent="0.2">
      <c r="C731"/>
      <c r="D731" s="11"/>
      <c r="J731"/>
      <c r="L731"/>
      <c r="M731"/>
    </row>
    <row r="732" spans="3:13" x14ac:dyDescent="0.2">
      <c r="C732"/>
      <c r="D732" s="11"/>
      <c r="J732"/>
      <c r="L732"/>
      <c r="M732"/>
    </row>
    <row r="733" spans="3:13" x14ac:dyDescent="0.2">
      <c r="C733"/>
      <c r="D733" s="11"/>
      <c r="J733"/>
      <c r="L733"/>
      <c r="M733"/>
    </row>
    <row r="734" spans="3:13" x14ac:dyDescent="0.2">
      <c r="C734"/>
      <c r="D734" s="11"/>
      <c r="J734"/>
      <c r="L734"/>
      <c r="M734"/>
    </row>
    <row r="735" spans="3:13" x14ac:dyDescent="0.2">
      <c r="C735"/>
      <c r="D735" s="11"/>
      <c r="J735"/>
      <c r="L735"/>
      <c r="M735"/>
    </row>
    <row r="736" spans="3:13" x14ac:dyDescent="0.2">
      <c r="C736"/>
      <c r="D736" s="11"/>
      <c r="J736"/>
      <c r="L736"/>
      <c r="M736"/>
    </row>
    <row r="737" spans="3:13" x14ac:dyDescent="0.2">
      <c r="C737"/>
      <c r="D737" s="11"/>
      <c r="J737"/>
      <c r="L737"/>
      <c r="M737"/>
    </row>
    <row r="738" spans="3:13" x14ac:dyDescent="0.2">
      <c r="C738"/>
      <c r="D738" s="11"/>
      <c r="J738"/>
      <c r="L738"/>
      <c r="M738"/>
    </row>
    <row r="739" spans="3:13" x14ac:dyDescent="0.2">
      <c r="C739"/>
      <c r="D739" s="11"/>
      <c r="J739"/>
      <c r="L739"/>
      <c r="M739"/>
    </row>
    <row r="740" spans="3:13" x14ac:dyDescent="0.2">
      <c r="C740"/>
      <c r="D740" s="11"/>
      <c r="J740"/>
      <c r="L740"/>
      <c r="M740"/>
    </row>
    <row r="741" spans="3:13" x14ac:dyDescent="0.2">
      <c r="C741"/>
      <c r="D741" s="11"/>
      <c r="J741"/>
      <c r="L741"/>
      <c r="M741"/>
    </row>
    <row r="742" spans="3:13" x14ac:dyDescent="0.2">
      <c r="C742"/>
      <c r="D742" s="11"/>
      <c r="J742"/>
      <c r="L742"/>
      <c r="M742"/>
    </row>
    <row r="743" spans="3:13" x14ac:dyDescent="0.2">
      <c r="C743"/>
      <c r="D743" s="11"/>
      <c r="J743"/>
      <c r="L743"/>
      <c r="M743"/>
    </row>
    <row r="744" spans="3:13" x14ac:dyDescent="0.2">
      <c r="C744"/>
      <c r="D744" s="11"/>
      <c r="J744"/>
      <c r="L744"/>
      <c r="M744"/>
    </row>
    <row r="745" spans="3:13" x14ac:dyDescent="0.2">
      <c r="C745"/>
      <c r="D745" s="11"/>
      <c r="J745"/>
      <c r="L745"/>
      <c r="M745"/>
    </row>
    <row r="746" spans="3:13" x14ac:dyDescent="0.2">
      <c r="C746"/>
      <c r="D746" s="11"/>
      <c r="J746"/>
      <c r="L746"/>
      <c r="M746"/>
    </row>
    <row r="747" spans="3:13" x14ac:dyDescent="0.2">
      <c r="C747"/>
      <c r="D747" s="11"/>
      <c r="J747"/>
      <c r="L747"/>
      <c r="M747"/>
    </row>
    <row r="748" spans="3:13" x14ac:dyDescent="0.2">
      <c r="C748"/>
      <c r="D748" s="11"/>
      <c r="J748"/>
      <c r="L748"/>
      <c r="M748"/>
    </row>
    <row r="749" spans="3:13" x14ac:dyDescent="0.2">
      <c r="C749"/>
      <c r="D749" s="11"/>
      <c r="J749"/>
      <c r="L749"/>
      <c r="M749"/>
    </row>
    <row r="750" spans="3:13" x14ac:dyDescent="0.2">
      <c r="C750"/>
      <c r="D750" s="11"/>
      <c r="J750"/>
      <c r="L750"/>
      <c r="M750"/>
    </row>
    <row r="751" spans="3:13" x14ac:dyDescent="0.2">
      <c r="C751"/>
      <c r="D751" s="11"/>
      <c r="J751"/>
      <c r="L751"/>
      <c r="M751"/>
    </row>
    <row r="752" spans="3:13" x14ac:dyDescent="0.2">
      <c r="C752"/>
      <c r="D752" s="11"/>
      <c r="J752"/>
      <c r="L752"/>
      <c r="M752"/>
    </row>
    <row r="753" spans="3:13" x14ac:dyDescent="0.2">
      <c r="C753"/>
      <c r="D753" s="11"/>
      <c r="J753"/>
      <c r="L753"/>
      <c r="M753"/>
    </row>
    <row r="754" spans="3:13" x14ac:dyDescent="0.2">
      <c r="C754"/>
      <c r="D754" s="11"/>
      <c r="J754"/>
      <c r="L754"/>
      <c r="M754"/>
    </row>
    <row r="755" spans="3:13" x14ac:dyDescent="0.2">
      <c r="C755"/>
      <c r="D755" s="11"/>
      <c r="J755"/>
      <c r="L755"/>
      <c r="M755"/>
    </row>
    <row r="756" spans="3:13" x14ac:dyDescent="0.2">
      <c r="C756"/>
      <c r="D756" s="11"/>
      <c r="J756"/>
      <c r="L756"/>
      <c r="M756"/>
    </row>
    <row r="757" spans="3:13" x14ac:dyDescent="0.2">
      <c r="C757"/>
      <c r="D757" s="11"/>
      <c r="J757"/>
      <c r="L757"/>
      <c r="M757"/>
    </row>
    <row r="758" spans="3:13" x14ac:dyDescent="0.2">
      <c r="C758"/>
      <c r="D758" s="11"/>
      <c r="J758"/>
      <c r="L758"/>
      <c r="M758"/>
    </row>
    <row r="759" spans="3:13" x14ac:dyDescent="0.2">
      <c r="C759"/>
      <c r="D759" s="11"/>
      <c r="J759"/>
      <c r="L759"/>
      <c r="M759"/>
    </row>
    <row r="760" spans="3:13" x14ac:dyDescent="0.2">
      <c r="C760"/>
      <c r="D760" s="11"/>
      <c r="J760"/>
      <c r="L760"/>
      <c r="M760"/>
    </row>
    <row r="761" spans="3:13" x14ac:dyDescent="0.2">
      <c r="C761"/>
      <c r="D761" s="11"/>
      <c r="J761"/>
      <c r="L761"/>
      <c r="M761"/>
    </row>
    <row r="762" spans="3:13" x14ac:dyDescent="0.2">
      <c r="C762"/>
      <c r="D762" s="11"/>
      <c r="J762"/>
      <c r="L762"/>
      <c r="M762"/>
    </row>
    <row r="763" spans="3:13" x14ac:dyDescent="0.2">
      <c r="C763"/>
      <c r="D763" s="11"/>
      <c r="J763"/>
      <c r="L763"/>
      <c r="M763"/>
    </row>
    <row r="764" spans="3:13" x14ac:dyDescent="0.2">
      <c r="C764"/>
      <c r="D764" s="11"/>
      <c r="J764"/>
      <c r="L764"/>
      <c r="M764"/>
    </row>
    <row r="765" spans="3:13" x14ac:dyDescent="0.2">
      <c r="C765"/>
      <c r="D765" s="11"/>
      <c r="J765"/>
      <c r="L765"/>
      <c r="M765"/>
    </row>
    <row r="766" spans="3:13" x14ac:dyDescent="0.2">
      <c r="C766"/>
      <c r="D766" s="11"/>
      <c r="J766"/>
      <c r="L766"/>
      <c r="M766"/>
    </row>
    <row r="767" spans="3:13" x14ac:dyDescent="0.2">
      <c r="C767"/>
      <c r="D767" s="11"/>
      <c r="J767"/>
      <c r="L767"/>
      <c r="M767"/>
    </row>
    <row r="768" spans="3:13" x14ac:dyDescent="0.2">
      <c r="C768"/>
      <c r="D768" s="11"/>
      <c r="J768"/>
      <c r="L768"/>
      <c r="M768"/>
    </row>
    <row r="769" spans="3:13" x14ac:dyDescent="0.2">
      <c r="C769"/>
      <c r="D769" s="11"/>
      <c r="J769"/>
      <c r="L769"/>
      <c r="M769"/>
    </row>
    <row r="770" spans="3:13" x14ac:dyDescent="0.2">
      <c r="C770"/>
      <c r="D770" s="11"/>
      <c r="J770"/>
      <c r="L770"/>
      <c r="M770"/>
    </row>
    <row r="771" spans="3:13" x14ac:dyDescent="0.2">
      <c r="C771"/>
      <c r="D771" s="11"/>
      <c r="J771"/>
      <c r="L771"/>
      <c r="M771"/>
    </row>
    <row r="772" spans="3:13" x14ac:dyDescent="0.2">
      <c r="C772"/>
      <c r="D772" s="11"/>
      <c r="J772"/>
      <c r="L772"/>
      <c r="M772"/>
    </row>
    <row r="773" spans="3:13" x14ac:dyDescent="0.2">
      <c r="C773"/>
      <c r="D773" s="11"/>
      <c r="J773"/>
      <c r="L773"/>
      <c r="M773"/>
    </row>
    <row r="774" spans="3:13" x14ac:dyDescent="0.2">
      <c r="C774"/>
      <c r="D774" s="11"/>
      <c r="J774"/>
      <c r="L774"/>
      <c r="M774"/>
    </row>
    <row r="775" spans="3:13" x14ac:dyDescent="0.2">
      <c r="C775"/>
      <c r="D775" s="11"/>
      <c r="J775"/>
      <c r="L775"/>
      <c r="M775"/>
    </row>
    <row r="776" spans="3:13" x14ac:dyDescent="0.2">
      <c r="C776"/>
      <c r="D776" s="11"/>
      <c r="J776"/>
      <c r="L776"/>
      <c r="M776"/>
    </row>
    <row r="777" spans="3:13" x14ac:dyDescent="0.2">
      <c r="C777"/>
      <c r="D777" s="11"/>
      <c r="J777"/>
      <c r="L777"/>
      <c r="M777"/>
    </row>
    <row r="778" spans="3:13" x14ac:dyDescent="0.2">
      <c r="C778"/>
      <c r="D778" s="11"/>
      <c r="J778"/>
      <c r="L778"/>
      <c r="M778"/>
    </row>
    <row r="779" spans="3:13" x14ac:dyDescent="0.2">
      <c r="C779"/>
      <c r="D779" s="11"/>
      <c r="J779"/>
      <c r="L779"/>
      <c r="M779"/>
    </row>
    <row r="780" spans="3:13" x14ac:dyDescent="0.2">
      <c r="C780"/>
      <c r="D780" s="11"/>
      <c r="J780"/>
      <c r="L780"/>
      <c r="M780"/>
    </row>
    <row r="781" spans="3:13" x14ac:dyDescent="0.2">
      <c r="C781"/>
      <c r="D781" s="11"/>
      <c r="J781"/>
      <c r="L781"/>
      <c r="M781"/>
    </row>
    <row r="782" spans="3:13" x14ac:dyDescent="0.2">
      <c r="C782"/>
      <c r="D782" s="11"/>
      <c r="J782"/>
      <c r="L782"/>
      <c r="M782"/>
    </row>
    <row r="783" spans="3:13" x14ac:dyDescent="0.2">
      <c r="C783"/>
      <c r="D783" s="11"/>
      <c r="J783"/>
      <c r="L783"/>
      <c r="M783"/>
    </row>
    <row r="784" spans="3:13" x14ac:dyDescent="0.2">
      <c r="C784"/>
      <c r="D784" s="11"/>
      <c r="J784"/>
      <c r="L784"/>
      <c r="M784"/>
    </row>
    <row r="785" spans="3:13" x14ac:dyDescent="0.2">
      <c r="C785"/>
      <c r="D785" s="11"/>
      <c r="J785"/>
      <c r="L785"/>
      <c r="M785"/>
    </row>
    <row r="786" spans="3:13" x14ac:dyDescent="0.2">
      <c r="C786"/>
      <c r="D786" s="11"/>
      <c r="J786"/>
      <c r="L786"/>
      <c r="M786"/>
    </row>
    <row r="787" spans="3:13" x14ac:dyDescent="0.2">
      <c r="C787"/>
      <c r="D787" s="11"/>
      <c r="J787"/>
      <c r="L787"/>
      <c r="M787"/>
    </row>
    <row r="788" spans="3:13" x14ac:dyDescent="0.2">
      <c r="C788"/>
      <c r="D788" s="11"/>
      <c r="J788"/>
      <c r="L788"/>
      <c r="M788"/>
    </row>
    <row r="789" spans="3:13" x14ac:dyDescent="0.2">
      <c r="C789"/>
      <c r="D789" s="11"/>
      <c r="J789"/>
      <c r="L789"/>
      <c r="M789"/>
    </row>
    <row r="790" spans="3:13" x14ac:dyDescent="0.2">
      <c r="C790"/>
      <c r="D790" s="11"/>
      <c r="J790"/>
      <c r="L790"/>
      <c r="M790"/>
    </row>
    <row r="791" spans="3:13" x14ac:dyDescent="0.2">
      <c r="C791"/>
      <c r="D791" s="11"/>
      <c r="J791"/>
      <c r="L791"/>
      <c r="M791"/>
    </row>
    <row r="792" spans="3:13" x14ac:dyDescent="0.2">
      <c r="C792"/>
      <c r="D792" s="11"/>
      <c r="J792"/>
      <c r="L792"/>
      <c r="M792"/>
    </row>
    <row r="793" spans="3:13" x14ac:dyDescent="0.2">
      <c r="C793"/>
      <c r="D793" s="11"/>
      <c r="J793"/>
      <c r="L793"/>
      <c r="M793"/>
    </row>
    <row r="794" spans="3:13" x14ac:dyDescent="0.2">
      <c r="C794"/>
      <c r="D794" s="11"/>
      <c r="J794"/>
      <c r="L794"/>
      <c r="M794"/>
    </row>
    <row r="795" spans="3:13" x14ac:dyDescent="0.2">
      <c r="C795"/>
      <c r="D795" s="11"/>
      <c r="J795"/>
      <c r="L795"/>
      <c r="M795"/>
    </row>
    <row r="796" spans="3:13" x14ac:dyDescent="0.2">
      <c r="C796"/>
      <c r="D796" s="11"/>
      <c r="J796"/>
      <c r="L796"/>
      <c r="M796"/>
    </row>
    <row r="797" spans="3:13" x14ac:dyDescent="0.2">
      <c r="C797"/>
      <c r="D797" s="11"/>
      <c r="J797"/>
      <c r="L797"/>
      <c r="M797"/>
    </row>
    <row r="798" spans="3:13" x14ac:dyDescent="0.2">
      <c r="C798"/>
      <c r="D798" s="11"/>
      <c r="J798"/>
      <c r="L798"/>
      <c r="M798"/>
    </row>
    <row r="799" spans="3:13" x14ac:dyDescent="0.2">
      <c r="C799"/>
      <c r="D799" s="11"/>
      <c r="J799"/>
      <c r="L799"/>
      <c r="M799"/>
    </row>
    <row r="800" spans="3:13" x14ac:dyDescent="0.2">
      <c r="C800"/>
      <c r="D800" s="11"/>
      <c r="J800"/>
      <c r="L800"/>
      <c r="M800"/>
    </row>
    <row r="801" spans="3:13" x14ac:dyDescent="0.2">
      <c r="C801"/>
      <c r="D801" s="11"/>
      <c r="J801"/>
      <c r="L801"/>
      <c r="M801"/>
    </row>
    <row r="802" spans="3:13" x14ac:dyDescent="0.2">
      <c r="C802"/>
      <c r="D802" s="11"/>
      <c r="J802"/>
      <c r="L802"/>
      <c r="M802"/>
    </row>
    <row r="803" spans="3:13" x14ac:dyDescent="0.2">
      <c r="C803"/>
      <c r="D803" s="11"/>
      <c r="J803"/>
      <c r="L803"/>
      <c r="M803"/>
    </row>
    <row r="804" spans="3:13" x14ac:dyDescent="0.2">
      <c r="C804"/>
      <c r="D804" s="11"/>
      <c r="J804"/>
      <c r="L804"/>
      <c r="M804"/>
    </row>
    <row r="805" spans="3:13" x14ac:dyDescent="0.2">
      <c r="C805"/>
      <c r="D805" s="11"/>
      <c r="J805"/>
      <c r="L805"/>
      <c r="M805"/>
    </row>
    <row r="806" spans="3:13" x14ac:dyDescent="0.2">
      <c r="C806"/>
      <c r="D806" s="11"/>
      <c r="J806"/>
      <c r="L806"/>
      <c r="M806"/>
    </row>
    <row r="807" spans="3:13" x14ac:dyDescent="0.2">
      <c r="C807"/>
      <c r="D807" s="11"/>
      <c r="J807"/>
      <c r="L807"/>
      <c r="M807"/>
    </row>
    <row r="808" spans="3:13" x14ac:dyDescent="0.2">
      <c r="C808"/>
      <c r="D808" s="11"/>
      <c r="J808"/>
      <c r="L808"/>
      <c r="M808"/>
    </row>
    <row r="809" spans="3:13" x14ac:dyDescent="0.2">
      <c r="C809"/>
      <c r="D809" s="11"/>
      <c r="J809"/>
      <c r="L809"/>
      <c r="M809"/>
    </row>
    <row r="810" spans="3:13" x14ac:dyDescent="0.2">
      <c r="C810"/>
      <c r="D810" s="11"/>
      <c r="J810"/>
      <c r="L810"/>
      <c r="M810"/>
    </row>
    <row r="811" spans="3:13" x14ac:dyDescent="0.2">
      <c r="C811"/>
      <c r="D811" s="11"/>
      <c r="J811"/>
      <c r="L811"/>
      <c r="M811"/>
    </row>
    <row r="812" spans="3:13" x14ac:dyDescent="0.2">
      <c r="C812"/>
      <c r="D812" s="11"/>
      <c r="J812"/>
      <c r="L812"/>
      <c r="M812"/>
    </row>
    <row r="813" spans="3:13" x14ac:dyDescent="0.2">
      <c r="C813"/>
      <c r="D813" s="11"/>
      <c r="J813"/>
      <c r="L813"/>
      <c r="M813"/>
    </row>
    <row r="814" spans="3:13" x14ac:dyDescent="0.2">
      <c r="C814"/>
      <c r="D814" s="11"/>
      <c r="J814"/>
      <c r="L814"/>
      <c r="M814"/>
    </row>
    <row r="815" spans="3:13" x14ac:dyDescent="0.2">
      <c r="C815"/>
      <c r="D815" s="11"/>
      <c r="J815"/>
      <c r="L815"/>
      <c r="M815"/>
    </row>
    <row r="816" spans="3:13" x14ac:dyDescent="0.2">
      <c r="C816"/>
      <c r="D816" s="11"/>
      <c r="J816"/>
      <c r="L816"/>
      <c r="M816"/>
    </row>
    <row r="817" spans="3:13" x14ac:dyDescent="0.2">
      <c r="C817"/>
      <c r="D817" s="11"/>
      <c r="J817"/>
      <c r="L817"/>
      <c r="M817"/>
    </row>
    <row r="818" spans="3:13" x14ac:dyDescent="0.2">
      <c r="C818"/>
      <c r="D818" s="11"/>
      <c r="J818"/>
      <c r="L818"/>
      <c r="M818"/>
    </row>
    <row r="819" spans="3:13" x14ac:dyDescent="0.2">
      <c r="C819"/>
      <c r="D819" s="11"/>
      <c r="J819"/>
      <c r="L819"/>
      <c r="M819"/>
    </row>
    <row r="820" spans="3:13" x14ac:dyDescent="0.2">
      <c r="C820"/>
      <c r="D820" s="11"/>
      <c r="J820"/>
      <c r="L820"/>
      <c r="M820"/>
    </row>
    <row r="821" spans="3:13" x14ac:dyDescent="0.2">
      <c r="C821"/>
      <c r="D821" s="11"/>
      <c r="J821"/>
      <c r="L821"/>
      <c r="M821"/>
    </row>
    <row r="822" spans="3:13" x14ac:dyDescent="0.2">
      <c r="C822"/>
      <c r="D822" s="11"/>
      <c r="J822"/>
      <c r="L822"/>
      <c r="M822"/>
    </row>
    <row r="823" spans="3:13" x14ac:dyDescent="0.2">
      <c r="C823"/>
      <c r="D823" s="11"/>
      <c r="J823"/>
      <c r="L823"/>
      <c r="M823"/>
    </row>
    <row r="824" spans="3:13" x14ac:dyDescent="0.2">
      <c r="C824"/>
      <c r="D824" s="11"/>
      <c r="J824"/>
      <c r="L824"/>
      <c r="M824"/>
    </row>
    <row r="825" spans="3:13" x14ac:dyDescent="0.2">
      <c r="C825"/>
      <c r="D825" s="11"/>
      <c r="J825"/>
      <c r="L825"/>
      <c r="M825"/>
    </row>
    <row r="826" spans="3:13" x14ac:dyDescent="0.2">
      <c r="C826"/>
      <c r="D826" s="11"/>
      <c r="J826"/>
      <c r="L826"/>
      <c r="M826"/>
    </row>
    <row r="827" spans="3:13" x14ac:dyDescent="0.2">
      <c r="C827"/>
      <c r="D827" s="11"/>
      <c r="J827"/>
      <c r="L827"/>
      <c r="M827"/>
    </row>
    <row r="828" spans="3:13" x14ac:dyDescent="0.2">
      <c r="C828"/>
      <c r="D828" s="11"/>
      <c r="J828"/>
      <c r="L828"/>
      <c r="M828"/>
    </row>
    <row r="829" spans="3:13" x14ac:dyDescent="0.2">
      <c r="C829"/>
      <c r="D829" s="11"/>
      <c r="J829"/>
      <c r="L829"/>
      <c r="M829"/>
    </row>
    <row r="830" spans="3:13" x14ac:dyDescent="0.2">
      <c r="C830"/>
      <c r="D830" s="11"/>
      <c r="J830"/>
      <c r="L830"/>
      <c r="M830"/>
    </row>
    <row r="831" spans="3:13" x14ac:dyDescent="0.2">
      <c r="C831"/>
      <c r="D831" s="11"/>
      <c r="J831"/>
      <c r="L831"/>
      <c r="M831"/>
    </row>
    <row r="832" spans="3:13" x14ac:dyDescent="0.2">
      <c r="C832"/>
      <c r="D832" s="11"/>
      <c r="J832"/>
      <c r="L832"/>
      <c r="M832"/>
    </row>
    <row r="833" spans="3:13" x14ac:dyDescent="0.2">
      <c r="C833"/>
      <c r="D833" s="11"/>
      <c r="J833"/>
      <c r="L833"/>
      <c r="M833"/>
    </row>
    <row r="834" spans="3:13" x14ac:dyDescent="0.2">
      <c r="C834"/>
      <c r="D834" s="11"/>
      <c r="J834"/>
      <c r="L834"/>
      <c r="M834"/>
    </row>
    <row r="835" spans="3:13" x14ac:dyDescent="0.2">
      <c r="C835"/>
      <c r="D835" s="11"/>
      <c r="J835"/>
      <c r="L835"/>
      <c r="M835"/>
    </row>
    <row r="836" spans="3:13" x14ac:dyDescent="0.2">
      <c r="C836"/>
      <c r="D836" s="11"/>
      <c r="J836"/>
      <c r="L836"/>
      <c r="M836"/>
    </row>
    <row r="837" spans="3:13" x14ac:dyDescent="0.2">
      <c r="C837"/>
      <c r="D837" s="11"/>
      <c r="J837"/>
      <c r="L837"/>
      <c r="M837"/>
    </row>
    <row r="838" spans="3:13" x14ac:dyDescent="0.2">
      <c r="C838"/>
      <c r="D838" s="11"/>
      <c r="J838"/>
      <c r="L838"/>
      <c r="M838"/>
    </row>
    <row r="839" spans="3:13" x14ac:dyDescent="0.2">
      <c r="C839"/>
      <c r="D839" s="11"/>
      <c r="J839"/>
      <c r="L839"/>
      <c r="M839"/>
    </row>
    <row r="840" spans="3:13" x14ac:dyDescent="0.2">
      <c r="C840"/>
      <c r="D840" s="11"/>
      <c r="J840"/>
      <c r="L840"/>
      <c r="M840"/>
    </row>
    <row r="841" spans="3:13" x14ac:dyDescent="0.2">
      <c r="C841"/>
      <c r="D841" s="11"/>
      <c r="J841"/>
      <c r="L841"/>
      <c r="M841"/>
    </row>
    <row r="842" spans="3:13" x14ac:dyDescent="0.2">
      <c r="C842"/>
      <c r="D842" s="11"/>
      <c r="J842"/>
      <c r="L842"/>
      <c r="M842"/>
    </row>
    <row r="843" spans="3:13" x14ac:dyDescent="0.2">
      <c r="C843"/>
      <c r="D843" s="11"/>
      <c r="J843"/>
      <c r="L843"/>
      <c r="M843"/>
    </row>
    <row r="844" spans="3:13" x14ac:dyDescent="0.2">
      <c r="C844"/>
      <c r="D844" s="11"/>
      <c r="J844"/>
      <c r="L844"/>
      <c r="M844"/>
    </row>
    <row r="845" spans="3:13" x14ac:dyDescent="0.2">
      <c r="C845"/>
      <c r="D845" s="11"/>
      <c r="J845"/>
      <c r="L845"/>
      <c r="M845"/>
    </row>
    <row r="846" spans="3:13" x14ac:dyDescent="0.2">
      <c r="C846"/>
      <c r="D846" s="11"/>
      <c r="J846"/>
      <c r="L846"/>
      <c r="M846"/>
    </row>
    <row r="847" spans="3:13" x14ac:dyDescent="0.2">
      <c r="C847"/>
      <c r="D847" s="11"/>
      <c r="J847"/>
      <c r="L847"/>
      <c r="M847"/>
    </row>
    <row r="848" spans="3:13" x14ac:dyDescent="0.2">
      <c r="C848"/>
      <c r="D848" s="11"/>
      <c r="J848"/>
      <c r="L848"/>
      <c r="M848"/>
    </row>
    <row r="849" spans="3:13" x14ac:dyDescent="0.2">
      <c r="C849"/>
      <c r="D849" s="11"/>
      <c r="J849"/>
      <c r="L849"/>
      <c r="M849"/>
    </row>
    <row r="850" spans="3:13" x14ac:dyDescent="0.2">
      <c r="C850"/>
      <c r="D850" s="11"/>
      <c r="J850"/>
      <c r="L850"/>
      <c r="M850"/>
    </row>
    <row r="851" spans="3:13" x14ac:dyDescent="0.2">
      <c r="C851"/>
      <c r="D851" s="11"/>
      <c r="J851"/>
      <c r="L851"/>
      <c r="M851"/>
    </row>
    <row r="852" spans="3:13" x14ac:dyDescent="0.2">
      <c r="C852"/>
      <c r="D852" s="11"/>
      <c r="J852"/>
      <c r="L852"/>
      <c r="M852"/>
    </row>
    <row r="853" spans="3:13" x14ac:dyDescent="0.2">
      <c r="C853"/>
      <c r="D853" s="11"/>
      <c r="J853"/>
      <c r="L853"/>
      <c r="M853"/>
    </row>
    <row r="854" spans="3:13" x14ac:dyDescent="0.2">
      <c r="C854"/>
      <c r="D854" s="11"/>
      <c r="J854"/>
      <c r="L854"/>
      <c r="M854"/>
    </row>
    <row r="855" spans="3:13" x14ac:dyDescent="0.2">
      <c r="C855"/>
      <c r="D855" s="11"/>
      <c r="J855"/>
      <c r="L855"/>
      <c r="M855"/>
    </row>
    <row r="856" spans="3:13" x14ac:dyDescent="0.2">
      <c r="C856"/>
      <c r="D856" s="11"/>
      <c r="J856"/>
      <c r="L856"/>
      <c r="M856"/>
    </row>
    <row r="857" spans="3:13" x14ac:dyDescent="0.2">
      <c r="C857"/>
      <c r="D857" s="11"/>
      <c r="J857"/>
      <c r="L857"/>
      <c r="M857"/>
    </row>
    <row r="858" spans="3:13" x14ac:dyDescent="0.2">
      <c r="C858"/>
      <c r="D858" s="11"/>
      <c r="J858"/>
      <c r="L858"/>
      <c r="M858"/>
    </row>
    <row r="859" spans="3:13" x14ac:dyDescent="0.2">
      <c r="C859"/>
      <c r="D859" s="11"/>
      <c r="J859"/>
      <c r="L859"/>
      <c r="M859"/>
    </row>
    <row r="860" spans="3:13" x14ac:dyDescent="0.2">
      <c r="C860"/>
      <c r="D860" s="11"/>
      <c r="J860"/>
      <c r="L860"/>
      <c r="M860"/>
    </row>
    <row r="861" spans="3:13" x14ac:dyDescent="0.2">
      <c r="C861"/>
      <c r="D861" s="11"/>
      <c r="J861"/>
      <c r="L861"/>
      <c r="M861"/>
    </row>
    <row r="862" spans="3:13" x14ac:dyDescent="0.2">
      <c r="C862"/>
      <c r="D862" s="11"/>
      <c r="J862"/>
      <c r="L862"/>
      <c r="M862"/>
    </row>
    <row r="863" spans="3:13" x14ac:dyDescent="0.2">
      <c r="C863"/>
      <c r="D863" s="11"/>
      <c r="J863"/>
      <c r="L863"/>
      <c r="M863"/>
    </row>
    <row r="864" spans="3:13" x14ac:dyDescent="0.2">
      <c r="C864"/>
      <c r="D864" s="11"/>
      <c r="J864"/>
      <c r="L864"/>
      <c r="M864"/>
    </row>
    <row r="865" spans="3:13" x14ac:dyDescent="0.2">
      <c r="C865"/>
      <c r="D865" s="11"/>
      <c r="J865"/>
      <c r="L865"/>
      <c r="M865"/>
    </row>
    <row r="866" spans="3:13" x14ac:dyDescent="0.2">
      <c r="C866"/>
      <c r="D866" s="11"/>
      <c r="J866"/>
      <c r="L866"/>
      <c r="M866"/>
    </row>
    <row r="867" spans="3:13" x14ac:dyDescent="0.2">
      <c r="C867"/>
      <c r="D867" s="11"/>
      <c r="J867"/>
      <c r="L867"/>
      <c r="M867"/>
    </row>
    <row r="868" spans="3:13" x14ac:dyDescent="0.2">
      <c r="C868"/>
      <c r="D868" s="11"/>
      <c r="J868"/>
      <c r="L868"/>
      <c r="M868"/>
    </row>
    <row r="869" spans="3:13" x14ac:dyDescent="0.2">
      <c r="C869"/>
      <c r="D869" s="11"/>
      <c r="J869"/>
      <c r="L869"/>
      <c r="M869"/>
    </row>
    <row r="870" spans="3:13" x14ac:dyDescent="0.2">
      <c r="C870"/>
      <c r="D870" s="11"/>
      <c r="J870"/>
      <c r="L870"/>
      <c r="M870"/>
    </row>
    <row r="871" spans="3:13" x14ac:dyDescent="0.2">
      <c r="C871"/>
      <c r="D871" s="11"/>
      <c r="J871"/>
      <c r="L871"/>
      <c r="M871"/>
    </row>
    <row r="872" spans="3:13" x14ac:dyDescent="0.2">
      <c r="C872"/>
      <c r="D872" s="11"/>
      <c r="J872"/>
      <c r="L872"/>
      <c r="M872"/>
    </row>
    <row r="873" spans="3:13" x14ac:dyDescent="0.2">
      <c r="C873"/>
      <c r="D873" s="11"/>
      <c r="J873"/>
      <c r="L873"/>
      <c r="M873"/>
    </row>
    <row r="874" spans="3:13" x14ac:dyDescent="0.2">
      <c r="C874"/>
      <c r="D874" s="11"/>
      <c r="J874"/>
      <c r="L874"/>
      <c r="M874"/>
    </row>
    <row r="875" spans="3:13" x14ac:dyDescent="0.2">
      <c r="C875"/>
      <c r="D875" s="11"/>
      <c r="J875"/>
      <c r="L875"/>
      <c r="M875"/>
    </row>
    <row r="876" spans="3:13" x14ac:dyDescent="0.2">
      <c r="C876"/>
      <c r="D876" s="11"/>
      <c r="J876"/>
      <c r="L876"/>
      <c r="M876"/>
    </row>
    <row r="877" spans="3:13" x14ac:dyDescent="0.2">
      <c r="C877"/>
      <c r="D877" s="11"/>
      <c r="J877"/>
      <c r="L877"/>
      <c r="M877"/>
    </row>
    <row r="878" spans="3:13" x14ac:dyDescent="0.2">
      <c r="C878"/>
      <c r="D878" s="11"/>
      <c r="J878"/>
      <c r="L878"/>
      <c r="M878"/>
    </row>
    <row r="879" spans="3:13" x14ac:dyDescent="0.2">
      <c r="C879"/>
      <c r="D879" s="11"/>
      <c r="J879"/>
      <c r="L879"/>
      <c r="M879"/>
    </row>
    <row r="880" spans="3:13" x14ac:dyDescent="0.2">
      <c r="C880"/>
      <c r="D880" s="11"/>
      <c r="J880"/>
      <c r="L880"/>
      <c r="M880"/>
    </row>
    <row r="881" spans="3:13" x14ac:dyDescent="0.2">
      <c r="C881"/>
      <c r="D881" s="11"/>
      <c r="J881"/>
      <c r="L881"/>
      <c r="M881"/>
    </row>
    <row r="882" spans="3:13" x14ac:dyDescent="0.2">
      <c r="C882"/>
      <c r="D882" s="11"/>
      <c r="J882"/>
      <c r="L882"/>
      <c r="M882"/>
    </row>
    <row r="883" spans="3:13" x14ac:dyDescent="0.2">
      <c r="C883"/>
      <c r="D883" s="11"/>
      <c r="J883"/>
      <c r="L883"/>
      <c r="M883"/>
    </row>
    <row r="884" spans="3:13" x14ac:dyDescent="0.2">
      <c r="C884"/>
      <c r="D884" s="11"/>
      <c r="J884"/>
      <c r="L884"/>
      <c r="M884"/>
    </row>
    <row r="885" spans="3:13" x14ac:dyDescent="0.2">
      <c r="C885"/>
      <c r="D885" s="11"/>
      <c r="J885"/>
      <c r="L885"/>
      <c r="M885"/>
    </row>
    <row r="886" spans="3:13" x14ac:dyDescent="0.2">
      <c r="C886"/>
      <c r="D886" s="11"/>
      <c r="J886"/>
      <c r="L886"/>
      <c r="M886"/>
    </row>
    <row r="887" spans="3:13" x14ac:dyDescent="0.2">
      <c r="C887"/>
      <c r="D887" s="11"/>
      <c r="J887"/>
      <c r="L887"/>
      <c r="M887"/>
    </row>
    <row r="888" spans="3:13" x14ac:dyDescent="0.2">
      <c r="C888"/>
      <c r="D888" s="11"/>
      <c r="J888"/>
      <c r="L888"/>
      <c r="M888"/>
    </row>
    <row r="889" spans="3:13" x14ac:dyDescent="0.2">
      <c r="C889"/>
      <c r="D889" s="11"/>
      <c r="J889"/>
      <c r="L889"/>
      <c r="M889"/>
    </row>
    <row r="890" spans="3:13" x14ac:dyDescent="0.2">
      <c r="C890"/>
      <c r="D890" s="11"/>
      <c r="J890"/>
      <c r="L890"/>
      <c r="M890"/>
    </row>
    <row r="891" spans="3:13" x14ac:dyDescent="0.2">
      <c r="C891"/>
      <c r="D891" s="11"/>
      <c r="J891"/>
      <c r="L891"/>
      <c r="M891"/>
    </row>
    <row r="892" spans="3:13" x14ac:dyDescent="0.2">
      <c r="C892"/>
      <c r="D892" s="11"/>
      <c r="J892"/>
      <c r="L892"/>
      <c r="M892"/>
    </row>
    <row r="893" spans="3:13" x14ac:dyDescent="0.2">
      <c r="C893"/>
      <c r="D893" s="11"/>
      <c r="J893"/>
      <c r="L893"/>
      <c r="M893"/>
    </row>
    <row r="894" spans="3:13" x14ac:dyDescent="0.2">
      <c r="C894"/>
      <c r="D894" s="11"/>
      <c r="J894"/>
      <c r="L894"/>
      <c r="M894"/>
    </row>
    <row r="895" spans="3:13" x14ac:dyDescent="0.2">
      <c r="C895"/>
      <c r="D895" s="11"/>
      <c r="J895"/>
      <c r="L895"/>
      <c r="M895"/>
    </row>
    <row r="896" spans="3:13" x14ac:dyDescent="0.2">
      <c r="C896"/>
      <c r="D896" s="11"/>
      <c r="J896"/>
      <c r="L896"/>
      <c r="M896"/>
    </row>
    <row r="897" spans="3:13" x14ac:dyDescent="0.2">
      <c r="C897"/>
      <c r="D897" s="11"/>
      <c r="J897"/>
      <c r="L897"/>
      <c r="M897"/>
    </row>
    <row r="898" spans="3:13" x14ac:dyDescent="0.2">
      <c r="C898"/>
      <c r="D898" s="11"/>
      <c r="J898"/>
      <c r="L898"/>
      <c r="M898"/>
    </row>
    <row r="899" spans="3:13" x14ac:dyDescent="0.2">
      <c r="C899"/>
      <c r="D899" s="11"/>
      <c r="J899"/>
      <c r="L899"/>
      <c r="M899"/>
    </row>
    <row r="900" spans="3:13" x14ac:dyDescent="0.2">
      <c r="C900"/>
      <c r="D900" s="11"/>
      <c r="J900"/>
      <c r="L900"/>
      <c r="M900"/>
    </row>
    <row r="901" spans="3:13" x14ac:dyDescent="0.2">
      <c r="C901"/>
      <c r="D901" s="11"/>
      <c r="J901"/>
      <c r="L901"/>
      <c r="M901"/>
    </row>
    <row r="902" spans="3:13" x14ac:dyDescent="0.2">
      <c r="C902"/>
      <c r="D902" s="11"/>
      <c r="J902"/>
      <c r="L902"/>
      <c r="M902"/>
    </row>
    <row r="903" spans="3:13" x14ac:dyDescent="0.2">
      <c r="C903"/>
      <c r="D903" s="11"/>
      <c r="J903"/>
      <c r="L903"/>
      <c r="M903"/>
    </row>
    <row r="904" spans="3:13" x14ac:dyDescent="0.2">
      <c r="C904"/>
      <c r="D904" s="11"/>
      <c r="J904"/>
      <c r="L904"/>
      <c r="M904"/>
    </row>
    <row r="905" spans="3:13" x14ac:dyDescent="0.2">
      <c r="C905"/>
      <c r="D905" s="11"/>
      <c r="J905"/>
      <c r="L905"/>
      <c r="M905"/>
    </row>
    <row r="906" spans="3:13" x14ac:dyDescent="0.2">
      <c r="C906"/>
      <c r="D906" s="11"/>
      <c r="J906"/>
      <c r="L906"/>
      <c r="M906"/>
    </row>
    <row r="907" spans="3:13" x14ac:dyDescent="0.2">
      <c r="C907"/>
      <c r="D907" s="11"/>
      <c r="J907"/>
      <c r="L907"/>
      <c r="M907"/>
    </row>
    <row r="908" spans="3:13" x14ac:dyDescent="0.2">
      <c r="C908"/>
      <c r="D908" s="11"/>
      <c r="J908"/>
      <c r="L908"/>
      <c r="M908"/>
    </row>
    <row r="909" spans="3:13" x14ac:dyDescent="0.2">
      <c r="C909"/>
      <c r="D909" s="11"/>
      <c r="J909"/>
      <c r="L909"/>
      <c r="M909"/>
    </row>
    <row r="910" spans="3:13" x14ac:dyDescent="0.2">
      <c r="C910"/>
      <c r="D910" s="11"/>
      <c r="J910"/>
      <c r="L910"/>
      <c r="M910"/>
    </row>
    <row r="911" spans="3:13" x14ac:dyDescent="0.2">
      <c r="C911"/>
      <c r="D911" s="11"/>
      <c r="J911"/>
      <c r="L911"/>
      <c r="M911"/>
    </row>
    <row r="912" spans="3:13" x14ac:dyDescent="0.2">
      <c r="C912"/>
      <c r="D912" s="11"/>
      <c r="J912"/>
      <c r="L912"/>
      <c r="M912"/>
    </row>
    <row r="913" spans="3:13" x14ac:dyDescent="0.2">
      <c r="C913"/>
      <c r="D913" s="11"/>
      <c r="J913"/>
      <c r="L913"/>
      <c r="M913"/>
    </row>
    <row r="914" spans="3:13" x14ac:dyDescent="0.2">
      <c r="C914"/>
      <c r="D914" s="11"/>
      <c r="J914"/>
      <c r="L914"/>
      <c r="M914"/>
    </row>
    <row r="915" spans="3:13" x14ac:dyDescent="0.2">
      <c r="C915"/>
      <c r="D915" s="11"/>
      <c r="J915"/>
      <c r="L915"/>
      <c r="M915"/>
    </row>
    <row r="916" spans="3:13" x14ac:dyDescent="0.2">
      <c r="C916"/>
      <c r="D916" s="11"/>
      <c r="J916"/>
      <c r="L916"/>
      <c r="M916"/>
    </row>
    <row r="917" spans="3:13" x14ac:dyDescent="0.2">
      <c r="C917"/>
      <c r="D917" s="11"/>
      <c r="J917"/>
      <c r="L917"/>
      <c r="M917"/>
    </row>
    <row r="918" spans="3:13" x14ac:dyDescent="0.2">
      <c r="C918"/>
      <c r="D918" s="11"/>
      <c r="J918"/>
      <c r="L918"/>
      <c r="M918"/>
    </row>
    <row r="919" spans="3:13" x14ac:dyDescent="0.2">
      <c r="C919"/>
      <c r="D919" s="11"/>
      <c r="J919"/>
      <c r="L919"/>
      <c r="M919"/>
    </row>
    <row r="920" spans="3:13" x14ac:dyDescent="0.2">
      <c r="C920"/>
      <c r="D920" s="11"/>
      <c r="J920"/>
      <c r="L920"/>
      <c r="M920"/>
    </row>
    <row r="921" spans="3:13" x14ac:dyDescent="0.2">
      <c r="C921"/>
      <c r="D921" s="11"/>
      <c r="J921"/>
      <c r="L921"/>
      <c r="M921"/>
    </row>
    <row r="922" spans="3:13" x14ac:dyDescent="0.2">
      <c r="C922"/>
      <c r="D922" s="11"/>
      <c r="J922"/>
      <c r="L922"/>
      <c r="M922"/>
    </row>
    <row r="923" spans="3:13" x14ac:dyDescent="0.2">
      <c r="C923"/>
      <c r="D923" s="11"/>
      <c r="J923"/>
      <c r="L923"/>
      <c r="M923"/>
    </row>
    <row r="924" spans="3:13" x14ac:dyDescent="0.2">
      <c r="C924"/>
      <c r="D924" s="11"/>
      <c r="J924"/>
      <c r="L924"/>
      <c r="M924"/>
    </row>
    <row r="925" spans="3:13" x14ac:dyDescent="0.2">
      <c r="C925"/>
      <c r="D925" s="11"/>
      <c r="J925"/>
      <c r="L925"/>
      <c r="M925"/>
    </row>
    <row r="926" spans="3:13" x14ac:dyDescent="0.2">
      <c r="C926"/>
      <c r="D926" s="11"/>
      <c r="J926"/>
      <c r="L926"/>
      <c r="M926"/>
    </row>
    <row r="927" spans="3:13" x14ac:dyDescent="0.2">
      <c r="C927"/>
      <c r="D927" s="11"/>
      <c r="J927"/>
      <c r="L927"/>
      <c r="M927"/>
    </row>
    <row r="928" spans="3:13" x14ac:dyDescent="0.2">
      <c r="C928"/>
      <c r="D928" s="11"/>
      <c r="J928"/>
      <c r="L928"/>
      <c r="M928"/>
    </row>
    <row r="929" spans="3:13" x14ac:dyDescent="0.2">
      <c r="C929"/>
      <c r="D929" s="11"/>
      <c r="J929"/>
      <c r="L929"/>
      <c r="M929"/>
    </row>
    <row r="930" spans="3:13" x14ac:dyDescent="0.2">
      <c r="C930"/>
      <c r="D930" s="11"/>
      <c r="J930"/>
      <c r="L930"/>
      <c r="M930"/>
    </row>
    <row r="931" spans="3:13" x14ac:dyDescent="0.2">
      <c r="C931"/>
      <c r="D931" s="11"/>
      <c r="J931"/>
      <c r="L931"/>
      <c r="M931"/>
    </row>
    <row r="932" spans="3:13" x14ac:dyDescent="0.2">
      <c r="C932"/>
      <c r="D932" s="11"/>
      <c r="J932"/>
      <c r="L932"/>
      <c r="M932"/>
    </row>
    <row r="933" spans="3:13" x14ac:dyDescent="0.2">
      <c r="C933"/>
      <c r="D933" s="11"/>
      <c r="J933"/>
      <c r="L933"/>
      <c r="M933"/>
    </row>
    <row r="934" spans="3:13" x14ac:dyDescent="0.2">
      <c r="C934"/>
      <c r="D934" s="11"/>
      <c r="J934"/>
      <c r="L934"/>
      <c r="M934"/>
    </row>
    <row r="935" spans="3:13" x14ac:dyDescent="0.2">
      <c r="C935"/>
      <c r="D935" s="11"/>
      <c r="J935"/>
      <c r="L935"/>
      <c r="M935"/>
    </row>
    <row r="936" spans="3:13" x14ac:dyDescent="0.2">
      <c r="C936"/>
      <c r="D936" s="11"/>
      <c r="J936"/>
      <c r="L936"/>
      <c r="M936"/>
    </row>
    <row r="937" spans="3:13" x14ac:dyDescent="0.2">
      <c r="C937"/>
      <c r="D937" s="11"/>
      <c r="J937"/>
      <c r="L937"/>
      <c r="M937"/>
    </row>
    <row r="938" spans="3:13" x14ac:dyDescent="0.2">
      <c r="C938"/>
      <c r="D938" s="11"/>
      <c r="J938"/>
      <c r="L938"/>
      <c r="M938"/>
    </row>
    <row r="939" spans="3:13" x14ac:dyDescent="0.2">
      <c r="C939"/>
      <c r="D939" s="11"/>
      <c r="J939"/>
      <c r="L939"/>
      <c r="M939"/>
    </row>
    <row r="940" spans="3:13" x14ac:dyDescent="0.2">
      <c r="C940"/>
      <c r="D940" s="11"/>
      <c r="J940"/>
      <c r="L940"/>
      <c r="M940"/>
    </row>
    <row r="941" spans="3:13" x14ac:dyDescent="0.2">
      <c r="C941"/>
      <c r="D941" s="11"/>
      <c r="J941"/>
      <c r="L941"/>
      <c r="M941"/>
    </row>
    <row r="942" spans="3:13" x14ac:dyDescent="0.2">
      <c r="C942"/>
      <c r="D942" s="11"/>
      <c r="J942"/>
      <c r="L942"/>
      <c r="M942"/>
    </row>
    <row r="943" spans="3:13" x14ac:dyDescent="0.2">
      <c r="C943"/>
      <c r="D943" s="11"/>
      <c r="J943"/>
      <c r="L943"/>
      <c r="M943"/>
    </row>
    <row r="944" spans="3:13" x14ac:dyDescent="0.2">
      <c r="C944"/>
      <c r="D944" s="11"/>
      <c r="J944"/>
      <c r="L944"/>
      <c r="M944"/>
    </row>
    <row r="945" spans="3:13" x14ac:dyDescent="0.2">
      <c r="C945"/>
      <c r="D945" s="11"/>
      <c r="J945"/>
      <c r="L945"/>
      <c r="M945"/>
    </row>
    <row r="946" spans="3:13" x14ac:dyDescent="0.2">
      <c r="C946"/>
      <c r="D946" s="11"/>
      <c r="J946"/>
      <c r="L946"/>
      <c r="M946"/>
    </row>
    <row r="947" spans="3:13" x14ac:dyDescent="0.2">
      <c r="C947"/>
      <c r="D947" s="11"/>
      <c r="J947"/>
      <c r="L947"/>
      <c r="M947"/>
    </row>
    <row r="948" spans="3:13" x14ac:dyDescent="0.2">
      <c r="C948"/>
      <c r="D948" s="11"/>
      <c r="J948"/>
      <c r="L948"/>
      <c r="M948"/>
    </row>
    <row r="949" spans="3:13" x14ac:dyDescent="0.2">
      <c r="C949"/>
      <c r="D949" s="11"/>
      <c r="J949"/>
      <c r="L949"/>
      <c r="M949"/>
    </row>
    <row r="950" spans="3:13" x14ac:dyDescent="0.2">
      <c r="C950"/>
      <c r="D950" s="11"/>
      <c r="J950"/>
      <c r="L950"/>
      <c r="M950"/>
    </row>
    <row r="951" spans="3:13" x14ac:dyDescent="0.2">
      <c r="C951"/>
      <c r="D951" s="11"/>
      <c r="J951"/>
      <c r="L951"/>
      <c r="M951"/>
    </row>
    <row r="952" spans="3:13" x14ac:dyDescent="0.2">
      <c r="C952"/>
      <c r="D952" s="11"/>
      <c r="J952"/>
      <c r="L952"/>
      <c r="M952"/>
    </row>
    <row r="953" spans="3:13" x14ac:dyDescent="0.2">
      <c r="C953"/>
      <c r="D953" s="11"/>
      <c r="J953"/>
      <c r="L953"/>
      <c r="M953"/>
    </row>
    <row r="954" spans="3:13" x14ac:dyDescent="0.2">
      <c r="C954"/>
      <c r="D954" s="11"/>
      <c r="J954"/>
      <c r="L954"/>
      <c r="M954"/>
    </row>
    <row r="955" spans="3:13" x14ac:dyDescent="0.2">
      <c r="C955"/>
      <c r="D955" s="11"/>
      <c r="J955"/>
      <c r="L955"/>
      <c r="M955"/>
    </row>
    <row r="956" spans="3:13" x14ac:dyDescent="0.2">
      <c r="C956"/>
      <c r="D956" s="11"/>
      <c r="J956"/>
      <c r="L956"/>
      <c r="M956"/>
    </row>
    <row r="957" spans="3:13" x14ac:dyDescent="0.2">
      <c r="C957"/>
      <c r="D957" s="11"/>
      <c r="J957"/>
      <c r="L957"/>
      <c r="M957"/>
    </row>
    <row r="958" spans="3:13" x14ac:dyDescent="0.2">
      <c r="C958"/>
      <c r="D958" s="11"/>
      <c r="J958"/>
      <c r="L958"/>
      <c r="M958"/>
    </row>
    <row r="959" spans="3:13" x14ac:dyDescent="0.2">
      <c r="C959"/>
      <c r="D959" s="11"/>
      <c r="J959"/>
      <c r="L959"/>
      <c r="M959"/>
    </row>
    <row r="960" spans="3:13" x14ac:dyDescent="0.2">
      <c r="C960"/>
      <c r="D960" s="11"/>
      <c r="J960"/>
      <c r="L960"/>
      <c r="M960"/>
    </row>
    <row r="961" spans="3:13" x14ac:dyDescent="0.2">
      <c r="C961"/>
      <c r="D961" s="11"/>
      <c r="J961"/>
      <c r="L961"/>
      <c r="M961"/>
    </row>
    <row r="962" spans="3:13" x14ac:dyDescent="0.2">
      <c r="C962"/>
      <c r="D962" s="11"/>
      <c r="J962"/>
      <c r="L962"/>
      <c r="M962"/>
    </row>
    <row r="963" spans="3:13" x14ac:dyDescent="0.2">
      <c r="C963"/>
      <c r="D963" s="11"/>
      <c r="J963"/>
      <c r="L963"/>
      <c r="M963"/>
    </row>
    <row r="964" spans="3:13" x14ac:dyDescent="0.2">
      <c r="C964"/>
      <c r="D964" s="11"/>
      <c r="J964"/>
      <c r="L964"/>
      <c r="M964"/>
    </row>
    <row r="965" spans="3:13" x14ac:dyDescent="0.2">
      <c r="C965"/>
      <c r="D965" s="11"/>
      <c r="J965"/>
      <c r="L965"/>
      <c r="M965"/>
    </row>
    <row r="966" spans="3:13" x14ac:dyDescent="0.2">
      <c r="C966"/>
      <c r="D966" s="11"/>
      <c r="J966"/>
      <c r="L966"/>
      <c r="M966"/>
    </row>
    <row r="967" spans="3:13" x14ac:dyDescent="0.2">
      <c r="C967"/>
      <c r="D967" s="11"/>
      <c r="J967"/>
      <c r="L967"/>
      <c r="M967"/>
    </row>
    <row r="968" spans="3:13" x14ac:dyDescent="0.2">
      <c r="C968"/>
      <c r="D968" s="11"/>
      <c r="J968"/>
      <c r="L968"/>
      <c r="M968"/>
    </row>
    <row r="969" spans="3:13" x14ac:dyDescent="0.2">
      <c r="C969"/>
      <c r="D969" s="11"/>
      <c r="J969"/>
      <c r="L969"/>
      <c r="M969"/>
    </row>
    <row r="970" spans="3:13" x14ac:dyDescent="0.2">
      <c r="C970"/>
      <c r="D970" s="11"/>
      <c r="J970"/>
      <c r="L970"/>
      <c r="M970"/>
    </row>
    <row r="971" spans="3:13" x14ac:dyDescent="0.2">
      <c r="C971"/>
      <c r="D971" s="11"/>
      <c r="J971"/>
      <c r="L971"/>
      <c r="M971"/>
    </row>
    <row r="972" spans="3:13" x14ac:dyDescent="0.2">
      <c r="C972"/>
      <c r="D972" s="11"/>
      <c r="J972"/>
      <c r="L972"/>
      <c r="M972"/>
    </row>
    <row r="973" spans="3:13" x14ac:dyDescent="0.2">
      <c r="C973"/>
      <c r="D973" s="11"/>
      <c r="J973"/>
      <c r="L973"/>
      <c r="M973"/>
    </row>
    <row r="974" spans="3:13" x14ac:dyDescent="0.2">
      <c r="C974"/>
      <c r="D974" s="11"/>
      <c r="J974"/>
      <c r="L974"/>
      <c r="M974"/>
    </row>
    <row r="975" spans="3:13" x14ac:dyDescent="0.2">
      <c r="C975"/>
      <c r="D975" s="11"/>
      <c r="J975"/>
      <c r="L975"/>
      <c r="M975"/>
    </row>
    <row r="976" spans="3:13" x14ac:dyDescent="0.2">
      <c r="C976"/>
      <c r="D976" s="11"/>
      <c r="J976"/>
      <c r="L976"/>
      <c r="M976"/>
    </row>
    <row r="977" spans="3:13" x14ac:dyDescent="0.2">
      <c r="C977"/>
      <c r="D977" s="11"/>
      <c r="J977"/>
      <c r="L977"/>
      <c r="M977"/>
    </row>
    <row r="978" spans="3:13" x14ac:dyDescent="0.2">
      <c r="C978"/>
      <c r="D978" s="11"/>
      <c r="J978"/>
      <c r="L978"/>
      <c r="M978"/>
    </row>
    <row r="979" spans="3:13" x14ac:dyDescent="0.2">
      <c r="C979"/>
      <c r="D979" s="11"/>
      <c r="J979"/>
      <c r="L979"/>
      <c r="M979"/>
    </row>
    <row r="980" spans="3:13" x14ac:dyDescent="0.2">
      <c r="C980"/>
      <c r="D980" s="11"/>
      <c r="J980"/>
      <c r="L980"/>
      <c r="M980"/>
    </row>
    <row r="981" spans="3:13" x14ac:dyDescent="0.2">
      <c r="C981"/>
      <c r="D981" s="11"/>
      <c r="J981"/>
      <c r="L981"/>
      <c r="M981"/>
    </row>
    <row r="982" spans="3:13" x14ac:dyDescent="0.2">
      <c r="C982"/>
      <c r="D982" s="11"/>
      <c r="J982"/>
      <c r="L982"/>
      <c r="M982"/>
    </row>
    <row r="983" spans="3:13" x14ac:dyDescent="0.2">
      <c r="C983"/>
      <c r="D983" s="11"/>
      <c r="J983"/>
      <c r="L983"/>
      <c r="M983"/>
    </row>
    <row r="984" spans="3:13" x14ac:dyDescent="0.2">
      <c r="C984"/>
      <c r="D984" s="11"/>
      <c r="J984"/>
      <c r="L984"/>
      <c r="M984"/>
    </row>
    <row r="985" spans="3:13" x14ac:dyDescent="0.2">
      <c r="C985"/>
      <c r="D985" s="11"/>
      <c r="J985"/>
      <c r="L985"/>
      <c r="M985"/>
    </row>
    <row r="986" spans="3:13" x14ac:dyDescent="0.2">
      <c r="C986"/>
      <c r="D986" s="11"/>
      <c r="J986"/>
      <c r="L986"/>
      <c r="M986"/>
    </row>
    <row r="987" spans="3:13" x14ac:dyDescent="0.2">
      <c r="C987"/>
      <c r="D987" s="11"/>
      <c r="J987"/>
      <c r="L987"/>
      <c r="M987"/>
    </row>
    <row r="988" spans="3:13" x14ac:dyDescent="0.2">
      <c r="C988"/>
      <c r="D988" s="11"/>
      <c r="J988"/>
      <c r="L988"/>
      <c r="M988"/>
    </row>
    <row r="989" spans="3:13" x14ac:dyDescent="0.2">
      <c r="C989"/>
      <c r="D989" s="11"/>
      <c r="J989"/>
      <c r="L989"/>
      <c r="M989"/>
    </row>
    <row r="990" spans="3:13" x14ac:dyDescent="0.2">
      <c r="C990"/>
      <c r="D990" s="11"/>
      <c r="J990"/>
      <c r="L990"/>
      <c r="M990"/>
    </row>
    <row r="991" spans="3:13" x14ac:dyDescent="0.2">
      <c r="C991"/>
      <c r="D991" s="11"/>
      <c r="J991"/>
      <c r="L991"/>
      <c r="M991"/>
    </row>
    <row r="992" spans="3:13" x14ac:dyDescent="0.2">
      <c r="C992"/>
      <c r="D992" s="11"/>
      <c r="J992"/>
      <c r="L992"/>
      <c r="M992"/>
    </row>
    <row r="993" spans="3:13" x14ac:dyDescent="0.2">
      <c r="C993"/>
      <c r="D993" s="11"/>
      <c r="J993"/>
      <c r="L993"/>
      <c r="M993"/>
    </row>
    <row r="994" spans="3:13" x14ac:dyDescent="0.2">
      <c r="C994"/>
      <c r="D994" s="11"/>
      <c r="J994"/>
      <c r="L994"/>
      <c r="M994"/>
    </row>
    <row r="995" spans="3:13" x14ac:dyDescent="0.2">
      <c r="C995"/>
      <c r="D995" s="11"/>
      <c r="J995"/>
      <c r="L995"/>
      <c r="M995"/>
    </row>
    <row r="996" spans="3:13" x14ac:dyDescent="0.2">
      <c r="C996"/>
      <c r="D996" s="11"/>
      <c r="J996"/>
      <c r="L996"/>
      <c r="M996"/>
    </row>
    <row r="997" spans="3:13" x14ac:dyDescent="0.2">
      <c r="C997"/>
      <c r="D997" s="11"/>
      <c r="J997"/>
      <c r="L997"/>
      <c r="M997"/>
    </row>
    <row r="998" spans="3:13" x14ac:dyDescent="0.2">
      <c r="C998"/>
      <c r="D998" s="11"/>
      <c r="J998"/>
      <c r="L998"/>
      <c r="M998"/>
    </row>
    <row r="999" spans="3:13" x14ac:dyDescent="0.2">
      <c r="C999"/>
      <c r="D999" s="11"/>
      <c r="J999"/>
      <c r="L999"/>
      <c r="M999"/>
    </row>
    <row r="1000" spans="3:13" x14ac:dyDescent="0.2">
      <c r="C1000"/>
      <c r="D1000" s="11"/>
      <c r="J1000"/>
      <c r="L1000"/>
      <c r="M1000"/>
    </row>
    <row r="1001" spans="3:13" x14ac:dyDescent="0.2">
      <c r="C1001"/>
      <c r="D1001" s="11"/>
      <c r="J1001"/>
      <c r="L1001"/>
      <c r="M1001"/>
    </row>
    <row r="1002" spans="3:13" x14ac:dyDescent="0.2">
      <c r="C1002"/>
      <c r="D1002" s="11"/>
      <c r="J1002"/>
      <c r="L1002"/>
      <c r="M1002"/>
    </row>
    <row r="1003" spans="3:13" x14ac:dyDescent="0.2">
      <c r="C1003"/>
      <c r="D1003" s="11"/>
      <c r="J1003"/>
      <c r="L1003"/>
      <c r="M1003"/>
    </row>
    <row r="1004" spans="3:13" x14ac:dyDescent="0.2">
      <c r="C1004"/>
      <c r="D1004" s="11"/>
      <c r="J1004"/>
      <c r="L1004"/>
      <c r="M1004"/>
    </row>
    <row r="1005" spans="3:13" x14ac:dyDescent="0.2">
      <c r="C1005"/>
      <c r="D1005" s="11"/>
      <c r="J1005"/>
      <c r="L1005"/>
      <c r="M1005"/>
    </row>
    <row r="1006" spans="3:13" x14ac:dyDescent="0.2">
      <c r="C1006"/>
      <c r="D1006" s="11"/>
      <c r="J1006"/>
      <c r="L1006"/>
      <c r="M1006"/>
    </row>
    <row r="1007" spans="3:13" x14ac:dyDescent="0.2">
      <c r="C1007"/>
      <c r="D1007" s="11"/>
      <c r="J1007"/>
      <c r="L1007"/>
      <c r="M1007"/>
    </row>
    <row r="1008" spans="3:13" x14ac:dyDescent="0.2">
      <c r="C1008"/>
      <c r="D1008" s="11"/>
      <c r="J1008"/>
      <c r="L1008"/>
      <c r="M1008"/>
    </row>
    <row r="1009" spans="3:13" x14ac:dyDescent="0.2">
      <c r="C1009"/>
      <c r="D1009" s="11"/>
      <c r="J1009"/>
      <c r="L1009"/>
      <c r="M1009"/>
    </row>
    <row r="1010" spans="3:13" x14ac:dyDescent="0.2">
      <c r="C1010"/>
      <c r="D1010" s="11"/>
      <c r="J1010"/>
      <c r="L1010"/>
      <c r="M1010"/>
    </row>
    <row r="1011" spans="3:13" x14ac:dyDescent="0.2">
      <c r="C1011"/>
      <c r="D1011" s="11"/>
      <c r="J1011"/>
      <c r="L1011"/>
      <c r="M1011"/>
    </row>
    <row r="1012" spans="3:13" x14ac:dyDescent="0.2">
      <c r="C1012"/>
      <c r="D1012" s="11"/>
      <c r="J1012"/>
      <c r="L1012"/>
      <c r="M1012"/>
    </row>
    <row r="1013" spans="3:13" x14ac:dyDescent="0.2">
      <c r="C1013"/>
      <c r="D1013" s="11"/>
      <c r="J1013"/>
      <c r="L1013"/>
      <c r="M1013"/>
    </row>
    <row r="1014" spans="3:13" x14ac:dyDescent="0.2">
      <c r="C1014"/>
      <c r="D1014" s="11"/>
      <c r="J1014"/>
      <c r="L1014"/>
      <c r="M1014"/>
    </row>
    <row r="1015" spans="3:13" x14ac:dyDescent="0.2">
      <c r="C1015"/>
      <c r="D1015" s="11"/>
      <c r="J1015"/>
      <c r="L1015"/>
      <c r="M1015"/>
    </row>
    <row r="1016" spans="3:13" x14ac:dyDescent="0.2">
      <c r="C1016"/>
      <c r="D1016" s="11"/>
      <c r="J1016"/>
      <c r="L1016"/>
      <c r="M1016"/>
    </row>
    <row r="1017" spans="3:13" x14ac:dyDescent="0.2">
      <c r="C1017"/>
      <c r="D1017" s="11"/>
      <c r="J1017"/>
      <c r="L1017"/>
      <c r="M1017"/>
    </row>
    <row r="1018" spans="3:13" x14ac:dyDescent="0.2">
      <c r="C1018"/>
      <c r="D1018" s="11"/>
      <c r="J1018"/>
      <c r="L1018"/>
      <c r="M1018"/>
    </row>
    <row r="1019" spans="3:13" x14ac:dyDescent="0.2">
      <c r="C1019"/>
      <c r="D1019" s="11"/>
      <c r="J1019"/>
      <c r="L1019"/>
      <c r="M1019"/>
    </row>
    <row r="1020" spans="3:13" x14ac:dyDescent="0.2">
      <c r="C1020"/>
      <c r="D1020" s="11"/>
      <c r="J1020"/>
      <c r="L1020"/>
      <c r="M1020"/>
    </row>
    <row r="1021" spans="3:13" x14ac:dyDescent="0.2">
      <c r="C1021"/>
      <c r="D1021" s="11"/>
      <c r="J1021"/>
      <c r="L1021"/>
      <c r="M1021"/>
    </row>
    <row r="1022" spans="3:13" x14ac:dyDescent="0.2">
      <c r="C1022"/>
      <c r="D1022" s="11"/>
      <c r="J1022"/>
      <c r="L1022"/>
      <c r="M1022"/>
    </row>
    <row r="1023" spans="3:13" x14ac:dyDescent="0.2">
      <c r="C1023"/>
      <c r="D1023" s="11"/>
      <c r="J1023"/>
      <c r="L1023"/>
      <c r="M1023"/>
    </row>
    <row r="1024" spans="3:13" x14ac:dyDescent="0.2">
      <c r="C1024"/>
      <c r="D1024" s="11"/>
      <c r="J1024"/>
      <c r="L1024"/>
      <c r="M1024"/>
    </row>
    <row r="1025" spans="3:13" x14ac:dyDescent="0.2">
      <c r="C1025"/>
      <c r="D1025" s="11"/>
      <c r="J1025"/>
      <c r="L1025"/>
      <c r="M1025"/>
    </row>
    <row r="1026" spans="3:13" x14ac:dyDescent="0.2">
      <c r="C1026"/>
      <c r="D1026" s="11"/>
      <c r="J1026"/>
      <c r="L1026"/>
      <c r="M1026"/>
    </row>
    <row r="1027" spans="3:13" x14ac:dyDescent="0.2">
      <c r="C1027"/>
      <c r="D1027" s="11"/>
      <c r="J1027"/>
      <c r="L1027"/>
      <c r="M1027"/>
    </row>
    <row r="1028" spans="3:13" x14ac:dyDescent="0.2">
      <c r="C1028"/>
      <c r="D1028" s="11"/>
      <c r="J1028"/>
      <c r="L1028"/>
      <c r="M1028"/>
    </row>
    <row r="1029" spans="3:13" x14ac:dyDescent="0.2">
      <c r="C1029"/>
      <c r="D1029" s="11"/>
      <c r="J1029"/>
      <c r="L1029"/>
      <c r="M1029"/>
    </row>
    <row r="1030" spans="3:13" x14ac:dyDescent="0.2">
      <c r="C1030"/>
      <c r="D1030" s="11"/>
      <c r="J1030"/>
      <c r="L1030"/>
      <c r="M1030"/>
    </row>
    <row r="1031" spans="3:13" x14ac:dyDescent="0.2">
      <c r="C1031"/>
      <c r="D1031" s="11"/>
      <c r="J1031"/>
      <c r="L1031"/>
      <c r="M1031"/>
    </row>
    <row r="1032" spans="3:13" x14ac:dyDescent="0.2">
      <c r="C1032"/>
      <c r="D1032" s="11"/>
      <c r="J1032"/>
      <c r="L1032"/>
      <c r="M1032"/>
    </row>
    <row r="1033" spans="3:13" x14ac:dyDescent="0.2">
      <c r="C1033"/>
      <c r="D1033" s="11"/>
      <c r="J1033"/>
      <c r="L1033"/>
      <c r="M1033"/>
    </row>
    <row r="1034" spans="3:13" x14ac:dyDescent="0.2">
      <c r="C1034"/>
      <c r="D1034" s="11"/>
      <c r="J1034"/>
      <c r="L1034"/>
      <c r="M1034"/>
    </row>
    <row r="1035" spans="3:13" x14ac:dyDescent="0.2">
      <c r="C1035"/>
      <c r="D1035" s="11"/>
      <c r="J1035"/>
      <c r="L1035"/>
      <c r="M1035"/>
    </row>
    <row r="1036" spans="3:13" x14ac:dyDescent="0.2">
      <c r="C1036"/>
      <c r="D1036" s="11"/>
      <c r="J1036"/>
      <c r="L1036"/>
      <c r="M1036"/>
    </row>
    <row r="1037" spans="3:13" x14ac:dyDescent="0.2">
      <c r="C1037"/>
      <c r="D1037" s="11"/>
      <c r="J1037"/>
      <c r="L1037"/>
      <c r="M1037"/>
    </row>
    <row r="1038" spans="3:13" x14ac:dyDescent="0.2">
      <c r="C1038"/>
      <c r="D1038" s="11"/>
      <c r="J1038"/>
      <c r="L1038"/>
      <c r="M1038"/>
    </row>
    <row r="1039" spans="3:13" x14ac:dyDescent="0.2">
      <c r="C1039"/>
      <c r="D1039" s="11"/>
      <c r="J1039"/>
      <c r="L1039"/>
      <c r="M1039"/>
    </row>
    <row r="1040" spans="3:13" x14ac:dyDescent="0.2">
      <c r="C1040"/>
      <c r="D1040" s="11"/>
      <c r="J1040"/>
      <c r="L1040"/>
      <c r="M1040"/>
    </row>
    <row r="1041" spans="3:13" x14ac:dyDescent="0.2">
      <c r="C1041"/>
      <c r="D1041" s="11"/>
      <c r="J1041"/>
      <c r="L1041"/>
      <c r="M1041"/>
    </row>
    <row r="1042" spans="3:13" x14ac:dyDescent="0.2">
      <c r="C1042"/>
      <c r="D1042" s="11"/>
      <c r="J1042"/>
      <c r="L1042"/>
      <c r="M1042"/>
    </row>
    <row r="1043" spans="3:13" x14ac:dyDescent="0.2">
      <c r="C1043"/>
      <c r="D1043" s="11"/>
      <c r="J1043"/>
      <c r="L1043"/>
      <c r="M1043"/>
    </row>
    <row r="1044" spans="3:13" x14ac:dyDescent="0.2">
      <c r="C1044"/>
      <c r="D1044" s="11"/>
      <c r="J1044"/>
      <c r="L1044"/>
      <c r="M1044"/>
    </row>
    <row r="1045" spans="3:13" x14ac:dyDescent="0.2">
      <c r="C1045"/>
      <c r="D1045" s="11"/>
      <c r="J1045"/>
      <c r="L1045"/>
      <c r="M1045"/>
    </row>
    <row r="1046" spans="3:13" x14ac:dyDescent="0.2">
      <c r="C1046"/>
      <c r="D1046" s="11"/>
      <c r="J1046"/>
      <c r="L1046"/>
      <c r="M1046"/>
    </row>
    <row r="1047" spans="3:13" x14ac:dyDescent="0.2">
      <c r="C1047"/>
      <c r="D1047" s="11"/>
      <c r="J1047"/>
      <c r="L1047"/>
      <c r="M1047"/>
    </row>
    <row r="1048" spans="3:13" x14ac:dyDescent="0.2">
      <c r="C1048"/>
      <c r="D1048" s="11"/>
      <c r="J1048"/>
      <c r="L1048"/>
      <c r="M1048"/>
    </row>
    <row r="1049" spans="3:13" x14ac:dyDescent="0.2">
      <c r="C1049"/>
      <c r="D1049" s="11"/>
      <c r="J1049"/>
      <c r="L1049"/>
      <c r="M1049"/>
    </row>
    <row r="1050" spans="3:13" x14ac:dyDescent="0.2">
      <c r="C1050"/>
      <c r="D1050" s="11"/>
      <c r="J1050"/>
      <c r="L1050"/>
      <c r="M1050"/>
    </row>
    <row r="1051" spans="3:13" x14ac:dyDescent="0.2">
      <c r="C1051"/>
      <c r="D1051" s="11"/>
      <c r="J1051"/>
      <c r="L1051"/>
      <c r="M1051"/>
    </row>
    <row r="1052" spans="3:13" x14ac:dyDescent="0.2">
      <c r="C1052"/>
      <c r="D1052" s="11"/>
      <c r="J1052"/>
      <c r="L1052"/>
      <c r="M1052"/>
    </row>
    <row r="1053" spans="3:13" x14ac:dyDescent="0.2">
      <c r="C1053"/>
      <c r="D1053" s="11"/>
      <c r="J1053"/>
      <c r="L1053"/>
      <c r="M1053"/>
    </row>
    <row r="1054" spans="3:13" x14ac:dyDescent="0.2">
      <c r="C1054"/>
      <c r="D1054" s="11"/>
      <c r="J1054"/>
      <c r="L1054"/>
      <c r="M1054"/>
    </row>
    <row r="1055" spans="3:13" x14ac:dyDescent="0.2">
      <c r="C1055"/>
      <c r="D1055" s="11"/>
      <c r="J1055"/>
      <c r="L1055"/>
      <c r="M1055"/>
    </row>
    <row r="1056" spans="3:13" x14ac:dyDescent="0.2">
      <c r="C1056"/>
      <c r="D1056" s="11"/>
      <c r="J1056"/>
      <c r="L1056"/>
      <c r="M1056"/>
    </row>
    <row r="1057" spans="3:13" x14ac:dyDescent="0.2">
      <c r="C1057"/>
      <c r="D1057" s="11"/>
      <c r="J1057"/>
      <c r="L1057"/>
      <c r="M1057"/>
    </row>
    <row r="1058" spans="3:13" x14ac:dyDescent="0.2">
      <c r="C1058"/>
      <c r="D1058" s="11"/>
      <c r="J1058"/>
      <c r="L1058"/>
      <c r="M1058"/>
    </row>
    <row r="1059" spans="3:13" x14ac:dyDescent="0.2">
      <c r="C1059"/>
      <c r="D1059" s="11"/>
      <c r="J1059"/>
      <c r="L1059"/>
      <c r="M1059"/>
    </row>
    <row r="1060" spans="3:13" x14ac:dyDescent="0.2">
      <c r="C1060"/>
      <c r="D1060" s="11"/>
      <c r="J1060"/>
      <c r="L1060"/>
      <c r="M1060"/>
    </row>
    <row r="1061" spans="3:13" x14ac:dyDescent="0.2">
      <c r="C1061"/>
      <c r="D1061" s="11"/>
      <c r="J1061"/>
      <c r="L1061"/>
      <c r="M1061"/>
    </row>
    <row r="1062" spans="3:13" x14ac:dyDescent="0.2">
      <c r="C1062"/>
      <c r="D1062" s="11"/>
      <c r="J1062"/>
      <c r="L1062"/>
      <c r="M1062"/>
    </row>
    <row r="1063" spans="3:13" x14ac:dyDescent="0.2">
      <c r="C1063"/>
      <c r="D1063" s="11"/>
      <c r="J1063"/>
      <c r="L1063"/>
      <c r="M1063"/>
    </row>
    <row r="1064" spans="3:13" x14ac:dyDescent="0.2">
      <c r="C1064"/>
      <c r="D1064" s="11"/>
      <c r="J1064"/>
      <c r="L1064"/>
      <c r="M1064"/>
    </row>
    <row r="1065" spans="3:13" x14ac:dyDescent="0.2">
      <c r="C1065"/>
      <c r="D1065" s="11"/>
      <c r="J1065"/>
      <c r="L1065"/>
      <c r="M1065"/>
    </row>
    <row r="1066" spans="3:13" x14ac:dyDescent="0.2">
      <c r="C1066"/>
      <c r="D1066" s="11"/>
      <c r="J1066"/>
      <c r="L1066"/>
      <c r="M1066"/>
    </row>
    <row r="1067" spans="3:13" x14ac:dyDescent="0.2">
      <c r="C1067"/>
      <c r="D1067" s="11"/>
      <c r="J1067"/>
      <c r="L1067"/>
      <c r="M1067"/>
    </row>
    <row r="1068" spans="3:13" x14ac:dyDescent="0.2">
      <c r="C1068"/>
      <c r="D1068" s="11"/>
      <c r="J1068"/>
      <c r="L1068"/>
      <c r="M1068"/>
    </row>
    <row r="1069" spans="3:13" x14ac:dyDescent="0.2">
      <c r="C1069"/>
      <c r="D1069" s="11"/>
      <c r="J1069"/>
      <c r="L1069"/>
      <c r="M1069"/>
    </row>
    <row r="1070" spans="3:13" x14ac:dyDescent="0.2">
      <c r="C1070"/>
      <c r="D1070" s="11"/>
      <c r="J1070"/>
      <c r="L1070"/>
      <c r="M1070"/>
    </row>
    <row r="1071" spans="3:13" x14ac:dyDescent="0.2">
      <c r="C1071"/>
      <c r="D1071" s="11"/>
      <c r="J1071"/>
      <c r="L1071"/>
      <c r="M1071"/>
    </row>
    <row r="1072" spans="3:13" x14ac:dyDescent="0.2">
      <c r="C1072"/>
      <c r="D1072" s="11"/>
      <c r="J1072"/>
      <c r="L1072"/>
      <c r="M1072"/>
    </row>
    <row r="1073" spans="3:13" x14ac:dyDescent="0.2">
      <c r="C1073"/>
      <c r="D1073" s="11"/>
      <c r="J1073"/>
      <c r="L1073"/>
      <c r="M1073"/>
    </row>
    <row r="1074" spans="3:13" x14ac:dyDescent="0.2">
      <c r="C1074"/>
      <c r="D1074" s="11"/>
      <c r="J1074"/>
      <c r="L1074"/>
      <c r="M1074"/>
    </row>
    <row r="1075" spans="3:13" x14ac:dyDescent="0.2">
      <c r="C1075"/>
      <c r="D1075" s="11"/>
      <c r="J1075"/>
      <c r="L1075"/>
      <c r="M1075"/>
    </row>
    <row r="1076" spans="3:13" x14ac:dyDescent="0.2">
      <c r="C1076"/>
      <c r="D1076" s="11"/>
      <c r="J1076"/>
      <c r="L1076"/>
      <c r="M1076"/>
    </row>
    <row r="1077" spans="3:13" x14ac:dyDescent="0.2">
      <c r="C1077"/>
      <c r="D1077" s="11"/>
      <c r="J1077"/>
      <c r="L1077"/>
      <c r="M1077"/>
    </row>
    <row r="1078" spans="3:13" x14ac:dyDescent="0.2">
      <c r="C1078"/>
      <c r="D1078" s="11"/>
      <c r="J1078"/>
      <c r="L1078"/>
      <c r="M1078"/>
    </row>
    <row r="1079" spans="3:13" x14ac:dyDescent="0.2">
      <c r="C1079"/>
      <c r="D1079" s="11"/>
      <c r="J1079"/>
      <c r="L1079"/>
      <c r="M1079"/>
    </row>
    <row r="1080" spans="3:13" x14ac:dyDescent="0.2">
      <c r="C1080"/>
      <c r="D1080" s="11"/>
      <c r="J1080"/>
      <c r="L1080"/>
      <c r="M1080"/>
    </row>
    <row r="1081" spans="3:13" x14ac:dyDescent="0.2">
      <c r="C1081"/>
      <c r="D1081" s="11"/>
      <c r="J1081"/>
      <c r="L1081"/>
      <c r="M1081"/>
    </row>
    <row r="1082" spans="3:13" x14ac:dyDescent="0.2">
      <c r="C1082"/>
      <c r="D1082" s="11"/>
      <c r="J1082"/>
      <c r="L1082"/>
      <c r="M1082"/>
    </row>
    <row r="1083" spans="3:13" x14ac:dyDescent="0.2">
      <c r="C1083"/>
      <c r="D1083" s="11"/>
      <c r="J1083"/>
      <c r="L1083"/>
      <c r="M1083"/>
    </row>
    <row r="1084" spans="3:13" x14ac:dyDescent="0.2">
      <c r="C1084"/>
      <c r="D1084" s="11"/>
      <c r="J1084"/>
      <c r="L1084"/>
      <c r="M1084"/>
    </row>
    <row r="1085" spans="3:13" x14ac:dyDescent="0.2">
      <c r="C1085"/>
      <c r="D1085" s="11"/>
      <c r="J1085"/>
      <c r="L1085"/>
      <c r="M1085"/>
    </row>
    <row r="1086" spans="3:13" x14ac:dyDescent="0.2">
      <c r="C1086"/>
      <c r="D1086" s="11"/>
      <c r="J1086"/>
      <c r="L1086"/>
      <c r="M1086"/>
    </row>
    <row r="1087" spans="3:13" x14ac:dyDescent="0.2">
      <c r="C1087"/>
      <c r="D1087" s="11"/>
      <c r="J1087"/>
      <c r="L1087"/>
      <c r="M1087"/>
    </row>
    <row r="1088" spans="3:13" x14ac:dyDescent="0.2">
      <c r="C1088"/>
      <c r="D1088" s="11"/>
      <c r="J1088"/>
      <c r="L1088"/>
      <c r="M1088"/>
    </row>
    <row r="1089" spans="3:13" x14ac:dyDescent="0.2">
      <c r="C1089"/>
      <c r="D1089" s="11"/>
      <c r="J1089"/>
      <c r="L1089"/>
      <c r="M1089"/>
    </row>
    <row r="1090" spans="3:13" x14ac:dyDescent="0.2">
      <c r="C1090"/>
      <c r="D1090" s="11"/>
      <c r="J1090"/>
      <c r="L1090"/>
      <c r="M1090"/>
    </row>
    <row r="1091" spans="3:13" x14ac:dyDescent="0.2">
      <c r="C1091"/>
      <c r="D1091" s="11"/>
      <c r="J1091"/>
      <c r="L1091"/>
      <c r="M1091"/>
    </row>
    <row r="1092" spans="3:13" x14ac:dyDescent="0.2">
      <c r="C1092"/>
      <c r="D1092" s="11"/>
      <c r="J1092"/>
      <c r="L1092"/>
      <c r="M1092"/>
    </row>
    <row r="1093" spans="3:13" x14ac:dyDescent="0.2">
      <c r="C1093"/>
      <c r="D1093" s="11"/>
      <c r="J1093"/>
      <c r="L1093"/>
      <c r="M1093"/>
    </row>
    <row r="1094" spans="3:13" x14ac:dyDescent="0.2">
      <c r="C1094"/>
      <c r="D1094" s="11"/>
      <c r="J1094"/>
      <c r="L1094"/>
      <c r="M1094"/>
    </row>
    <row r="1095" spans="3:13" x14ac:dyDescent="0.2">
      <c r="C1095"/>
      <c r="D1095" s="11"/>
      <c r="J1095"/>
      <c r="L1095"/>
      <c r="M1095"/>
    </row>
    <row r="1096" spans="3:13" x14ac:dyDescent="0.2">
      <c r="C1096"/>
      <c r="D1096" s="11"/>
      <c r="J1096"/>
      <c r="L1096"/>
      <c r="M1096"/>
    </row>
    <row r="1097" spans="3:13" x14ac:dyDescent="0.2">
      <c r="C1097"/>
      <c r="D1097" s="11"/>
      <c r="J1097"/>
      <c r="L1097"/>
      <c r="M1097"/>
    </row>
    <row r="1098" spans="3:13" x14ac:dyDescent="0.2">
      <c r="C1098"/>
      <c r="D1098" s="11"/>
      <c r="J1098"/>
      <c r="L1098"/>
      <c r="M1098"/>
    </row>
    <row r="1099" spans="3:13" x14ac:dyDescent="0.2">
      <c r="C1099"/>
      <c r="D1099" s="11"/>
      <c r="J1099"/>
      <c r="L1099"/>
      <c r="M1099"/>
    </row>
    <row r="1100" spans="3:13" x14ac:dyDescent="0.2">
      <c r="C1100"/>
      <c r="D1100" s="11"/>
      <c r="J1100"/>
      <c r="L1100"/>
      <c r="M1100"/>
    </row>
    <row r="1101" spans="3:13" x14ac:dyDescent="0.2">
      <c r="C1101"/>
      <c r="D1101" s="11"/>
      <c r="J1101"/>
      <c r="L1101"/>
      <c r="M1101"/>
    </row>
    <row r="1102" spans="3:13" x14ac:dyDescent="0.2">
      <c r="C1102"/>
      <c r="D1102" s="11"/>
      <c r="J1102"/>
      <c r="L1102"/>
      <c r="M1102"/>
    </row>
    <row r="1103" spans="3:13" x14ac:dyDescent="0.2">
      <c r="C1103"/>
      <c r="D1103" s="11"/>
      <c r="J1103"/>
      <c r="L1103"/>
      <c r="M1103"/>
    </row>
    <row r="1104" spans="3:13" x14ac:dyDescent="0.2">
      <c r="C1104"/>
      <c r="D1104" s="11"/>
      <c r="J1104"/>
      <c r="L1104"/>
      <c r="M1104"/>
    </row>
    <row r="1105" spans="3:13" x14ac:dyDescent="0.2">
      <c r="C1105"/>
      <c r="D1105" s="11"/>
      <c r="J1105"/>
      <c r="L1105"/>
      <c r="M1105"/>
    </row>
    <row r="1106" spans="3:13" x14ac:dyDescent="0.2">
      <c r="C1106"/>
      <c r="D1106" s="11"/>
      <c r="J1106"/>
      <c r="L1106"/>
      <c r="M1106"/>
    </row>
    <row r="1107" spans="3:13" x14ac:dyDescent="0.2">
      <c r="C1107"/>
      <c r="D1107" s="11"/>
      <c r="J1107"/>
      <c r="L1107"/>
      <c r="M1107"/>
    </row>
    <row r="1108" spans="3:13" x14ac:dyDescent="0.2">
      <c r="C1108"/>
      <c r="D1108" s="11"/>
      <c r="J1108"/>
      <c r="L1108"/>
      <c r="M1108"/>
    </row>
    <row r="1109" spans="3:13" x14ac:dyDescent="0.2">
      <c r="C1109"/>
      <c r="D1109" s="11"/>
      <c r="J1109"/>
      <c r="L1109"/>
      <c r="M1109"/>
    </row>
    <row r="1110" spans="3:13" x14ac:dyDescent="0.2">
      <c r="C1110"/>
      <c r="D1110" s="11"/>
      <c r="J1110"/>
      <c r="L1110"/>
      <c r="M1110"/>
    </row>
    <row r="1111" spans="3:13" x14ac:dyDescent="0.2">
      <c r="C1111"/>
      <c r="D1111" s="11"/>
      <c r="J1111"/>
      <c r="L1111"/>
      <c r="M1111"/>
    </row>
    <row r="1112" spans="3:13" x14ac:dyDescent="0.2">
      <c r="C1112"/>
      <c r="D1112" s="11"/>
      <c r="J1112"/>
      <c r="L1112"/>
      <c r="M1112"/>
    </row>
    <row r="1113" spans="3:13" x14ac:dyDescent="0.2">
      <c r="C1113"/>
      <c r="D1113" s="11"/>
      <c r="J1113"/>
      <c r="L1113"/>
      <c r="M1113"/>
    </row>
    <row r="1114" spans="3:13" x14ac:dyDescent="0.2">
      <c r="C1114"/>
      <c r="D1114" s="11"/>
      <c r="J1114"/>
      <c r="L1114"/>
      <c r="M1114"/>
    </row>
    <row r="1115" spans="3:13" x14ac:dyDescent="0.2">
      <c r="C1115"/>
      <c r="D1115" s="11"/>
      <c r="J1115"/>
      <c r="L1115"/>
      <c r="M1115"/>
    </row>
    <row r="1116" spans="3:13" x14ac:dyDescent="0.2">
      <c r="C1116"/>
      <c r="D1116" s="11"/>
      <c r="J1116"/>
      <c r="L1116"/>
      <c r="M1116"/>
    </row>
    <row r="1117" spans="3:13" x14ac:dyDescent="0.2">
      <c r="C1117"/>
      <c r="D1117" s="11"/>
      <c r="J1117"/>
      <c r="L1117"/>
      <c r="M1117"/>
    </row>
    <row r="1118" spans="3:13" x14ac:dyDescent="0.2">
      <c r="C1118"/>
      <c r="D1118" s="11"/>
      <c r="J1118"/>
      <c r="L1118"/>
      <c r="M1118"/>
    </row>
    <row r="1119" spans="3:13" x14ac:dyDescent="0.2">
      <c r="C1119"/>
      <c r="D1119" s="11"/>
      <c r="J1119"/>
      <c r="L1119"/>
      <c r="M1119"/>
    </row>
    <row r="1120" spans="3:13" x14ac:dyDescent="0.2">
      <c r="C1120"/>
      <c r="D1120" s="11"/>
      <c r="J1120"/>
      <c r="L1120"/>
      <c r="M1120"/>
    </row>
    <row r="1121" spans="3:13" x14ac:dyDescent="0.2">
      <c r="C1121"/>
      <c r="D1121" s="11"/>
      <c r="J1121"/>
      <c r="L1121"/>
      <c r="M1121"/>
    </row>
    <row r="1122" spans="3:13" x14ac:dyDescent="0.2">
      <c r="C1122"/>
      <c r="D1122" s="11"/>
      <c r="J1122"/>
      <c r="L1122"/>
      <c r="M1122"/>
    </row>
    <row r="1123" spans="3:13" x14ac:dyDescent="0.2">
      <c r="C1123"/>
      <c r="D1123" s="11"/>
      <c r="J1123"/>
      <c r="L1123"/>
      <c r="M1123"/>
    </row>
    <row r="1124" spans="3:13" x14ac:dyDescent="0.2">
      <c r="C1124"/>
      <c r="D1124" s="11"/>
      <c r="J1124"/>
      <c r="L1124"/>
      <c r="M1124"/>
    </row>
    <row r="1125" spans="3:13" x14ac:dyDescent="0.2">
      <c r="C1125"/>
      <c r="D1125" s="11"/>
      <c r="J1125"/>
      <c r="L1125"/>
      <c r="M1125"/>
    </row>
    <row r="1126" spans="3:13" x14ac:dyDescent="0.2">
      <c r="C1126"/>
      <c r="D1126" s="11"/>
      <c r="J1126"/>
      <c r="L1126"/>
      <c r="M1126"/>
    </row>
    <row r="1127" spans="3:13" x14ac:dyDescent="0.2">
      <c r="C1127"/>
      <c r="D1127" s="11"/>
      <c r="J1127"/>
      <c r="L1127"/>
      <c r="M1127"/>
    </row>
    <row r="1128" spans="3:13" x14ac:dyDescent="0.2">
      <c r="C1128"/>
      <c r="D1128" s="11"/>
      <c r="J1128"/>
      <c r="L1128"/>
      <c r="M1128"/>
    </row>
    <row r="1129" spans="3:13" x14ac:dyDescent="0.2">
      <c r="C1129"/>
      <c r="D1129" s="11"/>
      <c r="J1129"/>
      <c r="L1129"/>
      <c r="M1129"/>
    </row>
    <row r="1130" spans="3:13" x14ac:dyDescent="0.2">
      <c r="C1130"/>
      <c r="D1130" s="11"/>
      <c r="J1130"/>
      <c r="L1130"/>
      <c r="M1130"/>
    </row>
    <row r="1131" spans="3:13" x14ac:dyDescent="0.2">
      <c r="C1131"/>
      <c r="D1131" s="11"/>
      <c r="J1131"/>
      <c r="L1131"/>
      <c r="M1131"/>
    </row>
    <row r="1132" spans="3:13" x14ac:dyDescent="0.2">
      <c r="C1132"/>
      <c r="D1132" s="11"/>
      <c r="J1132"/>
      <c r="L1132"/>
      <c r="M1132"/>
    </row>
    <row r="1133" spans="3:13" x14ac:dyDescent="0.2">
      <c r="C1133"/>
      <c r="D1133" s="11"/>
      <c r="J1133"/>
      <c r="L1133"/>
      <c r="M1133"/>
    </row>
    <row r="1134" spans="3:13" x14ac:dyDescent="0.2">
      <c r="C1134"/>
      <c r="D1134" s="11"/>
      <c r="J1134"/>
      <c r="L1134"/>
      <c r="M1134"/>
    </row>
    <row r="1135" spans="3:13" x14ac:dyDescent="0.2">
      <c r="C1135"/>
      <c r="D1135" s="11"/>
      <c r="J1135"/>
      <c r="L1135"/>
      <c r="M1135"/>
    </row>
    <row r="1136" spans="3:13" x14ac:dyDescent="0.2">
      <c r="C1136"/>
      <c r="D1136" s="11"/>
      <c r="J1136"/>
      <c r="L1136"/>
      <c r="M1136"/>
    </row>
    <row r="1137" spans="3:13" x14ac:dyDescent="0.2">
      <c r="C1137"/>
      <c r="D1137" s="11"/>
      <c r="J1137"/>
      <c r="L1137"/>
      <c r="M1137"/>
    </row>
    <row r="1138" spans="3:13" x14ac:dyDescent="0.2">
      <c r="C1138"/>
      <c r="D1138" s="11"/>
      <c r="J1138"/>
      <c r="L1138"/>
      <c r="M1138"/>
    </row>
    <row r="1139" spans="3:13" x14ac:dyDescent="0.2">
      <c r="C1139"/>
      <c r="D1139" s="11"/>
      <c r="J1139"/>
      <c r="L1139"/>
      <c r="M1139"/>
    </row>
    <row r="1140" spans="3:13" x14ac:dyDescent="0.2">
      <c r="C1140"/>
      <c r="D1140" s="11"/>
      <c r="J1140"/>
      <c r="L1140"/>
      <c r="M1140"/>
    </row>
    <row r="1141" spans="3:13" x14ac:dyDescent="0.2">
      <c r="C1141"/>
      <c r="D1141" s="11"/>
      <c r="J1141"/>
      <c r="L1141"/>
      <c r="M1141"/>
    </row>
    <row r="1142" spans="3:13" x14ac:dyDescent="0.2">
      <c r="C1142"/>
      <c r="D1142" s="11"/>
      <c r="J1142"/>
      <c r="L1142"/>
      <c r="M1142"/>
    </row>
    <row r="1143" spans="3:13" x14ac:dyDescent="0.2">
      <c r="C1143"/>
      <c r="D1143" s="11"/>
      <c r="J1143"/>
      <c r="L1143"/>
      <c r="M1143"/>
    </row>
    <row r="1144" spans="3:13" x14ac:dyDescent="0.2">
      <c r="C1144"/>
      <c r="D1144" s="11"/>
      <c r="J1144"/>
      <c r="L1144"/>
      <c r="M1144"/>
    </row>
    <row r="1145" spans="3:13" x14ac:dyDescent="0.2">
      <c r="C1145"/>
      <c r="D1145" s="11"/>
      <c r="J1145"/>
      <c r="L1145"/>
      <c r="M1145"/>
    </row>
    <row r="1146" spans="3:13" x14ac:dyDescent="0.2">
      <c r="C1146"/>
      <c r="D1146" s="11"/>
      <c r="J1146"/>
      <c r="L1146"/>
      <c r="M1146"/>
    </row>
    <row r="1147" spans="3:13" x14ac:dyDescent="0.2">
      <c r="C1147"/>
      <c r="D1147" s="11"/>
      <c r="J1147"/>
      <c r="L1147"/>
      <c r="M1147"/>
    </row>
    <row r="1148" spans="3:13" x14ac:dyDescent="0.2">
      <c r="C1148"/>
      <c r="D1148" s="11"/>
      <c r="J1148"/>
      <c r="L1148"/>
      <c r="M1148"/>
    </row>
    <row r="1149" spans="3:13" x14ac:dyDescent="0.2">
      <c r="C1149"/>
      <c r="D1149" s="11"/>
      <c r="J1149"/>
      <c r="L1149"/>
      <c r="M1149"/>
    </row>
    <row r="1150" spans="3:13" x14ac:dyDescent="0.2">
      <c r="C1150"/>
      <c r="D1150" s="11"/>
      <c r="J1150"/>
      <c r="L1150"/>
      <c r="M1150"/>
    </row>
    <row r="1151" spans="3:13" x14ac:dyDescent="0.2">
      <c r="C1151"/>
      <c r="D1151" s="11"/>
      <c r="J1151"/>
      <c r="L1151"/>
      <c r="M1151"/>
    </row>
    <row r="1152" spans="3:13" x14ac:dyDescent="0.2">
      <c r="C1152"/>
      <c r="D1152" s="11"/>
      <c r="J1152"/>
      <c r="L1152"/>
      <c r="M1152"/>
    </row>
    <row r="1153" spans="3:13" x14ac:dyDescent="0.2">
      <c r="C1153"/>
      <c r="D1153" s="11"/>
      <c r="J1153"/>
      <c r="L1153"/>
      <c r="M1153"/>
    </row>
    <row r="1154" spans="3:13" x14ac:dyDescent="0.2">
      <c r="C1154"/>
      <c r="D1154" s="11"/>
      <c r="J1154"/>
      <c r="L1154"/>
      <c r="M1154"/>
    </row>
    <row r="1155" spans="3:13" x14ac:dyDescent="0.2">
      <c r="C1155"/>
      <c r="D1155" s="11"/>
      <c r="J1155"/>
      <c r="L1155"/>
      <c r="M1155"/>
    </row>
    <row r="1156" spans="3:13" x14ac:dyDescent="0.2">
      <c r="C1156"/>
      <c r="D1156" s="11"/>
      <c r="J1156"/>
      <c r="L1156"/>
      <c r="M1156"/>
    </row>
    <row r="1157" spans="3:13" x14ac:dyDescent="0.2">
      <c r="C1157"/>
      <c r="D1157" s="11"/>
      <c r="J1157"/>
      <c r="L1157"/>
      <c r="M1157"/>
    </row>
    <row r="1158" spans="3:13" x14ac:dyDescent="0.2">
      <c r="C1158"/>
      <c r="D1158" s="11"/>
      <c r="J1158"/>
      <c r="L1158"/>
      <c r="M1158"/>
    </row>
    <row r="1159" spans="3:13" x14ac:dyDescent="0.2">
      <c r="C1159"/>
      <c r="D1159" s="11"/>
      <c r="J1159"/>
      <c r="L1159"/>
      <c r="M1159"/>
    </row>
    <row r="1160" spans="3:13" x14ac:dyDescent="0.2">
      <c r="C1160"/>
      <c r="D1160" s="11"/>
      <c r="J1160"/>
      <c r="L1160"/>
      <c r="M1160"/>
    </row>
    <row r="1161" spans="3:13" x14ac:dyDescent="0.2">
      <c r="C1161"/>
      <c r="D1161" s="11"/>
      <c r="J1161"/>
      <c r="L1161"/>
      <c r="M1161"/>
    </row>
    <row r="1162" spans="3:13" x14ac:dyDescent="0.2">
      <c r="C1162"/>
      <c r="D1162" s="11"/>
      <c r="J1162"/>
      <c r="L1162"/>
      <c r="M1162"/>
    </row>
    <row r="1163" spans="3:13" x14ac:dyDescent="0.2">
      <c r="C1163"/>
      <c r="D1163" s="11"/>
      <c r="J1163"/>
      <c r="L1163"/>
      <c r="M1163"/>
    </row>
    <row r="1164" spans="3:13" x14ac:dyDescent="0.2">
      <c r="C1164"/>
      <c r="D1164" s="11"/>
      <c r="J1164"/>
      <c r="L1164"/>
      <c r="M1164"/>
    </row>
    <row r="1165" spans="3:13" x14ac:dyDescent="0.2">
      <c r="C1165"/>
      <c r="D1165" s="11"/>
      <c r="J1165"/>
      <c r="L1165"/>
      <c r="M1165"/>
    </row>
    <row r="1166" spans="3:13" x14ac:dyDescent="0.2">
      <c r="C1166"/>
      <c r="D1166" s="11"/>
      <c r="J1166"/>
      <c r="L1166"/>
      <c r="M1166"/>
    </row>
    <row r="1167" spans="3:13" x14ac:dyDescent="0.2">
      <c r="C1167"/>
      <c r="D1167" s="11"/>
      <c r="J1167"/>
      <c r="L1167"/>
      <c r="M1167"/>
    </row>
    <row r="1168" spans="3:13" x14ac:dyDescent="0.2">
      <c r="C1168"/>
      <c r="D1168" s="11"/>
      <c r="J1168"/>
      <c r="L1168"/>
      <c r="M1168"/>
    </row>
    <row r="1169" spans="3:13" x14ac:dyDescent="0.2">
      <c r="C1169"/>
      <c r="D1169" s="11"/>
      <c r="J1169"/>
      <c r="L1169"/>
      <c r="M1169"/>
    </row>
    <row r="1170" spans="3:13" x14ac:dyDescent="0.2">
      <c r="C1170"/>
      <c r="D1170" s="11"/>
      <c r="J1170"/>
      <c r="L1170"/>
      <c r="M1170"/>
    </row>
    <row r="1171" spans="3:13" x14ac:dyDescent="0.2">
      <c r="C1171"/>
      <c r="D1171" s="11"/>
      <c r="J1171"/>
      <c r="L1171"/>
      <c r="M1171"/>
    </row>
    <row r="1172" spans="3:13" x14ac:dyDescent="0.2">
      <c r="C1172"/>
      <c r="D1172" s="11"/>
      <c r="J1172"/>
      <c r="L1172"/>
      <c r="M1172"/>
    </row>
    <row r="1173" spans="3:13" x14ac:dyDescent="0.2">
      <c r="C1173"/>
      <c r="D1173" s="11"/>
      <c r="J1173"/>
      <c r="L1173"/>
      <c r="M1173"/>
    </row>
    <row r="1174" spans="3:13" x14ac:dyDescent="0.2">
      <c r="C1174"/>
      <c r="D1174" s="11"/>
      <c r="J1174"/>
      <c r="L1174"/>
      <c r="M1174"/>
    </row>
    <row r="1175" spans="3:13" x14ac:dyDescent="0.2">
      <c r="C1175"/>
      <c r="D1175" s="11"/>
      <c r="J1175"/>
      <c r="L1175"/>
      <c r="M1175"/>
    </row>
    <row r="1176" spans="3:13" x14ac:dyDescent="0.2">
      <c r="C1176"/>
      <c r="D1176" s="11"/>
      <c r="J1176"/>
      <c r="L1176"/>
      <c r="M1176"/>
    </row>
    <row r="1177" spans="3:13" x14ac:dyDescent="0.2">
      <c r="C1177"/>
      <c r="D1177" s="11"/>
      <c r="J1177"/>
      <c r="L1177"/>
      <c r="M1177"/>
    </row>
    <row r="1178" spans="3:13" x14ac:dyDescent="0.2">
      <c r="C1178"/>
      <c r="D1178" s="11"/>
      <c r="J1178"/>
      <c r="L1178"/>
      <c r="M1178"/>
    </row>
    <row r="1179" spans="3:13" x14ac:dyDescent="0.2">
      <c r="C1179"/>
      <c r="D1179" s="11"/>
      <c r="J1179"/>
      <c r="L1179"/>
      <c r="M1179"/>
    </row>
    <row r="1180" spans="3:13" x14ac:dyDescent="0.2">
      <c r="C1180"/>
      <c r="D1180" s="11"/>
      <c r="J1180"/>
      <c r="L1180"/>
      <c r="M1180"/>
    </row>
    <row r="1181" spans="3:13" x14ac:dyDescent="0.2">
      <c r="C1181"/>
      <c r="D1181" s="11"/>
      <c r="J1181"/>
      <c r="L1181"/>
      <c r="M1181"/>
    </row>
    <row r="1182" spans="3:13" x14ac:dyDescent="0.2">
      <c r="C1182"/>
      <c r="D1182" s="11"/>
      <c r="J1182"/>
      <c r="L1182"/>
      <c r="M1182"/>
    </row>
    <row r="1183" spans="3:13" x14ac:dyDescent="0.2">
      <c r="C1183"/>
      <c r="D1183" s="11"/>
      <c r="J1183"/>
      <c r="L1183"/>
      <c r="M1183"/>
    </row>
    <row r="1184" spans="3:13" x14ac:dyDescent="0.2">
      <c r="C1184"/>
      <c r="D1184" s="11"/>
      <c r="J1184"/>
      <c r="L1184"/>
      <c r="M1184"/>
    </row>
    <row r="1185" spans="3:13" x14ac:dyDescent="0.2">
      <c r="C1185"/>
      <c r="D1185" s="11"/>
      <c r="J1185"/>
      <c r="L1185"/>
      <c r="M1185"/>
    </row>
    <row r="1186" spans="3:13" x14ac:dyDescent="0.2">
      <c r="C1186"/>
      <c r="D1186" s="11"/>
      <c r="J1186"/>
      <c r="L1186"/>
      <c r="M1186"/>
    </row>
    <row r="1187" spans="3:13" x14ac:dyDescent="0.2">
      <c r="C1187"/>
      <c r="D1187" s="11"/>
      <c r="J1187"/>
      <c r="L1187"/>
      <c r="M1187"/>
    </row>
    <row r="1188" spans="3:13" x14ac:dyDescent="0.2">
      <c r="C1188"/>
      <c r="D1188" s="11"/>
      <c r="J1188"/>
      <c r="L1188"/>
      <c r="M1188"/>
    </row>
    <row r="1189" spans="3:13" x14ac:dyDescent="0.2">
      <c r="C1189"/>
      <c r="D1189" s="11"/>
      <c r="J1189"/>
      <c r="L1189"/>
      <c r="M1189"/>
    </row>
    <row r="1190" spans="3:13" x14ac:dyDescent="0.2">
      <c r="C1190"/>
      <c r="D1190" s="11"/>
      <c r="J1190"/>
      <c r="L1190"/>
      <c r="M1190"/>
    </row>
    <row r="1191" spans="3:13" x14ac:dyDescent="0.2">
      <c r="C1191"/>
      <c r="D1191" s="11"/>
      <c r="J1191"/>
      <c r="L1191"/>
      <c r="M1191"/>
    </row>
    <row r="1192" spans="3:13" x14ac:dyDescent="0.2">
      <c r="C1192"/>
      <c r="D1192" s="11"/>
      <c r="J1192"/>
      <c r="L1192"/>
      <c r="M1192"/>
    </row>
    <row r="1193" spans="3:13" x14ac:dyDescent="0.2">
      <c r="C1193"/>
      <c r="D1193" s="11"/>
      <c r="J1193"/>
      <c r="L1193"/>
      <c r="M1193"/>
    </row>
    <row r="1194" spans="3:13" x14ac:dyDescent="0.2">
      <c r="C1194"/>
      <c r="D1194" s="11"/>
      <c r="J1194"/>
      <c r="L1194"/>
      <c r="M1194"/>
    </row>
    <row r="1195" spans="3:13" x14ac:dyDescent="0.2">
      <c r="C1195"/>
      <c r="D1195" s="11"/>
      <c r="J1195"/>
      <c r="L1195"/>
      <c r="M1195"/>
    </row>
    <row r="1196" spans="3:13" x14ac:dyDescent="0.2">
      <c r="C1196"/>
      <c r="D1196" s="11"/>
      <c r="J1196"/>
      <c r="L1196"/>
      <c r="M1196"/>
    </row>
    <row r="1197" spans="3:13" x14ac:dyDescent="0.2">
      <c r="C1197"/>
      <c r="D1197" s="11"/>
      <c r="J1197"/>
      <c r="L1197"/>
      <c r="M1197"/>
    </row>
    <row r="1198" spans="3:13" x14ac:dyDescent="0.2">
      <c r="C1198"/>
      <c r="D1198" s="11"/>
      <c r="J1198"/>
      <c r="L1198"/>
      <c r="M1198"/>
    </row>
    <row r="1199" spans="3:13" x14ac:dyDescent="0.2">
      <c r="C1199"/>
      <c r="D1199" s="11"/>
      <c r="J1199"/>
      <c r="L1199"/>
      <c r="M1199"/>
    </row>
    <row r="1200" spans="3:13" x14ac:dyDescent="0.2">
      <c r="C1200"/>
      <c r="D1200" s="11"/>
      <c r="J1200"/>
      <c r="L1200"/>
      <c r="M1200"/>
    </row>
    <row r="1201" spans="3:13" x14ac:dyDescent="0.2">
      <c r="C1201"/>
      <c r="D1201" s="11"/>
      <c r="J1201"/>
      <c r="L1201"/>
      <c r="M1201"/>
    </row>
    <row r="1202" spans="3:13" x14ac:dyDescent="0.2">
      <c r="C1202"/>
      <c r="D1202" s="11"/>
      <c r="J1202"/>
      <c r="L1202"/>
      <c r="M1202"/>
    </row>
    <row r="1203" spans="3:13" x14ac:dyDescent="0.2">
      <c r="C1203"/>
      <c r="D1203" s="11"/>
      <c r="J1203"/>
      <c r="L1203"/>
      <c r="M1203"/>
    </row>
    <row r="1204" spans="3:13" x14ac:dyDescent="0.2">
      <c r="C1204"/>
      <c r="D1204" s="11"/>
      <c r="J1204"/>
      <c r="L1204"/>
      <c r="M1204"/>
    </row>
    <row r="1205" spans="3:13" x14ac:dyDescent="0.2">
      <c r="C1205"/>
      <c r="D1205" s="11"/>
      <c r="J1205"/>
      <c r="L1205"/>
      <c r="M1205"/>
    </row>
    <row r="1206" spans="3:13" x14ac:dyDescent="0.2">
      <c r="C1206"/>
      <c r="D1206" s="11"/>
      <c r="J1206"/>
      <c r="L1206"/>
      <c r="M1206"/>
    </row>
    <row r="1207" spans="3:13" x14ac:dyDescent="0.2">
      <c r="C1207"/>
      <c r="D1207" s="11"/>
      <c r="J1207"/>
      <c r="L1207"/>
      <c r="M1207"/>
    </row>
    <row r="1208" spans="3:13" x14ac:dyDescent="0.2">
      <c r="C1208"/>
      <c r="D1208" s="11"/>
      <c r="J1208"/>
      <c r="L1208"/>
      <c r="M1208"/>
    </row>
    <row r="1209" spans="3:13" x14ac:dyDescent="0.2">
      <c r="C1209"/>
      <c r="D1209" s="11"/>
      <c r="J1209"/>
      <c r="L1209"/>
      <c r="M1209"/>
    </row>
    <row r="1210" spans="3:13" x14ac:dyDescent="0.2">
      <c r="C1210"/>
      <c r="D1210" s="11"/>
      <c r="J1210"/>
      <c r="L1210"/>
      <c r="M1210"/>
    </row>
    <row r="1211" spans="3:13" x14ac:dyDescent="0.2">
      <c r="C1211"/>
      <c r="D1211" s="11"/>
      <c r="J1211"/>
      <c r="L1211"/>
      <c r="M1211"/>
    </row>
    <row r="1212" spans="3:13" x14ac:dyDescent="0.2">
      <c r="C1212"/>
      <c r="D1212" s="11"/>
      <c r="J1212"/>
      <c r="L1212"/>
      <c r="M1212"/>
    </row>
    <row r="1213" spans="3:13" x14ac:dyDescent="0.2">
      <c r="C1213"/>
      <c r="D1213" s="11"/>
      <c r="J1213"/>
      <c r="L1213"/>
      <c r="M1213"/>
    </row>
    <row r="1214" spans="3:13" x14ac:dyDescent="0.2">
      <c r="C1214"/>
      <c r="D1214" s="11"/>
      <c r="J1214"/>
      <c r="L1214"/>
      <c r="M1214"/>
    </row>
    <row r="1215" spans="3:13" x14ac:dyDescent="0.2">
      <c r="C1215"/>
      <c r="D1215" s="11"/>
      <c r="J1215"/>
      <c r="L1215"/>
      <c r="M1215"/>
    </row>
    <row r="1216" spans="3:13" x14ac:dyDescent="0.2">
      <c r="C1216"/>
      <c r="D1216" s="11"/>
      <c r="J1216"/>
      <c r="L1216"/>
      <c r="M1216"/>
    </row>
    <row r="1217" spans="3:13" x14ac:dyDescent="0.2">
      <c r="C1217"/>
      <c r="D1217" s="11"/>
      <c r="J1217"/>
      <c r="L1217"/>
      <c r="M1217"/>
    </row>
    <row r="1218" spans="3:13" x14ac:dyDescent="0.2">
      <c r="C1218"/>
      <c r="D1218" s="11"/>
      <c r="J1218"/>
      <c r="L1218"/>
      <c r="M1218"/>
    </row>
    <row r="1219" spans="3:13" x14ac:dyDescent="0.2">
      <c r="C1219"/>
      <c r="D1219" s="11"/>
      <c r="J1219"/>
      <c r="L1219"/>
      <c r="M1219"/>
    </row>
    <row r="1220" spans="3:13" x14ac:dyDescent="0.2">
      <c r="C1220"/>
      <c r="D1220" s="11"/>
      <c r="J1220"/>
      <c r="L1220"/>
      <c r="M1220"/>
    </row>
    <row r="1221" spans="3:13" x14ac:dyDescent="0.2">
      <c r="C1221"/>
      <c r="D1221" s="11"/>
      <c r="J1221"/>
      <c r="L1221"/>
      <c r="M1221"/>
    </row>
    <row r="1222" spans="3:13" x14ac:dyDescent="0.2">
      <c r="C1222"/>
      <c r="D1222" s="11"/>
      <c r="J1222"/>
      <c r="L1222"/>
      <c r="M1222"/>
    </row>
    <row r="1223" spans="3:13" x14ac:dyDescent="0.2">
      <c r="C1223"/>
      <c r="D1223" s="11"/>
      <c r="J1223"/>
      <c r="L1223"/>
      <c r="M1223"/>
    </row>
    <row r="1224" spans="3:13" x14ac:dyDescent="0.2">
      <c r="C1224"/>
      <c r="D1224" s="11"/>
      <c r="J1224"/>
      <c r="L1224"/>
      <c r="M1224"/>
    </row>
    <row r="1225" spans="3:13" x14ac:dyDescent="0.2">
      <c r="C1225"/>
      <c r="D1225" s="11"/>
      <c r="J1225"/>
      <c r="L1225"/>
      <c r="M1225"/>
    </row>
    <row r="1226" spans="3:13" x14ac:dyDescent="0.2">
      <c r="C1226"/>
      <c r="D1226" s="11"/>
      <c r="J1226"/>
      <c r="L1226"/>
      <c r="M1226"/>
    </row>
    <row r="1227" spans="3:13" x14ac:dyDescent="0.2">
      <c r="C1227"/>
      <c r="D1227" s="11"/>
      <c r="J1227"/>
      <c r="L1227"/>
      <c r="M1227"/>
    </row>
    <row r="1228" spans="3:13" x14ac:dyDescent="0.2">
      <c r="C1228"/>
      <c r="D1228" s="11"/>
      <c r="J1228"/>
      <c r="L1228"/>
      <c r="M1228"/>
    </row>
    <row r="1229" spans="3:13" x14ac:dyDescent="0.2">
      <c r="C1229"/>
      <c r="D1229" s="11"/>
      <c r="J1229"/>
      <c r="L1229"/>
      <c r="M1229"/>
    </row>
    <row r="1230" spans="3:13" x14ac:dyDescent="0.2">
      <c r="C1230"/>
      <c r="D1230" s="11"/>
      <c r="J1230"/>
      <c r="L1230"/>
      <c r="M1230"/>
    </row>
    <row r="1231" spans="3:13" x14ac:dyDescent="0.2">
      <c r="C1231"/>
      <c r="D1231" s="11"/>
      <c r="J1231"/>
      <c r="L1231"/>
      <c r="M1231"/>
    </row>
    <row r="1232" spans="3:13" x14ac:dyDescent="0.2">
      <c r="C1232"/>
      <c r="D1232" s="11"/>
      <c r="J1232"/>
      <c r="L1232"/>
      <c r="M1232"/>
    </row>
    <row r="1233" spans="3:13" x14ac:dyDescent="0.2">
      <c r="C1233"/>
      <c r="D1233" s="11"/>
      <c r="J1233"/>
      <c r="L1233"/>
      <c r="M1233"/>
    </row>
    <row r="1234" spans="3:13" x14ac:dyDescent="0.2">
      <c r="C1234"/>
      <c r="D1234" s="11"/>
      <c r="J1234"/>
      <c r="L1234"/>
      <c r="M1234"/>
    </row>
    <row r="1235" spans="3:13" x14ac:dyDescent="0.2">
      <c r="C1235"/>
      <c r="D1235" s="11"/>
      <c r="J1235"/>
      <c r="L1235"/>
      <c r="M1235"/>
    </row>
    <row r="1236" spans="3:13" x14ac:dyDescent="0.2">
      <c r="C1236"/>
      <c r="D1236" s="11"/>
      <c r="J1236"/>
      <c r="L1236"/>
      <c r="M1236"/>
    </row>
    <row r="1237" spans="3:13" x14ac:dyDescent="0.2">
      <c r="C1237"/>
      <c r="D1237" s="11"/>
      <c r="J1237"/>
      <c r="L1237"/>
      <c r="M1237"/>
    </row>
    <row r="1238" spans="3:13" x14ac:dyDescent="0.2">
      <c r="C1238"/>
      <c r="D1238" s="11"/>
      <c r="J1238"/>
      <c r="L1238"/>
      <c r="M1238"/>
    </row>
    <row r="1239" spans="3:13" x14ac:dyDescent="0.2">
      <c r="C1239"/>
      <c r="D1239" s="11"/>
      <c r="J1239"/>
      <c r="L1239"/>
      <c r="M1239"/>
    </row>
    <row r="1240" spans="3:13" x14ac:dyDescent="0.2">
      <c r="C1240"/>
      <c r="D1240" s="11"/>
      <c r="J1240"/>
      <c r="L1240"/>
      <c r="M1240"/>
    </row>
    <row r="1241" spans="3:13" x14ac:dyDescent="0.2">
      <c r="C1241"/>
      <c r="D1241" s="11"/>
      <c r="J1241"/>
      <c r="L1241"/>
      <c r="M1241"/>
    </row>
    <row r="1242" spans="3:13" x14ac:dyDescent="0.2">
      <c r="C1242"/>
      <c r="D1242" s="11"/>
      <c r="J1242"/>
      <c r="L1242"/>
      <c r="M1242"/>
    </row>
    <row r="1243" spans="3:13" x14ac:dyDescent="0.2">
      <c r="C1243"/>
      <c r="D1243" s="11"/>
      <c r="J1243"/>
      <c r="L1243"/>
      <c r="M1243"/>
    </row>
    <row r="1244" spans="3:13" x14ac:dyDescent="0.2">
      <c r="C1244"/>
      <c r="D1244" s="11"/>
      <c r="J1244"/>
      <c r="L1244"/>
      <c r="M1244"/>
    </row>
    <row r="1245" spans="3:13" x14ac:dyDescent="0.2">
      <c r="C1245"/>
      <c r="D1245" s="11"/>
      <c r="J1245"/>
      <c r="L1245"/>
      <c r="M1245"/>
    </row>
    <row r="1246" spans="3:13" x14ac:dyDescent="0.2">
      <c r="C1246"/>
      <c r="D1246" s="11"/>
      <c r="J1246"/>
      <c r="L1246"/>
      <c r="M1246"/>
    </row>
    <row r="1247" spans="3:13" x14ac:dyDescent="0.2">
      <c r="C1247"/>
      <c r="D1247" s="11"/>
      <c r="J1247"/>
      <c r="L1247"/>
      <c r="M1247"/>
    </row>
    <row r="1248" spans="3:13" x14ac:dyDescent="0.2">
      <c r="C1248"/>
      <c r="D1248" s="11"/>
      <c r="J1248"/>
      <c r="L1248"/>
      <c r="M1248"/>
    </row>
    <row r="1249" spans="3:13" x14ac:dyDescent="0.2">
      <c r="C1249"/>
      <c r="D1249" s="11"/>
      <c r="J1249"/>
      <c r="L1249"/>
      <c r="M1249"/>
    </row>
    <row r="1250" spans="3:13" x14ac:dyDescent="0.2">
      <c r="C1250"/>
      <c r="D1250" s="11"/>
      <c r="J1250"/>
      <c r="L1250"/>
      <c r="M1250"/>
    </row>
    <row r="1251" spans="3:13" x14ac:dyDescent="0.2">
      <c r="C1251"/>
      <c r="D1251" s="11"/>
      <c r="J1251"/>
      <c r="L1251"/>
      <c r="M1251"/>
    </row>
    <row r="1252" spans="3:13" x14ac:dyDescent="0.2">
      <c r="C1252"/>
      <c r="D1252" s="11"/>
      <c r="J1252"/>
      <c r="L1252"/>
      <c r="M1252"/>
    </row>
    <row r="1253" spans="3:13" x14ac:dyDescent="0.2">
      <c r="C1253"/>
      <c r="D1253" s="11"/>
      <c r="J1253"/>
      <c r="L1253"/>
      <c r="M1253"/>
    </row>
    <row r="1254" spans="3:13" x14ac:dyDescent="0.2">
      <c r="C1254"/>
      <c r="D1254" s="11"/>
      <c r="J1254"/>
      <c r="L1254"/>
      <c r="M1254"/>
    </row>
    <row r="1255" spans="3:13" x14ac:dyDescent="0.2">
      <c r="C1255"/>
      <c r="D1255" s="11"/>
      <c r="J1255"/>
      <c r="L1255"/>
      <c r="M1255"/>
    </row>
    <row r="1256" spans="3:13" x14ac:dyDescent="0.2">
      <c r="C1256"/>
      <c r="D1256" s="11"/>
      <c r="J1256"/>
      <c r="L1256"/>
      <c r="M1256"/>
    </row>
    <row r="1257" spans="3:13" x14ac:dyDescent="0.2">
      <c r="C1257"/>
      <c r="D1257" s="11"/>
      <c r="J1257"/>
      <c r="L1257"/>
      <c r="M1257"/>
    </row>
    <row r="1258" spans="3:13" x14ac:dyDescent="0.2">
      <c r="C1258"/>
      <c r="D1258" s="11"/>
      <c r="J1258"/>
      <c r="L1258"/>
      <c r="M1258"/>
    </row>
    <row r="1259" spans="3:13" x14ac:dyDescent="0.2">
      <c r="C1259"/>
      <c r="D1259" s="11"/>
      <c r="J1259"/>
      <c r="L1259"/>
      <c r="M1259"/>
    </row>
    <row r="1260" spans="3:13" x14ac:dyDescent="0.2">
      <c r="C1260"/>
      <c r="D1260" s="11"/>
      <c r="J1260"/>
      <c r="L1260"/>
      <c r="M1260"/>
    </row>
    <row r="1261" spans="3:13" x14ac:dyDescent="0.2">
      <c r="C1261"/>
      <c r="D1261" s="11"/>
      <c r="J1261"/>
      <c r="L1261"/>
      <c r="M1261"/>
    </row>
    <row r="1262" spans="3:13" x14ac:dyDescent="0.2">
      <c r="C1262"/>
      <c r="D1262" s="11"/>
      <c r="J1262"/>
      <c r="L1262"/>
      <c r="M1262"/>
    </row>
    <row r="1263" spans="3:13" x14ac:dyDescent="0.2">
      <c r="C1263"/>
      <c r="D1263" s="11"/>
      <c r="J1263"/>
      <c r="L1263"/>
      <c r="M1263"/>
    </row>
    <row r="1264" spans="3:13" x14ac:dyDescent="0.2">
      <c r="C1264"/>
      <c r="D1264" s="11"/>
      <c r="J1264"/>
      <c r="L1264"/>
      <c r="M1264"/>
    </row>
    <row r="1265" spans="3:13" x14ac:dyDescent="0.2">
      <c r="C1265"/>
      <c r="D1265" s="11"/>
      <c r="J1265"/>
      <c r="L1265"/>
      <c r="M1265"/>
    </row>
    <row r="1266" spans="3:13" x14ac:dyDescent="0.2">
      <c r="C1266"/>
      <c r="D1266" s="11"/>
      <c r="J1266"/>
      <c r="L1266"/>
      <c r="M1266"/>
    </row>
    <row r="1267" spans="3:13" x14ac:dyDescent="0.2">
      <c r="C1267"/>
      <c r="D1267" s="11"/>
      <c r="J1267"/>
      <c r="L1267"/>
      <c r="M1267"/>
    </row>
    <row r="1268" spans="3:13" x14ac:dyDescent="0.2">
      <c r="C1268"/>
      <c r="D1268" s="11"/>
      <c r="J1268"/>
      <c r="L1268"/>
      <c r="M1268"/>
    </row>
    <row r="1269" spans="3:13" x14ac:dyDescent="0.2">
      <c r="C1269"/>
      <c r="D1269" s="11"/>
      <c r="J1269"/>
      <c r="L1269"/>
      <c r="M1269"/>
    </row>
    <row r="1270" spans="3:13" x14ac:dyDescent="0.2">
      <c r="C1270"/>
      <c r="D1270" s="11"/>
      <c r="J1270"/>
      <c r="L1270"/>
      <c r="M1270"/>
    </row>
    <row r="1271" spans="3:13" x14ac:dyDescent="0.2">
      <c r="C1271"/>
      <c r="D1271" s="11"/>
      <c r="J1271"/>
      <c r="L1271"/>
      <c r="M1271"/>
    </row>
    <row r="1272" spans="3:13" x14ac:dyDescent="0.2">
      <c r="C1272"/>
      <c r="D1272" s="11"/>
      <c r="J1272"/>
      <c r="L1272"/>
      <c r="M1272"/>
    </row>
    <row r="1273" spans="3:13" x14ac:dyDescent="0.2">
      <c r="C1273"/>
      <c r="D1273" s="11"/>
      <c r="J1273"/>
      <c r="L1273"/>
      <c r="M1273"/>
    </row>
    <row r="1274" spans="3:13" x14ac:dyDescent="0.2">
      <c r="C1274"/>
      <c r="D1274" s="11"/>
      <c r="J1274"/>
      <c r="L1274"/>
      <c r="M1274"/>
    </row>
    <row r="1275" spans="3:13" x14ac:dyDescent="0.2">
      <c r="C1275"/>
      <c r="D1275" s="11"/>
      <c r="J1275"/>
      <c r="L1275"/>
      <c r="M1275"/>
    </row>
    <row r="1276" spans="3:13" x14ac:dyDescent="0.2">
      <c r="C1276"/>
      <c r="D1276" s="11"/>
      <c r="J1276"/>
      <c r="L1276"/>
      <c r="M1276"/>
    </row>
    <row r="1277" spans="3:13" x14ac:dyDescent="0.2">
      <c r="C1277"/>
      <c r="D1277" s="11"/>
      <c r="J1277"/>
      <c r="L1277"/>
      <c r="M1277"/>
    </row>
    <row r="1278" spans="3:13" x14ac:dyDescent="0.2">
      <c r="C1278"/>
      <c r="D1278" s="11"/>
      <c r="J1278"/>
      <c r="L1278"/>
      <c r="M1278"/>
    </row>
    <row r="1279" spans="3:13" x14ac:dyDescent="0.2">
      <c r="C1279"/>
      <c r="D1279" s="11"/>
      <c r="J1279"/>
      <c r="L1279"/>
      <c r="M1279"/>
    </row>
    <row r="1280" spans="3:13" x14ac:dyDescent="0.2">
      <c r="C1280"/>
      <c r="D1280" s="11"/>
      <c r="J1280"/>
      <c r="L1280"/>
      <c r="M1280"/>
    </row>
    <row r="1281" spans="3:13" x14ac:dyDescent="0.2">
      <c r="C1281"/>
      <c r="D1281" s="11"/>
      <c r="J1281"/>
      <c r="L1281"/>
      <c r="M1281"/>
    </row>
    <row r="1282" spans="3:13" x14ac:dyDescent="0.2">
      <c r="C1282"/>
      <c r="D1282" s="11"/>
      <c r="J1282"/>
      <c r="L1282"/>
      <c r="M1282"/>
    </row>
    <row r="1283" spans="3:13" x14ac:dyDescent="0.2">
      <c r="C1283"/>
      <c r="D1283" s="11"/>
      <c r="J1283"/>
      <c r="L1283"/>
      <c r="M1283"/>
    </row>
    <row r="1284" spans="3:13" x14ac:dyDescent="0.2">
      <c r="C1284"/>
      <c r="D1284" s="11"/>
      <c r="J1284"/>
      <c r="L1284"/>
      <c r="M1284"/>
    </row>
    <row r="1285" spans="3:13" x14ac:dyDescent="0.2">
      <c r="C1285"/>
      <c r="D1285" s="11"/>
      <c r="J1285"/>
      <c r="L1285"/>
      <c r="M1285"/>
    </row>
    <row r="1286" spans="3:13" x14ac:dyDescent="0.2">
      <c r="C1286"/>
      <c r="D1286" s="11"/>
      <c r="J1286"/>
      <c r="L1286"/>
      <c r="M1286"/>
    </row>
    <row r="1287" spans="3:13" x14ac:dyDescent="0.2">
      <c r="C1287"/>
      <c r="D1287" s="11"/>
      <c r="J1287"/>
      <c r="L1287"/>
      <c r="M1287"/>
    </row>
    <row r="1288" spans="3:13" x14ac:dyDescent="0.2">
      <c r="C1288"/>
      <c r="D1288" s="11"/>
      <c r="J1288"/>
      <c r="L1288"/>
      <c r="M1288"/>
    </row>
    <row r="1289" spans="3:13" x14ac:dyDescent="0.2">
      <c r="C1289"/>
      <c r="D1289" s="11"/>
      <c r="J1289"/>
      <c r="L1289"/>
      <c r="M1289"/>
    </row>
    <row r="1290" spans="3:13" x14ac:dyDescent="0.2">
      <c r="C1290"/>
      <c r="D1290" s="11"/>
      <c r="J1290"/>
      <c r="L1290"/>
      <c r="M1290"/>
    </row>
    <row r="1291" spans="3:13" x14ac:dyDescent="0.2">
      <c r="C1291"/>
      <c r="D1291" s="11"/>
      <c r="J1291"/>
      <c r="L1291"/>
      <c r="M1291"/>
    </row>
    <row r="1292" spans="3:13" x14ac:dyDescent="0.2">
      <c r="C1292"/>
      <c r="D1292" s="11"/>
      <c r="J1292"/>
      <c r="L1292"/>
      <c r="M1292"/>
    </row>
    <row r="1293" spans="3:13" x14ac:dyDescent="0.2">
      <c r="C1293"/>
      <c r="D1293" s="11"/>
      <c r="J1293"/>
      <c r="L1293"/>
      <c r="M1293"/>
    </row>
    <row r="1294" spans="3:13" x14ac:dyDescent="0.2">
      <c r="C1294"/>
      <c r="D1294" s="11"/>
      <c r="J1294"/>
      <c r="L1294"/>
      <c r="M1294"/>
    </row>
    <row r="1295" spans="3:13" x14ac:dyDescent="0.2">
      <c r="C1295"/>
      <c r="D1295" s="11"/>
      <c r="J1295"/>
      <c r="L1295"/>
      <c r="M1295"/>
    </row>
    <row r="1296" spans="3:13" x14ac:dyDescent="0.2">
      <c r="C1296"/>
      <c r="D1296" s="11"/>
      <c r="J1296"/>
      <c r="L1296"/>
      <c r="M1296"/>
    </row>
    <row r="1297" spans="3:13" x14ac:dyDescent="0.2">
      <c r="C1297"/>
      <c r="D1297" s="11"/>
      <c r="J1297"/>
      <c r="L1297"/>
      <c r="M1297"/>
    </row>
    <row r="1298" spans="3:13" x14ac:dyDescent="0.2">
      <c r="C1298"/>
      <c r="D1298" s="11"/>
      <c r="J1298"/>
      <c r="L1298"/>
      <c r="M1298"/>
    </row>
    <row r="1299" spans="3:13" x14ac:dyDescent="0.2">
      <c r="C1299"/>
      <c r="D1299" s="11"/>
      <c r="J1299"/>
      <c r="L1299"/>
      <c r="M1299"/>
    </row>
    <row r="1300" spans="3:13" x14ac:dyDescent="0.2">
      <c r="C1300"/>
      <c r="D1300" s="11"/>
      <c r="J1300"/>
      <c r="L1300"/>
      <c r="M1300"/>
    </row>
    <row r="1301" spans="3:13" x14ac:dyDescent="0.2">
      <c r="C1301"/>
      <c r="D1301" s="11"/>
      <c r="J1301"/>
      <c r="L1301"/>
      <c r="M1301"/>
    </row>
    <row r="1302" spans="3:13" x14ac:dyDescent="0.2">
      <c r="C1302"/>
      <c r="D1302" s="11"/>
      <c r="J1302"/>
      <c r="L1302"/>
      <c r="M1302"/>
    </row>
    <row r="1303" spans="3:13" x14ac:dyDescent="0.2">
      <c r="C1303"/>
      <c r="D1303" s="11"/>
      <c r="J1303"/>
      <c r="L1303"/>
      <c r="M1303"/>
    </row>
    <row r="1304" spans="3:13" x14ac:dyDescent="0.2">
      <c r="C1304"/>
      <c r="D1304" s="11"/>
      <c r="J1304"/>
      <c r="L1304"/>
      <c r="M1304"/>
    </row>
    <row r="1305" spans="3:13" x14ac:dyDescent="0.2">
      <c r="C1305"/>
      <c r="D1305" s="11"/>
      <c r="J1305"/>
      <c r="L1305"/>
      <c r="M1305"/>
    </row>
    <row r="1306" spans="3:13" x14ac:dyDescent="0.2">
      <c r="C1306"/>
      <c r="D1306" s="11"/>
      <c r="J1306"/>
      <c r="L1306"/>
      <c r="M1306"/>
    </row>
    <row r="1307" spans="3:13" x14ac:dyDescent="0.2">
      <c r="C1307"/>
      <c r="D1307" s="11"/>
      <c r="J1307"/>
      <c r="L1307"/>
      <c r="M1307"/>
    </row>
    <row r="1308" spans="3:13" x14ac:dyDescent="0.2">
      <c r="C1308"/>
      <c r="D1308" s="11"/>
      <c r="J1308"/>
      <c r="L1308"/>
      <c r="M1308"/>
    </row>
    <row r="1309" spans="3:13" x14ac:dyDescent="0.2">
      <c r="C1309"/>
      <c r="D1309" s="11"/>
      <c r="J1309"/>
      <c r="L1309"/>
      <c r="M1309"/>
    </row>
    <row r="1310" spans="3:13" x14ac:dyDescent="0.2">
      <c r="C1310"/>
      <c r="D1310" s="11"/>
      <c r="J1310"/>
      <c r="L1310"/>
      <c r="M1310"/>
    </row>
    <row r="1311" spans="3:13" x14ac:dyDescent="0.2">
      <c r="C1311"/>
      <c r="D1311" s="11"/>
      <c r="J1311"/>
      <c r="L1311"/>
      <c r="M1311"/>
    </row>
    <row r="1312" spans="3:13" x14ac:dyDescent="0.2">
      <c r="C1312"/>
      <c r="D1312" s="11"/>
      <c r="J1312"/>
      <c r="L1312"/>
      <c r="M1312"/>
    </row>
    <row r="1313" spans="3:13" x14ac:dyDescent="0.2">
      <c r="C1313"/>
      <c r="D1313" s="11"/>
      <c r="J1313"/>
      <c r="L1313"/>
      <c r="M1313"/>
    </row>
    <row r="1314" spans="3:13" x14ac:dyDescent="0.2">
      <c r="C1314"/>
      <c r="D1314" s="11"/>
      <c r="J1314"/>
      <c r="L1314"/>
      <c r="M1314"/>
    </row>
    <row r="1315" spans="3:13" x14ac:dyDescent="0.2">
      <c r="C1315"/>
      <c r="D1315" s="11"/>
      <c r="J1315"/>
      <c r="L1315"/>
      <c r="M1315"/>
    </row>
    <row r="1316" spans="3:13" x14ac:dyDescent="0.2">
      <c r="C1316"/>
      <c r="D1316" s="11"/>
      <c r="J1316"/>
      <c r="L1316"/>
      <c r="M1316"/>
    </row>
    <row r="1317" spans="3:13" x14ac:dyDescent="0.2">
      <c r="C1317"/>
      <c r="D1317" s="11"/>
      <c r="J1317"/>
      <c r="L1317"/>
      <c r="M1317"/>
    </row>
    <row r="1318" spans="3:13" x14ac:dyDescent="0.2">
      <c r="C1318"/>
      <c r="D1318" s="11"/>
      <c r="J1318"/>
      <c r="L1318"/>
      <c r="M1318"/>
    </row>
    <row r="1319" spans="3:13" x14ac:dyDescent="0.2">
      <c r="C1319"/>
      <c r="D1319" s="11"/>
      <c r="J1319"/>
      <c r="L1319"/>
      <c r="M1319"/>
    </row>
    <row r="1320" spans="3:13" x14ac:dyDescent="0.2">
      <c r="C1320"/>
      <c r="D1320" s="11"/>
      <c r="J1320"/>
      <c r="L1320"/>
      <c r="M1320"/>
    </row>
    <row r="1321" spans="3:13" x14ac:dyDescent="0.2">
      <c r="C1321"/>
      <c r="D1321" s="11"/>
      <c r="J1321"/>
      <c r="L1321"/>
      <c r="M1321"/>
    </row>
    <row r="1322" spans="3:13" x14ac:dyDescent="0.2">
      <c r="C1322"/>
      <c r="D1322" s="11"/>
      <c r="J1322"/>
      <c r="L1322"/>
      <c r="M1322"/>
    </row>
    <row r="1323" spans="3:13" x14ac:dyDescent="0.2">
      <c r="C1323"/>
      <c r="D1323" s="11"/>
      <c r="J1323"/>
      <c r="L1323"/>
      <c r="M1323"/>
    </row>
    <row r="1324" spans="3:13" x14ac:dyDescent="0.2">
      <c r="C1324"/>
      <c r="D1324" s="11"/>
      <c r="J1324"/>
      <c r="L1324"/>
      <c r="M1324"/>
    </row>
    <row r="1325" spans="3:13" x14ac:dyDescent="0.2">
      <c r="C1325"/>
      <c r="D1325" s="11"/>
      <c r="J1325"/>
      <c r="L1325"/>
      <c r="M1325"/>
    </row>
    <row r="1326" spans="3:13" x14ac:dyDescent="0.2">
      <c r="C1326"/>
      <c r="D1326" s="11"/>
      <c r="J1326"/>
      <c r="L1326"/>
      <c r="M1326"/>
    </row>
    <row r="1327" spans="3:13" x14ac:dyDescent="0.2">
      <c r="C1327"/>
      <c r="D1327" s="11"/>
      <c r="J1327"/>
      <c r="L1327"/>
      <c r="M1327"/>
    </row>
    <row r="1328" spans="3:13" x14ac:dyDescent="0.2">
      <c r="C1328"/>
      <c r="D1328" s="11"/>
      <c r="J1328"/>
      <c r="L1328"/>
      <c r="M1328"/>
    </row>
    <row r="1329" spans="3:13" x14ac:dyDescent="0.2">
      <c r="C1329"/>
      <c r="D1329" s="11"/>
      <c r="J1329"/>
      <c r="L1329"/>
      <c r="M1329"/>
    </row>
    <row r="1330" spans="3:13" x14ac:dyDescent="0.2">
      <c r="C1330"/>
      <c r="D1330" s="11"/>
      <c r="J1330"/>
      <c r="L1330"/>
      <c r="M1330"/>
    </row>
    <row r="1331" spans="3:13" x14ac:dyDescent="0.2">
      <c r="C1331"/>
      <c r="D1331" s="11"/>
      <c r="J1331"/>
      <c r="L1331"/>
      <c r="M1331"/>
    </row>
    <row r="1332" spans="3:13" x14ac:dyDescent="0.2">
      <c r="C1332"/>
      <c r="D1332" s="11"/>
      <c r="J1332"/>
      <c r="L1332"/>
      <c r="M1332"/>
    </row>
    <row r="1333" spans="3:13" x14ac:dyDescent="0.2">
      <c r="C1333"/>
      <c r="D1333" s="11"/>
      <c r="J1333"/>
      <c r="L1333"/>
      <c r="M1333"/>
    </row>
    <row r="1334" spans="3:13" x14ac:dyDescent="0.2">
      <c r="C1334"/>
      <c r="D1334" s="11"/>
      <c r="J1334"/>
      <c r="L1334"/>
      <c r="M1334"/>
    </row>
    <row r="1335" spans="3:13" x14ac:dyDescent="0.2">
      <c r="C1335"/>
      <c r="D1335" s="11"/>
      <c r="J1335"/>
      <c r="L1335"/>
      <c r="M1335"/>
    </row>
    <row r="1336" spans="3:13" x14ac:dyDescent="0.2">
      <c r="C1336"/>
      <c r="D1336" s="11"/>
      <c r="J1336"/>
      <c r="L1336"/>
      <c r="M1336"/>
    </row>
    <row r="1337" spans="3:13" x14ac:dyDescent="0.2">
      <c r="C1337"/>
      <c r="D1337" s="11"/>
      <c r="J1337"/>
      <c r="L1337"/>
      <c r="M1337"/>
    </row>
    <row r="1338" spans="3:13" x14ac:dyDescent="0.2">
      <c r="C1338"/>
      <c r="D1338" s="11"/>
      <c r="J1338"/>
      <c r="L1338"/>
      <c r="M1338"/>
    </row>
    <row r="1339" spans="3:13" x14ac:dyDescent="0.2">
      <c r="C1339"/>
      <c r="D1339" s="11"/>
      <c r="J1339"/>
      <c r="L1339"/>
      <c r="M1339"/>
    </row>
    <row r="1340" spans="3:13" x14ac:dyDescent="0.2">
      <c r="C1340"/>
      <c r="D1340" s="11"/>
      <c r="J1340"/>
      <c r="L1340"/>
      <c r="M1340"/>
    </row>
    <row r="1341" spans="3:13" x14ac:dyDescent="0.2">
      <c r="C1341"/>
      <c r="D1341" s="11"/>
      <c r="J1341"/>
      <c r="L1341"/>
      <c r="M1341"/>
    </row>
    <row r="1342" spans="3:13" x14ac:dyDescent="0.2">
      <c r="C1342"/>
      <c r="D1342" s="11"/>
      <c r="J1342"/>
      <c r="L1342"/>
      <c r="M1342"/>
    </row>
    <row r="1343" spans="3:13" x14ac:dyDescent="0.2">
      <c r="C1343"/>
      <c r="D1343" s="11"/>
      <c r="J1343"/>
      <c r="L1343"/>
      <c r="M1343"/>
    </row>
    <row r="1344" spans="3:13" x14ac:dyDescent="0.2">
      <c r="C1344"/>
      <c r="D1344" s="11"/>
      <c r="J1344"/>
      <c r="L1344"/>
      <c r="M1344"/>
    </row>
    <row r="1345" spans="3:13" x14ac:dyDescent="0.2">
      <c r="C1345"/>
      <c r="D1345" s="11"/>
      <c r="J1345"/>
      <c r="L1345"/>
      <c r="M1345"/>
    </row>
    <row r="1346" spans="3:13" x14ac:dyDescent="0.2">
      <c r="C1346"/>
      <c r="D1346" s="11"/>
      <c r="J1346"/>
      <c r="L1346"/>
      <c r="M1346"/>
    </row>
    <row r="1347" spans="3:13" x14ac:dyDescent="0.2">
      <c r="C1347"/>
      <c r="D1347" s="11"/>
      <c r="J1347"/>
      <c r="L1347"/>
      <c r="M1347"/>
    </row>
    <row r="1348" spans="3:13" x14ac:dyDescent="0.2">
      <c r="C1348"/>
      <c r="D1348" s="11"/>
      <c r="J1348"/>
      <c r="L1348"/>
      <c r="M1348"/>
    </row>
    <row r="1349" spans="3:13" x14ac:dyDescent="0.2">
      <c r="C1349"/>
      <c r="D1349" s="11"/>
      <c r="J1349"/>
      <c r="L1349"/>
      <c r="M1349"/>
    </row>
    <row r="1350" spans="3:13" x14ac:dyDescent="0.2">
      <c r="C1350"/>
      <c r="D1350" s="11"/>
      <c r="J1350"/>
      <c r="L1350"/>
      <c r="M1350"/>
    </row>
    <row r="1351" spans="3:13" x14ac:dyDescent="0.2">
      <c r="C1351"/>
      <c r="D1351" s="11"/>
      <c r="J1351"/>
      <c r="L1351"/>
      <c r="M1351"/>
    </row>
    <row r="1352" spans="3:13" x14ac:dyDescent="0.2">
      <c r="C1352"/>
      <c r="D1352" s="11"/>
      <c r="J1352"/>
      <c r="L1352"/>
      <c r="M1352"/>
    </row>
    <row r="1353" spans="3:13" x14ac:dyDescent="0.2">
      <c r="C1353"/>
      <c r="D1353" s="11"/>
      <c r="J1353"/>
      <c r="L1353"/>
      <c r="M1353"/>
    </row>
    <row r="1354" spans="3:13" x14ac:dyDescent="0.2">
      <c r="C1354"/>
      <c r="D1354" s="11"/>
      <c r="J1354"/>
      <c r="L1354"/>
      <c r="M1354"/>
    </row>
    <row r="1355" spans="3:13" x14ac:dyDescent="0.2">
      <c r="C1355"/>
      <c r="D1355" s="11"/>
      <c r="J1355"/>
      <c r="L1355"/>
      <c r="M1355"/>
    </row>
    <row r="1356" spans="3:13" x14ac:dyDescent="0.2">
      <c r="C1356"/>
      <c r="D1356" s="11"/>
      <c r="J1356"/>
      <c r="L1356"/>
      <c r="M1356"/>
    </row>
    <row r="1357" spans="3:13" x14ac:dyDescent="0.2">
      <c r="C1357"/>
      <c r="D1357" s="11"/>
      <c r="J1357"/>
      <c r="L1357"/>
      <c r="M1357"/>
    </row>
    <row r="1358" spans="3:13" x14ac:dyDescent="0.2">
      <c r="C1358"/>
      <c r="D1358" s="11"/>
      <c r="J1358"/>
      <c r="L1358"/>
      <c r="M1358"/>
    </row>
    <row r="1359" spans="3:13" x14ac:dyDescent="0.2">
      <c r="C1359"/>
      <c r="D1359" s="11"/>
      <c r="J1359"/>
      <c r="L1359"/>
      <c r="M1359"/>
    </row>
    <row r="1360" spans="3:13" x14ac:dyDescent="0.2">
      <c r="C1360"/>
      <c r="D1360" s="11"/>
      <c r="J1360"/>
      <c r="L1360"/>
      <c r="M1360"/>
    </row>
    <row r="1361" spans="3:13" x14ac:dyDescent="0.2">
      <c r="C1361"/>
      <c r="D1361" s="11"/>
      <c r="J1361"/>
      <c r="L1361"/>
      <c r="M1361"/>
    </row>
    <row r="1362" spans="3:13" x14ac:dyDescent="0.2">
      <c r="C1362"/>
      <c r="D1362" s="11"/>
      <c r="J1362"/>
      <c r="L1362"/>
      <c r="M1362"/>
    </row>
    <row r="1363" spans="3:13" x14ac:dyDescent="0.2">
      <c r="C1363"/>
      <c r="D1363" s="11"/>
      <c r="J1363"/>
      <c r="L1363"/>
      <c r="M1363"/>
    </row>
    <row r="1364" spans="3:13" x14ac:dyDescent="0.2">
      <c r="C1364"/>
      <c r="D1364" s="11"/>
      <c r="J1364"/>
      <c r="L1364"/>
      <c r="M1364"/>
    </row>
    <row r="1365" spans="3:13" x14ac:dyDescent="0.2">
      <c r="C1365"/>
      <c r="D1365" s="11"/>
      <c r="J1365"/>
      <c r="L1365"/>
      <c r="M1365"/>
    </row>
    <row r="1366" spans="3:13" x14ac:dyDescent="0.2">
      <c r="C1366"/>
      <c r="D1366" s="11"/>
      <c r="J1366"/>
      <c r="L1366"/>
      <c r="M1366"/>
    </row>
    <row r="1367" spans="3:13" x14ac:dyDescent="0.2">
      <c r="C1367"/>
      <c r="D1367" s="11"/>
      <c r="J1367"/>
      <c r="L1367"/>
      <c r="M1367"/>
    </row>
    <row r="1368" spans="3:13" x14ac:dyDescent="0.2">
      <c r="C1368"/>
      <c r="D1368" s="11"/>
      <c r="J1368"/>
      <c r="L1368"/>
      <c r="M1368"/>
    </row>
    <row r="1369" spans="3:13" x14ac:dyDescent="0.2">
      <c r="C1369"/>
      <c r="D1369" s="11"/>
      <c r="J1369"/>
      <c r="L1369"/>
      <c r="M1369"/>
    </row>
    <row r="1370" spans="3:13" x14ac:dyDescent="0.2">
      <c r="C1370"/>
      <c r="D1370" s="11"/>
      <c r="J1370"/>
      <c r="L1370"/>
      <c r="M1370"/>
    </row>
    <row r="1371" spans="3:13" x14ac:dyDescent="0.2">
      <c r="C1371"/>
      <c r="D1371" s="11"/>
      <c r="J1371"/>
      <c r="L1371"/>
      <c r="M1371"/>
    </row>
    <row r="1372" spans="3:13" x14ac:dyDescent="0.2">
      <c r="C1372"/>
      <c r="D1372" s="11"/>
      <c r="J1372"/>
      <c r="L1372"/>
      <c r="M1372"/>
    </row>
    <row r="1373" spans="3:13" x14ac:dyDescent="0.2">
      <c r="C1373"/>
      <c r="D1373" s="11"/>
      <c r="J1373"/>
      <c r="L1373"/>
      <c r="M1373"/>
    </row>
    <row r="1374" spans="3:13" x14ac:dyDescent="0.2">
      <c r="C1374"/>
      <c r="D1374" s="11"/>
      <c r="J1374"/>
      <c r="L1374"/>
      <c r="M1374"/>
    </row>
    <row r="1375" spans="3:13" x14ac:dyDescent="0.2">
      <c r="C1375"/>
      <c r="D1375" s="11"/>
      <c r="J1375"/>
      <c r="L1375"/>
      <c r="M1375"/>
    </row>
    <row r="1376" spans="3:13" x14ac:dyDescent="0.2">
      <c r="C1376"/>
      <c r="D1376" s="11"/>
      <c r="J1376"/>
      <c r="L1376"/>
      <c r="M1376"/>
    </row>
    <row r="1377" spans="3:13" x14ac:dyDescent="0.2">
      <c r="C1377"/>
      <c r="D1377" s="11"/>
      <c r="J1377"/>
      <c r="L1377"/>
      <c r="M1377"/>
    </row>
    <row r="1378" spans="3:13" x14ac:dyDescent="0.2">
      <c r="C1378"/>
      <c r="D1378" s="11"/>
      <c r="J1378"/>
      <c r="L1378"/>
      <c r="M1378"/>
    </row>
    <row r="1379" spans="3:13" x14ac:dyDescent="0.2">
      <c r="C1379"/>
      <c r="D1379" s="11"/>
      <c r="J1379"/>
      <c r="L1379"/>
      <c r="M1379"/>
    </row>
    <row r="1380" spans="3:13" x14ac:dyDescent="0.2">
      <c r="C1380"/>
      <c r="D1380" s="11"/>
      <c r="J1380"/>
      <c r="L1380"/>
      <c r="M1380"/>
    </row>
    <row r="1381" spans="3:13" x14ac:dyDescent="0.2">
      <c r="C1381"/>
      <c r="D1381" s="11"/>
      <c r="J1381"/>
      <c r="L1381"/>
      <c r="M1381"/>
    </row>
    <row r="1382" spans="3:13" x14ac:dyDescent="0.2">
      <c r="C1382"/>
      <c r="D1382" s="11"/>
      <c r="J1382"/>
      <c r="L1382"/>
      <c r="M1382"/>
    </row>
    <row r="1383" spans="3:13" x14ac:dyDescent="0.2">
      <c r="C1383"/>
      <c r="D1383" s="11"/>
      <c r="J1383"/>
      <c r="L1383"/>
      <c r="M1383"/>
    </row>
    <row r="1384" spans="3:13" x14ac:dyDescent="0.2">
      <c r="C1384"/>
      <c r="D1384" s="11"/>
      <c r="J1384"/>
      <c r="L1384"/>
      <c r="M1384"/>
    </row>
    <row r="1385" spans="3:13" x14ac:dyDescent="0.2">
      <c r="C1385"/>
      <c r="D1385" s="11"/>
      <c r="J1385"/>
      <c r="L1385"/>
      <c r="M1385"/>
    </row>
    <row r="1386" spans="3:13" x14ac:dyDescent="0.2">
      <c r="C1386"/>
      <c r="D1386" s="11"/>
      <c r="J1386"/>
      <c r="L1386"/>
      <c r="M1386"/>
    </row>
    <row r="1387" spans="3:13" x14ac:dyDescent="0.2">
      <c r="C1387"/>
      <c r="D1387" s="11"/>
      <c r="J1387"/>
      <c r="L1387"/>
      <c r="M1387"/>
    </row>
    <row r="1388" spans="3:13" x14ac:dyDescent="0.2">
      <c r="C1388"/>
      <c r="D1388" s="11"/>
      <c r="J1388"/>
      <c r="L1388"/>
      <c r="M1388"/>
    </row>
    <row r="1389" spans="3:13" x14ac:dyDescent="0.2">
      <c r="C1389"/>
      <c r="D1389" s="11"/>
      <c r="J1389"/>
      <c r="L1389"/>
      <c r="M1389"/>
    </row>
    <row r="1390" spans="3:13" x14ac:dyDescent="0.2">
      <c r="C1390"/>
      <c r="D1390" s="11"/>
      <c r="J1390"/>
      <c r="L1390"/>
      <c r="M1390"/>
    </row>
    <row r="1391" spans="3:13" x14ac:dyDescent="0.2">
      <c r="C1391"/>
      <c r="D1391" s="11"/>
      <c r="J1391"/>
      <c r="L1391"/>
      <c r="M1391"/>
    </row>
    <row r="1392" spans="3:13" x14ac:dyDescent="0.2">
      <c r="C1392"/>
      <c r="D1392" s="11"/>
      <c r="J1392"/>
      <c r="L1392"/>
      <c r="M1392"/>
    </row>
    <row r="1393" spans="3:13" x14ac:dyDescent="0.2">
      <c r="C1393"/>
      <c r="D1393" s="11"/>
      <c r="J1393"/>
      <c r="L1393"/>
      <c r="M1393"/>
    </row>
    <row r="1394" spans="3:13" x14ac:dyDescent="0.2">
      <c r="C1394"/>
      <c r="D1394" s="11"/>
      <c r="J1394"/>
      <c r="L1394"/>
      <c r="M1394"/>
    </row>
    <row r="1395" spans="3:13" x14ac:dyDescent="0.2">
      <c r="C1395"/>
      <c r="D1395" s="11"/>
      <c r="J1395"/>
      <c r="L1395"/>
      <c r="M1395"/>
    </row>
    <row r="1396" spans="3:13" x14ac:dyDescent="0.2">
      <c r="C1396"/>
      <c r="D1396" s="11"/>
      <c r="J1396"/>
      <c r="L1396"/>
      <c r="M1396"/>
    </row>
    <row r="1397" spans="3:13" x14ac:dyDescent="0.2">
      <c r="C1397"/>
      <c r="D1397" s="11"/>
      <c r="J1397"/>
      <c r="L1397"/>
      <c r="M1397"/>
    </row>
    <row r="1398" spans="3:13" x14ac:dyDescent="0.2">
      <c r="C1398"/>
      <c r="D1398" s="11"/>
      <c r="J1398"/>
      <c r="L1398"/>
      <c r="M1398"/>
    </row>
    <row r="1399" spans="3:13" x14ac:dyDescent="0.2">
      <c r="C1399"/>
      <c r="D1399" s="11"/>
      <c r="J1399"/>
      <c r="L1399"/>
      <c r="M1399"/>
    </row>
    <row r="1400" spans="3:13" x14ac:dyDescent="0.2">
      <c r="C1400"/>
      <c r="D1400" s="11"/>
      <c r="J1400"/>
      <c r="L1400"/>
      <c r="M1400"/>
    </row>
    <row r="1401" spans="3:13" x14ac:dyDescent="0.2">
      <c r="C1401"/>
      <c r="D1401" s="11"/>
      <c r="J1401"/>
      <c r="L1401"/>
      <c r="M1401"/>
    </row>
    <row r="1402" spans="3:13" x14ac:dyDescent="0.2">
      <c r="C1402"/>
      <c r="D1402" s="11"/>
      <c r="J1402"/>
      <c r="L1402"/>
      <c r="M1402"/>
    </row>
    <row r="1403" spans="3:13" x14ac:dyDescent="0.2">
      <c r="C1403"/>
      <c r="D1403" s="11"/>
      <c r="J1403"/>
      <c r="L1403"/>
      <c r="M1403"/>
    </row>
    <row r="1404" spans="3:13" x14ac:dyDescent="0.2">
      <c r="C1404"/>
      <c r="D1404" s="11"/>
      <c r="J1404"/>
      <c r="L1404"/>
      <c r="M1404"/>
    </row>
    <row r="1405" spans="3:13" x14ac:dyDescent="0.2">
      <c r="C1405"/>
      <c r="D1405" s="11"/>
      <c r="J1405"/>
      <c r="L1405"/>
      <c r="M1405"/>
    </row>
    <row r="1406" spans="3:13" x14ac:dyDescent="0.2">
      <c r="C1406"/>
      <c r="D1406" s="11"/>
      <c r="J1406"/>
      <c r="L1406"/>
      <c r="M1406"/>
    </row>
    <row r="1407" spans="3:13" x14ac:dyDescent="0.2">
      <c r="C1407"/>
      <c r="D1407" s="11"/>
      <c r="J1407"/>
      <c r="L1407"/>
      <c r="M1407"/>
    </row>
    <row r="1408" spans="3:13" x14ac:dyDescent="0.2">
      <c r="C1408"/>
      <c r="D1408" s="11"/>
      <c r="J1408"/>
      <c r="L1408"/>
      <c r="M1408"/>
    </row>
    <row r="1409" spans="3:13" x14ac:dyDescent="0.2">
      <c r="C1409"/>
      <c r="D1409" s="11"/>
      <c r="J1409"/>
      <c r="L1409"/>
      <c r="M1409"/>
    </row>
    <row r="1410" spans="3:13" x14ac:dyDescent="0.2">
      <c r="C1410"/>
      <c r="D1410" s="11"/>
      <c r="J1410"/>
      <c r="L1410"/>
      <c r="M1410"/>
    </row>
    <row r="1411" spans="3:13" x14ac:dyDescent="0.2">
      <c r="C1411"/>
      <c r="D1411" s="11"/>
      <c r="J1411"/>
      <c r="L1411"/>
      <c r="M1411"/>
    </row>
    <row r="1412" spans="3:13" x14ac:dyDescent="0.2">
      <c r="C1412"/>
      <c r="D1412" s="11"/>
      <c r="J1412"/>
      <c r="L1412"/>
      <c r="M1412"/>
    </row>
    <row r="1413" spans="3:13" x14ac:dyDescent="0.2">
      <c r="C1413"/>
      <c r="D1413" s="11"/>
      <c r="J1413"/>
      <c r="L1413"/>
      <c r="M1413"/>
    </row>
    <row r="1414" spans="3:13" x14ac:dyDescent="0.2">
      <c r="C1414"/>
      <c r="D1414" s="11"/>
      <c r="J1414"/>
      <c r="L1414"/>
      <c r="M1414"/>
    </row>
    <row r="1415" spans="3:13" x14ac:dyDescent="0.2">
      <c r="C1415"/>
      <c r="D1415" s="11"/>
      <c r="J1415"/>
      <c r="L1415"/>
      <c r="M1415"/>
    </row>
    <row r="1416" spans="3:13" x14ac:dyDescent="0.2">
      <c r="C1416"/>
      <c r="D1416" s="11"/>
      <c r="J1416"/>
      <c r="L1416"/>
      <c r="M1416"/>
    </row>
    <row r="1417" spans="3:13" x14ac:dyDescent="0.2">
      <c r="C1417"/>
      <c r="D1417" s="11"/>
      <c r="J1417"/>
      <c r="L1417"/>
      <c r="M1417"/>
    </row>
    <row r="1418" spans="3:13" x14ac:dyDescent="0.2">
      <c r="C1418"/>
      <c r="D1418" s="11"/>
      <c r="J1418"/>
      <c r="L1418"/>
      <c r="M1418"/>
    </row>
    <row r="1419" spans="3:13" x14ac:dyDescent="0.2">
      <c r="C1419"/>
      <c r="D1419" s="11"/>
      <c r="J1419"/>
      <c r="L1419"/>
      <c r="M1419"/>
    </row>
    <row r="1420" spans="3:13" x14ac:dyDescent="0.2">
      <c r="C1420"/>
      <c r="D1420" s="11"/>
      <c r="J1420"/>
      <c r="L1420"/>
      <c r="M1420"/>
    </row>
    <row r="1421" spans="3:13" x14ac:dyDescent="0.2">
      <c r="C1421"/>
      <c r="D1421" s="11"/>
      <c r="J1421"/>
      <c r="L1421"/>
      <c r="M1421"/>
    </row>
    <row r="1422" spans="3:13" x14ac:dyDescent="0.2">
      <c r="C1422"/>
      <c r="D1422" s="11"/>
      <c r="J1422"/>
      <c r="L1422"/>
      <c r="M1422"/>
    </row>
    <row r="1423" spans="3:13" x14ac:dyDescent="0.2">
      <c r="C1423"/>
      <c r="D1423" s="11"/>
      <c r="J1423"/>
      <c r="L1423"/>
      <c r="M1423"/>
    </row>
    <row r="1424" spans="3:13" x14ac:dyDescent="0.2">
      <c r="C1424"/>
      <c r="D1424" s="11"/>
      <c r="J1424"/>
      <c r="L1424"/>
      <c r="M1424"/>
    </row>
    <row r="1425" spans="3:13" x14ac:dyDescent="0.2">
      <c r="C1425"/>
      <c r="D1425" s="11"/>
      <c r="J1425"/>
      <c r="L1425"/>
      <c r="M1425"/>
    </row>
    <row r="1426" spans="3:13" x14ac:dyDescent="0.2">
      <c r="C1426"/>
      <c r="D1426" s="11"/>
      <c r="J1426"/>
      <c r="L1426"/>
      <c r="M1426"/>
    </row>
    <row r="1427" spans="3:13" x14ac:dyDescent="0.2">
      <c r="C1427"/>
      <c r="D1427" s="11"/>
      <c r="J1427"/>
      <c r="L1427"/>
      <c r="M1427"/>
    </row>
    <row r="1428" spans="3:13" x14ac:dyDescent="0.2">
      <c r="C1428"/>
      <c r="D1428" s="11"/>
      <c r="J1428"/>
      <c r="L1428"/>
      <c r="M1428"/>
    </row>
    <row r="1429" spans="3:13" x14ac:dyDescent="0.2">
      <c r="C1429"/>
      <c r="D1429" s="11"/>
      <c r="J1429"/>
      <c r="L1429"/>
      <c r="M1429"/>
    </row>
    <row r="1430" spans="3:13" x14ac:dyDescent="0.2">
      <c r="C1430"/>
      <c r="D1430" s="11"/>
      <c r="J1430"/>
      <c r="L1430"/>
      <c r="M1430"/>
    </row>
    <row r="1431" spans="3:13" x14ac:dyDescent="0.2">
      <c r="C1431"/>
      <c r="D1431" s="11"/>
      <c r="J1431"/>
      <c r="L1431"/>
      <c r="M1431"/>
    </row>
    <row r="1432" spans="3:13" x14ac:dyDescent="0.2">
      <c r="C1432"/>
      <c r="D1432" s="11"/>
      <c r="J1432"/>
      <c r="L1432"/>
      <c r="M1432"/>
    </row>
    <row r="1433" spans="3:13" x14ac:dyDescent="0.2">
      <c r="C1433"/>
      <c r="D1433" s="11"/>
      <c r="J1433"/>
      <c r="L1433"/>
      <c r="M1433"/>
    </row>
    <row r="1434" spans="3:13" x14ac:dyDescent="0.2">
      <c r="C1434"/>
      <c r="D1434" s="11"/>
      <c r="J1434"/>
      <c r="L1434"/>
      <c r="M1434"/>
    </row>
    <row r="1435" spans="3:13" x14ac:dyDescent="0.2">
      <c r="C1435"/>
      <c r="D1435" s="11"/>
      <c r="J1435"/>
      <c r="L1435"/>
      <c r="M1435"/>
    </row>
    <row r="1436" spans="3:13" x14ac:dyDescent="0.2">
      <c r="C1436"/>
      <c r="D1436" s="11"/>
      <c r="J1436"/>
      <c r="L1436"/>
      <c r="M1436"/>
    </row>
    <row r="1437" spans="3:13" x14ac:dyDescent="0.2">
      <c r="C1437"/>
      <c r="D1437" s="11"/>
      <c r="J1437"/>
      <c r="L1437"/>
      <c r="M1437"/>
    </row>
    <row r="1438" spans="3:13" x14ac:dyDescent="0.2">
      <c r="C1438"/>
      <c r="D1438" s="11"/>
      <c r="J1438"/>
      <c r="L1438"/>
      <c r="M1438"/>
    </row>
    <row r="1439" spans="3:13" x14ac:dyDescent="0.2">
      <c r="C1439"/>
      <c r="D1439" s="11"/>
      <c r="J1439"/>
      <c r="L1439"/>
      <c r="M1439"/>
    </row>
    <row r="1440" spans="3:13" x14ac:dyDescent="0.2">
      <c r="C1440"/>
      <c r="D1440" s="11"/>
      <c r="J1440"/>
      <c r="L1440"/>
      <c r="M1440"/>
    </row>
    <row r="1441" spans="3:13" x14ac:dyDescent="0.2">
      <c r="C1441"/>
      <c r="D1441" s="11"/>
      <c r="J1441"/>
      <c r="L1441"/>
      <c r="M1441"/>
    </row>
    <row r="1442" spans="3:13" x14ac:dyDescent="0.2">
      <c r="C1442"/>
      <c r="D1442" s="11"/>
      <c r="J1442"/>
      <c r="L1442"/>
      <c r="M1442"/>
    </row>
    <row r="1443" spans="3:13" x14ac:dyDescent="0.2">
      <c r="C1443"/>
      <c r="D1443" s="11"/>
      <c r="J1443"/>
      <c r="L1443"/>
      <c r="M1443"/>
    </row>
    <row r="1444" spans="3:13" x14ac:dyDescent="0.2">
      <c r="C1444"/>
      <c r="D1444" s="11"/>
      <c r="J1444"/>
      <c r="L1444"/>
      <c r="M1444"/>
    </row>
    <row r="1445" spans="3:13" x14ac:dyDescent="0.2">
      <c r="C1445"/>
      <c r="D1445" s="11"/>
      <c r="J1445"/>
      <c r="L1445"/>
      <c r="M1445"/>
    </row>
    <row r="1446" spans="3:13" x14ac:dyDescent="0.2">
      <c r="C1446"/>
      <c r="D1446" s="11"/>
      <c r="J1446"/>
      <c r="L1446"/>
      <c r="M1446"/>
    </row>
    <row r="1447" spans="3:13" x14ac:dyDescent="0.2">
      <c r="C1447"/>
      <c r="D1447" s="11"/>
      <c r="J1447"/>
      <c r="L1447"/>
      <c r="M1447"/>
    </row>
    <row r="1448" spans="3:13" x14ac:dyDescent="0.2">
      <c r="C1448"/>
      <c r="D1448" s="11"/>
      <c r="J1448"/>
      <c r="L1448"/>
      <c r="M1448"/>
    </row>
    <row r="1449" spans="3:13" x14ac:dyDescent="0.2">
      <c r="C1449"/>
      <c r="D1449" s="11"/>
      <c r="J1449"/>
      <c r="L1449"/>
      <c r="M1449"/>
    </row>
    <row r="1450" spans="3:13" x14ac:dyDescent="0.2">
      <c r="C1450"/>
      <c r="D1450" s="11"/>
      <c r="J1450"/>
      <c r="L1450"/>
      <c r="M1450"/>
    </row>
    <row r="1451" spans="3:13" x14ac:dyDescent="0.2">
      <c r="C1451"/>
      <c r="D1451" s="11"/>
      <c r="J1451"/>
      <c r="L1451"/>
      <c r="M1451"/>
    </row>
    <row r="1452" spans="3:13" x14ac:dyDescent="0.2">
      <c r="C1452"/>
      <c r="D1452" s="11"/>
      <c r="J1452"/>
      <c r="L1452"/>
      <c r="M1452"/>
    </row>
    <row r="1453" spans="3:13" x14ac:dyDescent="0.2">
      <c r="C1453"/>
      <c r="D1453" s="11"/>
      <c r="J1453"/>
      <c r="L1453"/>
      <c r="M1453"/>
    </row>
    <row r="1454" spans="3:13" x14ac:dyDescent="0.2">
      <c r="C1454"/>
      <c r="D1454" s="11"/>
      <c r="J1454"/>
      <c r="L1454"/>
      <c r="M1454"/>
    </row>
    <row r="1455" spans="3:13" x14ac:dyDescent="0.2">
      <c r="C1455"/>
      <c r="D1455" s="11"/>
      <c r="J1455"/>
      <c r="L1455"/>
      <c r="M1455"/>
    </row>
    <row r="1456" spans="3:13" x14ac:dyDescent="0.2">
      <c r="C1456"/>
      <c r="D1456" s="11"/>
      <c r="J1456"/>
      <c r="L1456"/>
      <c r="M1456"/>
    </row>
    <row r="1457" spans="3:13" x14ac:dyDescent="0.2">
      <c r="C1457"/>
      <c r="D1457" s="11"/>
      <c r="J1457"/>
      <c r="L1457"/>
      <c r="M1457"/>
    </row>
    <row r="1458" spans="3:13" x14ac:dyDescent="0.2">
      <c r="C1458"/>
      <c r="D1458" s="11"/>
      <c r="J1458"/>
      <c r="L1458"/>
      <c r="M1458"/>
    </row>
    <row r="1459" spans="3:13" x14ac:dyDescent="0.2">
      <c r="C1459"/>
      <c r="D1459" s="11"/>
      <c r="J1459"/>
      <c r="L1459"/>
      <c r="M1459"/>
    </row>
    <row r="1460" spans="3:13" x14ac:dyDescent="0.2">
      <c r="C1460"/>
      <c r="D1460" s="11"/>
      <c r="J1460"/>
      <c r="L1460"/>
      <c r="M1460"/>
    </row>
    <row r="1461" spans="3:13" x14ac:dyDescent="0.2">
      <c r="C1461"/>
      <c r="D1461" s="11"/>
      <c r="J1461"/>
      <c r="L1461"/>
      <c r="M1461"/>
    </row>
    <row r="1462" spans="3:13" x14ac:dyDescent="0.2">
      <c r="C1462"/>
      <c r="D1462" s="11"/>
      <c r="J1462"/>
      <c r="L1462"/>
      <c r="M1462"/>
    </row>
    <row r="1463" spans="3:13" x14ac:dyDescent="0.2">
      <c r="C1463"/>
      <c r="D1463" s="11"/>
      <c r="J1463"/>
      <c r="L1463"/>
      <c r="M1463"/>
    </row>
    <row r="1464" spans="3:13" x14ac:dyDescent="0.2">
      <c r="C1464"/>
      <c r="D1464" s="11"/>
      <c r="J1464"/>
      <c r="L1464"/>
      <c r="M1464"/>
    </row>
    <row r="1465" spans="3:13" x14ac:dyDescent="0.2">
      <c r="C1465"/>
      <c r="D1465" s="11"/>
      <c r="J1465"/>
      <c r="L1465"/>
      <c r="M1465"/>
    </row>
    <row r="1466" spans="3:13" x14ac:dyDescent="0.2">
      <c r="C1466"/>
      <c r="D1466" s="11"/>
      <c r="J1466"/>
      <c r="L1466"/>
      <c r="M1466"/>
    </row>
    <row r="1467" spans="3:13" x14ac:dyDescent="0.2">
      <c r="C1467"/>
      <c r="D1467" s="11"/>
      <c r="J1467"/>
      <c r="L1467"/>
      <c r="M1467"/>
    </row>
    <row r="1468" spans="3:13" x14ac:dyDescent="0.2">
      <c r="C1468"/>
      <c r="D1468" s="11"/>
      <c r="J1468"/>
      <c r="L1468"/>
      <c r="M1468"/>
    </row>
    <row r="1469" spans="3:13" x14ac:dyDescent="0.2">
      <c r="C1469"/>
      <c r="D1469" s="11"/>
      <c r="J1469"/>
      <c r="L1469"/>
      <c r="M1469"/>
    </row>
    <row r="1470" spans="3:13" x14ac:dyDescent="0.2">
      <c r="C1470"/>
      <c r="D1470" s="11"/>
      <c r="J1470"/>
      <c r="L1470"/>
      <c r="M1470"/>
    </row>
    <row r="1471" spans="3:13" x14ac:dyDescent="0.2">
      <c r="C1471"/>
      <c r="D1471" s="11"/>
      <c r="J1471"/>
      <c r="L1471"/>
      <c r="M1471"/>
    </row>
    <row r="1472" spans="3:13" x14ac:dyDescent="0.2">
      <c r="C1472"/>
      <c r="D1472" s="11"/>
      <c r="J1472"/>
      <c r="L1472"/>
      <c r="M1472"/>
    </row>
    <row r="1473" spans="3:13" x14ac:dyDescent="0.2">
      <c r="C1473"/>
      <c r="D1473" s="11"/>
      <c r="J1473"/>
      <c r="L1473"/>
      <c r="M1473"/>
    </row>
    <row r="1474" spans="3:13" x14ac:dyDescent="0.2">
      <c r="C1474"/>
      <c r="D1474" s="11"/>
      <c r="J1474"/>
      <c r="L1474"/>
      <c r="M1474"/>
    </row>
    <row r="1475" spans="3:13" x14ac:dyDescent="0.2">
      <c r="C1475"/>
      <c r="D1475" s="11"/>
      <c r="J1475"/>
      <c r="L1475"/>
      <c r="M1475"/>
    </row>
    <row r="1476" spans="3:13" x14ac:dyDescent="0.2">
      <c r="C1476"/>
      <c r="D1476" s="11"/>
      <c r="J1476"/>
      <c r="L1476"/>
      <c r="M1476"/>
    </row>
    <row r="1477" spans="3:13" x14ac:dyDescent="0.2">
      <c r="C1477"/>
      <c r="D1477" s="11"/>
      <c r="J1477"/>
      <c r="L1477"/>
      <c r="M1477"/>
    </row>
    <row r="1478" spans="3:13" x14ac:dyDescent="0.2">
      <c r="C1478"/>
      <c r="D1478" s="11"/>
      <c r="J1478"/>
      <c r="L1478"/>
      <c r="M1478"/>
    </row>
    <row r="1479" spans="3:13" x14ac:dyDescent="0.2">
      <c r="C1479"/>
      <c r="D1479" s="11"/>
      <c r="J1479"/>
      <c r="L1479"/>
      <c r="M1479"/>
    </row>
    <row r="1480" spans="3:13" x14ac:dyDescent="0.2">
      <c r="C1480"/>
      <c r="D1480" s="11"/>
      <c r="J1480"/>
      <c r="L1480"/>
      <c r="M1480"/>
    </row>
    <row r="1481" spans="3:13" x14ac:dyDescent="0.2">
      <c r="C1481"/>
      <c r="D1481" s="11"/>
      <c r="J1481"/>
      <c r="L1481"/>
      <c r="M1481"/>
    </row>
    <row r="1482" spans="3:13" x14ac:dyDescent="0.2">
      <c r="C1482"/>
      <c r="D1482" s="11"/>
      <c r="J1482"/>
      <c r="L1482"/>
      <c r="M1482"/>
    </row>
    <row r="1483" spans="3:13" x14ac:dyDescent="0.2">
      <c r="C1483"/>
      <c r="D1483" s="11"/>
      <c r="J1483"/>
      <c r="L1483"/>
      <c r="M1483"/>
    </row>
    <row r="1484" spans="3:13" x14ac:dyDescent="0.2">
      <c r="C1484"/>
      <c r="D1484" s="11"/>
      <c r="J1484"/>
      <c r="L1484"/>
      <c r="M1484"/>
    </row>
    <row r="1485" spans="3:13" x14ac:dyDescent="0.2">
      <c r="C1485"/>
      <c r="D1485" s="11"/>
      <c r="J1485"/>
      <c r="L1485"/>
      <c r="M1485"/>
    </row>
    <row r="1486" spans="3:13" x14ac:dyDescent="0.2">
      <c r="C1486"/>
      <c r="D1486" s="11"/>
      <c r="J1486"/>
      <c r="L1486"/>
      <c r="M1486"/>
    </row>
    <row r="1487" spans="3:13" x14ac:dyDescent="0.2">
      <c r="C1487"/>
      <c r="D1487" s="11"/>
      <c r="J1487"/>
      <c r="L1487"/>
      <c r="M1487"/>
    </row>
    <row r="1488" spans="3:13" x14ac:dyDescent="0.2">
      <c r="C1488"/>
      <c r="D1488" s="11"/>
      <c r="J1488"/>
      <c r="L1488"/>
      <c r="M1488"/>
    </row>
    <row r="1489" spans="3:13" x14ac:dyDescent="0.2">
      <c r="C1489"/>
      <c r="D1489" s="11"/>
      <c r="J1489"/>
      <c r="L1489"/>
      <c r="M1489"/>
    </row>
    <row r="1490" spans="3:13" x14ac:dyDescent="0.2">
      <c r="C1490"/>
      <c r="D1490" s="11"/>
      <c r="J1490"/>
      <c r="L1490"/>
      <c r="M1490"/>
    </row>
    <row r="1491" spans="3:13" x14ac:dyDescent="0.2">
      <c r="C1491"/>
      <c r="D1491" s="11"/>
      <c r="J1491"/>
      <c r="L1491"/>
      <c r="M1491"/>
    </row>
    <row r="1492" spans="3:13" x14ac:dyDescent="0.2">
      <c r="C1492"/>
      <c r="D1492" s="11"/>
      <c r="J1492"/>
      <c r="L1492"/>
      <c r="M1492"/>
    </row>
    <row r="1493" spans="3:13" x14ac:dyDescent="0.2">
      <c r="C1493"/>
      <c r="D1493" s="11"/>
      <c r="J1493"/>
      <c r="L1493"/>
      <c r="M1493"/>
    </row>
    <row r="1494" spans="3:13" x14ac:dyDescent="0.2">
      <c r="C1494"/>
      <c r="D1494" s="11"/>
      <c r="J1494"/>
      <c r="L1494"/>
      <c r="M1494"/>
    </row>
    <row r="1495" spans="3:13" x14ac:dyDescent="0.2">
      <c r="C1495"/>
      <c r="D1495" s="11"/>
      <c r="J1495"/>
      <c r="L1495"/>
      <c r="M1495"/>
    </row>
    <row r="1496" spans="3:13" x14ac:dyDescent="0.2">
      <c r="C1496"/>
      <c r="D1496" s="11"/>
      <c r="J1496"/>
      <c r="L1496"/>
      <c r="M1496"/>
    </row>
    <row r="1497" spans="3:13" x14ac:dyDescent="0.2">
      <c r="C1497"/>
      <c r="D1497" s="11"/>
      <c r="J1497"/>
      <c r="L1497"/>
      <c r="M1497"/>
    </row>
    <row r="1498" spans="3:13" x14ac:dyDescent="0.2">
      <c r="C1498"/>
      <c r="D1498" s="11"/>
      <c r="J1498"/>
      <c r="L1498"/>
      <c r="M1498"/>
    </row>
    <row r="1499" spans="3:13" x14ac:dyDescent="0.2">
      <c r="C1499"/>
      <c r="D1499" s="11"/>
      <c r="J1499"/>
      <c r="L1499"/>
      <c r="M1499"/>
    </row>
    <row r="1500" spans="3:13" x14ac:dyDescent="0.2">
      <c r="C1500"/>
      <c r="D1500" s="11"/>
      <c r="J1500"/>
      <c r="L1500"/>
      <c r="M1500"/>
    </row>
    <row r="1501" spans="3:13" x14ac:dyDescent="0.2">
      <c r="C1501"/>
      <c r="D1501" s="11"/>
      <c r="J1501"/>
      <c r="L1501"/>
      <c r="M1501"/>
    </row>
    <row r="1502" spans="3:13" x14ac:dyDescent="0.2">
      <c r="C1502"/>
      <c r="D1502" s="11"/>
      <c r="J1502"/>
      <c r="L1502"/>
      <c r="M1502"/>
    </row>
    <row r="1503" spans="3:13" x14ac:dyDescent="0.2">
      <c r="C1503"/>
      <c r="D1503" s="11"/>
      <c r="J1503"/>
      <c r="L1503"/>
      <c r="M1503"/>
    </row>
    <row r="1504" spans="3:13" x14ac:dyDescent="0.2">
      <c r="C1504"/>
      <c r="D1504" s="11"/>
      <c r="J1504"/>
      <c r="L1504"/>
      <c r="M1504"/>
    </row>
    <row r="1505" spans="3:13" x14ac:dyDescent="0.2">
      <c r="C1505"/>
      <c r="D1505" s="11"/>
      <c r="J1505"/>
      <c r="L1505"/>
      <c r="M1505"/>
    </row>
    <row r="1506" spans="3:13" x14ac:dyDescent="0.2">
      <c r="C1506"/>
      <c r="D1506" s="11"/>
      <c r="J1506"/>
      <c r="L1506"/>
      <c r="M1506"/>
    </row>
    <row r="1507" spans="3:13" x14ac:dyDescent="0.2">
      <c r="C1507"/>
      <c r="D1507" s="11"/>
      <c r="J1507"/>
      <c r="L1507"/>
      <c r="M1507"/>
    </row>
    <row r="1508" spans="3:13" x14ac:dyDescent="0.2">
      <c r="C1508"/>
      <c r="D1508" s="11"/>
      <c r="J1508"/>
      <c r="L1508"/>
      <c r="M1508"/>
    </row>
    <row r="1509" spans="3:13" x14ac:dyDescent="0.2">
      <c r="C1509"/>
      <c r="D1509" s="11"/>
      <c r="J1509"/>
      <c r="L1509"/>
      <c r="M1509"/>
    </row>
    <row r="1510" spans="3:13" x14ac:dyDescent="0.2">
      <c r="C1510"/>
      <c r="D1510" s="11"/>
      <c r="J1510"/>
      <c r="L1510"/>
      <c r="M1510"/>
    </row>
    <row r="1511" spans="3:13" x14ac:dyDescent="0.2">
      <c r="C1511"/>
      <c r="D1511" s="11"/>
      <c r="J1511"/>
      <c r="L1511"/>
      <c r="M1511"/>
    </row>
    <row r="1512" spans="3:13" x14ac:dyDescent="0.2">
      <c r="C1512"/>
      <c r="D1512" s="11"/>
      <c r="J1512"/>
      <c r="L1512"/>
      <c r="M1512"/>
    </row>
    <row r="1513" spans="3:13" x14ac:dyDescent="0.2">
      <c r="C1513"/>
      <c r="D1513" s="11"/>
      <c r="J1513"/>
      <c r="L1513"/>
      <c r="M1513"/>
    </row>
    <row r="1514" spans="3:13" x14ac:dyDescent="0.2">
      <c r="C1514"/>
      <c r="D1514" s="11"/>
      <c r="J1514"/>
      <c r="L1514"/>
      <c r="M1514"/>
    </row>
    <row r="1515" spans="3:13" x14ac:dyDescent="0.2">
      <c r="C1515"/>
      <c r="D1515" s="11"/>
      <c r="J1515"/>
      <c r="L1515"/>
      <c r="M1515"/>
    </row>
    <row r="1516" spans="3:13" x14ac:dyDescent="0.2">
      <c r="C1516"/>
      <c r="D1516" s="11"/>
      <c r="J1516"/>
      <c r="L1516"/>
      <c r="M1516"/>
    </row>
    <row r="1517" spans="3:13" x14ac:dyDescent="0.2">
      <c r="C1517"/>
      <c r="D1517" s="11"/>
      <c r="J1517"/>
      <c r="L1517"/>
      <c r="M1517"/>
    </row>
    <row r="1518" spans="3:13" x14ac:dyDescent="0.2">
      <c r="C1518"/>
      <c r="D1518" s="11"/>
      <c r="J1518"/>
      <c r="L1518"/>
      <c r="M1518"/>
    </row>
    <row r="1519" spans="3:13" x14ac:dyDescent="0.2">
      <c r="C1519"/>
      <c r="D1519" s="11"/>
      <c r="J1519"/>
      <c r="L1519"/>
      <c r="M1519"/>
    </row>
    <row r="1520" spans="3:13" x14ac:dyDescent="0.2">
      <c r="C1520"/>
      <c r="D1520" s="11"/>
      <c r="J1520"/>
      <c r="L1520"/>
      <c r="M1520"/>
    </row>
    <row r="1521" spans="3:13" x14ac:dyDescent="0.2">
      <c r="C1521"/>
      <c r="D1521" s="11"/>
      <c r="J1521"/>
      <c r="L1521"/>
      <c r="M1521"/>
    </row>
    <row r="1522" spans="3:13" x14ac:dyDescent="0.2">
      <c r="C1522"/>
      <c r="D1522" s="11"/>
      <c r="J1522"/>
      <c r="L1522"/>
      <c r="M1522"/>
    </row>
    <row r="1523" spans="3:13" x14ac:dyDescent="0.2">
      <c r="C1523"/>
      <c r="D1523" s="11"/>
      <c r="J1523"/>
      <c r="L1523"/>
      <c r="M1523"/>
    </row>
    <row r="1524" spans="3:13" x14ac:dyDescent="0.2">
      <c r="C1524"/>
      <c r="D1524" s="11"/>
      <c r="J1524"/>
      <c r="L1524"/>
      <c r="M1524"/>
    </row>
    <row r="1525" spans="3:13" x14ac:dyDescent="0.2">
      <c r="C1525"/>
      <c r="D1525" s="11"/>
      <c r="J1525"/>
      <c r="L1525"/>
      <c r="M1525"/>
    </row>
    <row r="1526" spans="3:13" x14ac:dyDescent="0.2">
      <c r="C1526"/>
      <c r="D1526" s="11"/>
      <c r="J1526"/>
      <c r="L1526"/>
      <c r="M1526"/>
    </row>
    <row r="1527" spans="3:13" x14ac:dyDescent="0.2">
      <c r="C1527"/>
      <c r="D1527" s="11"/>
      <c r="J1527"/>
      <c r="L1527"/>
      <c r="M1527"/>
    </row>
    <row r="1528" spans="3:13" x14ac:dyDescent="0.2">
      <c r="C1528"/>
      <c r="D1528" s="11"/>
      <c r="J1528"/>
      <c r="L1528"/>
      <c r="M1528"/>
    </row>
    <row r="1529" spans="3:13" x14ac:dyDescent="0.2">
      <c r="C1529"/>
      <c r="D1529" s="11"/>
      <c r="J1529"/>
      <c r="L1529"/>
      <c r="M1529"/>
    </row>
    <row r="1530" spans="3:13" x14ac:dyDescent="0.2">
      <c r="C1530"/>
      <c r="D1530" s="11"/>
      <c r="J1530"/>
      <c r="L1530"/>
      <c r="M1530"/>
    </row>
    <row r="1531" spans="3:13" x14ac:dyDescent="0.2">
      <c r="C1531"/>
      <c r="D1531" s="11"/>
      <c r="J1531"/>
      <c r="L1531"/>
      <c r="M1531"/>
    </row>
    <row r="1532" spans="3:13" x14ac:dyDescent="0.2">
      <c r="C1532"/>
      <c r="D1532" s="11"/>
      <c r="J1532"/>
      <c r="L1532"/>
      <c r="M1532"/>
    </row>
    <row r="1533" spans="3:13" x14ac:dyDescent="0.2">
      <c r="C1533"/>
      <c r="D1533" s="11"/>
      <c r="J1533"/>
      <c r="L1533"/>
      <c r="M1533"/>
    </row>
    <row r="1534" spans="3:13" x14ac:dyDescent="0.2">
      <c r="C1534"/>
      <c r="D1534" s="11"/>
      <c r="J1534"/>
      <c r="L1534"/>
      <c r="M1534"/>
    </row>
    <row r="1535" spans="3:13" x14ac:dyDescent="0.2">
      <c r="C1535"/>
      <c r="D1535" s="11"/>
      <c r="J1535"/>
      <c r="L1535"/>
      <c r="M1535"/>
    </row>
    <row r="1536" spans="3:13" x14ac:dyDescent="0.2">
      <c r="C1536"/>
      <c r="D1536" s="11"/>
      <c r="J1536"/>
      <c r="L1536"/>
      <c r="M1536"/>
    </row>
    <row r="1537" spans="3:13" x14ac:dyDescent="0.2">
      <c r="C1537"/>
      <c r="D1537" s="11"/>
      <c r="J1537"/>
      <c r="L1537"/>
      <c r="M1537"/>
    </row>
    <row r="1538" spans="3:13" x14ac:dyDescent="0.2">
      <c r="C1538"/>
      <c r="D1538" s="11"/>
      <c r="J1538"/>
      <c r="L1538"/>
      <c r="M1538"/>
    </row>
    <row r="1539" spans="3:13" x14ac:dyDescent="0.2">
      <c r="C1539"/>
      <c r="D1539" s="11"/>
      <c r="J1539"/>
      <c r="L1539"/>
      <c r="M1539"/>
    </row>
    <row r="1540" spans="3:13" x14ac:dyDescent="0.2">
      <c r="C1540"/>
      <c r="D1540" s="11"/>
      <c r="J1540"/>
      <c r="L1540"/>
      <c r="M1540"/>
    </row>
    <row r="1541" spans="3:13" x14ac:dyDescent="0.2">
      <c r="C1541"/>
      <c r="D1541" s="11"/>
      <c r="J1541"/>
      <c r="L1541"/>
      <c r="M1541"/>
    </row>
    <row r="1542" spans="3:13" x14ac:dyDescent="0.2">
      <c r="C1542"/>
      <c r="D1542" s="11"/>
      <c r="J1542"/>
      <c r="L1542"/>
      <c r="M1542"/>
    </row>
    <row r="1543" spans="3:13" x14ac:dyDescent="0.2">
      <c r="C1543"/>
      <c r="D1543" s="11"/>
      <c r="J1543"/>
      <c r="L1543"/>
      <c r="M1543"/>
    </row>
    <row r="1544" spans="3:13" x14ac:dyDescent="0.2">
      <c r="C1544"/>
      <c r="D1544" s="11"/>
      <c r="J1544"/>
      <c r="L1544"/>
      <c r="M1544"/>
    </row>
    <row r="1545" spans="3:13" x14ac:dyDescent="0.2">
      <c r="C1545"/>
      <c r="D1545" s="11"/>
      <c r="J1545"/>
      <c r="L1545"/>
      <c r="M1545"/>
    </row>
    <row r="1546" spans="3:13" x14ac:dyDescent="0.2">
      <c r="C1546"/>
      <c r="D1546" s="11"/>
      <c r="J1546"/>
      <c r="L1546"/>
      <c r="M1546"/>
    </row>
    <row r="1547" spans="3:13" x14ac:dyDescent="0.2">
      <c r="C1547"/>
      <c r="D1547" s="11"/>
      <c r="J1547"/>
      <c r="L1547"/>
      <c r="M1547"/>
    </row>
    <row r="1548" spans="3:13" x14ac:dyDescent="0.2">
      <c r="C1548"/>
      <c r="D1548" s="11"/>
      <c r="J1548"/>
      <c r="L1548"/>
      <c r="M1548"/>
    </row>
    <row r="1549" spans="3:13" x14ac:dyDescent="0.2">
      <c r="C1549"/>
      <c r="D1549" s="11"/>
      <c r="J1549"/>
      <c r="L1549"/>
      <c r="M1549"/>
    </row>
    <row r="1550" spans="3:13" x14ac:dyDescent="0.2">
      <c r="C1550"/>
      <c r="D1550" s="11"/>
      <c r="J1550"/>
      <c r="L1550"/>
      <c r="M1550"/>
    </row>
    <row r="1551" spans="3:13" x14ac:dyDescent="0.2">
      <c r="C1551"/>
      <c r="D1551" s="11"/>
      <c r="J1551"/>
      <c r="L1551"/>
      <c r="M1551"/>
    </row>
    <row r="1552" spans="3:13" x14ac:dyDescent="0.2">
      <c r="C1552"/>
      <c r="D1552" s="11"/>
      <c r="J1552"/>
      <c r="L1552"/>
      <c r="M1552"/>
    </row>
    <row r="1553" spans="3:13" x14ac:dyDescent="0.2">
      <c r="C1553"/>
      <c r="D1553" s="11"/>
      <c r="J1553"/>
      <c r="L1553"/>
      <c r="M1553"/>
    </row>
    <row r="1554" spans="3:13" x14ac:dyDescent="0.2">
      <c r="C1554"/>
      <c r="D1554" s="11"/>
      <c r="J1554"/>
      <c r="L1554"/>
      <c r="M1554"/>
    </row>
    <row r="1555" spans="3:13" x14ac:dyDescent="0.2">
      <c r="C1555"/>
      <c r="D1555" s="11"/>
      <c r="J1555"/>
      <c r="L1555"/>
      <c r="M1555"/>
    </row>
    <row r="1556" spans="3:13" x14ac:dyDescent="0.2">
      <c r="C1556"/>
      <c r="D1556" s="11"/>
      <c r="J1556"/>
      <c r="L1556"/>
      <c r="M1556"/>
    </row>
    <row r="1557" spans="3:13" x14ac:dyDescent="0.2">
      <c r="C1557"/>
      <c r="D1557" s="11"/>
      <c r="J1557"/>
      <c r="L1557"/>
      <c r="M1557"/>
    </row>
    <row r="1558" spans="3:13" x14ac:dyDescent="0.2">
      <c r="C1558"/>
      <c r="D1558" s="11"/>
      <c r="J1558"/>
      <c r="L1558"/>
      <c r="M1558"/>
    </row>
    <row r="1559" spans="3:13" x14ac:dyDescent="0.2">
      <c r="C1559"/>
      <c r="D1559" s="11"/>
      <c r="J1559"/>
      <c r="L1559"/>
      <c r="M1559"/>
    </row>
    <row r="1560" spans="3:13" x14ac:dyDescent="0.2">
      <c r="C1560"/>
      <c r="D1560" s="11"/>
      <c r="J1560"/>
      <c r="L1560"/>
      <c r="M1560"/>
    </row>
    <row r="1561" spans="3:13" x14ac:dyDescent="0.2">
      <c r="C1561"/>
      <c r="D1561" s="11"/>
      <c r="J1561"/>
      <c r="L1561"/>
      <c r="M1561"/>
    </row>
    <row r="1562" spans="3:13" x14ac:dyDescent="0.2">
      <c r="C1562"/>
      <c r="D1562" s="11"/>
      <c r="J1562"/>
      <c r="L1562"/>
      <c r="M1562"/>
    </row>
    <row r="1563" spans="3:13" x14ac:dyDescent="0.2">
      <c r="C1563"/>
      <c r="D1563" s="11"/>
      <c r="J1563"/>
      <c r="L1563"/>
      <c r="M1563"/>
    </row>
    <row r="1564" spans="3:13" x14ac:dyDescent="0.2">
      <c r="C1564"/>
      <c r="D1564" s="11"/>
      <c r="J1564"/>
      <c r="L1564"/>
      <c r="M1564"/>
    </row>
    <row r="1565" spans="3:13" x14ac:dyDescent="0.2">
      <c r="C1565"/>
      <c r="D1565" s="11"/>
      <c r="J1565"/>
      <c r="L1565"/>
      <c r="M1565"/>
    </row>
    <row r="1566" spans="3:13" x14ac:dyDescent="0.2">
      <c r="C1566"/>
      <c r="D1566" s="11"/>
      <c r="J1566"/>
      <c r="L1566"/>
      <c r="M1566"/>
    </row>
    <row r="1567" spans="3:13" x14ac:dyDescent="0.2">
      <c r="C1567"/>
      <c r="D1567" s="11"/>
      <c r="J1567"/>
      <c r="L1567"/>
      <c r="M1567"/>
    </row>
    <row r="1568" spans="3:13" x14ac:dyDescent="0.2">
      <c r="C1568"/>
      <c r="D1568" s="11"/>
      <c r="J1568"/>
      <c r="L1568"/>
      <c r="M1568"/>
    </row>
    <row r="1569" spans="3:13" x14ac:dyDescent="0.2">
      <c r="C1569"/>
      <c r="D1569" s="11"/>
      <c r="J1569"/>
      <c r="L1569"/>
      <c r="M1569"/>
    </row>
    <row r="1570" spans="3:13" x14ac:dyDescent="0.2">
      <c r="C1570"/>
      <c r="D1570" s="11"/>
      <c r="J1570"/>
      <c r="L1570"/>
      <c r="M1570"/>
    </row>
    <row r="1571" spans="3:13" x14ac:dyDescent="0.2">
      <c r="C1571"/>
      <c r="D1571" s="11"/>
      <c r="J1571"/>
      <c r="L1571"/>
      <c r="M1571"/>
    </row>
    <row r="1572" spans="3:13" x14ac:dyDescent="0.2">
      <c r="C1572"/>
      <c r="D1572" s="11"/>
      <c r="J1572"/>
      <c r="L1572"/>
      <c r="M1572"/>
    </row>
    <row r="1573" spans="3:13" x14ac:dyDescent="0.2">
      <c r="C1573"/>
      <c r="D1573" s="11"/>
      <c r="J1573"/>
      <c r="L1573"/>
      <c r="M1573"/>
    </row>
    <row r="1574" spans="3:13" x14ac:dyDescent="0.2">
      <c r="C1574"/>
      <c r="D1574" s="11"/>
      <c r="J1574"/>
      <c r="L1574"/>
      <c r="M1574"/>
    </row>
    <row r="1575" spans="3:13" x14ac:dyDescent="0.2">
      <c r="C1575"/>
      <c r="D1575" s="11"/>
      <c r="J1575"/>
      <c r="L1575"/>
      <c r="M1575"/>
    </row>
    <row r="1576" spans="3:13" x14ac:dyDescent="0.2">
      <c r="C1576"/>
      <c r="D1576" s="11"/>
      <c r="J1576"/>
      <c r="L1576"/>
      <c r="M1576"/>
    </row>
    <row r="1577" spans="3:13" x14ac:dyDescent="0.2">
      <c r="C1577"/>
      <c r="D1577" s="11"/>
      <c r="J1577"/>
      <c r="L1577"/>
      <c r="M1577"/>
    </row>
    <row r="1578" spans="3:13" x14ac:dyDescent="0.2">
      <c r="C1578"/>
      <c r="D1578" s="11"/>
      <c r="J1578"/>
      <c r="L1578"/>
      <c r="M1578"/>
    </row>
    <row r="1579" spans="3:13" x14ac:dyDescent="0.2">
      <c r="C1579"/>
      <c r="D1579" s="11"/>
      <c r="J1579"/>
      <c r="L1579"/>
      <c r="M1579"/>
    </row>
    <row r="1580" spans="3:13" x14ac:dyDescent="0.2">
      <c r="C1580"/>
      <c r="D1580" s="11"/>
      <c r="J1580"/>
      <c r="L1580"/>
      <c r="M1580"/>
    </row>
    <row r="1581" spans="3:13" x14ac:dyDescent="0.2">
      <c r="C1581"/>
      <c r="D1581" s="11"/>
      <c r="J1581"/>
      <c r="L1581"/>
      <c r="M1581"/>
    </row>
    <row r="1582" spans="3:13" x14ac:dyDescent="0.2">
      <c r="C1582"/>
      <c r="D1582" s="11"/>
      <c r="J1582"/>
      <c r="L1582"/>
      <c r="M1582"/>
    </row>
    <row r="1583" spans="3:13" x14ac:dyDescent="0.2">
      <c r="C1583"/>
      <c r="D1583" s="11"/>
      <c r="J1583"/>
      <c r="L1583"/>
      <c r="M1583"/>
    </row>
    <row r="1584" spans="3:13" x14ac:dyDescent="0.2">
      <c r="C1584"/>
      <c r="D1584" s="11"/>
      <c r="J1584"/>
      <c r="L1584"/>
      <c r="M1584"/>
    </row>
    <row r="1585" spans="3:13" x14ac:dyDescent="0.2">
      <c r="C1585"/>
      <c r="D1585" s="11"/>
      <c r="J1585"/>
      <c r="L1585"/>
      <c r="M1585"/>
    </row>
    <row r="1586" spans="3:13" x14ac:dyDescent="0.2">
      <c r="C1586"/>
      <c r="D1586" s="11"/>
      <c r="J1586"/>
      <c r="L1586"/>
      <c r="M1586"/>
    </row>
    <row r="1587" spans="3:13" x14ac:dyDescent="0.2">
      <c r="C1587"/>
      <c r="D1587" s="11"/>
      <c r="J1587"/>
      <c r="L1587"/>
      <c r="M1587"/>
    </row>
    <row r="1588" spans="3:13" x14ac:dyDescent="0.2">
      <c r="C1588"/>
      <c r="D1588" s="11"/>
      <c r="J1588"/>
      <c r="L1588"/>
      <c r="M1588"/>
    </row>
    <row r="1589" spans="3:13" x14ac:dyDescent="0.2">
      <c r="C1589"/>
      <c r="D1589" s="11"/>
      <c r="J1589"/>
      <c r="L1589"/>
      <c r="M1589"/>
    </row>
    <row r="1590" spans="3:13" x14ac:dyDescent="0.2">
      <c r="C1590"/>
      <c r="D1590" s="11"/>
      <c r="J1590"/>
      <c r="L1590"/>
      <c r="M1590"/>
    </row>
    <row r="1591" spans="3:13" x14ac:dyDescent="0.2">
      <c r="C1591"/>
      <c r="D1591" s="11"/>
      <c r="J1591"/>
      <c r="L1591"/>
      <c r="M1591"/>
    </row>
    <row r="1592" spans="3:13" x14ac:dyDescent="0.2">
      <c r="C1592"/>
      <c r="D1592" s="11"/>
      <c r="J1592"/>
      <c r="L1592"/>
      <c r="M1592"/>
    </row>
    <row r="1593" spans="3:13" x14ac:dyDescent="0.2">
      <c r="C1593"/>
      <c r="D1593" s="11"/>
      <c r="J1593"/>
      <c r="L1593"/>
      <c r="M1593"/>
    </row>
    <row r="1594" spans="3:13" x14ac:dyDescent="0.2">
      <c r="C1594"/>
      <c r="D1594" s="11"/>
      <c r="J1594"/>
      <c r="L1594"/>
      <c r="M1594"/>
    </row>
    <row r="1595" spans="3:13" x14ac:dyDescent="0.2">
      <c r="C1595"/>
      <c r="D1595" s="11"/>
      <c r="J1595"/>
      <c r="L1595"/>
      <c r="M1595"/>
    </row>
    <row r="1596" spans="3:13" x14ac:dyDescent="0.2">
      <c r="C1596"/>
      <c r="D1596" s="11"/>
      <c r="J1596"/>
      <c r="L1596"/>
      <c r="M1596"/>
    </row>
    <row r="1597" spans="3:13" x14ac:dyDescent="0.2">
      <c r="C1597"/>
      <c r="D1597" s="11"/>
      <c r="J1597"/>
      <c r="L1597"/>
      <c r="M1597"/>
    </row>
    <row r="1598" spans="3:13" x14ac:dyDescent="0.2">
      <c r="C1598"/>
      <c r="D1598" s="11"/>
      <c r="J1598"/>
      <c r="L1598"/>
      <c r="M1598"/>
    </row>
    <row r="1599" spans="3:13" x14ac:dyDescent="0.2">
      <c r="C1599"/>
      <c r="D1599" s="11"/>
      <c r="J1599"/>
      <c r="L1599"/>
      <c r="M1599"/>
    </row>
    <row r="1600" spans="3:13" x14ac:dyDescent="0.2">
      <c r="C1600"/>
      <c r="D1600" s="11"/>
      <c r="J1600"/>
      <c r="L1600"/>
      <c r="M1600"/>
    </row>
    <row r="1601" spans="3:13" x14ac:dyDescent="0.2">
      <c r="C1601"/>
      <c r="D1601" s="11"/>
      <c r="J1601"/>
      <c r="L1601"/>
      <c r="M1601"/>
    </row>
    <row r="1602" spans="3:13" x14ac:dyDescent="0.2">
      <c r="C1602"/>
      <c r="D1602" s="11"/>
      <c r="J1602"/>
      <c r="L1602"/>
      <c r="M1602"/>
    </row>
    <row r="1603" spans="3:13" x14ac:dyDescent="0.2">
      <c r="C1603"/>
      <c r="D1603" s="11"/>
      <c r="J1603"/>
      <c r="L1603"/>
      <c r="M1603"/>
    </row>
    <row r="1604" spans="3:13" x14ac:dyDescent="0.2">
      <c r="C1604"/>
      <c r="D1604" s="11"/>
      <c r="J1604"/>
      <c r="L1604"/>
      <c r="M1604"/>
    </row>
    <row r="1605" spans="3:13" x14ac:dyDescent="0.2">
      <c r="C1605"/>
      <c r="D1605" s="11"/>
      <c r="J1605"/>
      <c r="L1605"/>
      <c r="M1605"/>
    </row>
    <row r="1606" spans="3:13" x14ac:dyDescent="0.2">
      <c r="C1606"/>
      <c r="D1606" s="11"/>
      <c r="J1606"/>
      <c r="L1606"/>
      <c r="M1606"/>
    </row>
    <row r="1607" spans="3:13" x14ac:dyDescent="0.2">
      <c r="C1607"/>
      <c r="D1607" s="11"/>
      <c r="J1607"/>
      <c r="L1607"/>
      <c r="M1607"/>
    </row>
    <row r="1608" spans="3:13" x14ac:dyDescent="0.2">
      <c r="C1608"/>
      <c r="D1608" s="11"/>
      <c r="J1608"/>
      <c r="L1608"/>
      <c r="M1608"/>
    </row>
    <row r="1609" spans="3:13" x14ac:dyDescent="0.2">
      <c r="C1609"/>
      <c r="D1609" s="11"/>
      <c r="J1609"/>
      <c r="L1609"/>
      <c r="M1609"/>
    </row>
    <row r="1610" spans="3:13" x14ac:dyDescent="0.2">
      <c r="C1610"/>
      <c r="D1610" s="11"/>
      <c r="J1610"/>
      <c r="L1610"/>
      <c r="M1610"/>
    </row>
    <row r="1611" spans="3:13" x14ac:dyDescent="0.2">
      <c r="C1611"/>
      <c r="D1611" s="11"/>
      <c r="J1611"/>
      <c r="L1611"/>
      <c r="M1611"/>
    </row>
    <row r="1612" spans="3:13" x14ac:dyDescent="0.2">
      <c r="C1612"/>
      <c r="D1612" s="11"/>
      <c r="J1612"/>
      <c r="L1612"/>
      <c r="M1612"/>
    </row>
    <row r="1613" spans="3:13" x14ac:dyDescent="0.2">
      <c r="C1613"/>
      <c r="D1613" s="11"/>
      <c r="J1613"/>
      <c r="L1613"/>
      <c r="M1613"/>
    </row>
    <row r="1614" spans="3:13" x14ac:dyDescent="0.2">
      <c r="C1614"/>
      <c r="D1614" s="11"/>
      <c r="J1614"/>
      <c r="L1614"/>
      <c r="M1614"/>
    </row>
    <row r="1615" spans="3:13" x14ac:dyDescent="0.2">
      <c r="C1615"/>
      <c r="D1615" s="11"/>
      <c r="J1615"/>
      <c r="L1615"/>
      <c r="M1615"/>
    </row>
    <row r="1616" spans="3:13" x14ac:dyDescent="0.2">
      <c r="C1616"/>
      <c r="D1616" s="11"/>
      <c r="J1616"/>
      <c r="L1616"/>
      <c r="M1616"/>
    </row>
    <row r="1617" spans="3:13" x14ac:dyDescent="0.2">
      <c r="C1617"/>
      <c r="D1617" s="11"/>
      <c r="J1617"/>
      <c r="L1617"/>
      <c r="M1617"/>
    </row>
    <row r="1618" spans="3:13" x14ac:dyDescent="0.2">
      <c r="C1618"/>
      <c r="D1618" s="11"/>
      <c r="J1618"/>
      <c r="L1618"/>
      <c r="M1618"/>
    </row>
    <row r="1619" spans="3:13" x14ac:dyDescent="0.2">
      <c r="C1619"/>
      <c r="D1619" s="11"/>
      <c r="J1619"/>
      <c r="L1619"/>
      <c r="M1619"/>
    </row>
    <row r="1620" spans="3:13" x14ac:dyDescent="0.2">
      <c r="C1620"/>
      <c r="D1620" s="11"/>
      <c r="J1620"/>
      <c r="L1620"/>
      <c r="M1620"/>
    </row>
    <row r="1621" spans="3:13" x14ac:dyDescent="0.2">
      <c r="C1621"/>
      <c r="D1621" s="11"/>
      <c r="J1621"/>
      <c r="L1621"/>
      <c r="M1621"/>
    </row>
    <row r="1622" spans="3:13" x14ac:dyDescent="0.2">
      <c r="C1622"/>
      <c r="D1622" s="11"/>
      <c r="J1622"/>
      <c r="L1622"/>
      <c r="M1622"/>
    </row>
    <row r="1623" spans="3:13" x14ac:dyDescent="0.2">
      <c r="C1623"/>
      <c r="D1623" s="11"/>
      <c r="J1623"/>
      <c r="L1623"/>
      <c r="M1623"/>
    </row>
    <row r="1624" spans="3:13" x14ac:dyDescent="0.2">
      <c r="C1624"/>
      <c r="D1624" s="11"/>
      <c r="J1624"/>
      <c r="L1624"/>
      <c r="M1624"/>
    </row>
    <row r="1625" spans="3:13" x14ac:dyDescent="0.2">
      <c r="C1625"/>
      <c r="D1625" s="11"/>
      <c r="J1625"/>
      <c r="L1625"/>
      <c r="M1625"/>
    </row>
    <row r="1626" spans="3:13" x14ac:dyDescent="0.2">
      <c r="C1626"/>
      <c r="D1626" s="11"/>
      <c r="J1626"/>
      <c r="L1626"/>
      <c r="M1626"/>
    </row>
    <row r="1627" spans="3:13" x14ac:dyDescent="0.2">
      <c r="C1627"/>
      <c r="D1627" s="11"/>
      <c r="J1627"/>
      <c r="L1627"/>
      <c r="M1627"/>
    </row>
    <row r="1628" spans="3:13" x14ac:dyDescent="0.2">
      <c r="C1628"/>
      <c r="D1628" s="11"/>
      <c r="J1628"/>
      <c r="L1628"/>
      <c r="M1628"/>
    </row>
    <row r="1629" spans="3:13" x14ac:dyDescent="0.2">
      <c r="C1629"/>
      <c r="D1629" s="11"/>
      <c r="J1629"/>
      <c r="L1629"/>
      <c r="M1629"/>
    </row>
    <row r="1630" spans="3:13" x14ac:dyDescent="0.2">
      <c r="C1630"/>
      <c r="D1630" s="11"/>
      <c r="J1630"/>
      <c r="L1630"/>
      <c r="M1630"/>
    </row>
    <row r="1631" spans="3:13" x14ac:dyDescent="0.2">
      <c r="C1631"/>
      <c r="D1631" s="11"/>
      <c r="J1631"/>
      <c r="L1631"/>
      <c r="M1631"/>
    </row>
    <row r="1632" spans="3:13" x14ac:dyDescent="0.2">
      <c r="C1632"/>
      <c r="D1632" s="11"/>
      <c r="J1632"/>
      <c r="L1632"/>
      <c r="M1632"/>
    </row>
    <row r="1633" spans="3:13" x14ac:dyDescent="0.2">
      <c r="C1633"/>
      <c r="D1633" s="11"/>
      <c r="J1633"/>
      <c r="L1633"/>
      <c r="M1633"/>
    </row>
    <row r="1634" spans="3:13" x14ac:dyDescent="0.2">
      <c r="C1634"/>
      <c r="D1634" s="11"/>
      <c r="J1634"/>
      <c r="L1634"/>
      <c r="M1634"/>
    </row>
    <row r="1635" spans="3:13" x14ac:dyDescent="0.2">
      <c r="C1635"/>
      <c r="D1635" s="11"/>
      <c r="J1635"/>
      <c r="L1635"/>
      <c r="M1635"/>
    </row>
    <row r="1636" spans="3:13" x14ac:dyDescent="0.2">
      <c r="C1636"/>
      <c r="D1636" s="11"/>
      <c r="J1636"/>
      <c r="L1636"/>
      <c r="M1636"/>
    </row>
    <row r="1637" spans="3:13" x14ac:dyDescent="0.2">
      <c r="C1637"/>
      <c r="D1637" s="11"/>
      <c r="J1637"/>
      <c r="L1637"/>
      <c r="M1637"/>
    </row>
    <row r="1638" spans="3:13" x14ac:dyDescent="0.2">
      <c r="C1638"/>
      <c r="D1638" s="11"/>
      <c r="J1638"/>
      <c r="L1638"/>
      <c r="M1638"/>
    </row>
    <row r="1639" spans="3:13" x14ac:dyDescent="0.2">
      <c r="C1639"/>
      <c r="D1639" s="11"/>
      <c r="J1639"/>
      <c r="L1639"/>
      <c r="M1639"/>
    </row>
    <row r="1640" spans="3:13" x14ac:dyDescent="0.2">
      <c r="C1640"/>
      <c r="D1640" s="11"/>
      <c r="J1640"/>
      <c r="L1640"/>
      <c r="M1640"/>
    </row>
    <row r="1641" spans="3:13" x14ac:dyDescent="0.2">
      <c r="C1641"/>
      <c r="D1641" s="11"/>
      <c r="J1641"/>
      <c r="L1641"/>
      <c r="M1641"/>
    </row>
    <row r="1642" spans="3:13" x14ac:dyDescent="0.2">
      <c r="C1642"/>
      <c r="D1642" s="11"/>
      <c r="J1642"/>
      <c r="L1642"/>
      <c r="M1642"/>
    </row>
    <row r="1643" spans="3:13" x14ac:dyDescent="0.2">
      <c r="C1643"/>
      <c r="D1643" s="11"/>
      <c r="J1643"/>
      <c r="L1643"/>
      <c r="M1643"/>
    </row>
    <row r="1644" spans="3:13" x14ac:dyDescent="0.2">
      <c r="C1644"/>
      <c r="D1644" s="11"/>
      <c r="J1644"/>
      <c r="L1644"/>
      <c r="M1644"/>
    </row>
    <row r="1645" spans="3:13" x14ac:dyDescent="0.2">
      <c r="C1645"/>
      <c r="D1645" s="11"/>
      <c r="J1645"/>
      <c r="L1645"/>
      <c r="M1645"/>
    </row>
    <row r="1646" spans="3:13" x14ac:dyDescent="0.2">
      <c r="C1646"/>
      <c r="D1646" s="11"/>
      <c r="J1646"/>
      <c r="L1646"/>
      <c r="M1646"/>
    </row>
    <row r="1647" spans="3:13" x14ac:dyDescent="0.2">
      <c r="C1647"/>
      <c r="D1647" s="11"/>
      <c r="J1647"/>
      <c r="L1647"/>
      <c r="M1647"/>
    </row>
    <row r="1648" spans="3:13" x14ac:dyDescent="0.2">
      <c r="C1648"/>
      <c r="D1648" s="11"/>
      <c r="J1648"/>
      <c r="L1648"/>
      <c r="M1648"/>
    </row>
    <row r="1649" spans="3:13" x14ac:dyDescent="0.2">
      <c r="C1649"/>
      <c r="D1649" s="11"/>
      <c r="J1649"/>
      <c r="L1649"/>
      <c r="M1649"/>
    </row>
    <row r="1650" spans="3:13" x14ac:dyDescent="0.2">
      <c r="C1650"/>
      <c r="D1650" s="11"/>
      <c r="J1650"/>
      <c r="L1650"/>
      <c r="M1650"/>
    </row>
    <row r="1651" spans="3:13" x14ac:dyDescent="0.2">
      <c r="C1651"/>
      <c r="D1651" s="11"/>
      <c r="J1651"/>
      <c r="L1651"/>
      <c r="M1651"/>
    </row>
    <row r="1652" spans="3:13" x14ac:dyDescent="0.2">
      <c r="C1652"/>
      <c r="D1652" s="11"/>
      <c r="J1652"/>
      <c r="L1652"/>
      <c r="M1652"/>
    </row>
    <row r="1653" spans="3:13" x14ac:dyDescent="0.2">
      <c r="C1653"/>
      <c r="D1653" s="11"/>
      <c r="J1653"/>
      <c r="L1653"/>
      <c r="M1653"/>
    </row>
    <row r="1654" spans="3:13" x14ac:dyDescent="0.2">
      <c r="C1654"/>
      <c r="D1654" s="11"/>
      <c r="J1654"/>
      <c r="L1654"/>
      <c r="M1654"/>
    </row>
    <row r="1655" spans="3:13" x14ac:dyDescent="0.2">
      <c r="C1655"/>
      <c r="D1655" s="11"/>
      <c r="J1655"/>
      <c r="L1655"/>
      <c r="M1655"/>
    </row>
    <row r="1656" spans="3:13" x14ac:dyDescent="0.2">
      <c r="C1656"/>
      <c r="D1656" s="11"/>
      <c r="J1656"/>
      <c r="L1656"/>
      <c r="M1656"/>
    </row>
    <row r="1657" spans="3:13" x14ac:dyDescent="0.2">
      <c r="C1657"/>
      <c r="D1657" s="11"/>
      <c r="J1657"/>
      <c r="L1657"/>
      <c r="M1657"/>
    </row>
    <row r="1658" spans="3:13" x14ac:dyDescent="0.2">
      <c r="C1658"/>
      <c r="D1658" s="11"/>
      <c r="J1658"/>
      <c r="L1658"/>
      <c r="M1658"/>
    </row>
    <row r="1659" spans="3:13" x14ac:dyDescent="0.2">
      <c r="C1659"/>
      <c r="D1659" s="11"/>
      <c r="J1659"/>
      <c r="L1659"/>
      <c r="M1659"/>
    </row>
    <row r="1660" spans="3:13" x14ac:dyDescent="0.2">
      <c r="C1660"/>
      <c r="D1660" s="11"/>
      <c r="J1660"/>
      <c r="L1660"/>
      <c r="M1660"/>
    </row>
    <row r="1661" spans="3:13" x14ac:dyDescent="0.2">
      <c r="C1661"/>
      <c r="D1661" s="11"/>
      <c r="J1661"/>
      <c r="L1661"/>
      <c r="M1661"/>
    </row>
    <row r="1662" spans="3:13" x14ac:dyDescent="0.2">
      <c r="C1662"/>
      <c r="D1662" s="11"/>
      <c r="J1662"/>
      <c r="L1662"/>
      <c r="M1662"/>
    </row>
    <row r="1663" spans="3:13" x14ac:dyDescent="0.2">
      <c r="C1663"/>
      <c r="D1663" s="11"/>
      <c r="J1663"/>
      <c r="L1663"/>
      <c r="M1663"/>
    </row>
    <row r="1664" spans="3:13" x14ac:dyDescent="0.2">
      <c r="C1664"/>
      <c r="D1664" s="11"/>
      <c r="J1664"/>
      <c r="L1664"/>
      <c r="M1664"/>
    </row>
    <row r="1665" spans="3:13" x14ac:dyDescent="0.2">
      <c r="C1665"/>
      <c r="D1665" s="11"/>
      <c r="J1665"/>
      <c r="L1665"/>
      <c r="M1665"/>
    </row>
    <row r="1666" spans="3:13" x14ac:dyDescent="0.2">
      <c r="C1666"/>
      <c r="D1666" s="11"/>
      <c r="J1666"/>
      <c r="L1666"/>
      <c r="M1666"/>
    </row>
    <row r="1667" spans="3:13" x14ac:dyDescent="0.2">
      <c r="C1667"/>
      <c r="D1667" s="11"/>
      <c r="J1667"/>
      <c r="L1667"/>
      <c r="M1667"/>
    </row>
    <row r="1668" spans="3:13" x14ac:dyDescent="0.2">
      <c r="C1668"/>
      <c r="D1668" s="11"/>
      <c r="J1668"/>
      <c r="L1668"/>
      <c r="M1668"/>
    </row>
    <row r="1669" spans="3:13" x14ac:dyDescent="0.2">
      <c r="C1669"/>
      <c r="D1669" s="11"/>
      <c r="J1669"/>
      <c r="L1669"/>
      <c r="M1669"/>
    </row>
    <row r="1670" spans="3:13" x14ac:dyDescent="0.2">
      <c r="C1670"/>
      <c r="D1670" s="11"/>
      <c r="J1670"/>
      <c r="L1670"/>
      <c r="M1670"/>
    </row>
    <row r="1671" spans="3:13" x14ac:dyDescent="0.2">
      <c r="C1671"/>
      <c r="D1671" s="11"/>
      <c r="J1671"/>
      <c r="L1671"/>
      <c r="M1671"/>
    </row>
    <row r="1672" spans="3:13" x14ac:dyDescent="0.2">
      <c r="C1672"/>
      <c r="D1672" s="11"/>
      <c r="J1672"/>
      <c r="L1672"/>
      <c r="M1672"/>
    </row>
    <row r="1673" spans="3:13" x14ac:dyDescent="0.2">
      <c r="C1673"/>
      <c r="D1673" s="11"/>
      <c r="J1673"/>
      <c r="L1673"/>
      <c r="M1673"/>
    </row>
    <row r="1674" spans="3:13" x14ac:dyDescent="0.2">
      <c r="C1674"/>
      <c r="D1674" s="11"/>
      <c r="J1674"/>
      <c r="L1674"/>
      <c r="M1674"/>
    </row>
    <row r="1675" spans="3:13" x14ac:dyDescent="0.2">
      <c r="C1675"/>
      <c r="D1675" s="11"/>
      <c r="J1675"/>
      <c r="L1675"/>
      <c r="M1675"/>
    </row>
    <row r="1676" spans="3:13" x14ac:dyDescent="0.2">
      <c r="C1676"/>
      <c r="D1676" s="11"/>
      <c r="J1676"/>
      <c r="L1676"/>
      <c r="M1676"/>
    </row>
    <row r="1677" spans="3:13" x14ac:dyDescent="0.2">
      <c r="C1677"/>
      <c r="D1677" s="11"/>
      <c r="J1677"/>
      <c r="L1677"/>
      <c r="M1677"/>
    </row>
    <row r="1678" spans="3:13" x14ac:dyDescent="0.2">
      <c r="C1678"/>
      <c r="D1678" s="11"/>
      <c r="J1678"/>
      <c r="L1678"/>
      <c r="M1678"/>
    </row>
    <row r="1679" spans="3:13" x14ac:dyDescent="0.2">
      <c r="C1679"/>
      <c r="D1679" s="11"/>
      <c r="J1679"/>
      <c r="L1679"/>
      <c r="M1679"/>
    </row>
    <row r="1680" spans="3:13" x14ac:dyDescent="0.2">
      <c r="C1680"/>
      <c r="D1680" s="11"/>
      <c r="J1680"/>
      <c r="L1680"/>
      <c r="M1680"/>
    </row>
    <row r="1681" spans="3:13" x14ac:dyDescent="0.2">
      <c r="C1681"/>
      <c r="D1681" s="11"/>
      <c r="J1681"/>
      <c r="L1681"/>
      <c r="M1681"/>
    </row>
    <row r="1682" spans="3:13" x14ac:dyDescent="0.2">
      <c r="C1682"/>
      <c r="D1682" s="11"/>
      <c r="J1682"/>
      <c r="L1682"/>
      <c r="M1682"/>
    </row>
    <row r="1683" spans="3:13" x14ac:dyDescent="0.2">
      <c r="C1683"/>
      <c r="D1683" s="11"/>
      <c r="J1683"/>
      <c r="L1683"/>
      <c r="M1683"/>
    </row>
    <row r="1684" spans="3:13" x14ac:dyDescent="0.2">
      <c r="C1684"/>
      <c r="D1684" s="11"/>
      <c r="J1684"/>
      <c r="L1684"/>
      <c r="M1684"/>
    </row>
    <row r="1685" spans="3:13" x14ac:dyDescent="0.2">
      <c r="C1685"/>
      <c r="D1685" s="11"/>
      <c r="J1685"/>
      <c r="L1685"/>
      <c r="M1685"/>
    </row>
    <row r="1686" spans="3:13" x14ac:dyDescent="0.2">
      <c r="C1686"/>
      <c r="D1686" s="11"/>
      <c r="J1686"/>
      <c r="L1686"/>
      <c r="M1686"/>
    </row>
    <row r="1687" spans="3:13" x14ac:dyDescent="0.2">
      <c r="C1687"/>
      <c r="D1687" s="11"/>
      <c r="J1687"/>
      <c r="L1687"/>
      <c r="M1687"/>
    </row>
    <row r="1688" spans="3:13" x14ac:dyDescent="0.2">
      <c r="C1688"/>
      <c r="D1688" s="11"/>
      <c r="J1688"/>
      <c r="L1688"/>
      <c r="M1688"/>
    </row>
    <row r="1689" spans="3:13" x14ac:dyDescent="0.2">
      <c r="C1689"/>
      <c r="D1689" s="11"/>
      <c r="J1689"/>
      <c r="L1689"/>
      <c r="M1689"/>
    </row>
    <row r="1690" spans="3:13" x14ac:dyDescent="0.2">
      <c r="C1690"/>
      <c r="D1690" s="11"/>
      <c r="J1690"/>
      <c r="L1690"/>
      <c r="M1690"/>
    </row>
    <row r="1691" spans="3:13" x14ac:dyDescent="0.2">
      <c r="C1691"/>
      <c r="D1691" s="11"/>
      <c r="J1691"/>
      <c r="L1691"/>
      <c r="M1691"/>
    </row>
    <row r="1692" spans="3:13" x14ac:dyDescent="0.2">
      <c r="C1692"/>
      <c r="D1692" s="11"/>
      <c r="J1692"/>
      <c r="L1692"/>
      <c r="M1692"/>
    </row>
    <row r="1693" spans="3:13" x14ac:dyDescent="0.2">
      <c r="C1693"/>
      <c r="D1693" s="11"/>
      <c r="J1693"/>
      <c r="L1693"/>
      <c r="M1693"/>
    </row>
    <row r="1694" spans="3:13" x14ac:dyDescent="0.2">
      <c r="C1694"/>
      <c r="D1694" s="11"/>
      <c r="J1694"/>
      <c r="L1694"/>
      <c r="M1694"/>
    </row>
    <row r="1695" spans="3:13" x14ac:dyDescent="0.2">
      <c r="C1695"/>
      <c r="D1695" s="11"/>
      <c r="J1695"/>
      <c r="L1695"/>
      <c r="M1695"/>
    </row>
    <row r="1696" spans="3:13" x14ac:dyDescent="0.2">
      <c r="C1696"/>
      <c r="D1696" s="11"/>
      <c r="J1696"/>
      <c r="L1696"/>
      <c r="M1696"/>
    </row>
    <row r="1697" spans="3:13" x14ac:dyDescent="0.2">
      <c r="C1697"/>
      <c r="D1697" s="11"/>
      <c r="J1697"/>
      <c r="L1697"/>
      <c r="M1697"/>
    </row>
    <row r="1698" spans="3:13" x14ac:dyDescent="0.2">
      <c r="C1698"/>
      <c r="D1698" s="11"/>
      <c r="J1698"/>
      <c r="L1698"/>
      <c r="M1698"/>
    </row>
    <row r="1699" spans="3:13" x14ac:dyDescent="0.2">
      <c r="C1699"/>
      <c r="D1699" s="11"/>
      <c r="J1699"/>
      <c r="L1699"/>
      <c r="M1699"/>
    </row>
    <row r="1700" spans="3:13" x14ac:dyDescent="0.2">
      <c r="C1700"/>
      <c r="D1700" s="11"/>
      <c r="J1700"/>
      <c r="L1700"/>
      <c r="M1700"/>
    </row>
    <row r="1701" spans="3:13" x14ac:dyDescent="0.2">
      <c r="C1701"/>
      <c r="D1701" s="11"/>
      <c r="J1701"/>
      <c r="L1701"/>
      <c r="M1701"/>
    </row>
    <row r="1702" spans="3:13" x14ac:dyDescent="0.2">
      <c r="C1702"/>
      <c r="D1702" s="11"/>
      <c r="J1702"/>
      <c r="L1702"/>
      <c r="M1702"/>
    </row>
    <row r="1703" spans="3:13" x14ac:dyDescent="0.2">
      <c r="C1703"/>
      <c r="D1703" s="11"/>
      <c r="J1703"/>
      <c r="L1703"/>
      <c r="M1703"/>
    </row>
    <row r="1704" spans="3:13" x14ac:dyDescent="0.2">
      <c r="C1704"/>
      <c r="D1704" s="11"/>
      <c r="J1704"/>
      <c r="L1704"/>
      <c r="M1704"/>
    </row>
    <row r="1705" spans="3:13" x14ac:dyDescent="0.2">
      <c r="C1705"/>
      <c r="D1705" s="11"/>
      <c r="J1705"/>
      <c r="L1705"/>
      <c r="M1705"/>
    </row>
    <row r="1706" spans="3:13" x14ac:dyDescent="0.2">
      <c r="C1706"/>
      <c r="D1706" s="11"/>
      <c r="J1706"/>
      <c r="L1706"/>
      <c r="M1706"/>
    </row>
    <row r="1707" spans="3:13" x14ac:dyDescent="0.2">
      <c r="C1707"/>
      <c r="D1707" s="11"/>
      <c r="J1707"/>
      <c r="L1707"/>
      <c r="M1707"/>
    </row>
    <row r="1708" spans="3:13" x14ac:dyDescent="0.2">
      <c r="C1708"/>
      <c r="D1708" s="11"/>
      <c r="J1708"/>
      <c r="L1708"/>
      <c r="M1708"/>
    </row>
    <row r="1709" spans="3:13" x14ac:dyDescent="0.2">
      <c r="C1709"/>
      <c r="D1709" s="11"/>
      <c r="J1709"/>
      <c r="L1709"/>
      <c r="M1709"/>
    </row>
    <row r="1710" spans="3:13" x14ac:dyDescent="0.2">
      <c r="C1710"/>
      <c r="D1710" s="11"/>
      <c r="J1710"/>
      <c r="L1710"/>
      <c r="M1710"/>
    </row>
    <row r="1711" spans="3:13" x14ac:dyDescent="0.2">
      <c r="C1711"/>
      <c r="D1711" s="11"/>
      <c r="J1711"/>
      <c r="L1711"/>
      <c r="M1711"/>
    </row>
    <row r="1712" spans="3:13" x14ac:dyDescent="0.2">
      <c r="C1712"/>
      <c r="D1712" s="11"/>
      <c r="J1712"/>
      <c r="L1712"/>
      <c r="M1712"/>
    </row>
    <row r="1713" spans="3:13" x14ac:dyDescent="0.2">
      <c r="C1713"/>
      <c r="D1713" s="11"/>
      <c r="J1713"/>
      <c r="L1713"/>
      <c r="M1713"/>
    </row>
    <row r="1714" spans="3:13" x14ac:dyDescent="0.2">
      <c r="C1714"/>
      <c r="D1714" s="11"/>
      <c r="J1714"/>
      <c r="L1714"/>
      <c r="M1714"/>
    </row>
    <row r="1715" spans="3:13" x14ac:dyDescent="0.2">
      <c r="C1715"/>
      <c r="D1715" s="11"/>
      <c r="J1715"/>
      <c r="L1715"/>
      <c r="M1715"/>
    </row>
    <row r="1716" spans="3:13" x14ac:dyDescent="0.2">
      <c r="C1716"/>
      <c r="D1716" s="11"/>
      <c r="J1716"/>
      <c r="L1716"/>
      <c r="M1716"/>
    </row>
    <row r="1717" spans="3:13" x14ac:dyDescent="0.2">
      <c r="C1717"/>
      <c r="D1717" s="11"/>
      <c r="J1717"/>
      <c r="L1717"/>
      <c r="M1717"/>
    </row>
    <row r="1718" spans="3:13" x14ac:dyDescent="0.2">
      <c r="C1718"/>
      <c r="D1718" s="11"/>
      <c r="J1718"/>
      <c r="L1718"/>
      <c r="M1718"/>
    </row>
    <row r="1719" spans="3:13" x14ac:dyDescent="0.2">
      <c r="C1719"/>
      <c r="D1719" s="11"/>
      <c r="J1719"/>
      <c r="L1719"/>
      <c r="M1719"/>
    </row>
    <row r="1720" spans="3:13" x14ac:dyDescent="0.2">
      <c r="C1720"/>
      <c r="D1720" s="11"/>
      <c r="J1720"/>
      <c r="L1720"/>
      <c r="M1720"/>
    </row>
    <row r="1721" spans="3:13" x14ac:dyDescent="0.2">
      <c r="C1721"/>
      <c r="D1721" s="11"/>
      <c r="J1721"/>
      <c r="L1721"/>
      <c r="M1721"/>
    </row>
    <row r="1722" spans="3:13" x14ac:dyDescent="0.2">
      <c r="C1722"/>
      <c r="D1722" s="11"/>
      <c r="J1722"/>
      <c r="L1722"/>
      <c r="M1722"/>
    </row>
    <row r="1723" spans="3:13" x14ac:dyDescent="0.2">
      <c r="C1723"/>
      <c r="D1723" s="11"/>
      <c r="J1723"/>
      <c r="L1723"/>
      <c r="M1723"/>
    </row>
    <row r="1724" spans="3:13" x14ac:dyDescent="0.2">
      <c r="C1724"/>
      <c r="D1724" s="11"/>
      <c r="J1724"/>
      <c r="L1724"/>
      <c r="M1724"/>
    </row>
    <row r="1725" spans="3:13" x14ac:dyDescent="0.2">
      <c r="C1725"/>
      <c r="D1725" s="11"/>
      <c r="J1725"/>
      <c r="L1725"/>
      <c r="M1725"/>
    </row>
    <row r="1726" spans="3:13" x14ac:dyDescent="0.2">
      <c r="C1726"/>
      <c r="D1726" s="11"/>
      <c r="J1726"/>
      <c r="L1726"/>
      <c r="M1726"/>
    </row>
    <row r="1727" spans="3:13" x14ac:dyDescent="0.2">
      <c r="C1727"/>
      <c r="D1727" s="11"/>
      <c r="J1727"/>
      <c r="L1727"/>
      <c r="M1727"/>
    </row>
    <row r="1728" spans="3:13" x14ac:dyDescent="0.2">
      <c r="C1728"/>
      <c r="D1728" s="11"/>
      <c r="J1728"/>
      <c r="L1728"/>
      <c r="M1728"/>
    </row>
    <row r="1729" spans="3:13" x14ac:dyDescent="0.2">
      <c r="C1729"/>
      <c r="D1729" s="11"/>
      <c r="J1729"/>
      <c r="L1729"/>
      <c r="M1729"/>
    </row>
    <row r="1730" spans="3:13" x14ac:dyDescent="0.2">
      <c r="C1730"/>
      <c r="D1730" s="11"/>
      <c r="J1730"/>
      <c r="L1730"/>
      <c r="M1730"/>
    </row>
    <row r="1731" spans="3:13" x14ac:dyDescent="0.2">
      <c r="C1731"/>
      <c r="D1731" s="11"/>
      <c r="J1731"/>
      <c r="L1731"/>
      <c r="M1731"/>
    </row>
    <row r="1732" spans="3:13" x14ac:dyDescent="0.2">
      <c r="C1732"/>
      <c r="D1732" s="11"/>
      <c r="J1732"/>
      <c r="L1732"/>
      <c r="M1732"/>
    </row>
    <row r="1733" spans="3:13" x14ac:dyDescent="0.2">
      <c r="C1733"/>
      <c r="D1733" s="11"/>
      <c r="J1733"/>
      <c r="L1733"/>
      <c r="M1733"/>
    </row>
    <row r="1734" spans="3:13" x14ac:dyDescent="0.2">
      <c r="C1734"/>
      <c r="D1734" s="11"/>
      <c r="J1734"/>
      <c r="L1734"/>
      <c r="M1734"/>
    </row>
    <row r="1735" spans="3:13" x14ac:dyDescent="0.2">
      <c r="C1735"/>
      <c r="D1735" s="11"/>
      <c r="J1735"/>
      <c r="L1735"/>
      <c r="M1735"/>
    </row>
    <row r="1736" spans="3:13" x14ac:dyDescent="0.2">
      <c r="C1736"/>
      <c r="D1736" s="11"/>
      <c r="J1736"/>
      <c r="L1736"/>
      <c r="M1736"/>
    </row>
    <row r="1737" spans="3:13" x14ac:dyDescent="0.2">
      <c r="C1737"/>
      <c r="D1737" s="11"/>
      <c r="J1737"/>
      <c r="L1737"/>
      <c r="M1737"/>
    </row>
    <row r="1738" spans="3:13" x14ac:dyDescent="0.2">
      <c r="C1738"/>
      <c r="D1738" s="11"/>
      <c r="J1738"/>
      <c r="L1738"/>
      <c r="M1738"/>
    </row>
    <row r="1739" spans="3:13" x14ac:dyDescent="0.2">
      <c r="C1739"/>
      <c r="D1739" s="11"/>
      <c r="J1739"/>
      <c r="L1739"/>
      <c r="M1739"/>
    </row>
    <row r="1740" spans="3:13" x14ac:dyDescent="0.2">
      <c r="C1740"/>
      <c r="D1740" s="11"/>
      <c r="J1740"/>
      <c r="L1740"/>
      <c r="M1740"/>
    </row>
    <row r="1741" spans="3:13" x14ac:dyDescent="0.2">
      <c r="C1741"/>
      <c r="D1741" s="11"/>
      <c r="J1741"/>
      <c r="L1741"/>
      <c r="M1741"/>
    </row>
    <row r="1742" spans="3:13" x14ac:dyDescent="0.2">
      <c r="C1742"/>
      <c r="D1742" s="11"/>
      <c r="J1742"/>
      <c r="L1742"/>
      <c r="M1742"/>
    </row>
    <row r="1743" spans="3:13" x14ac:dyDescent="0.2">
      <c r="C1743"/>
      <c r="D1743" s="11"/>
      <c r="J1743"/>
      <c r="L1743"/>
      <c r="M1743"/>
    </row>
    <row r="1744" spans="3:13" x14ac:dyDescent="0.2">
      <c r="C1744"/>
      <c r="D1744" s="11"/>
      <c r="J1744"/>
      <c r="L1744"/>
      <c r="M1744"/>
    </row>
    <row r="1745" spans="3:13" x14ac:dyDescent="0.2">
      <c r="C1745"/>
      <c r="D1745" s="11"/>
      <c r="J1745"/>
      <c r="L1745"/>
      <c r="M1745"/>
    </row>
    <row r="1746" spans="3:13" x14ac:dyDescent="0.2">
      <c r="C1746"/>
      <c r="D1746" s="11"/>
      <c r="J1746"/>
      <c r="L1746"/>
      <c r="M1746"/>
    </row>
    <row r="1747" spans="3:13" x14ac:dyDescent="0.2">
      <c r="C1747"/>
      <c r="D1747" s="11"/>
      <c r="J1747"/>
      <c r="L1747"/>
      <c r="M1747"/>
    </row>
    <row r="1748" spans="3:13" x14ac:dyDescent="0.2">
      <c r="C1748"/>
      <c r="D1748" s="11"/>
      <c r="J1748"/>
      <c r="L1748"/>
      <c r="M1748"/>
    </row>
    <row r="1749" spans="3:13" x14ac:dyDescent="0.2">
      <c r="C1749"/>
      <c r="D1749" s="11"/>
      <c r="J1749"/>
      <c r="L1749"/>
      <c r="M1749"/>
    </row>
    <row r="1750" spans="3:13" x14ac:dyDescent="0.2">
      <c r="C1750"/>
      <c r="D1750" s="11"/>
      <c r="J1750"/>
      <c r="L1750"/>
      <c r="M1750"/>
    </row>
    <row r="1751" spans="3:13" x14ac:dyDescent="0.2">
      <c r="C1751"/>
      <c r="D1751" s="11"/>
      <c r="J1751"/>
      <c r="L1751"/>
      <c r="M1751"/>
    </row>
    <row r="1752" spans="3:13" x14ac:dyDescent="0.2">
      <c r="C1752"/>
      <c r="D1752" s="11"/>
      <c r="J1752"/>
      <c r="L1752"/>
      <c r="M1752"/>
    </row>
    <row r="1753" spans="3:13" x14ac:dyDescent="0.2">
      <c r="C1753"/>
      <c r="D1753" s="11"/>
      <c r="J1753"/>
      <c r="L1753"/>
      <c r="M1753"/>
    </row>
    <row r="1754" spans="3:13" x14ac:dyDescent="0.2">
      <c r="C1754"/>
      <c r="D1754" s="11"/>
      <c r="J1754"/>
      <c r="L1754"/>
      <c r="M1754"/>
    </row>
    <row r="1755" spans="3:13" x14ac:dyDescent="0.2">
      <c r="C1755"/>
      <c r="D1755" s="11"/>
      <c r="J1755"/>
      <c r="L1755"/>
      <c r="M1755"/>
    </row>
    <row r="1756" spans="3:13" x14ac:dyDescent="0.2">
      <c r="C1756"/>
      <c r="D1756" s="11"/>
      <c r="J1756"/>
      <c r="L1756"/>
      <c r="M1756"/>
    </row>
    <row r="1757" spans="3:13" x14ac:dyDescent="0.2">
      <c r="C1757"/>
      <c r="D1757" s="11"/>
      <c r="J1757"/>
      <c r="L1757"/>
      <c r="M1757"/>
    </row>
    <row r="1758" spans="3:13" x14ac:dyDescent="0.2">
      <c r="C1758"/>
      <c r="D1758" s="11"/>
      <c r="J1758"/>
      <c r="L1758"/>
      <c r="M1758"/>
    </row>
    <row r="1759" spans="3:13" x14ac:dyDescent="0.2">
      <c r="C1759"/>
      <c r="D1759" s="11"/>
      <c r="J1759"/>
      <c r="L1759"/>
      <c r="M1759"/>
    </row>
    <row r="1760" spans="3:13" x14ac:dyDescent="0.2">
      <c r="C1760"/>
      <c r="D1760" s="11"/>
      <c r="J1760"/>
      <c r="L1760"/>
      <c r="M1760"/>
    </row>
    <row r="1761" spans="3:13" x14ac:dyDescent="0.2">
      <c r="C1761"/>
      <c r="D1761" s="11"/>
      <c r="J1761"/>
      <c r="L1761"/>
      <c r="M1761"/>
    </row>
    <row r="1762" spans="3:13" x14ac:dyDescent="0.2">
      <c r="C1762"/>
      <c r="D1762" s="11"/>
      <c r="J1762"/>
      <c r="L1762"/>
      <c r="M1762"/>
    </row>
    <row r="1763" spans="3:13" x14ac:dyDescent="0.2">
      <c r="C1763"/>
      <c r="D1763" s="11"/>
      <c r="J1763"/>
      <c r="L1763"/>
      <c r="M1763"/>
    </row>
    <row r="1764" spans="3:13" x14ac:dyDescent="0.2">
      <c r="C1764"/>
      <c r="D1764" s="11"/>
      <c r="J1764"/>
      <c r="L1764"/>
      <c r="M1764"/>
    </row>
    <row r="1765" spans="3:13" x14ac:dyDescent="0.2">
      <c r="C1765"/>
      <c r="D1765" s="11"/>
      <c r="J1765"/>
      <c r="L1765"/>
      <c r="M1765"/>
    </row>
    <row r="1766" spans="3:13" x14ac:dyDescent="0.2">
      <c r="C1766"/>
      <c r="D1766" s="11"/>
      <c r="J1766"/>
      <c r="L1766"/>
      <c r="M1766"/>
    </row>
    <row r="1767" spans="3:13" x14ac:dyDescent="0.2">
      <c r="C1767"/>
      <c r="D1767" s="11"/>
      <c r="J1767"/>
      <c r="L1767"/>
      <c r="M1767"/>
    </row>
    <row r="1768" spans="3:13" x14ac:dyDescent="0.2">
      <c r="C1768"/>
      <c r="D1768" s="11"/>
      <c r="J1768"/>
      <c r="L1768"/>
      <c r="M1768"/>
    </row>
    <row r="1769" spans="3:13" x14ac:dyDescent="0.2">
      <c r="C1769"/>
      <c r="D1769" s="11"/>
      <c r="J1769"/>
      <c r="L1769"/>
      <c r="M1769"/>
    </row>
    <row r="1770" spans="3:13" x14ac:dyDescent="0.2">
      <c r="C1770"/>
      <c r="D1770" s="11"/>
      <c r="J1770"/>
      <c r="L1770"/>
      <c r="M1770"/>
    </row>
    <row r="1771" spans="3:13" x14ac:dyDescent="0.2">
      <c r="C1771"/>
      <c r="D1771" s="11"/>
      <c r="J1771"/>
      <c r="L1771"/>
      <c r="M1771"/>
    </row>
    <row r="1772" spans="3:13" x14ac:dyDescent="0.2">
      <c r="C1772"/>
      <c r="D1772" s="11"/>
      <c r="J1772"/>
      <c r="L1772"/>
      <c r="M1772"/>
    </row>
    <row r="1773" spans="3:13" x14ac:dyDescent="0.2">
      <c r="C1773"/>
      <c r="D1773" s="11"/>
      <c r="J1773"/>
      <c r="L1773"/>
      <c r="M1773"/>
    </row>
    <row r="1774" spans="3:13" x14ac:dyDescent="0.2">
      <c r="C1774"/>
      <c r="D1774" s="11"/>
      <c r="J1774"/>
      <c r="L1774"/>
      <c r="M1774"/>
    </row>
    <row r="1775" spans="3:13" x14ac:dyDescent="0.2">
      <c r="C1775"/>
      <c r="D1775" s="11"/>
      <c r="J1775"/>
      <c r="L1775"/>
      <c r="M1775"/>
    </row>
    <row r="1776" spans="3:13" x14ac:dyDescent="0.2">
      <c r="C1776"/>
      <c r="D1776" s="11"/>
      <c r="J1776"/>
      <c r="L1776"/>
      <c r="M1776"/>
    </row>
    <row r="1777" spans="3:13" x14ac:dyDescent="0.2">
      <c r="C1777"/>
      <c r="D1777" s="11"/>
      <c r="J1777"/>
      <c r="L1777"/>
      <c r="M1777"/>
    </row>
    <row r="1778" spans="3:13" x14ac:dyDescent="0.2">
      <c r="C1778"/>
      <c r="D1778" s="11"/>
      <c r="J1778"/>
      <c r="L1778"/>
      <c r="M1778"/>
    </row>
    <row r="1779" spans="3:13" x14ac:dyDescent="0.2">
      <c r="C1779"/>
      <c r="D1779" s="11"/>
      <c r="J1779"/>
      <c r="L1779"/>
      <c r="M1779"/>
    </row>
    <row r="1780" spans="3:13" x14ac:dyDescent="0.2">
      <c r="C1780"/>
      <c r="D1780" s="11"/>
      <c r="J1780"/>
      <c r="L1780"/>
      <c r="M1780"/>
    </row>
    <row r="1781" spans="3:13" x14ac:dyDescent="0.2">
      <c r="C1781"/>
      <c r="D1781" s="11"/>
      <c r="J1781"/>
      <c r="L1781"/>
      <c r="M1781"/>
    </row>
    <row r="1782" spans="3:13" x14ac:dyDescent="0.2">
      <c r="C1782"/>
      <c r="D1782" s="11"/>
      <c r="J1782"/>
      <c r="L1782"/>
      <c r="M1782"/>
    </row>
    <row r="1783" spans="3:13" x14ac:dyDescent="0.2">
      <c r="C1783"/>
      <c r="D1783" s="11"/>
      <c r="J1783"/>
      <c r="L1783"/>
      <c r="M1783"/>
    </row>
    <row r="1784" spans="3:13" x14ac:dyDescent="0.2">
      <c r="C1784"/>
      <c r="D1784" s="11"/>
      <c r="J1784"/>
      <c r="L1784"/>
      <c r="M1784"/>
    </row>
    <row r="1785" spans="3:13" x14ac:dyDescent="0.2">
      <c r="C1785"/>
      <c r="D1785" s="11"/>
      <c r="J1785"/>
      <c r="L1785"/>
      <c r="M1785"/>
    </row>
    <row r="1786" spans="3:13" x14ac:dyDescent="0.2">
      <c r="C1786"/>
      <c r="D1786" s="11"/>
      <c r="J1786"/>
      <c r="L1786"/>
      <c r="M1786"/>
    </row>
    <row r="1787" spans="3:13" x14ac:dyDescent="0.2">
      <c r="C1787"/>
      <c r="D1787" s="11"/>
      <c r="J1787"/>
      <c r="L1787"/>
      <c r="M1787"/>
    </row>
    <row r="1788" spans="3:13" x14ac:dyDescent="0.2">
      <c r="C1788"/>
      <c r="D1788" s="11"/>
      <c r="J1788"/>
      <c r="L1788"/>
      <c r="M1788"/>
    </row>
    <row r="1789" spans="3:13" x14ac:dyDescent="0.2">
      <c r="C1789"/>
      <c r="D1789" s="11"/>
      <c r="J1789"/>
      <c r="L1789"/>
      <c r="M1789"/>
    </row>
    <row r="1790" spans="3:13" x14ac:dyDescent="0.2">
      <c r="C1790"/>
      <c r="D1790" s="11"/>
      <c r="J1790"/>
      <c r="L1790"/>
      <c r="M1790"/>
    </row>
    <row r="1791" spans="3:13" x14ac:dyDescent="0.2">
      <c r="C1791"/>
      <c r="D1791" s="11"/>
      <c r="J1791"/>
      <c r="L1791"/>
      <c r="M1791"/>
    </row>
    <row r="1792" spans="3:13" x14ac:dyDescent="0.2">
      <c r="C1792"/>
      <c r="D1792" s="11"/>
      <c r="J1792"/>
      <c r="L1792"/>
      <c r="M1792"/>
    </row>
    <row r="1793" spans="3:13" x14ac:dyDescent="0.2">
      <c r="C1793"/>
      <c r="D1793" s="11"/>
      <c r="J1793"/>
      <c r="L1793"/>
      <c r="M1793"/>
    </row>
    <row r="1794" spans="3:13" x14ac:dyDescent="0.2">
      <c r="C1794"/>
      <c r="D1794" s="11"/>
      <c r="J1794"/>
      <c r="L1794"/>
      <c r="M1794"/>
    </row>
    <row r="1795" spans="3:13" x14ac:dyDescent="0.2">
      <c r="C1795"/>
      <c r="D1795" s="11"/>
      <c r="J1795"/>
      <c r="L1795"/>
      <c r="M1795"/>
    </row>
    <row r="1796" spans="3:13" x14ac:dyDescent="0.2">
      <c r="C1796"/>
      <c r="D1796" s="11"/>
      <c r="J1796"/>
      <c r="L1796"/>
      <c r="M1796"/>
    </row>
    <row r="1797" spans="3:13" x14ac:dyDescent="0.2">
      <c r="C1797"/>
      <c r="D1797" s="11"/>
      <c r="J1797"/>
      <c r="L1797"/>
      <c r="M1797"/>
    </row>
    <row r="1798" spans="3:13" x14ac:dyDescent="0.2">
      <c r="C1798"/>
      <c r="D1798" s="11"/>
      <c r="J1798"/>
      <c r="L1798"/>
      <c r="M1798"/>
    </row>
    <row r="1799" spans="3:13" x14ac:dyDescent="0.2">
      <c r="C1799"/>
      <c r="D1799" s="11"/>
      <c r="J1799"/>
      <c r="L1799"/>
      <c r="M1799"/>
    </row>
    <row r="1800" spans="3:13" x14ac:dyDescent="0.2">
      <c r="C1800"/>
      <c r="D1800" s="11"/>
      <c r="J1800"/>
      <c r="L1800"/>
      <c r="M1800"/>
    </row>
    <row r="1801" spans="3:13" x14ac:dyDescent="0.2">
      <c r="C1801"/>
      <c r="D1801" s="11"/>
      <c r="J1801"/>
      <c r="L1801"/>
      <c r="M1801"/>
    </row>
    <row r="1802" spans="3:13" x14ac:dyDescent="0.2">
      <c r="C1802"/>
      <c r="D1802" s="11"/>
      <c r="J1802"/>
      <c r="L1802"/>
      <c r="M1802"/>
    </row>
    <row r="1803" spans="3:13" x14ac:dyDescent="0.2">
      <c r="C1803"/>
      <c r="D1803" s="11"/>
      <c r="J1803"/>
      <c r="L1803"/>
      <c r="M1803"/>
    </row>
    <row r="1804" spans="3:13" x14ac:dyDescent="0.2">
      <c r="C1804"/>
      <c r="D1804" s="11"/>
      <c r="J1804"/>
      <c r="L1804"/>
      <c r="M1804"/>
    </row>
    <row r="1805" spans="3:13" x14ac:dyDescent="0.2">
      <c r="C1805"/>
      <c r="D1805" s="11"/>
      <c r="J1805"/>
      <c r="L1805"/>
      <c r="M1805"/>
    </row>
    <row r="1806" spans="3:13" x14ac:dyDescent="0.2">
      <c r="C1806"/>
      <c r="D1806" s="11"/>
      <c r="J1806"/>
      <c r="L1806"/>
      <c r="M1806"/>
    </row>
    <row r="1807" spans="3:13" x14ac:dyDescent="0.2">
      <c r="C1807"/>
      <c r="D1807" s="11"/>
      <c r="J1807"/>
      <c r="L1807"/>
      <c r="M1807"/>
    </row>
    <row r="1808" spans="3:13" x14ac:dyDescent="0.2">
      <c r="C1808"/>
      <c r="D1808" s="11"/>
      <c r="J1808"/>
      <c r="L1808"/>
      <c r="M1808"/>
    </row>
    <row r="1809" spans="3:13" x14ac:dyDescent="0.2">
      <c r="C1809"/>
      <c r="D1809" s="11"/>
      <c r="J1809"/>
      <c r="L1809"/>
      <c r="M1809"/>
    </row>
    <row r="1810" spans="3:13" x14ac:dyDescent="0.2">
      <c r="C1810"/>
      <c r="D1810" s="11"/>
      <c r="J1810"/>
      <c r="L1810"/>
      <c r="M1810"/>
    </row>
    <row r="1811" spans="3:13" x14ac:dyDescent="0.2">
      <c r="C1811"/>
      <c r="D1811" s="11"/>
      <c r="J1811"/>
      <c r="L1811"/>
      <c r="M1811"/>
    </row>
    <row r="1812" spans="3:13" x14ac:dyDescent="0.2">
      <c r="C1812"/>
      <c r="D1812" s="11"/>
      <c r="J1812"/>
      <c r="L1812"/>
      <c r="M1812"/>
    </row>
    <row r="1813" spans="3:13" x14ac:dyDescent="0.2">
      <c r="C1813"/>
      <c r="D1813" s="11"/>
      <c r="J1813"/>
      <c r="L1813"/>
      <c r="M1813"/>
    </row>
    <row r="1814" spans="3:13" x14ac:dyDescent="0.2">
      <c r="C1814"/>
      <c r="D1814" s="11"/>
      <c r="J1814"/>
      <c r="L1814"/>
      <c r="M1814"/>
    </row>
    <row r="1815" spans="3:13" x14ac:dyDescent="0.2">
      <c r="C1815"/>
      <c r="D1815" s="11"/>
      <c r="J1815"/>
      <c r="L1815"/>
      <c r="M1815"/>
    </row>
    <row r="1816" spans="3:13" x14ac:dyDescent="0.2">
      <c r="C1816"/>
      <c r="D1816" s="11"/>
      <c r="J1816"/>
      <c r="L1816"/>
      <c r="M1816"/>
    </row>
    <row r="1817" spans="3:13" x14ac:dyDescent="0.2">
      <c r="C1817"/>
      <c r="D1817" s="11"/>
      <c r="J1817"/>
      <c r="L1817"/>
      <c r="M1817"/>
    </row>
    <row r="1818" spans="3:13" x14ac:dyDescent="0.2">
      <c r="C1818"/>
      <c r="D1818" s="11"/>
      <c r="J1818"/>
      <c r="L1818"/>
      <c r="M1818"/>
    </row>
    <row r="1819" spans="3:13" x14ac:dyDescent="0.2">
      <c r="C1819"/>
      <c r="D1819" s="11"/>
      <c r="J1819"/>
      <c r="L1819"/>
      <c r="M1819"/>
    </row>
    <row r="1820" spans="3:13" x14ac:dyDescent="0.2">
      <c r="C1820"/>
      <c r="D1820" s="11"/>
      <c r="J1820"/>
      <c r="L1820"/>
      <c r="M1820"/>
    </row>
    <row r="1821" spans="3:13" x14ac:dyDescent="0.2">
      <c r="C1821"/>
      <c r="D1821" s="11"/>
      <c r="J1821"/>
      <c r="L1821"/>
      <c r="M1821"/>
    </row>
    <row r="1822" spans="3:13" x14ac:dyDescent="0.2">
      <c r="C1822"/>
      <c r="D1822" s="11"/>
      <c r="J1822"/>
      <c r="L1822"/>
      <c r="M1822"/>
    </row>
    <row r="1823" spans="3:13" x14ac:dyDescent="0.2">
      <c r="C1823"/>
      <c r="D1823" s="11"/>
      <c r="J1823"/>
      <c r="L1823"/>
      <c r="M1823"/>
    </row>
    <row r="1824" spans="3:13" x14ac:dyDescent="0.2">
      <c r="C1824"/>
      <c r="D1824" s="11"/>
      <c r="J1824"/>
      <c r="L1824"/>
      <c r="M1824"/>
    </row>
    <row r="1825" spans="3:13" x14ac:dyDescent="0.2">
      <c r="C1825"/>
      <c r="D1825" s="11"/>
      <c r="J1825"/>
      <c r="L1825"/>
      <c r="M1825"/>
    </row>
    <row r="1826" spans="3:13" x14ac:dyDescent="0.2">
      <c r="C1826"/>
      <c r="D1826" s="11"/>
      <c r="J1826"/>
      <c r="L1826"/>
      <c r="M1826"/>
    </row>
    <row r="1827" spans="3:13" x14ac:dyDescent="0.2">
      <c r="C1827"/>
      <c r="D1827" s="11"/>
      <c r="J1827"/>
      <c r="L1827"/>
      <c r="M1827"/>
    </row>
    <row r="1828" spans="3:13" x14ac:dyDescent="0.2">
      <c r="C1828"/>
      <c r="D1828" s="11"/>
      <c r="J1828"/>
      <c r="L1828"/>
      <c r="M1828"/>
    </row>
    <row r="1829" spans="3:13" x14ac:dyDescent="0.2">
      <c r="C1829"/>
      <c r="D1829" s="11"/>
      <c r="J1829"/>
      <c r="L1829"/>
      <c r="M1829"/>
    </row>
    <row r="1830" spans="3:13" x14ac:dyDescent="0.2">
      <c r="C1830"/>
      <c r="D1830" s="11"/>
      <c r="J1830"/>
      <c r="L1830"/>
      <c r="M1830"/>
    </row>
    <row r="1831" spans="3:13" x14ac:dyDescent="0.2">
      <c r="C1831"/>
      <c r="D1831" s="11"/>
      <c r="J1831"/>
      <c r="L1831"/>
      <c r="M1831"/>
    </row>
    <row r="1832" spans="3:13" x14ac:dyDescent="0.2">
      <c r="C1832"/>
      <c r="D1832" s="11"/>
      <c r="J1832"/>
      <c r="L1832"/>
      <c r="M1832"/>
    </row>
    <row r="1833" spans="3:13" x14ac:dyDescent="0.2">
      <c r="C1833"/>
      <c r="D1833" s="11"/>
      <c r="J1833"/>
      <c r="L1833"/>
      <c r="M1833"/>
    </row>
    <row r="1834" spans="3:13" x14ac:dyDescent="0.2">
      <c r="C1834"/>
      <c r="D1834" s="11"/>
      <c r="J1834"/>
      <c r="L1834"/>
      <c r="M1834"/>
    </row>
    <row r="1835" spans="3:13" x14ac:dyDescent="0.2">
      <c r="C1835"/>
      <c r="D1835" s="11"/>
      <c r="J1835"/>
      <c r="L1835"/>
      <c r="M1835"/>
    </row>
    <row r="1836" spans="3:13" x14ac:dyDescent="0.2">
      <c r="C1836"/>
      <c r="D1836" s="11"/>
      <c r="J1836"/>
      <c r="L1836"/>
      <c r="M1836"/>
    </row>
    <row r="1837" spans="3:13" x14ac:dyDescent="0.2">
      <c r="C1837"/>
      <c r="D1837" s="11"/>
      <c r="J1837"/>
      <c r="L1837"/>
      <c r="M1837"/>
    </row>
    <row r="1838" spans="3:13" x14ac:dyDescent="0.2">
      <c r="C1838"/>
      <c r="D1838" s="11"/>
      <c r="J1838"/>
      <c r="L1838"/>
      <c r="M1838"/>
    </row>
    <row r="1839" spans="3:13" x14ac:dyDescent="0.2">
      <c r="C1839"/>
      <c r="D1839" s="11"/>
      <c r="J1839"/>
      <c r="L1839"/>
      <c r="M1839"/>
    </row>
    <row r="1840" spans="3:13" x14ac:dyDescent="0.2">
      <c r="C1840"/>
      <c r="D1840" s="11"/>
      <c r="J1840"/>
      <c r="L1840"/>
      <c r="M1840"/>
    </row>
    <row r="1841" spans="3:13" x14ac:dyDescent="0.2">
      <c r="C1841"/>
      <c r="D1841" s="11"/>
      <c r="J1841"/>
      <c r="L1841"/>
      <c r="M1841"/>
    </row>
    <row r="1842" spans="3:13" x14ac:dyDescent="0.2">
      <c r="C1842"/>
      <c r="D1842" s="11"/>
      <c r="J1842"/>
      <c r="L1842"/>
      <c r="M1842"/>
    </row>
    <row r="1843" spans="3:13" x14ac:dyDescent="0.2">
      <c r="C1843"/>
      <c r="D1843" s="11"/>
      <c r="J1843"/>
      <c r="L1843"/>
      <c r="M1843"/>
    </row>
    <row r="1844" spans="3:13" x14ac:dyDescent="0.2">
      <c r="C1844"/>
      <c r="D1844" s="11"/>
      <c r="J1844"/>
      <c r="L1844"/>
      <c r="M1844"/>
    </row>
    <row r="1845" spans="3:13" x14ac:dyDescent="0.2">
      <c r="C1845"/>
      <c r="D1845" s="11"/>
      <c r="J1845"/>
      <c r="L1845"/>
      <c r="M1845"/>
    </row>
    <row r="1846" spans="3:13" x14ac:dyDescent="0.2">
      <c r="C1846"/>
      <c r="D1846" s="11"/>
      <c r="J1846"/>
      <c r="L1846"/>
      <c r="M1846"/>
    </row>
    <row r="1847" spans="3:13" x14ac:dyDescent="0.2">
      <c r="C1847"/>
      <c r="D1847" s="11"/>
      <c r="J1847"/>
      <c r="L1847"/>
      <c r="M1847"/>
    </row>
    <row r="1848" spans="3:13" x14ac:dyDescent="0.2">
      <c r="C1848"/>
      <c r="D1848" s="11"/>
      <c r="J1848"/>
      <c r="L1848"/>
      <c r="M1848"/>
    </row>
    <row r="1849" spans="3:13" x14ac:dyDescent="0.2">
      <c r="C1849"/>
      <c r="D1849" s="11"/>
      <c r="J1849"/>
      <c r="L1849"/>
      <c r="M1849"/>
    </row>
    <row r="1850" spans="3:13" x14ac:dyDescent="0.2">
      <c r="C1850"/>
      <c r="D1850" s="11"/>
      <c r="J1850"/>
      <c r="L1850"/>
      <c r="M1850"/>
    </row>
    <row r="1851" spans="3:13" x14ac:dyDescent="0.2">
      <c r="C1851"/>
      <c r="D1851" s="11"/>
      <c r="J1851"/>
      <c r="L1851"/>
      <c r="M1851"/>
    </row>
    <row r="1852" spans="3:13" x14ac:dyDescent="0.2">
      <c r="C1852"/>
      <c r="D1852" s="11"/>
      <c r="J1852"/>
      <c r="L1852"/>
      <c r="M1852"/>
    </row>
    <row r="1853" spans="3:13" x14ac:dyDescent="0.2">
      <c r="C1853"/>
      <c r="D1853" s="11"/>
      <c r="J1853"/>
      <c r="L1853"/>
      <c r="M1853"/>
    </row>
    <row r="1854" spans="3:13" x14ac:dyDescent="0.2">
      <c r="C1854"/>
      <c r="D1854" s="11"/>
      <c r="J1854"/>
      <c r="L1854"/>
      <c r="M1854"/>
    </row>
    <row r="1855" spans="3:13" x14ac:dyDescent="0.2">
      <c r="C1855"/>
      <c r="D1855" s="11"/>
      <c r="J1855"/>
      <c r="L1855"/>
      <c r="M1855"/>
    </row>
    <row r="1856" spans="3:13" x14ac:dyDescent="0.2">
      <c r="C1856"/>
      <c r="D1856" s="11"/>
      <c r="J1856"/>
      <c r="L1856"/>
      <c r="M1856"/>
    </row>
    <row r="1857" spans="3:13" x14ac:dyDescent="0.2">
      <c r="C1857"/>
      <c r="D1857" s="11"/>
      <c r="J1857"/>
      <c r="L1857"/>
      <c r="M1857"/>
    </row>
    <row r="1858" spans="3:13" x14ac:dyDescent="0.2">
      <c r="C1858"/>
      <c r="D1858" s="11"/>
      <c r="J1858"/>
      <c r="L1858"/>
      <c r="M1858"/>
    </row>
    <row r="1859" spans="3:13" x14ac:dyDescent="0.2">
      <c r="C1859"/>
      <c r="D1859" s="11"/>
      <c r="J1859"/>
      <c r="L1859"/>
      <c r="M1859"/>
    </row>
    <row r="1860" spans="3:13" x14ac:dyDescent="0.2">
      <c r="C1860"/>
      <c r="D1860" s="11"/>
      <c r="J1860"/>
      <c r="L1860"/>
      <c r="M1860"/>
    </row>
    <row r="1861" spans="3:13" x14ac:dyDescent="0.2">
      <c r="C1861"/>
      <c r="D1861" s="11"/>
      <c r="J1861"/>
      <c r="L1861"/>
      <c r="M1861"/>
    </row>
    <row r="1862" spans="3:13" x14ac:dyDescent="0.2">
      <c r="C1862"/>
      <c r="D1862" s="11"/>
      <c r="J1862"/>
      <c r="L1862"/>
      <c r="M1862"/>
    </row>
    <row r="1863" spans="3:13" x14ac:dyDescent="0.2">
      <c r="C1863"/>
      <c r="D1863" s="11"/>
      <c r="J1863"/>
      <c r="L1863"/>
      <c r="M1863"/>
    </row>
    <row r="1864" spans="3:13" x14ac:dyDescent="0.2">
      <c r="C1864"/>
      <c r="D1864" s="11"/>
      <c r="J1864"/>
      <c r="L1864"/>
      <c r="M1864"/>
    </row>
    <row r="1865" spans="3:13" x14ac:dyDescent="0.2">
      <c r="C1865"/>
      <c r="D1865" s="11"/>
      <c r="J1865"/>
      <c r="L1865"/>
      <c r="M1865"/>
    </row>
    <row r="1866" spans="3:13" x14ac:dyDescent="0.2">
      <c r="C1866"/>
      <c r="D1866" s="11"/>
      <c r="J1866"/>
      <c r="L1866"/>
      <c r="M1866"/>
    </row>
    <row r="1867" spans="3:13" x14ac:dyDescent="0.2">
      <c r="C1867"/>
      <c r="D1867" s="11"/>
      <c r="J1867"/>
      <c r="L1867"/>
      <c r="M1867"/>
    </row>
    <row r="1868" spans="3:13" x14ac:dyDescent="0.2">
      <c r="C1868"/>
      <c r="D1868" s="11"/>
      <c r="J1868"/>
      <c r="L1868"/>
      <c r="M1868"/>
    </row>
    <row r="1869" spans="3:13" x14ac:dyDescent="0.2">
      <c r="C1869"/>
      <c r="D1869" s="11"/>
      <c r="J1869"/>
      <c r="L1869"/>
      <c r="M1869"/>
    </row>
    <row r="1870" spans="3:13" x14ac:dyDescent="0.2">
      <c r="C1870"/>
      <c r="D1870" s="11"/>
      <c r="J1870"/>
      <c r="L1870"/>
      <c r="M1870"/>
    </row>
    <row r="1871" spans="3:13" x14ac:dyDescent="0.2">
      <c r="C1871"/>
      <c r="D1871" s="11"/>
      <c r="J1871"/>
      <c r="L1871"/>
      <c r="M1871"/>
    </row>
    <row r="1872" spans="3:13" x14ac:dyDescent="0.2">
      <c r="C1872"/>
      <c r="D1872" s="11"/>
      <c r="J1872"/>
      <c r="L1872"/>
      <c r="M1872"/>
    </row>
    <row r="1873" spans="3:13" x14ac:dyDescent="0.2">
      <c r="C1873"/>
      <c r="D1873" s="11"/>
      <c r="J1873"/>
      <c r="L1873"/>
      <c r="M1873"/>
    </row>
    <row r="1874" spans="3:13" x14ac:dyDescent="0.2">
      <c r="C1874"/>
      <c r="D1874" s="11"/>
      <c r="J1874"/>
      <c r="L1874"/>
      <c r="M1874"/>
    </row>
    <row r="1875" spans="3:13" x14ac:dyDescent="0.2">
      <c r="C1875"/>
      <c r="D1875" s="11"/>
      <c r="J1875"/>
      <c r="L1875"/>
      <c r="M1875"/>
    </row>
    <row r="1876" spans="3:13" x14ac:dyDescent="0.2">
      <c r="C1876"/>
      <c r="D1876" s="11"/>
      <c r="J1876"/>
      <c r="L1876"/>
      <c r="M1876"/>
    </row>
    <row r="1877" spans="3:13" x14ac:dyDescent="0.2">
      <c r="C1877"/>
      <c r="D1877" s="11"/>
      <c r="J1877"/>
      <c r="L1877"/>
      <c r="M1877"/>
    </row>
    <row r="1878" spans="3:13" x14ac:dyDescent="0.2">
      <c r="C1878"/>
      <c r="D1878" s="11"/>
      <c r="J1878"/>
      <c r="L1878"/>
      <c r="M1878"/>
    </row>
    <row r="1879" spans="3:13" x14ac:dyDescent="0.2">
      <c r="C1879"/>
      <c r="D1879" s="11"/>
      <c r="J1879"/>
      <c r="L1879"/>
      <c r="M1879"/>
    </row>
    <row r="1880" spans="3:13" x14ac:dyDescent="0.2">
      <c r="C1880"/>
      <c r="D1880" s="11"/>
      <c r="J1880"/>
      <c r="L1880"/>
      <c r="M1880"/>
    </row>
    <row r="1881" spans="3:13" x14ac:dyDescent="0.2">
      <c r="C1881"/>
      <c r="D1881" s="11"/>
      <c r="J1881"/>
      <c r="L1881"/>
      <c r="M1881"/>
    </row>
    <row r="1882" spans="3:13" x14ac:dyDescent="0.2">
      <c r="C1882"/>
      <c r="D1882" s="11"/>
      <c r="J1882"/>
      <c r="L1882"/>
      <c r="M1882"/>
    </row>
    <row r="1883" spans="3:13" x14ac:dyDescent="0.2">
      <c r="C1883"/>
      <c r="D1883" s="11"/>
      <c r="J1883"/>
      <c r="L1883"/>
      <c r="M1883"/>
    </row>
    <row r="1884" spans="3:13" x14ac:dyDescent="0.2">
      <c r="C1884"/>
      <c r="D1884" s="11"/>
      <c r="J1884"/>
      <c r="L1884"/>
      <c r="M1884"/>
    </row>
    <row r="1885" spans="3:13" x14ac:dyDescent="0.2">
      <c r="C1885"/>
      <c r="D1885" s="11"/>
      <c r="J1885"/>
      <c r="L1885"/>
      <c r="M1885"/>
    </row>
    <row r="1886" spans="3:13" x14ac:dyDescent="0.2">
      <c r="C1886"/>
      <c r="D1886" s="11"/>
      <c r="J1886"/>
      <c r="L1886"/>
      <c r="M1886"/>
    </row>
    <row r="1887" spans="3:13" x14ac:dyDescent="0.2">
      <c r="C1887"/>
      <c r="D1887" s="11"/>
      <c r="J1887"/>
      <c r="L1887"/>
      <c r="M1887"/>
    </row>
    <row r="1888" spans="3:13" x14ac:dyDescent="0.2">
      <c r="C1888"/>
      <c r="D1888" s="11"/>
      <c r="J1888"/>
      <c r="L1888"/>
      <c r="M1888"/>
    </row>
    <row r="1889" spans="3:13" x14ac:dyDescent="0.2">
      <c r="C1889"/>
      <c r="D1889" s="11"/>
      <c r="J1889"/>
      <c r="L1889"/>
      <c r="M1889"/>
    </row>
    <row r="1890" spans="3:13" x14ac:dyDescent="0.2">
      <c r="C1890"/>
      <c r="D1890" s="11"/>
      <c r="J1890"/>
      <c r="L1890"/>
      <c r="M1890"/>
    </row>
    <row r="1891" spans="3:13" x14ac:dyDescent="0.2">
      <c r="C1891"/>
      <c r="D1891" s="11"/>
      <c r="J1891"/>
      <c r="L1891"/>
      <c r="M1891"/>
    </row>
    <row r="1892" spans="3:13" x14ac:dyDescent="0.2">
      <c r="C1892"/>
      <c r="D1892" s="11"/>
      <c r="J1892"/>
      <c r="L1892"/>
      <c r="M1892"/>
    </row>
    <row r="1893" spans="3:13" x14ac:dyDescent="0.2">
      <c r="C1893"/>
      <c r="D1893" s="11"/>
      <c r="J1893"/>
      <c r="L1893"/>
      <c r="M1893"/>
    </row>
    <row r="1894" spans="3:13" x14ac:dyDescent="0.2">
      <c r="C1894"/>
      <c r="D1894" s="11"/>
      <c r="J1894"/>
      <c r="L1894"/>
      <c r="M1894"/>
    </row>
    <row r="1895" spans="3:13" x14ac:dyDescent="0.2">
      <c r="C1895"/>
      <c r="D1895" s="11"/>
      <c r="J1895"/>
      <c r="L1895"/>
      <c r="M1895"/>
    </row>
    <row r="1896" spans="3:13" x14ac:dyDescent="0.2">
      <c r="C1896"/>
      <c r="D1896" s="11"/>
      <c r="J1896"/>
      <c r="L1896"/>
      <c r="M1896"/>
    </row>
    <row r="1897" spans="3:13" x14ac:dyDescent="0.2">
      <c r="C1897"/>
      <c r="D1897" s="11"/>
      <c r="J1897"/>
      <c r="L1897"/>
      <c r="M1897"/>
    </row>
    <row r="1898" spans="3:13" x14ac:dyDescent="0.2">
      <c r="C1898"/>
      <c r="D1898" s="11"/>
      <c r="J1898"/>
      <c r="L1898"/>
      <c r="M1898"/>
    </row>
    <row r="1899" spans="3:13" x14ac:dyDescent="0.2">
      <c r="C1899"/>
      <c r="D1899" s="11"/>
      <c r="J1899"/>
      <c r="L1899"/>
      <c r="M1899"/>
    </row>
    <row r="1900" spans="3:13" x14ac:dyDescent="0.2">
      <c r="C1900"/>
      <c r="D1900" s="11"/>
      <c r="J1900"/>
      <c r="L1900"/>
      <c r="M1900"/>
    </row>
    <row r="1901" spans="3:13" x14ac:dyDescent="0.2">
      <c r="C1901"/>
      <c r="D1901" s="11"/>
      <c r="J1901"/>
      <c r="L1901"/>
      <c r="M1901"/>
    </row>
    <row r="1902" spans="3:13" x14ac:dyDescent="0.2">
      <c r="C1902"/>
      <c r="D1902" s="11"/>
      <c r="J1902"/>
      <c r="L1902"/>
      <c r="M1902"/>
    </row>
    <row r="1903" spans="3:13" x14ac:dyDescent="0.2">
      <c r="C1903"/>
      <c r="D1903" s="11"/>
      <c r="J1903"/>
      <c r="L1903"/>
      <c r="M1903"/>
    </row>
    <row r="1904" spans="3:13" x14ac:dyDescent="0.2">
      <c r="C1904"/>
      <c r="D1904" s="11"/>
      <c r="J1904"/>
      <c r="L1904"/>
      <c r="M1904"/>
    </row>
    <row r="1905" spans="3:13" x14ac:dyDescent="0.2">
      <c r="C1905"/>
      <c r="D1905" s="11"/>
      <c r="J1905"/>
      <c r="L1905"/>
      <c r="M1905"/>
    </row>
    <row r="1906" spans="3:13" x14ac:dyDescent="0.2">
      <c r="C1906"/>
      <c r="D1906" s="11"/>
      <c r="J1906"/>
      <c r="L1906"/>
      <c r="M1906"/>
    </row>
    <row r="1907" spans="3:13" x14ac:dyDescent="0.2">
      <c r="C1907"/>
      <c r="D1907" s="11"/>
      <c r="J1907"/>
      <c r="L1907"/>
      <c r="M1907"/>
    </row>
    <row r="1908" spans="3:13" x14ac:dyDescent="0.2">
      <c r="C1908"/>
      <c r="D1908" s="11"/>
      <c r="J1908"/>
      <c r="L1908"/>
      <c r="M1908"/>
    </row>
    <row r="1909" spans="3:13" x14ac:dyDescent="0.2">
      <c r="C1909"/>
      <c r="D1909" s="11"/>
      <c r="J1909"/>
      <c r="L1909"/>
      <c r="M1909"/>
    </row>
    <row r="1910" spans="3:13" x14ac:dyDescent="0.2">
      <c r="C1910"/>
      <c r="D1910" s="11"/>
      <c r="J1910"/>
      <c r="L1910"/>
      <c r="M1910"/>
    </row>
    <row r="1911" spans="3:13" x14ac:dyDescent="0.2">
      <c r="C1911"/>
      <c r="D1911" s="11"/>
      <c r="J1911"/>
      <c r="L1911"/>
      <c r="M1911"/>
    </row>
    <row r="1912" spans="3:13" x14ac:dyDescent="0.2">
      <c r="C1912"/>
      <c r="D1912" s="11"/>
      <c r="J1912"/>
      <c r="L1912"/>
      <c r="M1912"/>
    </row>
    <row r="1913" spans="3:13" x14ac:dyDescent="0.2">
      <c r="C1913"/>
      <c r="D1913" s="11"/>
      <c r="J1913"/>
      <c r="L1913"/>
      <c r="M1913"/>
    </row>
    <row r="1914" spans="3:13" x14ac:dyDescent="0.2">
      <c r="C1914"/>
      <c r="D1914" s="11"/>
      <c r="J1914"/>
      <c r="L1914"/>
      <c r="M1914"/>
    </row>
    <row r="1915" spans="3:13" x14ac:dyDescent="0.2">
      <c r="C1915"/>
      <c r="D1915" s="11"/>
      <c r="J1915"/>
      <c r="L1915"/>
      <c r="M1915"/>
    </row>
    <row r="1916" spans="3:13" x14ac:dyDescent="0.2">
      <c r="C1916"/>
      <c r="D1916" s="11"/>
      <c r="J1916"/>
      <c r="L1916"/>
      <c r="M1916"/>
    </row>
    <row r="1917" spans="3:13" x14ac:dyDescent="0.2">
      <c r="C1917"/>
      <c r="D1917" s="11"/>
      <c r="J1917"/>
      <c r="L1917"/>
      <c r="M1917"/>
    </row>
    <row r="1918" spans="3:13" x14ac:dyDescent="0.2">
      <c r="C1918"/>
      <c r="D1918" s="11"/>
      <c r="J1918"/>
      <c r="L1918"/>
      <c r="M1918"/>
    </row>
    <row r="1919" spans="3:13" x14ac:dyDescent="0.2">
      <c r="C1919"/>
      <c r="D1919" s="11"/>
      <c r="J1919"/>
      <c r="L1919"/>
      <c r="M1919"/>
    </row>
    <row r="1920" spans="3:13" x14ac:dyDescent="0.2">
      <c r="C1920"/>
      <c r="D1920" s="11"/>
      <c r="J1920"/>
      <c r="L1920"/>
      <c r="M1920"/>
    </row>
    <row r="1921" spans="3:13" x14ac:dyDescent="0.2">
      <c r="C1921"/>
      <c r="D1921" s="11"/>
      <c r="J1921"/>
      <c r="L1921"/>
      <c r="M1921"/>
    </row>
    <row r="1922" spans="3:13" x14ac:dyDescent="0.2">
      <c r="C1922"/>
      <c r="D1922" s="11"/>
      <c r="J1922"/>
      <c r="L1922"/>
      <c r="M1922"/>
    </row>
    <row r="1923" spans="3:13" x14ac:dyDescent="0.2">
      <c r="C1923"/>
      <c r="D1923" s="11"/>
      <c r="J1923"/>
      <c r="L1923"/>
      <c r="M1923"/>
    </row>
    <row r="1924" spans="3:13" x14ac:dyDescent="0.2">
      <c r="C1924"/>
      <c r="D1924" s="11"/>
      <c r="J1924"/>
      <c r="L1924"/>
      <c r="M1924"/>
    </row>
    <row r="1925" spans="3:13" x14ac:dyDescent="0.2">
      <c r="C1925"/>
      <c r="D1925" s="11"/>
      <c r="J1925"/>
      <c r="L1925"/>
      <c r="M1925"/>
    </row>
    <row r="1926" spans="3:13" x14ac:dyDescent="0.2">
      <c r="C1926"/>
      <c r="D1926" s="11"/>
      <c r="J1926"/>
      <c r="L1926"/>
      <c r="M1926"/>
    </row>
    <row r="1927" spans="3:13" x14ac:dyDescent="0.2">
      <c r="C1927"/>
      <c r="D1927" s="11"/>
      <c r="J1927"/>
      <c r="L1927"/>
      <c r="M1927"/>
    </row>
    <row r="1928" spans="3:13" x14ac:dyDescent="0.2">
      <c r="C1928"/>
      <c r="D1928" s="11"/>
      <c r="J1928"/>
      <c r="L1928"/>
      <c r="M1928"/>
    </row>
    <row r="1929" spans="3:13" x14ac:dyDescent="0.2">
      <c r="C1929"/>
      <c r="D1929" s="11"/>
      <c r="J1929"/>
      <c r="L1929"/>
      <c r="M1929"/>
    </row>
    <row r="1930" spans="3:13" x14ac:dyDescent="0.2">
      <c r="C1930"/>
      <c r="D1930" s="11"/>
      <c r="J1930"/>
      <c r="L1930"/>
      <c r="M1930"/>
    </row>
    <row r="1931" spans="3:13" x14ac:dyDescent="0.2">
      <c r="C1931"/>
      <c r="D1931" s="11"/>
      <c r="J1931"/>
      <c r="L1931"/>
      <c r="M1931"/>
    </row>
    <row r="1932" spans="3:13" x14ac:dyDescent="0.2">
      <c r="C1932"/>
      <c r="D1932" s="11"/>
      <c r="J1932"/>
      <c r="L1932"/>
      <c r="M1932"/>
    </row>
    <row r="1933" spans="3:13" x14ac:dyDescent="0.2">
      <c r="C1933"/>
      <c r="D1933" s="11"/>
      <c r="J1933"/>
      <c r="L1933"/>
      <c r="M1933"/>
    </row>
    <row r="1934" spans="3:13" x14ac:dyDescent="0.2">
      <c r="C1934"/>
      <c r="D1934" s="11"/>
      <c r="J1934"/>
      <c r="L1934"/>
      <c r="M1934"/>
    </row>
    <row r="1935" spans="3:13" x14ac:dyDescent="0.2">
      <c r="C1935"/>
      <c r="D1935" s="11"/>
      <c r="J1935"/>
      <c r="L1935"/>
      <c r="M1935"/>
    </row>
    <row r="1936" spans="3:13" x14ac:dyDescent="0.2">
      <c r="C1936"/>
      <c r="D1936" s="11"/>
      <c r="J1936"/>
      <c r="L1936"/>
      <c r="M1936"/>
    </row>
    <row r="1937" spans="3:13" x14ac:dyDescent="0.2">
      <c r="C1937"/>
      <c r="D1937" s="11"/>
      <c r="J1937"/>
      <c r="L1937"/>
      <c r="M1937"/>
    </row>
    <row r="1938" spans="3:13" x14ac:dyDescent="0.2">
      <c r="C1938"/>
      <c r="D1938" s="11"/>
      <c r="J1938"/>
      <c r="L1938"/>
      <c r="M1938"/>
    </row>
    <row r="1939" spans="3:13" x14ac:dyDescent="0.2">
      <c r="C1939"/>
      <c r="D1939" s="11"/>
      <c r="J1939"/>
      <c r="L1939"/>
      <c r="M1939"/>
    </row>
    <row r="1940" spans="3:13" x14ac:dyDescent="0.2">
      <c r="C1940"/>
      <c r="D1940" s="11"/>
      <c r="J1940"/>
      <c r="L1940"/>
      <c r="M1940"/>
    </row>
    <row r="1941" spans="3:13" x14ac:dyDescent="0.2">
      <c r="C1941"/>
      <c r="D1941" s="11"/>
      <c r="J1941"/>
      <c r="L1941"/>
      <c r="M1941"/>
    </row>
    <row r="1942" spans="3:13" x14ac:dyDescent="0.2">
      <c r="C1942"/>
      <c r="D1942" s="11"/>
      <c r="J1942"/>
      <c r="L1942"/>
      <c r="M1942"/>
    </row>
    <row r="1943" spans="3:13" x14ac:dyDescent="0.2">
      <c r="C1943"/>
      <c r="D1943" s="11"/>
      <c r="J1943"/>
      <c r="L1943"/>
      <c r="M1943"/>
    </row>
    <row r="1944" spans="3:13" x14ac:dyDescent="0.2">
      <c r="C1944"/>
      <c r="D1944" s="11"/>
      <c r="J1944"/>
      <c r="L1944"/>
      <c r="M1944"/>
    </row>
    <row r="1945" spans="3:13" x14ac:dyDescent="0.2">
      <c r="C1945"/>
      <c r="D1945" s="11"/>
      <c r="J1945"/>
      <c r="L1945"/>
      <c r="M1945"/>
    </row>
    <row r="1946" spans="3:13" x14ac:dyDescent="0.2">
      <c r="C1946"/>
      <c r="D1946" s="11"/>
      <c r="J1946"/>
      <c r="L1946"/>
      <c r="M1946"/>
    </row>
    <row r="1947" spans="3:13" x14ac:dyDescent="0.2">
      <c r="C1947"/>
      <c r="D1947" s="11"/>
      <c r="J1947"/>
      <c r="L1947"/>
      <c r="M1947"/>
    </row>
    <row r="1948" spans="3:13" x14ac:dyDescent="0.2">
      <c r="C1948"/>
      <c r="D1948" s="11"/>
      <c r="J1948"/>
      <c r="L1948"/>
      <c r="M1948"/>
    </row>
    <row r="1949" spans="3:13" x14ac:dyDescent="0.2">
      <c r="C1949"/>
      <c r="D1949" s="11"/>
      <c r="J1949"/>
      <c r="L1949"/>
      <c r="M1949"/>
    </row>
    <row r="1950" spans="3:13" x14ac:dyDescent="0.2">
      <c r="C1950"/>
      <c r="D1950" s="11"/>
      <c r="J1950"/>
      <c r="L1950"/>
      <c r="M1950"/>
    </row>
    <row r="1951" spans="3:13" x14ac:dyDescent="0.2">
      <c r="C1951"/>
      <c r="D1951" s="11"/>
      <c r="J1951"/>
      <c r="L1951"/>
      <c r="M1951"/>
    </row>
    <row r="1952" spans="3:13" x14ac:dyDescent="0.2">
      <c r="C1952"/>
      <c r="D1952" s="11"/>
      <c r="J1952"/>
      <c r="L1952"/>
      <c r="M1952"/>
    </row>
    <row r="1953" spans="3:13" x14ac:dyDescent="0.2">
      <c r="C1953"/>
      <c r="D1953" s="11"/>
      <c r="J1953"/>
      <c r="L1953"/>
      <c r="M1953"/>
    </row>
    <row r="1954" spans="3:13" x14ac:dyDescent="0.2">
      <c r="C1954"/>
      <c r="D1954" s="11"/>
      <c r="J1954"/>
      <c r="L1954"/>
      <c r="M1954"/>
    </row>
    <row r="1955" spans="3:13" x14ac:dyDescent="0.2">
      <c r="C1955"/>
      <c r="D1955" s="11"/>
      <c r="J1955"/>
      <c r="L1955"/>
      <c r="M1955"/>
    </row>
    <row r="1956" spans="3:13" x14ac:dyDescent="0.2">
      <c r="C1956"/>
      <c r="D1956" s="11"/>
      <c r="J1956"/>
      <c r="L1956"/>
      <c r="M1956"/>
    </row>
    <row r="1957" spans="3:13" x14ac:dyDescent="0.2">
      <c r="C1957"/>
      <c r="D1957" s="11"/>
      <c r="J1957"/>
      <c r="L1957"/>
      <c r="M1957"/>
    </row>
    <row r="1958" spans="3:13" x14ac:dyDescent="0.2">
      <c r="C1958"/>
      <c r="D1958" s="11"/>
      <c r="J1958"/>
      <c r="L1958"/>
      <c r="M1958"/>
    </row>
    <row r="1959" spans="3:13" x14ac:dyDescent="0.2">
      <c r="C1959"/>
      <c r="D1959" s="11"/>
      <c r="J1959"/>
      <c r="L1959"/>
      <c r="M1959"/>
    </row>
    <row r="1960" spans="3:13" x14ac:dyDescent="0.2">
      <c r="C1960"/>
      <c r="D1960" s="11"/>
      <c r="J1960"/>
      <c r="L1960"/>
      <c r="M1960"/>
    </row>
    <row r="1961" spans="3:13" x14ac:dyDescent="0.2">
      <c r="C1961"/>
      <c r="D1961" s="11"/>
      <c r="J1961"/>
      <c r="L1961"/>
      <c r="M1961"/>
    </row>
    <row r="1962" spans="3:13" x14ac:dyDescent="0.2">
      <c r="C1962"/>
      <c r="D1962" s="11"/>
      <c r="J1962"/>
      <c r="L1962"/>
      <c r="M1962"/>
    </row>
    <row r="1963" spans="3:13" x14ac:dyDescent="0.2">
      <c r="C1963"/>
      <c r="D1963" s="11"/>
      <c r="J1963"/>
      <c r="L1963"/>
      <c r="M1963"/>
    </row>
    <row r="1964" spans="3:13" x14ac:dyDescent="0.2">
      <c r="C1964"/>
      <c r="D1964" s="11"/>
      <c r="J1964"/>
      <c r="L1964"/>
      <c r="M1964"/>
    </row>
    <row r="1965" spans="3:13" x14ac:dyDescent="0.2">
      <c r="C1965"/>
      <c r="D1965" s="11"/>
      <c r="J1965"/>
      <c r="L1965"/>
      <c r="M1965"/>
    </row>
    <row r="1966" spans="3:13" x14ac:dyDescent="0.2">
      <c r="C1966"/>
      <c r="D1966" s="11"/>
      <c r="J1966"/>
      <c r="L1966"/>
      <c r="M1966"/>
    </row>
    <row r="1967" spans="3:13" x14ac:dyDescent="0.2">
      <c r="C1967"/>
      <c r="D1967" s="11"/>
      <c r="J1967"/>
      <c r="L1967"/>
      <c r="M1967"/>
    </row>
    <row r="1968" spans="3:13" x14ac:dyDescent="0.2">
      <c r="C1968"/>
      <c r="D1968" s="11"/>
      <c r="J1968"/>
      <c r="L1968"/>
      <c r="M1968"/>
    </row>
    <row r="1969" spans="3:13" x14ac:dyDescent="0.2">
      <c r="C1969"/>
      <c r="D1969" s="11"/>
      <c r="J1969"/>
      <c r="L1969"/>
      <c r="M1969"/>
    </row>
    <row r="1970" spans="3:13" x14ac:dyDescent="0.2">
      <c r="C1970"/>
      <c r="D1970" s="11"/>
      <c r="J1970"/>
      <c r="L1970"/>
      <c r="M1970"/>
    </row>
    <row r="1971" spans="3:13" x14ac:dyDescent="0.2">
      <c r="C1971"/>
      <c r="D1971" s="11"/>
      <c r="J1971"/>
      <c r="L1971"/>
      <c r="M1971"/>
    </row>
    <row r="1972" spans="3:13" x14ac:dyDescent="0.2">
      <c r="C1972"/>
      <c r="D1972" s="11"/>
      <c r="J1972"/>
      <c r="L1972"/>
      <c r="M1972"/>
    </row>
    <row r="1973" spans="3:13" x14ac:dyDescent="0.2">
      <c r="C1973"/>
      <c r="D1973" s="11"/>
      <c r="J1973"/>
      <c r="L1973"/>
      <c r="M1973"/>
    </row>
    <row r="1974" spans="3:13" x14ac:dyDescent="0.2">
      <c r="C1974"/>
      <c r="D1974" s="11"/>
      <c r="J1974"/>
      <c r="L1974"/>
      <c r="M1974"/>
    </row>
    <row r="1975" spans="3:13" x14ac:dyDescent="0.2">
      <c r="C1975"/>
      <c r="D1975" s="11"/>
      <c r="J1975"/>
      <c r="L1975"/>
      <c r="M1975"/>
    </row>
    <row r="1976" spans="3:13" x14ac:dyDescent="0.2">
      <c r="C1976"/>
      <c r="D1976" s="11"/>
      <c r="J1976"/>
      <c r="L1976"/>
      <c r="M1976"/>
    </row>
    <row r="1977" spans="3:13" x14ac:dyDescent="0.2">
      <c r="C1977"/>
      <c r="D1977" s="11"/>
      <c r="J1977"/>
      <c r="L1977"/>
      <c r="M1977"/>
    </row>
    <row r="1978" spans="3:13" x14ac:dyDescent="0.2">
      <c r="C1978"/>
      <c r="D1978" s="11"/>
      <c r="J1978"/>
      <c r="L1978"/>
      <c r="M1978"/>
    </row>
    <row r="1979" spans="3:13" x14ac:dyDescent="0.2">
      <c r="C1979"/>
      <c r="D1979" s="11"/>
      <c r="J1979"/>
      <c r="L1979"/>
      <c r="M1979"/>
    </row>
    <row r="1980" spans="3:13" x14ac:dyDescent="0.2">
      <c r="C1980"/>
      <c r="D1980" s="11"/>
      <c r="J1980"/>
      <c r="L1980"/>
      <c r="M1980"/>
    </row>
    <row r="1981" spans="3:13" x14ac:dyDescent="0.2">
      <c r="C1981"/>
      <c r="D1981" s="11"/>
      <c r="J1981"/>
      <c r="L1981"/>
      <c r="M1981"/>
    </row>
    <row r="1982" spans="3:13" x14ac:dyDescent="0.2">
      <c r="C1982"/>
      <c r="D1982" s="11"/>
      <c r="J1982"/>
      <c r="L1982"/>
      <c r="M1982"/>
    </row>
    <row r="1983" spans="3:13" x14ac:dyDescent="0.2">
      <c r="C1983"/>
      <c r="D1983" s="11"/>
      <c r="J1983"/>
      <c r="L1983"/>
      <c r="M1983"/>
    </row>
    <row r="1984" spans="3:13" x14ac:dyDescent="0.2">
      <c r="C1984"/>
      <c r="D1984" s="11"/>
      <c r="J1984"/>
      <c r="L1984"/>
      <c r="M1984"/>
    </row>
    <row r="1985" spans="3:13" x14ac:dyDescent="0.2">
      <c r="C1985"/>
      <c r="D1985" s="11"/>
      <c r="J1985"/>
      <c r="L1985"/>
      <c r="M1985"/>
    </row>
    <row r="1986" spans="3:13" x14ac:dyDescent="0.2">
      <c r="C1986"/>
      <c r="D1986" s="11"/>
      <c r="J1986"/>
      <c r="L1986"/>
      <c r="M1986"/>
    </row>
    <row r="1987" spans="3:13" x14ac:dyDescent="0.2">
      <c r="C1987"/>
      <c r="D1987" s="11"/>
      <c r="J1987"/>
      <c r="L1987"/>
      <c r="M1987"/>
    </row>
    <row r="1988" spans="3:13" x14ac:dyDescent="0.2">
      <c r="C1988"/>
      <c r="D1988" s="11"/>
      <c r="J1988"/>
      <c r="L1988"/>
      <c r="M1988"/>
    </row>
    <row r="1989" spans="3:13" x14ac:dyDescent="0.2">
      <c r="C1989"/>
      <c r="D1989" s="11"/>
      <c r="J1989"/>
      <c r="L1989"/>
      <c r="M1989"/>
    </row>
    <row r="1990" spans="3:13" x14ac:dyDescent="0.2">
      <c r="C1990"/>
      <c r="D1990" s="11"/>
      <c r="J1990"/>
      <c r="L1990"/>
      <c r="M1990"/>
    </row>
    <row r="1991" spans="3:13" x14ac:dyDescent="0.2">
      <c r="C1991"/>
      <c r="D1991" s="11"/>
      <c r="J1991"/>
      <c r="L1991"/>
      <c r="M1991"/>
    </row>
    <row r="1992" spans="3:13" x14ac:dyDescent="0.2">
      <c r="C1992"/>
      <c r="D1992" s="11"/>
      <c r="J1992"/>
      <c r="L1992"/>
      <c r="M1992"/>
    </row>
    <row r="1993" spans="3:13" x14ac:dyDescent="0.2">
      <c r="C1993"/>
      <c r="D1993" s="11"/>
      <c r="J1993"/>
      <c r="L1993"/>
      <c r="M1993"/>
    </row>
    <row r="1994" spans="3:13" x14ac:dyDescent="0.2">
      <c r="C1994"/>
      <c r="D1994" s="11"/>
      <c r="J1994"/>
      <c r="L1994"/>
      <c r="M1994"/>
    </row>
    <row r="1995" spans="3:13" x14ac:dyDescent="0.2">
      <c r="C1995"/>
      <c r="D1995" s="11"/>
      <c r="J1995"/>
      <c r="L1995"/>
      <c r="M1995"/>
    </row>
    <row r="1996" spans="3:13" x14ac:dyDescent="0.2">
      <c r="C1996"/>
      <c r="D1996" s="11"/>
      <c r="J1996"/>
      <c r="L1996"/>
      <c r="M1996"/>
    </row>
    <row r="1997" spans="3:13" x14ac:dyDescent="0.2">
      <c r="C1997"/>
      <c r="D1997" s="11"/>
      <c r="J1997"/>
      <c r="L1997"/>
      <c r="M1997"/>
    </row>
    <row r="1998" spans="3:13" x14ac:dyDescent="0.2">
      <c r="C1998"/>
      <c r="D1998" s="11"/>
      <c r="J1998"/>
      <c r="L1998"/>
      <c r="M1998"/>
    </row>
    <row r="1999" spans="3:13" x14ac:dyDescent="0.2">
      <c r="C1999"/>
      <c r="D1999" s="11"/>
      <c r="J1999"/>
      <c r="L1999"/>
      <c r="M1999"/>
    </row>
    <row r="2000" spans="3:13" x14ac:dyDescent="0.2">
      <c r="C2000"/>
      <c r="D2000" s="11"/>
      <c r="J2000"/>
      <c r="L2000"/>
      <c r="M2000"/>
    </row>
    <row r="2001" spans="3:13" x14ac:dyDescent="0.2">
      <c r="C2001"/>
      <c r="D2001" s="11"/>
      <c r="J2001"/>
      <c r="L2001"/>
      <c r="M2001"/>
    </row>
    <row r="2002" spans="3:13" x14ac:dyDescent="0.2">
      <c r="C2002"/>
      <c r="D2002" s="11"/>
      <c r="J2002"/>
      <c r="L2002"/>
      <c r="M2002"/>
    </row>
    <row r="2003" spans="3:13" x14ac:dyDescent="0.2">
      <c r="C2003"/>
      <c r="D2003" s="11"/>
      <c r="J2003"/>
      <c r="L2003"/>
      <c r="M2003"/>
    </row>
    <row r="2004" spans="3:13" x14ac:dyDescent="0.2">
      <c r="C2004"/>
      <c r="D2004" s="11"/>
      <c r="J2004"/>
      <c r="L2004"/>
      <c r="M2004"/>
    </row>
    <row r="2005" spans="3:13" x14ac:dyDescent="0.2">
      <c r="C2005"/>
      <c r="D2005" s="11"/>
      <c r="J2005"/>
      <c r="L2005"/>
      <c r="M2005"/>
    </row>
    <row r="2006" spans="3:13" x14ac:dyDescent="0.2">
      <c r="C2006"/>
      <c r="D2006" s="11"/>
      <c r="J2006"/>
      <c r="L2006"/>
      <c r="M2006"/>
    </row>
    <row r="2007" spans="3:13" x14ac:dyDescent="0.2">
      <c r="C2007"/>
      <c r="D2007" s="11"/>
      <c r="J2007"/>
      <c r="L2007"/>
      <c r="M2007"/>
    </row>
    <row r="2008" spans="3:13" x14ac:dyDescent="0.2">
      <c r="C2008"/>
      <c r="D2008" s="11"/>
      <c r="J2008"/>
      <c r="L2008"/>
      <c r="M2008"/>
    </row>
    <row r="2009" spans="3:13" x14ac:dyDescent="0.2">
      <c r="C2009"/>
      <c r="D2009" s="11"/>
      <c r="J2009"/>
      <c r="L2009"/>
      <c r="M2009"/>
    </row>
    <row r="2010" spans="3:13" x14ac:dyDescent="0.2">
      <c r="C2010"/>
      <c r="D2010" s="11"/>
      <c r="J2010"/>
      <c r="L2010"/>
      <c r="M2010"/>
    </row>
    <row r="2011" spans="3:13" x14ac:dyDescent="0.2">
      <c r="C2011"/>
      <c r="D2011" s="11"/>
      <c r="J2011"/>
      <c r="L2011"/>
      <c r="M2011"/>
    </row>
    <row r="2012" spans="3:13" x14ac:dyDescent="0.2">
      <c r="C2012"/>
      <c r="D2012" s="11"/>
      <c r="J2012"/>
      <c r="L2012"/>
      <c r="M2012"/>
    </row>
    <row r="2013" spans="3:13" x14ac:dyDescent="0.2">
      <c r="C2013"/>
      <c r="D2013" s="11"/>
      <c r="J2013"/>
      <c r="L2013"/>
      <c r="M2013"/>
    </row>
    <row r="2014" spans="3:13" x14ac:dyDescent="0.2">
      <c r="C2014"/>
      <c r="D2014" s="11"/>
      <c r="J2014"/>
      <c r="L2014"/>
      <c r="M2014"/>
    </row>
    <row r="2015" spans="3:13" x14ac:dyDescent="0.2">
      <c r="C2015"/>
      <c r="D2015" s="11"/>
      <c r="J2015"/>
      <c r="L2015"/>
      <c r="M2015"/>
    </row>
    <row r="2016" spans="3:13" x14ac:dyDescent="0.2">
      <c r="C2016"/>
      <c r="D2016" s="11"/>
      <c r="J2016"/>
      <c r="L2016"/>
      <c r="M2016"/>
    </row>
    <row r="2017" spans="3:13" x14ac:dyDescent="0.2">
      <c r="C2017"/>
      <c r="D2017" s="11"/>
      <c r="J2017"/>
      <c r="L2017"/>
      <c r="M2017"/>
    </row>
    <row r="2018" spans="3:13" x14ac:dyDescent="0.2">
      <c r="C2018"/>
      <c r="D2018" s="11"/>
      <c r="J2018"/>
      <c r="L2018"/>
      <c r="M2018"/>
    </row>
    <row r="2019" spans="3:13" x14ac:dyDescent="0.2">
      <c r="C2019"/>
      <c r="D2019" s="11"/>
      <c r="J2019"/>
      <c r="L2019"/>
      <c r="M2019"/>
    </row>
    <row r="2020" spans="3:13" x14ac:dyDescent="0.2">
      <c r="C2020"/>
      <c r="D2020" s="11"/>
      <c r="J2020"/>
      <c r="L2020"/>
      <c r="M2020"/>
    </row>
    <row r="2021" spans="3:13" x14ac:dyDescent="0.2">
      <c r="C2021"/>
      <c r="D2021" s="11"/>
      <c r="J2021"/>
      <c r="L2021"/>
      <c r="M2021"/>
    </row>
    <row r="2022" spans="3:13" x14ac:dyDescent="0.2">
      <c r="C2022"/>
      <c r="D2022" s="11"/>
      <c r="J2022"/>
      <c r="L2022"/>
      <c r="M2022"/>
    </row>
    <row r="2023" spans="3:13" x14ac:dyDescent="0.2">
      <c r="C2023"/>
      <c r="D2023" s="11"/>
      <c r="J2023"/>
      <c r="L2023"/>
      <c r="M2023"/>
    </row>
    <row r="2024" spans="3:13" x14ac:dyDescent="0.2">
      <c r="C2024"/>
      <c r="D2024" s="11"/>
      <c r="J2024"/>
      <c r="L2024"/>
      <c r="M2024"/>
    </row>
    <row r="2025" spans="3:13" x14ac:dyDescent="0.2">
      <c r="C2025"/>
      <c r="D2025" s="11"/>
      <c r="J2025"/>
      <c r="L2025"/>
      <c r="M2025"/>
    </row>
    <row r="2026" spans="3:13" x14ac:dyDescent="0.2">
      <c r="C2026"/>
      <c r="D2026" s="11"/>
      <c r="J2026"/>
      <c r="L2026"/>
      <c r="M2026"/>
    </row>
    <row r="2027" spans="3:13" x14ac:dyDescent="0.2">
      <c r="C2027"/>
      <c r="D2027" s="11"/>
      <c r="J2027"/>
      <c r="L2027"/>
      <c r="M2027"/>
    </row>
    <row r="2028" spans="3:13" x14ac:dyDescent="0.2">
      <c r="C2028"/>
      <c r="D2028" s="11"/>
      <c r="J2028"/>
      <c r="L2028"/>
      <c r="M2028"/>
    </row>
    <row r="2029" spans="3:13" x14ac:dyDescent="0.2">
      <c r="C2029"/>
      <c r="D2029" s="11"/>
      <c r="J2029"/>
      <c r="L2029"/>
      <c r="M2029"/>
    </row>
    <row r="2030" spans="3:13" x14ac:dyDescent="0.2">
      <c r="C2030"/>
      <c r="D2030" s="11"/>
      <c r="J2030"/>
      <c r="L2030"/>
      <c r="M2030"/>
    </row>
    <row r="2031" spans="3:13" x14ac:dyDescent="0.2">
      <c r="C2031"/>
      <c r="D2031" s="11"/>
      <c r="J2031"/>
      <c r="L2031"/>
      <c r="M2031"/>
    </row>
    <row r="2032" spans="3:13" x14ac:dyDescent="0.2">
      <c r="C2032"/>
      <c r="D2032" s="11"/>
      <c r="J2032"/>
      <c r="L2032"/>
      <c r="M2032"/>
    </row>
    <row r="2033" spans="3:13" x14ac:dyDescent="0.2">
      <c r="C2033"/>
      <c r="D2033" s="11"/>
      <c r="J2033"/>
      <c r="L2033"/>
      <c r="M2033"/>
    </row>
    <row r="2034" spans="3:13" x14ac:dyDescent="0.2">
      <c r="C2034"/>
      <c r="D2034" s="11"/>
      <c r="J2034"/>
      <c r="L2034"/>
      <c r="M2034"/>
    </row>
    <row r="2035" spans="3:13" x14ac:dyDescent="0.2">
      <c r="C2035"/>
      <c r="D2035" s="11"/>
      <c r="J2035"/>
      <c r="L2035"/>
      <c r="M2035"/>
    </row>
    <row r="2036" spans="3:13" x14ac:dyDescent="0.2">
      <c r="C2036"/>
      <c r="D2036" s="11"/>
      <c r="J2036"/>
      <c r="L2036"/>
      <c r="M2036"/>
    </row>
    <row r="2037" spans="3:13" x14ac:dyDescent="0.2">
      <c r="C2037"/>
      <c r="D2037" s="11"/>
      <c r="J2037"/>
      <c r="L2037"/>
      <c r="M2037"/>
    </row>
    <row r="2038" spans="3:13" x14ac:dyDescent="0.2">
      <c r="C2038"/>
      <c r="D2038" s="11"/>
      <c r="J2038"/>
      <c r="L2038"/>
      <c r="M2038"/>
    </row>
    <row r="2039" spans="3:13" x14ac:dyDescent="0.2">
      <c r="C2039"/>
      <c r="D2039" s="11"/>
      <c r="J2039"/>
      <c r="L2039"/>
      <c r="M2039"/>
    </row>
    <row r="2040" spans="3:13" x14ac:dyDescent="0.2">
      <c r="C2040"/>
      <c r="D2040" s="11"/>
      <c r="J2040"/>
      <c r="L2040"/>
      <c r="M2040"/>
    </row>
    <row r="2041" spans="3:13" x14ac:dyDescent="0.2">
      <c r="C2041"/>
      <c r="D2041" s="11"/>
      <c r="J2041"/>
      <c r="L2041"/>
      <c r="M2041"/>
    </row>
    <row r="2042" spans="3:13" x14ac:dyDescent="0.2">
      <c r="C2042"/>
      <c r="D2042" s="11"/>
      <c r="J2042"/>
      <c r="L2042"/>
      <c r="M2042"/>
    </row>
    <row r="2043" spans="3:13" x14ac:dyDescent="0.2">
      <c r="C2043"/>
      <c r="D2043" s="11"/>
      <c r="J2043"/>
      <c r="L2043"/>
      <c r="M2043"/>
    </row>
    <row r="2044" spans="3:13" x14ac:dyDescent="0.2">
      <c r="C2044"/>
      <c r="D2044" s="11"/>
      <c r="J2044"/>
      <c r="L2044"/>
      <c r="M2044"/>
    </row>
    <row r="2045" spans="3:13" x14ac:dyDescent="0.2">
      <c r="C2045"/>
      <c r="D2045" s="11"/>
      <c r="J2045"/>
      <c r="L2045"/>
      <c r="M2045"/>
    </row>
    <row r="2046" spans="3:13" x14ac:dyDescent="0.2">
      <c r="C2046"/>
      <c r="D2046" s="11"/>
      <c r="J2046"/>
      <c r="L2046"/>
      <c r="M2046"/>
    </row>
    <row r="2047" spans="3:13" x14ac:dyDescent="0.2">
      <c r="C2047"/>
      <c r="D2047" s="11"/>
      <c r="J2047"/>
      <c r="L2047"/>
      <c r="M2047"/>
    </row>
    <row r="2048" spans="3:13" x14ac:dyDescent="0.2">
      <c r="C2048"/>
      <c r="D2048" s="11"/>
      <c r="J2048"/>
      <c r="L2048"/>
      <c r="M2048"/>
    </row>
    <row r="2049" spans="3:13" x14ac:dyDescent="0.2">
      <c r="C2049"/>
      <c r="D2049" s="11"/>
      <c r="J2049"/>
      <c r="L2049"/>
      <c r="M2049"/>
    </row>
    <row r="2050" spans="3:13" x14ac:dyDescent="0.2">
      <c r="C2050"/>
      <c r="D2050" s="11"/>
      <c r="J2050"/>
      <c r="L2050"/>
      <c r="M2050"/>
    </row>
    <row r="2051" spans="3:13" x14ac:dyDescent="0.2">
      <c r="C2051"/>
      <c r="D2051" s="11"/>
      <c r="J2051"/>
      <c r="L2051"/>
      <c r="M2051"/>
    </row>
    <row r="2052" spans="3:13" x14ac:dyDescent="0.2">
      <c r="C2052"/>
      <c r="D2052" s="11"/>
      <c r="J2052"/>
      <c r="L2052"/>
      <c r="M2052"/>
    </row>
    <row r="2053" spans="3:13" x14ac:dyDescent="0.2">
      <c r="C2053"/>
      <c r="D2053" s="11"/>
      <c r="J2053"/>
      <c r="L2053"/>
      <c r="M2053"/>
    </row>
    <row r="2054" spans="3:13" x14ac:dyDescent="0.2">
      <c r="C2054"/>
      <c r="D2054" s="11"/>
      <c r="J2054"/>
      <c r="L2054"/>
      <c r="M2054"/>
    </row>
    <row r="2055" spans="3:13" x14ac:dyDescent="0.2">
      <c r="C2055"/>
      <c r="D2055" s="11"/>
      <c r="J2055"/>
      <c r="L2055"/>
      <c r="M2055"/>
    </row>
    <row r="2056" spans="3:13" x14ac:dyDescent="0.2">
      <c r="C2056"/>
      <c r="D2056" s="11"/>
      <c r="J2056"/>
      <c r="L2056"/>
      <c r="M2056"/>
    </row>
    <row r="2057" spans="3:13" x14ac:dyDescent="0.2">
      <c r="C2057"/>
      <c r="D2057" s="11"/>
      <c r="J2057"/>
      <c r="L2057"/>
      <c r="M2057"/>
    </row>
    <row r="2058" spans="3:13" x14ac:dyDescent="0.2">
      <c r="C2058"/>
      <c r="D2058" s="11"/>
      <c r="J2058"/>
      <c r="L2058"/>
      <c r="M2058"/>
    </row>
    <row r="2059" spans="3:13" x14ac:dyDescent="0.2">
      <c r="C2059"/>
      <c r="D2059" s="11"/>
      <c r="J2059"/>
      <c r="L2059"/>
      <c r="M2059"/>
    </row>
    <row r="2060" spans="3:13" x14ac:dyDescent="0.2">
      <c r="C2060"/>
      <c r="D2060" s="11"/>
      <c r="J2060"/>
      <c r="L2060"/>
      <c r="M2060"/>
    </row>
    <row r="2061" spans="3:13" x14ac:dyDescent="0.2">
      <c r="C2061"/>
      <c r="D2061" s="11"/>
      <c r="J2061"/>
      <c r="L2061"/>
      <c r="M2061"/>
    </row>
    <row r="2062" spans="3:13" x14ac:dyDescent="0.2">
      <c r="C2062"/>
      <c r="D2062" s="11"/>
      <c r="J2062"/>
      <c r="L2062"/>
      <c r="M2062"/>
    </row>
    <row r="2063" spans="3:13" x14ac:dyDescent="0.2">
      <c r="C2063"/>
      <c r="D2063" s="11"/>
      <c r="J2063"/>
      <c r="L2063"/>
      <c r="M2063"/>
    </row>
    <row r="2064" spans="3:13" x14ac:dyDescent="0.2">
      <c r="C2064"/>
      <c r="D2064" s="11"/>
      <c r="J2064"/>
      <c r="L2064"/>
      <c r="M2064"/>
    </row>
    <row r="2065" spans="3:13" x14ac:dyDescent="0.2">
      <c r="C2065"/>
      <c r="D2065" s="11"/>
      <c r="J2065"/>
      <c r="L2065"/>
      <c r="M2065"/>
    </row>
    <row r="2066" spans="3:13" x14ac:dyDescent="0.2">
      <c r="C2066"/>
      <c r="D2066" s="11"/>
      <c r="J2066"/>
      <c r="L2066"/>
      <c r="M2066"/>
    </row>
    <row r="2067" spans="3:13" x14ac:dyDescent="0.2">
      <c r="C2067"/>
      <c r="D2067" s="11"/>
      <c r="J2067"/>
      <c r="L2067"/>
      <c r="M2067"/>
    </row>
    <row r="2068" spans="3:13" x14ac:dyDescent="0.2">
      <c r="C2068"/>
      <c r="D2068" s="11"/>
      <c r="J2068"/>
      <c r="L2068"/>
      <c r="M2068"/>
    </row>
    <row r="2069" spans="3:13" x14ac:dyDescent="0.2">
      <c r="C2069"/>
      <c r="D2069" s="11"/>
      <c r="J2069"/>
      <c r="L2069"/>
      <c r="M2069"/>
    </row>
    <row r="2070" spans="3:13" x14ac:dyDescent="0.2">
      <c r="C2070"/>
      <c r="D2070" s="11"/>
      <c r="J2070"/>
      <c r="L2070"/>
      <c r="M2070"/>
    </row>
    <row r="2071" spans="3:13" x14ac:dyDescent="0.2">
      <c r="C2071"/>
      <c r="D2071" s="11"/>
      <c r="J2071"/>
      <c r="L2071"/>
      <c r="M2071"/>
    </row>
    <row r="2072" spans="3:13" x14ac:dyDescent="0.2">
      <c r="C2072"/>
      <c r="D2072" s="11"/>
      <c r="J2072"/>
      <c r="L2072"/>
      <c r="M2072"/>
    </row>
    <row r="2073" spans="3:13" x14ac:dyDescent="0.2">
      <c r="C2073"/>
      <c r="D2073" s="11"/>
      <c r="J2073"/>
      <c r="L2073"/>
      <c r="M2073"/>
    </row>
    <row r="2074" spans="3:13" x14ac:dyDescent="0.2">
      <c r="C2074"/>
      <c r="D2074" s="11"/>
      <c r="J2074"/>
      <c r="L2074"/>
      <c r="M2074"/>
    </row>
    <row r="2075" spans="3:13" x14ac:dyDescent="0.2">
      <c r="C2075"/>
      <c r="D2075" s="11"/>
      <c r="J2075"/>
      <c r="L2075"/>
      <c r="M2075"/>
    </row>
    <row r="2076" spans="3:13" x14ac:dyDescent="0.2">
      <c r="C2076"/>
      <c r="D2076" s="11"/>
      <c r="J2076"/>
      <c r="L2076"/>
      <c r="M2076"/>
    </row>
    <row r="2077" spans="3:13" x14ac:dyDescent="0.2">
      <c r="C2077"/>
      <c r="D2077" s="11"/>
      <c r="J2077"/>
      <c r="L2077"/>
      <c r="M2077"/>
    </row>
    <row r="2078" spans="3:13" x14ac:dyDescent="0.2">
      <c r="C2078"/>
      <c r="D2078" s="11"/>
      <c r="J2078"/>
      <c r="L2078"/>
      <c r="M2078"/>
    </row>
    <row r="2079" spans="3:13" x14ac:dyDescent="0.2">
      <c r="C2079"/>
      <c r="D2079" s="11"/>
      <c r="J2079"/>
      <c r="L2079"/>
      <c r="M2079"/>
    </row>
    <row r="2080" spans="3:13" x14ac:dyDescent="0.2">
      <c r="C2080"/>
      <c r="D2080" s="11"/>
      <c r="J2080"/>
      <c r="L2080"/>
      <c r="M2080"/>
    </row>
    <row r="2081" spans="3:13" x14ac:dyDescent="0.2">
      <c r="C2081"/>
      <c r="D2081" s="11"/>
      <c r="J2081"/>
      <c r="L2081"/>
      <c r="M2081"/>
    </row>
    <row r="2082" spans="3:13" x14ac:dyDescent="0.2">
      <c r="C2082"/>
      <c r="D2082" s="11"/>
      <c r="J2082"/>
      <c r="L2082"/>
      <c r="M2082"/>
    </row>
    <row r="2083" spans="3:13" x14ac:dyDescent="0.2">
      <c r="C2083"/>
      <c r="D2083" s="11"/>
      <c r="J2083"/>
      <c r="L2083"/>
      <c r="M2083"/>
    </row>
    <row r="2084" spans="3:13" x14ac:dyDescent="0.2">
      <c r="C2084"/>
      <c r="D2084" s="11"/>
      <c r="J2084"/>
      <c r="L2084"/>
      <c r="M2084"/>
    </row>
    <row r="2085" spans="3:13" x14ac:dyDescent="0.2">
      <c r="C2085"/>
      <c r="D2085" s="11"/>
      <c r="J2085"/>
      <c r="L2085"/>
      <c r="M2085"/>
    </row>
    <row r="2086" spans="3:13" x14ac:dyDescent="0.2">
      <c r="C2086"/>
      <c r="D2086" s="11"/>
      <c r="J2086"/>
      <c r="L2086"/>
      <c r="M2086"/>
    </row>
    <row r="2087" spans="3:13" x14ac:dyDescent="0.2">
      <c r="C2087"/>
      <c r="D2087" s="11"/>
      <c r="J2087"/>
      <c r="L2087"/>
      <c r="M2087"/>
    </row>
    <row r="2088" spans="3:13" x14ac:dyDescent="0.2">
      <c r="C2088"/>
      <c r="D2088" s="11"/>
      <c r="J2088"/>
      <c r="L2088"/>
      <c r="M2088"/>
    </row>
    <row r="2089" spans="3:13" x14ac:dyDescent="0.2">
      <c r="C2089"/>
      <c r="D2089" s="11"/>
      <c r="J2089"/>
      <c r="L2089"/>
      <c r="M2089"/>
    </row>
    <row r="2090" spans="3:13" x14ac:dyDescent="0.2">
      <c r="C2090"/>
      <c r="D2090" s="11"/>
      <c r="J2090"/>
      <c r="L2090"/>
      <c r="M2090"/>
    </row>
    <row r="2091" spans="3:13" x14ac:dyDescent="0.2">
      <c r="C2091"/>
      <c r="D2091" s="11"/>
      <c r="J2091"/>
      <c r="L2091"/>
      <c r="M2091"/>
    </row>
    <row r="2092" spans="3:13" x14ac:dyDescent="0.2">
      <c r="C2092"/>
      <c r="D2092" s="11"/>
      <c r="J2092"/>
      <c r="L2092"/>
      <c r="M2092"/>
    </row>
    <row r="2093" spans="3:13" x14ac:dyDescent="0.2">
      <c r="C2093"/>
      <c r="D2093" s="11"/>
      <c r="J2093"/>
      <c r="L2093"/>
      <c r="M2093"/>
    </row>
    <row r="2094" spans="3:13" x14ac:dyDescent="0.2">
      <c r="C2094"/>
      <c r="D2094" s="11"/>
      <c r="J2094"/>
      <c r="L2094"/>
      <c r="M2094"/>
    </row>
    <row r="2095" spans="3:13" x14ac:dyDescent="0.2">
      <c r="C2095"/>
      <c r="D2095" s="11"/>
      <c r="J2095"/>
      <c r="L2095"/>
      <c r="M2095"/>
    </row>
    <row r="2096" spans="3:13" x14ac:dyDescent="0.2">
      <c r="C2096"/>
      <c r="D2096" s="11"/>
      <c r="J2096"/>
      <c r="L2096"/>
      <c r="M2096"/>
    </row>
    <row r="2097" spans="3:13" x14ac:dyDescent="0.2">
      <c r="C2097"/>
      <c r="D2097" s="11"/>
      <c r="J2097"/>
      <c r="L2097"/>
      <c r="M2097"/>
    </row>
    <row r="2098" spans="3:13" x14ac:dyDescent="0.2">
      <c r="C2098"/>
      <c r="D2098" s="11"/>
      <c r="J2098"/>
      <c r="L2098"/>
      <c r="M2098"/>
    </row>
    <row r="2099" spans="3:13" x14ac:dyDescent="0.2">
      <c r="C2099"/>
      <c r="D2099" s="11"/>
      <c r="J2099"/>
      <c r="L2099"/>
      <c r="M2099"/>
    </row>
    <row r="2100" spans="3:13" x14ac:dyDescent="0.2">
      <c r="C2100"/>
      <c r="D2100" s="11"/>
      <c r="J2100"/>
      <c r="L2100"/>
      <c r="M2100"/>
    </row>
    <row r="2101" spans="3:13" x14ac:dyDescent="0.2">
      <c r="C2101"/>
      <c r="D2101" s="11"/>
      <c r="J2101"/>
      <c r="L2101"/>
      <c r="M2101"/>
    </row>
    <row r="2102" spans="3:13" x14ac:dyDescent="0.2">
      <c r="C2102"/>
      <c r="D2102" s="11"/>
      <c r="J2102"/>
      <c r="L2102"/>
      <c r="M2102"/>
    </row>
    <row r="2103" spans="3:13" x14ac:dyDescent="0.2">
      <c r="C2103"/>
      <c r="D2103" s="11"/>
      <c r="J2103"/>
      <c r="L2103"/>
      <c r="M2103"/>
    </row>
    <row r="2104" spans="3:13" x14ac:dyDescent="0.2">
      <c r="C2104"/>
      <c r="D2104" s="11"/>
      <c r="J2104"/>
      <c r="L2104"/>
      <c r="M2104"/>
    </row>
    <row r="2105" spans="3:13" x14ac:dyDescent="0.2">
      <c r="C2105"/>
      <c r="D2105" s="11"/>
      <c r="J2105"/>
      <c r="L2105"/>
      <c r="M2105"/>
    </row>
    <row r="2106" spans="3:13" x14ac:dyDescent="0.2">
      <c r="C2106"/>
      <c r="D2106" s="11"/>
      <c r="J2106"/>
      <c r="L2106"/>
      <c r="M2106"/>
    </row>
    <row r="2107" spans="3:13" x14ac:dyDescent="0.2">
      <c r="C2107"/>
      <c r="D2107" s="11"/>
      <c r="J2107"/>
      <c r="L2107"/>
      <c r="M2107"/>
    </row>
    <row r="2108" spans="3:13" x14ac:dyDescent="0.2">
      <c r="C2108"/>
      <c r="D2108" s="11"/>
      <c r="J2108"/>
      <c r="L2108"/>
      <c r="M2108"/>
    </row>
    <row r="2109" spans="3:13" x14ac:dyDescent="0.2">
      <c r="C2109"/>
      <c r="D2109" s="11"/>
      <c r="J2109"/>
      <c r="L2109"/>
      <c r="M2109"/>
    </row>
    <row r="2110" spans="3:13" x14ac:dyDescent="0.2">
      <c r="C2110"/>
      <c r="D2110" s="11"/>
      <c r="J2110"/>
      <c r="L2110"/>
      <c r="M2110"/>
    </row>
    <row r="2111" spans="3:13" x14ac:dyDescent="0.2">
      <c r="C2111"/>
      <c r="D2111" s="11"/>
      <c r="J2111"/>
      <c r="L2111"/>
      <c r="M2111"/>
    </row>
    <row r="2112" spans="3:13" x14ac:dyDescent="0.2">
      <c r="C2112"/>
      <c r="D2112" s="11"/>
      <c r="J2112"/>
      <c r="L2112"/>
      <c r="M2112"/>
    </row>
    <row r="2113" spans="3:13" x14ac:dyDescent="0.2">
      <c r="C2113"/>
      <c r="D2113" s="11"/>
      <c r="J2113"/>
      <c r="L2113"/>
      <c r="M2113"/>
    </row>
    <row r="2114" spans="3:13" x14ac:dyDescent="0.2">
      <c r="C2114"/>
      <c r="D2114" s="11"/>
      <c r="J2114"/>
      <c r="L2114"/>
      <c r="M2114"/>
    </row>
    <row r="2115" spans="3:13" x14ac:dyDescent="0.2">
      <c r="C2115"/>
      <c r="D2115" s="11"/>
      <c r="J2115"/>
      <c r="L2115"/>
      <c r="M2115"/>
    </row>
    <row r="2116" spans="3:13" x14ac:dyDescent="0.2">
      <c r="C2116"/>
      <c r="D2116" s="11"/>
      <c r="J2116"/>
      <c r="L2116"/>
      <c r="M2116"/>
    </row>
    <row r="2117" spans="3:13" x14ac:dyDescent="0.2">
      <c r="C2117"/>
      <c r="D2117" s="11"/>
      <c r="J2117"/>
      <c r="L2117"/>
      <c r="M2117"/>
    </row>
    <row r="2118" spans="3:13" x14ac:dyDescent="0.2">
      <c r="C2118"/>
      <c r="D2118" s="11"/>
      <c r="J2118"/>
      <c r="L2118"/>
      <c r="M2118"/>
    </row>
    <row r="2119" spans="3:13" x14ac:dyDescent="0.2">
      <c r="C2119"/>
      <c r="D2119" s="11"/>
      <c r="J2119"/>
      <c r="L2119"/>
      <c r="M2119"/>
    </row>
    <row r="2120" spans="3:13" x14ac:dyDescent="0.2">
      <c r="C2120"/>
      <c r="D2120" s="11"/>
      <c r="J2120"/>
      <c r="L2120"/>
      <c r="M2120"/>
    </row>
    <row r="2121" spans="3:13" x14ac:dyDescent="0.2">
      <c r="C2121"/>
      <c r="D2121" s="11"/>
      <c r="J2121"/>
      <c r="L2121"/>
      <c r="M2121"/>
    </row>
    <row r="2122" spans="3:13" x14ac:dyDescent="0.2">
      <c r="C2122"/>
      <c r="D2122" s="11"/>
      <c r="J2122"/>
      <c r="L2122"/>
      <c r="M2122"/>
    </row>
    <row r="2123" spans="3:13" x14ac:dyDescent="0.2">
      <c r="C2123"/>
      <c r="D2123" s="11"/>
      <c r="J2123"/>
      <c r="L2123"/>
      <c r="M2123"/>
    </row>
    <row r="2124" spans="3:13" x14ac:dyDescent="0.2">
      <c r="C2124"/>
      <c r="D2124" s="11"/>
      <c r="J2124"/>
      <c r="L2124"/>
      <c r="M2124"/>
    </row>
    <row r="2125" spans="3:13" x14ac:dyDescent="0.2">
      <c r="C2125"/>
      <c r="D2125" s="11"/>
      <c r="J2125"/>
      <c r="L2125"/>
      <c r="M2125"/>
    </row>
    <row r="2126" spans="3:13" x14ac:dyDescent="0.2">
      <c r="C2126"/>
      <c r="D2126" s="11"/>
      <c r="J2126"/>
      <c r="L2126"/>
      <c r="M2126"/>
    </row>
    <row r="2127" spans="3:13" x14ac:dyDescent="0.2">
      <c r="C2127"/>
      <c r="D2127" s="11"/>
      <c r="J2127"/>
      <c r="L2127"/>
      <c r="M2127"/>
    </row>
    <row r="2128" spans="3:13" x14ac:dyDescent="0.2">
      <c r="C2128"/>
      <c r="D2128" s="11"/>
      <c r="J2128"/>
      <c r="L2128"/>
      <c r="M2128"/>
    </row>
    <row r="2129" spans="3:13" x14ac:dyDescent="0.2">
      <c r="C2129"/>
      <c r="D2129" s="11"/>
      <c r="J2129"/>
      <c r="L2129"/>
      <c r="M2129"/>
    </row>
    <row r="2130" spans="3:13" x14ac:dyDescent="0.2">
      <c r="C2130"/>
      <c r="D2130" s="11"/>
      <c r="J2130"/>
      <c r="L2130"/>
      <c r="M2130"/>
    </row>
    <row r="2131" spans="3:13" x14ac:dyDescent="0.2">
      <c r="C2131"/>
      <c r="D2131" s="11"/>
      <c r="J2131"/>
      <c r="L2131"/>
      <c r="M2131"/>
    </row>
    <row r="2132" spans="3:13" x14ac:dyDescent="0.2">
      <c r="C2132"/>
      <c r="D2132" s="11"/>
      <c r="J2132"/>
      <c r="L2132"/>
      <c r="M2132"/>
    </row>
    <row r="2133" spans="3:13" x14ac:dyDescent="0.2">
      <c r="C2133"/>
      <c r="D2133" s="11"/>
      <c r="J2133"/>
      <c r="L2133"/>
      <c r="M2133"/>
    </row>
    <row r="2134" spans="3:13" x14ac:dyDescent="0.2">
      <c r="C2134"/>
      <c r="D2134" s="11"/>
      <c r="J2134"/>
      <c r="L2134"/>
      <c r="M2134"/>
    </row>
    <row r="2135" spans="3:13" x14ac:dyDescent="0.2">
      <c r="C2135"/>
      <c r="D2135" s="11"/>
      <c r="J2135"/>
      <c r="L2135"/>
      <c r="M2135"/>
    </row>
    <row r="2136" spans="3:13" x14ac:dyDescent="0.2">
      <c r="C2136"/>
      <c r="D2136" s="11"/>
      <c r="J2136"/>
      <c r="L2136"/>
      <c r="M2136"/>
    </row>
    <row r="2137" spans="3:13" x14ac:dyDescent="0.2">
      <c r="C2137"/>
      <c r="D2137" s="11"/>
      <c r="J2137"/>
      <c r="L2137"/>
      <c r="M2137"/>
    </row>
    <row r="2138" spans="3:13" x14ac:dyDescent="0.2">
      <c r="C2138"/>
      <c r="D2138" s="11"/>
      <c r="J2138"/>
      <c r="L2138"/>
      <c r="M2138"/>
    </row>
    <row r="2139" spans="3:13" x14ac:dyDescent="0.2">
      <c r="C2139"/>
      <c r="D2139" s="11"/>
      <c r="J2139"/>
      <c r="L2139"/>
      <c r="M2139"/>
    </row>
    <row r="2140" spans="3:13" x14ac:dyDescent="0.2">
      <c r="C2140"/>
      <c r="D2140" s="11"/>
      <c r="J2140"/>
      <c r="L2140"/>
      <c r="M2140"/>
    </row>
    <row r="2141" spans="3:13" x14ac:dyDescent="0.2">
      <c r="C2141"/>
      <c r="D2141" s="11"/>
      <c r="J2141"/>
      <c r="L2141"/>
      <c r="M2141"/>
    </row>
    <row r="2142" spans="3:13" x14ac:dyDescent="0.2">
      <c r="C2142"/>
      <c r="D2142" s="11"/>
      <c r="J2142"/>
      <c r="L2142"/>
      <c r="M2142"/>
    </row>
    <row r="2143" spans="3:13" x14ac:dyDescent="0.2">
      <c r="C2143"/>
      <c r="D2143" s="11"/>
      <c r="J2143"/>
      <c r="L2143"/>
      <c r="M2143"/>
    </row>
    <row r="2144" spans="3:13" x14ac:dyDescent="0.2">
      <c r="C2144"/>
      <c r="D2144" s="11"/>
      <c r="J2144"/>
      <c r="L2144"/>
      <c r="M2144"/>
    </row>
    <row r="2145" spans="3:13" x14ac:dyDescent="0.2">
      <c r="C2145"/>
      <c r="D2145" s="11"/>
      <c r="J2145"/>
      <c r="L2145"/>
      <c r="M2145"/>
    </row>
    <row r="2146" spans="3:13" x14ac:dyDescent="0.2">
      <c r="C2146"/>
      <c r="D2146" s="11"/>
      <c r="J2146"/>
      <c r="L2146"/>
      <c r="M2146"/>
    </row>
    <row r="2147" spans="3:13" x14ac:dyDescent="0.2">
      <c r="C2147"/>
      <c r="D2147" s="11"/>
      <c r="J2147"/>
      <c r="L2147"/>
      <c r="M2147"/>
    </row>
    <row r="2148" spans="3:13" x14ac:dyDescent="0.2">
      <c r="C2148"/>
      <c r="D2148" s="11"/>
      <c r="J2148"/>
      <c r="L2148"/>
      <c r="M2148"/>
    </row>
    <row r="2149" spans="3:13" x14ac:dyDescent="0.2">
      <c r="C2149"/>
      <c r="D2149" s="11"/>
      <c r="J2149"/>
      <c r="L2149"/>
      <c r="M2149"/>
    </row>
    <row r="2150" spans="3:13" x14ac:dyDescent="0.2">
      <c r="C2150"/>
      <c r="D2150" s="11"/>
      <c r="J2150"/>
      <c r="L2150"/>
      <c r="M2150"/>
    </row>
    <row r="2151" spans="3:13" x14ac:dyDescent="0.2">
      <c r="C2151"/>
      <c r="D2151" s="11"/>
      <c r="J2151"/>
      <c r="L2151"/>
      <c r="M2151"/>
    </row>
    <row r="2152" spans="3:13" x14ac:dyDescent="0.2">
      <c r="C2152"/>
      <c r="D2152" s="11"/>
      <c r="J2152"/>
      <c r="L2152"/>
      <c r="M2152"/>
    </row>
    <row r="2153" spans="3:13" x14ac:dyDescent="0.2">
      <c r="C2153"/>
      <c r="D2153" s="11"/>
      <c r="J2153"/>
      <c r="L2153"/>
      <c r="M2153"/>
    </row>
    <row r="2154" spans="3:13" x14ac:dyDescent="0.2">
      <c r="C2154"/>
      <c r="D2154" s="11"/>
      <c r="J2154"/>
      <c r="L2154"/>
      <c r="M2154"/>
    </row>
    <row r="2155" spans="3:13" x14ac:dyDescent="0.2">
      <c r="C2155"/>
      <c r="D2155" s="11"/>
      <c r="J2155"/>
      <c r="L2155"/>
      <c r="M2155"/>
    </row>
    <row r="2156" spans="3:13" x14ac:dyDescent="0.2">
      <c r="C2156"/>
      <c r="D2156" s="11"/>
      <c r="J2156"/>
      <c r="L2156"/>
      <c r="M2156"/>
    </row>
    <row r="2157" spans="3:13" x14ac:dyDescent="0.2">
      <c r="C2157"/>
      <c r="D2157" s="11"/>
      <c r="J2157"/>
      <c r="L2157"/>
      <c r="M2157"/>
    </row>
    <row r="2158" spans="3:13" x14ac:dyDescent="0.2">
      <c r="C2158"/>
      <c r="D2158" s="11"/>
      <c r="J2158"/>
      <c r="L2158"/>
      <c r="M2158"/>
    </row>
    <row r="2159" spans="3:13" x14ac:dyDescent="0.2">
      <c r="C2159"/>
      <c r="D2159" s="11"/>
      <c r="J2159"/>
      <c r="L2159"/>
      <c r="M2159"/>
    </row>
    <row r="2160" spans="3:13" x14ac:dyDescent="0.2">
      <c r="C2160"/>
      <c r="D2160" s="11"/>
      <c r="J2160"/>
      <c r="L2160"/>
      <c r="M2160"/>
    </row>
    <row r="2161" spans="3:13" x14ac:dyDescent="0.2">
      <c r="C2161"/>
      <c r="D2161" s="11"/>
      <c r="J2161"/>
      <c r="L2161"/>
      <c r="M2161"/>
    </row>
    <row r="2162" spans="3:13" x14ac:dyDescent="0.2">
      <c r="C2162"/>
      <c r="D2162" s="11"/>
      <c r="J2162"/>
      <c r="L2162"/>
      <c r="M2162"/>
    </row>
    <row r="2163" spans="3:13" x14ac:dyDescent="0.2">
      <c r="C2163"/>
      <c r="D2163" s="11"/>
      <c r="J2163"/>
      <c r="L2163"/>
      <c r="M2163"/>
    </row>
    <row r="2164" spans="3:13" x14ac:dyDescent="0.2">
      <c r="C2164"/>
      <c r="D2164" s="11"/>
      <c r="J2164"/>
      <c r="L2164"/>
      <c r="M2164"/>
    </row>
    <row r="2165" spans="3:13" x14ac:dyDescent="0.2">
      <c r="C2165"/>
      <c r="D2165" s="11"/>
      <c r="J2165"/>
      <c r="L2165"/>
      <c r="M2165"/>
    </row>
    <row r="2166" spans="3:13" x14ac:dyDescent="0.2">
      <c r="C2166"/>
      <c r="D2166" s="11"/>
      <c r="J2166"/>
      <c r="L2166"/>
      <c r="M2166"/>
    </row>
    <row r="2167" spans="3:13" x14ac:dyDescent="0.2">
      <c r="C2167"/>
      <c r="D2167" s="11"/>
      <c r="J2167"/>
      <c r="L2167"/>
      <c r="M2167"/>
    </row>
    <row r="2168" spans="3:13" x14ac:dyDescent="0.2">
      <c r="C2168"/>
      <c r="D2168" s="11"/>
      <c r="J2168"/>
      <c r="L2168"/>
      <c r="M2168"/>
    </row>
    <row r="2169" spans="3:13" x14ac:dyDescent="0.2">
      <c r="C2169"/>
      <c r="D2169" s="11"/>
      <c r="J2169"/>
      <c r="L2169"/>
      <c r="M2169"/>
    </row>
    <row r="2170" spans="3:13" x14ac:dyDescent="0.2">
      <c r="C2170"/>
      <c r="D2170" s="11"/>
      <c r="J2170"/>
      <c r="L2170"/>
      <c r="M2170"/>
    </row>
    <row r="2171" spans="3:13" x14ac:dyDescent="0.2">
      <c r="C2171"/>
      <c r="D2171" s="11"/>
      <c r="J2171"/>
      <c r="L2171"/>
      <c r="M2171"/>
    </row>
    <row r="2172" spans="3:13" x14ac:dyDescent="0.2">
      <c r="C2172"/>
      <c r="D2172" s="11"/>
      <c r="J2172"/>
      <c r="L2172"/>
      <c r="M2172"/>
    </row>
    <row r="2173" spans="3:13" x14ac:dyDescent="0.2">
      <c r="C2173"/>
      <c r="D2173" s="11"/>
      <c r="J2173"/>
      <c r="L2173"/>
      <c r="M2173"/>
    </row>
    <row r="2174" spans="3:13" x14ac:dyDescent="0.2">
      <c r="C2174"/>
      <c r="D2174" s="11"/>
      <c r="J2174"/>
      <c r="L2174"/>
      <c r="M2174"/>
    </row>
    <row r="2175" spans="3:13" x14ac:dyDescent="0.2">
      <c r="C2175"/>
      <c r="D2175" s="11"/>
      <c r="J2175"/>
      <c r="L2175"/>
      <c r="M2175"/>
    </row>
    <row r="2176" spans="3:13" x14ac:dyDescent="0.2">
      <c r="C2176"/>
      <c r="D2176" s="11"/>
      <c r="J2176"/>
      <c r="L2176"/>
      <c r="M2176"/>
    </row>
    <row r="2177" spans="3:13" x14ac:dyDescent="0.2">
      <c r="C2177"/>
      <c r="D2177" s="11"/>
      <c r="J2177"/>
      <c r="L2177"/>
      <c r="M2177"/>
    </row>
    <row r="2178" spans="3:13" x14ac:dyDescent="0.2">
      <c r="C2178"/>
      <c r="D2178" s="11"/>
      <c r="J2178"/>
      <c r="L2178"/>
      <c r="M2178"/>
    </row>
    <row r="2179" spans="3:13" x14ac:dyDescent="0.2">
      <c r="C2179"/>
      <c r="D2179" s="11"/>
      <c r="J2179"/>
      <c r="L2179"/>
      <c r="M2179"/>
    </row>
    <row r="2180" spans="3:13" x14ac:dyDescent="0.2">
      <c r="C2180"/>
      <c r="D2180" s="11"/>
      <c r="J2180"/>
      <c r="L2180"/>
      <c r="M2180"/>
    </row>
    <row r="2181" spans="3:13" x14ac:dyDescent="0.2">
      <c r="C2181"/>
      <c r="D2181" s="11"/>
      <c r="J2181"/>
      <c r="L2181"/>
      <c r="M2181"/>
    </row>
    <row r="2182" spans="3:13" x14ac:dyDescent="0.2">
      <c r="C2182"/>
      <c r="D2182" s="11"/>
      <c r="J2182"/>
      <c r="L2182"/>
      <c r="M2182"/>
    </row>
    <row r="2183" spans="3:13" x14ac:dyDescent="0.2">
      <c r="C2183"/>
      <c r="D2183" s="11"/>
      <c r="J2183"/>
      <c r="L2183"/>
      <c r="M2183"/>
    </row>
    <row r="2184" spans="3:13" x14ac:dyDescent="0.2">
      <c r="C2184"/>
      <c r="D2184" s="11"/>
      <c r="J2184"/>
      <c r="L2184"/>
      <c r="M2184"/>
    </row>
    <row r="2185" spans="3:13" x14ac:dyDescent="0.2">
      <c r="C2185"/>
      <c r="D2185" s="11"/>
      <c r="J2185"/>
      <c r="L2185"/>
      <c r="M2185"/>
    </row>
    <row r="2186" spans="3:13" x14ac:dyDescent="0.2">
      <c r="C2186"/>
      <c r="D2186" s="11"/>
      <c r="J2186"/>
      <c r="L2186"/>
      <c r="M2186"/>
    </row>
    <row r="2187" spans="3:13" x14ac:dyDescent="0.2">
      <c r="C2187"/>
      <c r="D2187" s="11"/>
      <c r="J2187"/>
      <c r="L2187"/>
      <c r="M2187"/>
    </row>
    <row r="2188" spans="3:13" x14ac:dyDescent="0.2">
      <c r="C2188"/>
      <c r="D2188" s="11"/>
      <c r="J2188"/>
      <c r="L2188"/>
      <c r="M2188"/>
    </row>
    <row r="2189" spans="3:13" x14ac:dyDescent="0.2">
      <c r="C2189"/>
      <c r="D2189" s="11"/>
      <c r="J2189"/>
      <c r="L2189"/>
      <c r="M2189"/>
    </row>
    <row r="2190" spans="3:13" x14ac:dyDescent="0.2">
      <c r="C2190"/>
      <c r="D2190" s="11"/>
      <c r="J2190"/>
      <c r="L2190"/>
      <c r="M2190"/>
    </row>
    <row r="2191" spans="3:13" x14ac:dyDescent="0.2">
      <c r="C2191"/>
      <c r="D2191" s="11"/>
      <c r="J2191"/>
      <c r="L2191"/>
      <c r="M2191"/>
    </row>
    <row r="2192" spans="3:13" x14ac:dyDescent="0.2">
      <c r="C2192"/>
      <c r="D2192" s="11"/>
      <c r="J2192"/>
      <c r="L2192"/>
      <c r="M2192"/>
    </row>
    <row r="2193" spans="3:13" x14ac:dyDescent="0.2">
      <c r="C2193"/>
      <c r="D2193" s="11"/>
      <c r="J2193"/>
      <c r="L2193"/>
      <c r="M2193"/>
    </row>
    <row r="2194" spans="3:13" x14ac:dyDescent="0.2">
      <c r="C2194"/>
      <c r="D2194" s="11"/>
      <c r="J2194"/>
      <c r="L2194"/>
      <c r="M2194"/>
    </row>
    <row r="2195" spans="3:13" x14ac:dyDescent="0.2">
      <c r="C2195"/>
      <c r="D2195" s="11"/>
      <c r="J2195"/>
      <c r="L2195"/>
      <c r="M2195"/>
    </row>
    <row r="2196" spans="3:13" x14ac:dyDescent="0.2">
      <c r="C2196"/>
      <c r="D2196" s="11"/>
      <c r="J2196"/>
      <c r="L2196"/>
      <c r="M2196"/>
    </row>
    <row r="2197" spans="3:13" x14ac:dyDescent="0.2">
      <c r="C2197"/>
      <c r="D2197" s="11"/>
      <c r="J2197"/>
      <c r="L2197"/>
      <c r="M2197"/>
    </row>
    <row r="2198" spans="3:13" x14ac:dyDescent="0.2">
      <c r="C2198"/>
      <c r="D2198" s="11"/>
      <c r="J2198"/>
      <c r="L2198"/>
      <c r="M2198"/>
    </row>
    <row r="2199" spans="3:13" x14ac:dyDescent="0.2">
      <c r="C2199"/>
      <c r="D2199" s="11"/>
      <c r="J2199"/>
      <c r="L2199"/>
      <c r="M2199"/>
    </row>
    <row r="2200" spans="3:13" x14ac:dyDescent="0.2">
      <c r="C2200"/>
      <c r="D2200" s="11"/>
      <c r="J2200"/>
      <c r="L2200"/>
      <c r="M2200"/>
    </row>
    <row r="2201" spans="3:13" x14ac:dyDescent="0.2">
      <c r="C2201"/>
      <c r="D2201" s="11"/>
      <c r="J2201"/>
      <c r="L2201"/>
      <c r="M2201"/>
    </row>
    <row r="2202" spans="3:13" x14ac:dyDescent="0.2">
      <c r="C2202"/>
      <c r="D2202" s="11"/>
      <c r="J2202"/>
      <c r="L2202"/>
      <c r="M2202"/>
    </row>
    <row r="2203" spans="3:13" x14ac:dyDescent="0.2">
      <c r="C2203"/>
      <c r="D2203" s="11"/>
      <c r="J2203"/>
      <c r="L2203"/>
      <c r="M2203"/>
    </row>
    <row r="2204" spans="3:13" x14ac:dyDescent="0.2">
      <c r="C2204"/>
      <c r="D2204" s="11"/>
      <c r="J2204"/>
      <c r="L2204"/>
      <c r="M2204"/>
    </row>
    <row r="2205" spans="3:13" x14ac:dyDescent="0.2">
      <c r="C2205"/>
      <c r="D2205" s="11"/>
      <c r="J2205"/>
      <c r="L2205"/>
      <c r="M2205"/>
    </row>
    <row r="2206" spans="3:13" x14ac:dyDescent="0.2">
      <c r="C2206"/>
      <c r="D2206" s="11"/>
      <c r="J2206"/>
      <c r="L2206"/>
      <c r="M2206"/>
    </row>
    <row r="2207" spans="3:13" x14ac:dyDescent="0.2">
      <c r="C2207"/>
      <c r="D2207" s="11"/>
      <c r="J2207"/>
      <c r="L2207"/>
      <c r="M2207"/>
    </row>
    <row r="2208" spans="3:13" x14ac:dyDescent="0.2">
      <c r="C2208"/>
      <c r="D2208" s="11"/>
      <c r="J2208"/>
      <c r="L2208"/>
      <c r="M2208"/>
    </row>
    <row r="2209" spans="3:13" x14ac:dyDescent="0.2">
      <c r="C2209"/>
      <c r="D2209" s="11"/>
      <c r="J2209"/>
      <c r="L2209"/>
      <c r="M2209"/>
    </row>
    <row r="2210" spans="3:13" x14ac:dyDescent="0.2">
      <c r="C2210"/>
      <c r="D2210" s="11"/>
      <c r="J2210"/>
      <c r="L2210"/>
      <c r="M2210"/>
    </row>
    <row r="2211" spans="3:13" x14ac:dyDescent="0.2">
      <c r="C2211"/>
      <c r="D2211" s="11"/>
      <c r="J2211"/>
      <c r="L2211"/>
      <c r="M2211"/>
    </row>
    <row r="2212" spans="3:13" x14ac:dyDescent="0.2">
      <c r="C2212"/>
      <c r="D2212" s="11"/>
      <c r="J2212"/>
      <c r="L2212"/>
      <c r="M2212"/>
    </row>
    <row r="2213" spans="3:13" x14ac:dyDescent="0.2">
      <c r="C2213"/>
      <c r="D2213" s="11"/>
      <c r="J2213"/>
      <c r="L2213"/>
      <c r="M2213"/>
    </row>
    <row r="2214" spans="3:13" x14ac:dyDescent="0.2">
      <c r="C2214"/>
      <c r="D2214" s="11"/>
      <c r="J2214"/>
      <c r="L2214"/>
      <c r="M2214"/>
    </row>
    <row r="2215" spans="3:13" x14ac:dyDescent="0.2">
      <c r="C2215"/>
      <c r="D2215" s="11"/>
      <c r="J2215"/>
      <c r="L2215"/>
      <c r="M2215"/>
    </row>
    <row r="2216" spans="3:13" x14ac:dyDescent="0.2">
      <c r="C2216"/>
      <c r="D2216" s="11"/>
      <c r="J2216"/>
      <c r="L2216"/>
      <c r="M2216"/>
    </row>
    <row r="2217" spans="3:13" x14ac:dyDescent="0.2">
      <c r="C2217"/>
      <c r="D2217" s="11"/>
      <c r="J2217"/>
      <c r="L2217"/>
      <c r="M2217"/>
    </row>
    <row r="2218" spans="3:13" x14ac:dyDescent="0.2">
      <c r="C2218"/>
      <c r="D2218" s="11"/>
      <c r="J2218"/>
      <c r="L2218"/>
      <c r="M2218"/>
    </row>
    <row r="2219" spans="3:13" x14ac:dyDescent="0.2">
      <c r="C2219"/>
      <c r="D2219" s="11"/>
      <c r="J2219"/>
      <c r="L2219"/>
      <c r="M2219"/>
    </row>
    <row r="2220" spans="3:13" x14ac:dyDescent="0.2">
      <c r="C2220"/>
      <c r="D2220" s="11"/>
      <c r="J2220"/>
      <c r="L2220"/>
      <c r="M2220"/>
    </row>
    <row r="2221" spans="3:13" x14ac:dyDescent="0.2">
      <c r="C2221"/>
      <c r="D2221" s="11"/>
      <c r="J2221"/>
      <c r="L2221"/>
      <c r="M2221"/>
    </row>
    <row r="2222" spans="3:13" x14ac:dyDescent="0.2">
      <c r="C2222"/>
      <c r="D2222" s="11"/>
      <c r="J2222"/>
      <c r="L2222"/>
      <c r="M2222"/>
    </row>
    <row r="2223" spans="3:13" x14ac:dyDescent="0.2">
      <c r="C2223"/>
      <c r="D2223" s="11"/>
      <c r="J2223"/>
      <c r="L2223"/>
      <c r="M2223"/>
    </row>
    <row r="2224" spans="3:13" x14ac:dyDescent="0.2">
      <c r="C2224"/>
      <c r="D2224" s="11"/>
      <c r="J2224"/>
      <c r="L2224"/>
      <c r="M2224"/>
    </row>
    <row r="2225" spans="3:13" x14ac:dyDescent="0.2">
      <c r="C2225"/>
      <c r="D2225" s="11"/>
      <c r="J2225"/>
      <c r="L2225"/>
      <c r="M2225"/>
    </row>
    <row r="2226" spans="3:13" x14ac:dyDescent="0.2">
      <c r="C2226"/>
      <c r="D2226" s="11"/>
      <c r="J2226"/>
      <c r="L2226"/>
      <c r="M2226"/>
    </row>
    <row r="2227" spans="3:13" x14ac:dyDescent="0.2">
      <c r="C2227"/>
      <c r="D2227" s="11"/>
      <c r="J2227"/>
      <c r="L2227"/>
      <c r="M2227"/>
    </row>
    <row r="2228" spans="3:13" x14ac:dyDescent="0.2">
      <c r="C2228"/>
      <c r="D2228" s="11"/>
      <c r="J2228"/>
      <c r="L2228"/>
      <c r="M2228"/>
    </row>
    <row r="2229" spans="3:13" x14ac:dyDescent="0.2">
      <c r="C2229"/>
      <c r="D2229" s="11"/>
      <c r="J2229"/>
      <c r="L2229"/>
      <c r="M2229"/>
    </row>
    <row r="2230" spans="3:13" x14ac:dyDescent="0.2">
      <c r="C2230"/>
      <c r="D2230" s="11"/>
      <c r="J2230"/>
      <c r="L2230"/>
      <c r="M2230"/>
    </row>
    <row r="2231" spans="3:13" x14ac:dyDescent="0.2">
      <c r="C2231"/>
      <c r="D2231" s="11"/>
      <c r="J2231"/>
      <c r="L2231"/>
      <c r="M2231"/>
    </row>
    <row r="2232" spans="3:13" x14ac:dyDescent="0.2">
      <c r="C2232"/>
      <c r="D2232" s="11"/>
      <c r="J2232"/>
      <c r="L2232"/>
      <c r="M2232"/>
    </row>
    <row r="2233" spans="3:13" x14ac:dyDescent="0.2">
      <c r="C2233"/>
      <c r="D2233" s="11"/>
      <c r="J2233"/>
      <c r="L2233"/>
      <c r="M2233"/>
    </row>
    <row r="2234" spans="3:13" x14ac:dyDescent="0.2">
      <c r="C2234"/>
      <c r="D2234" s="11"/>
      <c r="J2234"/>
      <c r="L2234"/>
      <c r="M2234"/>
    </row>
    <row r="2235" spans="3:13" x14ac:dyDescent="0.2">
      <c r="C2235"/>
      <c r="D2235" s="11"/>
      <c r="J2235"/>
      <c r="L2235"/>
      <c r="M2235"/>
    </row>
    <row r="2236" spans="3:13" x14ac:dyDescent="0.2">
      <c r="C2236"/>
      <c r="D2236" s="11"/>
      <c r="J2236"/>
      <c r="L2236"/>
      <c r="M2236"/>
    </row>
    <row r="2237" spans="3:13" x14ac:dyDescent="0.2">
      <c r="C2237"/>
      <c r="D2237" s="11"/>
      <c r="J2237"/>
      <c r="L2237"/>
      <c r="M2237"/>
    </row>
    <row r="2238" spans="3:13" x14ac:dyDescent="0.2">
      <c r="C2238"/>
      <c r="D2238" s="11"/>
      <c r="J2238"/>
      <c r="L2238"/>
      <c r="M2238"/>
    </row>
    <row r="2239" spans="3:13" x14ac:dyDescent="0.2">
      <c r="C2239"/>
      <c r="D2239" s="11"/>
      <c r="J2239"/>
      <c r="L2239"/>
      <c r="M2239"/>
    </row>
    <row r="2240" spans="3:13" x14ac:dyDescent="0.2">
      <c r="C2240"/>
      <c r="D2240" s="11"/>
      <c r="J2240"/>
      <c r="L2240"/>
      <c r="M2240"/>
    </row>
    <row r="2241" spans="3:13" x14ac:dyDescent="0.2">
      <c r="C2241"/>
      <c r="D2241" s="11"/>
      <c r="J2241"/>
      <c r="L2241"/>
      <c r="M2241"/>
    </row>
    <row r="2242" spans="3:13" x14ac:dyDescent="0.2">
      <c r="C2242"/>
      <c r="D2242" s="11"/>
      <c r="J2242"/>
      <c r="L2242"/>
      <c r="M2242"/>
    </row>
    <row r="2243" spans="3:13" x14ac:dyDescent="0.2">
      <c r="C2243"/>
      <c r="D2243" s="11"/>
      <c r="J2243"/>
      <c r="L2243"/>
      <c r="M2243"/>
    </row>
    <row r="2244" spans="3:13" x14ac:dyDescent="0.2">
      <c r="C2244"/>
      <c r="D2244" s="11"/>
      <c r="J2244"/>
      <c r="L2244"/>
      <c r="M2244"/>
    </row>
    <row r="2245" spans="3:13" x14ac:dyDescent="0.2">
      <c r="C2245"/>
      <c r="D2245" s="11"/>
      <c r="J2245"/>
      <c r="L2245"/>
      <c r="M2245"/>
    </row>
    <row r="2246" spans="3:13" x14ac:dyDescent="0.2">
      <c r="C2246"/>
      <c r="D2246" s="11"/>
      <c r="J2246"/>
      <c r="L2246"/>
      <c r="M2246"/>
    </row>
    <row r="2247" spans="3:13" x14ac:dyDescent="0.2">
      <c r="C2247"/>
      <c r="D2247" s="11"/>
      <c r="J2247"/>
      <c r="L2247"/>
      <c r="M2247"/>
    </row>
    <row r="2248" spans="3:13" x14ac:dyDescent="0.2">
      <c r="C2248"/>
      <c r="D2248" s="11"/>
      <c r="J2248"/>
      <c r="L2248"/>
      <c r="M2248"/>
    </row>
    <row r="2249" spans="3:13" x14ac:dyDescent="0.2">
      <c r="C2249"/>
      <c r="D2249" s="11"/>
      <c r="J2249"/>
      <c r="L2249"/>
      <c r="M2249"/>
    </row>
    <row r="2250" spans="3:13" x14ac:dyDescent="0.2">
      <c r="C2250"/>
      <c r="D2250" s="11"/>
      <c r="J2250"/>
      <c r="L2250"/>
      <c r="M2250"/>
    </row>
    <row r="2251" spans="3:13" x14ac:dyDescent="0.2">
      <c r="C2251"/>
      <c r="D2251" s="11"/>
      <c r="J2251"/>
      <c r="L2251"/>
      <c r="M2251"/>
    </row>
    <row r="2252" spans="3:13" x14ac:dyDescent="0.2">
      <c r="C2252"/>
      <c r="D2252" s="11"/>
      <c r="J2252"/>
      <c r="L2252"/>
      <c r="M2252"/>
    </row>
    <row r="2253" spans="3:13" x14ac:dyDescent="0.2">
      <c r="C2253"/>
      <c r="D2253" s="11"/>
      <c r="J2253"/>
      <c r="L2253"/>
      <c r="M2253"/>
    </row>
    <row r="2254" spans="3:13" x14ac:dyDescent="0.2">
      <c r="C2254"/>
      <c r="D2254" s="11"/>
      <c r="J2254"/>
      <c r="L2254"/>
      <c r="M2254"/>
    </row>
    <row r="2255" spans="3:13" x14ac:dyDescent="0.2">
      <c r="C2255"/>
      <c r="D2255" s="11"/>
      <c r="J2255"/>
      <c r="L2255"/>
      <c r="M2255"/>
    </row>
    <row r="2256" spans="3:13" x14ac:dyDescent="0.2">
      <c r="C2256"/>
      <c r="D2256" s="11"/>
      <c r="J2256"/>
      <c r="L2256"/>
      <c r="M2256"/>
    </row>
    <row r="2257" spans="3:13" x14ac:dyDescent="0.2">
      <c r="C2257"/>
      <c r="D2257" s="11"/>
      <c r="J2257"/>
      <c r="L2257"/>
      <c r="M2257"/>
    </row>
    <row r="2258" spans="3:13" x14ac:dyDescent="0.2">
      <c r="C2258"/>
      <c r="D2258" s="11"/>
      <c r="J2258"/>
      <c r="L2258"/>
      <c r="M2258"/>
    </row>
    <row r="2259" spans="3:13" x14ac:dyDescent="0.2">
      <c r="C2259"/>
      <c r="D2259" s="11"/>
      <c r="J2259"/>
      <c r="L2259"/>
      <c r="M2259"/>
    </row>
    <row r="2260" spans="3:13" x14ac:dyDescent="0.2">
      <c r="C2260"/>
      <c r="D2260" s="11"/>
      <c r="J2260"/>
      <c r="L2260"/>
      <c r="M2260"/>
    </row>
    <row r="2261" spans="3:13" x14ac:dyDescent="0.2">
      <c r="C2261"/>
      <c r="D2261" s="11"/>
      <c r="J2261"/>
      <c r="L2261"/>
      <c r="M2261"/>
    </row>
    <row r="2262" spans="3:13" x14ac:dyDescent="0.2">
      <c r="C2262"/>
      <c r="D2262" s="11"/>
      <c r="J2262"/>
      <c r="L2262"/>
      <c r="M2262"/>
    </row>
    <row r="2263" spans="3:13" x14ac:dyDescent="0.2">
      <c r="C2263"/>
      <c r="D2263" s="11"/>
      <c r="J2263"/>
      <c r="L2263"/>
      <c r="M2263"/>
    </row>
    <row r="2264" spans="3:13" x14ac:dyDescent="0.2">
      <c r="C2264"/>
      <c r="D2264" s="11"/>
      <c r="J2264"/>
      <c r="L2264"/>
      <c r="M2264"/>
    </row>
    <row r="2265" spans="3:13" x14ac:dyDescent="0.2">
      <c r="C2265"/>
      <c r="D2265" s="11"/>
      <c r="J2265"/>
      <c r="L2265"/>
      <c r="M2265"/>
    </row>
    <row r="2266" spans="3:13" x14ac:dyDescent="0.2">
      <c r="C2266"/>
      <c r="D2266" s="11"/>
      <c r="J2266"/>
      <c r="L2266"/>
      <c r="M2266"/>
    </row>
    <row r="2267" spans="3:13" x14ac:dyDescent="0.2">
      <c r="C2267"/>
      <c r="D2267" s="11"/>
      <c r="J2267"/>
      <c r="L2267"/>
      <c r="M2267"/>
    </row>
    <row r="2268" spans="3:13" x14ac:dyDescent="0.2">
      <c r="C2268"/>
      <c r="D2268" s="11"/>
      <c r="J2268"/>
      <c r="L2268"/>
      <c r="M2268"/>
    </row>
    <row r="2269" spans="3:13" x14ac:dyDescent="0.2">
      <c r="C2269"/>
      <c r="D2269" s="11"/>
      <c r="J2269"/>
      <c r="L2269"/>
      <c r="M2269"/>
    </row>
    <row r="2270" spans="3:13" x14ac:dyDescent="0.2">
      <c r="C2270"/>
      <c r="D2270" s="11"/>
      <c r="J2270"/>
      <c r="L2270"/>
      <c r="M2270"/>
    </row>
    <row r="2271" spans="3:13" x14ac:dyDescent="0.2">
      <c r="C2271"/>
      <c r="D2271" s="11"/>
      <c r="J2271"/>
      <c r="L2271"/>
      <c r="M2271"/>
    </row>
    <row r="2272" spans="3:13" x14ac:dyDescent="0.2">
      <c r="C2272"/>
      <c r="D2272" s="11"/>
      <c r="J2272"/>
      <c r="L2272"/>
      <c r="M2272"/>
    </row>
    <row r="2273" spans="3:13" x14ac:dyDescent="0.2">
      <c r="C2273"/>
      <c r="D2273" s="11"/>
      <c r="J2273"/>
      <c r="L2273"/>
      <c r="M2273"/>
    </row>
    <row r="2274" spans="3:13" x14ac:dyDescent="0.2">
      <c r="C2274"/>
      <c r="D2274" s="11"/>
      <c r="J2274"/>
      <c r="L2274"/>
      <c r="M2274"/>
    </row>
    <row r="2275" spans="3:13" x14ac:dyDescent="0.2">
      <c r="C2275"/>
      <c r="D2275" s="11"/>
      <c r="J2275"/>
      <c r="L2275"/>
      <c r="M2275"/>
    </row>
    <row r="2276" spans="3:13" x14ac:dyDescent="0.2">
      <c r="C2276"/>
      <c r="D2276" s="11"/>
      <c r="J2276"/>
      <c r="L2276"/>
      <c r="M2276"/>
    </row>
    <row r="2277" spans="3:13" x14ac:dyDescent="0.2">
      <c r="C2277"/>
      <c r="D2277" s="11"/>
      <c r="J2277"/>
      <c r="L2277"/>
      <c r="M2277"/>
    </row>
    <row r="2278" spans="3:13" x14ac:dyDescent="0.2">
      <c r="C2278"/>
      <c r="D2278" s="11"/>
      <c r="J2278"/>
      <c r="L2278"/>
      <c r="M2278"/>
    </row>
    <row r="2279" spans="3:13" x14ac:dyDescent="0.2">
      <c r="C2279"/>
      <c r="D2279" s="11"/>
      <c r="J2279"/>
      <c r="L2279"/>
      <c r="M2279"/>
    </row>
    <row r="2280" spans="3:13" x14ac:dyDescent="0.2">
      <c r="C2280"/>
      <c r="D2280" s="11"/>
      <c r="J2280"/>
      <c r="L2280"/>
      <c r="M2280"/>
    </row>
    <row r="2281" spans="3:13" x14ac:dyDescent="0.2">
      <c r="C2281"/>
      <c r="D2281" s="11"/>
      <c r="J2281"/>
      <c r="L2281"/>
      <c r="M2281"/>
    </row>
    <row r="2282" spans="3:13" x14ac:dyDescent="0.2">
      <c r="C2282"/>
      <c r="D2282" s="11"/>
      <c r="J2282"/>
      <c r="L2282"/>
      <c r="M2282"/>
    </row>
    <row r="2283" spans="3:13" x14ac:dyDescent="0.2">
      <c r="C2283"/>
      <c r="D2283" s="11"/>
      <c r="J2283"/>
      <c r="L2283"/>
      <c r="M2283"/>
    </row>
    <row r="2284" spans="3:13" x14ac:dyDescent="0.2">
      <c r="C2284"/>
      <c r="D2284" s="11"/>
      <c r="J2284"/>
      <c r="L2284"/>
      <c r="M2284"/>
    </row>
    <row r="2285" spans="3:13" x14ac:dyDescent="0.2">
      <c r="C2285"/>
      <c r="D2285" s="11"/>
      <c r="J2285"/>
      <c r="L2285"/>
      <c r="M2285"/>
    </row>
    <row r="2286" spans="3:13" x14ac:dyDescent="0.2">
      <c r="C2286"/>
      <c r="D2286" s="11"/>
      <c r="J2286"/>
      <c r="L2286"/>
      <c r="M2286"/>
    </row>
    <row r="2287" spans="3:13" x14ac:dyDescent="0.2">
      <c r="C2287"/>
      <c r="D2287" s="11"/>
      <c r="J2287"/>
      <c r="L2287"/>
      <c r="M2287"/>
    </row>
    <row r="2288" spans="3:13" x14ac:dyDescent="0.2">
      <c r="C2288"/>
      <c r="D2288" s="11"/>
      <c r="J2288"/>
      <c r="L2288"/>
      <c r="M2288"/>
    </row>
    <row r="2289" spans="3:13" x14ac:dyDescent="0.2">
      <c r="C2289"/>
      <c r="D2289" s="11"/>
      <c r="J2289"/>
      <c r="L2289"/>
      <c r="M2289"/>
    </row>
    <row r="2290" spans="3:13" x14ac:dyDescent="0.2">
      <c r="C2290"/>
      <c r="D2290" s="11"/>
      <c r="J2290"/>
      <c r="L2290"/>
      <c r="M2290"/>
    </row>
    <row r="2291" spans="3:13" x14ac:dyDescent="0.2">
      <c r="C2291"/>
      <c r="D2291" s="11"/>
      <c r="J2291"/>
      <c r="L2291"/>
      <c r="M2291"/>
    </row>
    <row r="2292" spans="3:13" x14ac:dyDescent="0.2">
      <c r="C2292"/>
      <c r="D2292" s="11"/>
      <c r="J2292"/>
      <c r="L2292"/>
      <c r="M2292"/>
    </row>
    <row r="2293" spans="3:13" x14ac:dyDescent="0.2">
      <c r="C2293"/>
      <c r="D2293" s="11"/>
      <c r="J2293"/>
      <c r="L2293"/>
      <c r="M2293"/>
    </row>
    <row r="2294" spans="3:13" x14ac:dyDescent="0.2">
      <c r="C2294"/>
      <c r="D2294" s="11"/>
      <c r="J2294"/>
      <c r="L2294"/>
      <c r="M2294"/>
    </row>
    <row r="2295" spans="3:13" x14ac:dyDescent="0.2">
      <c r="C2295"/>
      <c r="D2295" s="11"/>
      <c r="J2295"/>
      <c r="L2295"/>
      <c r="M2295"/>
    </row>
    <row r="2296" spans="3:13" x14ac:dyDescent="0.2">
      <c r="C2296"/>
      <c r="D2296" s="11"/>
      <c r="J2296"/>
      <c r="L2296"/>
      <c r="M2296"/>
    </row>
    <row r="2297" spans="3:13" x14ac:dyDescent="0.2">
      <c r="C2297"/>
      <c r="D2297" s="11"/>
      <c r="J2297"/>
      <c r="L2297"/>
      <c r="M2297"/>
    </row>
    <row r="2298" spans="3:13" x14ac:dyDescent="0.2">
      <c r="C2298"/>
      <c r="D2298" s="11"/>
      <c r="J2298"/>
      <c r="L2298"/>
      <c r="M2298"/>
    </row>
    <row r="2299" spans="3:13" x14ac:dyDescent="0.2">
      <c r="C2299"/>
      <c r="D2299" s="11"/>
      <c r="J2299"/>
      <c r="L2299"/>
      <c r="M2299"/>
    </row>
    <row r="2300" spans="3:13" x14ac:dyDescent="0.2">
      <c r="C2300"/>
      <c r="D2300" s="11"/>
      <c r="J2300"/>
      <c r="L2300"/>
      <c r="M2300"/>
    </row>
    <row r="2301" spans="3:13" x14ac:dyDescent="0.2">
      <c r="C2301"/>
      <c r="D2301" s="11"/>
      <c r="J2301"/>
      <c r="L2301"/>
      <c r="M2301"/>
    </row>
    <row r="2302" spans="3:13" x14ac:dyDescent="0.2">
      <c r="C2302"/>
      <c r="D2302" s="11"/>
      <c r="J2302"/>
      <c r="L2302"/>
      <c r="M2302"/>
    </row>
    <row r="2303" spans="3:13" x14ac:dyDescent="0.2">
      <c r="C2303"/>
      <c r="D2303" s="11"/>
      <c r="J2303"/>
      <c r="L2303"/>
      <c r="M2303"/>
    </row>
    <row r="2304" spans="3:13" x14ac:dyDescent="0.2">
      <c r="C2304"/>
      <c r="D2304" s="11"/>
      <c r="J2304"/>
      <c r="L2304"/>
      <c r="M2304"/>
    </row>
    <row r="2305" spans="3:13" x14ac:dyDescent="0.2">
      <c r="C2305"/>
      <c r="D2305" s="11"/>
      <c r="J2305"/>
      <c r="L2305"/>
      <c r="M2305"/>
    </row>
    <row r="2306" spans="3:13" x14ac:dyDescent="0.2">
      <c r="C2306"/>
      <c r="D2306" s="11"/>
      <c r="J2306"/>
      <c r="L2306"/>
      <c r="M2306"/>
    </row>
    <row r="2307" spans="3:13" x14ac:dyDescent="0.2">
      <c r="C2307"/>
      <c r="D2307" s="11"/>
      <c r="J2307"/>
      <c r="L2307"/>
      <c r="M2307"/>
    </row>
    <row r="2308" spans="3:13" x14ac:dyDescent="0.2">
      <c r="C2308"/>
      <c r="D2308" s="11"/>
      <c r="J2308"/>
      <c r="L2308"/>
      <c r="M2308"/>
    </row>
    <row r="2309" spans="3:13" x14ac:dyDescent="0.2">
      <c r="C2309"/>
      <c r="D2309" s="11"/>
      <c r="J2309"/>
      <c r="L2309"/>
      <c r="M2309"/>
    </row>
    <row r="2310" spans="3:13" x14ac:dyDescent="0.2">
      <c r="C2310"/>
      <c r="D2310" s="11"/>
      <c r="J2310"/>
      <c r="L2310"/>
      <c r="M2310"/>
    </row>
    <row r="2311" spans="3:13" x14ac:dyDescent="0.2">
      <c r="C2311"/>
      <c r="D2311" s="11"/>
      <c r="J2311"/>
      <c r="L2311"/>
      <c r="M2311"/>
    </row>
    <row r="2312" spans="3:13" x14ac:dyDescent="0.2">
      <c r="C2312"/>
      <c r="D2312" s="11"/>
      <c r="J2312"/>
      <c r="L2312"/>
      <c r="M2312"/>
    </row>
    <row r="2313" spans="3:13" x14ac:dyDescent="0.2">
      <c r="C2313"/>
      <c r="D2313" s="11"/>
      <c r="J2313"/>
      <c r="L2313"/>
      <c r="M2313"/>
    </row>
    <row r="2314" spans="3:13" x14ac:dyDescent="0.2">
      <c r="C2314"/>
      <c r="D2314" s="11"/>
      <c r="J2314"/>
      <c r="L2314"/>
      <c r="M2314"/>
    </row>
    <row r="2315" spans="3:13" x14ac:dyDescent="0.2">
      <c r="C2315"/>
      <c r="D2315" s="11"/>
      <c r="J2315"/>
      <c r="L2315"/>
      <c r="M2315"/>
    </row>
    <row r="2316" spans="3:13" x14ac:dyDescent="0.2">
      <c r="C2316"/>
      <c r="D2316" s="11"/>
      <c r="J2316"/>
      <c r="L2316"/>
      <c r="M2316"/>
    </row>
    <row r="2317" spans="3:13" x14ac:dyDescent="0.2">
      <c r="C2317"/>
      <c r="D2317" s="11"/>
      <c r="J2317"/>
      <c r="L2317"/>
      <c r="M2317"/>
    </row>
    <row r="2318" spans="3:13" x14ac:dyDescent="0.2">
      <c r="C2318"/>
      <c r="D2318" s="11"/>
      <c r="J2318"/>
      <c r="L2318"/>
      <c r="M2318"/>
    </row>
    <row r="2319" spans="3:13" x14ac:dyDescent="0.2">
      <c r="C2319"/>
      <c r="D2319" s="11"/>
      <c r="J2319"/>
      <c r="L2319"/>
      <c r="M2319"/>
    </row>
    <row r="2320" spans="3:13" x14ac:dyDescent="0.2">
      <c r="C2320"/>
      <c r="D2320" s="11"/>
      <c r="J2320"/>
      <c r="L2320"/>
      <c r="M2320"/>
    </row>
    <row r="2321" spans="3:13" x14ac:dyDescent="0.2">
      <c r="C2321"/>
      <c r="D2321" s="11"/>
      <c r="J2321"/>
      <c r="L2321"/>
      <c r="M2321"/>
    </row>
    <row r="2322" spans="3:13" x14ac:dyDescent="0.2">
      <c r="C2322"/>
      <c r="D2322" s="11"/>
      <c r="J2322"/>
      <c r="L2322"/>
      <c r="M2322"/>
    </row>
    <row r="2323" spans="3:13" x14ac:dyDescent="0.2">
      <c r="C2323"/>
      <c r="D2323" s="11"/>
      <c r="J2323"/>
      <c r="L2323"/>
      <c r="M2323"/>
    </row>
    <row r="2324" spans="3:13" x14ac:dyDescent="0.2">
      <c r="C2324"/>
      <c r="D2324" s="11"/>
      <c r="J2324"/>
      <c r="L2324"/>
      <c r="M2324"/>
    </row>
    <row r="2325" spans="3:13" x14ac:dyDescent="0.2">
      <c r="C2325"/>
      <c r="D2325" s="11"/>
      <c r="J2325"/>
      <c r="L2325"/>
      <c r="M2325"/>
    </row>
    <row r="2326" spans="3:13" x14ac:dyDescent="0.2">
      <c r="C2326"/>
      <c r="D2326" s="11"/>
      <c r="J2326"/>
      <c r="L2326"/>
      <c r="M2326"/>
    </row>
    <row r="2327" spans="3:13" x14ac:dyDescent="0.2">
      <c r="C2327"/>
      <c r="D2327" s="11"/>
      <c r="J2327"/>
      <c r="L2327"/>
      <c r="M2327"/>
    </row>
    <row r="2328" spans="3:13" x14ac:dyDescent="0.2">
      <c r="C2328"/>
      <c r="D2328" s="11"/>
      <c r="J2328"/>
      <c r="L2328"/>
      <c r="M2328"/>
    </row>
    <row r="2329" spans="3:13" x14ac:dyDescent="0.2">
      <c r="C2329"/>
      <c r="D2329" s="11"/>
      <c r="J2329"/>
      <c r="L2329"/>
      <c r="M2329"/>
    </row>
    <row r="2330" spans="3:13" x14ac:dyDescent="0.2">
      <c r="C2330"/>
      <c r="D2330" s="11"/>
      <c r="J2330"/>
      <c r="L2330"/>
      <c r="M2330"/>
    </row>
    <row r="2331" spans="3:13" x14ac:dyDescent="0.2">
      <c r="C2331"/>
      <c r="D2331" s="11"/>
      <c r="J2331"/>
      <c r="L2331"/>
      <c r="M2331"/>
    </row>
    <row r="2332" spans="3:13" x14ac:dyDescent="0.2">
      <c r="C2332"/>
      <c r="D2332" s="11"/>
      <c r="J2332"/>
      <c r="L2332"/>
      <c r="M2332"/>
    </row>
    <row r="2333" spans="3:13" x14ac:dyDescent="0.2">
      <c r="C2333"/>
      <c r="D2333" s="11"/>
      <c r="J2333"/>
      <c r="L2333"/>
      <c r="M2333"/>
    </row>
    <row r="2334" spans="3:13" x14ac:dyDescent="0.2">
      <c r="C2334"/>
      <c r="D2334" s="11"/>
      <c r="J2334"/>
      <c r="L2334"/>
      <c r="M2334"/>
    </row>
    <row r="2335" spans="3:13" x14ac:dyDescent="0.2">
      <c r="C2335"/>
      <c r="D2335" s="11"/>
      <c r="J2335"/>
      <c r="L2335"/>
      <c r="M2335"/>
    </row>
    <row r="2336" spans="3:13" x14ac:dyDescent="0.2">
      <c r="C2336"/>
      <c r="D2336" s="11"/>
      <c r="J2336"/>
      <c r="L2336"/>
      <c r="M2336"/>
    </row>
    <row r="2337" spans="3:13" x14ac:dyDescent="0.2">
      <c r="C2337"/>
      <c r="D2337" s="11"/>
      <c r="J2337"/>
      <c r="L2337"/>
      <c r="M2337"/>
    </row>
    <row r="2338" spans="3:13" x14ac:dyDescent="0.2">
      <c r="C2338"/>
      <c r="D2338" s="11"/>
      <c r="J2338"/>
      <c r="L2338"/>
      <c r="M2338"/>
    </row>
    <row r="2339" spans="3:13" x14ac:dyDescent="0.2">
      <c r="C2339"/>
      <c r="D2339" s="11"/>
      <c r="J2339"/>
      <c r="L2339"/>
      <c r="M2339"/>
    </row>
    <row r="2340" spans="3:13" x14ac:dyDescent="0.2">
      <c r="C2340"/>
      <c r="D2340" s="11"/>
      <c r="J2340"/>
      <c r="L2340"/>
      <c r="M2340"/>
    </row>
    <row r="2341" spans="3:13" x14ac:dyDescent="0.2">
      <c r="C2341"/>
      <c r="D2341" s="11"/>
      <c r="J2341"/>
      <c r="L2341"/>
      <c r="M2341"/>
    </row>
    <row r="2342" spans="3:13" x14ac:dyDescent="0.2">
      <c r="C2342"/>
      <c r="D2342" s="11"/>
      <c r="J2342"/>
      <c r="L2342"/>
      <c r="M2342"/>
    </row>
    <row r="2343" spans="3:13" x14ac:dyDescent="0.2">
      <c r="C2343"/>
      <c r="D2343" s="11"/>
      <c r="J2343"/>
      <c r="L2343"/>
      <c r="M2343"/>
    </row>
    <row r="2344" spans="3:13" x14ac:dyDescent="0.2">
      <c r="C2344"/>
      <c r="D2344" s="11"/>
      <c r="J2344"/>
      <c r="L2344"/>
      <c r="M2344"/>
    </row>
    <row r="2345" spans="3:13" x14ac:dyDescent="0.2">
      <c r="C2345"/>
      <c r="D2345" s="11"/>
      <c r="J2345"/>
      <c r="L2345"/>
      <c r="M2345"/>
    </row>
    <row r="2346" spans="3:13" x14ac:dyDescent="0.2">
      <c r="C2346"/>
      <c r="D2346" s="11"/>
      <c r="J2346"/>
      <c r="L2346"/>
      <c r="M2346"/>
    </row>
    <row r="2347" spans="3:13" x14ac:dyDescent="0.2">
      <c r="C2347"/>
      <c r="D2347" s="11"/>
      <c r="J2347"/>
      <c r="L2347"/>
      <c r="M2347"/>
    </row>
    <row r="2348" spans="3:13" x14ac:dyDescent="0.2">
      <c r="C2348"/>
      <c r="D2348" s="11"/>
      <c r="J2348"/>
      <c r="L2348"/>
      <c r="M2348"/>
    </row>
    <row r="2349" spans="3:13" x14ac:dyDescent="0.2">
      <c r="C2349"/>
      <c r="D2349" s="11"/>
      <c r="J2349"/>
      <c r="L2349"/>
      <c r="M2349"/>
    </row>
    <row r="2350" spans="3:13" x14ac:dyDescent="0.2">
      <c r="C2350"/>
      <c r="D2350" s="11"/>
      <c r="J2350"/>
      <c r="L2350"/>
      <c r="M2350"/>
    </row>
    <row r="2351" spans="3:13" x14ac:dyDescent="0.2">
      <c r="C2351"/>
      <c r="D2351" s="11"/>
      <c r="J2351"/>
      <c r="L2351"/>
      <c r="M2351"/>
    </row>
    <row r="2352" spans="3:13" x14ac:dyDescent="0.2">
      <c r="C2352"/>
      <c r="D2352" s="11"/>
      <c r="J2352"/>
      <c r="L2352"/>
      <c r="M2352"/>
    </row>
    <row r="2353" spans="3:13" x14ac:dyDescent="0.2">
      <c r="C2353"/>
      <c r="D2353" s="11"/>
      <c r="J2353"/>
      <c r="L2353"/>
      <c r="M2353"/>
    </row>
    <row r="2354" spans="3:13" x14ac:dyDescent="0.2">
      <c r="C2354"/>
      <c r="D2354" s="11"/>
      <c r="J2354"/>
      <c r="L2354"/>
      <c r="M2354"/>
    </row>
    <row r="2355" spans="3:13" x14ac:dyDescent="0.2">
      <c r="C2355"/>
      <c r="D2355" s="11"/>
      <c r="J2355"/>
      <c r="L2355"/>
      <c r="M2355"/>
    </row>
    <row r="2356" spans="3:13" x14ac:dyDescent="0.2">
      <c r="C2356"/>
      <c r="D2356" s="11"/>
      <c r="J2356"/>
      <c r="L2356"/>
      <c r="M2356"/>
    </row>
    <row r="2357" spans="3:13" x14ac:dyDescent="0.2">
      <c r="C2357"/>
      <c r="D2357" s="11"/>
      <c r="J2357"/>
      <c r="L2357"/>
      <c r="M2357"/>
    </row>
    <row r="2358" spans="3:13" x14ac:dyDescent="0.2">
      <c r="C2358"/>
      <c r="D2358" s="11"/>
      <c r="J2358"/>
      <c r="L2358"/>
      <c r="M2358"/>
    </row>
    <row r="2359" spans="3:13" x14ac:dyDescent="0.2">
      <c r="C2359"/>
      <c r="D2359" s="11"/>
      <c r="J2359"/>
      <c r="L2359"/>
      <c r="M2359"/>
    </row>
    <row r="2360" spans="3:13" x14ac:dyDescent="0.2">
      <c r="C2360"/>
      <c r="D2360" s="11"/>
      <c r="J2360"/>
      <c r="L2360"/>
      <c r="M2360"/>
    </row>
    <row r="2361" spans="3:13" x14ac:dyDescent="0.2">
      <c r="C2361"/>
      <c r="D2361" s="11"/>
      <c r="J2361"/>
      <c r="L2361"/>
      <c r="M2361"/>
    </row>
    <row r="2362" spans="3:13" x14ac:dyDescent="0.2">
      <c r="C2362"/>
      <c r="D2362" s="11"/>
      <c r="J2362"/>
      <c r="L2362"/>
      <c r="M2362"/>
    </row>
    <row r="2363" spans="3:13" x14ac:dyDescent="0.2">
      <c r="C2363"/>
      <c r="D2363" s="11"/>
      <c r="J2363"/>
      <c r="L2363"/>
      <c r="M2363"/>
    </row>
    <row r="2364" spans="3:13" x14ac:dyDescent="0.2">
      <c r="C2364"/>
      <c r="D2364" s="11"/>
      <c r="J2364"/>
      <c r="L2364"/>
      <c r="M2364"/>
    </row>
    <row r="2365" spans="3:13" x14ac:dyDescent="0.2">
      <c r="C2365"/>
      <c r="D2365" s="11"/>
      <c r="J2365"/>
      <c r="L2365"/>
      <c r="M2365"/>
    </row>
    <row r="2366" spans="3:13" x14ac:dyDescent="0.2">
      <c r="C2366"/>
      <c r="D2366" s="11"/>
      <c r="J2366"/>
      <c r="L2366"/>
      <c r="M2366"/>
    </row>
    <row r="2367" spans="3:13" x14ac:dyDescent="0.2">
      <c r="C2367"/>
      <c r="D2367" s="11"/>
      <c r="J2367"/>
      <c r="L2367"/>
      <c r="M2367"/>
    </row>
    <row r="2368" spans="3:13" x14ac:dyDescent="0.2">
      <c r="C2368"/>
      <c r="D2368" s="11"/>
      <c r="J2368"/>
      <c r="L2368"/>
      <c r="M2368"/>
    </row>
    <row r="2369" spans="3:13" x14ac:dyDescent="0.2">
      <c r="C2369"/>
      <c r="D2369" s="11"/>
      <c r="J2369"/>
      <c r="L2369"/>
      <c r="M2369"/>
    </row>
    <row r="2370" spans="3:13" x14ac:dyDescent="0.2">
      <c r="C2370"/>
      <c r="D2370" s="11"/>
      <c r="J2370"/>
      <c r="L2370"/>
      <c r="M2370"/>
    </row>
    <row r="2371" spans="3:13" x14ac:dyDescent="0.2">
      <c r="C2371"/>
      <c r="D2371" s="11"/>
      <c r="J2371"/>
      <c r="L2371"/>
      <c r="M2371"/>
    </row>
    <row r="2372" spans="3:13" x14ac:dyDescent="0.2">
      <c r="C2372"/>
      <c r="D2372" s="11"/>
      <c r="J2372"/>
      <c r="L2372"/>
      <c r="M2372"/>
    </row>
    <row r="2373" spans="3:13" x14ac:dyDescent="0.2">
      <c r="C2373"/>
      <c r="D2373" s="11"/>
      <c r="J2373"/>
      <c r="L2373"/>
      <c r="M2373"/>
    </row>
    <row r="2374" spans="3:13" x14ac:dyDescent="0.2">
      <c r="C2374"/>
      <c r="D2374" s="11"/>
      <c r="J2374"/>
      <c r="L2374"/>
      <c r="M2374"/>
    </row>
    <row r="2375" spans="3:13" x14ac:dyDescent="0.2">
      <c r="C2375"/>
      <c r="D2375" s="11"/>
      <c r="J2375"/>
      <c r="L2375"/>
      <c r="M2375"/>
    </row>
    <row r="2376" spans="3:13" x14ac:dyDescent="0.2">
      <c r="C2376"/>
      <c r="D2376" s="11"/>
      <c r="J2376"/>
      <c r="L2376"/>
      <c r="M2376"/>
    </row>
    <row r="2377" spans="3:13" x14ac:dyDescent="0.2">
      <c r="C2377"/>
      <c r="D2377" s="11"/>
      <c r="J2377"/>
      <c r="L2377"/>
      <c r="M2377"/>
    </row>
    <row r="2378" spans="3:13" x14ac:dyDescent="0.2">
      <c r="C2378"/>
      <c r="D2378" s="11"/>
      <c r="J2378"/>
      <c r="L2378"/>
      <c r="M2378"/>
    </row>
    <row r="2379" spans="3:13" x14ac:dyDescent="0.2">
      <c r="C2379"/>
      <c r="D2379" s="11"/>
      <c r="J2379"/>
      <c r="L2379"/>
      <c r="M2379"/>
    </row>
    <row r="2380" spans="3:13" x14ac:dyDescent="0.2">
      <c r="C2380"/>
      <c r="D2380" s="11"/>
      <c r="J2380"/>
      <c r="L2380"/>
      <c r="M2380"/>
    </row>
    <row r="2381" spans="3:13" x14ac:dyDescent="0.2">
      <c r="C2381"/>
      <c r="D2381" s="11"/>
      <c r="J2381"/>
      <c r="L2381"/>
      <c r="M2381"/>
    </row>
    <row r="2382" spans="3:13" x14ac:dyDescent="0.2">
      <c r="C2382"/>
      <c r="D2382" s="11"/>
      <c r="J2382"/>
      <c r="L2382"/>
      <c r="M2382"/>
    </row>
    <row r="2383" spans="3:13" x14ac:dyDescent="0.2">
      <c r="C2383"/>
      <c r="D2383" s="11"/>
      <c r="J2383"/>
      <c r="L2383"/>
      <c r="M2383"/>
    </row>
    <row r="2384" spans="3:13" x14ac:dyDescent="0.2">
      <c r="C2384"/>
      <c r="D2384" s="11"/>
      <c r="J2384"/>
      <c r="L2384"/>
      <c r="M2384"/>
    </row>
    <row r="2385" spans="3:13" x14ac:dyDescent="0.2">
      <c r="C2385"/>
      <c r="D2385" s="11"/>
      <c r="J2385"/>
      <c r="L2385"/>
      <c r="M2385"/>
    </row>
    <row r="2386" spans="3:13" x14ac:dyDescent="0.2">
      <c r="C2386"/>
      <c r="D2386" s="11"/>
      <c r="J2386"/>
      <c r="L2386"/>
      <c r="M2386"/>
    </row>
    <row r="2387" spans="3:13" x14ac:dyDescent="0.2">
      <c r="C2387"/>
      <c r="D2387" s="11"/>
      <c r="J2387"/>
      <c r="L2387"/>
      <c r="M2387"/>
    </row>
    <row r="2388" spans="3:13" x14ac:dyDescent="0.2">
      <c r="C2388"/>
      <c r="D2388" s="11"/>
      <c r="J2388"/>
      <c r="L2388"/>
      <c r="M2388"/>
    </row>
    <row r="2389" spans="3:13" x14ac:dyDescent="0.2">
      <c r="C2389"/>
      <c r="D2389" s="11"/>
      <c r="J2389"/>
      <c r="L2389"/>
      <c r="M2389"/>
    </row>
    <row r="2390" spans="3:13" x14ac:dyDescent="0.2">
      <c r="C2390"/>
      <c r="D2390" s="11"/>
      <c r="J2390"/>
      <c r="L2390"/>
      <c r="M2390"/>
    </row>
    <row r="2391" spans="3:13" x14ac:dyDescent="0.2">
      <c r="C2391"/>
      <c r="D2391" s="11"/>
      <c r="J2391"/>
      <c r="L2391"/>
      <c r="M2391"/>
    </row>
    <row r="2392" spans="3:13" x14ac:dyDescent="0.2">
      <c r="C2392"/>
      <c r="D2392" s="11"/>
      <c r="J2392"/>
      <c r="L2392"/>
      <c r="M2392"/>
    </row>
    <row r="2393" spans="3:13" x14ac:dyDescent="0.2">
      <c r="C2393"/>
      <c r="D2393" s="11"/>
      <c r="J2393"/>
      <c r="L2393"/>
      <c r="M2393"/>
    </row>
    <row r="2394" spans="3:13" x14ac:dyDescent="0.2">
      <c r="C2394"/>
      <c r="D2394" s="11"/>
      <c r="J2394"/>
      <c r="L2394"/>
      <c r="M2394"/>
    </row>
    <row r="2395" spans="3:13" x14ac:dyDescent="0.2">
      <c r="C2395"/>
      <c r="D2395" s="11"/>
      <c r="J2395"/>
      <c r="L2395"/>
      <c r="M2395"/>
    </row>
    <row r="2396" spans="3:13" x14ac:dyDescent="0.2">
      <c r="C2396"/>
      <c r="D2396" s="11"/>
      <c r="J2396"/>
      <c r="L2396"/>
      <c r="M2396"/>
    </row>
    <row r="2397" spans="3:13" x14ac:dyDescent="0.2">
      <c r="C2397"/>
      <c r="D2397" s="11"/>
      <c r="J2397"/>
      <c r="L2397"/>
      <c r="M2397"/>
    </row>
    <row r="2398" spans="3:13" x14ac:dyDescent="0.2">
      <c r="C2398"/>
      <c r="D2398" s="11"/>
      <c r="J2398"/>
      <c r="L2398"/>
      <c r="M2398"/>
    </row>
    <row r="2399" spans="3:13" x14ac:dyDescent="0.2">
      <c r="C2399"/>
      <c r="D2399" s="11"/>
      <c r="J2399"/>
      <c r="L2399"/>
      <c r="M2399"/>
    </row>
    <row r="2400" spans="3:13" x14ac:dyDescent="0.2">
      <c r="C2400"/>
      <c r="D2400" s="11"/>
      <c r="J2400"/>
      <c r="L2400"/>
      <c r="M2400"/>
    </row>
    <row r="2401" spans="3:13" x14ac:dyDescent="0.2">
      <c r="C2401"/>
      <c r="D2401" s="11"/>
      <c r="J2401"/>
      <c r="L2401"/>
      <c r="M2401"/>
    </row>
    <row r="2402" spans="3:13" x14ac:dyDescent="0.2">
      <c r="C2402"/>
      <c r="D2402" s="11"/>
      <c r="J2402"/>
      <c r="L2402"/>
      <c r="M2402"/>
    </row>
    <row r="2403" spans="3:13" x14ac:dyDescent="0.2">
      <c r="C2403"/>
      <c r="D2403" s="11"/>
      <c r="J2403"/>
      <c r="L2403"/>
      <c r="M2403"/>
    </row>
    <row r="2404" spans="3:13" x14ac:dyDescent="0.2">
      <c r="C2404"/>
      <c r="D2404" s="11"/>
      <c r="J2404"/>
      <c r="L2404"/>
      <c r="M2404"/>
    </row>
    <row r="2405" spans="3:13" x14ac:dyDescent="0.2">
      <c r="C2405"/>
      <c r="D2405" s="11"/>
      <c r="J2405"/>
      <c r="L2405"/>
      <c r="M2405"/>
    </row>
    <row r="2406" spans="3:13" x14ac:dyDescent="0.2">
      <c r="C2406"/>
      <c r="D2406" s="11"/>
      <c r="J2406"/>
      <c r="L2406"/>
      <c r="M2406"/>
    </row>
    <row r="2407" spans="3:13" x14ac:dyDescent="0.2">
      <c r="C2407"/>
      <c r="D2407" s="11"/>
      <c r="J2407"/>
      <c r="L2407"/>
      <c r="M2407"/>
    </row>
    <row r="2408" spans="3:13" x14ac:dyDescent="0.2">
      <c r="C2408"/>
      <c r="D2408" s="11"/>
      <c r="J2408"/>
      <c r="L2408"/>
      <c r="M2408"/>
    </row>
    <row r="2409" spans="3:13" x14ac:dyDescent="0.2">
      <c r="C2409"/>
      <c r="D2409" s="11"/>
      <c r="J2409"/>
      <c r="L2409"/>
      <c r="M2409"/>
    </row>
    <row r="2410" spans="3:13" x14ac:dyDescent="0.2">
      <c r="C2410"/>
      <c r="D2410" s="11"/>
      <c r="J2410"/>
      <c r="L2410"/>
      <c r="M2410"/>
    </row>
    <row r="2411" spans="3:13" x14ac:dyDescent="0.2">
      <c r="C2411"/>
      <c r="D2411" s="11"/>
      <c r="J2411"/>
      <c r="L2411"/>
      <c r="M2411"/>
    </row>
    <row r="2412" spans="3:13" x14ac:dyDescent="0.2">
      <c r="C2412"/>
      <c r="D2412" s="11"/>
      <c r="J2412"/>
      <c r="L2412"/>
      <c r="M2412"/>
    </row>
    <row r="2413" spans="3:13" x14ac:dyDescent="0.2">
      <c r="C2413"/>
      <c r="D2413" s="11"/>
      <c r="J2413"/>
      <c r="L2413"/>
      <c r="M2413"/>
    </row>
    <row r="2414" spans="3:13" x14ac:dyDescent="0.2">
      <c r="C2414"/>
      <c r="D2414" s="11"/>
      <c r="J2414"/>
      <c r="L2414"/>
      <c r="M2414"/>
    </row>
    <row r="2415" spans="3:13" x14ac:dyDescent="0.2">
      <c r="C2415"/>
      <c r="D2415" s="11"/>
      <c r="J2415"/>
      <c r="L2415"/>
      <c r="M2415"/>
    </row>
    <row r="2416" spans="3:13" x14ac:dyDescent="0.2">
      <c r="C2416"/>
      <c r="D2416" s="11"/>
      <c r="J2416"/>
      <c r="L2416"/>
      <c r="M2416"/>
    </row>
    <row r="2417" spans="3:13" x14ac:dyDescent="0.2">
      <c r="C2417"/>
      <c r="D2417" s="11"/>
      <c r="J2417"/>
      <c r="L2417"/>
      <c r="M2417"/>
    </row>
    <row r="2418" spans="3:13" x14ac:dyDescent="0.2">
      <c r="C2418"/>
      <c r="D2418" s="11"/>
      <c r="J2418"/>
      <c r="L2418"/>
      <c r="M2418"/>
    </row>
    <row r="2419" spans="3:13" x14ac:dyDescent="0.2">
      <c r="C2419"/>
      <c r="D2419" s="11"/>
      <c r="J2419"/>
      <c r="L2419"/>
      <c r="M2419"/>
    </row>
    <row r="2420" spans="3:13" x14ac:dyDescent="0.2">
      <c r="C2420"/>
      <c r="D2420" s="11"/>
      <c r="J2420"/>
      <c r="L2420"/>
      <c r="M2420"/>
    </row>
    <row r="2421" spans="3:13" x14ac:dyDescent="0.2">
      <c r="C2421"/>
      <c r="D2421" s="11"/>
      <c r="J2421"/>
      <c r="L2421"/>
      <c r="M2421"/>
    </row>
    <row r="2422" spans="3:13" x14ac:dyDescent="0.2">
      <c r="C2422"/>
      <c r="D2422" s="11"/>
      <c r="J2422"/>
      <c r="L2422"/>
      <c r="M2422"/>
    </row>
    <row r="2423" spans="3:13" x14ac:dyDescent="0.2">
      <c r="C2423"/>
      <c r="D2423" s="11"/>
      <c r="J2423"/>
      <c r="L2423"/>
      <c r="M2423"/>
    </row>
    <row r="2424" spans="3:13" x14ac:dyDescent="0.2">
      <c r="C2424"/>
      <c r="D2424" s="11"/>
      <c r="J2424"/>
      <c r="L2424"/>
      <c r="M2424"/>
    </row>
    <row r="2425" spans="3:13" x14ac:dyDescent="0.2">
      <c r="C2425"/>
      <c r="D2425" s="11"/>
      <c r="J2425"/>
      <c r="L2425"/>
      <c r="M2425"/>
    </row>
    <row r="2426" spans="3:13" x14ac:dyDescent="0.2">
      <c r="C2426"/>
      <c r="D2426" s="11"/>
      <c r="J2426"/>
      <c r="L2426"/>
      <c r="M2426"/>
    </row>
    <row r="2427" spans="3:13" x14ac:dyDescent="0.2">
      <c r="C2427"/>
      <c r="D2427" s="11"/>
      <c r="J2427"/>
      <c r="L2427"/>
      <c r="M2427"/>
    </row>
    <row r="2428" spans="3:13" x14ac:dyDescent="0.2">
      <c r="C2428"/>
      <c r="D2428" s="11"/>
      <c r="J2428"/>
      <c r="L2428"/>
      <c r="M2428"/>
    </row>
    <row r="2429" spans="3:13" x14ac:dyDescent="0.2">
      <c r="C2429"/>
      <c r="D2429" s="11"/>
      <c r="J2429"/>
      <c r="L2429"/>
      <c r="M2429"/>
    </row>
    <row r="2430" spans="3:13" x14ac:dyDescent="0.2">
      <c r="C2430"/>
      <c r="D2430" s="11"/>
      <c r="J2430"/>
      <c r="L2430"/>
      <c r="M2430"/>
    </row>
    <row r="2431" spans="3:13" x14ac:dyDescent="0.2">
      <c r="C2431"/>
      <c r="D2431" s="11"/>
      <c r="J2431"/>
      <c r="L2431"/>
      <c r="M2431"/>
    </row>
    <row r="2432" spans="3:13" x14ac:dyDescent="0.2">
      <c r="C2432"/>
      <c r="D2432" s="11"/>
      <c r="J2432"/>
      <c r="L2432"/>
      <c r="M2432"/>
    </row>
    <row r="2433" spans="3:13" x14ac:dyDescent="0.2">
      <c r="C2433"/>
      <c r="D2433" s="11"/>
      <c r="J2433"/>
      <c r="L2433"/>
      <c r="M2433"/>
    </row>
    <row r="2434" spans="3:13" x14ac:dyDescent="0.2">
      <c r="C2434"/>
      <c r="D2434" s="11"/>
      <c r="J2434"/>
      <c r="L2434"/>
      <c r="M2434"/>
    </row>
    <row r="2435" spans="3:13" x14ac:dyDescent="0.2">
      <c r="C2435"/>
      <c r="D2435" s="11"/>
      <c r="J2435"/>
      <c r="L2435"/>
      <c r="M2435"/>
    </row>
    <row r="2436" spans="3:13" x14ac:dyDescent="0.2">
      <c r="C2436"/>
      <c r="D2436" s="11"/>
      <c r="J2436"/>
      <c r="L2436"/>
      <c r="M2436"/>
    </row>
    <row r="2437" spans="3:13" x14ac:dyDescent="0.2">
      <c r="C2437"/>
      <c r="D2437" s="11"/>
      <c r="J2437"/>
      <c r="L2437"/>
      <c r="M2437"/>
    </row>
    <row r="2438" spans="3:13" x14ac:dyDescent="0.2">
      <c r="C2438"/>
      <c r="D2438" s="11"/>
      <c r="J2438"/>
      <c r="L2438"/>
      <c r="M2438"/>
    </row>
    <row r="2439" spans="3:13" x14ac:dyDescent="0.2">
      <c r="C2439"/>
      <c r="D2439" s="11"/>
      <c r="J2439"/>
      <c r="L2439"/>
      <c r="M2439"/>
    </row>
    <row r="2440" spans="3:13" x14ac:dyDescent="0.2">
      <c r="C2440"/>
      <c r="D2440" s="11"/>
      <c r="J2440"/>
      <c r="L2440"/>
      <c r="M2440"/>
    </row>
    <row r="2441" spans="3:13" x14ac:dyDescent="0.2">
      <c r="C2441"/>
      <c r="D2441" s="11"/>
      <c r="J2441"/>
      <c r="L2441"/>
      <c r="M2441"/>
    </row>
    <row r="2442" spans="3:13" x14ac:dyDescent="0.2">
      <c r="C2442"/>
      <c r="D2442" s="11"/>
      <c r="J2442"/>
      <c r="L2442"/>
      <c r="M2442"/>
    </row>
    <row r="2443" spans="3:13" x14ac:dyDescent="0.2">
      <c r="C2443"/>
      <c r="D2443" s="11"/>
      <c r="J2443"/>
      <c r="L2443"/>
      <c r="M2443"/>
    </row>
    <row r="2444" spans="3:13" x14ac:dyDescent="0.2">
      <c r="C2444"/>
      <c r="D2444" s="11"/>
      <c r="J2444"/>
      <c r="L2444"/>
      <c r="M2444"/>
    </row>
    <row r="2445" spans="3:13" x14ac:dyDescent="0.2">
      <c r="C2445"/>
      <c r="D2445" s="11"/>
      <c r="J2445"/>
      <c r="L2445"/>
      <c r="M2445"/>
    </row>
    <row r="2446" spans="3:13" x14ac:dyDescent="0.2">
      <c r="C2446"/>
      <c r="D2446" s="11"/>
      <c r="J2446"/>
      <c r="L2446"/>
      <c r="M2446"/>
    </row>
    <row r="2447" spans="3:13" x14ac:dyDescent="0.2">
      <c r="C2447"/>
      <c r="D2447" s="11"/>
      <c r="J2447"/>
      <c r="L2447"/>
      <c r="M2447"/>
    </row>
    <row r="2448" spans="3:13" x14ac:dyDescent="0.2">
      <c r="C2448"/>
      <c r="D2448" s="11"/>
      <c r="J2448"/>
      <c r="L2448"/>
      <c r="M2448"/>
    </row>
    <row r="2449" spans="3:13" x14ac:dyDescent="0.2">
      <c r="C2449"/>
      <c r="D2449" s="11"/>
      <c r="J2449"/>
      <c r="L2449"/>
      <c r="M2449"/>
    </row>
    <row r="2450" spans="3:13" x14ac:dyDescent="0.2">
      <c r="C2450"/>
      <c r="D2450" s="11"/>
      <c r="J2450"/>
      <c r="L2450"/>
      <c r="M2450"/>
    </row>
    <row r="2451" spans="3:13" x14ac:dyDescent="0.2">
      <c r="C2451"/>
      <c r="D2451" s="11"/>
      <c r="J2451"/>
      <c r="L2451"/>
      <c r="M2451"/>
    </row>
    <row r="2452" spans="3:13" x14ac:dyDescent="0.2">
      <c r="C2452"/>
      <c r="D2452" s="11"/>
      <c r="J2452"/>
      <c r="L2452"/>
      <c r="M2452"/>
    </row>
    <row r="2453" spans="3:13" x14ac:dyDescent="0.2">
      <c r="C2453"/>
      <c r="D2453" s="11"/>
      <c r="J2453"/>
      <c r="L2453"/>
      <c r="M2453"/>
    </row>
    <row r="2454" spans="3:13" x14ac:dyDescent="0.2">
      <c r="C2454"/>
      <c r="D2454" s="11"/>
      <c r="J2454"/>
      <c r="L2454"/>
      <c r="M2454"/>
    </row>
    <row r="2455" spans="3:13" x14ac:dyDescent="0.2">
      <c r="C2455"/>
      <c r="D2455" s="11"/>
      <c r="J2455"/>
      <c r="L2455"/>
      <c r="M2455"/>
    </row>
    <row r="2456" spans="3:13" x14ac:dyDescent="0.2">
      <c r="C2456"/>
      <c r="D2456" s="11"/>
      <c r="J2456"/>
      <c r="L2456"/>
      <c r="M2456"/>
    </row>
    <row r="2457" spans="3:13" x14ac:dyDescent="0.2">
      <c r="C2457"/>
      <c r="D2457" s="11"/>
      <c r="J2457"/>
      <c r="L2457"/>
      <c r="M2457"/>
    </row>
    <row r="2458" spans="3:13" x14ac:dyDescent="0.2">
      <c r="C2458"/>
      <c r="D2458" s="11"/>
      <c r="J2458"/>
      <c r="L2458"/>
      <c r="M2458"/>
    </row>
    <row r="2459" spans="3:13" x14ac:dyDescent="0.2">
      <c r="C2459"/>
      <c r="D2459" s="11"/>
      <c r="J2459"/>
      <c r="L2459"/>
      <c r="M2459"/>
    </row>
    <row r="2460" spans="3:13" x14ac:dyDescent="0.2">
      <c r="C2460"/>
      <c r="D2460" s="11"/>
      <c r="J2460"/>
      <c r="L2460"/>
      <c r="M2460"/>
    </row>
    <row r="2461" spans="3:13" x14ac:dyDescent="0.2">
      <c r="C2461"/>
      <c r="D2461" s="11"/>
      <c r="J2461"/>
      <c r="L2461"/>
      <c r="M2461"/>
    </row>
    <row r="2462" spans="3:13" x14ac:dyDescent="0.2">
      <c r="C2462"/>
      <c r="D2462" s="11"/>
      <c r="J2462"/>
      <c r="L2462"/>
      <c r="M2462"/>
    </row>
    <row r="2463" spans="3:13" x14ac:dyDescent="0.2">
      <c r="C2463"/>
      <c r="D2463" s="11"/>
      <c r="J2463"/>
      <c r="L2463"/>
      <c r="M2463"/>
    </row>
    <row r="2464" spans="3:13" x14ac:dyDescent="0.2">
      <c r="C2464"/>
      <c r="D2464" s="11"/>
      <c r="J2464"/>
      <c r="L2464"/>
      <c r="M2464"/>
    </row>
    <row r="2465" spans="3:13" x14ac:dyDescent="0.2">
      <c r="C2465"/>
      <c r="D2465" s="11"/>
      <c r="J2465"/>
      <c r="L2465"/>
      <c r="M2465"/>
    </row>
    <row r="2466" spans="3:13" x14ac:dyDescent="0.2">
      <c r="C2466"/>
      <c r="D2466" s="11"/>
      <c r="J2466"/>
      <c r="L2466"/>
      <c r="M2466"/>
    </row>
    <row r="2467" spans="3:13" x14ac:dyDescent="0.2">
      <c r="C2467"/>
      <c r="D2467" s="11"/>
      <c r="J2467"/>
      <c r="L2467"/>
      <c r="M2467"/>
    </row>
    <row r="2468" spans="3:13" x14ac:dyDescent="0.2">
      <c r="C2468"/>
      <c r="D2468" s="11"/>
      <c r="J2468"/>
      <c r="L2468"/>
      <c r="M2468"/>
    </row>
    <row r="2469" spans="3:13" x14ac:dyDescent="0.2">
      <c r="C2469"/>
      <c r="D2469" s="11"/>
      <c r="J2469"/>
      <c r="L2469"/>
      <c r="M2469"/>
    </row>
    <row r="2470" spans="3:13" x14ac:dyDescent="0.2">
      <c r="C2470"/>
      <c r="D2470" s="11"/>
      <c r="J2470"/>
      <c r="L2470"/>
      <c r="M2470"/>
    </row>
    <row r="2471" spans="3:13" x14ac:dyDescent="0.2">
      <c r="C2471"/>
      <c r="D2471" s="11"/>
      <c r="J2471"/>
      <c r="L2471"/>
      <c r="M2471"/>
    </row>
    <row r="2472" spans="3:13" x14ac:dyDescent="0.2">
      <c r="C2472"/>
      <c r="D2472" s="11"/>
      <c r="J2472"/>
      <c r="L2472"/>
      <c r="M2472"/>
    </row>
    <row r="2473" spans="3:13" x14ac:dyDescent="0.2">
      <c r="C2473"/>
      <c r="D2473" s="11"/>
      <c r="J2473"/>
      <c r="L2473"/>
      <c r="M2473"/>
    </row>
    <row r="2474" spans="3:13" x14ac:dyDescent="0.2">
      <c r="C2474"/>
      <c r="D2474" s="11"/>
      <c r="J2474"/>
      <c r="L2474"/>
      <c r="M2474"/>
    </row>
    <row r="2475" spans="3:13" x14ac:dyDescent="0.2">
      <c r="C2475"/>
      <c r="D2475" s="11"/>
      <c r="J2475"/>
      <c r="L2475"/>
      <c r="M2475"/>
    </row>
    <row r="2476" spans="3:13" x14ac:dyDescent="0.2">
      <c r="C2476"/>
      <c r="D2476" s="11"/>
      <c r="J2476"/>
      <c r="L2476"/>
      <c r="M2476"/>
    </row>
    <row r="2477" spans="3:13" x14ac:dyDescent="0.2">
      <c r="C2477"/>
      <c r="D2477" s="11"/>
      <c r="J2477"/>
      <c r="L2477"/>
      <c r="M2477"/>
    </row>
    <row r="2478" spans="3:13" x14ac:dyDescent="0.2">
      <c r="C2478"/>
      <c r="D2478" s="11"/>
      <c r="J2478"/>
      <c r="L2478"/>
      <c r="M2478"/>
    </row>
    <row r="2479" spans="3:13" x14ac:dyDescent="0.2">
      <c r="C2479"/>
      <c r="D2479" s="11"/>
      <c r="J2479"/>
      <c r="L2479"/>
      <c r="M2479"/>
    </row>
    <row r="2480" spans="3:13" x14ac:dyDescent="0.2">
      <c r="C2480"/>
      <c r="D2480" s="11"/>
      <c r="J2480"/>
      <c r="L2480"/>
      <c r="M2480"/>
    </row>
    <row r="2481" spans="3:13" x14ac:dyDescent="0.2">
      <c r="C2481"/>
      <c r="D2481" s="11"/>
      <c r="J2481"/>
      <c r="L2481"/>
      <c r="M2481"/>
    </row>
    <row r="2482" spans="3:13" x14ac:dyDescent="0.2">
      <c r="C2482"/>
      <c r="D2482" s="11"/>
      <c r="J2482"/>
      <c r="L2482"/>
      <c r="M2482"/>
    </row>
    <row r="2483" spans="3:13" x14ac:dyDescent="0.2">
      <c r="C2483"/>
      <c r="D2483" s="11"/>
      <c r="J2483"/>
      <c r="L2483"/>
      <c r="M2483"/>
    </row>
    <row r="2484" spans="3:13" x14ac:dyDescent="0.2">
      <c r="C2484"/>
      <c r="D2484" s="11"/>
      <c r="J2484"/>
      <c r="L2484"/>
      <c r="M2484"/>
    </row>
    <row r="2485" spans="3:13" x14ac:dyDescent="0.2">
      <c r="C2485"/>
      <c r="D2485" s="11"/>
      <c r="J2485"/>
      <c r="L2485"/>
      <c r="M2485"/>
    </row>
    <row r="2486" spans="3:13" x14ac:dyDescent="0.2">
      <c r="C2486"/>
      <c r="D2486" s="11"/>
      <c r="J2486"/>
      <c r="L2486"/>
      <c r="M2486"/>
    </row>
    <row r="2487" spans="3:13" x14ac:dyDescent="0.2">
      <c r="C2487"/>
      <c r="D2487" s="11"/>
      <c r="J2487"/>
      <c r="L2487"/>
      <c r="M2487"/>
    </row>
    <row r="2488" spans="3:13" x14ac:dyDescent="0.2">
      <c r="C2488"/>
      <c r="D2488" s="11"/>
      <c r="J2488"/>
      <c r="L2488"/>
      <c r="M2488"/>
    </row>
    <row r="2489" spans="3:13" x14ac:dyDescent="0.2">
      <c r="C2489"/>
      <c r="D2489" s="11"/>
      <c r="J2489"/>
      <c r="L2489"/>
      <c r="M2489"/>
    </row>
    <row r="2490" spans="3:13" x14ac:dyDescent="0.2">
      <c r="C2490"/>
      <c r="D2490" s="11"/>
      <c r="J2490"/>
      <c r="L2490"/>
      <c r="M2490"/>
    </row>
    <row r="2491" spans="3:13" x14ac:dyDescent="0.2">
      <c r="C2491"/>
      <c r="D2491" s="11"/>
      <c r="J2491"/>
      <c r="L2491"/>
      <c r="M2491"/>
    </row>
    <row r="2492" spans="3:13" x14ac:dyDescent="0.2">
      <c r="C2492"/>
      <c r="D2492" s="11"/>
      <c r="J2492"/>
      <c r="L2492"/>
      <c r="M2492"/>
    </row>
    <row r="2493" spans="3:13" x14ac:dyDescent="0.2">
      <c r="C2493"/>
      <c r="D2493" s="11"/>
      <c r="J2493"/>
      <c r="L2493"/>
      <c r="M2493"/>
    </row>
    <row r="2494" spans="3:13" x14ac:dyDescent="0.2">
      <c r="C2494"/>
      <c r="D2494" s="11"/>
      <c r="J2494"/>
      <c r="L2494"/>
      <c r="M2494"/>
    </row>
    <row r="2495" spans="3:13" x14ac:dyDescent="0.2">
      <c r="C2495"/>
      <c r="D2495" s="11"/>
      <c r="J2495"/>
      <c r="L2495"/>
      <c r="M2495"/>
    </row>
    <row r="2496" spans="3:13" x14ac:dyDescent="0.2">
      <c r="C2496"/>
      <c r="D2496" s="11"/>
      <c r="J2496"/>
      <c r="L2496"/>
      <c r="M2496"/>
    </row>
    <row r="2497" spans="3:13" x14ac:dyDescent="0.2">
      <c r="C2497"/>
      <c r="D2497" s="11"/>
      <c r="J2497"/>
      <c r="L2497"/>
      <c r="M2497"/>
    </row>
    <row r="2498" spans="3:13" x14ac:dyDescent="0.2">
      <c r="C2498"/>
      <c r="D2498" s="11"/>
      <c r="J2498"/>
      <c r="L2498"/>
      <c r="M2498"/>
    </row>
    <row r="2499" spans="3:13" x14ac:dyDescent="0.2">
      <c r="C2499"/>
      <c r="D2499" s="11"/>
      <c r="J2499"/>
      <c r="L2499"/>
      <c r="M2499"/>
    </row>
    <row r="2500" spans="3:13" x14ac:dyDescent="0.2">
      <c r="C2500"/>
      <c r="D2500" s="11"/>
      <c r="J2500"/>
      <c r="L2500"/>
      <c r="M2500"/>
    </row>
    <row r="2501" spans="3:13" x14ac:dyDescent="0.2">
      <c r="C2501"/>
      <c r="D2501" s="11"/>
      <c r="J2501"/>
      <c r="L2501"/>
      <c r="M2501"/>
    </row>
    <row r="2502" spans="3:13" x14ac:dyDescent="0.2">
      <c r="C2502"/>
      <c r="D2502" s="11"/>
      <c r="J2502"/>
      <c r="L2502"/>
      <c r="M2502"/>
    </row>
    <row r="2503" spans="3:13" x14ac:dyDescent="0.2">
      <c r="C2503"/>
      <c r="D2503" s="11"/>
      <c r="J2503"/>
      <c r="L2503"/>
      <c r="M2503"/>
    </row>
    <row r="2504" spans="3:13" x14ac:dyDescent="0.2">
      <c r="C2504"/>
      <c r="D2504" s="11"/>
      <c r="J2504"/>
      <c r="L2504"/>
      <c r="M2504"/>
    </row>
    <row r="2505" spans="3:13" x14ac:dyDescent="0.2">
      <c r="C2505"/>
      <c r="D2505" s="11"/>
      <c r="J2505"/>
      <c r="L2505"/>
      <c r="M2505"/>
    </row>
    <row r="2506" spans="3:13" x14ac:dyDescent="0.2">
      <c r="C2506"/>
      <c r="D2506" s="11"/>
      <c r="J2506"/>
      <c r="L2506"/>
      <c r="M2506"/>
    </row>
    <row r="2507" spans="3:13" x14ac:dyDescent="0.2">
      <c r="C2507"/>
      <c r="D2507" s="11"/>
      <c r="J2507"/>
      <c r="L2507"/>
      <c r="M2507"/>
    </row>
    <row r="2508" spans="3:13" x14ac:dyDescent="0.2">
      <c r="C2508"/>
      <c r="D2508" s="11"/>
      <c r="J2508"/>
      <c r="L2508"/>
      <c r="M2508"/>
    </row>
    <row r="2509" spans="3:13" x14ac:dyDescent="0.2">
      <c r="C2509"/>
      <c r="D2509" s="11"/>
      <c r="J2509"/>
      <c r="L2509"/>
      <c r="M2509"/>
    </row>
    <row r="2510" spans="3:13" x14ac:dyDescent="0.2">
      <c r="C2510"/>
      <c r="D2510" s="11"/>
      <c r="J2510"/>
      <c r="L2510"/>
      <c r="M2510"/>
    </row>
    <row r="2511" spans="3:13" x14ac:dyDescent="0.2">
      <c r="C2511"/>
      <c r="D2511" s="11"/>
      <c r="J2511"/>
      <c r="L2511"/>
      <c r="M2511"/>
    </row>
    <row r="2512" spans="3:13" x14ac:dyDescent="0.2">
      <c r="C2512"/>
      <c r="D2512" s="11"/>
      <c r="J2512"/>
      <c r="L2512"/>
      <c r="M2512"/>
    </row>
    <row r="2513" spans="3:13" x14ac:dyDescent="0.2">
      <c r="C2513"/>
      <c r="D2513" s="11"/>
      <c r="J2513"/>
      <c r="L2513"/>
      <c r="M2513"/>
    </row>
    <row r="2514" spans="3:13" x14ac:dyDescent="0.2">
      <c r="C2514"/>
      <c r="D2514" s="11"/>
      <c r="J2514"/>
      <c r="L2514"/>
      <c r="M2514"/>
    </row>
    <row r="2515" spans="3:13" x14ac:dyDescent="0.2">
      <c r="C2515"/>
      <c r="D2515" s="11"/>
      <c r="J2515"/>
      <c r="L2515"/>
      <c r="M2515"/>
    </row>
    <row r="2516" spans="3:13" x14ac:dyDescent="0.2">
      <c r="C2516"/>
      <c r="D2516" s="11"/>
      <c r="J2516"/>
      <c r="L2516"/>
      <c r="M2516"/>
    </row>
    <row r="2517" spans="3:13" x14ac:dyDescent="0.2">
      <c r="C2517"/>
      <c r="D2517" s="11"/>
      <c r="J2517"/>
      <c r="L2517"/>
      <c r="M2517"/>
    </row>
    <row r="2518" spans="3:13" x14ac:dyDescent="0.2">
      <c r="C2518"/>
      <c r="D2518" s="11"/>
      <c r="J2518"/>
      <c r="L2518"/>
      <c r="M2518"/>
    </row>
    <row r="2519" spans="3:13" x14ac:dyDescent="0.2">
      <c r="C2519"/>
      <c r="D2519" s="11"/>
      <c r="J2519"/>
      <c r="L2519"/>
      <c r="M2519"/>
    </row>
    <row r="2520" spans="3:13" x14ac:dyDescent="0.2">
      <c r="C2520"/>
      <c r="D2520" s="11"/>
      <c r="J2520"/>
      <c r="L2520"/>
      <c r="M2520"/>
    </row>
    <row r="2521" spans="3:13" x14ac:dyDescent="0.2">
      <c r="C2521"/>
      <c r="D2521" s="11"/>
      <c r="J2521"/>
      <c r="L2521"/>
      <c r="M2521"/>
    </row>
    <row r="2522" spans="3:13" x14ac:dyDescent="0.2">
      <c r="C2522"/>
      <c r="D2522" s="11"/>
      <c r="J2522"/>
      <c r="L2522"/>
      <c r="M2522"/>
    </row>
    <row r="2523" spans="3:13" x14ac:dyDescent="0.2">
      <c r="C2523"/>
      <c r="D2523" s="11"/>
      <c r="J2523"/>
      <c r="L2523"/>
      <c r="M2523"/>
    </row>
    <row r="2524" spans="3:13" x14ac:dyDescent="0.2">
      <c r="C2524"/>
      <c r="D2524" s="11"/>
      <c r="J2524"/>
      <c r="L2524"/>
      <c r="M2524"/>
    </row>
    <row r="2525" spans="3:13" x14ac:dyDescent="0.2">
      <c r="C2525"/>
      <c r="D2525" s="11"/>
      <c r="J2525"/>
      <c r="L2525"/>
      <c r="M2525"/>
    </row>
    <row r="2526" spans="3:13" x14ac:dyDescent="0.2">
      <c r="C2526"/>
      <c r="D2526" s="11"/>
      <c r="J2526"/>
      <c r="L2526"/>
      <c r="M2526"/>
    </row>
    <row r="2527" spans="3:13" x14ac:dyDescent="0.2">
      <c r="C2527"/>
      <c r="D2527" s="11"/>
      <c r="J2527"/>
      <c r="L2527"/>
      <c r="M2527"/>
    </row>
    <row r="2528" spans="3:13" x14ac:dyDescent="0.2">
      <c r="C2528"/>
      <c r="D2528" s="11"/>
      <c r="J2528"/>
      <c r="L2528"/>
      <c r="M2528"/>
    </row>
    <row r="2529" spans="3:13" x14ac:dyDescent="0.2">
      <c r="C2529"/>
      <c r="D2529" s="11"/>
      <c r="J2529"/>
      <c r="L2529"/>
      <c r="M2529"/>
    </row>
    <row r="2530" spans="3:13" x14ac:dyDescent="0.2">
      <c r="C2530"/>
      <c r="D2530" s="11"/>
      <c r="J2530"/>
      <c r="L2530"/>
      <c r="M2530"/>
    </row>
    <row r="2531" spans="3:13" x14ac:dyDescent="0.2">
      <c r="C2531"/>
      <c r="D2531" s="11"/>
      <c r="J2531"/>
      <c r="L2531"/>
      <c r="M2531"/>
    </row>
    <row r="2532" spans="3:13" x14ac:dyDescent="0.2">
      <c r="C2532"/>
      <c r="D2532" s="11"/>
      <c r="J2532"/>
      <c r="L2532"/>
      <c r="M2532"/>
    </row>
    <row r="2533" spans="3:13" x14ac:dyDescent="0.2">
      <c r="C2533"/>
      <c r="D2533" s="11"/>
      <c r="J2533"/>
      <c r="L2533"/>
      <c r="M2533"/>
    </row>
    <row r="2534" spans="3:13" x14ac:dyDescent="0.2">
      <c r="C2534"/>
      <c r="D2534" s="11"/>
      <c r="J2534"/>
      <c r="L2534"/>
      <c r="M2534"/>
    </row>
    <row r="2535" spans="3:13" x14ac:dyDescent="0.2">
      <c r="C2535"/>
      <c r="D2535" s="11"/>
      <c r="J2535"/>
      <c r="L2535"/>
      <c r="M2535"/>
    </row>
    <row r="2536" spans="3:13" x14ac:dyDescent="0.2">
      <c r="C2536"/>
      <c r="D2536" s="11"/>
      <c r="J2536"/>
      <c r="L2536"/>
      <c r="M2536"/>
    </row>
    <row r="2537" spans="3:13" x14ac:dyDescent="0.2">
      <c r="C2537"/>
      <c r="D2537" s="11"/>
      <c r="J2537"/>
      <c r="L2537"/>
      <c r="M2537"/>
    </row>
    <row r="2538" spans="3:13" x14ac:dyDescent="0.2">
      <c r="C2538"/>
      <c r="D2538" s="11"/>
      <c r="J2538"/>
      <c r="L2538"/>
      <c r="M2538"/>
    </row>
    <row r="2539" spans="3:13" x14ac:dyDescent="0.2">
      <c r="C2539"/>
      <c r="D2539" s="11"/>
      <c r="J2539"/>
      <c r="L2539"/>
      <c r="M2539"/>
    </row>
    <row r="2540" spans="3:13" x14ac:dyDescent="0.2">
      <c r="C2540"/>
      <c r="D2540" s="11"/>
      <c r="J2540"/>
      <c r="L2540"/>
      <c r="M2540"/>
    </row>
    <row r="2541" spans="3:13" x14ac:dyDescent="0.2">
      <c r="C2541"/>
      <c r="D2541" s="11"/>
      <c r="J2541"/>
      <c r="L2541"/>
      <c r="M2541"/>
    </row>
    <row r="2542" spans="3:13" x14ac:dyDescent="0.2">
      <c r="C2542"/>
      <c r="D2542" s="11"/>
      <c r="J2542"/>
      <c r="L2542"/>
      <c r="M2542"/>
    </row>
    <row r="2543" spans="3:13" x14ac:dyDescent="0.2">
      <c r="C2543"/>
      <c r="D2543" s="11"/>
      <c r="J2543"/>
      <c r="L2543"/>
      <c r="M2543"/>
    </row>
    <row r="2544" spans="3:13" x14ac:dyDescent="0.2">
      <c r="C2544"/>
      <c r="D2544" s="11"/>
      <c r="J2544"/>
      <c r="L2544"/>
      <c r="M2544"/>
    </row>
    <row r="2545" spans="3:13" x14ac:dyDescent="0.2">
      <c r="C2545"/>
      <c r="D2545" s="11"/>
      <c r="J2545"/>
      <c r="L2545"/>
      <c r="M2545"/>
    </row>
    <row r="2546" spans="3:13" x14ac:dyDescent="0.2">
      <c r="C2546"/>
      <c r="D2546" s="11"/>
      <c r="J2546"/>
      <c r="L2546"/>
      <c r="M2546"/>
    </row>
    <row r="2547" spans="3:13" x14ac:dyDescent="0.2">
      <c r="C2547"/>
      <c r="D2547" s="11"/>
      <c r="J2547"/>
      <c r="L2547"/>
      <c r="M2547"/>
    </row>
    <row r="2548" spans="3:13" x14ac:dyDescent="0.2">
      <c r="C2548"/>
      <c r="D2548" s="11"/>
      <c r="J2548"/>
      <c r="L2548"/>
      <c r="M2548"/>
    </row>
    <row r="2549" spans="3:13" x14ac:dyDescent="0.2">
      <c r="C2549"/>
      <c r="D2549" s="11"/>
      <c r="J2549"/>
      <c r="L2549"/>
      <c r="M2549"/>
    </row>
    <row r="2550" spans="3:13" x14ac:dyDescent="0.2">
      <c r="C2550"/>
      <c r="D2550" s="11"/>
      <c r="J2550"/>
      <c r="L2550"/>
      <c r="M2550"/>
    </row>
    <row r="2551" spans="3:13" x14ac:dyDescent="0.2">
      <c r="C2551"/>
      <c r="D2551" s="11"/>
      <c r="J2551"/>
      <c r="L2551"/>
      <c r="M2551"/>
    </row>
    <row r="2552" spans="3:13" x14ac:dyDescent="0.2">
      <c r="C2552"/>
      <c r="D2552" s="11"/>
      <c r="J2552"/>
      <c r="L2552"/>
      <c r="M2552"/>
    </row>
    <row r="2553" spans="3:13" x14ac:dyDescent="0.2">
      <c r="C2553"/>
      <c r="D2553" s="11"/>
      <c r="J2553"/>
      <c r="L2553"/>
      <c r="M2553"/>
    </row>
    <row r="2554" spans="3:13" x14ac:dyDescent="0.2">
      <c r="C2554"/>
      <c r="D2554" s="11"/>
      <c r="J2554"/>
      <c r="L2554"/>
      <c r="M2554"/>
    </row>
    <row r="2555" spans="3:13" x14ac:dyDescent="0.2">
      <c r="C2555"/>
      <c r="D2555" s="11"/>
      <c r="J2555"/>
      <c r="L2555"/>
      <c r="M2555"/>
    </row>
    <row r="2556" spans="3:13" x14ac:dyDescent="0.2">
      <c r="C2556"/>
      <c r="D2556" s="11"/>
      <c r="J2556"/>
      <c r="L2556"/>
      <c r="M2556"/>
    </row>
    <row r="2557" spans="3:13" x14ac:dyDescent="0.2">
      <c r="C2557"/>
      <c r="D2557" s="11"/>
      <c r="J2557"/>
      <c r="L2557"/>
      <c r="M2557"/>
    </row>
    <row r="2558" spans="3:13" x14ac:dyDescent="0.2">
      <c r="C2558"/>
      <c r="D2558" s="11"/>
      <c r="J2558"/>
      <c r="L2558"/>
      <c r="M2558"/>
    </row>
    <row r="2559" spans="3:13" x14ac:dyDescent="0.2">
      <c r="C2559"/>
      <c r="D2559" s="11"/>
      <c r="J2559"/>
      <c r="L2559"/>
      <c r="M2559"/>
    </row>
    <row r="2560" spans="3:13" x14ac:dyDescent="0.2">
      <c r="C2560"/>
      <c r="D2560" s="11"/>
      <c r="J2560"/>
      <c r="L2560"/>
      <c r="M2560"/>
    </row>
    <row r="2561" spans="3:13" x14ac:dyDescent="0.2">
      <c r="C2561"/>
      <c r="D2561" s="11"/>
      <c r="J2561"/>
      <c r="L2561"/>
      <c r="M2561"/>
    </row>
    <row r="2562" spans="3:13" x14ac:dyDescent="0.2">
      <c r="C2562"/>
      <c r="D2562" s="11"/>
      <c r="J2562"/>
      <c r="L2562"/>
      <c r="M2562"/>
    </row>
    <row r="2563" spans="3:13" x14ac:dyDescent="0.2">
      <c r="C2563"/>
      <c r="D2563" s="11"/>
      <c r="J2563"/>
      <c r="L2563"/>
      <c r="M2563"/>
    </row>
    <row r="2564" spans="3:13" x14ac:dyDescent="0.2">
      <c r="C2564"/>
      <c r="D2564" s="11"/>
      <c r="J2564"/>
      <c r="L2564"/>
      <c r="M2564"/>
    </row>
    <row r="2565" spans="3:13" x14ac:dyDescent="0.2">
      <c r="C2565"/>
      <c r="D2565" s="11"/>
      <c r="J2565"/>
      <c r="L2565"/>
      <c r="M2565"/>
    </row>
    <row r="2566" spans="3:13" x14ac:dyDescent="0.2">
      <c r="C2566"/>
      <c r="D2566" s="11"/>
      <c r="J2566"/>
      <c r="L2566"/>
      <c r="M2566"/>
    </row>
    <row r="2567" spans="3:13" x14ac:dyDescent="0.2">
      <c r="C2567"/>
      <c r="D2567" s="11"/>
      <c r="J2567"/>
      <c r="L2567"/>
      <c r="M2567"/>
    </row>
    <row r="2568" spans="3:13" x14ac:dyDescent="0.2">
      <c r="C2568"/>
      <c r="D2568" s="11"/>
      <c r="J2568"/>
      <c r="L2568"/>
      <c r="M2568"/>
    </row>
    <row r="2569" spans="3:13" x14ac:dyDescent="0.2">
      <c r="C2569"/>
      <c r="D2569" s="11"/>
      <c r="J2569"/>
      <c r="L2569"/>
      <c r="M2569"/>
    </row>
    <row r="2570" spans="3:13" x14ac:dyDescent="0.2">
      <c r="C2570"/>
      <c r="D2570" s="11"/>
      <c r="J2570"/>
      <c r="L2570"/>
      <c r="M2570"/>
    </row>
    <row r="2571" spans="3:13" x14ac:dyDescent="0.2">
      <c r="C2571"/>
      <c r="D2571" s="11"/>
      <c r="J2571"/>
      <c r="L2571"/>
      <c r="M2571"/>
    </row>
    <row r="2572" spans="3:13" x14ac:dyDescent="0.2">
      <c r="C2572"/>
      <c r="D2572" s="11"/>
      <c r="J2572"/>
      <c r="L2572"/>
      <c r="M2572"/>
    </row>
    <row r="2573" spans="3:13" x14ac:dyDescent="0.2">
      <c r="C2573"/>
      <c r="D2573" s="11"/>
      <c r="J2573"/>
      <c r="L2573"/>
      <c r="M2573"/>
    </row>
    <row r="2574" spans="3:13" x14ac:dyDescent="0.2">
      <c r="C2574"/>
      <c r="D2574" s="11"/>
      <c r="J2574"/>
      <c r="L2574"/>
      <c r="M2574"/>
    </row>
    <row r="2575" spans="3:13" x14ac:dyDescent="0.2">
      <c r="C2575"/>
      <c r="D2575" s="11"/>
      <c r="J2575"/>
      <c r="L2575"/>
      <c r="M2575"/>
    </row>
    <row r="2576" spans="3:13" x14ac:dyDescent="0.2">
      <c r="C2576"/>
      <c r="D2576" s="11"/>
      <c r="J2576"/>
      <c r="L2576"/>
      <c r="M2576"/>
    </row>
    <row r="2577" spans="3:13" x14ac:dyDescent="0.2">
      <c r="C2577"/>
      <c r="D2577" s="11"/>
      <c r="J2577"/>
      <c r="L2577"/>
      <c r="M2577"/>
    </row>
    <row r="2578" spans="3:13" x14ac:dyDescent="0.2">
      <c r="C2578"/>
      <c r="D2578" s="11"/>
      <c r="J2578"/>
      <c r="L2578"/>
      <c r="M2578"/>
    </row>
    <row r="2579" spans="3:13" x14ac:dyDescent="0.2">
      <c r="C2579"/>
      <c r="D2579" s="11"/>
      <c r="J2579"/>
      <c r="L2579"/>
      <c r="M2579"/>
    </row>
    <row r="2580" spans="3:13" x14ac:dyDescent="0.2">
      <c r="C2580"/>
      <c r="D2580" s="11"/>
      <c r="J2580"/>
      <c r="L2580"/>
      <c r="M2580"/>
    </row>
    <row r="2581" spans="3:13" x14ac:dyDescent="0.2">
      <c r="C2581"/>
      <c r="D2581" s="11"/>
      <c r="J2581"/>
      <c r="L2581"/>
      <c r="M2581"/>
    </row>
    <row r="2582" spans="3:13" x14ac:dyDescent="0.2">
      <c r="C2582"/>
      <c r="D2582" s="11"/>
      <c r="J2582"/>
      <c r="L2582"/>
      <c r="M2582"/>
    </row>
    <row r="2583" spans="3:13" x14ac:dyDescent="0.2">
      <c r="C2583"/>
      <c r="D2583" s="11"/>
      <c r="J2583"/>
      <c r="L2583"/>
      <c r="M2583"/>
    </row>
    <row r="2584" spans="3:13" x14ac:dyDescent="0.2">
      <c r="C2584"/>
      <c r="D2584" s="11"/>
      <c r="J2584"/>
      <c r="L2584"/>
      <c r="M2584"/>
    </row>
    <row r="2585" spans="3:13" x14ac:dyDescent="0.2">
      <c r="C2585"/>
      <c r="D2585" s="11"/>
      <c r="J2585"/>
      <c r="L2585"/>
      <c r="M2585"/>
    </row>
    <row r="2586" spans="3:13" x14ac:dyDescent="0.2">
      <c r="C2586"/>
      <c r="D2586" s="11"/>
      <c r="J2586"/>
      <c r="L2586"/>
      <c r="M2586"/>
    </row>
    <row r="2587" spans="3:13" x14ac:dyDescent="0.2">
      <c r="C2587"/>
      <c r="D2587" s="11"/>
      <c r="J2587"/>
      <c r="L2587"/>
      <c r="M2587"/>
    </row>
    <row r="2588" spans="3:13" x14ac:dyDescent="0.2">
      <c r="C2588"/>
      <c r="D2588" s="11"/>
      <c r="J2588"/>
      <c r="L2588"/>
      <c r="M2588"/>
    </row>
    <row r="2589" spans="3:13" x14ac:dyDescent="0.2">
      <c r="C2589"/>
      <c r="D2589" s="11"/>
      <c r="J2589"/>
      <c r="L2589"/>
      <c r="M2589"/>
    </row>
    <row r="2590" spans="3:13" x14ac:dyDescent="0.2">
      <c r="C2590"/>
      <c r="D2590" s="11"/>
      <c r="J2590"/>
      <c r="L2590"/>
      <c r="M2590"/>
    </row>
    <row r="2591" spans="3:13" x14ac:dyDescent="0.2">
      <c r="C2591"/>
      <c r="D2591" s="11"/>
      <c r="J2591"/>
      <c r="L2591"/>
      <c r="M2591"/>
    </row>
    <row r="2592" spans="3:13" x14ac:dyDescent="0.2">
      <c r="C2592"/>
      <c r="D2592" s="11"/>
      <c r="J2592"/>
      <c r="L2592"/>
      <c r="M2592"/>
    </row>
    <row r="2593" spans="3:13" x14ac:dyDescent="0.2">
      <c r="C2593"/>
      <c r="D2593" s="11"/>
      <c r="J2593"/>
      <c r="L2593"/>
      <c r="M2593"/>
    </row>
    <row r="2594" spans="3:13" x14ac:dyDescent="0.2">
      <c r="C2594"/>
      <c r="D2594" s="11"/>
      <c r="J2594"/>
      <c r="L2594"/>
      <c r="M2594"/>
    </row>
    <row r="2595" spans="3:13" x14ac:dyDescent="0.2">
      <c r="C2595"/>
      <c r="D2595" s="11"/>
      <c r="J2595"/>
      <c r="L2595"/>
      <c r="M2595"/>
    </row>
    <row r="2596" spans="3:13" x14ac:dyDescent="0.2">
      <c r="C2596"/>
      <c r="D2596" s="11"/>
      <c r="J2596"/>
      <c r="L2596"/>
      <c r="M2596"/>
    </row>
    <row r="2597" spans="3:13" x14ac:dyDescent="0.2">
      <c r="C2597"/>
      <c r="D2597" s="11"/>
      <c r="J2597"/>
      <c r="L2597"/>
      <c r="M2597"/>
    </row>
    <row r="2598" spans="3:13" x14ac:dyDescent="0.2">
      <c r="C2598"/>
      <c r="D2598" s="11"/>
      <c r="J2598"/>
      <c r="L2598"/>
      <c r="M2598"/>
    </row>
    <row r="2599" spans="3:13" x14ac:dyDescent="0.2">
      <c r="C2599"/>
      <c r="D2599" s="11"/>
      <c r="J2599"/>
      <c r="L2599"/>
      <c r="M2599"/>
    </row>
    <row r="2600" spans="3:13" x14ac:dyDescent="0.2">
      <c r="C2600"/>
      <c r="D2600" s="11"/>
      <c r="J2600"/>
      <c r="L2600"/>
      <c r="M2600"/>
    </row>
    <row r="2601" spans="3:13" x14ac:dyDescent="0.2">
      <c r="C2601"/>
      <c r="D2601" s="11"/>
      <c r="J2601"/>
      <c r="L2601"/>
      <c r="M2601"/>
    </row>
    <row r="2602" spans="3:13" x14ac:dyDescent="0.2">
      <c r="C2602"/>
      <c r="D2602" s="11"/>
      <c r="J2602"/>
      <c r="L2602"/>
      <c r="M2602"/>
    </row>
    <row r="2603" spans="3:13" x14ac:dyDescent="0.2">
      <c r="C2603"/>
      <c r="D2603" s="11"/>
      <c r="J2603"/>
      <c r="L2603"/>
      <c r="M2603"/>
    </row>
    <row r="2604" spans="3:13" x14ac:dyDescent="0.2">
      <c r="C2604"/>
      <c r="D2604" s="11"/>
      <c r="J2604"/>
      <c r="L2604"/>
      <c r="M2604"/>
    </row>
    <row r="2605" spans="3:13" x14ac:dyDescent="0.2">
      <c r="C2605"/>
      <c r="D2605" s="11"/>
      <c r="J2605"/>
      <c r="L2605"/>
      <c r="M2605"/>
    </row>
    <row r="2606" spans="3:13" x14ac:dyDescent="0.2">
      <c r="C2606"/>
      <c r="D2606" s="11"/>
      <c r="J2606"/>
      <c r="L2606"/>
      <c r="M2606"/>
    </row>
    <row r="2607" spans="3:13" x14ac:dyDescent="0.2">
      <c r="C2607"/>
      <c r="D2607" s="11"/>
      <c r="J2607"/>
      <c r="L2607"/>
      <c r="M2607"/>
    </row>
    <row r="2608" spans="3:13" x14ac:dyDescent="0.2">
      <c r="C2608"/>
      <c r="D2608" s="11"/>
      <c r="J2608"/>
      <c r="L2608"/>
      <c r="M2608"/>
    </row>
    <row r="2609" spans="3:13" x14ac:dyDescent="0.2">
      <c r="C2609"/>
      <c r="D2609" s="11"/>
      <c r="J2609"/>
      <c r="L2609"/>
      <c r="M2609"/>
    </row>
    <row r="2610" spans="3:13" x14ac:dyDescent="0.2">
      <c r="C2610"/>
      <c r="D2610" s="11"/>
      <c r="J2610"/>
      <c r="L2610"/>
      <c r="M2610"/>
    </row>
    <row r="2611" spans="3:13" x14ac:dyDescent="0.2">
      <c r="C2611"/>
      <c r="D2611" s="11"/>
      <c r="J2611"/>
      <c r="L2611"/>
      <c r="M2611"/>
    </row>
    <row r="2612" spans="3:13" x14ac:dyDescent="0.2">
      <c r="C2612"/>
      <c r="D2612" s="11"/>
      <c r="J2612"/>
      <c r="L2612"/>
      <c r="M2612"/>
    </row>
    <row r="2613" spans="3:13" x14ac:dyDescent="0.2">
      <c r="C2613"/>
      <c r="D2613" s="11"/>
      <c r="J2613"/>
      <c r="L2613"/>
      <c r="M2613"/>
    </row>
    <row r="2614" spans="3:13" x14ac:dyDescent="0.2">
      <c r="C2614"/>
      <c r="D2614" s="11"/>
      <c r="J2614"/>
      <c r="L2614"/>
      <c r="M2614"/>
    </row>
    <row r="2615" spans="3:13" x14ac:dyDescent="0.2">
      <c r="C2615"/>
      <c r="D2615" s="11"/>
      <c r="J2615"/>
      <c r="L2615"/>
      <c r="M2615"/>
    </row>
    <row r="2616" spans="3:13" x14ac:dyDescent="0.2">
      <c r="C2616"/>
      <c r="D2616" s="11"/>
      <c r="J2616"/>
      <c r="L2616"/>
      <c r="M2616"/>
    </row>
    <row r="2617" spans="3:13" x14ac:dyDescent="0.2">
      <c r="C2617"/>
      <c r="D2617" s="11"/>
      <c r="J2617"/>
      <c r="L2617"/>
      <c r="M2617"/>
    </row>
    <row r="2618" spans="3:13" x14ac:dyDescent="0.2">
      <c r="C2618"/>
      <c r="D2618" s="11"/>
      <c r="J2618"/>
      <c r="L2618"/>
      <c r="M2618"/>
    </row>
    <row r="2619" spans="3:13" x14ac:dyDescent="0.2">
      <c r="C2619"/>
      <c r="D2619" s="11"/>
      <c r="J2619"/>
      <c r="L2619"/>
      <c r="M2619"/>
    </row>
    <row r="2620" spans="3:13" x14ac:dyDescent="0.2">
      <c r="C2620"/>
      <c r="D2620" s="11"/>
      <c r="J2620"/>
      <c r="L2620"/>
      <c r="M2620"/>
    </row>
    <row r="2621" spans="3:13" x14ac:dyDescent="0.2">
      <c r="C2621"/>
      <c r="D2621" s="11"/>
      <c r="J2621"/>
      <c r="L2621"/>
      <c r="M2621"/>
    </row>
    <row r="2622" spans="3:13" x14ac:dyDescent="0.2">
      <c r="C2622"/>
      <c r="D2622" s="11"/>
      <c r="J2622"/>
      <c r="L2622"/>
      <c r="M2622"/>
    </row>
    <row r="2623" spans="3:13" x14ac:dyDescent="0.2">
      <c r="C2623"/>
      <c r="D2623" s="11"/>
      <c r="J2623"/>
      <c r="L2623"/>
      <c r="M2623"/>
    </row>
    <row r="2624" spans="3:13" x14ac:dyDescent="0.2">
      <c r="C2624"/>
      <c r="D2624" s="11"/>
      <c r="J2624"/>
      <c r="L2624"/>
      <c r="M2624"/>
    </row>
    <row r="2625" spans="3:13" x14ac:dyDescent="0.2">
      <c r="C2625"/>
      <c r="D2625" s="11"/>
      <c r="J2625"/>
      <c r="L2625"/>
      <c r="M2625"/>
    </row>
    <row r="2626" spans="3:13" x14ac:dyDescent="0.2">
      <c r="C2626"/>
      <c r="D2626" s="11"/>
      <c r="J2626"/>
      <c r="L2626"/>
      <c r="M2626"/>
    </row>
    <row r="2627" spans="3:13" x14ac:dyDescent="0.2">
      <c r="C2627"/>
      <c r="D2627" s="11"/>
      <c r="J2627"/>
      <c r="L2627"/>
      <c r="M2627"/>
    </row>
    <row r="2628" spans="3:13" x14ac:dyDescent="0.2">
      <c r="C2628"/>
      <c r="D2628" s="11"/>
      <c r="J2628"/>
      <c r="L2628"/>
      <c r="M2628"/>
    </row>
    <row r="2629" spans="3:13" x14ac:dyDescent="0.2">
      <c r="C2629"/>
      <c r="D2629" s="11"/>
      <c r="J2629"/>
      <c r="L2629"/>
      <c r="M2629"/>
    </row>
    <row r="2630" spans="3:13" x14ac:dyDescent="0.2">
      <c r="C2630"/>
      <c r="D2630" s="11"/>
      <c r="J2630"/>
      <c r="L2630"/>
      <c r="M2630"/>
    </row>
    <row r="2631" spans="3:13" x14ac:dyDescent="0.2">
      <c r="C2631"/>
      <c r="D2631" s="11"/>
      <c r="J2631"/>
      <c r="L2631"/>
      <c r="M2631"/>
    </row>
    <row r="2632" spans="3:13" x14ac:dyDescent="0.2">
      <c r="C2632"/>
      <c r="D2632" s="11"/>
      <c r="J2632"/>
      <c r="L2632"/>
      <c r="M2632"/>
    </row>
    <row r="2633" spans="3:13" x14ac:dyDescent="0.2">
      <c r="C2633"/>
      <c r="D2633" s="11"/>
      <c r="J2633"/>
      <c r="L2633"/>
      <c r="M2633"/>
    </row>
    <row r="2634" spans="3:13" x14ac:dyDescent="0.2">
      <c r="C2634"/>
      <c r="D2634" s="11"/>
      <c r="J2634"/>
      <c r="L2634"/>
      <c r="M2634"/>
    </row>
    <row r="2635" spans="3:13" x14ac:dyDescent="0.2">
      <c r="C2635"/>
      <c r="D2635" s="11"/>
      <c r="J2635"/>
      <c r="L2635"/>
      <c r="M2635"/>
    </row>
    <row r="2636" spans="3:13" x14ac:dyDescent="0.2">
      <c r="C2636"/>
      <c r="D2636" s="11"/>
      <c r="J2636"/>
      <c r="L2636"/>
      <c r="M2636"/>
    </row>
    <row r="2637" spans="3:13" x14ac:dyDescent="0.2">
      <c r="C2637"/>
      <c r="D2637" s="11"/>
      <c r="J2637"/>
      <c r="L2637"/>
      <c r="M2637"/>
    </row>
    <row r="2638" spans="3:13" x14ac:dyDescent="0.2">
      <c r="C2638"/>
      <c r="D2638" s="11"/>
      <c r="J2638"/>
      <c r="L2638"/>
      <c r="M2638"/>
    </row>
    <row r="2639" spans="3:13" x14ac:dyDescent="0.2">
      <c r="C2639"/>
      <c r="D2639" s="11"/>
      <c r="J2639"/>
      <c r="L2639"/>
      <c r="M2639"/>
    </row>
    <row r="2640" spans="3:13" x14ac:dyDescent="0.2">
      <c r="C2640"/>
      <c r="D2640" s="11"/>
      <c r="J2640"/>
      <c r="L2640"/>
      <c r="M2640"/>
    </row>
    <row r="2641" spans="3:13" x14ac:dyDescent="0.2">
      <c r="C2641"/>
      <c r="D2641" s="11"/>
      <c r="J2641"/>
      <c r="L2641"/>
      <c r="M2641"/>
    </row>
    <row r="2642" spans="3:13" x14ac:dyDescent="0.2">
      <c r="C2642"/>
      <c r="D2642" s="11"/>
      <c r="J2642"/>
      <c r="L2642"/>
      <c r="M2642"/>
    </row>
    <row r="2643" spans="3:13" x14ac:dyDescent="0.2">
      <c r="C2643"/>
      <c r="D2643" s="11"/>
      <c r="J2643"/>
      <c r="L2643"/>
      <c r="M2643"/>
    </row>
    <row r="2644" spans="3:13" x14ac:dyDescent="0.2">
      <c r="C2644"/>
      <c r="D2644" s="11"/>
      <c r="J2644"/>
      <c r="L2644"/>
      <c r="M2644"/>
    </row>
    <row r="2645" spans="3:13" x14ac:dyDescent="0.2">
      <c r="C2645"/>
      <c r="D2645" s="11"/>
      <c r="J2645"/>
      <c r="L2645"/>
      <c r="M2645"/>
    </row>
    <row r="2646" spans="3:13" x14ac:dyDescent="0.2">
      <c r="C2646"/>
      <c r="D2646" s="11"/>
      <c r="J2646"/>
      <c r="L2646"/>
      <c r="M2646"/>
    </row>
    <row r="2647" spans="3:13" x14ac:dyDescent="0.2">
      <c r="C2647"/>
      <c r="D2647" s="11"/>
      <c r="J2647"/>
      <c r="L2647"/>
      <c r="M2647"/>
    </row>
    <row r="2648" spans="3:13" x14ac:dyDescent="0.2">
      <c r="C2648"/>
      <c r="D2648" s="11"/>
      <c r="J2648"/>
      <c r="L2648"/>
      <c r="M2648"/>
    </row>
    <row r="2649" spans="3:13" x14ac:dyDescent="0.2">
      <c r="C2649"/>
      <c r="D2649" s="11"/>
      <c r="J2649"/>
      <c r="L2649"/>
      <c r="M2649"/>
    </row>
    <row r="2650" spans="3:13" x14ac:dyDescent="0.2">
      <c r="C2650"/>
      <c r="D2650" s="11"/>
      <c r="J2650"/>
      <c r="L2650"/>
      <c r="M2650"/>
    </row>
    <row r="2651" spans="3:13" x14ac:dyDescent="0.2">
      <c r="C2651"/>
      <c r="D2651" s="11"/>
      <c r="J2651"/>
      <c r="L2651"/>
      <c r="M2651"/>
    </row>
    <row r="2652" spans="3:13" x14ac:dyDescent="0.2">
      <c r="C2652"/>
      <c r="D2652" s="11"/>
      <c r="J2652"/>
      <c r="L2652"/>
      <c r="M2652"/>
    </row>
    <row r="2653" spans="3:13" x14ac:dyDescent="0.2">
      <c r="C2653"/>
      <c r="D2653" s="11"/>
      <c r="J2653"/>
      <c r="L2653"/>
      <c r="M2653"/>
    </row>
    <row r="2654" spans="3:13" x14ac:dyDescent="0.2">
      <c r="C2654"/>
      <c r="D2654" s="11"/>
      <c r="J2654"/>
      <c r="L2654"/>
      <c r="M2654"/>
    </row>
    <row r="2655" spans="3:13" x14ac:dyDescent="0.2">
      <c r="C2655"/>
      <c r="D2655" s="11"/>
      <c r="J2655"/>
      <c r="L2655"/>
      <c r="M2655"/>
    </row>
    <row r="2656" spans="3:13" x14ac:dyDescent="0.2">
      <c r="C2656"/>
      <c r="D2656" s="11"/>
      <c r="J2656"/>
      <c r="L2656"/>
      <c r="M2656"/>
    </row>
    <row r="2657" spans="3:13" x14ac:dyDescent="0.2">
      <c r="C2657"/>
      <c r="D2657" s="11"/>
      <c r="J2657"/>
      <c r="L2657"/>
      <c r="M2657"/>
    </row>
    <row r="2658" spans="3:13" x14ac:dyDescent="0.2">
      <c r="C2658"/>
      <c r="D2658" s="11"/>
      <c r="J2658"/>
      <c r="L2658"/>
      <c r="M2658"/>
    </row>
    <row r="2659" spans="3:13" x14ac:dyDescent="0.2">
      <c r="C2659"/>
      <c r="D2659" s="11"/>
      <c r="J2659"/>
      <c r="L2659"/>
      <c r="M2659"/>
    </row>
    <row r="2660" spans="3:13" x14ac:dyDescent="0.2">
      <c r="C2660"/>
      <c r="D2660" s="11"/>
      <c r="J2660"/>
      <c r="L2660"/>
      <c r="M2660"/>
    </row>
    <row r="2661" spans="3:13" x14ac:dyDescent="0.2">
      <c r="C2661"/>
      <c r="D2661" s="11"/>
      <c r="J2661"/>
      <c r="L2661"/>
      <c r="M2661"/>
    </row>
    <row r="2662" spans="3:13" x14ac:dyDescent="0.2">
      <c r="C2662"/>
      <c r="D2662" s="11"/>
      <c r="J2662"/>
      <c r="L2662"/>
      <c r="M2662"/>
    </row>
    <row r="2663" spans="3:13" x14ac:dyDescent="0.2">
      <c r="C2663"/>
      <c r="D2663" s="11"/>
      <c r="J2663"/>
      <c r="L2663"/>
      <c r="M2663"/>
    </row>
    <row r="2664" spans="3:13" x14ac:dyDescent="0.2">
      <c r="C2664"/>
      <c r="D2664" s="11"/>
      <c r="J2664"/>
      <c r="L2664"/>
      <c r="M2664"/>
    </row>
    <row r="2665" spans="3:13" x14ac:dyDescent="0.2">
      <c r="C2665"/>
      <c r="D2665" s="11"/>
      <c r="J2665"/>
      <c r="L2665"/>
      <c r="M2665"/>
    </row>
    <row r="2666" spans="3:13" x14ac:dyDescent="0.2">
      <c r="C2666"/>
      <c r="D2666" s="11"/>
      <c r="J2666"/>
      <c r="L2666"/>
      <c r="M2666"/>
    </row>
    <row r="2667" spans="3:13" x14ac:dyDescent="0.2">
      <c r="C2667"/>
      <c r="D2667" s="11"/>
      <c r="J2667"/>
      <c r="L2667"/>
      <c r="M2667"/>
    </row>
    <row r="2668" spans="3:13" x14ac:dyDescent="0.2">
      <c r="C2668"/>
      <c r="D2668" s="11"/>
      <c r="J2668"/>
      <c r="L2668"/>
      <c r="M2668"/>
    </row>
    <row r="2669" spans="3:13" x14ac:dyDescent="0.2">
      <c r="C2669"/>
      <c r="D2669" s="11"/>
      <c r="J2669"/>
      <c r="L2669"/>
      <c r="M2669"/>
    </row>
    <row r="2670" spans="3:13" x14ac:dyDescent="0.2">
      <c r="C2670"/>
      <c r="D2670" s="11"/>
      <c r="J2670"/>
      <c r="L2670"/>
      <c r="M2670"/>
    </row>
    <row r="2671" spans="3:13" x14ac:dyDescent="0.2">
      <c r="C2671"/>
      <c r="D2671" s="11"/>
      <c r="J2671"/>
      <c r="L2671"/>
      <c r="M2671"/>
    </row>
    <row r="2672" spans="3:13" x14ac:dyDescent="0.2">
      <c r="C2672"/>
      <c r="D2672" s="11"/>
      <c r="J2672"/>
      <c r="L2672"/>
      <c r="M2672"/>
    </row>
    <row r="2673" spans="3:13" x14ac:dyDescent="0.2">
      <c r="C2673"/>
      <c r="D2673" s="11"/>
      <c r="J2673"/>
      <c r="L2673"/>
      <c r="M2673"/>
    </row>
    <row r="2674" spans="3:13" x14ac:dyDescent="0.2">
      <c r="C2674"/>
      <c r="D2674" s="11"/>
      <c r="J2674"/>
      <c r="L2674"/>
      <c r="M2674"/>
    </row>
    <row r="2675" spans="3:13" x14ac:dyDescent="0.2">
      <c r="C2675"/>
      <c r="D2675" s="11"/>
      <c r="J2675"/>
      <c r="L2675"/>
      <c r="M2675"/>
    </row>
    <row r="2676" spans="3:13" x14ac:dyDescent="0.2">
      <c r="C2676"/>
      <c r="D2676" s="11"/>
      <c r="J2676"/>
      <c r="L2676"/>
      <c r="M2676"/>
    </row>
    <row r="2677" spans="3:13" x14ac:dyDescent="0.2">
      <c r="C2677"/>
      <c r="D2677" s="11"/>
      <c r="J2677"/>
      <c r="L2677"/>
      <c r="M2677"/>
    </row>
    <row r="2678" spans="3:13" x14ac:dyDescent="0.2">
      <c r="C2678"/>
      <c r="D2678" s="11"/>
      <c r="J2678"/>
      <c r="L2678"/>
      <c r="M2678"/>
    </row>
    <row r="2679" spans="3:13" x14ac:dyDescent="0.2">
      <c r="C2679"/>
      <c r="D2679" s="11"/>
      <c r="J2679"/>
      <c r="L2679"/>
      <c r="M2679"/>
    </row>
    <row r="2680" spans="3:13" x14ac:dyDescent="0.2">
      <c r="C2680"/>
      <c r="D2680" s="11"/>
      <c r="J2680"/>
      <c r="L2680"/>
      <c r="M2680"/>
    </row>
    <row r="2681" spans="3:13" x14ac:dyDescent="0.2">
      <c r="C2681"/>
      <c r="D2681" s="11"/>
      <c r="J2681"/>
      <c r="L2681"/>
      <c r="M2681"/>
    </row>
    <row r="2682" spans="3:13" x14ac:dyDescent="0.2">
      <c r="C2682"/>
      <c r="D2682" s="11"/>
      <c r="J2682"/>
      <c r="L2682"/>
      <c r="M2682"/>
    </row>
    <row r="2683" spans="3:13" x14ac:dyDescent="0.2">
      <c r="C2683"/>
      <c r="D2683" s="11"/>
      <c r="J2683"/>
      <c r="L2683"/>
      <c r="M2683"/>
    </row>
    <row r="2684" spans="3:13" x14ac:dyDescent="0.2">
      <c r="C2684"/>
      <c r="D2684" s="11"/>
      <c r="J2684"/>
      <c r="L2684"/>
      <c r="M2684"/>
    </row>
    <row r="2685" spans="3:13" x14ac:dyDescent="0.2">
      <c r="C2685"/>
      <c r="D2685" s="11"/>
      <c r="J2685"/>
      <c r="L2685"/>
      <c r="M2685"/>
    </row>
    <row r="2686" spans="3:13" x14ac:dyDescent="0.2">
      <c r="C2686"/>
      <c r="D2686" s="11"/>
      <c r="J2686"/>
      <c r="L2686"/>
      <c r="M2686"/>
    </row>
    <row r="2687" spans="3:13" x14ac:dyDescent="0.2">
      <c r="C2687"/>
      <c r="D2687" s="11"/>
      <c r="J2687"/>
      <c r="L2687"/>
      <c r="M2687"/>
    </row>
    <row r="2688" spans="3:13" x14ac:dyDescent="0.2">
      <c r="C2688"/>
      <c r="D2688" s="11"/>
      <c r="J2688"/>
      <c r="L2688"/>
      <c r="M2688"/>
    </row>
    <row r="2689" spans="3:13" x14ac:dyDescent="0.2">
      <c r="C2689"/>
      <c r="D2689" s="11"/>
      <c r="J2689"/>
      <c r="L2689"/>
      <c r="M2689"/>
    </row>
    <row r="2690" spans="3:13" x14ac:dyDescent="0.2">
      <c r="C2690"/>
      <c r="D2690" s="11"/>
      <c r="J2690"/>
      <c r="L2690"/>
      <c r="M2690"/>
    </row>
    <row r="2691" spans="3:13" x14ac:dyDescent="0.2">
      <c r="C2691"/>
      <c r="D2691" s="11"/>
      <c r="J2691"/>
      <c r="L2691"/>
      <c r="M2691"/>
    </row>
    <row r="2692" spans="3:13" x14ac:dyDescent="0.2">
      <c r="C2692"/>
      <c r="D2692" s="11"/>
      <c r="J2692"/>
      <c r="L2692"/>
      <c r="M2692"/>
    </row>
    <row r="2693" spans="3:13" x14ac:dyDescent="0.2">
      <c r="C2693"/>
      <c r="D2693" s="11"/>
      <c r="J2693"/>
      <c r="L2693"/>
      <c r="M2693"/>
    </row>
    <row r="2694" spans="3:13" x14ac:dyDescent="0.2">
      <c r="C2694"/>
      <c r="D2694" s="11"/>
      <c r="J2694"/>
      <c r="L2694"/>
      <c r="M2694"/>
    </row>
    <row r="2695" spans="3:13" x14ac:dyDescent="0.2">
      <c r="C2695"/>
      <c r="D2695" s="11"/>
      <c r="J2695"/>
      <c r="L2695"/>
      <c r="M2695"/>
    </row>
    <row r="2696" spans="3:13" x14ac:dyDescent="0.2">
      <c r="C2696"/>
      <c r="D2696" s="11"/>
      <c r="J2696"/>
      <c r="L2696"/>
      <c r="M2696"/>
    </row>
    <row r="2697" spans="3:13" x14ac:dyDescent="0.2">
      <c r="C2697"/>
      <c r="D2697" s="11"/>
      <c r="J2697"/>
      <c r="L2697"/>
      <c r="M2697"/>
    </row>
    <row r="2698" spans="3:13" x14ac:dyDescent="0.2">
      <c r="C2698"/>
      <c r="D2698" s="11"/>
      <c r="J2698"/>
      <c r="L2698"/>
      <c r="M2698"/>
    </row>
    <row r="2699" spans="3:13" x14ac:dyDescent="0.2">
      <c r="C2699"/>
      <c r="D2699" s="11"/>
      <c r="J2699"/>
      <c r="L2699"/>
      <c r="M2699"/>
    </row>
    <row r="2700" spans="3:13" x14ac:dyDescent="0.2">
      <c r="C2700"/>
      <c r="D2700" s="11"/>
      <c r="J2700"/>
      <c r="L2700"/>
      <c r="M2700"/>
    </row>
    <row r="2701" spans="3:13" x14ac:dyDescent="0.2">
      <c r="C2701"/>
      <c r="D2701" s="11"/>
      <c r="J2701"/>
      <c r="L2701"/>
      <c r="M2701"/>
    </row>
    <row r="2702" spans="3:13" x14ac:dyDescent="0.2">
      <c r="C2702"/>
      <c r="D2702" s="11"/>
      <c r="J2702"/>
      <c r="L2702"/>
      <c r="M2702"/>
    </row>
    <row r="2703" spans="3:13" x14ac:dyDescent="0.2">
      <c r="C2703"/>
      <c r="D2703" s="11"/>
      <c r="J2703"/>
      <c r="L2703"/>
      <c r="M2703"/>
    </row>
    <row r="2704" spans="3:13" x14ac:dyDescent="0.2">
      <c r="C2704"/>
      <c r="D2704" s="11"/>
      <c r="J2704"/>
      <c r="L2704"/>
      <c r="M2704"/>
    </row>
    <row r="2705" spans="3:13" x14ac:dyDescent="0.2">
      <c r="C2705"/>
      <c r="D2705" s="11"/>
      <c r="J2705"/>
      <c r="L2705"/>
      <c r="M2705"/>
    </row>
    <row r="2706" spans="3:13" x14ac:dyDescent="0.2">
      <c r="C2706"/>
      <c r="D2706" s="11"/>
      <c r="J2706"/>
      <c r="L2706"/>
      <c r="M2706"/>
    </row>
    <row r="2707" spans="3:13" x14ac:dyDescent="0.2">
      <c r="C2707"/>
      <c r="D2707" s="11"/>
      <c r="J2707"/>
      <c r="L2707"/>
      <c r="M2707"/>
    </row>
    <row r="2708" spans="3:13" x14ac:dyDescent="0.2">
      <c r="C2708"/>
      <c r="D2708" s="11"/>
      <c r="J2708"/>
      <c r="L2708"/>
      <c r="M2708"/>
    </row>
    <row r="2709" spans="3:13" x14ac:dyDescent="0.2">
      <c r="C2709"/>
      <c r="D2709" s="11"/>
      <c r="J2709"/>
      <c r="L2709"/>
      <c r="M2709"/>
    </row>
    <row r="2710" spans="3:13" x14ac:dyDescent="0.2">
      <c r="C2710"/>
      <c r="D2710" s="11"/>
      <c r="J2710"/>
      <c r="L2710"/>
      <c r="M2710"/>
    </row>
    <row r="2711" spans="3:13" x14ac:dyDescent="0.2">
      <c r="C2711"/>
      <c r="D2711" s="11"/>
      <c r="J2711"/>
      <c r="L2711"/>
      <c r="M2711"/>
    </row>
    <row r="2712" spans="3:13" x14ac:dyDescent="0.2">
      <c r="C2712"/>
      <c r="D2712" s="11"/>
      <c r="J2712"/>
      <c r="L2712"/>
      <c r="M2712"/>
    </row>
    <row r="2713" spans="3:13" x14ac:dyDescent="0.2">
      <c r="C2713"/>
      <c r="D2713" s="11"/>
      <c r="J2713"/>
      <c r="L2713"/>
      <c r="M2713"/>
    </row>
    <row r="2714" spans="3:13" x14ac:dyDescent="0.2">
      <c r="C2714"/>
      <c r="D2714" s="11"/>
      <c r="J2714"/>
      <c r="L2714"/>
      <c r="M2714"/>
    </row>
    <row r="2715" spans="3:13" x14ac:dyDescent="0.2">
      <c r="C2715"/>
      <c r="D2715" s="11"/>
      <c r="J2715"/>
      <c r="L2715"/>
      <c r="M2715"/>
    </row>
    <row r="2716" spans="3:13" x14ac:dyDescent="0.2">
      <c r="C2716"/>
      <c r="D2716" s="11"/>
      <c r="J2716"/>
      <c r="L2716"/>
      <c r="M2716"/>
    </row>
    <row r="2717" spans="3:13" x14ac:dyDescent="0.2">
      <c r="C2717"/>
      <c r="D2717" s="11"/>
      <c r="J2717"/>
      <c r="L2717"/>
      <c r="M2717"/>
    </row>
    <row r="2718" spans="3:13" x14ac:dyDescent="0.2">
      <c r="C2718"/>
      <c r="D2718" s="11"/>
      <c r="J2718"/>
      <c r="L2718"/>
      <c r="M2718"/>
    </row>
    <row r="2719" spans="3:13" x14ac:dyDescent="0.2">
      <c r="C2719"/>
      <c r="D2719" s="11"/>
      <c r="J2719"/>
      <c r="L2719"/>
      <c r="M2719"/>
    </row>
    <row r="2720" spans="3:13" x14ac:dyDescent="0.2">
      <c r="C2720"/>
      <c r="D2720" s="11"/>
      <c r="J2720"/>
      <c r="L2720"/>
      <c r="M2720"/>
    </row>
    <row r="2721" spans="3:13" x14ac:dyDescent="0.2">
      <c r="C2721"/>
      <c r="D2721" s="11"/>
      <c r="J2721"/>
      <c r="L2721"/>
      <c r="M2721"/>
    </row>
    <row r="2722" spans="3:13" x14ac:dyDescent="0.2">
      <c r="C2722"/>
      <c r="D2722" s="11"/>
      <c r="J2722"/>
      <c r="L2722"/>
      <c r="M2722"/>
    </row>
    <row r="2723" spans="3:13" x14ac:dyDescent="0.2">
      <c r="C2723"/>
      <c r="D2723" s="11"/>
      <c r="J2723"/>
      <c r="L2723"/>
      <c r="M2723"/>
    </row>
    <row r="2724" spans="3:13" x14ac:dyDescent="0.2">
      <c r="C2724"/>
      <c r="D2724" s="11"/>
      <c r="J2724"/>
      <c r="L2724"/>
      <c r="M2724"/>
    </row>
    <row r="2725" spans="3:13" x14ac:dyDescent="0.2">
      <c r="C2725"/>
      <c r="D2725" s="11"/>
      <c r="J2725"/>
      <c r="L2725"/>
      <c r="M2725"/>
    </row>
    <row r="2726" spans="3:13" x14ac:dyDescent="0.2">
      <c r="C2726"/>
      <c r="D2726" s="11"/>
      <c r="J2726"/>
      <c r="L2726"/>
      <c r="M2726"/>
    </row>
    <row r="2727" spans="3:13" x14ac:dyDescent="0.2">
      <c r="C2727"/>
      <c r="D2727" s="11"/>
      <c r="J2727"/>
      <c r="L2727"/>
      <c r="M2727"/>
    </row>
    <row r="2728" spans="3:13" x14ac:dyDescent="0.2">
      <c r="C2728"/>
      <c r="D2728" s="11"/>
      <c r="J2728"/>
      <c r="L2728"/>
      <c r="M2728"/>
    </row>
    <row r="2729" spans="3:13" x14ac:dyDescent="0.2">
      <c r="C2729"/>
      <c r="D2729" s="11"/>
      <c r="J2729"/>
      <c r="L2729"/>
      <c r="M2729"/>
    </row>
    <row r="2730" spans="3:13" x14ac:dyDescent="0.2">
      <c r="C2730"/>
      <c r="D2730" s="11"/>
      <c r="J2730"/>
      <c r="L2730"/>
      <c r="M2730"/>
    </row>
    <row r="2731" spans="3:13" x14ac:dyDescent="0.2">
      <c r="C2731"/>
      <c r="D2731" s="11"/>
      <c r="J2731"/>
      <c r="L2731"/>
      <c r="M2731"/>
    </row>
    <row r="2732" spans="3:13" x14ac:dyDescent="0.2">
      <c r="C2732"/>
      <c r="D2732" s="11"/>
      <c r="J2732"/>
      <c r="L2732"/>
      <c r="M2732"/>
    </row>
    <row r="2733" spans="3:13" x14ac:dyDescent="0.2">
      <c r="C2733"/>
      <c r="D2733" s="11"/>
      <c r="J2733"/>
      <c r="L2733"/>
      <c r="M2733"/>
    </row>
    <row r="2734" spans="3:13" x14ac:dyDescent="0.2">
      <c r="C2734"/>
      <c r="D2734" s="11"/>
      <c r="J2734"/>
      <c r="L2734"/>
      <c r="M2734"/>
    </row>
    <row r="2735" spans="3:13" x14ac:dyDescent="0.2">
      <c r="C2735"/>
      <c r="D2735" s="11"/>
      <c r="J2735"/>
      <c r="L2735"/>
      <c r="M2735"/>
    </row>
    <row r="2736" spans="3:13" x14ac:dyDescent="0.2">
      <c r="C2736"/>
      <c r="D2736" s="11"/>
      <c r="J2736"/>
      <c r="L2736"/>
      <c r="M2736"/>
    </row>
    <row r="2737" spans="3:13" x14ac:dyDescent="0.2">
      <c r="C2737"/>
      <c r="D2737" s="11"/>
      <c r="J2737"/>
      <c r="L2737"/>
      <c r="M2737"/>
    </row>
    <row r="2738" spans="3:13" x14ac:dyDescent="0.2">
      <c r="C2738"/>
      <c r="D2738" s="11"/>
      <c r="J2738"/>
      <c r="L2738"/>
      <c r="M2738"/>
    </row>
    <row r="2739" spans="3:13" x14ac:dyDescent="0.2">
      <c r="C2739"/>
      <c r="D2739" s="11"/>
      <c r="J2739"/>
      <c r="L2739"/>
      <c r="M2739"/>
    </row>
    <row r="2740" spans="3:13" x14ac:dyDescent="0.2">
      <c r="C2740"/>
      <c r="D2740" s="11"/>
      <c r="J2740"/>
      <c r="L2740"/>
      <c r="M2740"/>
    </row>
    <row r="2741" spans="3:13" x14ac:dyDescent="0.2">
      <c r="C2741"/>
      <c r="D2741" s="11"/>
      <c r="J2741"/>
      <c r="L2741"/>
      <c r="M2741"/>
    </row>
    <row r="2742" spans="3:13" x14ac:dyDescent="0.2">
      <c r="C2742"/>
      <c r="D2742" s="11"/>
      <c r="J2742"/>
      <c r="L2742"/>
      <c r="M2742"/>
    </row>
    <row r="2743" spans="3:13" x14ac:dyDescent="0.2">
      <c r="C2743"/>
      <c r="D2743" s="11"/>
      <c r="J2743"/>
      <c r="L2743"/>
      <c r="M2743"/>
    </row>
    <row r="2744" spans="3:13" x14ac:dyDescent="0.2">
      <c r="C2744"/>
      <c r="D2744" s="11"/>
      <c r="J2744"/>
      <c r="L2744"/>
      <c r="M2744"/>
    </row>
    <row r="2745" spans="3:13" x14ac:dyDescent="0.2">
      <c r="C2745"/>
      <c r="D2745" s="11"/>
      <c r="J2745"/>
      <c r="L2745"/>
      <c r="M2745"/>
    </row>
    <row r="2746" spans="3:13" x14ac:dyDescent="0.2">
      <c r="C2746"/>
      <c r="D2746" s="11"/>
      <c r="J2746"/>
      <c r="L2746"/>
      <c r="M2746"/>
    </row>
    <row r="2747" spans="3:13" x14ac:dyDescent="0.2">
      <c r="C2747"/>
      <c r="D2747" s="11"/>
      <c r="J2747"/>
      <c r="L2747"/>
      <c r="M2747"/>
    </row>
    <row r="2748" spans="3:13" x14ac:dyDescent="0.2">
      <c r="C2748"/>
      <c r="D2748" s="11"/>
      <c r="J2748"/>
      <c r="L2748"/>
      <c r="M2748"/>
    </row>
    <row r="2749" spans="3:13" x14ac:dyDescent="0.2">
      <c r="C2749"/>
      <c r="D2749" s="11"/>
      <c r="J2749"/>
      <c r="L2749"/>
      <c r="M2749"/>
    </row>
    <row r="2750" spans="3:13" x14ac:dyDescent="0.2">
      <c r="C2750"/>
      <c r="D2750" s="11"/>
      <c r="J2750"/>
      <c r="L2750"/>
      <c r="M2750"/>
    </row>
    <row r="2751" spans="3:13" x14ac:dyDescent="0.2">
      <c r="C2751"/>
      <c r="D2751" s="11"/>
      <c r="J2751"/>
      <c r="L2751"/>
      <c r="M2751"/>
    </row>
    <row r="2752" spans="3:13" x14ac:dyDescent="0.2">
      <c r="C2752"/>
      <c r="D2752" s="11"/>
      <c r="J2752"/>
      <c r="L2752"/>
      <c r="M2752"/>
    </row>
    <row r="2753" spans="3:13" x14ac:dyDescent="0.2">
      <c r="C2753"/>
      <c r="D2753" s="11"/>
      <c r="J2753"/>
      <c r="L2753"/>
      <c r="M2753"/>
    </row>
    <row r="2754" spans="3:13" x14ac:dyDescent="0.2">
      <c r="C2754"/>
      <c r="D2754" s="11"/>
      <c r="J2754"/>
      <c r="L2754"/>
      <c r="M2754"/>
    </row>
    <row r="2755" spans="3:13" x14ac:dyDescent="0.2">
      <c r="C2755"/>
      <c r="D2755" s="11"/>
      <c r="J2755"/>
      <c r="L2755"/>
      <c r="M2755"/>
    </row>
    <row r="2756" spans="3:13" x14ac:dyDescent="0.2">
      <c r="C2756"/>
      <c r="D2756" s="11"/>
      <c r="J2756"/>
      <c r="L2756"/>
      <c r="M2756"/>
    </row>
    <row r="2757" spans="3:13" x14ac:dyDescent="0.2">
      <c r="C2757"/>
      <c r="D2757" s="11"/>
      <c r="J2757"/>
      <c r="L2757"/>
      <c r="M2757"/>
    </row>
    <row r="2758" spans="3:13" x14ac:dyDescent="0.2">
      <c r="C2758"/>
      <c r="D2758" s="11"/>
      <c r="J2758"/>
      <c r="L2758"/>
      <c r="M2758"/>
    </row>
    <row r="2759" spans="3:13" x14ac:dyDescent="0.2">
      <c r="C2759"/>
      <c r="D2759" s="11"/>
      <c r="J2759"/>
      <c r="L2759"/>
      <c r="M2759"/>
    </row>
    <row r="2760" spans="3:13" x14ac:dyDescent="0.2">
      <c r="C2760"/>
      <c r="D2760" s="11"/>
      <c r="J2760"/>
      <c r="L2760"/>
      <c r="M2760"/>
    </row>
    <row r="2761" spans="3:13" x14ac:dyDescent="0.2">
      <c r="C2761"/>
      <c r="D2761" s="11"/>
      <c r="J2761"/>
      <c r="L2761"/>
      <c r="M2761"/>
    </row>
    <row r="2762" spans="3:13" x14ac:dyDescent="0.2">
      <c r="C2762"/>
      <c r="D2762" s="11"/>
      <c r="J2762"/>
      <c r="L2762"/>
      <c r="M2762"/>
    </row>
    <row r="2763" spans="3:13" x14ac:dyDescent="0.2">
      <c r="C2763"/>
      <c r="D2763" s="11"/>
      <c r="J2763"/>
      <c r="L2763"/>
      <c r="M2763"/>
    </row>
    <row r="2764" spans="3:13" x14ac:dyDescent="0.2">
      <c r="C2764"/>
      <c r="D2764" s="11"/>
      <c r="J2764"/>
      <c r="L2764"/>
      <c r="M2764"/>
    </row>
    <row r="2765" spans="3:13" x14ac:dyDescent="0.2">
      <c r="C2765"/>
      <c r="D2765" s="11"/>
      <c r="J2765"/>
      <c r="L2765"/>
      <c r="M2765"/>
    </row>
    <row r="2766" spans="3:13" x14ac:dyDescent="0.2">
      <c r="C2766"/>
      <c r="D2766" s="11"/>
      <c r="J2766"/>
      <c r="L2766"/>
      <c r="M2766"/>
    </row>
    <row r="2767" spans="3:13" x14ac:dyDescent="0.2">
      <c r="C2767"/>
      <c r="D2767" s="11"/>
      <c r="J2767"/>
      <c r="L2767"/>
      <c r="M2767"/>
    </row>
    <row r="2768" spans="3:13" x14ac:dyDescent="0.2">
      <c r="C2768"/>
      <c r="D2768" s="11"/>
      <c r="J2768"/>
      <c r="L2768"/>
      <c r="M2768"/>
    </row>
    <row r="2769" spans="3:13" x14ac:dyDescent="0.2">
      <c r="C2769"/>
      <c r="D2769" s="11"/>
      <c r="J2769"/>
      <c r="L2769"/>
      <c r="M2769"/>
    </row>
    <row r="2770" spans="3:13" x14ac:dyDescent="0.2">
      <c r="C2770"/>
      <c r="D2770" s="11"/>
      <c r="J2770"/>
      <c r="L2770"/>
      <c r="M2770"/>
    </row>
    <row r="2771" spans="3:13" x14ac:dyDescent="0.2">
      <c r="C2771"/>
      <c r="D2771" s="11"/>
      <c r="J2771"/>
      <c r="L2771"/>
      <c r="M2771"/>
    </row>
    <row r="2772" spans="3:13" x14ac:dyDescent="0.2">
      <c r="C2772"/>
      <c r="D2772" s="11"/>
      <c r="J2772"/>
      <c r="L2772"/>
      <c r="M2772"/>
    </row>
    <row r="2773" spans="3:13" x14ac:dyDescent="0.2">
      <c r="C2773"/>
      <c r="D2773" s="11"/>
      <c r="J2773"/>
      <c r="L2773"/>
      <c r="M2773"/>
    </row>
    <row r="2774" spans="3:13" x14ac:dyDescent="0.2">
      <c r="C2774"/>
      <c r="D2774" s="11"/>
      <c r="J2774"/>
      <c r="L2774"/>
      <c r="M2774"/>
    </row>
    <row r="2775" spans="3:13" x14ac:dyDescent="0.2">
      <c r="C2775"/>
      <c r="D2775" s="11"/>
      <c r="J2775"/>
      <c r="L2775"/>
      <c r="M2775"/>
    </row>
    <row r="2776" spans="3:13" x14ac:dyDescent="0.2">
      <c r="C2776"/>
      <c r="D2776" s="11"/>
      <c r="J2776"/>
      <c r="L2776"/>
      <c r="M2776"/>
    </row>
    <row r="2777" spans="3:13" x14ac:dyDescent="0.2">
      <c r="C2777"/>
      <c r="D2777" s="11"/>
      <c r="J2777"/>
      <c r="L2777"/>
      <c r="M2777"/>
    </row>
    <row r="2778" spans="3:13" x14ac:dyDescent="0.2">
      <c r="C2778"/>
      <c r="D2778" s="11"/>
      <c r="J2778"/>
      <c r="L2778"/>
      <c r="M2778"/>
    </row>
    <row r="2779" spans="3:13" x14ac:dyDescent="0.2">
      <c r="C2779"/>
      <c r="D2779" s="11"/>
      <c r="J2779"/>
      <c r="L2779"/>
      <c r="M2779"/>
    </row>
    <row r="2780" spans="3:13" x14ac:dyDescent="0.2">
      <c r="C2780"/>
      <c r="D2780" s="11"/>
      <c r="J2780"/>
      <c r="L2780"/>
      <c r="M2780"/>
    </row>
    <row r="2781" spans="3:13" x14ac:dyDescent="0.2">
      <c r="C2781"/>
      <c r="D2781" s="11"/>
      <c r="J2781"/>
      <c r="L2781"/>
      <c r="M2781"/>
    </row>
    <row r="2782" spans="3:13" x14ac:dyDescent="0.2">
      <c r="C2782"/>
      <c r="D2782" s="11"/>
      <c r="J2782"/>
      <c r="L2782"/>
      <c r="M2782"/>
    </row>
    <row r="2783" spans="3:13" x14ac:dyDescent="0.2">
      <c r="C2783"/>
      <c r="D2783" s="11"/>
      <c r="J2783"/>
      <c r="L2783"/>
      <c r="M2783"/>
    </row>
    <row r="2784" spans="3:13" x14ac:dyDescent="0.2">
      <c r="C2784"/>
      <c r="D2784" s="11"/>
      <c r="J2784"/>
      <c r="L2784"/>
      <c r="M2784"/>
    </row>
    <row r="2785" spans="3:13" x14ac:dyDescent="0.2">
      <c r="C2785"/>
      <c r="D2785" s="11"/>
      <c r="J2785"/>
      <c r="L2785"/>
      <c r="M2785"/>
    </row>
    <row r="2786" spans="3:13" x14ac:dyDescent="0.2">
      <c r="C2786"/>
      <c r="D2786" s="11"/>
      <c r="J2786"/>
      <c r="L2786"/>
      <c r="M2786"/>
    </row>
    <row r="2787" spans="3:13" x14ac:dyDescent="0.2">
      <c r="C2787"/>
      <c r="D2787" s="11"/>
      <c r="J2787"/>
      <c r="L2787"/>
      <c r="M2787"/>
    </row>
    <row r="2788" spans="3:13" x14ac:dyDescent="0.2">
      <c r="C2788"/>
      <c r="D2788" s="11"/>
      <c r="J2788"/>
      <c r="L2788"/>
      <c r="M2788"/>
    </row>
    <row r="2789" spans="3:13" x14ac:dyDescent="0.2">
      <c r="C2789"/>
      <c r="D2789" s="11"/>
      <c r="J2789"/>
      <c r="L2789"/>
      <c r="M2789"/>
    </row>
    <row r="2790" spans="3:13" x14ac:dyDescent="0.2">
      <c r="C2790"/>
      <c r="D2790" s="11"/>
      <c r="J2790"/>
      <c r="L2790"/>
      <c r="M2790"/>
    </row>
    <row r="2791" spans="3:13" x14ac:dyDescent="0.2">
      <c r="C2791"/>
      <c r="D2791" s="11"/>
      <c r="J2791"/>
      <c r="L2791"/>
      <c r="M2791"/>
    </row>
    <row r="2792" spans="3:13" x14ac:dyDescent="0.2">
      <c r="C2792"/>
      <c r="D2792" s="11"/>
      <c r="J2792"/>
      <c r="L2792"/>
      <c r="M2792"/>
    </row>
    <row r="2793" spans="3:13" x14ac:dyDescent="0.2">
      <c r="C2793"/>
      <c r="D2793" s="11"/>
      <c r="J2793"/>
      <c r="L2793"/>
      <c r="M2793"/>
    </row>
    <row r="2794" spans="3:13" x14ac:dyDescent="0.2">
      <c r="C2794"/>
      <c r="D2794" s="11"/>
      <c r="J2794"/>
      <c r="L2794"/>
      <c r="M2794"/>
    </row>
    <row r="2795" spans="3:13" x14ac:dyDescent="0.2">
      <c r="C2795"/>
      <c r="D2795" s="11"/>
      <c r="J2795"/>
      <c r="L2795"/>
      <c r="M2795"/>
    </row>
    <row r="2796" spans="3:13" x14ac:dyDescent="0.2">
      <c r="C2796"/>
      <c r="D2796" s="11"/>
      <c r="J2796"/>
      <c r="L2796"/>
      <c r="M2796"/>
    </row>
    <row r="2797" spans="3:13" x14ac:dyDescent="0.2">
      <c r="C2797"/>
      <c r="D2797" s="11"/>
      <c r="J2797"/>
      <c r="L2797"/>
      <c r="M2797"/>
    </row>
    <row r="2798" spans="3:13" x14ac:dyDescent="0.2">
      <c r="C2798"/>
      <c r="D2798" s="11"/>
      <c r="J2798"/>
      <c r="L2798"/>
      <c r="M2798"/>
    </row>
    <row r="2799" spans="3:13" x14ac:dyDescent="0.2">
      <c r="C2799"/>
      <c r="D2799" s="11"/>
      <c r="J2799"/>
      <c r="L2799"/>
      <c r="M2799"/>
    </row>
    <row r="2800" spans="3:13" x14ac:dyDescent="0.2">
      <c r="C2800"/>
      <c r="D2800" s="11"/>
      <c r="J2800"/>
      <c r="L2800"/>
      <c r="M2800"/>
    </row>
    <row r="2801" spans="3:13" x14ac:dyDescent="0.2">
      <c r="C2801"/>
      <c r="D2801" s="11"/>
      <c r="J2801"/>
      <c r="L2801"/>
      <c r="M2801"/>
    </row>
    <row r="2802" spans="3:13" x14ac:dyDescent="0.2">
      <c r="C2802"/>
      <c r="D2802" s="11"/>
      <c r="J2802"/>
      <c r="L2802"/>
      <c r="M2802"/>
    </row>
    <row r="2803" spans="3:13" x14ac:dyDescent="0.2">
      <c r="C2803"/>
      <c r="D2803" s="11"/>
      <c r="J2803"/>
      <c r="L2803"/>
      <c r="M2803"/>
    </row>
    <row r="2804" spans="3:13" x14ac:dyDescent="0.2">
      <c r="C2804"/>
      <c r="D2804" s="11"/>
      <c r="J2804"/>
      <c r="L2804"/>
      <c r="M2804"/>
    </row>
    <row r="2805" spans="3:13" x14ac:dyDescent="0.2">
      <c r="C2805"/>
      <c r="D2805" s="11"/>
      <c r="J2805"/>
      <c r="L2805"/>
      <c r="M2805"/>
    </row>
    <row r="2806" spans="3:13" x14ac:dyDescent="0.2">
      <c r="C2806"/>
      <c r="D2806" s="11"/>
      <c r="J2806"/>
      <c r="L2806"/>
      <c r="M2806"/>
    </row>
    <row r="2807" spans="3:13" x14ac:dyDescent="0.2">
      <c r="C2807"/>
      <c r="D2807" s="11"/>
      <c r="J2807"/>
      <c r="L2807"/>
      <c r="M2807"/>
    </row>
    <row r="2808" spans="3:13" x14ac:dyDescent="0.2">
      <c r="C2808"/>
      <c r="D2808" s="11"/>
      <c r="J2808"/>
      <c r="L2808"/>
      <c r="M2808"/>
    </row>
    <row r="2809" spans="3:13" x14ac:dyDescent="0.2">
      <c r="C2809"/>
      <c r="D2809" s="11"/>
      <c r="J2809"/>
      <c r="L2809"/>
      <c r="M2809"/>
    </row>
    <row r="2810" spans="3:13" x14ac:dyDescent="0.2">
      <c r="C2810"/>
      <c r="D2810" s="11"/>
      <c r="J2810"/>
      <c r="L2810"/>
      <c r="M2810"/>
    </row>
    <row r="2811" spans="3:13" x14ac:dyDescent="0.2">
      <c r="C2811"/>
      <c r="D2811" s="11"/>
      <c r="J2811"/>
      <c r="L2811"/>
      <c r="M2811"/>
    </row>
    <row r="2812" spans="3:13" x14ac:dyDescent="0.2">
      <c r="C2812"/>
      <c r="D2812" s="11"/>
      <c r="J2812"/>
      <c r="L2812"/>
      <c r="M2812"/>
    </row>
    <row r="2813" spans="3:13" x14ac:dyDescent="0.2">
      <c r="C2813"/>
      <c r="D2813" s="11"/>
      <c r="J2813"/>
      <c r="L2813"/>
      <c r="M2813"/>
    </row>
    <row r="2814" spans="3:13" x14ac:dyDescent="0.2">
      <c r="C2814"/>
      <c r="D2814" s="11"/>
      <c r="J2814"/>
      <c r="L2814"/>
      <c r="M2814"/>
    </row>
    <row r="2815" spans="3:13" x14ac:dyDescent="0.2">
      <c r="C2815"/>
      <c r="D2815" s="11"/>
      <c r="J2815"/>
      <c r="L2815"/>
      <c r="M2815"/>
    </row>
    <row r="2816" spans="3:13" x14ac:dyDescent="0.2">
      <c r="C2816"/>
      <c r="D2816" s="11"/>
      <c r="J2816"/>
      <c r="L2816"/>
      <c r="M2816"/>
    </row>
    <row r="2817" spans="3:13" x14ac:dyDescent="0.2">
      <c r="C2817"/>
      <c r="D2817" s="11"/>
      <c r="J2817"/>
      <c r="L2817"/>
      <c r="M2817"/>
    </row>
    <row r="2818" spans="3:13" x14ac:dyDescent="0.2">
      <c r="C2818"/>
      <c r="D2818" s="11"/>
      <c r="J2818"/>
      <c r="L2818"/>
      <c r="M2818"/>
    </row>
    <row r="2819" spans="3:13" x14ac:dyDescent="0.2">
      <c r="C2819"/>
      <c r="D2819" s="11"/>
      <c r="J2819"/>
      <c r="L2819"/>
      <c r="M2819"/>
    </row>
    <row r="2820" spans="3:13" x14ac:dyDescent="0.2">
      <c r="C2820"/>
      <c r="D2820" s="11"/>
      <c r="J2820"/>
      <c r="L2820"/>
      <c r="M2820"/>
    </row>
    <row r="2821" spans="3:13" x14ac:dyDescent="0.2">
      <c r="C2821"/>
      <c r="D2821" s="11"/>
      <c r="J2821"/>
      <c r="L2821"/>
      <c r="M2821"/>
    </row>
    <row r="2822" spans="3:13" x14ac:dyDescent="0.2">
      <c r="C2822"/>
      <c r="D2822" s="11"/>
      <c r="J2822"/>
      <c r="L2822"/>
      <c r="M2822"/>
    </row>
    <row r="2823" spans="3:13" x14ac:dyDescent="0.2">
      <c r="C2823"/>
      <c r="D2823" s="11"/>
      <c r="J2823"/>
      <c r="L2823"/>
      <c r="M2823"/>
    </row>
    <row r="2824" spans="3:13" x14ac:dyDescent="0.2">
      <c r="C2824"/>
      <c r="D2824" s="11"/>
      <c r="J2824"/>
      <c r="L2824"/>
      <c r="M2824"/>
    </row>
    <row r="2825" spans="3:13" x14ac:dyDescent="0.2">
      <c r="C2825"/>
      <c r="D2825" s="11"/>
      <c r="J2825"/>
      <c r="L2825"/>
      <c r="M2825"/>
    </row>
    <row r="2826" spans="3:13" x14ac:dyDescent="0.2">
      <c r="C2826"/>
      <c r="D2826" s="11"/>
      <c r="J2826"/>
      <c r="L2826"/>
      <c r="M2826"/>
    </row>
    <row r="2827" spans="3:13" x14ac:dyDescent="0.2">
      <c r="C2827"/>
      <c r="D2827" s="11"/>
      <c r="J2827"/>
      <c r="L2827"/>
      <c r="M2827"/>
    </row>
    <row r="2828" spans="3:13" x14ac:dyDescent="0.2">
      <c r="C2828"/>
      <c r="D2828" s="11"/>
      <c r="J2828"/>
      <c r="L2828"/>
      <c r="M2828"/>
    </row>
    <row r="2829" spans="3:13" x14ac:dyDescent="0.2">
      <c r="C2829"/>
      <c r="D2829" s="11"/>
      <c r="J2829"/>
      <c r="L2829"/>
      <c r="M2829"/>
    </row>
    <row r="2830" spans="3:13" x14ac:dyDescent="0.2">
      <c r="C2830"/>
      <c r="D2830" s="11"/>
      <c r="J2830"/>
      <c r="L2830"/>
      <c r="M2830"/>
    </row>
    <row r="2831" spans="3:13" x14ac:dyDescent="0.2">
      <c r="C2831"/>
      <c r="D2831" s="11"/>
      <c r="J2831"/>
      <c r="L2831"/>
      <c r="M2831"/>
    </row>
    <row r="2832" spans="3:13" x14ac:dyDescent="0.2">
      <c r="C2832"/>
      <c r="D2832" s="11"/>
      <c r="J2832"/>
      <c r="L2832"/>
      <c r="M2832"/>
    </row>
    <row r="2833" spans="3:13" x14ac:dyDescent="0.2">
      <c r="C2833"/>
      <c r="D2833" s="11"/>
      <c r="J2833"/>
      <c r="L2833"/>
      <c r="M2833"/>
    </row>
    <row r="2834" spans="3:13" x14ac:dyDescent="0.2">
      <c r="C2834"/>
      <c r="D2834" s="11"/>
      <c r="J2834"/>
      <c r="L2834"/>
      <c r="M2834"/>
    </row>
    <row r="2835" spans="3:13" x14ac:dyDescent="0.2">
      <c r="C2835"/>
      <c r="D2835" s="11"/>
      <c r="J2835"/>
      <c r="L2835"/>
      <c r="M2835"/>
    </row>
    <row r="2836" spans="3:13" x14ac:dyDescent="0.2">
      <c r="C2836"/>
      <c r="D2836" s="11"/>
      <c r="J2836"/>
      <c r="L2836"/>
      <c r="M2836"/>
    </row>
    <row r="2837" spans="3:13" x14ac:dyDescent="0.2">
      <c r="C2837"/>
      <c r="D2837" s="11"/>
      <c r="J2837"/>
      <c r="L2837"/>
      <c r="M2837"/>
    </row>
    <row r="2838" spans="3:13" x14ac:dyDescent="0.2">
      <c r="C2838"/>
      <c r="D2838" s="11"/>
      <c r="J2838"/>
      <c r="L2838"/>
      <c r="M2838"/>
    </row>
    <row r="2839" spans="3:13" x14ac:dyDescent="0.2">
      <c r="C2839"/>
      <c r="D2839" s="11"/>
      <c r="J2839"/>
      <c r="L2839"/>
      <c r="M2839"/>
    </row>
    <row r="2840" spans="3:13" x14ac:dyDescent="0.2">
      <c r="C2840"/>
      <c r="D2840" s="11"/>
      <c r="J2840"/>
      <c r="L2840"/>
      <c r="M2840"/>
    </row>
    <row r="2841" spans="3:13" x14ac:dyDescent="0.2">
      <c r="C2841"/>
      <c r="D2841" s="11"/>
      <c r="J2841"/>
      <c r="L2841"/>
      <c r="M2841"/>
    </row>
    <row r="2842" spans="3:13" x14ac:dyDescent="0.2">
      <c r="C2842"/>
      <c r="D2842" s="11"/>
      <c r="J2842"/>
      <c r="L2842"/>
      <c r="M2842"/>
    </row>
    <row r="2843" spans="3:13" x14ac:dyDescent="0.2">
      <c r="C2843"/>
      <c r="D2843" s="11"/>
      <c r="J2843"/>
      <c r="L2843"/>
      <c r="M2843"/>
    </row>
    <row r="2844" spans="3:13" x14ac:dyDescent="0.2">
      <c r="C2844"/>
      <c r="D2844" s="11"/>
      <c r="J2844"/>
      <c r="L2844"/>
      <c r="M2844"/>
    </row>
    <row r="2845" spans="3:13" x14ac:dyDescent="0.2">
      <c r="C2845"/>
      <c r="D2845" s="11"/>
      <c r="J2845"/>
      <c r="L2845"/>
      <c r="M2845"/>
    </row>
    <row r="2846" spans="3:13" x14ac:dyDescent="0.2">
      <c r="C2846"/>
      <c r="D2846" s="11"/>
      <c r="J2846"/>
      <c r="L2846"/>
      <c r="M2846"/>
    </row>
    <row r="2847" spans="3:13" x14ac:dyDescent="0.2">
      <c r="C2847"/>
      <c r="D2847" s="11"/>
      <c r="J2847"/>
      <c r="L2847"/>
      <c r="M2847"/>
    </row>
    <row r="2848" spans="3:13" x14ac:dyDescent="0.2">
      <c r="C2848"/>
      <c r="D2848" s="11"/>
      <c r="J2848"/>
      <c r="L2848"/>
      <c r="M2848"/>
    </row>
    <row r="2849" spans="3:13" x14ac:dyDescent="0.2">
      <c r="C2849"/>
      <c r="D2849" s="11"/>
      <c r="J2849"/>
      <c r="L2849"/>
      <c r="M2849"/>
    </row>
    <row r="2850" spans="3:13" x14ac:dyDescent="0.2">
      <c r="C2850"/>
      <c r="D2850" s="11"/>
      <c r="J2850"/>
      <c r="L2850"/>
      <c r="M2850"/>
    </row>
    <row r="2851" spans="3:13" x14ac:dyDescent="0.2">
      <c r="C2851"/>
      <c r="D2851" s="11"/>
      <c r="J2851"/>
      <c r="L2851"/>
      <c r="M2851"/>
    </row>
    <row r="2852" spans="3:13" x14ac:dyDescent="0.2">
      <c r="C2852"/>
      <c r="D2852" s="11"/>
      <c r="J2852"/>
      <c r="L2852"/>
      <c r="M2852"/>
    </row>
    <row r="2853" spans="3:13" x14ac:dyDescent="0.2">
      <c r="C2853"/>
      <c r="D2853" s="11"/>
      <c r="J2853"/>
      <c r="L2853"/>
      <c r="M2853"/>
    </row>
    <row r="2854" spans="3:13" x14ac:dyDescent="0.2">
      <c r="C2854"/>
      <c r="D2854" s="11"/>
      <c r="J2854"/>
      <c r="L2854"/>
      <c r="M2854"/>
    </row>
    <row r="2855" spans="3:13" x14ac:dyDescent="0.2">
      <c r="C2855"/>
      <c r="D2855" s="11"/>
      <c r="J2855"/>
      <c r="L2855"/>
      <c r="M2855"/>
    </row>
    <row r="2856" spans="3:13" x14ac:dyDescent="0.2">
      <c r="C2856"/>
      <c r="D2856" s="11"/>
      <c r="J2856"/>
      <c r="L2856"/>
      <c r="M2856"/>
    </row>
    <row r="2857" spans="3:13" x14ac:dyDescent="0.2">
      <c r="C2857"/>
      <c r="D2857" s="11"/>
      <c r="J2857"/>
      <c r="L2857"/>
      <c r="M2857"/>
    </row>
    <row r="2858" spans="3:13" x14ac:dyDescent="0.2">
      <c r="C2858"/>
      <c r="D2858" s="11"/>
      <c r="J2858"/>
      <c r="L2858"/>
      <c r="M2858"/>
    </row>
    <row r="2859" spans="3:13" x14ac:dyDescent="0.2">
      <c r="C2859"/>
      <c r="D2859" s="11"/>
      <c r="J2859"/>
      <c r="L2859"/>
      <c r="M2859"/>
    </row>
    <row r="2860" spans="3:13" x14ac:dyDescent="0.2">
      <c r="C2860"/>
      <c r="D2860" s="11"/>
      <c r="J2860"/>
      <c r="L2860"/>
      <c r="M2860"/>
    </row>
    <row r="2861" spans="3:13" x14ac:dyDescent="0.2">
      <c r="C2861"/>
      <c r="D2861" s="11"/>
      <c r="J2861"/>
      <c r="L2861"/>
      <c r="M2861"/>
    </row>
    <row r="2862" spans="3:13" x14ac:dyDescent="0.2">
      <c r="C2862"/>
      <c r="D2862" s="11"/>
      <c r="J2862"/>
      <c r="L2862"/>
      <c r="M2862"/>
    </row>
    <row r="2863" spans="3:13" x14ac:dyDescent="0.2">
      <c r="C2863"/>
      <c r="D2863" s="11"/>
      <c r="J2863"/>
      <c r="L2863"/>
      <c r="M2863"/>
    </row>
    <row r="2864" spans="3:13" x14ac:dyDescent="0.2">
      <c r="C2864"/>
      <c r="D2864" s="11"/>
      <c r="J2864"/>
      <c r="L2864"/>
      <c r="M2864"/>
    </row>
    <row r="2865" spans="3:13" x14ac:dyDescent="0.2">
      <c r="C2865"/>
      <c r="D2865" s="11"/>
      <c r="J2865"/>
      <c r="L2865"/>
      <c r="M2865"/>
    </row>
    <row r="2866" spans="3:13" x14ac:dyDescent="0.2">
      <c r="C2866"/>
      <c r="D2866" s="11"/>
      <c r="J2866"/>
      <c r="L2866"/>
      <c r="M2866"/>
    </row>
    <row r="2867" spans="3:13" x14ac:dyDescent="0.2">
      <c r="C2867"/>
      <c r="D2867" s="11"/>
      <c r="J2867"/>
      <c r="L2867"/>
      <c r="M2867"/>
    </row>
    <row r="2868" spans="3:13" x14ac:dyDescent="0.2">
      <c r="C2868"/>
      <c r="D2868" s="11"/>
      <c r="J2868"/>
      <c r="L2868"/>
      <c r="M2868"/>
    </row>
    <row r="2869" spans="3:13" x14ac:dyDescent="0.2">
      <c r="C2869"/>
      <c r="D2869" s="11"/>
      <c r="J2869"/>
      <c r="L2869"/>
      <c r="M2869"/>
    </row>
    <row r="2870" spans="3:13" x14ac:dyDescent="0.2">
      <c r="C2870"/>
      <c r="D2870" s="11"/>
      <c r="J2870"/>
      <c r="L2870"/>
      <c r="M2870"/>
    </row>
    <row r="2871" spans="3:13" x14ac:dyDescent="0.2">
      <c r="C2871"/>
      <c r="D2871" s="11"/>
      <c r="J2871"/>
      <c r="L2871"/>
      <c r="M2871"/>
    </row>
    <row r="2872" spans="3:13" x14ac:dyDescent="0.2">
      <c r="C2872"/>
      <c r="D2872" s="11"/>
      <c r="J2872"/>
      <c r="L2872"/>
      <c r="M2872"/>
    </row>
    <row r="2873" spans="3:13" x14ac:dyDescent="0.2">
      <c r="C2873"/>
      <c r="D2873" s="11"/>
      <c r="J2873"/>
      <c r="L2873"/>
      <c r="M2873"/>
    </row>
    <row r="2874" spans="3:13" x14ac:dyDescent="0.2">
      <c r="C2874"/>
      <c r="D2874" s="11"/>
      <c r="J2874"/>
      <c r="L2874"/>
      <c r="M2874"/>
    </row>
    <row r="2875" spans="3:13" x14ac:dyDescent="0.2">
      <c r="C2875"/>
      <c r="D2875" s="11"/>
      <c r="J2875"/>
      <c r="L2875"/>
      <c r="M2875"/>
    </row>
    <row r="2876" spans="3:13" x14ac:dyDescent="0.2">
      <c r="C2876"/>
      <c r="D2876" s="11"/>
      <c r="J2876"/>
      <c r="L2876"/>
      <c r="M2876"/>
    </row>
    <row r="2877" spans="3:13" x14ac:dyDescent="0.2">
      <c r="C2877"/>
      <c r="D2877" s="11"/>
      <c r="J2877"/>
      <c r="L2877"/>
      <c r="M2877"/>
    </row>
    <row r="2878" spans="3:13" x14ac:dyDescent="0.2">
      <c r="C2878"/>
      <c r="D2878" s="11"/>
      <c r="J2878"/>
      <c r="L2878"/>
      <c r="M2878"/>
    </row>
    <row r="2879" spans="3:13" x14ac:dyDescent="0.2">
      <c r="C2879"/>
      <c r="D2879" s="11"/>
      <c r="J2879"/>
      <c r="L2879"/>
      <c r="M2879"/>
    </row>
    <row r="2880" spans="3:13" x14ac:dyDescent="0.2">
      <c r="C2880"/>
      <c r="D2880" s="11"/>
      <c r="J2880"/>
      <c r="L2880"/>
      <c r="M2880"/>
    </row>
    <row r="2881" spans="3:13" x14ac:dyDescent="0.2">
      <c r="C2881"/>
      <c r="D2881" s="11"/>
      <c r="J2881"/>
      <c r="L2881"/>
      <c r="M2881"/>
    </row>
    <row r="2882" spans="3:13" x14ac:dyDescent="0.2">
      <c r="C2882"/>
      <c r="D2882" s="11"/>
      <c r="J2882"/>
      <c r="L2882"/>
      <c r="M2882"/>
    </row>
    <row r="2883" spans="3:13" x14ac:dyDescent="0.2">
      <c r="C2883"/>
      <c r="D2883" s="11"/>
      <c r="J2883"/>
      <c r="L2883"/>
      <c r="M2883"/>
    </row>
    <row r="2884" spans="3:13" x14ac:dyDescent="0.2">
      <c r="C2884"/>
      <c r="D2884" s="11"/>
      <c r="J2884"/>
      <c r="L2884"/>
      <c r="M2884"/>
    </row>
    <row r="2885" spans="3:13" x14ac:dyDescent="0.2">
      <c r="C2885"/>
      <c r="D2885" s="11"/>
      <c r="J2885"/>
      <c r="L2885"/>
      <c r="M2885"/>
    </row>
    <row r="2886" spans="3:13" x14ac:dyDescent="0.2">
      <c r="C2886"/>
      <c r="D2886" s="11"/>
      <c r="J2886"/>
      <c r="L2886"/>
      <c r="M2886"/>
    </row>
    <row r="2887" spans="3:13" x14ac:dyDescent="0.2">
      <c r="C2887"/>
      <c r="D2887" s="11"/>
      <c r="J2887"/>
      <c r="L2887"/>
      <c r="M2887"/>
    </row>
    <row r="2888" spans="3:13" x14ac:dyDescent="0.2">
      <c r="C2888"/>
      <c r="D2888" s="11"/>
      <c r="J2888"/>
      <c r="L2888"/>
      <c r="M2888"/>
    </row>
    <row r="2889" spans="3:13" x14ac:dyDescent="0.2">
      <c r="C2889"/>
      <c r="D2889" s="11"/>
      <c r="J2889"/>
      <c r="L2889"/>
      <c r="M2889"/>
    </row>
    <row r="2890" spans="3:13" x14ac:dyDescent="0.2">
      <c r="C2890"/>
      <c r="D2890" s="11"/>
      <c r="J2890"/>
      <c r="L2890"/>
      <c r="M2890"/>
    </row>
    <row r="2891" spans="3:13" x14ac:dyDescent="0.2">
      <c r="C2891"/>
      <c r="D2891" s="11"/>
      <c r="J2891"/>
      <c r="L2891"/>
      <c r="M2891"/>
    </row>
    <row r="2892" spans="3:13" x14ac:dyDescent="0.2">
      <c r="C2892"/>
      <c r="D2892" s="11"/>
      <c r="J2892"/>
      <c r="L2892"/>
      <c r="M2892"/>
    </row>
    <row r="2893" spans="3:13" x14ac:dyDescent="0.2">
      <c r="C2893"/>
      <c r="D2893" s="11"/>
      <c r="J2893"/>
      <c r="L2893"/>
      <c r="M2893"/>
    </row>
    <row r="2894" spans="3:13" x14ac:dyDescent="0.2">
      <c r="C2894"/>
      <c r="D2894" s="11"/>
      <c r="J2894"/>
      <c r="L2894"/>
      <c r="M2894"/>
    </row>
    <row r="2895" spans="3:13" x14ac:dyDescent="0.2">
      <c r="C2895"/>
      <c r="D2895" s="11"/>
      <c r="J2895"/>
      <c r="L2895"/>
      <c r="M2895"/>
    </row>
    <row r="2896" spans="3:13" x14ac:dyDescent="0.2">
      <c r="C2896"/>
      <c r="D2896" s="11"/>
      <c r="J2896"/>
      <c r="L2896"/>
      <c r="M2896"/>
    </row>
    <row r="2897" spans="3:13" x14ac:dyDescent="0.2">
      <c r="C2897"/>
      <c r="D2897" s="11"/>
      <c r="J2897"/>
      <c r="L2897"/>
      <c r="M2897"/>
    </row>
    <row r="2898" spans="3:13" x14ac:dyDescent="0.2">
      <c r="C2898"/>
      <c r="D2898" s="11"/>
      <c r="J2898"/>
      <c r="L2898"/>
      <c r="M2898"/>
    </row>
    <row r="2899" spans="3:13" x14ac:dyDescent="0.2">
      <c r="C2899"/>
      <c r="D2899" s="11"/>
      <c r="J2899"/>
      <c r="L2899"/>
      <c r="M2899"/>
    </row>
    <row r="2900" spans="3:13" x14ac:dyDescent="0.2">
      <c r="C2900"/>
      <c r="D2900" s="11"/>
      <c r="J2900"/>
      <c r="L2900"/>
      <c r="M2900"/>
    </row>
    <row r="2901" spans="3:13" x14ac:dyDescent="0.2">
      <c r="C2901"/>
      <c r="D2901" s="11"/>
      <c r="J2901"/>
      <c r="L2901"/>
      <c r="M2901"/>
    </row>
    <row r="2902" spans="3:13" x14ac:dyDescent="0.2">
      <c r="C2902"/>
      <c r="D2902" s="11"/>
      <c r="J2902"/>
      <c r="L2902"/>
      <c r="M2902"/>
    </row>
    <row r="2903" spans="3:13" x14ac:dyDescent="0.2">
      <c r="C2903"/>
      <c r="D2903" s="11"/>
      <c r="J2903"/>
      <c r="L2903"/>
      <c r="M2903"/>
    </row>
    <row r="2904" spans="3:13" x14ac:dyDescent="0.2">
      <c r="C2904"/>
      <c r="D2904" s="11"/>
      <c r="J2904"/>
      <c r="L2904"/>
      <c r="M2904"/>
    </row>
    <row r="2905" spans="3:13" x14ac:dyDescent="0.2">
      <c r="C2905"/>
      <c r="D2905" s="11"/>
      <c r="J2905"/>
      <c r="L2905"/>
      <c r="M2905"/>
    </row>
    <row r="2906" spans="3:13" x14ac:dyDescent="0.2">
      <c r="C2906"/>
      <c r="D2906" s="11"/>
      <c r="J2906"/>
      <c r="L2906"/>
      <c r="M2906"/>
    </row>
    <row r="2907" spans="3:13" x14ac:dyDescent="0.2">
      <c r="C2907"/>
      <c r="D2907" s="11"/>
      <c r="J2907"/>
      <c r="L2907"/>
      <c r="M2907"/>
    </row>
    <row r="2908" spans="3:13" x14ac:dyDescent="0.2">
      <c r="C2908"/>
      <c r="D2908" s="11"/>
      <c r="J2908"/>
      <c r="L2908"/>
      <c r="M2908"/>
    </row>
    <row r="2909" spans="3:13" x14ac:dyDescent="0.2">
      <c r="C2909"/>
      <c r="D2909" s="11"/>
      <c r="J2909"/>
      <c r="L2909"/>
      <c r="M2909"/>
    </row>
    <row r="2910" spans="3:13" x14ac:dyDescent="0.2">
      <c r="C2910"/>
      <c r="D2910" s="11"/>
      <c r="J2910"/>
      <c r="L2910"/>
      <c r="M2910"/>
    </row>
    <row r="2911" spans="3:13" x14ac:dyDescent="0.2">
      <c r="C2911"/>
      <c r="D2911" s="11"/>
      <c r="J2911"/>
      <c r="L2911"/>
      <c r="M2911"/>
    </row>
    <row r="2912" spans="3:13" x14ac:dyDescent="0.2">
      <c r="C2912"/>
      <c r="D2912" s="11"/>
      <c r="J2912"/>
      <c r="L2912"/>
      <c r="M2912"/>
    </row>
    <row r="2913" spans="3:13" x14ac:dyDescent="0.2">
      <c r="C2913"/>
      <c r="D2913" s="11"/>
      <c r="J2913"/>
      <c r="L2913"/>
      <c r="M2913"/>
    </row>
    <row r="2914" spans="3:13" x14ac:dyDescent="0.2">
      <c r="C2914"/>
      <c r="D2914" s="11"/>
      <c r="J2914"/>
      <c r="L2914"/>
      <c r="M2914"/>
    </row>
    <row r="2915" spans="3:13" x14ac:dyDescent="0.2">
      <c r="C2915"/>
      <c r="D2915" s="11"/>
      <c r="J2915"/>
      <c r="L2915"/>
      <c r="M2915"/>
    </row>
    <row r="2916" spans="3:13" x14ac:dyDescent="0.2">
      <c r="C2916"/>
      <c r="D2916" s="11"/>
      <c r="J2916"/>
      <c r="L2916"/>
      <c r="M2916"/>
    </row>
    <row r="2917" spans="3:13" x14ac:dyDescent="0.2">
      <c r="C2917"/>
      <c r="D2917" s="11"/>
      <c r="J2917"/>
      <c r="L2917"/>
      <c r="M2917"/>
    </row>
    <row r="2918" spans="3:13" x14ac:dyDescent="0.2">
      <c r="C2918"/>
      <c r="D2918" s="11"/>
      <c r="J2918"/>
      <c r="L2918"/>
      <c r="M2918"/>
    </row>
    <row r="2919" spans="3:13" x14ac:dyDescent="0.2">
      <c r="C2919"/>
      <c r="D2919" s="11"/>
      <c r="J2919"/>
      <c r="L2919"/>
      <c r="M2919"/>
    </row>
    <row r="2920" spans="3:13" x14ac:dyDescent="0.2">
      <c r="C2920"/>
      <c r="D2920" s="11"/>
      <c r="J2920"/>
      <c r="L2920"/>
      <c r="M2920"/>
    </row>
    <row r="2921" spans="3:13" x14ac:dyDescent="0.2">
      <c r="C2921"/>
      <c r="D2921" s="11"/>
      <c r="J2921"/>
      <c r="L2921"/>
      <c r="M2921"/>
    </row>
    <row r="2922" spans="3:13" x14ac:dyDescent="0.2">
      <c r="C2922"/>
      <c r="D2922" s="11"/>
      <c r="J2922"/>
      <c r="L2922"/>
      <c r="M2922"/>
    </row>
    <row r="2923" spans="3:13" x14ac:dyDescent="0.2">
      <c r="C2923"/>
      <c r="D2923" s="11"/>
      <c r="J2923"/>
      <c r="L2923"/>
      <c r="M2923"/>
    </row>
    <row r="2924" spans="3:13" x14ac:dyDescent="0.2">
      <c r="C2924"/>
      <c r="D2924" s="11"/>
      <c r="J2924"/>
      <c r="L2924"/>
      <c r="M2924"/>
    </row>
    <row r="2925" spans="3:13" x14ac:dyDescent="0.2">
      <c r="C2925"/>
      <c r="D2925" s="11"/>
      <c r="J2925"/>
      <c r="L2925"/>
      <c r="M2925"/>
    </row>
    <row r="2926" spans="3:13" x14ac:dyDescent="0.2">
      <c r="C2926"/>
      <c r="D2926" s="11"/>
      <c r="J2926"/>
      <c r="L2926"/>
      <c r="M2926"/>
    </row>
    <row r="2927" spans="3:13" x14ac:dyDescent="0.2">
      <c r="C2927"/>
      <c r="D2927" s="11"/>
      <c r="J2927"/>
      <c r="L2927"/>
      <c r="M2927"/>
    </row>
    <row r="2928" spans="3:13" x14ac:dyDescent="0.2">
      <c r="C2928"/>
      <c r="D2928" s="11"/>
      <c r="J2928"/>
      <c r="L2928"/>
      <c r="M2928"/>
    </row>
    <row r="2929" spans="3:13" x14ac:dyDescent="0.2">
      <c r="C2929"/>
      <c r="D2929" s="11"/>
      <c r="J2929"/>
      <c r="L2929"/>
      <c r="M2929"/>
    </row>
    <row r="2930" spans="3:13" x14ac:dyDescent="0.2">
      <c r="C2930"/>
      <c r="D2930" s="11"/>
      <c r="J2930"/>
      <c r="L2930"/>
      <c r="M2930"/>
    </row>
    <row r="2931" spans="3:13" x14ac:dyDescent="0.2">
      <c r="C2931"/>
      <c r="D2931" s="11"/>
      <c r="J2931"/>
      <c r="L2931"/>
      <c r="M2931"/>
    </row>
    <row r="2932" spans="3:13" x14ac:dyDescent="0.2">
      <c r="C2932"/>
      <c r="D2932" s="11"/>
      <c r="J2932"/>
      <c r="L2932"/>
      <c r="M2932"/>
    </row>
    <row r="2933" spans="3:13" x14ac:dyDescent="0.2">
      <c r="C2933"/>
      <c r="D2933" s="11"/>
      <c r="J2933"/>
      <c r="L2933"/>
      <c r="M2933"/>
    </row>
    <row r="2934" spans="3:13" x14ac:dyDescent="0.2">
      <c r="C2934"/>
      <c r="D2934" s="11"/>
      <c r="J2934"/>
      <c r="L2934"/>
      <c r="M2934"/>
    </row>
    <row r="2935" spans="3:13" x14ac:dyDescent="0.2">
      <c r="C2935"/>
      <c r="D2935" s="11"/>
      <c r="J2935"/>
      <c r="L2935"/>
      <c r="M2935"/>
    </row>
    <row r="2936" spans="3:13" x14ac:dyDescent="0.2">
      <c r="C2936"/>
      <c r="D2936" s="11"/>
      <c r="J2936"/>
      <c r="L2936"/>
      <c r="M2936"/>
    </row>
    <row r="2937" spans="3:13" x14ac:dyDescent="0.2">
      <c r="C2937"/>
      <c r="D2937" s="11"/>
      <c r="J2937"/>
      <c r="L2937"/>
      <c r="M2937"/>
    </row>
    <row r="2938" spans="3:13" x14ac:dyDescent="0.2">
      <c r="C2938"/>
      <c r="D2938" s="11"/>
      <c r="J2938"/>
      <c r="L2938"/>
      <c r="M2938"/>
    </row>
    <row r="2939" spans="3:13" x14ac:dyDescent="0.2">
      <c r="C2939"/>
      <c r="D2939" s="11"/>
      <c r="J2939"/>
      <c r="L2939"/>
      <c r="M2939"/>
    </row>
    <row r="2940" spans="3:13" x14ac:dyDescent="0.2">
      <c r="C2940"/>
      <c r="D2940" s="11"/>
      <c r="J2940"/>
      <c r="L2940"/>
      <c r="M2940"/>
    </row>
    <row r="2941" spans="3:13" x14ac:dyDescent="0.2">
      <c r="C2941"/>
      <c r="D2941" s="11"/>
      <c r="J2941"/>
      <c r="L2941"/>
      <c r="M2941"/>
    </row>
    <row r="2942" spans="3:13" x14ac:dyDescent="0.2">
      <c r="C2942"/>
      <c r="D2942" s="11"/>
      <c r="J2942"/>
      <c r="L2942"/>
      <c r="M2942"/>
    </row>
    <row r="2943" spans="3:13" x14ac:dyDescent="0.2">
      <c r="C2943"/>
      <c r="D2943" s="11"/>
      <c r="J2943"/>
      <c r="L2943"/>
      <c r="M2943"/>
    </row>
    <row r="2944" spans="3:13" x14ac:dyDescent="0.2">
      <c r="C2944"/>
      <c r="D2944" s="11"/>
      <c r="J2944"/>
      <c r="L2944"/>
      <c r="M2944"/>
    </row>
    <row r="2945" spans="3:13" x14ac:dyDescent="0.2">
      <c r="C2945"/>
      <c r="D2945" s="11"/>
      <c r="J2945"/>
      <c r="L2945"/>
      <c r="M2945"/>
    </row>
    <row r="2946" spans="3:13" x14ac:dyDescent="0.2">
      <c r="C2946"/>
      <c r="D2946" s="11"/>
      <c r="J2946"/>
      <c r="L2946"/>
      <c r="M2946"/>
    </row>
    <row r="2947" spans="3:13" x14ac:dyDescent="0.2">
      <c r="C2947"/>
      <c r="D2947" s="11"/>
      <c r="J2947"/>
      <c r="L2947"/>
      <c r="M2947"/>
    </row>
    <row r="2948" spans="3:13" x14ac:dyDescent="0.2">
      <c r="C2948"/>
      <c r="D2948" s="11"/>
      <c r="J2948"/>
      <c r="L2948"/>
      <c r="M2948"/>
    </row>
    <row r="2949" spans="3:13" x14ac:dyDescent="0.2">
      <c r="C2949"/>
      <c r="D2949" s="11"/>
      <c r="J2949"/>
      <c r="L2949"/>
      <c r="M2949"/>
    </row>
    <row r="2950" spans="3:13" x14ac:dyDescent="0.2">
      <c r="C2950"/>
      <c r="D2950" s="11"/>
      <c r="J2950"/>
      <c r="L2950"/>
      <c r="M2950"/>
    </row>
    <row r="2951" spans="3:13" x14ac:dyDescent="0.2">
      <c r="C2951"/>
      <c r="D2951" s="11"/>
      <c r="J2951"/>
      <c r="L2951"/>
      <c r="M2951"/>
    </row>
    <row r="2952" spans="3:13" x14ac:dyDescent="0.2">
      <c r="C2952"/>
      <c r="D2952" s="11"/>
      <c r="J2952"/>
      <c r="L2952"/>
      <c r="M2952"/>
    </row>
    <row r="2953" spans="3:13" x14ac:dyDescent="0.2">
      <c r="C2953"/>
      <c r="D2953" s="11"/>
      <c r="J2953"/>
      <c r="L2953"/>
      <c r="M2953"/>
    </row>
    <row r="2954" spans="3:13" x14ac:dyDescent="0.2">
      <c r="C2954"/>
      <c r="D2954" s="11"/>
      <c r="J2954"/>
      <c r="L2954"/>
      <c r="M2954"/>
    </row>
    <row r="2955" spans="3:13" x14ac:dyDescent="0.2">
      <c r="C2955"/>
      <c r="D2955" s="11"/>
      <c r="J2955"/>
      <c r="L2955"/>
      <c r="M2955"/>
    </row>
    <row r="2956" spans="3:13" x14ac:dyDescent="0.2">
      <c r="C2956"/>
      <c r="D2956" s="11"/>
      <c r="J2956"/>
      <c r="L2956"/>
      <c r="M2956"/>
    </row>
    <row r="2957" spans="3:13" x14ac:dyDescent="0.2">
      <c r="C2957"/>
      <c r="D2957" s="11"/>
      <c r="J2957"/>
      <c r="L2957"/>
      <c r="M2957"/>
    </row>
    <row r="2958" spans="3:13" x14ac:dyDescent="0.2">
      <c r="C2958"/>
      <c r="D2958" s="11"/>
      <c r="J2958"/>
      <c r="L2958"/>
      <c r="M2958"/>
    </row>
    <row r="2959" spans="3:13" x14ac:dyDescent="0.2">
      <c r="C2959"/>
      <c r="D2959" s="11"/>
      <c r="J2959"/>
      <c r="L2959"/>
      <c r="M2959"/>
    </row>
    <row r="2960" spans="3:13" x14ac:dyDescent="0.2">
      <c r="C2960"/>
      <c r="D2960" s="11"/>
      <c r="J2960"/>
      <c r="L2960"/>
      <c r="M2960"/>
    </row>
    <row r="2961" spans="3:13" x14ac:dyDescent="0.2">
      <c r="C2961"/>
      <c r="D2961" s="11"/>
      <c r="J2961"/>
      <c r="L2961"/>
      <c r="M2961"/>
    </row>
    <row r="2962" spans="3:13" x14ac:dyDescent="0.2">
      <c r="C2962"/>
      <c r="D2962" s="11"/>
      <c r="J2962"/>
      <c r="L2962"/>
      <c r="M2962"/>
    </row>
    <row r="2963" spans="3:13" x14ac:dyDescent="0.2">
      <c r="C2963"/>
      <c r="D2963" s="11"/>
      <c r="J2963"/>
      <c r="L2963"/>
      <c r="M2963"/>
    </row>
    <row r="2964" spans="3:13" x14ac:dyDescent="0.2">
      <c r="C2964"/>
      <c r="D2964" s="11"/>
      <c r="J2964"/>
      <c r="L2964"/>
      <c r="M2964"/>
    </row>
    <row r="2965" spans="3:13" x14ac:dyDescent="0.2">
      <c r="C2965"/>
      <c r="D2965" s="11"/>
      <c r="J2965"/>
      <c r="L2965"/>
      <c r="M2965"/>
    </row>
    <row r="2966" spans="3:13" x14ac:dyDescent="0.2">
      <c r="C2966"/>
      <c r="D2966" s="11"/>
      <c r="J2966"/>
      <c r="L2966"/>
      <c r="M2966"/>
    </row>
    <row r="2967" spans="3:13" x14ac:dyDescent="0.2">
      <c r="C2967"/>
      <c r="D2967" s="11"/>
      <c r="J2967"/>
      <c r="L2967"/>
      <c r="M2967"/>
    </row>
    <row r="2968" spans="3:13" x14ac:dyDescent="0.2">
      <c r="C2968"/>
      <c r="D2968" s="11"/>
      <c r="J2968"/>
      <c r="L2968"/>
      <c r="M2968"/>
    </row>
    <row r="2969" spans="3:13" x14ac:dyDescent="0.2">
      <c r="C2969"/>
      <c r="D2969" s="11"/>
      <c r="J2969"/>
      <c r="L2969"/>
      <c r="M2969"/>
    </row>
    <row r="2970" spans="3:13" x14ac:dyDescent="0.2">
      <c r="C2970"/>
      <c r="D2970" s="11"/>
      <c r="J2970"/>
      <c r="L2970"/>
      <c r="M2970"/>
    </row>
    <row r="2971" spans="3:13" x14ac:dyDescent="0.2">
      <c r="C2971"/>
      <c r="D2971" s="11"/>
      <c r="J2971"/>
      <c r="L2971"/>
      <c r="M2971"/>
    </row>
    <row r="2972" spans="3:13" x14ac:dyDescent="0.2">
      <c r="C2972"/>
      <c r="D2972" s="11"/>
      <c r="J2972"/>
      <c r="L2972"/>
      <c r="M2972"/>
    </row>
    <row r="2973" spans="3:13" x14ac:dyDescent="0.2">
      <c r="C2973"/>
      <c r="D2973" s="11"/>
      <c r="J2973"/>
      <c r="L2973"/>
      <c r="M2973"/>
    </row>
    <row r="2974" spans="3:13" x14ac:dyDescent="0.2">
      <c r="C2974"/>
      <c r="D2974" s="11"/>
      <c r="J2974"/>
      <c r="L2974"/>
      <c r="M2974"/>
    </row>
    <row r="2975" spans="3:13" x14ac:dyDescent="0.2">
      <c r="C2975"/>
      <c r="D2975" s="11"/>
      <c r="J2975"/>
      <c r="L2975"/>
      <c r="M2975"/>
    </row>
    <row r="2976" spans="3:13" x14ac:dyDescent="0.2">
      <c r="C2976"/>
      <c r="D2976" s="11"/>
      <c r="J2976"/>
      <c r="L2976"/>
      <c r="M2976"/>
    </row>
    <row r="2977" spans="3:13" x14ac:dyDescent="0.2">
      <c r="C2977"/>
      <c r="D2977" s="11"/>
      <c r="J2977"/>
      <c r="L2977"/>
      <c r="M2977"/>
    </row>
    <row r="2978" spans="3:13" x14ac:dyDescent="0.2">
      <c r="C2978"/>
      <c r="D2978" s="11"/>
      <c r="J2978"/>
      <c r="L2978"/>
      <c r="M2978"/>
    </row>
    <row r="2979" spans="3:13" x14ac:dyDescent="0.2">
      <c r="C2979"/>
      <c r="D2979" s="11"/>
      <c r="J2979"/>
      <c r="L2979"/>
      <c r="M2979"/>
    </row>
    <row r="2980" spans="3:13" x14ac:dyDescent="0.2">
      <c r="C2980"/>
      <c r="D2980" s="11"/>
      <c r="J2980"/>
      <c r="L2980"/>
      <c r="M2980"/>
    </row>
    <row r="2981" spans="3:13" x14ac:dyDescent="0.2">
      <c r="C2981"/>
      <c r="D2981" s="11"/>
      <c r="J2981"/>
      <c r="L2981"/>
      <c r="M2981"/>
    </row>
    <row r="2982" spans="3:13" x14ac:dyDescent="0.2">
      <c r="C2982"/>
      <c r="D2982" s="11"/>
      <c r="J2982"/>
      <c r="L2982"/>
      <c r="M2982"/>
    </row>
    <row r="2983" spans="3:13" x14ac:dyDescent="0.2">
      <c r="C2983"/>
      <c r="D2983" s="11"/>
      <c r="J2983"/>
      <c r="L2983"/>
      <c r="M2983"/>
    </row>
    <row r="2984" spans="3:13" x14ac:dyDescent="0.2">
      <c r="C2984"/>
      <c r="D2984" s="11"/>
      <c r="J2984"/>
      <c r="L2984"/>
      <c r="M2984"/>
    </row>
    <row r="2985" spans="3:13" x14ac:dyDescent="0.2">
      <c r="C2985"/>
      <c r="D2985" s="11"/>
      <c r="J2985"/>
      <c r="L2985"/>
      <c r="M2985"/>
    </row>
    <row r="2986" spans="3:13" x14ac:dyDescent="0.2">
      <c r="C2986"/>
      <c r="D2986" s="11"/>
      <c r="J2986"/>
      <c r="L2986"/>
      <c r="M2986"/>
    </row>
    <row r="2987" spans="3:13" x14ac:dyDescent="0.2">
      <c r="C2987"/>
      <c r="D2987" s="11"/>
      <c r="J2987"/>
      <c r="L2987"/>
      <c r="M2987"/>
    </row>
    <row r="2988" spans="3:13" x14ac:dyDescent="0.2">
      <c r="C2988"/>
      <c r="D2988" s="11"/>
      <c r="J2988"/>
      <c r="L2988"/>
      <c r="M2988"/>
    </row>
    <row r="2989" spans="3:13" x14ac:dyDescent="0.2">
      <c r="C2989"/>
      <c r="D2989" s="11"/>
      <c r="J2989"/>
      <c r="L2989"/>
      <c r="M2989"/>
    </row>
    <row r="2990" spans="3:13" x14ac:dyDescent="0.2">
      <c r="C2990"/>
      <c r="D2990" s="11"/>
      <c r="J2990"/>
      <c r="L2990"/>
      <c r="M2990"/>
    </row>
    <row r="2991" spans="3:13" x14ac:dyDescent="0.2">
      <c r="C2991"/>
      <c r="D2991" s="11"/>
      <c r="J2991"/>
      <c r="L2991"/>
      <c r="M2991"/>
    </row>
    <row r="2992" spans="3:13" x14ac:dyDescent="0.2">
      <c r="C2992"/>
      <c r="D2992" s="11"/>
      <c r="J2992"/>
      <c r="L2992"/>
      <c r="M2992"/>
    </row>
    <row r="2993" spans="3:13" x14ac:dyDescent="0.2">
      <c r="C2993"/>
      <c r="D2993" s="11"/>
      <c r="J2993"/>
      <c r="L2993"/>
      <c r="M2993"/>
    </row>
    <row r="2994" spans="3:13" x14ac:dyDescent="0.2">
      <c r="C2994"/>
      <c r="D2994" s="11"/>
      <c r="J2994"/>
      <c r="L2994"/>
      <c r="M2994"/>
    </row>
    <row r="2995" spans="3:13" x14ac:dyDescent="0.2">
      <c r="C2995"/>
      <c r="D2995" s="11"/>
      <c r="J2995"/>
      <c r="L2995"/>
      <c r="M2995"/>
    </row>
    <row r="2996" spans="3:13" x14ac:dyDescent="0.2">
      <c r="C2996"/>
      <c r="D2996" s="11"/>
      <c r="J2996"/>
      <c r="L2996"/>
      <c r="M2996"/>
    </row>
    <row r="2997" spans="3:13" x14ac:dyDescent="0.2">
      <c r="C2997"/>
      <c r="D2997" s="11"/>
      <c r="J2997"/>
      <c r="L2997"/>
      <c r="M2997"/>
    </row>
    <row r="2998" spans="3:13" x14ac:dyDescent="0.2">
      <c r="C2998"/>
      <c r="D2998" s="11"/>
      <c r="J2998"/>
      <c r="L2998"/>
      <c r="M2998"/>
    </row>
    <row r="2999" spans="3:13" x14ac:dyDescent="0.2">
      <c r="C2999"/>
      <c r="D2999" s="11"/>
      <c r="J2999"/>
      <c r="L2999"/>
      <c r="M2999"/>
    </row>
    <row r="3000" spans="3:13" x14ac:dyDescent="0.2">
      <c r="C3000"/>
      <c r="D3000" s="11"/>
      <c r="J3000"/>
      <c r="L3000"/>
      <c r="M3000"/>
    </row>
    <row r="3001" spans="3:13" x14ac:dyDescent="0.2">
      <c r="C3001"/>
      <c r="D3001" s="11"/>
      <c r="J3001"/>
      <c r="L3001"/>
      <c r="M3001"/>
    </row>
    <row r="3002" spans="3:13" x14ac:dyDescent="0.2">
      <c r="C3002"/>
      <c r="D3002" s="11"/>
      <c r="J3002"/>
      <c r="L3002"/>
      <c r="M3002"/>
    </row>
    <row r="3003" spans="3:13" x14ac:dyDescent="0.2">
      <c r="C3003"/>
      <c r="D3003" s="11"/>
      <c r="J3003"/>
      <c r="L3003"/>
      <c r="M3003"/>
    </row>
    <row r="3004" spans="3:13" x14ac:dyDescent="0.2">
      <c r="C3004"/>
      <c r="D3004" s="11"/>
      <c r="J3004"/>
      <c r="L3004"/>
      <c r="M3004"/>
    </row>
    <row r="3005" spans="3:13" x14ac:dyDescent="0.2">
      <c r="C3005"/>
      <c r="D3005" s="11"/>
      <c r="J3005"/>
      <c r="L3005"/>
      <c r="M3005"/>
    </row>
    <row r="3006" spans="3:13" x14ac:dyDescent="0.2">
      <c r="C3006"/>
      <c r="D3006" s="11"/>
      <c r="J3006"/>
      <c r="L3006"/>
      <c r="M3006"/>
    </row>
    <row r="3007" spans="3:13" x14ac:dyDescent="0.2">
      <c r="C3007"/>
      <c r="D3007" s="11"/>
      <c r="J3007"/>
      <c r="L3007"/>
      <c r="M3007"/>
    </row>
    <row r="3008" spans="3:13" x14ac:dyDescent="0.2">
      <c r="C3008"/>
      <c r="D3008" s="11"/>
      <c r="J3008"/>
      <c r="L3008"/>
      <c r="M3008"/>
    </row>
    <row r="3009" spans="3:13" x14ac:dyDescent="0.2">
      <c r="C3009"/>
      <c r="D3009" s="11"/>
      <c r="J3009"/>
      <c r="L3009"/>
      <c r="M3009"/>
    </row>
    <row r="3010" spans="3:13" x14ac:dyDescent="0.2">
      <c r="C3010"/>
      <c r="D3010" s="11"/>
      <c r="J3010"/>
      <c r="L3010"/>
      <c r="M3010"/>
    </row>
    <row r="3011" spans="3:13" x14ac:dyDescent="0.2">
      <c r="C3011"/>
      <c r="D3011" s="11"/>
      <c r="J3011"/>
      <c r="L3011"/>
      <c r="M3011"/>
    </row>
    <row r="3012" spans="3:13" x14ac:dyDescent="0.2">
      <c r="C3012"/>
      <c r="D3012" s="11"/>
      <c r="J3012"/>
      <c r="L3012"/>
      <c r="M3012"/>
    </row>
    <row r="3013" spans="3:13" x14ac:dyDescent="0.2">
      <c r="C3013"/>
      <c r="D3013" s="11"/>
      <c r="J3013"/>
      <c r="L3013"/>
      <c r="M3013"/>
    </row>
    <row r="3014" spans="3:13" x14ac:dyDescent="0.2">
      <c r="C3014"/>
      <c r="D3014" s="11"/>
      <c r="J3014"/>
      <c r="L3014"/>
      <c r="M3014"/>
    </row>
    <row r="3015" spans="3:13" x14ac:dyDescent="0.2">
      <c r="C3015"/>
      <c r="D3015" s="11"/>
      <c r="J3015"/>
      <c r="L3015"/>
      <c r="M3015"/>
    </row>
    <row r="3016" spans="3:13" x14ac:dyDescent="0.2">
      <c r="C3016"/>
      <c r="D3016" s="11"/>
      <c r="J3016"/>
      <c r="L3016"/>
      <c r="M3016"/>
    </row>
    <row r="3017" spans="3:13" x14ac:dyDescent="0.2">
      <c r="C3017"/>
      <c r="D3017" s="11"/>
      <c r="J3017"/>
      <c r="L3017"/>
      <c r="M3017"/>
    </row>
    <row r="3018" spans="3:13" x14ac:dyDescent="0.2">
      <c r="C3018"/>
      <c r="D3018" s="11"/>
      <c r="J3018"/>
      <c r="L3018"/>
      <c r="M3018"/>
    </row>
    <row r="3019" spans="3:13" x14ac:dyDescent="0.2">
      <c r="C3019"/>
      <c r="D3019" s="11"/>
      <c r="J3019"/>
      <c r="L3019"/>
      <c r="M3019"/>
    </row>
    <row r="3020" spans="3:13" x14ac:dyDescent="0.2">
      <c r="C3020"/>
      <c r="D3020" s="11"/>
      <c r="J3020"/>
      <c r="L3020"/>
      <c r="M3020"/>
    </row>
    <row r="3021" spans="3:13" x14ac:dyDescent="0.2">
      <c r="C3021"/>
      <c r="D3021" s="11"/>
      <c r="J3021"/>
      <c r="L3021"/>
      <c r="M3021"/>
    </row>
    <row r="3022" spans="3:13" x14ac:dyDescent="0.2">
      <c r="C3022"/>
      <c r="D3022" s="11"/>
      <c r="J3022"/>
      <c r="L3022"/>
      <c r="M3022"/>
    </row>
    <row r="3023" spans="3:13" x14ac:dyDescent="0.2">
      <c r="C3023"/>
      <c r="D3023" s="11"/>
      <c r="J3023"/>
      <c r="L3023"/>
      <c r="M3023"/>
    </row>
    <row r="3024" spans="3:13" x14ac:dyDescent="0.2">
      <c r="C3024"/>
      <c r="D3024" s="11"/>
      <c r="J3024"/>
      <c r="L3024"/>
      <c r="M3024"/>
    </row>
    <row r="3025" spans="3:13" x14ac:dyDescent="0.2">
      <c r="C3025"/>
      <c r="D3025" s="11"/>
      <c r="J3025"/>
      <c r="L3025"/>
      <c r="M3025"/>
    </row>
    <row r="3026" spans="3:13" x14ac:dyDescent="0.2">
      <c r="C3026"/>
      <c r="D3026" s="11"/>
      <c r="J3026"/>
      <c r="L3026"/>
      <c r="M3026"/>
    </row>
    <row r="3027" spans="3:13" x14ac:dyDescent="0.2">
      <c r="C3027"/>
      <c r="D3027" s="11"/>
      <c r="J3027"/>
      <c r="L3027"/>
      <c r="M3027"/>
    </row>
    <row r="3028" spans="3:13" x14ac:dyDescent="0.2">
      <c r="C3028"/>
      <c r="D3028" s="11"/>
      <c r="J3028"/>
      <c r="L3028"/>
      <c r="M3028"/>
    </row>
    <row r="3029" spans="3:13" x14ac:dyDescent="0.2">
      <c r="C3029"/>
      <c r="D3029" s="11"/>
      <c r="J3029"/>
      <c r="L3029"/>
      <c r="M3029"/>
    </row>
    <row r="3030" spans="3:13" x14ac:dyDescent="0.2">
      <c r="C3030"/>
      <c r="D3030" s="11"/>
      <c r="J3030"/>
      <c r="L3030"/>
      <c r="M3030"/>
    </row>
    <row r="3031" spans="3:13" x14ac:dyDescent="0.2">
      <c r="C3031"/>
      <c r="D3031" s="11"/>
      <c r="J3031"/>
      <c r="L3031"/>
      <c r="M3031"/>
    </row>
    <row r="3032" spans="3:13" x14ac:dyDescent="0.2">
      <c r="C3032"/>
      <c r="D3032" s="11"/>
      <c r="J3032"/>
      <c r="L3032"/>
      <c r="M3032"/>
    </row>
    <row r="3033" spans="3:13" x14ac:dyDescent="0.2">
      <c r="C3033"/>
      <c r="D3033" s="11"/>
      <c r="J3033"/>
      <c r="L3033"/>
      <c r="M3033"/>
    </row>
    <row r="3034" spans="3:13" x14ac:dyDescent="0.2">
      <c r="C3034"/>
      <c r="D3034" s="11"/>
      <c r="J3034"/>
      <c r="L3034"/>
      <c r="M3034"/>
    </row>
    <row r="3035" spans="3:13" x14ac:dyDescent="0.2">
      <c r="C3035"/>
      <c r="D3035" s="11"/>
      <c r="J3035"/>
      <c r="L3035"/>
      <c r="M3035"/>
    </row>
    <row r="3036" spans="3:13" x14ac:dyDescent="0.2">
      <c r="C3036"/>
      <c r="D3036" s="11"/>
      <c r="J3036"/>
      <c r="L3036"/>
      <c r="M3036"/>
    </row>
    <row r="3037" spans="3:13" x14ac:dyDescent="0.2">
      <c r="C3037"/>
      <c r="D3037" s="11"/>
      <c r="J3037"/>
      <c r="L3037"/>
      <c r="M3037"/>
    </row>
    <row r="3038" spans="3:13" x14ac:dyDescent="0.2">
      <c r="C3038"/>
      <c r="D3038" s="11"/>
      <c r="J3038"/>
      <c r="L3038"/>
      <c r="M3038"/>
    </row>
    <row r="3039" spans="3:13" x14ac:dyDescent="0.2">
      <c r="C3039"/>
      <c r="D3039" s="11"/>
      <c r="J3039"/>
      <c r="L3039"/>
      <c r="M3039"/>
    </row>
    <row r="3040" spans="3:13" x14ac:dyDescent="0.2">
      <c r="C3040"/>
      <c r="D3040" s="11"/>
      <c r="J3040"/>
      <c r="L3040"/>
      <c r="M3040"/>
    </row>
    <row r="3041" spans="3:13" x14ac:dyDescent="0.2">
      <c r="C3041"/>
      <c r="D3041" s="11"/>
      <c r="J3041"/>
      <c r="L3041"/>
      <c r="M3041"/>
    </row>
    <row r="3042" spans="3:13" x14ac:dyDescent="0.2">
      <c r="C3042"/>
      <c r="D3042" s="11"/>
      <c r="J3042"/>
      <c r="L3042"/>
      <c r="M3042"/>
    </row>
    <row r="3043" spans="3:13" x14ac:dyDescent="0.2">
      <c r="C3043"/>
      <c r="D3043" s="11"/>
      <c r="J3043"/>
      <c r="L3043"/>
      <c r="M3043"/>
    </row>
    <row r="3044" spans="3:13" x14ac:dyDescent="0.2">
      <c r="C3044"/>
      <c r="D3044" s="11"/>
      <c r="J3044"/>
      <c r="L3044"/>
      <c r="M3044"/>
    </row>
    <row r="3045" spans="3:13" x14ac:dyDescent="0.2">
      <c r="C3045"/>
      <c r="D3045" s="11"/>
      <c r="J3045"/>
      <c r="L3045"/>
      <c r="M3045"/>
    </row>
    <row r="3046" spans="3:13" x14ac:dyDescent="0.2">
      <c r="C3046"/>
      <c r="D3046" s="11"/>
      <c r="J3046"/>
      <c r="L3046"/>
      <c r="M3046"/>
    </row>
    <row r="3047" spans="3:13" x14ac:dyDescent="0.2">
      <c r="C3047"/>
      <c r="D3047" s="11"/>
      <c r="J3047"/>
      <c r="L3047"/>
      <c r="M3047"/>
    </row>
    <row r="3048" spans="3:13" x14ac:dyDescent="0.2">
      <c r="C3048"/>
      <c r="D3048" s="11"/>
      <c r="J3048"/>
      <c r="L3048"/>
      <c r="M3048"/>
    </row>
    <row r="3049" spans="3:13" x14ac:dyDescent="0.2">
      <c r="C3049"/>
      <c r="D3049" s="11"/>
      <c r="J3049"/>
      <c r="L3049"/>
      <c r="M3049"/>
    </row>
    <row r="3050" spans="3:13" x14ac:dyDescent="0.2">
      <c r="C3050"/>
      <c r="D3050" s="11"/>
      <c r="J3050"/>
      <c r="L3050"/>
      <c r="M3050"/>
    </row>
    <row r="3051" spans="3:13" x14ac:dyDescent="0.2">
      <c r="C3051"/>
      <c r="D3051" s="11"/>
      <c r="J3051"/>
      <c r="L3051"/>
      <c r="M3051"/>
    </row>
    <row r="3052" spans="3:13" x14ac:dyDescent="0.2">
      <c r="C3052"/>
      <c r="D3052" s="11"/>
      <c r="J3052"/>
      <c r="L3052"/>
      <c r="M3052"/>
    </row>
    <row r="3053" spans="3:13" x14ac:dyDescent="0.2">
      <c r="C3053"/>
      <c r="D3053" s="11"/>
      <c r="J3053"/>
      <c r="L3053"/>
      <c r="M3053"/>
    </row>
    <row r="3054" spans="3:13" x14ac:dyDescent="0.2">
      <c r="C3054"/>
      <c r="D3054" s="11"/>
      <c r="J3054"/>
      <c r="L3054"/>
      <c r="M3054"/>
    </row>
    <row r="3055" spans="3:13" x14ac:dyDescent="0.2">
      <c r="C3055"/>
      <c r="D3055" s="11"/>
      <c r="J3055"/>
      <c r="L3055"/>
      <c r="M3055"/>
    </row>
    <row r="3056" spans="3:13" x14ac:dyDescent="0.2">
      <c r="C3056"/>
      <c r="D3056" s="11"/>
      <c r="J3056"/>
      <c r="L3056"/>
      <c r="M3056"/>
    </row>
    <row r="3057" spans="3:13" x14ac:dyDescent="0.2">
      <c r="C3057"/>
      <c r="D3057" s="11"/>
      <c r="J3057"/>
      <c r="L3057"/>
      <c r="M3057"/>
    </row>
    <row r="3058" spans="3:13" x14ac:dyDescent="0.2">
      <c r="C3058"/>
      <c r="D3058" s="11"/>
      <c r="J3058"/>
      <c r="L3058"/>
      <c r="M3058"/>
    </row>
    <row r="3059" spans="3:13" x14ac:dyDescent="0.2">
      <c r="C3059"/>
      <c r="D3059" s="11"/>
      <c r="J3059"/>
      <c r="L3059"/>
      <c r="M3059"/>
    </row>
    <row r="3060" spans="3:13" x14ac:dyDescent="0.2">
      <c r="C3060"/>
      <c r="D3060" s="11"/>
      <c r="J3060"/>
      <c r="L3060"/>
      <c r="M3060"/>
    </row>
    <row r="3061" spans="3:13" x14ac:dyDescent="0.2">
      <c r="C3061"/>
      <c r="D3061" s="11"/>
      <c r="J3061"/>
      <c r="L3061"/>
      <c r="M3061"/>
    </row>
    <row r="3062" spans="3:13" x14ac:dyDescent="0.2">
      <c r="C3062"/>
      <c r="D3062" s="11"/>
      <c r="J3062"/>
      <c r="L3062"/>
      <c r="M3062"/>
    </row>
    <row r="3063" spans="3:13" x14ac:dyDescent="0.2">
      <c r="C3063"/>
      <c r="D3063" s="11"/>
      <c r="J3063"/>
      <c r="L3063"/>
      <c r="M3063"/>
    </row>
    <row r="3064" spans="3:13" x14ac:dyDescent="0.2">
      <c r="C3064"/>
      <c r="D3064" s="11"/>
      <c r="J3064"/>
      <c r="L3064"/>
      <c r="M3064"/>
    </row>
    <row r="3065" spans="3:13" x14ac:dyDescent="0.2">
      <c r="C3065"/>
      <c r="D3065" s="11"/>
      <c r="J3065"/>
      <c r="L3065"/>
      <c r="M3065"/>
    </row>
    <row r="3066" spans="3:13" x14ac:dyDescent="0.2">
      <c r="C3066"/>
      <c r="D3066" s="11"/>
      <c r="J3066"/>
      <c r="L3066"/>
      <c r="M3066"/>
    </row>
    <row r="3067" spans="3:13" x14ac:dyDescent="0.2">
      <c r="C3067"/>
      <c r="D3067" s="11"/>
      <c r="J3067"/>
      <c r="L3067"/>
      <c r="M3067"/>
    </row>
    <row r="3068" spans="3:13" x14ac:dyDescent="0.2">
      <c r="C3068"/>
      <c r="D3068" s="11"/>
      <c r="J3068"/>
      <c r="L3068"/>
      <c r="M3068"/>
    </row>
    <row r="3069" spans="3:13" x14ac:dyDescent="0.2">
      <c r="C3069"/>
      <c r="D3069" s="11"/>
      <c r="J3069"/>
      <c r="L3069"/>
      <c r="M3069"/>
    </row>
    <row r="3070" spans="3:13" x14ac:dyDescent="0.2">
      <c r="C3070"/>
      <c r="D3070" s="11"/>
      <c r="J3070"/>
      <c r="L3070"/>
      <c r="M3070"/>
    </row>
    <row r="3071" spans="3:13" x14ac:dyDescent="0.2">
      <c r="C3071"/>
      <c r="D3071" s="11"/>
      <c r="J3071"/>
      <c r="L3071"/>
      <c r="M3071"/>
    </row>
    <row r="3072" spans="3:13" x14ac:dyDescent="0.2">
      <c r="C3072"/>
      <c r="D3072" s="11"/>
      <c r="J3072"/>
      <c r="L3072"/>
      <c r="M3072"/>
    </row>
    <row r="3073" spans="3:13" x14ac:dyDescent="0.2">
      <c r="C3073"/>
      <c r="D3073" s="11"/>
      <c r="J3073"/>
      <c r="L3073"/>
      <c r="M3073"/>
    </row>
    <row r="3074" spans="3:13" x14ac:dyDescent="0.2">
      <c r="C3074"/>
      <c r="D3074" s="11"/>
      <c r="J3074"/>
      <c r="L3074"/>
      <c r="M3074"/>
    </row>
    <row r="3075" spans="3:13" x14ac:dyDescent="0.2">
      <c r="C3075"/>
      <c r="D3075" s="11"/>
      <c r="J3075"/>
      <c r="L3075"/>
      <c r="M3075"/>
    </row>
    <row r="3076" spans="3:13" x14ac:dyDescent="0.2">
      <c r="C3076"/>
      <c r="D3076" s="11"/>
      <c r="J3076"/>
      <c r="L3076"/>
      <c r="M3076"/>
    </row>
    <row r="3077" spans="3:13" x14ac:dyDescent="0.2">
      <c r="C3077"/>
      <c r="D3077" s="11"/>
      <c r="J3077"/>
      <c r="L3077"/>
      <c r="M3077"/>
    </row>
    <row r="3078" spans="3:13" x14ac:dyDescent="0.2">
      <c r="C3078"/>
      <c r="D3078" s="11"/>
      <c r="J3078"/>
      <c r="L3078"/>
      <c r="M3078"/>
    </row>
    <row r="3079" spans="3:13" x14ac:dyDescent="0.2">
      <c r="C3079"/>
      <c r="D3079" s="11"/>
      <c r="J3079"/>
      <c r="L3079"/>
      <c r="M3079"/>
    </row>
    <row r="3080" spans="3:13" x14ac:dyDescent="0.2">
      <c r="C3080"/>
      <c r="D3080" s="11"/>
      <c r="J3080"/>
      <c r="L3080"/>
      <c r="M3080"/>
    </row>
    <row r="3081" spans="3:13" x14ac:dyDescent="0.2">
      <c r="C3081"/>
      <c r="D3081" s="11"/>
      <c r="J3081"/>
      <c r="L3081"/>
      <c r="M3081"/>
    </row>
    <row r="3082" spans="3:13" x14ac:dyDescent="0.2">
      <c r="C3082"/>
      <c r="D3082" s="11"/>
      <c r="J3082"/>
      <c r="L3082"/>
      <c r="M3082"/>
    </row>
    <row r="3083" spans="3:13" x14ac:dyDescent="0.2">
      <c r="C3083"/>
      <c r="D3083" s="11"/>
      <c r="J3083"/>
      <c r="L3083"/>
      <c r="M3083"/>
    </row>
    <row r="3084" spans="3:13" x14ac:dyDescent="0.2">
      <c r="C3084"/>
      <c r="D3084" s="11"/>
      <c r="J3084"/>
      <c r="L3084"/>
      <c r="M3084"/>
    </row>
    <row r="3085" spans="3:13" x14ac:dyDescent="0.2">
      <c r="C3085"/>
      <c r="D3085" s="11"/>
      <c r="J3085"/>
      <c r="L3085"/>
      <c r="M3085"/>
    </row>
    <row r="3086" spans="3:13" x14ac:dyDescent="0.2">
      <c r="C3086"/>
      <c r="D3086" s="11"/>
      <c r="J3086"/>
      <c r="L3086"/>
      <c r="M3086"/>
    </row>
    <row r="3087" spans="3:13" x14ac:dyDescent="0.2">
      <c r="C3087"/>
      <c r="D3087" s="11"/>
      <c r="J3087"/>
      <c r="L3087"/>
      <c r="M3087"/>
    </row>
    <row r="3088" spans="3:13" x14ac:dyDescent="0.2">
      <c r="C3088"/>
      <c r="D3088" s="11"/>
      <c r="J3088"/>
      <c r="L3088"/>
      <c r="M3088"/>
    </row>
    <row r="3089" spans="3:13" x14ac:dyDescent="0.2">
      <c r="C3089"/>
      <c r="D3089" s="11"/>
      <c r="J3089"/>
      <c r="L3089"/>
      <c r="M3089"/>
    </row>
    <row r="3090" spans="3:13" x14ac:dyDescent="0.2">
      <c r="C3090"/>
      <c r="D3090" s="11"/>
      <c r="J3090"/>
      <c r="L3090"/>
      <c r="M3090"/>
    </row>
    <row r="3091" spans="3:13" x14ac:dyDescent="0.2">
      <c r="C3091"/>
      <c r="D3091" s="11"/>
      <c r="J3091"/>
      <c r="L3091"/>
      <c r="M3091"/>
    </row>
    <row r="3092" spans="3:13" x14ac:dyDescent="0.2">
      <c r="C3092"/>
      <c r="D3092" s="11"/>
      <c r="J3092"/>
      <c r="L3092"/>
      <c r="M3092"/>
    </row>
    <row r="3093" spans="3:13" x14ac:dyDescent="0.2">
      <c r="C3093"/>
      <c r="D3093" s="11"/>
      <c r="J3093"/>
      <c r="L3093"/>
      <c r="M3093"/>
    </row>
    <row r="3094" spans="3:13" x14ac:dyDescent="0.2">
      <c r="C3094"/>
      <c r="D3094" s="11"/>
      <c r="J3094"/>
      <c r="L3094"/>
      <c r="M3094"/>
    </row>
    <row r="3095" spans="3:13" x14ac:dyDescent="0.2">
      <c r="C3095"/>
      <c r="D3095" s="11"/>
      <c r="J3095"/>
      <c r="L3095"/>
      <c r="M3095"/>
    </row>
    <row r="3096" spans="3:13" x14ac:dyDescent="0.2">
      <c r="C3096"/>
      <c r="D3096" s="11"/>
      <c r="J3096"/>
      <c r="L3096"/>
      <c r="M3096"/>
    </row>
    <row r="3097" spans="3:13" x14ac:dyDescent="0.2">
      <c r="C3097"/>
      <c r="D3097" s="11"/>
      <c r="J3097"/>
      <c r="L3097"/>
      <c r="M3097"/>
    </row>
    <row r="3098" spans="3:13" x14ac:dyDescent="0.2">
      <c r="C3098"/>
      <c r="D3098" s="11"/>
      <c r="J3098"/>
      <c r="L3098"/>
      <c r="M3098"/>
    </row>
    <row r="3099" spans="3:13" x14ac:dyDescent="0.2">
      <c r="C3099"/>
      <c r="D3099" s="11"/>
      <c r="J3099"/>
      <c r="L3099"/>
      <c r="M3099"/>
    </row>
    <row r="3100" spans="3:13" x14ac:dyDescent="0.2">
      <c r="C3100"/>
      <c r="D3100" s="11"/>
      <c r="J3100"/>
      <c r="L3100"/>
      <c r="M3100"/>
    </row>
    <row r="3101" spans="3:13" x14ac:dyDescent="0.2">
      <c r="C3101"/>
      <c r="D3101" s="11"/>
      <c r="J3101"/>
      <c r="L3101"/>
      <c r="M3101"/>
    </row>
    <row r="3102" spans="3:13" x14ac:dyDescent="0.2">
      <c r="C3102"/>
      <c r="D3102" s="11"/>
      <c r="J3102"/>
      <c r="L3102"/>
      <c r="M3102"/>
    </row>
    <row r="3103" spans="3:13" x14ac:dyDescent="0.2">
      <c r="C3103"/>
      <c r="D3103" s="11"/>
      <c r="J3103"/>
      <c r="L3103"/>
      <c r="M3103"/>
    </row>
    <row r="3104" spans="3:13" x14ac:dyDescent="0.2">
      <c r="C3104"/>
      <c r="D3104" s="11"/>
      <c r="J3104"/>
      <c r="L3104"/>
      <c r="M3104"/>
    </row>
    <row r="3105" spans="3:13" x14ac:dyDescent="0.2">
      <c r="C3105"/>
      <c r="D3105" s="11"/>
      <c r="J3105"/>
      <c r="L3105"/>
      <c r="M3105"/>
    </row>
    <row r="3106" spans="3:13" x14ac:dyDescent="0.2">
      <c r="C3106"/>
      <c r="D3106" s="11"/>
      <c r="J3106"/>
      <c r="L3106"/>
      <c r="M3106"/>
    </row>
    <row r="3107" spans="3:13" x14ac:dyDescent="0.2">
      <c r="C3107"/>
      <c r="D3107" s="11"/>
      <c r="J3107"/>
      <c r="L3107"/>
      <c r="M3107"/>
    </row>
    <row r="3108" spans="3:13" x14ac:dyDescent="0.2">
      <c r="C3108"/>
      <c r="D3108" s="11"/>
      <c r="J3108"/>
      <c r="L3108"/>
      <c r="M3108"/>
    </row>
    <row r="3109" spans="3:13" x14ac:dyDescent="0.2">
      <c r="C3109"/>
      <c r="D3109" s="11"/>
      <c r="J3109"/>
      <c r="L3109"/>
      <c r="M3109"/>
    </row>
    <row r="3110" spans="3:13" x14ac:dyDescent="0.2">
      <c r="C3110"/>
      <c r="D3110" s="11"/>
      <c r="J3110"/>
      <c r="L3110"/>
      <c r="M3110"/>
    </row>
    <row r="3111" spans="3:13" x14ac:dyDescent="0.2">
      <c r="C3111"/>
      <c r="D3111" s="11"/>
      <c r="J3111"/>
      <c r="L3111"/>
      <c r="M3111"/>
    </row>
    <row r="3112" spans="3:13" x14ac:dyDescent="0.2">
      <c r="C3112"/>
      <c r="D3112" s="11"/>
      <c r="J3112"/>
      <c r="L3112"/>
      <c r="M3112"/>
    </row>
    <row r="3113" spans="3:13" x14ac:dyDescent="0.2">
      <c r="C3113"/>
      <c r="D3113" s="11"/>
      <c r="J3113"/>
      <c r="L3113"/>
      <c r="M3113"/>
    </row>
    <row r="3114" spans="3:13" x14ac:dyDescent="0.2">
      <c r="C3114"/>
      <c r="D3114" s="11"/>
      <c r="J3114"/>
      <c r="L3114"/>
      <c r="M3114"/>
    </row>
    <row r="3115" spans="3:13" x14ac:dyDescent="0.2">
      <c r="C3115"/>
      <c r="D3115" s="11"/>
      <c r="J3115"/>
      <c r="L3115"/>
      <c r="M3115"/>
    </row>
    <row r="3116" spans="3:13" x14ac:dyDescent="0.2">
      <c r="C3116"/>
      <c r="D3116" s="11"/>
      <c r="J3116"/>
      <c r="L3116"/>
      <c r="M3116"/>
    </row>
    <row r="3117" spans="3:13" x14ac:dyDescent="0.2">
      <c r="C3117"/>
      <c r="D3117" s="11"/>
      <c r="J3117"/>
      <c r="L3117"/>
      <c r="M3117"/>
    </row>
    <row r="3118" spans="3:13" x14ac:dyDescent="0.2">
      <c r="C3118"/>
      <c r="D3118" s="11"/>
      <c r="J3118"/>
      <c r="L3118"/>
      <c r="M3118"/>
    </row>
    <row r="3119" spans="3:13" x14ac:dyDescent="0.2">
      <c r="C3119"/>
      <c r="D3119" s="11"/>
      <c r="J3119"/>
      <c r="L3119"/>
      <c r="M3119"/>
    </row>
    <row r="3120" spans="3:13" x14ac:dyDescent="0.2">
      <c r="C3120"/>
      <c r="D3120" s="11"/>
      <c r="J3120"/>
      <c r="L3120"/>
      <c r="M3120"/>
    </row>
    <row r="3121" spans="3:13" x14ac:dyDescent="0.2">
      <c r="C3121"/>
      <c r="D3121" s="11"/>
      <c r="J3121"/>
      <c r="L3121"/>
      <c r="M3121"/>
    </row>
    <row r="3122" spans="3:13" x14ac:dyDescent="0.2">
      <c r="C3122"/>
      <c r="D3122" s="11"/>
      <c r="J3122"/>
      <c r="L3122"/>
      <c r="M3122"/>
    </row>
    <row r="3123" spans="3:13" x14ac:dyDescent="0.2">
      <c r="C3123"/>
      <c r="D3123" s="11"/>
      <c r="J3123"/>
      <c r="L3123"/>
      <c r="M3123"/>
    </row>
    <row r="3124" spans="3:13" x14ac:dyDescent="0.2">
      <c r="C3124"/>
      <c r="D3124" s="11"/>
      <c r="J3124"/>
      <c r="L3124"/>
      <c r="M3124"/>
    </row>
    <row r="3125" spans="3:13" x14ac:dyDescent="0.2">
      <c r="C3125"/>
      <c r="D3125" s="11"/>
      <c r="J3125"/>
      <c r="L3125"/>
      <c r="M3125"/>
    </row>
    <row r="3126" spans="3:13" x14ac:dyDescent="0.2">
      <c r="C3126"/>
      <c r="D3126" s="11"/>
      <c r="J3126"/>
      <c r="L3126"/>
      <c r="M3126"/>
    </row>
    <row r="3127" spans="3:13" x14ac:dyDescent="0.2">
      <c r="C3127"/>
      <c r="D3127" s="11"/>
      <c r="J3127"/>
      <c r="L3127"/>
      <c r="M3127"/>
    </row>
    <row r="3128" spans="3:13" x14ac:dyDescent="0.2">
      <c r="C3128"/>
      <c r="D3128" s="11"/>
      <c r="J3128"/>
      <c r="L3128"/>
      <c r="M3128"/>
    </row>
    <row r="3129" spans="3:13" x14ac:dyDescent="0.2">
      <c r="C3129"/>
      <c r="D3129" s="11"/>
      <c r="J3129"/>
      <c r="L3129"/>
      <c r="M3129"/>
    </row>
    <row r="3130" spans="3:13" x14ac:dyDescent="0.2">
      <c r="C3130"/>
      <c r="D3130" s="11"/>
      <c r="J3130"/>
      <c r="L3130"/>
      <c r="M3130"/>
    </row>
    <row r="3131" spans="3:13" x14ac:dyDescent="0.2">
      <c r="C3131"/>
      <c r="D3131" s="11"/>
      <c r="J3131"/>
      <c r="L3131"/>
      <c r="M3131"/>
    </row>
    <row r="3132" spans="3:13" x14ac:dyDescent="0.2">
      <c r="C3132"/>
      <c r="D3132" s="11"/>
      <c r="J3132"/>
      <c r="L3132"/>
      <c r="M3132"/>
    </row>
    <row r="3133" spans="3:13" x14ac:dyDescent="0.2">
      <c r="C3133"/>
      <c r="D3133" s="11"/>
      <c r="J3133"/>
      <c r="L3133"/>
      <c r="M3133"/>
    </row>
    <row r="3134" spans="3:13" x14ac:dyDescent="0.2">
      <c r="C3134"/>
      <c r="D3134" s="11"/>
      <c r="J3134"/>
      <c r="L3134"/>
      <c r="M3134"/>
    </row>
    <row r="3135" spans="3:13" x14ac:dyDescent="0.2">
      <c r="C3135"/>
      <c r="D3135" s="11"/>
      <c r="J3135"/>
      <c r="L3135"/>
      <c r="M3135"/>
    </row>
    <row r="3136" spans="3:13" x14ac:dyDescent="0.2">
      <c r="C3136"/>
      <c r="D3136" s="11"/>
      <c r="J3136"/>
      <c r="L3136"/>
      <c r="M3136"/>
    </row>
    <row r="3137" spans="3:13" x14ac:dyDescent="0.2">
      <c r="C3137"/>
      <c r="D3137" s="11"/>
      <c r="J3137"/>
      <c r="L3137"/>
      <c r="M3137"/>
    </row>
    <row r="3138" spans="3:13" x14ac:dyDescent="0.2">
      <c r="C3138"/>
      <c r="D3138" s="11"/>
      <c r="J3138"/>
      <c r="L3138"/>
      <c r="M3138"/>
    </row>
    <row r="3139" spans="3:13" x14ac:dyDescent="0.2">
      <c r="C3139"/>
      <c r="D3139" s="11"/>
      <c r="J3139"/>
      <c r="L3139"/>
      <c r="M3139"/>
    </row>
    <row r="3140" spans="3:13" x14ac:dyDescent="0.2">
      <c r="C3140"/>
      <c r="D3140" s="11"/>
      <c r="J3140"/>
      <c r="L3140"/>
      <c r="M3140"/>
    </row>
    <row r="3141" spans="3:13" x14ac:dyDescent="0.2">
      <c r="C3141"/>
      <c r="D3141" s="11"/>
      <c r="J3141"/>
      <c r="L3141"/>
      <c r="M3141"/>
    </row>
    <row r="3142" spans="3:13" x14ac:dyDescent="0.2">
      <c r="C3142"/>
      <c r="D3142" s="11"/>
      <c r="J3142"/>
      <c r="L3142"/>
      <c r="M3142"/>
    </row>
    <row r="3143" spans="3:13" x14ac:dyDescent="0.2">
      <c r="C3143"/>
      <c r="D3143" s="11"/>
      <c r="J3143"/>
      <c r="L3143"/>
      <c r="M3143"/>
    </row>
    <row r="3144" spans="3:13" x14ac:dyDescent="0.2">
      <c r="C3144"/>
      <c r="D3144" s="11"/>
      <c r="J3144"/>
      <c r="L3144"/>
      <c r="M3144"/>
    </row>
    <row r="3145" spans="3:13" x14ac:dyDescent="0.2">
      <c r="C3145"/>
      <c r="D3145" s="11"/>
      <c r="J3145"/>
      <c r="L3145"/>
      <c r="M3145"/>
    </row>
    <row r="3146" spans="3:13" x14ac:dyDescent="0.2">
      <c r="C3146"/>
      <c r="D3146" s="11"/>
      <c r="J3146"/>
      <c r="L3146"/>
      <c r="M3146"/>
    </row>
    <row r="3147" spans="3:13" x14ac:dyDescent="0.2">
      <c r="C3147"/>
      <c r="D3147" s="11"/>
      <c r="J3147"/>
      <c r="L3147"/>
      <c r="M3147"/>
    </row>
    <row r="3148" spans="3:13" x14ac:dyDescent="0.2">
      <c r="C3148"/>
      <c r="D3148" s="11"/>
      <c r="J3148"/>
      <c r="L3148"/>
      <c r="M3148"/>
    </row>
    <row r="3149" spans="3:13" x14ac:dyDescent="0.2">
      <c r="C3149"/>
      <c r="D3149" s="11"/>
      <c r="J3149"/>
      <c r="L3149"/>
      <c r="M3149"/>
    </row>
    <row r="3150" spans="3:13" x14ac:dyDescent="0.2">
      <c r="C3150"/>
      <c r="D3150" s="11"/>
      <c r="J3150"/>
      <c r="L3150"/>
      <c r="M3150"/>
    </row>
    <row r="3151" spans="3:13" x14ac:dyDescent="0.2">
      <c r="C3151"/>
      <c r="D3151" s="11"/>
      <c r="J3151"/>
      <c r="L3151"/>
      <c r="M3151"/>
    </row>
    <row r="3152" spans="3:13" x14ac:dyDescent="0.2">
      <c r="C3152"/>
      <c r="D3152" s="11"/>
      <c r="J3152"/>
      <c r="L3152"/>
      <c r="M3152"/>
    </row>
    <row r="3153" spans="3:13" x14ac:dyDescent="0.2">
      <c r="C3153"/>
      <c r="D3153" s="11"/>
      <c r="J3153"/>
      <c r="L3153"/>
      <c r="M3153"/>
    </row>
    <row r="3154" spans="3:13" x14ac:dyDescent="0.2">
      <c r="C3154"/>
      <c r="D3154" s="11"/>
      <c r="J3154"/>
      <c r="L3154"/>
      <c r="M3154"/>
    </row>
    <row r="3155" spans="3:13" x14ac:dyDescent="0.2">
      <c r="C3155"/>
      <c r="D3155" s="11"/>
      <c r="J3155"/>
      <c r="L3155"/>
      <c r="M3155"/>
    </row>
    <row r="3156" spans="3:13" x14ac:dyDescent="0.2">
      <c r="C3156"/>
      <c r="D3156" s="11"/>
      <c r="J3156"/>
      <c r="L3156"/>
      <c r="M3156"/>
    </row>
    <row r="3157" spans="3:13" x14ac:dyDescent="0.2">
      <c r="C3157"/>
      <c r="D3157" s="11"/>
      <c r="J3157"/>
      <c r="L3157"/>
      <c r="M3157"/>
    </row>
    <row r="3158" spans="3:13" x14ac:dyDescent="0.2">
      <c r="C3158"/>
      <c r="D3158" s="11"/>
      <c r="J3158"/>
      <c r="L3158"/>
      <c r="M3158"/>
    </row>
    <row r="3159" spans="3:13" x14ac:dyDescent="0.2">
      <c r="C3159"/>
      <c r="D3159" s="11"/>
      <c r="J3159"/>
      <c r="L3159"/>
      <c r="M3159"/>
    </row>
    <row r="3160" spans="3:13" x14ac:dyDescent="0.2">
      <c r="C3160"/>
      <c r="D3160" s="11"/>
      <c r="J3160"/>
      <c r="L3160"/>
      <c r="M3160"/>
    </row>
    <row r="3161" spans="3:13" x14ac:dyDescent="0.2">
      <c r="C3161"/>
      <c r="D3161" s="11"/>
      <c r="J3161"/>
      <c r="L3161"/>
      <c r="M3161"/>
    </row>
    <row r="3162" spans="3:13" x14ac:dyDescent="0.2">
      <c r="C3162"/>
      <c r="D3162" s="11"/>
      <c r="J3162"/>
      <c r="L3162"/>
      <c r="M3162"/>
    </row>
    <row r="3163" spans="3:13" x14ac:dyDescent="0.2">
      <c r="C3163"/>
      <c r="D3163" s="11"/>
      <c r="J3163"/>
      <c r="L3163"/>
      <c r="M3163"/>
    </row>
    <row r="3164" spans="3:13" x14ac:dyDescent="0.2">
      <c r="C3164"/>
      <c r="D3164" s="11"/>
      <c r="J3164"/>
      <c r="L3164"/>
      <c r="M3164"/>
    </row>
    <row r="3165" spans="3:13" x14ac:dyDescent="0.2">
      <c r="C3165"/>
      <c r="D3165" s="11"/>
      <c r="J3165"/>
      <c r="L3165"/>
      <c r="M3165"/>
    </row>
    <row r="3166" spans="3:13" x14ac:dyDescent="0.2">
      <c r="C3166"/>
      <c r="D3166" s="11"/>
      <c r="J3166"/>
      <c r="L3166"/>
      <c r="M3166"/>
    </row>
    <row r="3167" spans="3:13" x14ac:dyDescent="0.2">
      <c r="C3167"/>
      <c r="D3167" s="11"/>
      <c r="J3167"/>
      <c r="L3167"/>
      <c r="M3167"/>
    </row>
    <row r="3168" spans="3:13" x14ac:dyDescent="0.2">
      <c r="C3168"/>
      <c r="D3168" s="11"/>
      <c r="J3168"/>
      <c r="L3168"/>
      <c r="M3168"/>
    </row>
    <row r="3169" spans="3:13" x14ac:dyDescent="0.2">
      <c r="C3169"/>
      <c r="D3169" s="11"/>
      <c r="J3169"/>
      <c r="L3169"/>
      <c r="M3169"/>
    </row>
    <row r="3170" spans="3:13" x14ac:dyDescent="0.2">
      <c r="C3170"/>
      <c r="D3170" s="11"/>
      <c r="J3170"/>
      <c r="L3170"/>
      <c r="M3170"/>
    </row>
    <row r="3171" spans="3:13" x14ac:dyDescent="0.2">
      <c r="C3171"/>
      <c r="D3171" s="11"/>
      <c r="J3171"/>
      <c r="L3171"/>
      <c r="M3171"/>
    </row>
    <row r="3172" spans="3:13" x14ac:dyDescent="0.2">
      <c r="C3172"/>
      <c r="D3172" s="11"/>
      <c r="J3172"/>
      <c r="L3172"/>
      <c r="M3172"/>
    </row>
    <row r="3173" spans="3:13" x14ac:dyDescent="0.2">
      <c r="C3173"/>
      <c r="D3173" s="11"/>
      <c r="J3173"/>
      <c r="L3173"/>
      <c r="M3173"/>
    </row>
    <row r="3174" spans="3:13" x14ac:dyDescent="0.2">
      <c r="C3174"/>
      <c r="D3174" s="11"/>
      <c r="J3174"/>
      <c r="L3174"/>
      <c r="M3174"/>
    </row>
    <row r="3175" spans="3:13" x14ac:dyDescent="0.2">
      <c r="C3175"/>
      <c r="D3175" s="11"/>
      <c r="J3175"/>
      <c r="L3175"/>
      <c r="M3175"/>
    </row>
    <row r="3176" spans="3:13" x14ac:dyDescent="0.2">
      <c r="C3176"/>
      <c r="D3176" s="11"/>
      <c r="J3176"/>
      <c r="L3176"/>
      <c r="M3176"/>
    </row>
    <row r="3177" spans="3:13" x14ac:dyDescent="0.2">
      <c r="C3177"/>
      <c r="D3177" s="11"/>
      <c r="J3177"/>
      <c r="L3177"/>
      <c r="M3177"/>
    </row>
    <row r="3178" spans="3:13" x14ac:dyDescent="0.2">
      <c r="C3178"/>
      <c r="D3178" s="11"/>
      <c r="J3178"/>
      <c r="L3178"/>
      <c r="M3178"/>
    </row>
    <row r="3179" spans="3:13" x14ac:dyDescent="0.2">
      <c r="C3179"/>
      <c r="D3179" s="11"/>
      <c r="J3179"/>
      <c r="L3179"/>
      <c r="M3179"/>
    </row>
    <row r="3180" spans="3:13" x14ac:dyDescent="0.2">
      <c r="C3180"/>
      <c r="D3180" s="11"/>
      <c r="J3180"/>
      <c r="L3180"/>
      <c r="M3180"/>
    </row>
    <row r="3181" spans="3:13" x14ac:dyDescent="0.2">
      <c r="C3181"/>
      <c r="D3181" s="11"/>
      <c r="J3181"/>
      <c r="L3181"/>
      <c r="M3181"/>
    </row>
    <row r="3182" spans="3:13" x14ac:dyDescent="0.2">
      <c r="C3182"/>
      <c r="D3182" s="11"/>
      <c r="J3182"/>
      <c r="L3182"/>
      <c r="M3182"/>
    </row>
    <row r="3183" spans="3:13" x14ac:dyDescent="0.2">
      <c r="C3183"/>
      <c r="D3183" s="11"/>
      <c r="J3183"/>
      <c r="L3183"/>
      <c r="M3183"/>
    </row>
    <row r="3184" spans="3:13" x14ac:dyDescent="0.2">
      <c r="C3184"/>
      <c r="D3184" s="11"/>
      <c r="J3184"/>
      <c r="L3184"/>
      <c r="M3184"/>
    </row>
    <row r="3185" spans="3:13" x14ac:dyDescent="0.2">
      <c r="C3185"/>
      <c r="D3185" s="11"/>
      <c r="J3185"/>
      <c r="L3185"/>
      <c r="M3185"/>
    </row>
    <row r="3186" spans="3:13" x14ac:dyDescent="0.2">
      <c r="C3186"/>
      <c r="D3186" s="11"/>
      <c r="J3186"/>
      <c r="L3186"/>
      <c r="M3186"/>
    </row>
    <row r="3187" spans="3:13" x14ac:dyDescent="0.2">
      <c r="C3187"/>
      <c r="D3187" s="11"/>
      <c r="J3187"/>
      <c r="L3187"/>
      <c r="M3187"/>
    </row>
    <row r="3188" spans="3:13" x14ac:dyDescent="0.2">
      <c r="C3188"/>
      <c r="D3188" s="11"/>
      <c r="J3188"/>
      <c r="L3188"/>
      <c r="M3188"/>
    </row>
    <row r="3189" spans="3:13" x14ac:dyDescent="0.2">
      <c r="C3189"/>
      <c r="D3189" s="11"/>
      <c r="J3189"/>
      <c r="L3189"/>
      <c r="M3189"/>
    </row>
    <row r="3190" spans="3:13" x14ac:dyDescent="0.2">
      <c r="C3190"/>
      <c r="D3190" s="11"/>
      <c r="J3190"/>
      <c r="L3190"/>
      <c r="M3190"/>
    </row>
    <row r="3191" spans="3:13" x14ac:dyDescent="0.2">
      <c r="C3191"/>
      <c r="D3191" s="11"/>
      <c r="J3191"/>
      <c r="L3191"/>
      <c r="M3191"/>
    </row>
    <row r="3192" spans="3:13" x14ac:dyDescent="0.2">
      <c r="C3192"/>
      <c r="D3192" s="11"/>
      <c r="J3192"/>
      <c r="L3192"/>
      <c r="M3192"/>
    </row>
    <row r="3193" spans="3:13" x14ac:dyDescent="0.2">
      <c r="C3193"/>
      <c r="D3193" s="11"/>
      <c r="J3193"/>
      <c r="L3193"/>
      <c r="M3193"/>
    </row>
    <row r="3194" spans="3:13" x14ac:dyDescent="0.2">
      <c r="C3194"/>
      <c r="D3194" s="11"/>
      <c r="J3194"/>
      <c r="L3194"/>
      <c r="M3194"/>
    </row>
    <row r="3195" spans="3:13" x14ac:dyDescent="0.2">
      <c r="C3195"/>
      <c r="D3195" s="11"/>
      <c r="J3195"/>
      <c r="L3195"/>
      <c r="M3195"/>
    </row>
    <row r="3196" spans="3:13" x14ac:dyDescent="0.2">
      <c r="C3196"/>
      <c r="D3196" s="11"/>
      <c r="J3196"/>
      <c r="L3196"/>
      <c r="M3196"/>
    </row>
    <row r="3197" spans="3:13" x14ac:dyDescent="0.2">
      <c r="C3197"/>
      <c r="D3197" s="11"/>
      <c r="J3197"/>
      <c r="L3197"/>
      <c r="M3197"/>
    </row>
    <row r="3198" spans="3:13" x14ac:dyDescent="0.2">
      <c r="C3198"/>
      <c r="D3198" s="11"/>
      <c r="J3198"/>
      <c r="L3198"/>
      <c r="M3198"/>
    </row>
    <row r="3199" spans="3:13" x14ac:dyDescent="0.2">
      <c r="C3199"/>
      <c r="D3199" s="11"/>
      <c r="J3199"/>
      <c r="L3199"/>
      <c r="M3199"/>
    </row>
    <row r="3200" spans="3:13" x14ac:dyDescent="0.2">
      <c r="C3200"/>
      <c r="D3200" s="11"/>
      <c r="J3200"/>
      <c r="L3200"/>
      <c r="M3200"/>
    </row>
    <row r="3201" spans="3:13" x14ac:dyDescent="0.2">
      <c r="C3201"/>
      <c r="D3201" s="11"/>
      <c r="J3201"/>
      <c r="L3201"/>
      <c r="M3201"/>
    </row>
    <row r="3202" spans="3:13" x14ac:dyDescent="0.2">
      <c r="C3202"/>
      <c r="D3202" s="11"/>
      <c r="J3202"/>
      <c r="L3202"/>
      <c r="M3202"/>
    </row>
    <row r="3203" spans="3:13" x14ac:dyDescent="0.2">
      <c r="C3203"/>
      <c r="D3203" s="11"/>
      <c r="J3203"/>
      <c r="L3203"/>
      <c r="M3203"/>
    </row>
    <row r="3204" spans="3:13" x14ac:dyDescent="0.2">
      <c r="C3204"/>
      <c r="D3204" s="11"/>
      <c r="J3204"/>
      <c r="L3204"/>
      <c r="M3204"/>
    </row>
    <row r="3205" spans="3:13" x14ac:dyDescent="0.2">
      <c r="C3205"/>
      <c r="D3205" s="11"/>
      <c r="J3205"/>
      <c r="L3205"/>
      <c r="M3205"/>
    </row>
    <row r="3206" spans="3:13" x14ac:dyDescent="0.2">
      <c r="C3206"/>
      <c r="D3206" s="11"/>
      <c r="J3206"/>
      <c r="L3206"/>
      <c r="M3206"/>
    </row>
    <row r="3207" spans="3:13" x14ac:dyDescent="0.2">
      <c r="C3207"/>
      <c r="D3207" s="11"/>
      <c r="J3207"/>
      <c r="L3207"/>
      <c r="M3207"/>
    </row>
    <row r="3208" spans="3:13" x14ac:dyDescent="0.2">
      <c r="C3208"/>
      <c r="D3208" s="11"/>
      <c r="J3208"/>
      <c r="L3208"/>
      <c r="M3208"/>
    </row>
    <row r="3209" spans="3:13" x14ac:dyDescent="0.2">
      <c r="C3209"/>
      <c r="D3209" s="11"/>
      <c r="J3209"/>
      <c r="L3209"/>
      <c r="M3209"/>
    </row>
    <row r="3210" spans="3:13" x14ac:dyDescent="0.2">
      <c r="C3210"/>
      <c r="D3210" s="11"/>
      <c r="J3210"/>
      <c r="L3210"/>
      <c r="M3210"/>
    </row>
    <row r="3211" spans="3:13" x14ac:dyDescent="0.2">
      <c r="C3211"/>
      <c r="D3211" s="11"/>
      <c r="J3211"/>
      <c r="L3211"/>
      <c r="M3211"/>
    </row>
    <row r="3212" spans="3:13" x14ac:dyDescent="0.2">
      <c r="C3212"/>
      <c r="D3212" s="11"/>
      <c r="J3212"/>
      <c r="L3212"/>
      <c r="M3212"/>
    </row>
    <row r="3213" spans="3:13" x14ac:dyDescent="0.2">
      <c r="C3213"/>
      <c r="D3213" s="11"/>
      <c r="J3213"/>
      <c r="L3213"/>
      <c r="M3213"/>
    </row>
    <row r="3214" spans="3:13" x14ac:dyDescent="0.2">
      <c r="C3214"/>
      <c r="D3214" s="11"/>
      <c r="J3214"/>
      <c r="L3214"/>
      <c r="M3214"/>
    </row>
    <row r="3215" spans="3:13" x14ac:dyDescent="0.2">
      <c r="C3215"/>
      <c r="D3215" s="11"/>
      <c r="J3215"/>
      <c r="L3215"/>
      <c r="M3215"/>
    </row>
    <row r="3216" spans="3:13" x14ac:dyDescent="0.2">
      <c r="C3216"/>
      <c r="D3216" s="11"/>
      <c r="J3216"/>
      <c r="L3216"/>
      <c r="M3216"/>
    </row>
    <row r="3217" spans="3:13" x14ac:dyDescent="0.2">
      <c r="C3217"/>
      <c r="D3217" s="11"/>
      <c r="J3217"/>
      <c r="L3217"/>
      <c r="M3217"/>
    </row>
    <row r="3218" spans="3:13" x14ac:dyDescent="0.2">
      <c r="C3218"/>
      <c r="D3218" s="11"/>
      <c r="J3218"/>
      <c r="L3218"/>
      <c r="M3218"/>
    </row>
    <row r="3219" spans="3:13" x14ac:dyDescent="0.2">
      <c r="C3219"/>
      <c r="D3219" s="11"/>
      <c r="J3219"/>
      <c r="L3219"/>
      <c r="M3219"/>
    </row>
    <row r="3220" spans="3:13" x14ac:dyDescent="0.2">
      <c r="C3220"/>
      <c r="D3220" s="11"/>
      <c r="J3220"/>
      <c r="L3220"/>
      <c r="M3220"/>
    </row>
    <row r="3221" spans="3:13" x14ac:dyDescent="0.2">
      <c r="C3221"/>
      <c r="D3221" s="11"/>
      <c r="J3221"/>
      <c r="L3221"/>
      <c r="M3221"/>
    </row>
    <row r="3222" spans="3:13" x14ac:dyDescent="0.2">
      <c r="C3222"/>
      <c r="D3222" s="11"/>
      <c r="J3222"/>
      <c r="L3222"/>
      <c r="M3222"/>
    </row>
    <row r="3223" spans="3:13" x14ac:dyDescent="0.2">
      <c r="C3223"/>
      <c r="D3223" s="11"/>
      <c r="J3223"/>
      <c r="L3223"/>
      <c r="M3223"/>
    </row>
    <row r="3224" spans="3:13" x14ac:dyDescent="0.2">
      <c r="C3224"/>
      <c r="D3224" s="11"/>
      <c r="J3224"/>
      <c r="L3224"/>
      <c r="M3224"/>
    </row>
    <row r="3225" spans="3:13" x14ac:dyDescent="0.2">
      <c r="C3225"/>
      <c r="D3225" s="11"/>
      <c r="J3225"/>
      <c r="L3225"/>
      <c r="M3225"/>
    </row>
    <row r="3226" spans="3:13" x14ac:dyDescent="0.2">
      <c r="C3226"/>
      <c r="D3226" s="11"/>
      <c r="J3226"/>
      <c r="L3226"/>
      <c r="M3226"/>
    </row>
    <row r="3227" spans="3:13" x14ac:dyDescent="0.2">
      <c r="C3227"/>
      <c r="D3227" s="11"/>
      <c r="J3227"/>
      <c r="L3227"/>
      <c r="M3227"/>
    </row>
    <row r="3228" spans="3:13" x14ac:dyDescent="0.2">
      <c r="C3228"/>
      <c r="D3228" s="11"/>
      <c r="J3228"/>
      <c r="L3228"/>
      <c r="M3228"/>
    </row>
    <row r="3229" spans="3:13" x14ac:dyDescent="0.2">
      <c r="C3229"/>
      <c r="D3229" s="11"/>
      <c r="J3229"/>
      <c r="L3229"/>
      <c r="M3229"/>
    </row>
    <row r="3230" spans="3:13" x14ac:dyDescent="0.2">
      <c r="C3230"/>
      <c r="D3230" s="11"/>
      <c r="J3230"/>
      <c r="L3230"/>
      <c r="M3230"/>
    </row>
    <row r="3231" spans="3:13" x14ac:dyDescent="0.2">
      <c r="C3231"/>
      <c r="D3231" s="11"/>
      <c r="J3231"/>
      <c r="L3231"/>
      <c r="M3231"/>
    </row>
    <row r="3232" spans="3:13" x14ac:dyDescent="0.2">
      <c r="C3232"/>
      <c r="D3232" s="11"/>
      <c r="J3232"/>
      <c r="L3232"/>
      <c r="M3232"/>
    </row>
    <row r="3233" spans="3:13" x14ac:dyDescent="0.2">
      <c r="C3233"/>
      <c r="D3233" s="11"/>
      <c r="J3233"/>
      <c r="L3233"/>
      <c r="M3233"/>
    </row>
    <row r="3234" spans="3:13" x14ac:dyDescent="0.2">
      <c r="C3234"/>
      <c r="D3234" s="11"/>
      <c r="J3234"/>
      <c r="L3234"/>
      <c r="M3234"/>
    </row>
    <row r="3235" spans="3:13" x14ac:dyDescent="0.2">
      <c r="C3235"/>
      <c r="D3235" s="11"/>
      <c r="J3235"/>
      <c r="L3235"/>
      <c r="M3235"/>
    </row>
    <row r="3236" spans="3:13" x14ac:dyDescent="0.2">
      <c r="C3236"/>
      <c r="D3236" s="11"/>
      <c r="J3236"/>
      <c r="L3236"/>
      <c r="M3236"/>
    </row>
    <row r="3237" spans="3:13" x14ac:dyDescent="0.2">
      <c r="C3237"/>
      <c r="D3237" s="11"/>
      <c r="J3237"/>
      <c r="L3237"/>
      <c r="M3237"/>
    </row>
    <row r="3238" spans="3:13" x14ac:dyDescent="0.2">
      <c r="C3238"/>
      <c r="D3238" s="11"/>
      <c r="J3238"/>
      <c r="L3238"/>
      <c r="M3238"/>
    </row>
    <row r="3239" spans="3:13" x14ac:dyDescent="0.2">
      <c r="C3239"/>
      <c r="D3239" s="11"/>
      <c r="J3239"/>
      <c r="L3239"/>
      <c r="M3239"/>
    </row>
    <row r="3240" spans="3:13" x14ac:dyDescent="0.2">
      <c r="C3240"/>
      <c r="D3240" s="11"/>
      <c r="J3240"/>
      <c r="L3240"/>
      <c r="M3240"/>
    </row>
    <row r="3241" spans="3:13" x14ac:dyDescent="0.2">
      <c r="C3241"/>
      <c r="D3241" s="11"/>
      <c r="J3241"/>
      <c r="L3241"/>
      <c r="M3241"/>
    </row>
    <row r="3242" spans="3:13" x14ac:dyDescent="0.2">
      <c r="C3242"/>
      <c r="D3242" s="11"/>
      <c r="J3242"/>
      <c r="L3242"/>
      <c r="M3242"/>
    </row>
    <row r="3243" spans="3:13" x14ac:dyDescent="0.2">
      <c r="C3243"/>
      <c r="D3243" s="11"/>
      <c r="J3243"/>
      <c r="L3243"/>
      <c r="M3243"/>
    </row>
    <row r="3244" spans="3:13" x14ac:dyDescent="0.2">
      <c r="C3244"/>
      <c r="D3244" s="11"/>
      <c r="J3244"/>
      <c r="L3244"/>
      <c r="M3244"/>
    </row>
    <row r="3245" spans="3:13" x14ac:dyDescent="0.2">
      <c r="C3245"/>
      <c r="D3245" s="11"/>
      <c r="J3245"/>
      <c r="L3245"/>
      <c r="M3245"/>
    </row>
    <row r="3246" spans="3:13" x14ac:dyDescent="0.2">
      <c r="C3246"/>
      <c r="D3246" s="11"/>
      <c r="J3246"/>
      <c r="L3246"/>
      <c r="M3246"/>
    </row>
    <row r="3247" spans="3:13" x14ac:dyDescent="0.2">
      <c r="C3247"/>
      <c r="D3247" s="11"/>
      <c r="J3247"/>
      <c r="L3247"/>
      <c r="M3247"/>
    </row>
    <row r="3248" spans="3:13" x14ac:dyDescent="0.2">
      <c r="C3248"/>
      <c r="D3248" s="11"/>
      <c r="J3248"/>
      <c r="L3248"/>
      <c r="M3248"/>
    </row>
    <row r="3249" spans="3:13" x14ac:dyDescent="0.2">
      <c r="C3249"/>
      <c r="D3249" s="11"/>
      <c r="J3249"/>
      <c r="L3249"/>
      <c r="M3249"/>
    </row>
    <row r="3250" spans="3:13" x14ac:dyDescent="0.2">
      <c r="C3250"/>
      <c r="D3250" s="11"/>
      <c r="J3250"/>
      <c r="L3250"/>
      <c r="M3250"/>
    </row>
    <row r="3251" spans="3:13" x14ac:dyDescent="0.2">
      <c r="C3251"/>
      <c r="D3251" s="11"/>
      <c r="J3251"/>
      <c r="L3251"/>
      <c r="M3251"/>
    </row>
    <row r="3252" spans="3:13" x14ac:dyDescent="0.2">
      <c r="C3252"/>
      <c r="D3252" s="11"/>
      <c r="J3252"/>
      <c r="L3252"/>
      <c r="M3252"/>
    </row>
    <row r="3253" spans="3:13" x14ac:dyDescent="0.2">
      <c r="C3253"/>
      <c r="D3253" s="11"/>
      <c r="J3253"/>
      <c r="L3253"/>
      <c r="M3253"/>
    </row>
    <row r="3254" spans="3:13" x14ac:dyDescent="0.2">
      <c r="C3254"/>
      <c r="D3254" s="11"/>
      <c r="J3254"/>
      <c r="L3254"/>
      <c r="M3254"/>
    </row>
    <row r="3255" spans="3:13" x14ac:dyDescent="0.2">
      <c r="C3255"/>
      <c r="D3255" s="11"/>
      <c r="J3255"/>
      <c r="L3255"/>
      <c r="M3255"/>
    </row>
    <row r="3256" spans="3:13" x14ac:dyDescent="0.2">
      <c r="C3256"/>
      <c r="D3256" s="11"/>
      <c r="J3256"/>
      <c r="L3256"/>
      <c r="M3256"/>
    </row>
    <row r="3257" spans="3:13" x14ac:dyDescent="0.2">
      <c r="C3257"/>
      <c r="D3257" s="11"/>
      <c r="J3257"/>
      <c r="L3257"/>
      <c r="M3257"/>
    </row>
    <row r="3258" spans="3:13" x14ac:dyDescent="0.2">
      <c r="C3258"/>
      <c r="D3258" s="11"/>
      <c r="J3258"/>
      <c r="L3258"/>
      <c r="M3258"/>
    </row>
    <row r="3259" spans="3:13" x14ac:dyDescent="0.2">
      <c r="C3259"/>
      <c r="D3259" s="11"/>
      <c r="J3259"/>
      <c r="L3259"/>
      <c r="M3259"/>
    </row>
    <row r="3260" spans="3:13" x14ac:dyDescent="0.2">
      <c r="C3260"/>
      <c r="D3260" s="11"/>
      <c r="J3260"/>
      <c r="L3260"/>
      <c r="M3260"/>
    </row>
    <row r="3261" spans="3:13" x14ac:dyDescent="0.2">
      <c r="C3261"/>
      <c r="D3261" s="11"/>
      <c r="J3261"/>
      <c r="L3261"/>
      <c r="M3261"/>
    </row>
    <row r="3262" spans="3:13" x14ac:dyDescent="0.2">
      <c r="C3262"/>
      <c r="D3262" s="11"/>
      <c r="J3262"/>
      <c r="L3262"/>
      <c r="M3262"/>
    </row>
    <row r="3263" spans="3:13" x14ac:dyDescent="0.2">
      <c r="C3263"/>
      <c r="D3263" s="11"/>
      <c r="J3263"/>
      <c r="L3263"/>
      <c r="M3263"/>
    </row>
    <row r="3264" spans="3:13" x14ac:dyDescent="0.2">
      <c r="C3264"/>
      <c r="D3264" s="11"/>
      <c r="J3264"/>
      <c r="L3264"/>
      <c r="M3264"/>
    </row>
    <row r="3265" spans="3:13" x14ac:dyDescent="0.2">
      <c r="C3265"/>
      <c r="D3265" s="11"/>
      <c r="J3265"/>
      <c r="L3265"/>
      <c r="M3265"/>
    </row>
    <row r="3266" spans="3:13" x14ac:dyDescent="0.2">
      <c r="C3266"/>
      <c r="D3266" s="11"/>
      <c r="J3266"/>
      <c r="L3266"/>
      <c r="M3266"/>
    </row>
    <row r="3267" spans="3:13" x14ac:dyDescent="0.2">
      <c r="C3267"/>
      <c r="D3267" s="11"/>
      <c r="J3267"/>
      <c r="L3267"/>
      <c r="M3267"/>
    </row>
    <row r="3268" spans="3:13" x14ac:dyDescent="0.2">
      <c r="C3268"/>
      <c r="D3268" s="11"/>
      <c r="J3268"/>
      <c r="L3268"/>
      <c r="M3268"/>
    </row>
    <row r="3269" spans="3:13" x14ac:dyDescent="0.2">
      <c r="C3269"/>
      <c r="D3269" s="11"/>
      <c r="J3269"/>
      <c r="L3269"/>
      <c r="M3269"/>
    </row>
    <row r="3270" spans="3:13" x14ac:dyDescent="0.2">
      <c r="C3270"/>
      <c r="D3270" s="11"/>
      <c r="J3270"/>
      <c r="L3270"/>
      <c r="M3270"/>
    </row>
    <row r="3271" spans="3:13" x14ac:dyDescent="0.2">
      <c r="C3271"/>
      <c r="D3271" s="11"/>
      <c r="J3271"/>
      <c r="L3271"/>
      <c r="M3271"/>
    </row>
    <row r="3272" spans="3:13" x14ac:dyDescent="0.2">
      <c r="C3272"/>
      <c r="D3272" s="11"/>
      <c r="J3272"/>
      <c r="L3272"/>
      <c r="M3272"/>
    </row>
    <row r="3273" spans="3:13" x14ac:dyDescent="0.2">
      <c r="C3273"/>
      <c r="D3273" s="11"/>
      <c r="J3273"/>
      <c r="L3273"/>
      <c r="M3273"/>
    </row>
    <row r="3274" spans="3:13" x14ac:dyDescent="0.2">
      <c r="C3274"/>
      <c r="D3274" s="11"/>
      <c r="J3274"/>
      <c r="L3274"/>
      <c r="M3274"/>
    </row>
    <row r="3275" spans="3:13" x14ac:dyDescent="0.2">
      <c r="C3275"/>
      <c r="D3275" s="11"/>
      <c r="J3275"/>
      <c r="L3275"/>
      <c r="M3275"/>
    </row>
    <row r="3276" spans="3:13" x14ac:dyDescent="0.2">
      <c r="C3276"/>
      <c r="D3276" s="11"/>
      <c r="J3276"/>
      <c r="L3276"/>
      <c r="M3276"/>
    </row>
    <row r="3277" spans="3:13" x14ac:dyDescent="0.2">
      <c r="C3277"/>
      <c r="D3277" s="11"/>
      <c r="J3277"/>
      <c r="L3277"/>
      <c r="M3277"/>
    </row>
    <row r="3278" spans="3:13" x14ac:dyDescent="0.2">
      <c r="C3278"/>
      <c r="D3278" s="11"/>
      <c r="J3278"/>
      <c r="L3278"/>
      <c r="M3278"/>
    </row>
    <row r="3279" spans="3:13" x14ac:dyDescent="0.2">
      <c r="C3279"/>
      <c r="D3279" s="11"/>
      <c r="J3279"/>
      <c r="L3279"/>
      <c r="M3279"/>
    </row>
    <row r="3280" spans="3:13" x14ac:dyDescent="0.2">
      <c r="C3280"/>
      <c r="D3280" s="11"/>
      <c r="J3280"/>
      <c r="L3280"/>
      <c r="M3280"/>
    </row>
    <row r="3281" spans="3:13" x14ac:dyDescent="0.2">
      <c r="C3281"/>
      <c r="D3281" s="11"/>
      <c r="J3281"/>
      <c r="L3281"/>
      <c r="M3281"/>
    </row>
    <row r="3282" spans="3:13" x14ac:dyDescent="0.2">
      <c r="C3282"/>
      <c r="D3282" s="11"/>
      <c r="J3282"/>
      <c r="L3282"/>
      <c r="M3282"/>
    </row>
    <row r="3283" spans="3:13" x14ac:dyDescent="0.2">
      <c r="C3283"/>
      <c r="D3283" s="11"/>
      <c r="J3283"/>
      <c r="L3283"/>
      <c r="M3283"/>
    </row>
    <row r="3284" spans="3:13" x14ac:dyDescent="0.2">
      <c r="C3284"/>
      <c r="D3284" s="11"/>
      <c r="J3284"/>
      <c r="L3284"/>
      <c r="M3284"/>
    </row>
    <row r="3285" spans="3:13" x14ac:dyDescent="0.2">
      <c r="C3285"/>
      <c r="D3285" s="11"/>
      <c r="J3285"/>
      <c r="L3285"/>
      <c r="M3285"/>
    </row>
    <row r="3286" spans="3:13" x14ac:dyDescent="0.2">
      <c r="C3286"/>
      <c r="D3286" s="11"/>
      <c r="J3286"/>
      <c r="L3286"/>
      <c r="M3286"/>
    </row>
    <row r="3287" spans="3:13" x14ac:dyDescent="0.2">
      <c r="C3287"/>
      <c r="D3287" s="11"/>
      <c r="J3287"/>
      <c r="L3287"/>
      <c r="M3287"/>
    </row>
    <row r="3288" spans="3:13" x14ac:dyDescent="0.2">
      <c r="C3288"/>
      <c r="D3288" s="11"/>
      <c r="J3288"/>
      <c r="L3288"/>
      <c r="M3288"/>
    </row>
    <row r="3289" spans="3:13" x14ac:dyDescent="0.2">
      <c r="C3289"/>
      <c r="D3289" s="11"/>
      <c r="J3289"/>
      <c r="L3289"/>
      <c r="M3289"/>
    </row>
    <row r="3290" spans="3:13" x14ac:dyDescent="0.2">
      <c r="C3290"/>
      <c r="D3290" s="11"/>
      <c r="J3290"/>
      <c r="L3290"/>
      <c r="M3290"/>
    </row>
    <row r="3291" spans="3:13" x14ac:dyDescent="0.2">
      <c r="C3291"/>
      <c r="D3291" s="11"/>
      <c r="J3291"/>
      <c r="L3291"/>
      <c r="M3291"/>
    </row>
    <row r="3292" spans="3:13" x14ac:dyDescent="0.2">
      <c r="C3292"/>
      <c r="D3292" s="11"/>
      <c r="J3292"/>
      <c r="L3292"/>
      <c r="M3292"/>
    </row>
    <row r="3293" spans="3:13" x14ac:dyDescent="0.2">
      <c r="C3293"/>
      <c r="D3293" s="11"/>
      <c r="J3293"/>
      <c r="L3293"/>
      <c r="M3293"/>
    </row>
    <row r="3294" spans="3:13" x14ac:dyDescent="0.2">
      <c r="C3294"/>
      <c r="D3294" s="11"/>
      <c r="J3294"/>
      <c r="L3294"/>
      <c r="M3294"/>
    </row>
    <row r="3295" spans="3:13" x14ac:dyDescent="0.2">
      <c r="C3295"/>
      <c r="D3295" s="11"/>
      <c r="J3295"/>
      <c r="L3295"/>
      <c r="M3295"/>
    </row>
    <row r="3296" spans="3:13" x14ac:dyDescent="0.2">
      <c r="C3296"/>
      <c r="D3296" s="11"/>
      <c r="J3296"/>
      <c r="L3296"/>
      <c r="M3296"/>
    </row>
    <row r="3297" spans="3:13" x14ac:dyDescent="0.2">
      <c r="C3297"/>
      <c r="D3297" s="11"/>
      <c r="J3297"/>
      <c r="L3297"/>
      <c r="M3297"/>
    </row>
    <row r="3298" spans="3:13" x14ac:dyDescent="0.2">
      <c r="C3298"/>
      <c r="D3298" s="11"/>
      <c r="J3298"/>
      <c r="L3298"/>
      <c r="M3298"/>
    </row>
    <row r="3299" spans="3:13" x14ac:dyDescent="0.2">
      <c r="C3299"/>
      <c r="D3299" s="11"/>
      <c r="J3299"/>
      <c r="L3299"/>
      <c r="M3299"/>
    </row>
    <row r="3300" spans="3:13" x14ac:dyDescent="0.2">
      <c r="C3300"/>
      <c r="D3300" s="11"/>
      <c r="J3300"/>
      <c r="L3300"/>
      <c r="M3300"/>
    </row>
    <row r="3301" spans="3:13" x14ac:dyDescent="0.2">
      <c r="C3301"/>
      <c r="D3301" s="11"/>
      <c r="J3301"/>
      <c r="L3301"/>
      <c r="M3301"/>
    </row>
    <row r="3302" spans="3:13" x14ac:dyDescent="0.2">
      <c r="C3302"/>
      <c r="D3302" s="11"/>
      <c r="J3302"/>
      <c r="L3302"/>
      <c r="M3302"/>
    </row>
    <row r="3303" spans="3:13" x14ac:dyDescent="0.2">
      <c r="C3303"/>
      <c r="D3303" s="11"/>
      <c r="J3303"/>
      <c r="L3303"/>
      <c r="M3303"/>
    </row>
    <row r="3304" spans="3:13" x14ac:dyDescent="0.2">
      <c r="C3304"/>
      <c r="D3304" s="11"/>
      <c r="J3304"/>
      <c r="L3304"/>
      <c r="M3304"/>
    </row>
    <row r="3305" spans="3:13" x14ac:dyDescent="0.2">
      <c r="C3305"/>
      <c r="D3305" s="11"/>
      <c r="J3305"/>
      <c r="L3305"/>
      <c r="M3305"/>
    </row>
    <row r="3306" spans="3:13" x14ac:dyDescent="0.2">
      <c r="C3306"/>
      <c r="D3306" s="11"/>
      <c r="J3306"/>
      <c r="L3306"/>
      <c r="M3306"/>
    </row>
    <row r="3307" spans="3:13" x14ac:dyDescent="0.2">
      <c r="C3307"/>
      <c r="D3307" s="11"/>
      <c r="J3307"/>
      <c r="L3307"/>
      <c r="M3307"/>
    </row>
    <row r="3308" spans="3:13" x14ac:dyDescent="0.2">
      <c r="C3308"/>
      <c r="D3308" s="11"/>
      <c r="J3308"/>
      <c r="L3308"/>
      <c r="M3308"/>
    </row>
    <row r="3309" spans="3:13" x14ac:dyDescent="0.2">
      <c r="C3309"/>
      <c r="D3309" s="11"/>
      <c r="J3309"/>
      <c r="L3309"/>
      <c r="M3309"/>
    </row>
    <row r="3310" spans="3:13" x14ac:dyDescent="0.2">
      <c r="C3310"/>
      <c r="D3310" s="11"/>
      <c r="J3310"/>
      <c r="L3310"/>
      <c r="M3310"/>
    </row>
    <row r="3311" spans="3:13" x14ac:dyDescent="0.2">
      <c r="C3311"/>
      <c r="D3311" s="11"/>
      <c r="J3311"/>
      <c r="L3311"/>
      <c r="M3311"/>
    </row>
    <row r="3312" spans="3:13" x14ac:dyDescent="0.2">
      <c r="C3312"/>
      <c r="D3312" s="11"/>
      <c r="J3312"/>
      <c r="L3312"/>
      <c r="M3312"/>
    </row>
    <row r="3313" spans="3:13" x14ac:dyDescent="0.2">
      <c r="C3313"/>
      <c r="D3313" s="11"/>
      <c r="J3313"/>
      <c r="L3313"/>
      <c r="M3313"/>
    </row>
    <row r="3314" spans="3:13" x14ac:dyDescent="0.2">
      <c r="C3314"/>
      <c r="D3314" s="11"/>
      <c r="J3314"/>
      <c r="L3314"/>
      <c r="M3314"/>
    </row>
    <row r="3315" spans="3:13" x14ac:dyDescent="0.2">
      <c r="C3315"/>
      <c r="D3315" s="11"/>
      <c r="J3315"/>
      <c r="L3315"/>
      <c r="M3315"/>
    </row>
    <row r="3316" spans="3:13" x14ac:dyDescent="0.2">
      <c r="C3316"/>
      <c r="D3316" s="11"/>
      <c r="J3316"/>
      <c r="L3316"/>
      <c r="M3316"/>
    </row>
    <row r="3317" spans="3:13" x14ac:dyDescent="0.2">
      <c r="C3317"/>
      <c r="D3317" s="11"/>
      <c r="J3317"/>
      <c r="L3317"/>
      <c r="M3317"/>
    </row>
    <row r="3318" spans="3:13" x14ac:dyDescent="0.2">
      <c r="C3318"/>
      <c r="D3318" s="11"/>
      <c r="J3318"/>
      <c r="L3318"/>
      <c r="M3318"/>
    </row>
    <row r="3319" spans="3:13" x14ac:dyDescent="0.2">
      <c r="C3319"/>
      <c r="D3319" s="11"/>
      <c r="J3319"/>
      <c r="L3319"/>
      <c r="M3319"/>
    </row>
    <row r="3320" spans="3:13" x14ac:dyDescent="0.2">
      <c r="C3320"/>
      <c r="D3320" s="11"/>
      <c r="J3320"/>
      <c r="L3320"/>
      <c r="M3320"/>
    </row>
    <row r="3321" spans="3:13" x14ac:dyDescent="0.2">
      <c r="C3321"/>
      <c r="D3321" s="11"/>
      <c r="J3321"/>
      <c r="L3321"/>
      <c r="M3321"/>
    </row>
    <row r="3322" spans="3:13" x14ac:dyDescent="0.2">
      <c r="C3322"/>
      <c r="D3322" s="11"/>
      <c r="J3322"/>
      <c r="L3322"/>
      <c r="M3322"/>
    </row>
    <row r="3323" spans="3:13" x14ac:dyDescent="0.2">
      <c r="C3323"/>
      <c r="D3323" s="11"/>
      <c r="J3323"/>
      <c r="L3323"/>
      <c r="M3323"/>
    </row>
    <row r="3324" spans="3:13" x14ac:dyDescent="0.2">
      <c r="C3324"/>
      <c r="D3324" s="11"/>
      <c r="J3324"/>
      <c r="L3324"/>
      <c r="M3324"/>
    </row>
    <row r="3325" spans="3:13" x14ac:dyDescent="0.2">
      <c r="C3325"/>
      <c r="D3325" s="11"/>
      <c r="J3325"/>
      <c r="L3325"/>
      <c r="M3325"/>
    </row>
    <row r="3326" spans="3:13" x14ac:dyDescent="0.2">
      <c r="C3326"/>
      <c r="D3326" s="11"/>
      <c r="J3326"/>
      <c r="L3326"/>
      <c r="M3326"/>
    </row>
    <row r="3327" spans="3:13" x14ac:dyDescent="0.2">
      <c r="C3327"/>
      <c r="D3327" s="11"/>
      <c r="J3327"/>
      <c r="L3327"/>
      <c r="M3327"/>
    </row>
    <row r="3328" spans="3:13" x14ac:dyDescent="0.2">
      <c r="C3328"/>
      <c r="D3328" s="11"/>
      <c r="J3328"/>
      <c r="L3328"/>
      <c r="M3328"/>
    </row>
    <row r="3329" spans="3:13" x14ac:dyDescent="0.2">
      <c r="C3329"/>
      <c r="D3329" s="11"/>
      <c r="J3329"/>
      <c r="L3329"/>
      <c r="M3329"/>
    </row>
    <row r="3330" spans="3:13" x14ac:dyDescent="0.2">
      <c r="C3330"/>
      <c r="D3330" s="11"/>
      <c r="J3330"/>
      <c r="L3330"/>
      <c r="M3330"/>
    </row>
    <row r="3331" spans="3:13" x14ac:dyDescent="0.2">
      <c r="C3331"/>
      <c r="D3331" s="11"/>
      <c r="J3331"/>
      <c r="L3331"/>
      <c r="M3331"/>
    </row>
    <row r="3332" spans="3:13" x14ac:dyDescent="0.2">
      <c r="C3332"/>
      <c r="D3332" s="11"/>
      <c r="J3332"/>
      <c r="L3332"/>
      <c r="M3332"/>
    </row>
    <row r="3333" spans="3:13" x14ac:dyDescent="0.2">
      <c r="C3333"/>
      <c r="D3333" s="11"/>
      <c r="J3333"/>
      <c r="L3333"/>
      <c r="M3333"/>
    </row>
    <row r="3334" spans="3:13" x14ac:dyDescent="0.2">
      <c r="C3334"/>
      <c r="D3334" s="11"/>
      <c r="J3334"/>
      <c r="L3334"/>
      <c r="M3334"/>
    </row>
    <row r="3335" spans="3:13" x14ac:dyDescent="0.2">
      <c r="C3335"/>
      <c r="D3335" s="11"/>
      <c r="J3335"/>
      <c r="L3335"/>
      <c r="M3335"/>
    </row>
    <row r="3336" spans="3:13" x14ac:dyDescent="0.2">
      <c r="C3336"/>
      <c r="D3336" s="11"/>
      <c r="J3336"/>
      <c r="L3336"/>
      <c r="M3336"/>
    </row>
    <row r="3337" spans="3:13" x14ac:dyDescent="0.2">
      <c r="C3337"/>
      <c r="D3337" s="11"/>
      <c r="J3337"/>
      <c r="L3337"/>
      <c r="M3337"/>
    </row>
    <row r="3338" spans="3:13" x14ac:dyDescent="0.2">
      <c r="C3338"/>
      <c r="D3338" s="11"/>
      <c r="J3338"/>
      <c r="L3338"/>
      <c r="M3338"/>
    </row>
    <row r="3339" spans="3:13" x14ac:dyDescent="0.2">
      <c r="C3339"/>
      <c r="D3339" s="11"/>
      <c r="J3339"/>
      <c r="L3339"/>
      <c r="M3339"/>
    </row>
    <row r="3340" spans="3:13" x14ac:dyDescent="0.2">
      <c r="C3340"/>
      <c r="D3340" s="11"/>
      <c r="J3340"/>
      <c r="L3340"/>
      <c r="M3340"/>
    </row>
    <row r="3341" spans="3:13" x14ac:dyDescent="0.2">
      <c r="C3341"/>
      <c r="D3341" s="11"/>
      <c r="J3341"/>
      <c r="L3341"/>
      <c r="M3341"/>
    </row>
    <row r="3342" spans="3:13" x14ac:dyDescent="0.2">
      <c r="C3342"/>
      <c r="D3342" s="11"/>
      <c r="J3342"/>
      <c r="L3342"/>
      <c r="M3342"/>
    </row>
    <row r="3343" spans="3:13" x14ac:dyDescent="0.2">
      <c r="C3343"/>
      <c r="D3343" s="11"/>
      <c r="J3343"/>
      <c r="L3343"/>
      <c r="M3343"/>
    </row>
    <row r="3344" spans="3:13" x14ac:dyDescent="0.2">
      <c r="C3344"/>
      <c r="D3344" s="11"/>
      <c r="J3344"/>
      <c r="L3344"/>
      <c r="M3344"/>
    </row>
    <row r="3345" spans="3:13" x14ac:dyDescent="0.2">
      <c r="C3345"/>
      <c r="D3345" s="11"/>
      <c r="J3345"/>
      <c r="L3345"/>
      <c r="M3345"/>
    </row>
    <row r="3346" spans="3:13" x14ac:dyDescent="0.2">
      <c r="C3346"/>
      <c r="D3346" s="11"/>
      <c r="J3346"/>
      <c r="L3346"/>
      <c r="M3346"/>
    </row>
    <row r="3347" spans="3:13" x14ac:dyDescent="0.2">
      <c r="C3347"/>
      <c r="D3347" s="11"/>
      <c r="J3347"/>
      <c r="L3347"/>
      <c r="M3347"/>
    </row>
    <row r="3348" spans="3:13" x14ac:dyDescent="0.2">
      <c r="C3348"/>
      <c r="D3348" s="11"/>
      <c r="J3348"/>
      <c r="L3348"/>
      <c r="M3348"/>
    </row>
    <row r="3349" spans="3:13" x14ac:dyDescent="0.2">
      <c r="C3349"/>
      <c r="D3349" s="11"/>
      <c r="J3349"/>
      <c r="L3349"/>
      <c r="M3349"/>
    </row>
    <row r="3350" spans="3:13" x14ac:dyDescent="0.2">
      <c r="C3350"/>
      <c r="D3350" s="11"/>
      <c r="J3350"/>
      <c r="L3350"/>
      <c r="M3350"/>
    </row>
    <row r="3351" spans="3:13" x14ac:dyDescent="0.2">
      <c r="C3351"/>
      <c r="D3351" s="11"/>
      <c r="J3351"/>
      <c r="L3351"/>
      <c r="M3351"/>
    </row>
    <row r="3352" spans="3:13" x14ac:dyDescent="0.2">
      <c r="C3352"/>
      <c r="D3352" s="11"/>
      <c r="J3352"/>
      <c r="L3352"/>
      <c r="M3352"/>
    </row>
    <row r="3353" spans="3:13" x14ac:dyDescent="0.2">
      <c r="C3353"/>
      <c r="D3353" s="11"/>
      <c r="J3353"/>
      <c r="L3353"/>
      <c r="M3353"/>
    </row>
    <row r="3354" spans="3:13" x14ac:dyDescent="0.2">
      <c r="C3354"/>
      <c r="D3354" s="11"/>
      <c r="J3354"/>
      <c r="L3354"/>
      <c r="M3354"/>
    </row>
    <row r="3355" spans="3:13" x14ac:dyDescent="0.2">
      <c r="C3355"/>
      <c r="D3355" s="11"/>
      <c r="J3355"/>
      <c r="L3355"/>
      <c r="M3355"/>
    </row>
    <row r="3356" spans="3:13" x14ac:dyDescent="0.2">
      <c r="C3356"/>
      <c r="D3356" s="11"/>
      <c r="J3356"/>
      <c r="L3356"/>
      <c r="M3356"/>
    </row>
    <row r="3357" spans="3:13" x14ac:dyDescent="0.2">
      <c r="C3357"/>
      <c r="D3357" s="11"/>
      <c r="J3357"/>
      <c r="L3357"/>
      <c r="M3357"/>
    </row>
    <row r="3358" spans="3:13" x14ac:dyDescent="0.2">
      <c r="C3358"/>
      <c r="D3358" s="11"/>
      <c r="J3358"/>
      <c r="L3358"/>
      <c r="M3358"/>
    </row>
    <row r="3359" spans="3:13" x14ac:dyDescent="0.2">
      <c r="C3359"/>
      <c r="D3359" s="11"/>
      <c r="J3359"/>
      <c r="L3359"/>
      <c r="M3359"/>
    </row>
    <row r="3360" spans="3:13" x14ac:dyDescent="0.2">
      <c r="C3360"/>
      <c r="D3360" s="11"/>
      <c r="J3360"/>
      <c r="L3360"/>
      <c r="M3360"/>
    </row>
    <row r="3361" spans="3:13" x14ac:dyDescent="0.2">
      <c r="C3361"/>
      <c r="D3361" s="11"/>
      <c r="J3361"/>
      <c r="L3361"/>
      <c r="M3361"/>
    </row>
    <row r="3362" spans="3:13" x14ac:dyDescent="0.2">
      <c r="C3362"/>
      <c r="D3362" s="11"/>
      <c r="J3362"/>
      <c r="L3362"/>
      <c r="M3362"/>
    </row>
    <row r="3363" spans="3:13" x14ac:dyDescent="0.2">
      <c r="C3363"/>
      <c r="D3363" s="11"/>
      <c r="J3363"/>
      <c r="L3363"/>
      <c r="M3363"/>
    </row>
    <row r="3364" spans="3:13" x14ac:dyDescent="0.2">
      <c r="C3364"/>
      <c r="D3364" s="11"/>
      <c r="J3364"/>
      <c r="L3364"/>
      <c r="M3364"/>
    </row>
    <row r="3365" spans="3:13" x14ac:dyDescent="0.2">
      <c r="C3365"/>
      <c r="D3365" s="11"/>
      <c r="J3365"/>
      <c r="L3365"/>
      <c r="M3365"/>
    </row>
    <row r="3366" spans="3:13" x14ac:dyDescent="0.2">
      <c r="C3366"/>
      <c r="D3366" s="11"/>
      <c r="J3366"/>
      <c r="L3366"/>
      <c r="M3366"/>
    </row>
    <row r="3367" spans="3:13" x14ac:dyDescent="0.2">
      <c r="C3367"/>
      <c r="D3367" s="11"/>
      <c r="J3367"/>
      <c r="L3367"/>
      <c r="M3367"/>
    </row>
    <row r="3368" spans="3:13" x14ac:dyDescent="0.2">
      <c r="C3368"/>
      <c r="D3368" s="11"/>
      <c r="J3368"/>
      <c r="L3368"/>
      <c r="M3368"/>
    </row>
    <row r="3369" spans="3:13" x14ac:dyDescent="0.2">
      <c r="C3369"/>
      <c r="D3369" s="11"/>
      <c r="J3369"/>
      <c r="L3369"/>
      <c r="M3369"/>
    </row>
    <row r="3370" spans="3:13" x14ac:dyDescent="0.2">
      <c r="C3370"/>
      <c r="D3370" s="11"/>
      <c r="J3370"/>
      <c r="L3370"/>
      <c r="M3370"/>
    </row>
    <row r="3371" spans="3:13" x14ac:dyDescent="0.2">
      <c r="C3371"/>
      <c r="D3371" s="11"/>
      <c r="J3371"/>
      <c r="L3371"/>
      <c r="M3371"/>
    </row>
    <row r="3372" spans="3:13" x14ac:dyDescent="0.2">
      <c r="C3372"/>
      <c r="D3372" s="11"/>
      <c r="J3372"/>
      <c r="L3372"/>
      <c r="M3372"/>
    </row>
    <row r="3373" spans="3:13" x14ac:dyDescent="0.2">
      <c r="C3373"/>
      <c r="D3373" s="11"/>
      <c r="J3373"/>
      <c r="L3373"/>
      <c r="M3373"/>
    </row>
    <row r="3374" spans="3:13" x14ac:dyDescent="0.2">
      <c r="C3374"/>
      <c r="D3374" s="11"/>
      <c r="J3374"/>
      <c r="L3374"/>
      <c r="M3374"/>
    </row>
    <row r="3375" spans="3:13" x14ac:dyDescent="0.2">
      <c r="C3375"/>
      <c r="D3375" s="11"/>
      <c r="J3375"/>
      <c r="L3375"/>
      <c r="M3375"/>
    </row>
    <row r="3376" spans="3:13" x14ac:dyDescent="0.2">
      <c r="C3376"/>
      <c r="D3376" s="11"/>
      <c r="J3376"/>
      <c r="L3376"/>
      <c r="M3376"/>
    </row>
    <row r="3377" spans="3:13" x14ac:dyDescent="0.2">
      <c r="C3377"/>
      <c r="D3377" s="11"/>
      <c r="J3377"/>
      <c r="L3377"/>
      <c r="M3377"/>
    </row>
    <row r="3378" spans="3:13" x14ac:dyDescent="0.2">
      <c r="C3378"/>
      <c r="D3378" s="11"/>
      <c r="J3378"/>
      <c r="L3378"/>
      <c r="M3378"/>
    </row>
    <row r="3379" spans="3:13" x14ac:dyDescent="0.2">
      <c r="C3379"/>
      <c r="D3379" s="11"/>
      <c r="J3379"/>
      <c r="L3379"/>
      <c r="M3379"/>
    </row>
    <row r="3380" spans="3:13" x14ac:dyDescent="0.2">
      <c r="C3380"/>
      <c r="D3380" s="11"/>
      <c r="J3380"/>
      <c r="L3380"/>
      <c r="M3380"/>
    </row>
    <row r="3381" spans="3:13" x14ac:dyDescent="0.2">
      <c r="C3381"/>
      <c r="D3381" s="11"/>
      <c r="J3381"/>
      <c r="L3381"/>
      <c r="M3381"/>
    </row>
    <row r="3382" spans="3:13" x14ac:dyDescent="0.2">
      <c r="C3382"/>
      <c r="D3382" s="11"/>
      <c r="J3382"/>
      <c r="L3382"/>
      <c r="M3382"/>
    </row>
    <row r="3383" spans="3:13" x14ac:dyDescent="0.2">
      <c r="C3383"/>
      <c r="D3383" s="11"/>
      <c r="J3383"/>
      <c r="L3383"/>
      <c r="M3383"/>
    </row>
    <row r="3384" spans="3:13" x14ac:dyDescent="0.2">
      <c r="C3384"/>
      <c r="D3384" s="11"/>
      <c r="J3384"/>
      <c r="L3384"/>
      <c r="M3384"/>
    </row>
    <row r="3385" spans="3:13" x14ac:dyDescent="0.2">
      <c r="C3385"/>
      <c r="D3385" s="11"/>
      <c r="J3385"/>
      <c r="L3385"/>
      <c r="M3385"/>
    </row>
    <row r="3386" spans="3:13" x14ac:dyDescent="0.2">
      <c r="C3386"/>
      <c r="D3386" s="11"/>
      <c r="J3386"/>
      <c r="L3386"/>
      <c r="M3386"/>
    </row>
    <row r="3387" spans="3:13" x14ac:dyDescent="0.2">
      <c r="C3387"/>
      <c r="D3387" s="11"/>
      <c r="J3387"/>
      <c r="L3387"/>
      <c r="M3387"/>
    </row>
    <row r="3388" spans="3:13" x14ac:dyDescent="0.2">
      <c r="C3388"/>
      <c r="D3388" s="11"/>
      <c r="J3388"/>
      <c r="L3388"/>
      <c r="M3388"/>
    </row>
    <row r="3389" spans="3:13" x14ac:dyDescent="0.2">
      <c r="C3389"/>
      <c r="D3389" s="11"/>
      <c r="J3389"/>
      <c r="L3389"/>
      <c r="M3389"/>
    </row>
    <row r="3390" spans="3:13" x14ac:dyDescent="0.2">
      <c r="C3390"/>
      <c r="D3390" s="11"/>
      <c r="J3390"/>
      <c r="L3390"/>
      <c r="M3390"/>
    </row>
    <row r="3391" spans="3:13" x14ac:dyDescent="0.2">
      <c r="C3391"/>
      <c r="D3391" s="11"/>
      <c r="J3391"/>
      <c r="L3391"/>
      <c r="M3391"/>
    </row>
    <row r="3392" spans="3:13" x14ac:dyDescent="0.2">
      <c r="C3392"/>
      <c r="D3392" s="11"/>
      <c r="J3392"/>
      <c r="L3392"/>
      <c r="M3392"/>
    </row>
    <row r="3393" spans="3:13" x14ac:dyDescent="0.2">
      <c r="C3393"/>
      <c r="D3393" s="11"/>
      <c r="J3393"/>
      <c r="L3393"/>
      <c r="M3393"/>
    </row>
    <row r="3394" spans="3:13" x14ac:dyDescent="0.2">
      <c r="C3394"/>
      <c r="D3394" s="11"/>
      <c r="J3394"/>
      <c r="L3394"/>
      <c r="M3394"/>
    </row>
    <row r="3395" spans="3:13" x14ac:dyDescent="0.2">
      <c r="C3395"/>
      <c r="D3395" s="11"/>
      <c r="J3395"/>
      <c r="L3395"/>
      <c r="M3395"/>
    </row>
    <row r="3396" spans="3:13" x14ac:dyDescent="0.2">
      <c r="C3396"/>
      <c r="D3396" s="11"/>
      <c r="J3396"/>
      <c r="L3396"/>
      <c r="M3396"/>
    </row>
    <row r="3397" spans="3:13" x14ac:dyDescent="0.2">
      <c r="C3397"/>
      <c r="D3397" s="11"/>
      <c r="J3397"/>
      <c r="L3397"/>
      <c r="M3397"/>
    </row>
    <row r="3398" spans="3:13" x14ac:dyDescent="0.2">
      <c r="C3398"/>
      <c r="D3398" s="11"/>
      <c r="J3398"/>
      <c r="L3398"/>
      <c r="M3398"/>
    </row>
    <row r="3399" spans="3:13" x14ac:dyDescent="0.2">
      <c r="C3399"/>
      <c r="D3399" s="11"/>
      <c r="J3399"/>
      <c r="L3399"/>
      <c r="M3399"/>
    </row>
    <row r="3400" spans="3:13" x14ac:dyDescent="0.2">
      <c r="C3400"/>
      <c r="D3400" s="11"/>
      <c r="J3400"/>
      <c r="L3400"/>
      <c r="M3400"/>
    </row>
    <row r="3401" spans="3:13" x14ac:dyDescent="0.2">
      <c r="C3401"/>
      <c r="D3401" s="11"/>
      <c r="J3401"/>
      <c r="L3401"/>
      <c r="M3401"/>
    </row>
    <row r="3402" spans="3:13" x14ac:dyDescent="0.2">
      <c r="C3402"/>
      <c r="D3402" s="11"/>
      <c r="J3402"/>
      <c r="L3402"/>
      <c r="M3402"/>
    </row>
    <row r="3403" spans="3:13" x14ac:dyDescent="0.2">
      <c r="C3403"/>
      <c r="D3403" s="11"/>
      <c r="J3403"/>
      <c r="L3403"/>
      <c r="M3403"/>
    </row>
    <row r="3404" spans="3:13" x14ac:dyDescent="0.2">
      <c r="C3404"/>
      <c r="D3404" s="11"/>
      <c r="J3404"/>
      <c r="L3404"/>
      <c r="M3404"/>
    </row>
    <row r="3405" spans="3:13" x14ac:dyDescent="0.2">
      <c r="C3405"/>
      <c r="D3405" s="11"/>
      <c r="J3405"/>
      <c r="L3405"/>
      <c r="M3405"/>
    </row>
    <row r="3406" spans="3:13" x14ac:dyDescent="0.2">
      <c r="C3406"/>
      <c r="D3406" s="11"/>
      <c r="J3406"/>
      <c r="L3406"/>
      <c r="M3406"/>
    </row>
    <row r="3407" spans="3:13" x14ac:dyDescent="0.2">
      <c r="C3407"/>
      <c r="D3407" s="11"/>
      <c r="J3407"/>
      <c r="L3407"/>
      <c r="M3407"/>
    </row>
    <row r="3408" spans="3:13" x14ac:dyDescent="0.2">
      <c r="C3408"/>
      <c r="D3408" s="11"/>
      <c r="J3408"/>
      <c r="L3408"/>
      <c r="M3408"/>
    </row>
    <row r="3409" spans="3:13" x14ac:dyDescent="0.2">
      <c r="C3409"/>
      <c r="D3409" s="11"/>
      <c r="J3409"/>
      <c r="L3409"/>
      <c r="M3409"/>
    </row>
    <row r="3410" spans="3:13" x14ac:dyDescent="0.2">
      <c r="C3410"/>
      <c r="D3410" s="11"/>
      <c r="J3410"/>
      <c r="L3410"/>
      <c r="M3410"/>
    </row>
    <row r="3411" spans="3:13" x14ac:dyDescent="0.2">
      <c r="C3411"/>
      <c r="D3411" s="11"/>
      <c r="J3411"/>
      <c r="L3411"/>
      <c r="M3411"/>
    </row>
    <row r="3412" spans="3:13" x14ac:dyDescent="0.2">
      <c r="C3412"/>
      <c r="D3412" s="11"/>
      <c r="J3412"/>
      <c r="L3412"/>
      <c r="M3412"/>
    </row>
    <row r="3413" spans="3:13" x14ac:dyDescent="0.2">
      <c r="C3413"/>
      <c r="D3413" s="11"/>
      <c r="J3413"/>
      <c r="L3413"/>
      <c r="M3413"/>
    </row>
    <row r="3414" spans="3:13" x14ac:dyDescent="0.2">
      <c r="C3414"/>
      <c r="D3414" s="11"/>
      <c r="J3414"/>
      <c r="L3414"/>
      <c r="M3414"/>
    </row>
    <row r="3415" spans="3:13" x14ac:dyDescent="0.2">
      <c r="C3415"/>
      <c r="D3415" s="11"/>
      <c r="J3415"/>
      <c r="L3415"/>
      <c r="M3415"/>
    </row>
    <row r="3416" spans="3:13" x14ac:dyDescent="0.2">
      <c r="C3416"/>
      <c r="D3416" s="11"/>
      <c r="J3416"/>
      <c r="L3416"/>
      <c r="M3416"/>
    </row>
    <row r="3417" spans="3:13" x14ac:dyDescent="0.2">
      <c r="C3417"/>
      <c r="D3417" s="11"/>
      <c r="J3417"/>
      <c r="L3417"/>
      <c r="M3417"/>
    </row>
    <row r="3418" spans="3:13" x14ac:dyDescent="0.2">
      <c r="C3418"/>
      <c r="D3418" s="11"/>
      <c r="J3418"/>
      <c r="L3418"/>
      <c r="M3418"/>
    </row>
    <row r="3419" spans="3:13" x14ac:dyDescent="0.2">
      <c r="C3419"/>
      <c r="D3419" s="11"/>
      <c r="J3419"/>
      <c r="L3419"/>
      <c r="M3419"/>
    </row>
    <row r="3420" spans="3:13" x14ac:dyDescent="0.2">
      <c r="C3420"/>
      <c r="D3420" s="11"/>
      <c r="J3420"/>
      <c r="L3420"/>
      <c r="M3420"/>
    </row>
    <row r="3421" spans="3:13" x14ac:dyDescent="0.2">
      <c r="C3421"/>
      <c r="D3421" s="11"/>
      <c r="J3421"/>
      <c r="L3421"/>
      <c r="M3421"/>
    </row>
    <row r="3422" spans="3:13" x14ac:dyDescent="0.2">
      <c r="C3422"/>
      <c r="D3422" s="11"/>
      <c r="J3422"/>
      <c r="L3422"/>
      <c r="M3422"/>
    </row>
    <row r="3423" spans="3:13" x14ac:dyDescent="0.2">
      <c r="C3423"/>
      <c r="D3423" s="11"/>
      <c r="J3423"/>
      <c r="L3423"/>
      <c r="M3423"/>
    </row>
    <row r="3424" spans="3:13" x14ac:dyDescent="0.2">
      <c r="C3424"/>
      <c r="D3424" s="11"/>
      <c r="J3424"/>
      <c r="L3424"/>
      <c r="M3424"/>
    </row>
    <row r="3425" spans="3:13" x14ac:dyDescent="0.2">
      <c r="C3425"/>
      <c r="D3425" s="11"/>
      <c r="J3425"/>
      <c r="L3425"/>
      <c r="M3425"/>
    </row>
    <row r="3426" spans="3:13" x14ac:dyDescent="0.2">
      <c r="C3426"/>
      <c r="D3426" s="11"/>
      <c r="J3426"/>
      <c r="L3426"/>
      <c r="M3426"/>
    </row>
    <row r="3427" spans="3:13" x14ac:dyDescent="0.2">
      <c r="C3427"/>
      <c r="D3427" s="11"/>
      <c r="J3427"/>
      <c r="L3427"/>
      <c r="M3427"/>
    </row>
    <row r="3428" spans="3:13" x14ac:dyDescent="0.2">
      <c r="C3428"/>
      <c r="D3428" s="11"/>
      <c r="J3428"/>
      <c r="L3428"/>
      <c r="M3428"/>
    </row>
    <row r="3429" spans="3:13" x14ac:dyDescent="0.2">
      <c r="C3429"/>
      <c r="D3429" s="11"/>
      <c r="J3429"/>
      <c r="L3429"/>
      <c r="M3429"/>
    </row>
    <row r="3430" spans="3:13" x14ac:dyDescent="0.2">
      <c r="C3430"/>
      <c r="D3430" s="11"/>
      <c r="J3430"/>
      <c r="L3430"/>
      <c r="M3430"/>
    </row>
    <row r="3431" spans="3:13" x14ac:dyDescent="0.2">
      <c r="C3431"/>
      <c r="D3431" s="11"/>
      <c r="J3431"/>
      <c r="L3431"/>
      <c r="M3431"/>
    </row>
    <row r="3432" spans="3:13" x14ac:dyDescent="0.2">
      <c r="C3432"/>
      <c r="D3432" s="11"/>
      <c r="J3432"/>
      <c r="L3432"/>
      <c r="M3432"/>
    </row>
    <row r="3433" spans="3:13" x14ac:dyDescent="0.2">
      <c r="C3433"/>
      <c r="D3433" s="11"/>
      <c r="J3433"/>
      <c r="L3433"/>
      <c r="M3433"/>
    </row>
    <row r="3434" spans="3:13" x14ac:dyDescent="0.2">
      <c r="C3434"/>
      <c r="D3434" s="11"/>
      <c r="J3434"/>
      <c r="L3434"/>
      <c r="M3434"/>
    </row>
    <row r="3435" spans="3:13" x14ac:dyDescent="0.2">
      <c r="C3435"/>
      <c r="D3435" s="11"/>
      <c r="J3435"/>
      <c r="L3435"/>
      <c r="M3435"/>
    </row>
    <row r="3436" spans="3:13" x14ac:dyDescent="0.2">
      <c r="C3436"/>
      <c r="D3436" s="11"/>
      <c r="J3436"/>
      <c r="L3436"/>
      <c r="M3436"/>
    </row>
    <row r="3437" spans="3:13" x14ac:dyDescent="0.2">
      <c r="C3437"/>
      <c r="D3437" s="11"/>
      <c r="J3437"/>
      <c r="L3437"/>
      <c r="M3437"/>
    </row>
    <row r="3438" spans="3:13" x14ac:dyDescent="0.2">
      <c r="C3438"/>
      <c r="D3438" s="11"/>
      <c r="J3438"/>
      <c r="L3438"/>
      <c r="M3438"/>
    </row>
    <row r="3439" spans="3:13" x14ac:dyDescent="0.2">
      <c r="C3439"/>
      <c r="D3439" s="11"/>
      <c r="J3439"/>
      <c r="L3439"/>
      <c r="M3439"/>
    </row>
    <row r="3440" spans="3:13" x14ac:dyDescent="0.2">
      <c r="C3440"/>
      <c r="D3440" s="11"/>
      <c r="J3440"/>
      <c r="L3440"/>
      <c r="M3440"/>
    </row>
    <row r="3441" spans="3:13" x14ac:dyDescent="0.2">
      <c r="C3441"/>
      <c r="D3441" s="11"/>
      <c r="J3441"/>
      <c r="L3441"/>
      <c r="M3441"/>
    </row>
    <row r="3442" spans="3:13" x14ac:dyDescent="0.2">
      <c r="C3442"/>
      <c r="D3442" s="11"/>
      <c r="J3442"/>
      <c r="L3442"/>
      <c r="M3442"/>
    </row>
    <row r="3443" spans="3:13" x14ac:dyDescent="0.2">
      <c r="C3443"/>
      <c r="D3443" s="11"/>
      <c r="J3443"/>
      <c r="L3443"/>
      <c r="M3443"/>
    </row>
    <row r="3444" spans="3:13" x14ac:dyDescent="0.2">
      <c r="C3444"/>
      <c r="D3444" s="11"/>
      <c r="J3444"/>
      <c r="L3444"/>
      <c r="M3444"/>
    </row>
    <row r="3445" spans="3:13" x14ac:dyDescent="0.2">
      <c r="C3445"/>
      <c r="D3445" s="11"/>
      <c r="J3445"/>
      <c r="L3445"/>
      <c r="M3445"/>
    </row>
    <row r="3446" spans="3:13" x14ac:dyDescent="0.2">
      <c r="C3446"/>
      <c r="D3446" s="11"/>
      <c r="J3446"/>
      <c r="L3446"/>
      <c r="M3446"/>
    </row>
    <row r="3447" spans="3:13" x14ac:dyDescent="0.2">
      <c r="C3447"/>
      <c r="D3447" s="11"/>
      <c r="J3447"/>
      <c r="L3447"/>
      <c r="M3447"/>
    </row>
    <row r="3448" spans="3:13" x14ac:dyDescent="0.2">
      <c r="C3448"/>
      <c r="D3448" s="11"/>
      <c r="J3448"/>
      <c r="L3448"/>
      <c r="M3448"/>
    </row>
    <row r="3449" spans="3:13" x14ac:dyDescent="0.2">
      <c r="C3449"/>
      <c r="D3449" s="11"/>
      <c r="J3449"/>
      <c r="L3449"/>
      <c r="M3449"/>
    </row>
    <row r="3450" spans="3:13" x14ac:dyDescent="0.2">
      <c r="C3450"/>
      <c r="D3450" s="11"/>
      <c r="J3450"/>
      <c r="L3450"/>
      <c r="M3450"/>
    </row>
    <row r="3451" spans="3:13" x14ac:dyDescent="0.2">
      <c r="C3451"/>
      <c r="D3451" s="11"/>
      <c r="J3451"/>
      <c r="L3451"/>
      <c r="M3451"/>
    </row>
    <row r="3452" spans="3:13" x14ac:dyDescent="0.2">
      <c r="C3452"/>
      <c r="D3452" s="11"/>
      <c r="J3452"/>
      <c r="L3452"/>
      <c r="M3452"/>
    </row>
    <row r="3453" spans="3:13" x14ac:dyDescent="0.2">
      <c r="C3453"/>
      <c r="D3453" s="11"/>
      <c r="J3453"/>
      <c r="L3453"/>
      <c r="M3453"/>
    </row>
    <row r="3454" spans="3:13" x14ac:dyDescent="0.2">
      <c r="C3454"/>
      <c r="D3454" s="11"/>
      <c r="J3454"/>
      <c r="L3454"/>
      <c r="M3454"/>
    </row>
    <row r="3455" spans="3:13" x14ac:dyDescent="0.2">
      <c r="C3455"/>
      <c r="D3455" s="11"/>
      <c r="J3455"/>
      <c r="L3455"/>
      <c r="M3455"/>
    </row>
    <row r="3456" spans="3:13" x14ac:dyDescent="0.2">
      <c r="C3456"/>
      <c r="D3456" s="11"/>
      <c r="J3456"/>
      <c r="L3456"/>
      <c r="M3456"/>
    </row>
    <row r="3457" spans="3:13" x14ac:dyDescent="0.2">
      <c r="C3457"/>
      <c r="D3457" s="11"/>
      <c r="J3457"/>
      <c r="L3457"/>
      <c r="M3457"/>
    </row>
    <row r="3458" spans="3:13" x14ac:dyDescent="0.2">
      <c r="C3458"/>
      <c r="D3458" s="11"/>
      <c r="J3458"/>
      <c r="L3458"/>
      <c r="M3458"/>
    </row>
    <row r="3459" spans="3:13" x14ac:dyDescent="0.2">
      <c r="C3459"/>
      <c r="D3459" s="11"/>
      <c r="J3459"/>
      <c r="L3459"/>
      <c r="M3459"/>
    </row>
    <row r="3460" spans="3:13" x14ac:dyDescent="0.2">
      <c r="C3460"/>
      <c r="D3460" s="11"/>
      <c r="J3460"/>
      <c r="L3460"/>
      <c r="M3460"/>
    </row>
    <row r="3461" spans="3:13" x14ac:dyDescent="0.2">
      <c r="C3461"/>
      <c r="D3461" s="11"/>
      <c r="J3461"/>
      <c r="L3461"/>
      <c r="M3461"/>
    </row>
    <row r="3462" spans="3:13" x14ac:dyDescent="0.2">
      <c r="C3462"/>
      <c r="D3462" s="11"/>
      <c r="J3462"/>
      <c r="L3462"/>
      <c r="M3462"/>
    </row>
    <row r="3463" spans="3:13" x14ac:dyDescent="0.2">
      <c r="C3463"/>
      <c r="D3463" s="11"/>
      <c r="J3463"/>
      <c r="L3463"/>
      <c r="M3463"/>
    </row>
    <row r="3464" spans="3:13" x14ac:dyDescent="0.2">
      <c r="C3464"/>
      <c r="D3464" s="11"/>
      <c r="J3464"/>
      <c r="L3464"/>
      <c r="M3464"/>
    </row>
    <row r="3465" spans="3:13" x14ac:dyDescent="0.2">
      <c r="C3465"/>
      <c r="D3465" s="11"/>
      <c r="J3465"/>
      <c r="L3465"/>
      <c r="M3465"/>
    </row>
    <row r="3466" spans="3:13" x14ac:dyDescent="0.2">
      <c r="C3466"/>
      <c r="D3466" s="11"/>
      <c r="J3466"/>
      <c r="L3466"/>
      <c r="M3466"/>
    </row>
    <row r="3467" spans="3:13" x14ac:dyDescent="0.2">
      <c r="C3467"/>
      <c r="D3467" s="11"/>
      <c r="J3467"/>
      <c r="L3467"/>
      <c r="M3467"/>
    </row>
    <row r="3468" spans="3:13" x14ac:dyDescent="0.2">
      <c r="C3468"/>
      <c r="D3468" s="11"/>
      <c r="J3468"/>
      <c r="L3468"/>
      <c r="M3468"/>
    </row>
    <row r="3469" spans="3:13" x14ac:dyDescent="0.2">
      <c r="C3469"/>
      <c r="D3469" s="11"/>
      <c r="J3469"/>
      <c r="L3469"/>
      <c r="M3469"/>
    </row>
    <row r="3470" spans="3:13" x14ac:dyDescent="0.2">
      <c r="C3470"/>
      <c r="D3470" s="11"/>
      <c r="J3470"/>
      <c r="L3470"/>
      <c r="M3470"/>
    </row>
    <row r="3471" spans="3:13" x14ac:dyDescent="0.2">
      <c r="C3471"/>
      <c r="D3471" s="11"/>
      <c r="J3471"/>
      <c r="L3471"/>
      <c r="M3471"/>
    </row>
    <row r="3472" spans="3:13" x14ac:dyDescent="0.2">
      <c r="C3472"/>
      <c r="D3472" s="11"/>
      <c r="J3472"/>
      <c r="L3472"/>
      <c r="M3472"/>
    </row>
    <row r="3473" spans="3:13" x14ac:dyDescent="0.2">
      <c r="C3473"/>
      <c r="D3473" s="11"/>
      <c r="J3473"/>
      <c r="L3473"/>
      <c r="M3473"/>
    </row>
    <row r="3474" spans="3:13" x14ac:dyDescent="0.2">
      <c r="C3474"/>
      <c r="D3474" s="11"/>
      <c r="J3474"/>
      <c r="L3474"/>
      <c r="M3474"/>
    </row>
    <row r="3475" spans="3:13" x14ac:dyDescent="0.2">
      <c r="C3475"/>
      <c r="D3475" s="11"/>
      <c r="J3475"/>
      <c r="L3475"/>
      <c r="M3475"/>
    </row>
    <row r="3476" spans="3:13" x14ac:dyDescent="0.2">
      <c r="C3476"/>
      <c r="D3476" s="11"/>
      <c r="J3476"/>
      <c r="L3476"/>
      <c r="M3476"/>
    </row>
    <row r="3477" spans="3:13" x14ac:dyDescent="0.2">
      <c r="C3477"/>
      <c r="D3477" s="11"/>
      <c r="J3477"/>
      <c r="L3477"/>
      <c r="M3477"/>
    </row>
    <row r="3478" spans="3:13" x14ac:dyDescent="0.2">
      <c r="C3478"/>
      <c r="D3478" s="11"/>
      <c r="J3478"/>
      <c r="L3478"/>
      <c r="M3478"/>
    </row>
    <row r="3479" spans="3:13" x14ac:dyDescent="0.2">
      <c r="C3479"/>
      <c r="D3479" s="11"/>
      <c r="J3479"/>
      <c r="L3479"/>
      <c r="M3479"/>
    </row>
    <row r="3480" spans="3:13" x14ac:dyDescent="0.2">
      <c r="C3480"/>
      <c r="D3480" s="11"/>
      <c r="J3480"/>
      <c r="L3480"/>
      <c r="M3480"/>
    </row>
    <row r="3481" spans="3:13" x14ac:dyDescent="0.2">
      <c r="C3481"/>
      <c r="D3481" s="11"/>
      <c r="J3481"/>
      <c r="L3481"/>
      <c r="M3481"/>
    </row>
    <row r="3482" spans="3:13" x14ac:dyDescent="0.2">
      <c r="C3482"/>
      <c r="D3482" s="11"/>
      <c r="J3482"/>
      <c r="L3482"/>
      <c r="M3482"/>
    </row>
    <row r="3483" spans="3:13" x14ac:dyDescent="0.2">
      <c r="C3483"/>
      <c r="D3483" s="11"/>
      <c r="J3483"/>
      <c r="L3483"/>
      <c r="M3483"/>
    </row>
    <row r="3484" spans="3:13" x14ac:dyDescent="0.2">
      <c r="C3484"/>
      <c r="D3484" s="11"/>
      <c r="J3484"/>
      <c r="L3484"/>
      <c r="M3484"/>
    </row>
    <row r="3485" spans="3:13" x14ac:dyDescent="0.2">
      <c r="C3485"/>
      <c r="D3485" s="11"/>
      <c r="J3485"/>
      <c r="L3485"/>
      <c r="M3485"/>
    </row>
    <row r="3486" spans="3:13" x14ac:dyDescent="0.2">
      <c r="C3486"/>
      <c r="D3486" s="11"/>
      <c r="J3486"/>
      <c r="L3486"/>
      <c r="M3486"/>
    </row>
    <row r="3487" spans="3:13" x14ac:dyDescent="0.2">
      <c r="C3487"/>
      <c r="D3487" s="11"/>
      <c r="J3487"/>
      <c r="L3487"/>
      <c r="M3487"/>
    </row>
    <row r="3488" spans="3:13" x14ac:dyDescent="0.2">
      <c r="C3488"/>
      <c r="D3488" s="11"/>
      <c r="J3488"/>
      <c r="L3488"/>
      <c r="M3488"/>
    </row>
    <row r="3489" spans="3:13" x14ac:dyDescent="0.2">
      <c r="C3489"/>
      <c r="D3489" s="11"/>
      <c r="J3489"/>
      <c r="L3489"/>
      <c r="M3489"/>
    </row>
    <row r="3490" spans="3:13" x14ac:dyDescent="0.2">
      <c r="C3490"/>
      <c r="D3490" s="11"/>
      <c r="J3490"/>
      <c r="L3490"/>
      <c r="M3490"/>
    </row>
    <row r="3491" spans="3:13" x14ac:dyDescent="0.2">
      <c r="C3491"/>
      <c r="D3491" s="11"/>
      <c r="J3491"/>
      <c r="L3491"/>
      <c r="M3491"/>
    </row>
    <row r="3492" spans="3:13" x14ac:dyDescent="0.2">
      <c r="C3492"/>
      <c r="D3492" s="11"/>
      <c r="J3492"/>
      <c r="L3492"/>
      <c r="M3492"/>
    </row>
    <row r="3493" spans="3:13" x14ac:dyDescent="0.2">
      <c r="C3493"/>
      <c r="D3493" s="11"/>
      <c r="J3493"/>
      <c r="L3493"/>
      <c r="M3493"/>
    </row>
    <row r="3494" spans="3:13" x14ac:dyDescent="0.2">
      <c r="C3494"/>
      <c r="D3494" s="11"/>
      <c r="J3494"/>
      <c r="L3494"/>
      <c r="M3494"/>
    </row>
    <row r="3495" spans="3:13" x14ac:dyDescent="0.2">
      <c r="C3495"/>
      <c r="D3495" s="11"/>
      <c r="J3495"/>
      <c r="L3495"/>
      <c r="M3495"/>
    </row>
    <row r="3496" spans="3:13" x14ac:dyDescent="0.2">
      <c r="C3496"/>
      <c r="D3496" s="11"/>
      <c r="J3496"/>
      <c r="L3496"/>
      <c r="M3496"/>
    </row>
    <row r="3497" spans="3:13" x14ac:dyDescent="0.2">
      <c r="C3497"/>
      <c r="D3497" s="11"/>
      <c r="J3497"/>
      <c r="L3497"/>
      <c r="M3497"/>
    </row>
    <row r="3498" spans="3:13" x14ac:dyDescent="0.2">
      <c r="C3498"/>
      <c r="D3498" s="11"/>
      <c r="J3498"/>
      <c r="L3498"/>
      <c r="M3498"/>
    </row>
    <row r="3499" spans="3:13" x14ac:dyDescent="0.2">
      <c r="C3499"/>
      <c r="D3499" s="11"/>
      <c r="J3499"/>
      <c r="L3499"/>
      <c r="M3499"/>
    </row>
    <row r="3500" spans="3:13" x14ac:dyDescent="0.2">
      <c r="C3500"/>
      <c r="D3500" s="11"/>
      <c r="J3500"/>
      <c r="L3500"/>
      <c r="M3500"/>
    </row>
    <row r="3501" spans="3:13" x14ac:dyDescent="0.2">
      <c r="C3501"/>
      <c r="D3501" s="11"/>
      <c r="J3501"/>
      <c r="L3501"/>
      <c r="M3501"/>
    </row>
    <row r="3502" spans="3:13" x14ac:dyDescent="0.2">
      <c r="C3502"/>
      <c r="D3502" s="11"/>
      <c r="J3502"/>
      <c r="L3502"/>
      <c r="M3502"/>
    </row>
    <row r="3503" spans="3:13" x14ac:dyDescent="0.2">
      <c r="C3503"/>
      <c r="D3503" s="11"/>
      <c r="J3503"/>
      <c r="L3503"/>
      <c r="M3503"/>
    </row>
    <row r="3504" spans="3:13" x14ac:dyDescent="0.2">
      <c r="C3504"/>
      <c r="D3504" s="11"/>
      <c r="J3504"/>
      <c r="L3504"/>
      <c r="M3504"/>
    </row>
    <row r="3505" spans="3:13" x14ac:dyDescent="0.2">
      <c r="C3505"/>
      <c r="D3505" s="11"/>
      <c r="J3505"/>
      <c r="L3505"/>
      <c r="M3505"/>
    </row>
    <row r="3506" spans="3:13" x14ac:dyDescent="0.2">
      <c r="C3506"/>
      <c r="D3506" s="11"/>
      <c r="J3506"/>
      <c r="L3506"/>
      <c r="M3506"/>
    </row>
    <row r="3507" spans="3:13" x14ac:dyDescent="0.2">
      <c r="C3507"/>
      <c r="D3507" s="11"/>
      <c r="J3507"/>
      <c r="L3507"/>
      <c r="M3507"/>
    </row>
    <row r="3508" spans="3:13" x14ac:dyDescent="0.2">
      <c r="C3508"/>
      <c r="D3508" s="11"/>
      <c r="J3508"/>
      <c r="L3508"/>
      <c r="M3508"/>
    </row>
    <row r="3509" spans="3:13" x14ac:dyDescent="0.2">
      <c r="C3509"/>
      <c r="D3509" s="11"/>
      <c r="J3509"/>
      <c r="L3509"/>
      <c r="M3509"/>
    </row>
    <row r="3510" spans="3:13" x14ac:dyDescent="0.2">
      <c r="C3510"/>
      <c r="D3510" s="11"/>
      <c r="J3510"/>
      <c r="L3510"/>
      <c r="M3510"/>
    </row>
    <row r="3511" spans="3:13" x14ac:dyDescent="0.2">
      <c r="C3511"/>
      <c r="D3511" s="11"/>
      <c r="J3511"/>
      <c r="L3511"/>
      <c r="M3511"/>
    </row>
    <row r="3512" spans="3:13" x14ac:dyDescent="0.2">
      <c r="C3512"/>
      <c r="D3512" s="11"/>
      <c r="J3512"/>
      <c r="L3512"/>
      <c r="M3512"/>
    </row>
    <row r="3513" spans="3:13" x14ac:dyDescent="0.2">
      <c r="C3513"/>
      <c r="D3513" s="11"/>
      <c r="J3513"/>
      <c r="L3513"/>
      <c r="M3513"/>
    </row>
    <row r="3514" spans="3:13" x14ac:dyDescent="0.2">
      <c r="C3514"/>
      <c r="D3514" s="11"/>
      <c r="J3514"/>
      <c r="L3514"/>
      <c r="M3514"/>
    </row>
    <row r="3515" spans="3:13" x14ac:dyDescent="0.2">
      <c r="C3515"/>
      <c r="D3515" s="11"/>
      <c r="J3515"/>
      <c r="L3515"/>
      <c r="M3515"/>
    </row>
    <row r="3516" spans="3:13" x14ac:dyDescent="0.2">
      <c r="C3516"/>
      <c r="D3516" s="11"/>
      <c r="J3516"/>
      <c r="L3516"/>
      <c r="M3516"/>
    </row>
    <row r="3517" spans="3:13" x14ac:dyDescent="0.2">
      <c r="C3517"/>
      <c r="D3517" s="11"/>
      <c r="J3517"/>
      <c r="L3517"/>
      <c r="M3517"/>
    </row>
    <row r="3518" spans="3:13" x14ac:dyDescent="0.2">
      <c r="C3518"/>
      <c r="D3518" s="11"/>
      <c r="J3518"/>
      <c r="L3518"/>
      <c r="M3518"/>
    </row>
    <row r="3519" spans="3:13" x14ac:dyDescent="0.2">
      <c r="C3519"/>
      <c r="D3519" s="11"/>
      <c r="J3519"/>
      <c r="L3519"/>
      <c r="M3519"/>
    </row>
    <row r="3520" spans="3:13" x14ac:dyDescent="0.2">
      <c r="C3520"/>
      <c r="D3520" s="11"/>
      <c r="J3520"/>
      <c r="L3520"/>
      <c r="M3520"/>
    </row>
    <row r="3521" spans="3:13" x14ac:dyDescent="0.2">
      <c r="C3521"/>
      <c r="D3521" s="11"/>
      <c r="J3521"/>
      <c r="L3521"/>
      <c r="M3521"/>
    </row>
    <row r="3522" spans="3:13" x14ac:dyDescent="0.2">
      <c r="C3522"/>
      <c r="D3522" s="11"/>
      <c r="J3522"/>
      <c r="L3522"/>
      <c r="M3522"/>
    </row>
    <row r="3523" spans="3:13" x14ac:dyDescent="0.2">
      <c r="C3523"/>
      <c r="D3523" s="11"/>
      <c r="J3523"/>
      <c r="L3523"/>
      <c r="M3523"/>
    </row>
    <row r="3524" spans="3:13" x14ac:dyDescent="0.2">
      <c r="C3524"/>
      <c r="D3524" s="11"/>
      <c r="J3524"/>
      <c r="L3524"/>
      <c r="M3524"/>
    </row>
    <row r="3525" spans="3:13" x14ac:dyDescent="0.2">
      <c r="C3525"/>
      <c r="D3525" s="11"/>
      <c r="J3525"/>
      <c r="L3525"/>
      <c r="M3525"/>
    </row>
    <row r="3526" spans="3:13" x14ac:dyDescent="0.2">
      <c r="C3526"/>
      <c r="D3526" s="11"/>
      <c r="J3526"/>
      <c r="L3526"/>
      <c r="M3526"/>
    </row>
    <row r="3527" spans="3:13" x14ac:dyDescent="0.2">
      <c r="C3527"/>
      <c r="D3527" s="11"/>
      <c r="J3527"/>
      <c r="L3527"/>
      <c r="M3527"/>
    </row>
    <row r="3528" spans="3:13" x14ac:dyDescent="0.2">
      <c r="C3528"/>
      <c r="D3528" s="11"/>
      <c r="J3528"/>
      <c r="L3528"/>
      <c r="M3528"/>
    </row>
    <row r="3529" spans="3:13" x14ac:dyDescent="0.2">
      <c r="C3529"/>
      <c r="D3529" s="11"/>
      <c r="J3529"/>
      <c r="L3529"/>
      <c r="M3529"/>
    </row>
    <row r="3530" spans="3:13" x14ac:dyDescent="0.2">
      <c r="C3530"/>
      <c r="D3530" s="11"/>
      <c r="J3530"/>
      <c r="L3530"/>
      <c r="M3530"/>
    </row>
  </sheetData>
  <mergeCells count="582">
    <mergeCell ref="P5:P6"/>
    <mergeCell ref="P278:P279"/>
    <mergeCell ref="A564:G564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24:B524"/>
    <mergeCell ref="A525:B525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G5:G6"/>
    <mergeCell ref="H5:H6"/>
    <mergeCell ref="G278:G279"/>
    <mergeCell ref="H278:H279"/>
    <mergeCell ref="D1:K1"/>
    <mergeCell ref="A2:O2"/>
    <mergeCell ref="A3:O3"/>
    <mergeCell ref="A558:B558"/>
    <mergeCell ref="A559:B559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K5:K6"/>
    <mergeCell ref="L5:L6"/>
  </mergeCells>
  <pageMargins left="0.25" right="0.25" top="0.75" bottom="0.75" header="0.3" footer="0.3"/>
  <pageSetup paperSize="9" scale="56" fitToHeight="0" orientation="portrait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7"/>
  <sheetViews>
    <sheetView view="pageBreakPreview" topLeftCell="A4" zoomScaleNormal="100" zoomScaleSheetLayoutView="100" workbookViewId="0">
      <selection activeCell="M31" sqref="M3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" customWidth="1"/>
    <col min="5" max="5" width="0" hidden="1" customWidth="1"/>
  </cols>
  <sheetData>
    <row r="1" spans="1:6" x14ac:dyDescent="0.2">
      <c r="C1" s="406" t="s">
        <v>795</v>
      </c>
      <c r="D1" s="406"/>
      <c r="E1" s="406"/>
      <c r="F1" s="406"/>
    </row>
    <row r="2" spans="1:6" x14ac:dyDescent="0.2">
      <c r="C2" s="405"/>
      <c r="D2" s="405"/>
      <c r="E2" s="405"/>
      <c r="F2" s="405"/>
    </row>
    <row r="3" spans="1:6" x14ac:dyDescent="0.2">
      <c r="D3" s="11"/>
    </row>
    <row r="4" spans="1:6" x14ac:dyDescent="0.2">
      <c r="A4" s="390" t="s">
        <v>0</v>
      </c>
      <c r="B4" s="396"/>
      <c r="C4" s="1" t="s">
        <v>1</v>
      </c>
      <c r="D4" s="387" t="s">
        <v>2</v>
      </c>
      <c r="E4" s="12"/>
      <c r="F4" s="387" t="s">
        <v>512</v>
      </c>
    </row>
    <row r="5" spans="1:6" x14ac:dyDescent="0.2">
      <c r="A5" s="391"/>
      <c r="B5" s="397"/>
      <c r="C5" s="2"/>
      <c r="D5" s="387"/>
      <c r="E5" s="12"/>
      <c r="F5" s="387"/>
    </row>
    <row r="6" spans="1:6" x14ac:dyDescent="0.2">
      <c r="A6" s="398" t="s">
        <v>3</v>
      </c>
      <c r="B6" s="399"/>
      <c r="C6" s="8" t="s">
        <v>4</v>
      </c>
      <c r="D6" s="13" t="s">
        <v>5</v>
      </c>
      <c r="E6" s="13"/>
      <c r="F6" s="13" t="s">
        <v>513</v>
      </c>
    </row>
    <row r="7" spans="1:6" x14ac:dyDescent="0.2">
      <c r="A7" s="392" t="s">
        <v>6</v>
      </c>
      <c r="B7" s="393"/>
      <c r="C7" s="3" t="s">
        <v>7</v>
      </c>
      <c r="D7" s="14" t="s">
        <v>8</v>
      </c>
      <c r="E7" s="14"/>
      <c r="F7" s="71"/>
    </row>
    <row r="8" spans="1:6" ht="25.5" x14ac:dyDescent="0.2">
      <c r="A8" s="392" t="s">
        <v>9</v>
      </c>
      <c r="B8" s="393"/>
      <c r="C8" s="3" t="s">
        <v>10</v>
      </c>
      <c r="D8" s="14" t="s">
        <v>11</v>
      </c>
      <c r="E8" s="14"/>
      <c r="F8" s="71"/>
    </row>
    <row r="9" spans="1:6" ht="25.5" x14ac:dyDescent="0.2">
      <c r="A9" s="392" t="s">
        <v>12</v>
      </c>
      <c r="B9" s="393"/>
      <c r="C9" s="3" t="s">
        <v>13</v>
      </c>
      <c r="D9" s="14" t="s">
        <v>14</v>
      </c>
      <c r="E9" s="14"/>
      <c r="F9" s="71"/>
    </row>
    <row r="10" spans="1:6" x14ac:dyDescent="0.2">
      <c r="A10" s="392" t="s">
        <v>15</v>
      </c>
      <c r="B10" s="393"/>
      <c r="C10" s="3" t="s">
        <v>16</v>
      </c>
      <c r="D10" s="14" t="s">
        <v>17</v>
      </c>
      <c r="E10" s="14"/>
      <c r="F10" s="71"/>
    </row>
    <row r="11" spans="1:6" x14ac:dyDescent="0.2">
      <c r="A11" s="392" t="s">
        <v>18</v>
      </c>
      <c r="B11" s="393"/>
      <c r="C11" s="3" t="s">
        <v>19</v>
      </c>
      <c r="D11" s="14" t="s">
        <v>20</v>
      </c>
      <c r="E11" s="14"/>
      <c r="F11" s="71"/>
    </row>
    <row r="12" spans="1:6" x14ac:dyDescent="0.2">
      <c r="A12" s="392" t="s">
        <v>21</v>
      </c>
      <c r="B12" s="393"/>
      <c r="C12" s="3" t="s">
        <v>22</v>
      </c>
      <c r="D12" s="14" t="s">
        <v>23</v>
      </c>
      <c r="E12" s="14"/>
      <c r="F12" s="71"/>
    </row>
    <row r="13" spans="1:6" x14ac:dyDescent="0.2">
      <c r="A13" s="394" t="s">
        <v>24</v>
      </c>
      <c r="B13" s="395"/>
      <c r="C13" s="4" t="s">
        <v>25</v>
      </c>
      <c r="D13" s="15" t="s">
        <v>26</v>
      </c>
      <c r="E13" s="15"/>
      <c r="F13" s="72">
        <f>SUM(F7:F12)</f>
        <v>0</v>
      </c>
    </row>
    <row r="14" spans="1:6" x14ac:dyDescent="0.2">
      <c r="A14" s="392" t="s">
        <v>27</v>
      </c>
      <c r="B14" s="393"/>
      <c r="C14" s="3" t="s">
        <v>28</v>
      </c>
      <c r="D14" s="14" t="s">
        <v>29</v>
      </c>
      <c r="E14" s="14"/>
      <c r="F14" s="71"/>
    </row>
    <row r="15" spans="1:6" ht="25.5" x14ac:dyDescent="0.2">
      <c r="A15" s="392" t="s">
        <v>30</v>
      </c>
      <c r="B15" s="393"/>
      <c r="C15" s="3" t="s">
        <v>31</v>
      </c>
      <c r="D15" s="14" t="s">
        <v>32</v>
      </c>
      <c r="E15" s="14"/>
      <c r="F15" s="71"/>
    </row>
    <row r="16" spans="1:6" ht="25.5" x14ac:dyDescent="0.2">
      <c r="A16" s="392" t="s">
        <v>33</v>
      </c>
      <c r="B16" s="393"/>
      <c r="C16" s="3" t="s">
        <v>34</v>
      </c>
      <c r="D16" s="14" t="s">
        <v>35</v>
      </c>
      <c r="E16" s="14"/>
      <c r="F16" s="71">
        <f>SUM(F17:F26)</f>
        <v>0</v>
      </c>
    </row>
    <row r="17" spans="1:6" x14ac:dyDescent="0.2">
      <c r="A17" s="392" t="s">
        <v>36</v>
      </c>
      <c r="B17" s="393"/>
      <c r="C17" s="5" t="s">
        <v>37</v>
      </c>
      <c r="D17" s="14" t="s">
        <v>35</v>
      </c>
      <c r="E17" s="14"/>
      <c r="F17" s="71"/>
    </row>
    <row r="18" spans="1:6" x14ac:dyDescent="0.2">
      <c r="A18" s="392" t="s">
        <v>38</v>
      </c>
      <c r="B18" s="393"/>
      <c r="C18" s="5" t="s">
        <v>39</v>
      </c>
      <c r="D18" s="14" t="s">
        <v>35</v>
      </c>
      <c r="E18" s="14"/>
      <c r="F18" s="71"/>
    </row>
    <row r="19" spans="1:6" ht="25.5" x14ac:dyDescent="0.2">
      <c r="A19" s="392" t="s">
        <v>40</v>
      </c>
      <c r="B19" s="393"/>
      <c r="C19" s="5" t="s">
        <v>41</v>
      </c>
      <c r="D19" s="14" t="s">
        <v>35</v>
      </c>
      <c r="E19" s="14"/>
      <c r="F19" s="71"/>
    </row>
    <row r="20" spans="1:6" x14ac:dyDescent="0.2">
      <c r="A20" s="392" t="s">
        <v>42</v>
      </c>
      <c r="B20" s="393"/>
      <c r="C20" s="5" t="s">
        <v>43</v>
      </c>
      <c r="D20" s="14" t="s">
        <v>35</v>
      </c>
      <c r="E20" s="14"/>
      <c r="F20" s="71"/>
    </row>
    <row r="21" spans="1:6" x14ac:dyDescent="0.2">
      <c r="A21" s="392" t="s">
        <v>44</v>
      </c>
      <c r="B21" s="393"/>
      <c r="C21" s="5" t="s">
        <v>45</v>
      </c>
      <c r="D21" s="14" t="s">
        <v>35</v>
      </c>
      <c r="E21" s="14"/>
      <c r="F21" s="71"/>
    </row>
    <row r="22" spans="1:6" x14ac:dyDescent="0.2">
      <c r="A22" s="392" t="s">
        <v>46</v>
      </c>
      <c r="B22" s="393"/>
      <c r="C22" s="5" t="s">
        <v>47</v>
      </c>
      <c r="D22" s="14" t="s">
        <v>35</v>
      </c>
      <c r="E22" s="14"/>
      <c r="F22" s="71"/>
    </row>
    <row r="23" spans="1:6" x14ac:dyDescent="0.2">
      <c r="A23" s="392" t="s">
        <v>48</v>
      </c>
      <c r="B23" s="393"/>
      <c r="C23" s="5" t="s">
        <v>49</v>
      </c>
      <c r="D23" s="14" t="s">
        <v>35</v>
      </c>
      <c r="E23" s="14"/>
      <c r="F23" s="71"/>
    </row>
    <row r="24" spans="1:6" x14ac:dyDescent="0.2">
      <c r="A24" s="392" t="s">
        <v>50</v>
      </c>
      <c r="B24" s="393"/>
      <c r="C24" s="5" t="s">
        <v>51</v>
      </c>
      <c r="D24" s="14" t="s">
        <v>35</v>
      </c>
      <c r="E24" s="14"/>
      <c r="F24" s="71"/>
    </row>
    <row r="25" spans="1:6" x14ac:dyDescent="0.2">
      <c r="A25" s="392" t="s">
        <v>52</v>
      </c>
      <c r="B25" s="393"/>
      <c r="C25" s="5" t="s">
        <v>53</v>
      </c>
      <c r="D25" s="14" t="s">
        <v>35</v>
      </c>
      <c r="E25" s="14"/>
      <c r="F25" s="71"/>
    </row>
    <row r="26" spans="1:6" x14ac:dyDescent="0.2">
      <c r="A26" s="392" t="s">
        <v>54</v>
      </c>
      <c r="B26" s="393"/>
      <c r="C26" s="5" t="s">
        <v>55</v>
      </c>
      <c r="D26" s="14" t="s">
        <v>35</v>
      </c>
      <c r="E26" s="14"/>
      <c r="F26" s="71"/>
    </row>
    <row r="27" spans="1:6" ht="25.5" x14ac:dyDescent="0.2">
      <c r="A27" s="392" t="s">
        <v>56</v>
      </c>
      <c r="B27" s="393"/>
      <c r="C27" s="3" t="s">
        <v>57</v>
      </c>
      <c r="D27" s="14" t="s">
        <v>58</v>
      </c>
      <c r="E27" s="14"/>
      <c r="F27" s="71">
        <f>SUM(F28:F37)</f>
        <v>0</v>
      </c>
    </row>
    <row r="28" spans="1:6" x14ac:dyDescent="0.2">
      <c r="A28" s="392" t="s">
        <v>59</v>
      </c>
      <c r="B28" s="393"/>
      <c r="C28" s="5" t="s">
        <v>37</v>
      </c>
      <c r="D28" s="14" t="s">
        <v>58</v>
      </c>
      <c r="E28" s="14"/>
      <c r="F28" s="71"/>
    </row>
    <row r="29" spans="1:6" x14ac:dyDescent="0.2">
      <c r="A29" s="392" t="s">
        <v>60</v>
      </c>
      <c r="B29" s="393"/>
      <c r="C29" s="5" t="s">
        <v>39</v>
      </c>
      <c r="D29" s="14" t="s">
        <v>58</v>
      </c>
      <c r="E29" s="14"/>
      <c r="F29" s="71"/>
    </row>
    <row r="30" spans="1:6" ht="25.5" x14ac:dyDescent="0.2">
      <c r="A30" s="392" t="s">
        <v>61</v>
      </c>
      <c r="B30" s="393"/>
      <c r="C30" s="5" t="s">
        <v>41</v>
      </c>
      <c r="D30" s="14" t="s">
        <v>58</v>
      </c>
      <c r="E30" s="14"/>
      <c r="F30" s="71"/>
    </row>
    <row r="31" spans="1:6" x14ac:dyDescent="0.2">
      <c r="A31" s="392" t="s">
        <v>62</v>
      </c>
      <c r="B31" s="393"/>
      <c r="C31" s="5" t="s">
        <v>43</v>
      </c>
      <c r="D31" s="14" t="s">
        <v>58</v>
      </c>
      <c r="E31" s="14"/>
      <c r="F31" s="71"/>
    </row>
    <row r="32" spans="1:6" x14ac:dyDescent="0.2">
      <c r="A32" s="392" t="s">
        <v>63</v>
      </c>
      <c r="B32" s="393"/>
      <c r="C32" s="5" t="s">
        <v>45</v>
      </c>
      <c r="D32" s="14" t="s">
        <v>58</v>
      </c>
      <c r="E32" s="14"/>
      <c r="F32" s="71"/>
    </row>
    <row r="33" spans="1:6" x14ac:dyDescent="0.2">
      <c r="A33" s="392" t="s">
        <v>64</v>
      </c>
      <c r="B33" s="393"/>
      <c r="C33" s="5" t="s">
        <v>47</v>
      </c>
      <c r="D33" s="14" t="s">
        <v>58</v>
      </c>
      <c r="E33" s="14"/>
      <c r="F33" s="71"/>
    </row>
    <row r="34" spans="1:6" x14ac:dyDescent="0.2">
      <c r="A34" s="392" t="s">
        <v>65</v>
      </c>
      <c r="B34" s="393"/>
      <c r="C34" s="5" t="s">
        <v>49</v>
      </c>
      <c r="D34" s="14" t="s">
        <v>58</v>
      </c>
      <c r="E34" s="14"/>
      <c r="F34" s="71"/>
    </row>
    <row r="35" spans="1:6" x14ac:dyDescent="0.2">
      <c r="A35" s="392" t="s">
        <v>66</v>
      </c>
      <c r="B35" s="393"/>
      <c r="C35" s="5" t="s">
        <v>51</v>
      </c>
      <c r="D35" s="14" t="s">
        <v>58</v>
      </c>
      <c r="E35" s="14"/>
      <c r="F35" s="71"/>
    </row>
    <row r="36" spans="1:6" x14ac:dyDescent="0.2">
      <c r="A36" s="392" t="s">
        <v>67</v>
      </c>
      <c r="B36" s="393"/>
      <c r="C36" s="5" t="s">
        <v>53</v>
      </c>
      <c r="D36" s="14" t="s">
        <v>58</v>
      </c>
      <c r="E36" s="14"/>
      <c r="F36" s="71"/>
    </row>
    <row r="37" spans="1:6" x14ac:dyDescent="0.2">
      <c r="A37" s="392" t="s">
        <v>68</v>
      </c>
      <c r="B37" s="393"/>
      <c r="C37" s="5" t="s">
        <v>55</v>
      </c>
      <c r="D37" s="14" t="s">
        <v>58</v>
      </c>
      <c r="E37" s="14"/>
      <c r="F37" s="71"/>
    </row>
    <row r="38" spans="1:6" ht="25.5" x14ac:dyDescent="0.2">
      <c r="A38" s="392" t="s">
        <v>69</v>
      </c>
      <c r="B38" s="393"/>
      <c r="C38" s="3" t="s">
        <v>70</v>
      </c>
      <c r="D38" s="14" t="s">
        <v>71</v>
      </c>
      <c r="E38" s="14"/>
      <c r="F38" s="71">
        <f>SUM(F39:F48)</f>
        <v>0</v>
      </c>
    </row>
    <row r="39" spans="1:6" x14ac:dyDescent="0.2">
      <c r="A39" s="392" t="s">
        <v>72</v>
      </c>
      <c r="B39" s="393"/>
      <c r="C39" s="5" t="s">
        <v>37</v>
      </c>
      <c r="D39" s="14" t="s">
        <v>71</v>
      </c>
      <c r="E39" s="14"/>
      <c r="F39" s="71"/>
    </row>
    <row r="40" spans="1:6" x14ac:dyDescent="0.2">
      <c r="A40" s="392" t="s">
        <v>73</v>
      </c>
      <c r="B40" s="393"/>
      <c r="C40" s="5" t="s">
        <v>39</v>
      </c>
      <c r="D40" s="14" t="s">
        <v>71</v>
      </c>
      <c r="E40" s="14"/>
      <c r="F40" s="71"/>
    </row>
    <row r="41" spans="1:6" ht="25.5" x14ac:dyDescent="0.2">
      <c r="A41" s="392" t="s">
        <v>74</v>
      </c>
      <c r="B41" s="393"/>
      <c r="C41" s="5" t="s">
        <v>41</v>
      </c>
      <c r="D41" s="14" t="s">
        <v>71</v>
      </c>
      <c r="E41" s="14"/>
      <c r="F41" s="71"/>
    </row>
    <row r="42" spans="1:6" x14ac:dyDescent="0.2">
      <c r="A42" s="392" t="s">
        <v>75</v>
      </c>
      <c r="B42" s="393"/>
      <c r="C42" s="5" t="s">
        <v>43</v>
      </c>
      <c r="D42" s="14" t="s">
        <v>71</v>
      </c>
      <c r="E42" s="14"/>
      <c r="F42" s="71"/>
    </row>
    <row r="43" spans="1:6" x14ac:dyDescent="0.2">
      <c r="A43" s="392" t="s">
        <v>76</v>
      </c>
      <c r="B43" s="393"/>
      <c r="C43" s="5" t="s">
        <v>45</v>
      </c>
      <c r="D43" s="14" t="s">
        <v>71</v>
      </c>
      <c r="E43" s="14"/>
      <c r="F43" s="71"/>
    </row>
    <row r="44" spans="1:6" x14ac:dyDescent="0.2">
      <c r="A44" s="392" t="s">
        <v>77</v>
      </c>
      <c r="B44" s="393"/>
      <c r="C44" s="5" t="s">
        <v>47</v>
      </c>
      <c r="D44" s="14" t="s">
        <v>71</v>
      </c>
      <c r="E44" s="14"/>
      <c r="F44" s="71"/>
    </row>
    <row r="45" spans="1:6" x14ac:dyDescent="0.2">
      <c r="A45" s="392" t="s">
        <v>78</v>
      </c>
      <c r="B45" s="393"/>
      <c r="C45" s="5" t="s">
        <v>49</v>
      </c>
      <c r="D45" s="14" t="s">
        <v>71</v>
      </c>
      <c r="E45" s="14"/>
      <c r="F45" s="71"/>
    </row>
    <row r="46" spans="1:6" x14ac:dyDescent="0.2">
      <c r="A46" s="392" t="s">
        <v>79</v>
      </c>
      <c r="B46" s="393"/>
      <c r="C46" s="5" t="s">
        <v>51</v>
      </c>
      <c r="D46" s="14" t="s">
        <v>71</v>
      </c>
      <c r="E46" s="14"/>
      <c r="F46" s="71"/>
    </row>
    <row r="47" spans="1:6" x14ac:dyDescent="0.2">
      <c r="A47" s="392" t="s">
        <v>80</v>
      </c>
      <c r="B47" s="393"/>
      <c r="C47" s="5" t="s">
        <v>53</v>
      </c>
      <c r="D47" s="14" t="s">
        <v>71</v>
      </c>
      <c r="E47" s="14"/>
      <c r="F47" s="71"/>
    </row>
    <row r="48" spans="1:6" x14ac:dyDescent="0.2">
      <c r="A48" s="392" t="s">
        <v>81</v>
      </c>
      <c r="B48" s="393"/>
      <c r="C48" s="5" t="s">
        <v>55</v>
      </c>
      <c r="D48" s="14" t="s">
        <v>71</v>
      </c>
      <c r="E48" s="14"/>
      <c r="F48" s="71"/>
    </row>
    <row r="49" spans="1:6" ht="25.5" x14ac:dyDescent="0.2">
      <c r="A49" s="394" t="s">
        <v>82</v>
      </c>
      <c r="B49" s="395"/>
      <c r="C49" s="4" t="s">
        <v>83</v>
      </c>
      <c r="D49" s="15" t="s">
        <v>84</v>
      </c>
      <c r="E49" s="15"/>
      <c r="F49" s="72">
        <f>F13+F14+F15+F16+F27+F38</f>
        <v>0</v>
      </c>
    </row>
    <row r="50" spans="1:6" x14ac:dyDescent="0.2">
      <c r="A50" s="392" t="s">
        <v>85</v>
      </c>
      <c r="B50" s="393"/>
      <c r="C50" s="3" t="s">
        <v>86</v>
      </c>
      <c r="D50" s="14" t="s">
        <v>87</v>
      </c>
      <c r="E50" s="14"/>
      <c r="F50" s="71"/>
    </row>
    <row r="51" spans="1:6" ht="25.5" x14ac:dyDescent="0.2">
      <c r="A51" s="392" t="s">
        <v>88</v>
      </c>
      <c r="B51" s="393"/>
      <c r="C51" s="3" t="s">
        <v>89</v>
      </c>
      <c r="D51" s="14" t="s">
        <v>90</v>
      </c>
      <c r="E51" s="14"/>
      <c r="F51" s="71"/>
    </row>
    <row r="52" spans="1:6" ht="25.5" x14ac:dyDescent="0.2">
      <c r="A52" s="392" t="s">
        <v>91</v>
      </c>
      <c r="B52" s="393"/>
      <c r="C52" s="3" t="s">
        <v>92</v>
      </c>
      <c r="D52" s="14" t="s">
        <v>93</v>
      </c>
      <c r="E52" s="14"/>
      <c r="F52" s="71">
        <f>SUM(F53:F62)</f>
        <v>0</v>
      </c>
    </row>
    <row r="53" spans="1:6" x14ac:dyDescent="0.2">
      <c r="A53" s="392" t="s">
        <v>94</v>
      </c>
      <c r="B53" s="393"/>
      <c r="C53" s="5" t="s">
        <v>37</v>
      </c>
      <c r="D53" s="14" t="s">
        <v>93</v>
      </c>
      <c r="E53" s="14"/>
      <c r="F53" s="71"/>
    </row>
    <row r="54" spans="1:6" x14ac:dyDescent="0.2">
      <c r="A54" s="392" t="s">
        <v>95</v>
      </c>
      <c r="B54" s="393"/>
      <c r="C54" s="5" t="s">
        <v>39</v>
      </c>
      <c r="D54" s="14" t="s">
        <v>93</v>
      </c>
      <c r="E54" s="14"/>
      <c r="F54" s="71"/>
    </row>
    <row r="55" spans="1:6" ht="25.5" x14ac:dyDescent="0.2">
      <c r="A55" s="392" t="s">
        <v>96</v>
      </c>
      <c r="B55" s="393"/>
      <c r="C55" s="5" t="s">
        <v>41</v>
      </c>
      <c r="D55" s="14" t="s">
        <v>93</v>
      </c>
      <c r="E55" s="14"/>
      <c r="F55" s="71"/>
    </row>
    <row r="56" spans="1:6" x14ac:dyDescent="0.2">
      <c r="A56" s="392" t="s">
        <v>97</v>
      </c>
      <c r="B56" s="393"/>
      <c r="C56" s="5" t="s">
        <v>43</v>
      </c>
      <c r="D56" s="14" t="s">
        <v>93</v>
      </c>
      <c r="E56" s="14"/>
      <c r="F56" s="71"/>
    </row>
    <row r="57" spans="1:6" x14ac:dyDescent="0.2">
      <c r="A57" s="392" t="s">
        <v>98</v>
      </c>
      <c r="B57" s="393"/>
      <c r="C57" s="5" t="s">
        <v>45</v>
      </c>
      <c r="D57" s="14" t="s">
        <v>93</v>
      </c>
      <c r="E57" s="14"/>
      <c r="F57" s="71"/>
    </row>
    <row r="58" spans="1:6" x14ac:dyDescent="0.2">
      <c r="A58" s="392" t="s">
        <v>99</v>
      </c>
      <c r="B58" s="393"/>
      <c r="C58" s="5" t="s">
        <v>47</v>
      </c>
      <c r="D58" s="14" t="s">
        <v>93</v>
      </c>
      <c r="E58" s="14"/>
      <c r="F58" s="71"/>
    </row>
    <row r="59" spans="1:6" x14ac:dyDescent="0.2">
      <c r="A59" s="400" t="s">
        <v>100</v>
      </c>
      <c r="B59" s="401"/>
      <c r="C59" s="5" t="s">
        <v>49</v>
      </c>
      <c r="D59" s="14" t="s">
        <v>93</v>
      </c>
      <c r="E59" s="14"/>
      <c r="F59" s="71"/>
    </row>
    <row r="60" spans="1:6" x14ac:dyDescent="0.2">
      <c r="A60" s="400" t="s">
        <v>101</v>
      </c>
      <c r="B60" s="401"/>
      <c r="C60" s="5" t="s">
        <v>51</v>
      </c>
      <c r="D60" s="14" t="s">
        <v>93</v>
      </c>
      <c r="E60" s="14"/>
      <c r="F60" s="71"/>
    </row>
    <row r="61" spans="1:6" x14ac:dyDescent="0.2">
      <c r="A61" s="400" t="s">
        <v>102</v>
      </c>
      <c r="B61" s="401"/>
      <c r="C61" s="5" t="s">
        <v>53</v>
      </c>
      <c r="D61" s="14" t="s">
        <v>93</v>
      </c>
      <c r="E61" s="14"/>
      <c r="F61" s="71"/>
    </row>
    <row r="62" spans="1:6" x14ac:dyDescent="0.2">
      <c r="A62" s="400" t="s">
        <v>103</v>
      </c>
      <c r="B62" s="401"/>
      <c r="C62" s="5" t="s">
        <v>55</v>
      </c>
      <c r="D62" s="14" t="s">
        <v>93</v>
      </c>
      <c r="E62" s="14"/>
      <c r="F62" s="71"/>
    </row>
    <row r="63" spans="1:6" ht="25.5" x14ac:dyDescent="0.2">
      <c r="A63" s="400" t="s">
        <v>104</v>
      </c>
      <c r="B63" s="401"/>
      <c r="C63" s="3" t="s">
        <v>105</v>
      </c>
      <c r="D63" s="14" t="s">
        <v>106</v>
      </c>
      <c r="E63" s="14"/>
      <c r="F63" s="71">
        <f>SUM(F64:F73)</f>
        <v>0</v>
      </c>
    </row>
    <row r="64" spans="1:6" x14ac:dyDescent="0.2">
      <c r="A64" s="400" t="s">
        <v>107</v>
      </c>
      <c r="B64" s="401"/>
      <c r="C64" s="5" t="s">
        <v>37</v>
      </c>
      <c r="D64" s="14" t="s">
        <v>106</v>
      </c>
      <c r="E64" s="14"/>
      <c r="F64" s="71"/>
    </row>
    <row r="65" spans="1:6" x14ac:dyDescent="0.2">
      <c r="A65" s="400" t="s">
        <v>108</v>
      </c>
      <c r="B65" s="401"/>
      <c r="C65" s="5" t="s">
        <v>39</v>
      </c>
      <c r="D65" s="14" t="s">
        <v>106</v>
      </c>
      <c r="E65" s="14"/>
      <c r="F65" s="71"/>
    </row>
    <row r="66" spans="1:6" ht="25.5" x14ac:dyDescent="0.2">
      <c r="A66" s="400" t="s">
        <v>109</v>
      </c>
      <c r="B66" s="401"/>
      <c r="C66" s="5" t="s">
        <v>41</v>
      </c>
      <c r="D66" s="14" t="s">
        <v>106</v>
      </c>
      <c r="E66" s="14"/>
      <c r="F66" s="71"/>
    </row>
    <row r="67" spans="1:6" x14ac:dyDescent="0.2">
      <c r="A67" s="400" t="s">
        <v>110</v>
      </c>
      <c r="B67" s="401"/>
      <c r="C67" s="5" t="s">
        <v>43</v>
      </c>
      <c r="D67" s="14" t="s">
        <v>106</v>
      </c>
      <c r="E67" s="14"/>
      <c r="F67" s="71"/>
    </row>
    <row r="68" spans="1:6" x14ac:dyDescent="0.2">
      <c r="A68" s="400" t="s">
        <v>111</v>
      </c>
      <c r="B68" s="401"/>
      <c r="C68" s="5" t="s">
        <v>45</v>
      </c>
      <c r="D68" s="14" t="s">
        <v>106</v>
      </c>
      <c r="E68" s="14"/>
      <c r="F68" s="71"/>
    </row>
    <row r="69" spans="1:6" x14ac:dyDescent="0.2">
      <c r="A69" s="400" t="s">
        <v>112</v>
      </c>
      <c r="B69" s="401"/>
      <c r="C69" s="5" t="s">
        <v>47</v>
      </c>
      <c r="D69" s="14" t="s">
        <v>106</v>
      </c>
      <c r="E69" s="14"/>
      <c r="F69" s="71"/>
    </row>
    <row r="70" spans="1:6" x14ac:dyDescent="0.2">
      <c r="A70" s="400" t="s">
        <v>113</v>
      </c>
      <c r="B70" s="401"/>
      <c r="C70" s="5" t="s">
        <v>49</v>
      </c>
      <c r="D70" s="14" t="s">
        <v>106</v>
      </c>
      <c r="E70" s="14"/>
      <c r="F70" s="71"/>
    </row>
    <row r="71" spans="1:6" x14ac:dyDescent="0.2">
      <c r="A71" s="400" t="s">
        <v>114</v>
      </c>
      <c r="B71" s="401"/>
      <c r="C71" s="5" t="s">
        <v>51</v>
      </c>
      <c r="D71" s="14" t="s">
        <v>106</v>
      </c>
      <c r="E71" s="14"/>
      <c r="F71" s="71"/>
    </row>
    <row r="72" spans="1:6" x14ac:dyDescent="0.2">
      <c r="A72" s="400" t="s">
        <v>115</v>
      </c>
      <c r="B72" s="401"/>
      <c r="C72" s="5" t="s">
        <v>53</v>
      </c>
      <c r="D72" s="14" t="s">
        <v>106</v>
      </c>
      <c r="E72" s="14"/>
      <c r="F72" s="71"/>
    </row>
    <row r="73" spans="1:6" x14ac:dyDescent="0.2">
      <c r="A73" s="400" t="s">
        <v>116</v>
      </c>
      <c r="B73" s="401"/>
      <c r="C73" s="5" t="s">
        <v>55</v>
      </c>
      <c r="D73" s="14" t="s">
        <v>106</v>
      </c>
      <c r="E73" s="14"/>
      <c r="F73" s="71"/>
    </row>
    <row r="74" spans="1:6" ht="25.5" x14ac:dyDescent="0.2">
      <c r="A74" s="400" t="s">
        <v>117</v>
      </c>
      <c r="B74" s="401"/>
      <c r="C74" s="3" t="s">
        <v>118</v>
      </c>
      <c r="D74" s="14" t="s">
        <v>119</v>
      </c>
      <c r="E74" s="14"/>
      <c r="F74" s="71">
        <f>SUM(F75:F84)</f>
        <v>0</v>
      </c>
    </row>
    <row r="75" spans="1:6" x14ac:dyDescent="0.2">
      <c r="A75" s="400" t="s">
        <v>120</v>
      </c>
      <c r="B75" s="401"/>
      <c r="C75" s="5" t="s">
        <v>37</v>
      </c>
      <c r="D75" s="14" t="s">
        <v>119</v>
      </c>
      <c r="E75" s="14"/>
      <c r="F75" s="71"/>
    </row>
    <row r="76" spans="1:6" x14ac:dyDescent="0.2">
      <c r="A76" s="400" t="s">
        <v>121</v>
      </c>
      <c r="B76" s="401"/>
      <c r="C76" s="5" t="s">
        <v>39</v>
      </c>
      <c r="D76" s="14" t="s">
        <v>119</v>
      </c>
      <c r="E76" s="14"/>
      <c r="F76" s="71"/>
    </row>
    <row r="77" spans="1:6" ht="25.5" x14ac:dyDescent="0.2">
      <c r="A77" s="400" t="s">
        <v>122</v>
      </c>
      <c r="B77" s="401"/>
      <c r="C77" s="5" t="s">
        <v>41</v>
      </c>
      <c r="D77" s="14" t="s">
        <v>119</v>
      </c>
      <c r="E77" s="14"/>
      <c r="F77" s="71"/>
    </row>
    <row r="78" spans="1:6" x14ac:dyDescent="0.2">
      <c r="A78" s="400" t="s">
        <v>123</v>
      </c>
      <c r="B78" s="401"/>
      <c r="C78" s="5" t="s">
        <v>43</v>
      </c>
      <c r="D78" s="14" t="s">
        <v>119</v>
      </c>
      <c r="E78" s="14"/>
      <c r="F78" s="71"/>
    </row>
    <row r="79" spans="1:6" x14ac:dyDescent="0.2">
      <c r="A79" s="400" t="s">
        <v>124</v>
      </c>
      <c r="B79" s="401"/>
      <c r="C79" s="5" t="s">
        <v>45</v>
      </c>
      <c r="D79" s="14" t="s">
        <v>119</v>
      </c>
      <c r="E79" s="14"/>
      <c r="F79" s="71"/>
    </row>
    <row r="80" spans="1:6" x14ac:dyDescent="0.2">
      <c r="A80" s="400" t="s">
        <v>125</v>
      </c>
      <c r="B80" s="401"/>
      <c r="C80" s="5" t="s">
        <v>47</v>
      </c>
      <c r="D80" s="14" t="s">
        <v>119</v>
      </c>
      <c r="E80" s="14"/>
      <c r="F80" s="71"/>
    </row>
    <row r="81" spans="1:6" x14ac:dyDescent="0.2">
      <c r="A81" s="400" t="s">
        <v>126</v>
      </c>
      <c r="B81" s="401"/>
      <c r="C81" s="5" t="s">
        <v>49</v>
      </c>
      <c r="D81" s="14" t="s">
        <v>119</v>
      </c>
      <c r="E81" s="14"/>
      <c r="F81" s="71"/>
    </row>
    <row r="82" spans="1:6" x14ac:dyDescent="0.2">
      <c r="A82" s="400" t="s">
        <v>127</v>
      </c>
      <c r="B82" s="401"/>
      <c r="C82" s="5" t="s">
        <v>51</v>
      </c>
      <c r="D82" s="14" t="s">
        <v>119</v>
      </c>
      <c r="E82" s="14"/>
      <c r="F82" s="71"/>
    </row>
    <row r="83" spans="1:6" x14ac:dyDescent="0.2">
      <c r="A83" s="400" t="s">
        <v>128</v>
      </c>
      <c r="B83" s="401"/>
      <c r="C83" s="5" t="s">
        <v>53</v>
      </c>
      <c r="D83" s="14" t="s">
        <v>119</v>
      </c>
      <c r="E83" s="14"/>
      <c r="F83" s="71"/>
    </row>
    <row r="84" spans="1:6" x14ac:dyDescent="0.2">
      <c r="A84" s="400" t="s">
        <v>129</v>
      </c>
      <c r="B84" s="401"/>
      <c r="C84" s="5" t="s">
        <v>55</v>
      </c>
      <c r="D84" s="14" t="s">
        <v>119</v>
      </c>
      <c r="E84" s="14"/>
      <c r="F84" s="71"/>
    </row>
    <row r="85" spans="1:6" ht="25.5" x14ac:dyDescent="0.2">
      <c r="A85" s="402" t="s">
        <v>130</v>
      </c>
      <c r="B85" s="403"/>
      <c r="C85" s="4" t="s">
        <v>131</v>
      </c>
      <c r="D85" s="15" t="s">
        <v>132</v>
      </c>
      <c r="E85" s="15"/>
      <c r="F85" s="72">
        <f>F50+F51+F52+F63+F74</f>
        <v>0</v>
      </c>
    </row>
    <row r="86" spans="1:6" x14ac:dyDescent="0.2">
      <c r="A86" s="400" t="s">
        <v>133</v>
      </c>
      <c r="B86" s="401"/>
      <c r="C86" s="3" t="s">
        <v>134</v>
      </c>
      <c r="D86" s="14" t="s">
        <v>135</v>
      </c>
      <c r="E86" s="14"/>
      <c r="F86" s="71">
        <f>SUM(F87:F89)</f>
        <v>0</v>
      </c>
    </row>
    <row r="87" spans="1:6" x14ac:dyDescent="0.2">
      <c r="A87" s="400" t="s">
        <v>136</v>
      </c>
      <c r="B87" s="401"/>
      <c r="C87" s="3" t="s">
        <v>137</v>
      </c>
      <c r="D87" s="14" t="s">
        <v>135</v>
      </c>
      <c r="E87" s="14"/>
      <c r="F87" s="71"/>
    </row>
    <row r="88" spans="1:6" ht="25.5" x14ac:dyDescent="0.2">
      <c r="A88" s="400" t="s">
        <v>138</v>
      </c>
      <c r="B88" s="401"/>
      <c r="C88" s="3" t="s">
        <v>139</v>
      </c>
      <c r="D88" s="14" t="s">
        <v>135</v>
      </c>
      <c r="E88" s="14"/>
      <c r="F88" s="71"/>
    </row>
    <row r="89" spans="1:6" ht="25.5" x14ac:dyDescent="0.2">
      <c r="A89" s="400" t="s">
        <v>140</v>
      </c>
      <c r="B89" s="401"/>
      <c r="C89" s="3" t="s">
        <v>141</v>
      </c>
      <c r="D89" s="14" t="s">
        <v>135</v>
      </c>
      <c r="E89" s="14"/>
      <c r="F89" s="71"/>
    </row>
    <row r="90" spans="1:6" x14ac:dyDescent="0.2">
      <c r="A90" s="400" t="s">
        <v>142</v>
      </c>
      <c r="B90" s="401"/>
      <c r="C90" s="3" t="s">
        <v>143</v>
      </c>
      <c r="D90" s="14" t="s">
        <v>144</v>
      </c>
      <c r="E90" s="14"/>
      <c r="F90" s="71">
        <f>SUM(F91:F98)</f>
        <v>0</v>
      </c>
    </row>
    <row r="91" spans="1:6" x14ac:dyDescent="0.2">
      <c r="A91" s="400">
        <v>85</v>
      </c>
      <c r="B91" s="401"/>
      <c r="C91" s="3" t="s">
        <v>146</v>
      </c>
      <c r="D91" s="14" t="s">
        <v>144</v>
      </c>
      <c r="E91" s="14"/>
      <c r="F91" s="71"/>
    </row>
    <row r="92" spans="1:6" x14ac:dyDescent="0.2">
      <c r="A92" s="400" t="s">
        <v>147</v>
      </c>
      <c r="B92" s="401"/>
      <c r="C92" s="3" t="s">
        <v>148</v>
      </c>
      <c r="D92" s="14" t="s">
        <v>144</v>
      </c>
      <c r="E92" s="14"/>
      <c r="F92" s="71"/>
    </row>
    <row r="93" spans="1:6" x14ac:dyDescent="0.2">
      <c r="A93" s="400" t="s">
        <v>149</v>
      </c>
      <c r="B93" s="401"/>
      <c r="C93" s="3" t="s">
        <v>150</v>
      </c>
      <c r="D93" s="14" t="s">
        <v>144</v>
      </c>
      <c r="E93" s="14"/>
      <c r="F93" s="71"/>
    </row>
    <row r="94" spans="1:6" x14ac:dyDescent="0.2">
      <c r="A94" s="400" t="s">
        <v>151</v>
      </c>
      <c r="B94" s="401"/>
      <c r="C94" s="3" t="s">
        <v>152</v>
      </c>
      <c r="D94" s="14" t="s">
        <v>144</v>
      </c>
      <c r="E94" s="14"/>
      <c r="F94" s="71"/>
    </row>
    <row r="95" spans="1:6" x14ac:dyDescent="0.2">
      <c r="A95" s="400" t="s">
        <v>153</v>
      </c>
      <c r="B95" s="401"/>
      <c r="C95" s="3" t="s">
        <v>154</v>
      </c>
      <c r="D95" s="14" t="s">
        <v>144</v>
      </c>
      <c r="E95" s="14"/>
      <c r="F95" s="71"/>
    </row>
    <row r="96" spans="1:6" x14ac:dyDescent="0.2">
      <c r="A96" s="400" t="s">
        <v>155</v>
      </c>
      <c r="B96" s="401"/>
      <c r="C96" s="3" t="s">
        <v>156</v>
      </c>
      <c r="D96" s="14" t="s">
        <v>144</v>
      </c>
      <c r="E96" s="14"/>
      <c r="F96" s="71"/>
    </row>
    <row r="97" spans="1:6" x14ac:dyDescent="0.2">
      <c r="A97" s="400" t="s">
        <v>157</v>
      </c>
      <c r="B97" s="401"/>
      <c r="C97" s="3" t="s">
        <v>158</v>
      </c>
      <c r="D97" s="14" t="s">
        <v>144</v>
      </c>
      <c r="E97" s="14"/>
      <c r="F97" s="71"/>
    </row>
    <row r="98" spans="1:6" x14ac:dyDescent="0.2">
      <c r="A98" s="400" t="s">
        <v>159</v>
      </c>
      <c r="B98" s="401"/>
      <c r="C98" s="3" t="s">
        <v>160</v>
      </c>
      <c r="D98" s="14" t="s">
        <v>144</v>
      </c>
      <c r="E98" s="14"/>
      <c r="F98" s="71"/>
    </row>
    <row r="99" spans="1:6" x14ac:dyDescent="0.2">
      <c r="A99" s="402" t="s">
        <v>161</v>
      </c>
      <c r="B99" s="403"/>
      <c r="C99" s="4" t="s">
        <v>162</v>
      </c>
      <c r="D99" s="15" t="s">
        <v>163</v>
      </c>
      <c r="E99" s="15"/>
      <c r="F99" s="72">
        <f>F86+F90</f>
        <v>0</v>
      </c>
    </row>
    <row r="100" spans="1:6" x14ac:dyDescent="0.2">
      <c r="A100" s="400" t="s">
        <v>164</v>
      </c>
      <c r="B100" s="401"/>
      <c r="C100" s="3" t="s">
        <v>165</v>
      </c>
      <c r="D100" s="14" t="s">
        <v>166</v>
      </c>
      <c r="E100" s="14"/>
      <c r="F100" s="71">
        <f>SUM(F101:F106)</f>
        <v>0</v>
      </c>
    </row>
    <row r="101" spans="1:6" x14ac:dyDescent="0.2">
      <c r="A101" s="400" t="s">
        <v>167</v>
      </c>
      <c r="B101" s="401"/>
      <c r="C101" s="3" t="s">
        <v>168</v>
      </c>
      <c r="D101" s="14" t="s">
        <v>166</v>
      </c>
      <c r="E101" s="14"/>
      <c r="F101" s="71"/>
    </row>
    <row r="102" spans="1:6" ht="25.5" x14ac:dyDescent="0.2">
      <c r="A102" s="400" t="s">
        <v>169</v>
      </c>
      <c r="B102" s="401"/>
      <c r="C102" s="3" t="s">
        <v>170</v>
      </c>
      <c r="D102" s="14" t="s">
        <v>166</v>
      </c>
      <c r="E102" s="14"/>
      <c r="F102" s="71"/>
    </row>
    <row r="103" spans="1:6" x14ac:dyDescent="0.2">
      <c r="A103" s="400" t="s">
        <v>171</v>
      </c>
      <c r="B103" s="401"/>
      <c r="C103" s="3" t="s">
        <v>172</v>
      </c>
      <c r="D103" s="14" t="s">
        <v>166</v>
      </c>
      <c r="E103" s="14"/>
      <c r="F103" s="71"/>
    </row>
    <row r="104" spans="1:6" x14ac:dyDescent="0.2">
      <c r="A104" s="400" t="s">
        <v>173</v>
      </c>
      <c r="B104" s="401"/>
      <c r="C104" s="3" t="s">
        <v>174</v>
      </c>
      <c r="D104" s="14" t="s">
        <v>166</v>
      </c>
      <c r="E104" s="14"/>
      <c r="F104" s="71"/>
    </row>
    <row r="105" spans="1:6" x14ac:dyDescent="0.2">
      <c r="A105" s="400" t="s">
        <v>175</v>
      </c>
      <c r="B105" s="401"/>
      <c r="C105" s="3" t="s">
        <v>176</v>
      </c>
      <c r="D105" s="14" t="s">
        <v>166</v>
      </c>
      <c r="E105" s="14"/>
      <c r="F105" s="71"/>
    </row>
    <row r="106" spans="1:6" x14ac:dyDescent="0.2">
      <c r="A106" s="400" t="s">
        <v>177</v>
      </c>
      <c r="B106" s="401"/>
      <c r="C106" s="3" t="s">
        <v>178</v>
      </c>
      <c r="D106" s="14" t="s">
        <v>166</v>
      </c>
      <c r="E106" s="14"/>
      <c r="F106" s="71"/>
    </row>
    <row r="107" spans="1:6" x14ac:dyDescent="0.2">
      <c r="A107" s="400" t="s">
        <v>179</v>
      </c>
      <c r="B107" s="401"/>
      <c r="C107" s="3" t="s">
        <v>180</v>
      </c>
      <c r="D107" s="14" t="s">
        <v>181</v>
      </c>
      <c r="E107" s="14"/>
      <c r="F107" s="71">
        <f>SUM(F108:F113)</f>
        <v>0</v>
      </c>
    </row>
    <row r="108" spans="1:6" x14ac:dyDescent="0.2">
      <c r="A108" s="400" t="s">
        <v>182</v>
      </c>
      <c r="B108" s="401"/>
      <c r="C108" s="3" t="s">
        <v>183</v>
      </c>
      <c r="D108" s="14" t="s">
        <v>181</v>
      </c>
      <c r="E108" s="14"/>
      <c r="F108" s="71"/>
    </row>
    <row r="109" spans="1:6" x14ac:dyDescent="0.2">
      <c r="A109" s="400" t="s">
        <v>184</v>
      </c>
      <c r="B109" s="401"/>
      <c r="C109" s="3" t="s">
        <v>185</v>
      </c>
      <c r="D109" s="14" t="s">
        <v>181</v>
      </c>
      <c r="E109" s="14"/>
      <c r="F109" s="71"/>
    </row>
    <row r="110" spans="1:6" x14ac:dyDescent="0.2">
      <c r="A110" s="400" t="s">
        <v>186</v>
      </c>
      <c r="B110" s="401"/>
      <c r="C110" s="3" t="s">
        <v>187</v>
      </c>
      <c r="D110" s="14" t="s">
        <v>181</v>
      </c>
      <c r="E110" s="14"/>
      <c r="F110" s="71"/>
    </row>
    <row r="111" spans="1:6" x14ac:dyDescent="0.2">
      <c r="A111" s="400" t="s">
        <v>188</v>
      </c>
      <c r="B111" s="401"/>
      <c r="C111" s="3" t="s">
        <v>189</v>
      </c>
      <c r="D111" s="14" t="s">
        <v>181</v>
      </c>
      <c r="E111" s="14"/>
      <c r="F111" s="71"/>
    </row>
    <row r="112" spans="1:6" x14ac:dyDescent="0.2">
      <c r="A112" s="400" t="s">
        <v>190</v>
      </c>
      <c r="B112" s="401"/>
      <c r="C112" s="3" t="s">
        <v>191</v>
      </c>
      <c r="D112" s="14" t="s">
        <v>181</v>
      </c>
      <c r="E112" s="14"/>
      <c r="F112" s="71"/>
    </row>
    <row r="113" spans="1:6" x14ac:dyDescent="0.2">
      <c r="A113" s="400" t="s">
        <v>192</v>
      </c>
      <c r="B113" s="401"/>
      <c r="C113" s="3" t="s">
        <v>193</v>
      </c>
      <c r="D113" s="14" t="s">
        <v>181</v>
      </c>
      <c r="E113" s="14"/>
      <c r="F113" s="71"/>
    </row>
    <row r="114" spans="1:6" x14ac:dyDescent="0.2">
      <c r="A114" s="400" t="s">
        <v>194</v>
      </c>
      <c r="B114" s="401"/>
      <c r="C114" s="3" t="s">
        <v>195</v>
      </c>
      <c r="D114" s="14" t="s">
        <v>196</v>
      </c>
      <c r="E114" s="14"/>
      <c r="F114" s="71">
        <f>SUM(F115:F122)</f>
        <v>0</v>
      </c>
    </row>
    <row r="115" spans="1:6" x14ac:dyDescent="0.2">
      <c r="A115" s="400" t="s">
        <v>197</v>
      </c>
      <c r="B115" s="401"/>
      <c r="C115" s="3" t="s">
        <v>198</v>
      </c>
      <c r="D115" s="16" t="s">
        <v>196</v>
      </c>
      <c r="E115" s="16"/>
      <c r="F115" s="73"/>
    </row>
    <row r="116" spans="1:6" x14ac:dyDescent="0.2">
      <c r="A116" s="400" t="s">
        <v>199</v>
      </c>
      <c r="B116" s="401"/>
      <c r="C116" s="3" t="s">
        <v>200</v>
      </c>
      <c r="D116" s="16" t="s">
        <v>196</v>
      </c>
      <c r="E116" s="16"/>
      <c r="F116" s="73"/>
    </row>
    <row r="117" spans="1:6" x14ac:dyDescent="0.2">
      <c r="A117" s="400" t="s">
        <v>201</v>
      </c>
      <c r="B117" s="401"/>
      <c r="C117" s="3" t="s">
        <v>202</v>
      </c>
      <c r="D117" s="16" t="s">
        <v>196</v>
      </c>
      <c r="E117" s="16"/>
      <c r="F117" s="73"/>
    </row>
    <row r="118" spans="1:6" x14ac:dyDescent="0.2">
      <c r="A118" s="400" t="s">
        <v>203</v>
      </c>
      <c r="B118" s="401"/>
      <c r="C118" s="3" t="s">
        <v>204</v>
      </c>
      <c r="D118" s="16" t="s">
        <v>196</v>
      </c>
      <c r="E118" s="16"/>
      <c r="F118" s="73"/>
    </row>
    <row r="119" spans="1:6" x14ac:dyDescent="0.2">
      <c r="A119" s="400" t="s">
        <v>205</v>
      </c>
      <c r="B119" s="401"/>
      <c r="C119" s="3" t="s">
        <v>206</v>
      </c>
      <c r="D119" s="16" t="s">
        <v>196</v>
      </c>
      <c r="E119" s="16"/>
      <c r="F119" s="73"/>
    </row>
    <row r="120" spans="1:6" x14ac:dyDescent="0.2">
      <c r="A120" s="400" t="s">
        <v>207</v>
      </c>
      <c r="B120" s="401"/>
      <c r="C120" s="3" t="s">
        <v>208</v>
      </c>
      <c r="D120" s="16" t="s">
        <v>196</v>
      </c>
      <c r="E120" s="16"/>
      <c r="F120" s="73"/>
    </row>
    <row r="121" spans="1:6" x14ac:dyDescent="0.2">
      <c r="A121" s="400" t="s">
        <v>209</v>
      </c>
      <c r="B121" s="401"/>
      <c r="C121" s="3" t="s">
        <v>210</v>
      </c>
      <c r="D121" s="16" t="s">
        <v>196</v>
      </c>
      <c r="E121" s="16"/>
      <c r="F121" s="73"/>
    </row>
    <row r="122" spans="1:6" x14ac:dyDescent="0.2">
      <c r="A122" s="400" t="s">
        <v>211</v>
      </c>
      <c r="B122" s="401"/>
      <c r="C122" s="3" t="s">
        <v>212</v>
      </c>
      <c r="D122" s="16" t="s">
        <v>196</v>
      </c>
      <c r="E122" s="16"/>
      <c r="F122" s="73"/>
    </row>
    <row r="123" spans="1:6" x14ac:dyDescent="0.2">
      <c r="A123" s="400" t="s">
        <v>213</v>
      </c>
      <c r="B123" s="401"/>
      <c r="C123" s="3" t="s">
        <v>214</v>
      </c>
      <c r="D123" s="14" t="s">
        <v>215</v>
      </c>
      <c r="E123" s="14"/>
      <c r="F123" s="71">
        <f>SUM(F124:F142)</f>
        <v>0</v>
      </c>
    </row>
    <row r="124" spans="1:6" x14ac:dyDescent="0.2">
      <c r="A124" s="404">
        <v>118</v>
      </c>
      <c r="B124" s="401"/>
      <c r="C124" s="3" t="s">
        <v>217</v>
      </c>
      <c r="D124" s="16" t="s">
        <v>215</v>
      </c>
      <c r="E124" s="16"/>
      <c r="F124" s="73"/>
    </row>
    <row r="125" spans="1:6" x14ac:dyDescent="0.2">
      <c r="A125" s="404">
        <v>119</v>
      </c>
      <c r="B125" s="401"/>
      <c r="C125" s="3" t="s">
        <v>219</v>
      </c>
      <c r="D125" s="16" t="s">
        <v>215</v>
      </c>
      <c r="E125" s="16"/>
      <c r="F125" s="73"/>
    </row>
    <row r="126" spans="1:6" x14ac:dyDescent="0.2">
      <c r="A126" s="404">
        <v>120</v>
      </c>
      <c r="B126" s="401"/>
      <c r="C126" s="3" t="s">
        <v>221</v>
      </c>
      <c r="D126" s="16" t="s">
        <v>215</v>
      </c>
      <c r="E126" s="16"/>
      <c r="F126" s="73"/>
    </row>
    <row r="127" spans="1:6" x14ac:dyDescent="0.2">
      <c r="A127" s="404">
        <v>121</v>
      </c>
      <c r="B127" s="401"/>
      <c r="C127" s="3" t="s">
        <v>223</v>
      </c>
      <c r="D127" s="16" t="s">
        <v>215</v>
      </c>
      <c r="E127" s="16"/>
      <c r="F127" s="73"/>
    </row>
    <row r="128" spans="1:6" x14ac:dyDescent="0.2">
      <c r="A128" s="404">
        <v>122</v>
      </c>
      <c r="B128" s="401"/>
      <c r="C128" s="3" t="s">
        <v>225</v>
      </c>
      <c r="D128" s="16" t="s">
        <v>215</v>
      </c>
      <c r="E128" s="16"/>
      <c r="F128" s="73"/>
    </row>
    <row r="129" spans="1:6" x14ac:dyDescent="0.2">
      <c r="A129" s="404">
        <v>123</v>
      </c>
      <c r="B129" s="401"/>
      <c r="C129" s="3" t="s">
        <v>227</v>
      </c>
      <c r="D129" s="16" t="s">
        <v>215</v>
      </c>
      <c r="E129" s="16"/>
      <c r="F129" s="73"/>
    </row>
    <row r="130" spans="1:6" ht="25.5" x14ac:dyDescent="0.2">
      <c r="A130" s="404">
        <v>124</v>
      </c>
      <c r="B130" s="401"/>
      <c r="C130" s="3" t="s">
        <v>229</v>
      </c>
      <c r="D130" s="16" t="s">
        <v>215</v>
      </c>
      <c r="E130" s="16"/>
      <c r="F130" s="73"/>
    </row>
    <row r="131" spans="1:6" ht="25.5" x14ac:dyDescent="0.2">
      <c r="A131" s="404">
        <v>125</v>
      </c>
      <c r="B131" s="401"/>
      <c r="C131" s="3" t="s">
        <v>231</v>
      </c>
      <c r="D131" s="16" t="s">
        <v>215</v>
      </c>
      <c r="E131" s="16"/>
      <c r="F131" s="73"/>
    </row>
    <row r="132" spans="1:6" x14ac:dyDescent="0.2">
      <c r="A132" s="404">
        <v>126</v>
      </c>
      <c r="B132" s="401"/>
      <c r="C132" s="3" t="s">
        <v>233</v>
      </c>
      <c r="D132" s="16" t="s">
        <v>215</v>
      </c>
      <c r="E132" s="16"/>
      <c r="F132" s="73"/>
    </row>
    <row r="133" spans="1:6" x14ac:dyDescent="0.2">
      <c r="A133" s="404">
        <v>127</v>
      </c>
      <c r="B133" s="401"/>
      <c r="C133" s="3" t="s">
        <v>235</v>
      </c>
      <c r="D133" s="16" t="s">
        <v>215</v>
      </c>
      <c r="E133" s="16"/>
      <c r="F133" s="73"/>
    </row>
    <row r="134" spans="1:6" ht="25.5" x14ac:dyDescent="0.2">
      <c r="A134" s="400" t="s">
        <v>236</v>
      </c>
      <c r="B134" s="401"/>
      <c r="C134" s="3" t="s">
        <v>237</v>
      </c>
      <c r="D134" s="16" t="s">
        <v>215</v>
      </c>
      <c r="E134" s="16"/>
      <c r="F134" s="73"/>
    </row>
    <row r="135" spans="1:6" ht="25.5" x14ac:dyDescent="0.2">
      <c r="A135" s="400" t="s">
        <v>238</v>
      </c>
      <c r="B135" s="401"/>
      <c r="C135" s="3" t="s">
        <v>239</v>
      </c>
      <c r="D135" s="16" t="s">
        <v>215</v>
      </c>
      <c r="E135" s="16"/>
      <c r="F135" s="73"/>
    </row>
    <row r="136" spans="1:6" ht="25.5" x14ac:dyDescent="0.2">
      <c r="A136" s="400" t="s">
        <v>240</v>
      </c>
      <c r="B136" s="401"/>
      <c r="C136" s="3" t="s">
        <v>241</v>
      </c>
      <c r="D136" s="16" t="s">
        <v>215</v>
      </c>
      <c r="E136" s="16"/>
      <c r="F136" s="73"/>
    </row>
    <row r="137" spans="1:6" ht="25.5" x14ac:dyDescent="0.2">
      <c r="A137" s="400" t="s">
        <v>242</v>
      </c>
      <c r="B137" s="401"/>
      <c r="C137" s="3" t="s">
        <v>243</v>
      </c>
      <c r="D137" s="16" t="s">
        <v>215</v>
      </c>
      <c r="E137" s="16"/>
      <c r="F137" s="73"/>
    </row>
    <row r="138" spans="1:6" ht="38.25" x14ac:dyDescent="0.2">
      <c r="A138" s="400" t="s">
        <v>244</v>
      </c>
      <c r="B138" s="401"/>
      <c r="C138" s="3" t="s">
        <v>245</v>
      </c>
      <c r="D138" s="16" t="s">
        <v>215</v>
      </c>
      <c r="E138" s="16"/>
      <c r="F138" s="73"/>
    </row>
    <row r="139" spans="1:6" x14ac:dyDescent="0.2">
      <c r="A139" s="400" t="s">
        <v>246</v>
      </c>
      <c r="B139" s="401"/>
      <c r="C139" s="3" t="s">
        <v>247</v>
      </c>
      <c r="D139" s="16" t="s">
        <v>215</v>
      </c>
      <c r="E139" s="16"/>
      <c r="F139" s="73"/>
    </row>
    <row r="140" spans="1:6" x14ac:dyDescent="0.2">
      <c r="A140" s="400" t="s">
        <v>248</v>
      </c>
      <c r="B140" s="401"/>
      <c r="C140" s="3" t="s">
        <v>249</v>
      </c>
      <c r="D140" s="16" t="s">
        <v>215</v>
      </c>
      <c r="E140" s="16"/>
      <c r="F140" s="73"/>
    </row>
    <row r="141" spans="1:6" x14ac:dyDescent="0.2">
      <c r="A141" s="400" t="s">
        <v>250</v>
      </c>
      <c r="B141" s="401"/>
      <c r="C141" s="3" t="s">
        <v>251</v>
      </c>
      <c r="D141" s="16" t="s">
        <v>215</v>
      </c>
      <c r="E141" s="16"/>
      <c r="F141" s="73"/>
    </row>
    <row r="142" spans="1:6" x14ac:dyDescent="0.2">
      <c r="A142" s="400" t="s">
        <v>252</v>
      </c>
      <c r="B142" s="401"/>
      <c r="C142" s="3" t="s">
        <v>253</v>
      </c>
      <c r="D142" s="16" t="s">
        <v>215</v>
      </c>
      <c r="E142" s="16"/>
      <c r="F142" s="73"/>
    </row>
    <row r="143" spans="1:6" x14ac:dyDescent="0.2">
      <c r="A143" s="400" t="s">
        <v>254</v>
      </c>
      <c r="B143" s="401"/>
      <c r="C143" s="3" t="s">
        <v>255</v>
      </c>
      <c r="D143" s="14" t="s">
        <v>256</v>
      </c>
      <c r="E143" s="14"/>
      <c r="F143" s="71">
        <f>SUM(F144:F146)</f>
        <v>0</v>
      </c>
    </row>
    <row r="144" spans="1:6" x14ac:dyDescent="0.2">
      <c r="A144" s="400" t="s">
        <v>257</v>
      </c>
      <c r="B144" s="401"/>
      <c r="C144" s="3" t="s">
        <v>258</v>
      </c>
      <c r="D144" s="16" t="s">
        <v>256</v>
      </c>
      <c r="E144" s="16"/>
      <c r="F144" s="73"/>
    </row>
    <row r="145" spans="1:6" x14ac:dyDescent="0.2">
      <c r="A145" s="400" t="s">
        <v>259</v>
      </c>
      <c r="B145" s="401"/>
      <c r="C145" s="3" t="s">
        <v>260</v>
      </c>
      <c r="D145" s="16" t="s">
        <v>256</v>
      </c>
      <c r="E145" s="16"/>
      <c r="F145" s="73"/>
    </row>
    <row r="146" spans="1:6" x14ac:dyDescent="0.2">
      <c r="A146" s="400" t="s">
        <v>261</v>
      </c>
      <c r="B146" s="401"/>
      <c r="C146" s="3" t="s">
        <v>262</v>
      </c>
      <c r="D146" s="16" t="s">
        <v>256</v>
      </c>
      <c r="E146" s="16"/>
      <c r="F146" s="73"/>
    </row>
    <row r="147" spans="1:6" x14ac:dyDescent="0.2">
      <c r="A147" s="400" t="s">
        <v>263</v>
      </c>
      <c r="B147" s="401"/>
      <c r="C147" s="3" t="s">
        <v>264</v>
      </c>
      <c r="D147" s="14" t="s">
        <v>265</v>
      </c>
      <c r="E147" s="14"/>
      <c r="F147" s="71"/>
    </row>
    <row r="148" spans="1:6" x14ac:dyDescent="0.2">
      <c r="A148" s="400" t="s">
        <v>266</v>
      </c>
      <c r="B148" s="401"/>
      <c r="C148" s="3" t="s">
        <v>267</v>
      </c>
      <c r="D148" s="14" t="s">
        <v>268</v>
      </c>
      <c r="E148" s="14"/>
      <c r="F148" s="71">
        <f>SUM(F149:F152)</f>
        <v>0</v>
      </c>
    </row>
    <row r="149" spans="1:6" ht="25.5" x14ac:dyDescent="0.2">
      <c r="A149" s="400" t="s">
        <v>269</v>
      </c>
      <c r="B149" s="401"/>
      <c r="C149" s="3" t="s">
        <v>270</v>
      </c>
      <c r="D149" s="16" t="s">
        <v>268</v>
      </c>
      <c r="E149" s="16"/>
      <c r="F149" s="73"/>
    </row>
    <row r="150" spans="1:6" ht="25.5" x14ac:dyDescent="0.2">
      <c r="A150" s="400" t="s">
        <v>271</v>
      </c>
      <c r="B150" s="401"/>
      <c r="C150" s="3" t="s">
        <v>272</v>
      </c>
      <c r="D150" s="16" t="s">
        <v>268</v>
      </c>
      <c r="E150" s="16"/>
      <c r="F150" s="73"/>
    </row>
    <row r="151" spans="1:6" x14ac:dyDescent="0.2">
      <c r="A151" s="400" t="s">
        <v>273</v>
      </c>
      <c r="B151" s="401"/>
      <c r="C151" s="3" t="s">
        <v>274</v>
      </c>
      <c r="D151" s="16" t="s">
        <v>268</v>
      </c>
      <c r="E151" s="16"/>
      <c r="F151" s="73"/>
    </row>
    <row r="152" spans="1:6" x14ac:dyDescent="0.2">
      <c r="A152" s="400" t="s">
        <v>275</v>
      </c>
      <c r="B152" s="401"/>
      <c r="C152" s="3" t="s">
        <v>276</v>
      </c>
      <c r="D152" s="16" t="s">
        <v>268</v>
      </c>
      <c r="E152" s="16"/>
      <c r="F152" s="73"/>
    </row>
    <row r="153" spans="1:6" x14ac:dyDescent="0.2">
      <c r="A153" s="400" t="s">
        <v>277</v>
      </c>
      <c r="B153" s="401"/>
      <c r="C153" s="3" t="s">
        <v>278</v>
      </c>
      <c r="D153" s="14" t="s">
        <v>279</v>
      </c>
      <c r="E153" s="14"/>
      <c r="F153" s="71">
        <f>SUM(F154:F168)</f>
        <v>0</v>
      </c>
    </row>
    <row r="154" spans="1:6" x14ac:dyDescent="0.2">
      <c r="A154" s="400" t="s">
        <v>280</v>
      </c>
      <c r="B154" s="401"/>
      <c r="C154" s="3" t="s">
        <v>281</v>
      </c>
      <c r="D154" s="16" t="s">
        <v>279</v>
      </c>
      <c r="E154" s="16"/>
      <c r="F154" s="73"/>
    </row>
    <row r="155" spans="1:6" x14ac:dyDescent="0.2">
      <c r="A155" s="400" t="s">
        <v>282</v>
      </c>
      <c r="B155" s="401"/>
      <c r="C155" s="3" t="s">
        <v>283</v>
      </c>
      <c r="D155" s="16" t="s">
        <v>279</v>
      </c>
      <c r="E155" s="16"/>
      <c r="F155" s="73"/>
    </row>
    <row r="156" spans="1:6" ht="25.5" x14ac:dyDescent="0.2">
      <c r="A156" s="400" t="s">
        <v>284</v>
      </c>
      <c r="B156" s="401"/>
      <c r="C156" s="3" t="s">
        <v>285</v>
      </c>
      <c r="D156" s="16" t="s">
        <v>279</v>
      </c>
      <c r="E156" s="16"/>
      <c r="F156" s="73"/>
    </row>
    <row r="157" spans="1:6" x14ac:dyDescent="0.2">
      <c r="A157" s="400" t="s">
        <v>286</v>
      </c>
      <c r="B157" s="401"/>
      <c r="C157" s="3" t="s">
        <v>287</v>
      </c>
      <c r="D157" s="16" t="s">
        <v>279</v>
      </c>
      <c r="E157" s="16"/>
      <c r="F157" s="73"/>
    </row>
    <row r="158" spans="1:6" x14ac:dyDescent="0.2">
      <c r="A158" s="400" t="s">
        <v>288</v>
      </c>
      <c r="B158" s="401"/>
      <c r="C158" s="3" t="s">
        <v>289</v>
      </c>
      <c r="D158" s="16" t="s">
        <v>279</v>
      </c>
      <c r="E158" s="16"/>
      <c r="F158" s="73"/>
    </row>
    <row r="159" spans="1:6" x14ac:dyDescent="0.2">
      <c r="A159" s="400" t="s">
        <v>290</v>
      </c>
      <c r="B159" s="401"/>
      <c r="C159" s="3" t="s">
        <v>291</v>
      </c>
      <c r="D159" s="16" t="s">
        <v>279</v>
      </c>
      <c r="E159" s="16"/>
      <c r="F159" s="73"/>
    </row>
    <row r="160" spans="1:6" x14ac:dyDescent="0.2">
      <c r="A160" s="400" t="s">
        <v>292</v>
      </c>
      <c r="B160" s="401"/>
      <c r="C160" s="3" t="s">
        <v>293</v>
      </c>
      <c r="D160" s="16" t="s">
        <v>279</v>
      </c>
      <c r="E160" s="16"/>
      <c r="F160" s="73"/>
    </row>
    <row r="161" spans="1:6" x14ac:dyDescent="0.2">
      <c r="A161" s="400" t="s">
        <v>294</v>
      </c>
      <c r="B161" s="401"/>
      <c r="C161" s="3" t="s">
        <v>295</v>
      </c>
      <c r="D161" s="16" t="s">
        <v>279</v>
      </c>
      <c r="E161" s="16"/>
      <c r="F161" s="73"/>
    </row>
    <row r="162" spans="1:6" x14ac:dyDescent="0.2">
      <c r="A162" s="400" t="s">
        <v>296</v>
      </c>
      <c r="B162" s="401"/>
      <c r="C162" s="3" t="s">
        <v>297</v>
      </c>
      <c r="D162" s="16" t="s">
        <v>279</v>
      </c>
      <c r="E162" s="16"/>
      <c r="F162" s="73"/>
    </row>
    <row r="163" spans="1:6" x14ac:dyDescent="0.2">
      <c r="A163" s="400" t="s">
        <v>298</v>
      </c>
      <c r="B163" s="401"/>
      <c r="C163" s="3" t="s">
        <v>299</v>
      </c>
      <c r="D163" s="16" t="s">
        <v>279</v>
      </c>
      <c r="E163" s="16"/>
      <c r="F163" s="73"/>
    </row>
    <row r="164" spans="1:6" x14ac:dyDescent="0.2">
      <c r="A164" s="400" t="s">
        <v>300</v>
      </c>
      <c r="B164" s="401"/>
      <c r="C164" s="3" t="s">
        <v>301</v>
      </c>
      <c r="D164" s="16" t="s">
        <v>279</v>
      </c>
      <c r="E164" s="16"/>
      <c r="F164" s="73"/>
    </row>
    <row r="165" spans="1:6" x14ac:dyDescent="0.2">
      <c r="A165" s="400" t="s">
        <v>302</v>
      </c>
      <c r="B165" s="401"/>
      <c r="C165" s="3" t="s">
        <v>303</v>
      </c>
      <c r="D165" s="16" t="s">
        <v>279</v>
      </c>
      <c r="E165" s="16"/>
      <c r="F165" s="73"/>
    </row>
    <row r="166" spans="1:6" x14ac:dyDescent="0.2">
      <c r="A166" s="400" t="s">
        <v>304</v>
      </c>
      <c r="B166" s="401"/>
      <c r="C166" s="3" t="s">
        <v>305</v>
      </c>
      <c r="D166" s="16" t="s">
        <v>279</v>
      </c>
      <c r="E166" s="16"/>
      <c r="F166" s="73"/>
    </row>
    <row r="167" spans="1:6" x14ac:dyDescent="0.2">
      <c r="A167" s="400" t="s">
        <v>306</v>
      </c>
      <c r="B167" s="401"/>
      <c r="C167" s="3" t="s">
        <v>307</v>
      </c>
      <c r="D167" s="16" t="s">
        <v>279</v>
      </c>
      <c r="E167" s="16"/>
      <c r="F167" s="73"/>
    </row>
    <row r="168" spans="1:6" ht="25.5" x14ac:dyDescent="0.2">
      <c r="A168" s="400" t="s">
        <v>308</v>
      </c>
      <c r="B168" s="401"/>
      <c r="C168" s="3" t="s">
        <v>309</v>
      </c>
      <c r="D168" s="16" t="s">
        <v>279</v>
      </c>
      <c r="E168" s="16"/>
      <c r="F168" s="73"/>
    </row>
    <row r="169" spans="1:6" x14ac:dyDescent="0.2">
      <c r="A169" s="402" t="s">
        <v>310</v>
      </c>
      <c r="B169" s="403"/>
      <c r="C169" s="4" t="s">
        <v>311</v>
      </c>
      <c r="D169" s="15" t="s">
        <v>312</v>
      </c>
      <c r="E169" s="15"/>
      <c r="F169" s="72">
        <f>F123+F143+F148+F153</f>
        <v>0</v>
      </c>
    </row>
    <row r="170" spans="1:6" x14ac:dyDescent="0.2">
      <c r="A170" s="400" t="s">
        <v>313</v>
      </c>
      <c r="B170" s="401"/>
      <c r="C170" s="3" t="s">
        <v>514</v>
      </c>
      <c r="D170" s="14" t="s">
        <v>314</v>
      </c>
      <c r="E170" s="14"/>
      <c r="F170" s="71"/>
    </row>
    <row r="171" spans="1:6" x14ac:dyDescent="0.2">
      <c r="A171" s="400" t="s">
        <v>315</v>
      </c>
      <c r="B171" s="401"/>
      <c r="C171" s="3" t="s">
        <v>316</v>
      </c>
      <c r="D171" s="16" t="s">
        <v>314</v>
      </c>
      <c r="E171" s="16"/>
      <c r="F171" s="73"/>
    </row>
    <row r="172" spans="1:6" x14ac:dyDescent="0.2">
      <c r="A172" s="400" t="s">
        <v>317</v>
      </c>
      <c r="B172" s="401"/>
      <c r="C172" s="3" t="s">
        <v>318</v>
      </c>
      <c r="D172" s="16" t="s">
        <v>314</v>
      </c>
      <c r="E172" s="16"/>
      <c r="F172" s="73"/>
    </row>
    <row r="173" spans="1:6" x14ac:dyDescent="0.2">
      <c r="A173" s="400" t="s">
        <v>319</v>
      </c>
      <c r="B173" s="401"/>
      <c r="C173" s="3" t="s">
        <v>320</v>
      </c>
      <c r="D173" s="16" t="s">
        <v>314</v>
      </c>
      <c r="E173" s="16"/>
      <c r="F173" s="73"/>
    </row>
    <row r="174" spans="1:6" x14ac:dyDescent="0.2">
      <c r="A174" s="400" t="s">
        <v>321</v>
      </c>
      <c r="B174" s="401"/>
      <c r="C174" s="3" t="s">
        <v>322</v>
      </c>
      <c r="D174" s="16" t="s">
        <v>314</v>
      </c>
      <c r="E174" s="16"/>
      <c r="F174" s="73"/>
    </row>
    <row r="175" spans="1:6" x14ac:dyDescent="0.2">
      <c r="A175" s="400" t="s">
        <v>323</v>
      </c>
      <c r="B175" s="401"/>
      <c r="C175" s="3" t="s">
        <v>324</v>
      </c>
      <c r="D175" s="16" t="s">
        <v>314</v>
      </c>
      <c r="E175" s="16"/>
      <c r="F175" s="73"/>
    </row>
    <row r="176" spans="1:6" ht="38.25" x14ac:dyDescent="0.2">
      <c r="A176" s="400" t="s">
        <v>325</v>
      </c>
      <c r="B176" s="401"/>
      <c r="C176" s="3" t="s">
        <v>326</v>
      </c>
      <c r="D176" s="16" t="s">
        <v>314</v>
      </c>
      <c r="E176" s="16"/>
      <c r="F176" s="73"/>
    </row>
    <row r="177" spans="1:6" x14ac:dyDescent="0.2">
      <c r="A177" s="400" t="s">
        <v>327</v>
      </c>
      <c r="B177" s="401"/>
      <c r="C177" s="3" t="s">
        <v>328</v>
      </c>
      <c r="D177" s="16" t="s">
        <v>314</v>
      </c>
      <c r="E177" s="16"/>
      <c r="F177" s="73"/>
    </row>
    <row r="178" spans="1:6" x14ac:dyDescent="0.2">
      <c r="A178" s="400" t="s">
        <v>329</v>
      </c>
      <c r="B178" s="401"/>
      <c r="C178" s="3" t="s">
        <v>330</v>
      </c>
      <c r="D178" s="16" t="s">
        <v>314</v>
      </c>
      <c r="E178" s="16"/>
      <c r="F178" s="73"/>
    </row>
    <row r="179" spans="1:6" x14ac:dyDescent="0.2">
      <c r="A179" s="400" t="s">
        <v>331</v>
      </c>
      <c r="B179" s="401"/>
      <c r="C179" s="3" t="s">
        <v>332</v>
      </c>
      <c r="D179" s="16" t="s">
        <v>314</v>
      </c>
      <c r="E179" s="16"/>
      <c r="F179" s="73"/>
    </row>
    <row r="180" spans="1:6" x14ac:dyDescent="0.2">
      <c r="A180" s="400" t="s">
        <v>333</v>
      </c>
      <c r="B180" s="401"/>
      <c r="C180" s="3" t="s">
        <v>334</v>
      </c>
      <c r="D180" s="16" t="s">
        <v>314</v>
      </c>
      <c r="E180" s="16"/>
      <c r="F180" s="73"/>
    </row>
    <row r="181" spans="1:6" ht="38.25" x14ac:dyDescent="0.2">
      <c r="A181" s="400" t="s">
        <v>335</v>
      </c>
      <c r="B181" s="401"/>
      <c r="C181" s="3" t="s">
        <v>336</v>
      </c>
      <c r="D181" s="16" t="s">
        <v>314</v>
      </c>
      <c r="E181" s="16"/>
      <c r="F181" s="73"/>
    </row>
    <row r="182" spans="1:6" x14ac:dyDescent="0.2">
      <c r="A182" s="400" t="s">
        <v>337</v>
      </c>
      <c r="B182" s="401"/>
      <c r="C182" s="3" t="s">
        <v>338</v>
      </c>
      <c r="D182" s="16" t="s">
        <v>314</v>
      </c>
      <c r="E182" s="16"/>
      <c r="F182" s="73"/>
    </row>
    <row r="183" spans="1:6" x14ac:dyDescent="0.2">
      <c r="A183" s="402" t="s">
        <v>339</v>
      </c>
      <c r="B183" s="403"/>
      <c r="C183" s="4" t="s">
        <v>340</v>
      </c>
      <c r="D183" s="15" t="s">
        <v>341</v>
      </c>
      <c r="E183" s="15"/>
      <c r="F183" s="72">
        <f>F99+F100+F107+F114+F169+F170</f>
        <v>0</v>
      </c>
    </row>
    <row r="184" spans="1:6" x14ac:dyDescent="0.2">
      <c r="A184" s="400" t="s">
        <v>342</v>
      </c>
      <c r="B184" s="401"/>
      <c r="C184" s="5" t="s">
        <v>343</v>
      </c>
      <c r="D184" s="14" t="s">
        <v>344</v>
      </c>
      <c r="E184" s="14"/>
      <c r="F184" s="71"/>
    </row>
    <row r="185" spans="1:6" x14ac:dyDescent="0.2">
      <c r="A185" s="400" t="s">
        <v>345</v>
      </c>
      <c r="B185" s="401"/>
      <c r="C185" s="5" t="s">
        <v>515</v>
      </c>
      <c r="D185" s="14" t="s">
        <v>346</v>
      </c>
      <c r="E185" s="14"/>
      <c r="F185" s="71"/>
    </row>
    <row r="186" spans="1:6" x14ac:dyDescent="0.2">
      <c r="A186" s="400" t="s">
        <v>347</v>
      </c>
      <c r="B186" s="401"/>
      <c r="C186" s="6" t="s">
        <v>348</v>
      </c>
      <c r="D186" s="16" t="s">
        <v>346</v>
      </c>
      <c r="E186" s="16"/>
      <c r="F186" s="73"/>
    </row>
    <row r="187" spans="1:6" ht="25.5" x14ac:dyDescent="0.2">
      <c r="A187" s="400" t="s">
        <v>349</v>
      </c>
      <c r="B187" s="401"/>
      <c r="C187" s="5" t="s">
        <v>350</v>
      </c>
      <c r="D187" s="16" t="s">
        <v>346</v>
      </c>
      <c r="E187" s="16"/>
      <c r="F187" s="73"/>
    </row>
    <row r="188" spans="1:6" x14ac:dyDescent="0.2">
      <c r="A188" s="400" t="s">
        <v>351</v>
      </c>
      <c r="B188" s="401"/>
      <c r="C188" s="5" t="s">
        <v>352</v>
      </c>
      <c r="D188" s="14" t="s">
        <v>353</v>
      </c>
      <c r="E188" s="14"/>
      <c r="F188" s="71"/>
    </row>
    <row r="189" spans="1:6" x14ac:dyDescent="0.2">
      <c r="A189" s="400" t="s">
        <v>354</v>
      </c>
      <c r="B189" s="401"/>
      <c r="C189" s="5" t="s">
        <v>355</v>
      </c>
      <c r="D189" s="14" t="s">
        <v>353</v>
      </c>
      <c r="E189" s="14"/>
      <c r="F189" s="71"/>
    </row>
    <row r="190" spans="1:6" x14ac:dyDescent="0.2">
      <c r="A190" s="400" t="s">
        <v>356</v>
      </c>
      <c r="B190" s="401"/>
      <c r="C190" s="5" t="s">
        <v>357</v>
      </c>
      <c r="D190" s="14" t="s">
        <v>358</v>
      </c>
      <c r="E190" s="14"/>
      <c r="F190" s="71"/>
    </row>
    <row r="191" spans="1:6" x14ac:dyDescent="0.2">
      <c r="A191" s="400" t="s">
        <v>359</v>
      </c>
      <c r="B191" s="401"/>
      <c r="C191" s="6" t="s">
        <v>360</v>
      </c>
      <c r="D191" s="16" t="s">
        <v>358</v>
      </c>
      <c r="E191" s="16"/>
      <c r="F191" s="73"/>
    </row>
    <row r="192" spans="1:6" ht="25.5" x14ac:dyDescent="0.2">
      <c r="A192" s="400" t="s">
        <v>361</v>
      </c>
      <c r="B192" s="401"/>
      <c r="C192" s="5" t="s">
        <v>362</v>
      </c>
      <c r="D192" s="16" t="s">
        <v>358</v>
      </c>
      <c r="E192" s="16"/>
      <c r="F192" s="73"/>
    </row>
    <row r="193" spans="1:6" ht="25.5" x14ac:dyDescent="0.2">
      <c r="A193" s="400" t="s">
        <v>363</v>
      </c>
      <c r="B193" s="401"/>
      <c r="C193" s="5" t="s">
        <v>364</v>
      </c>
      <c r="D193" s="16" t="s">
        <v>358</v>
      </c>
      <c r="E193" s="16"/>
      <c r="F193" s="73"/>
    </row>
    <row r="194" spans="1:6" x14ac:dyDescent="0.2">
      <c r="A194" s="400" t="s">
        <v>365</v>
      </c>
      <c r="B194" s="401"/>
      <c r="C194" s="5" t="s">
        <v>366</v>
      </c>
      <c r="D194" s="16" t="s">
        <v>358</v>
      </c>
      <c r="E194" s="16"/>
      <c r="F194" s="73"/>
    </row>
    <row r="195" spans="1:6" ht="25.5" x14ac:dyDescent="0.2">
      <c r="A195" s="400" t="s">
        <v>367</v>
      </c>
      <c r="B195" s="401"/>
      <c r="C195" s="5" t="s">
        <v>368</v>
      </c>
      <c r="D195" s="16" t="s">
        <v>358</v>
      </c>
      <c r="E195" s="16"/>
      <c r="F195" s="73"/>
    </row>
    <row r="196" spans="1:6" x14ac:dyDescent="0.2">
      <c r="A196" s="400" t="s">
        <v>369</v>
      </c>
      <c r="B196" s="401"/>
      <c r="C196" s="5" t="s">
        <v>370</v>
      </c>
      <c r="D196" s="16" t="s">
        <v>358</v>
      </c>
      <c r="E196" s="16"/>
      <c r="F196" s="73"/>
    </row>
    <row r="197" spans="1:6" x14ac:dyDescent="0.2">
      <c r="A197" s="400" t="s">
        <v>371</v>
      </c>
      <c r="B197" s="401"/>
      <c r="C197" s="5" t="s">
        <v>372</v>
      </c>
      <c r="D197" s="14" t="s">
        <v>373</v>
      </c>
      <c r="E197" s="14"/>
      <c r="F197" s="71"/>
    </row>
    <row r="198" spans="1:6" x14ac:dyDescent="0.2">
      <c r="A198" s="400" t="s">
        <v>374</v>
      </c>
      <c r="B198" s="401"/>
      <c r="C198" s="5" t="s">
        <v>375</v>
      </c>
      <c r="D198" s="14" t="s">
        <v>376</v>
      </c>
      <c r="E198" s="14"/>
      <c r="F198" s="71"/>
    </row>
    <row r="199" spans="1:6" x14ac:dyDescent="0.2">
      <c r="A199" s="400" t="s">
        <v>377</v>
      </c>
      <c r="B199" s="401"/>
      <c r="C199" s="5" t="s">
        <v>378</v>
      </c>
      <c r="D199" s="14" t="s">
        <v>379</v>
      </c>
      <c r="E199" s="14"/>
      <c r="F199" s="71"/>
    </row>
    <row r="200" spans="1:6" x14ac:dyDescent="0.2">
      <c r="A200" s="400" t="s">
        <v>380</v>
      </c>
      <c r="B200" s="401"/>
      <c r="C200" s="5" t="s">
        <v>381</v>
      </c>
      <c r="D200" s="14" t="s">
        <v>382</v>
      </c>
      <c r="E200" s="14"/>
      <c r="F200" s="71"/>
    </row>
    <row r="201" spans="1:6" x14ac:dyDescent="0.2">
      <c r="A201" s="400" t="s">
        <v>383</v>
      </c>
      <c r="B201" s="401"/>
      <c r="C201" s="5" t="s">
        <v>355</v>
      </c>
      <c r="D201" s="14" t="s">
        <v>382</v>
      </c>
      <c r="E201" s="14"/>
      <c r="F201" s="71"/>
    </row>
    <row r="202" spans="1:6" x14ac:dyDescent="0.2">
      <c r="A202" s="400" t="s">
        <v>384</v>
      </c>
      <c r="B202" s="401"/>
      <c r="C202" s="5" t="s">
        <v>385</v>
      </c>
      <c r="D202" s="14" t="s">
        <v>382</v>
      </c>
      <c r="E202" s="14"/>
      <c r="F202" s="71"/>
    </row>
    <row r="203" spans="1:6" x14ac:dyDescent="0.2">
      <c r="A203" s="400" t="s">
        <v>386</v>
      </c>
      <c r="B203" s="401"/>
      <c r="C203" s="5" t="s">
        <v>387</v>
      </c>
      <c r="D203" s="14" t="s">
        <v>382</v>
      </c>
      <c r="E203" s="14"/>
      <c r="F203" s="71"/>
    </row>
    <row r="204" spans="1:6" x14ac:dyDescent="0.2">
      <c r="A204" s="400" t="s">
        <v>388</v>
      </c>
      <c r="B204" s="401"/>
      <c r="C204" s="5" t="s">
        <v>389</v>
      </c>
      <c r="D204" s="14" t="s">
        <v>390</v>
      </c>
      <c r="E204" s="14"/>
      <c r="F204" s="71"/>
    </row>
    <row r="205" spans="1:6" ht="25.5" x14ac:dyDescent="0.2">
      <c r="A205" s="400" t="s">
        <v>391</v>
      </c>
      <c r="B205" s="401"/>
      <c r="C205" s="5" t="s">
        <v>392</v>
      </c>
      <c r="D205" s="14" t="s">
        <v>390</v>
      </c>
      <c r="E205" s="14"/>
      <c r="F205" s="71"/>
    </row>
    <row r="206" spans="1:6" ht="25.5" x14ac:dyDescent="0.2">
      <c r="A206" s="400" t="s">
        <v>393</v>
      </c>
      <c r="B206" s="401"/>
      <c r="C206" s="5" t="s">
        <v>394</v>
      </c>
      <c r="D206" s="14" t="s">
        <v>390</v>
      </c>
      <c r="E206" s="14"/>
      <c r="F206" s="71"/>
    </row>
    <row r="207" spans="1:6" ht="25.5" x14ac:dyDescent="0.2">
      <c r="A207" s="400" t="s">
        <v>395</v>
      </c>
      <c r="B207" s="401"/>
      <c r="C207" s="5" t="s">
        <v>396</v>
      </c>
      <c r="D207" s="14" t="s">
        <v>390</v>
      </c>
      <c r="E207" s="14"/>
      <c r="F207" s="71"/>
    </row>
    <row r="208" spans="1:6" x14ac:dyDescent="0.2">
      <c r="A208" s="400" t="s">
        <v>397</v>
      </c>
      <c r="B208" s="401"/>
      <c r="C208" s="5" t="s">
        <v>398</v>
      </c>
      <c r="D208" s="14" t="s">
        <v>390</v>
      </c>
      <c r="E208" s="14"/>
      <c r="F208" s="71"/>
    </row>
    <row r="209" spans="1:6" x14ac:dyDescent="0.2">
      <c r="A209" s="400" t="s">
        <v>399</v>
      </c>
      <c r="B209" s="401"/>
      <c r="C209" s="5" t="s">
        <v>400</v>
      </c>
      <c r="D209" s="14" t="s">
        <v>401</v>
      </c>
      <c r="E209" s="14"/>
      <c r="F209" s="71"/>
    </row>
    <row r="210" spans="1:6" x14ac:dyDescent="0.2">
      <c r="A210" s="400" t="s">
        <v>402</v>
      </c>
      <c r="B210" s="401"/>
      <c r="C210" s="5" t="s">
        <v>403</v>
      </c>
      <c r="D210" s="14" t="s">
        <v>401</v>
      </c>
      <c r="E210" s="14"/>
      <c r="F210" s="71"/>
    </row>
    <row r="211" spans="1:6" ht="51" x14ac:dyDescent="0.2">
      <c r="A211" s="400" t="s">
        <v>404</v>
      </c>
      <c r="B211" s="401"/>
      <c r="C211" s="5" t="s">
        <v>405</v>
      </c>
      <c r="D211" s="14" t="s">
        <v>401</v>
      </c>
      <c r="E211" s="14"/>
      <c r="F211" s="71"/>
    </row>
    <row r="212" spans="1:6" x14ac:dyDescent="0.2">
      <c r="A212" s="400" t="s">
        <v>406</v>
      </c>
      <c r="B212" s="401"/>
      <c r="C212" s="5" t="s">
        <v>407</v>
      </c>
      <c r="D212" s="14" t="s">
        <v>401</v>
      </c>
      <c r="E212" s="14"/>
      <c r="F212" s="71"/>
    </row>
    <row r="213" spans="1:6" ht="25.5" x14ac:dyDescent="0.2">
      <c r="A213" s="402" t="s">
        <v>408</v>
      </c>
      <c r="B213" s="403"/>
      <c r="C213" s="7" t="s">
        <v>409</v>
      </c>
      <c r="D213" s="15" t="s">
        <v>410</v>
      </c>
      <c r="E213" s="15"/>
      <c r="F213" s="72">
        <f>F184+F185+F188+F190+F197+F198+F199+F200+F204+F209</f>
        <v>0</v>
      </c>
    </row>
    <row r="214" spans="1:6" x14ac:dyDescent="0.2">
      <c r="A214" s="400" t="s">
        <v>411</v>
      </c>
      <c r="B214" s="401"/>
      <c r="C214" s="5" t="s">
        <v>412</v>
      </c>
      <c r="D214" s="14" t="s">
        <v>413</v>
      </c>
      <c r="E214" s="14"/>
      <c r="F214" s="71"/>
    </row>
    <row r="215" spans="1:6" ht="25.5" x14ac:dyDescent="0.2">
      <c r="A215" s="400" t="s">
        <v>414</v>
      </c>
      <c r="B215" s="401"/>
      <c r="C215" s="5" t="s">
        <v>415</v>
      </c>
      <c r="D215" s="14" t="s">
        <v>413</v>
      </c>
      <c r="E215" s="14"/>
      <c r="F215" s="71"/>
    </row>
    <row r="216" spans="1:6" x14ac:dyDescent="0.2">
      <c r="A216" s="400" t="s">
        <v>416</v>
      </c>
      <c r="B216" s="401"/>
      <c r="C216" s="5" t="s">
        <v>417</v>
      </c>
      <c r="D216" s="14" t="s">
        <v>418</v>
      </c>
      <c r="E216" s="14"/>
      <c r="F216" s="71"/>
    </row>
    <row r="217" spans="1:6" x14ac:dyDescent="0.2">
      <c r="A217" s="400" t="s">
        <v>419</v>
      </c>
      <c r="B217" s="401"/>
      <c r="C217" s="5" t="s">
        <v>420</v>
      </c>
      <c r="D217" s="14" t="s">
        <v>418</v>
      </c>
      <c r="E217" s="14"/>
      <c r="F217" s="71"/>
    </row>
    <row r="218" spans="1:6" x14ac:dyDescent="0.2">
      <c r="A218" s="400" t="s">
        <v>421</v>
      </c>
      <c r="B218" s="401"/>
      <c r="C218" s="5" t="s">
        <v>422</v>
      </c>
      <c r="D218" s="14" t="s">
        <v>423</v>
      </c>
      <c r="E218" s="14"/>
      <c r="F218" s="71"/>
    </row>
    <row r="219" spans="1:6" x14ac:dyDescent="0.2">
      <c r="A219" s="400" t="s">
        <v>424</v>
      </c>
      <c r="B219" s="401"/>
      <c r="C219" s="5" t="s">
        <v>425</v>
      </c>
      <c r="D219" s="14" t="s">
        <v>426</v>
      </c>
      <c r="E219" s="14"/>
      <c r="F219" s="71"/>
    </row>
    <row r="220" spans="1:6" x14ac:dyDescent="0.2">
      <c r="A220" s="400" t="s">
        <v>427</v>
      </c>
      <c r="B220" s="401"/>
      <c r="C220" s="5" t="s">
        <v>428</v>
      </c>
      <c r="D220" s="14" t="s">
        <v>426</v>
      </c>
      <c r="E220" s="14"/>
      <c r="F220" s="71"/>
    </row>
    <row r="221" spans="1:6" x14ac:dyDescent="0.2">
      <c r="A221" s="400" t="s">
        <v>429</v>
      </c>
      <c r="B221" s="401"/>
      <c r="C221" s="5" t="s">
        <v>430</v>
      </c>
      <c r="D221" s="14" t="s">
        <v>431</v>
      </c>
      <c r="E221" s="14"/>
      <c r="F221" s="71"/>
    </row>
    <row r="222" spans="1:6" x14ac:dyDescent="0.2">
      <c r="A222" s="402" t="s">
        <v>432</v>
      </c>
      <c r="B222" s="403"/>
      <c r="C222" s="4" t="s">
        <v>433</v>
      </c>
      <c r="D222" s="15" t="s">
        <v>434</v>
      </c>
      <c r="E222" s="15"/>
      <c r="F222" s="72">
        <f>F214+F216+F218+F219+F221</f>
        <v>0</v>
      </c>
    </row>
    <row r="223" spans="1:6" ht="25.5" x14ac:dyDescent="0.2">
      <c r="A223" s="400" t="s">
        <v>435</v>
      </c>
      <c r="B223" s="401"/>
      <c r="C223" s="5" t="s">
        <v>436</v>
      </c>
      <c r="D223" s="14" t="s">
        <v>437</v>
      </c>
      <c r="E223" s="14"/>
      <c r="F223" s="71"/>
    </row>
    <row r="224" spans="1:6" ht="25.5" x14ac:dyDescent="0.2">
      <c r="A224" s="400" t="s">
        <v>438</v>
      </c>
      <c r="B224" s="401"/>
      <c r="C224" s="3" t="s">
        <v>439</v>
      </c>
      <c r="D224" s="14" t="s">
        <v>440</v>
      </c>
      <c r="E224" s="14"/>
      <c r="F224" s="71">
        <f>SUM(F225:F234)</f>
        <v>0</v>
      </c>
    </row>
    <row r="225" spans="1:6" x14ac:dyDescent="0.2">
      <c r="A225" s="400" t="s">
        <v>441</v>
      </c>
      <c r="B225" s="401"/>
      <c r="C225" s="5" t="s">
        <v>442</v>
      </c>
      <c r="D225" s="16" t="s">
        <v>440</v>
      </c>
      <c r="E225" s="16"/>
      <c r="F225" s="73"/>
    </row>
    <row r="226" spans="1:6" x14ac:dyDescent="0.2">
      <c r="A226" s="400" t="s">
        <v>443</v>
      </c>
      <c r="B226" s="401"/>
      <c r="C226" s="5" t="s">
        <v>444</v>
      </c>
      <c r="D226" s="16" t="s">
        <v>440</v>
      </c>
      <c r="E226" s="16"/>
      <c r="F226" s="73"/>
    </row>
    <row r="227" spans="1:6" x14ac:dyDescent="0.2">
      <c r="A227" s="400" t="s">
        <v>445</v>
      </c>
      <c r="B227" s="401"/>
      <c r="C227" s="5" t="s">
        <v>446</v>
      </c>
      <c r="D227" s="16" t="s">
        <v>440</v>
      </c>
      <c r="E227" s="16"/>
      <c r="F227" s="73"/>
    </row>
    <row r="228" spans="1:6" x14ac:dyDescent="0.2">
      <c r="A228" s="400" t="s">
        <v>447</v>
      </c>
      <c r="B228" s="401"/>
      <c r="C228" s="3" t="s">
        <v>448</v>
      </c>
      <c r="D228" s="16" t="s">
        <v>440</v>
      </c>
      <c r="E228" s="16"/>
      <c r="F228" s="73"/>
    </row>
    <row r="229" spans="1:6" x14ac:dyDescent="0.2">
      <c r="A229" s="400" t="s">
        <v>449</v>
      </c>
      <c r="B229" s="401"/>
      <c r="C229" s="3" t="s">
        <v>450</v>
      </c>
      <c r="D229" s="16" t="s">
        <v>440</v>
      </c>
      <c r="E229" s="16"/>
      <c r="F229" s="73"/>
    </row>
    <row r="230" spans="1:6" ht="25.5" x14ac:dyDescent="0.2">
      <c r="A230" s="400" t="s">
        <v>451</v>
      </c>
      <c r="B230" s="401"/>
      <c r="C230" s="3" t="s">
        <v>452</v>
      </c>
      <c r="D230" s="16" t="s">
        <v>440</v>
      </c>
      <c r="E230" s="16"/>
      <c r="F230" s="73"/>
    </row>
    <row r="231" spans="1:6" x14ac:dyDescent="0.2">
      <c r="A231" s="400" t="s">
        <v>453</v>
      </c>
      <c r="B231" s="401"/>
      <c r="C231" s="5" t="s">
        <v>454</v>
      </c>
      <c r="D231" s="16" t="s">
        <v>440</v>
      </c>
      <c r="E231" s="16"/>
      <c r="F231" s="73"/>
    </row>
    <row r="232" spans="1:6" x14ac:dyDescent="0.2">
      <c r="A232" s="400" t="s">
        <v>455</v>
      </c>
      <c r="B232" s="401"/>
      <c r="C232" s="5" t="s">
        <v>456</v>
      </c>
      <c r="D232" s="16" t="s">
        <v>440</v>
      </c>
      <c r="E232" s="16"/>
      <c r="F232" s="73"/>
    </row>
    <row r="233" spans="1:6" x14ac:dyDescent="0.2">
      <c r="A233" s="400" t="s">
        <v>457</v>
      </c>
      <c r="B233" s="401"/>
      <c r="C233" s="5" t="s">
        <v>458</v>
      </c>
      <c r="D233" s="16" t="s">
        <v>440</v>
      </c>
      <c r="E233" s="16"/>
      <c r="F233" s="73"/>
    </row>
    <row r="234" spans="1:6" x14ac:dyDescent="0.2">
      <c r="A234" s="400" t="s">
        <v>459</v>
      </c>
      <c r="B234" s="401"/>
      <c r="C234" s="5" t="s">
        <v>460</v>
      </c>
      <c r="D234" s="16" t="s">
        <v>440</v>
      </c>
      <c r="E234" s="16"/>
      <c r="F234" s="73"/>
    </row>
    <row r="235" spans="1:6" x14ac:dyDescent="0.2">
      <c r="A235" s="400" t="s">
        <v>461</v>
      </c>
      <c r="B235" s="401"/>
      <c r="C235" s="5" t="s">
        <v>462</v>
      </c>
      <c r="D235" s="14" t="s">
        <v>463</v>
      </c>
      <c r="E235" s="14"/>
      <c r="F235" s="71">
        <f>SUM(F236:F245)</f>
        <v>0</v>
      </c>
    </row>
    <row r="236" spans="1:6" x14ac:dyDescent="0.2">
      <c r="A236" s="400" t="s">
        <v>464</v>
      </c>
      <c r="B236" s="401"/>
      <c r="C236" s="5" t="s">
        <v>442</v>
      </c>
      <c r="D236" s="16" t="s">
        <v>463</v>
      </c>
      <c r="E236" s="16"/>
      <c r="F236" s="73"/>
    </row>
    <row r="237" spans="1:6" x14ac:dyDescent="0.2">
      <c r="A237" s="400" t="s">
        <v>465</v>
      </c>
      <c r="B237" s="401"/>
      <c r="C237" s="5" t="s">
        <v>444</v>
      </c>
      <c r="D237" s="16" t="s">
        <v>463</v>
      </c>
      <c r="E237" s="16"/>
      <c r="F237" s="73"/>
    </row>
    <row r="238" spans="1:6" x14ac:dyDescent="0.2">
      <c r="A238" s="400" t="s">
        <v>466</v>
      </c>
      <c r="B238" s="401"/>
      <c r="C238" s="5" t="s">
        <v>446</v>
      </c>
      <c r="D238" s="16" t="s">
        <v>463</v>
      </c>
      <c r="E238" s="16"/>
      <c r="F238" s="73"/>
    </row>
    <row r="239" spans="1:6" x14ac:dyDescent="0.2">
      <c r="A239" s="400" t="s">
        <v>467</v>
      </c>
      <c r="B239" s="401"/>
      <c r="C239" s="3" t="s">
        <v>448</v>
      </c>
      <c r="D239" s="16" t="s">
        <v>463</v>
      </c>
      <c r="E239" s="16"/>
      <c r="F239" s="73"/>
    </row>
    <row r="240" spans="1:6" x14ac:dyDescent="0.2">
      <c r="A240" s="400" t="s">
        <v>468</v>
      </c>
      <c r="B240" s="401"/>
      <c r="C240" s="3" t="s">
        <v>450</v>
      </c>
      <c r="D240" s="16" t="s">
        <v>463</v>
      </c>
      <c r="E240" s="16"/>
      <c r="F240" s="73"/>
    </row>
    <row r="241" spans="1:6" ht="25.5" x14ac:dyDescent="0.2">
      <c r="A241" s="400" t="s">
        <v>469</v>
      </c>
      <c r="B241" s="401"/>
      <c r="C241" s="3" t="s">
        <v>452</v>
      </c>
      <c r="D241" s="16" t="s">
        <v>463</v>
      </c>
      <c r="E241" s="16"/>
      <c r="F241" s="73"/>
    </row>
    <row r="242" spans="1:6" x14ac:dyDescent="0.2">
      <c r="A242" s="400" t="s">
        <v>470</v>
      </c>
      <c r="B242" s="401"/>
      <c r="C242" s="5" t="s">
        <v>454</v>
      </c>
      <c r="D242" s="16" t="s">
        <v>463</v>
      </c>
      <c r="E242" s="16"/>
      <c r="F242" s="73"/>
    </row>
    <row r="243" spans="1:6" x14ac:dyDescent="0.2">
      <c r="A243" s="400" t="s">
        <v>471</v>
      </c>
      <c r="B243" s="401"/>
      <c r="C243" s="5" t="s">
        <v>456</v>
      </c>
      <c r="D243" s="16" t="s">
        <v>463</v>
      </c>
      <c r="E243" s="16"/>
      <c r="F243" s="73"/>
    </row>
    <row r="244" spans="1:6" x14ac:dyDescent="0.2">
      <c r="A244" s="400" t="s">
        <v>472</v>
      </c>
      <c r="B244" s="401"/>
      <c r="C244" s="5" t="s">
        <v>458</v>
      </c>
      <c r="D244" s="16" t="s">
        <v>463</v>
      </c>
      <c r="E244" s="16"/>
      <c r="F244" s="73"/>
    </row>
    <row r="245" spans="1:6" x14ac:dyDescent="0.2">
      <c r="A245" s="400" t="s">
        <v>473</v>
      </c>
      <c r="B245" s="401"/>
      <c r="C245" s="5" t="s">
        <v>460</v>
      </c>
      <c r="D245" s="16" t="s">
        <v>463</v>
      </c>
      <c r="E245" s="16"/>
      <c r="F245" s="73"/>
    </row>
    <row r="246" spans="1:6" x14ac:dyDescent="0.2">
      <c r="A246" s="402" t="s">
        <v>474</v>
      </c>
      <c r="B246" s="403"/>
      <c r="C246" s="4" t="s">
        <v>475</v>
      </c>
      <c r="D246" s="15" t="s">
        <v>476</v>
      </c>
      <c r="E246" s="15"/>
      <c r="F246" s="72">
        <f>F223+F224+F235</f>
        <v>0</v>
      </c>
    </row>
    <row r="247" spans="1:6" ht="25.5" x14ac:dyDescent="0.2">
      <c r="A247" s="400" t="s">
        <v>477</v>
      </c>
      <c r="B247" s="401"/>
      <c r="C247" s="5" t="s">
        <v>478</v>
      </c>
      <c r="D247" s="14" t="s">
        <v>479</v>
      </c>
      <c r="E247" s="14"/>
      <c r="F247" s="71"/>
    </row>
    <row r="248" spans="1:6" ht="25.5" x14ac:dyDescent="0.2">
      <c r="A248" s="400" t="s">
        <v>480</v>
      </c>
      <c r="B248" s="401"/>
      <c r="C248" s="3" t="s">
        <v>481</v>
      </c>
      <c r="D248" s="14" t="s">
        <v>482</v>
      </c>
      <c r="E248" s="14"/>
      <c r="F248" s="71">
        <f>SUM(F249:F258)</f>
        <v>0</v>
      </c>
    </row>
    <row r="249" spans="1:6" x14ac:dyDescent="0.2">
      <c r="A249" s="400" t="s">
        <v>483</v>
      </c>
      <c r="B249" s="401"/>
      <c r="C249" s="5" t="s">
        <v>442</v>
      </c>
      <c r="D249" s="16" t="s">
        <v>482</v>
      </c>
      <c r="E249" s="16"/>
      <c r="F249" s="73"/>
    </row>
    <row r="250" spans="1:6" x14ac:dyDescent="0.2">
      <c r="A250" s="400" t="s">
        <v>484</v>
      </c>
      <c r="B250" s="401"/>
      <c r="C250" s="5" t="s">
        <v>444</v>
      </c>
      <c r="D250" s="16" t="s">
        <v>482</v>
      </c>
      <c r="E250" s="16"/>
      <c r="F250" s="73"/>
    </row>
    <row r="251" spans="1:6" x14ac:dyDescent="0.2">
      <c r="A251" s="400" t="s">
        <v>485</v>
      </c>
      <c r="B251" s="401"/>
      <c r="C251" s="5" t="s">
        <v>446</v>
      </c>
      <c r="D251" s="16" t="s">
        <v>482</v>
      </c>
      <c r="E251" s="16"/>
      <c r="F251" s="73"/>
    </row>
    <row r="252" spans="1:6" x14ac:dyDescent="0.2">
      <c r="A252" s="400" t="s">
        <v>486</v>
      </c>
      <c r="B252" s="401"/>
      <c r="C252" s="3" t="s">
        <v>448</v>
      </c>
      <c r="D252" s="16" t="s">
        <v>482</v>
      </c>
      <c r="E252" s="16"/>
      <c r="F252" s="73"/>
    </row>
    <row r="253" spans="1:6" x14ac:dyDescent="0.2">
      <c r="A253" s="400" t="s">
        <v>487</v>
      </c>
      <c r="B253" s="401"/>
      <c r="C253" s="3" t="s">
        <v>450</v>
      </c>
      <c r="D253" s="16" t="s">
        <v>482</v>
      </c>
      <c r="E253" s="16"/>
      <c r="F253" s="73"/>
    </row>
    <row r="254" spans="1:6" ht="25.5" x14ac:dyDescent="0.2">
      <c r="A254" s="400" t="s">
        <v>488</v>
      </c>
      <c r="B254" s="401"/>
      <c r="C254" s="3" t="s">
        <v>452</v>
      </c>
      <c r="D254" s="16" t="s">
        <v>482</v>
      </c>
      <c r="E254" s="16"/>
      <c r="F254" s="73"/>
    </row>
    <row r="255" spans="1:6" x14ac:dyDescent="0.2">
      <c r="A255" s="400" t="s">
        <v>489</v>
      </c>
      <c r="B255" s="401"/>
      <c r="C255" s="5" t="s">
        <v>454</v>
      </c>
      <c r="D255" s="16" t="s">
        <v>482</v>
      </c>
      <c r="E255" s="16"/>
      <c r="F255" s="73"/>
    </row>
    <row r="256" spans="1:6" x14ac:dyDescent="0.2">
      <c r="A256" s="400" t="s">
        <v>490</v>
      </c>
      <c r="B256" s="401"/>
      <c r="C256" s="5" t="s">
        <v>456</v>
      </c>
      <c r="D256" s="16" t="s">
        <v>482</v>
      </c>
      <c r="E256" s="16"/>
      <c r="F256" s="73"/>
    </row>
    <row r="257" spans="1:6" x14ac:dyDescent="0.2">
      <c r="A257" s="400" t="s">
        <v>491</v>
      </c>
      <c r="B257" s="401"/>
      <c r="C257" s="5" t="s">
        <v>458</v>
      </c>
      <c r="D257" s="16" t="s">
        <v>482</v>
      </c>
      <c r="E257" s="16"/>
      <c r="F257" s="73"/>
    </row>
    <row r="258" spans="1:6" x14ac:dyDescent="0.2">
      <c r="A258" s="400" t="s">
        <v>492</v>
      </c>
      <c r="B258" s="401"/>
      <c r="C258" s="5" t="s">
        <v>460</v>
      </c>
      <c r="D258" s="16" t="s">
        <v>482</v>
      </c>
      <c r="E258" s="16"/>
      <c r="F258" s="73"/>
    </row>
    <row r="259" spans="1:6" x14ac:dyDescent="0.2">
      <c r="A259" s="400" t="s">
        <v>493</v>
      </c>
      <c r="B259" s="401"/>
      <c r="C259" s="5" t="s">
        <v>494</v>
      </c>
      <c r="D259" s="14" t="s">
        <v>495</v>
      </c>
      <c r="E259" s="14"/>
      <c r="F259" s="71">
        <f>SUM(F260:F269)</f>
        <v>0</v>
      </c>
    </row>
    <row r="260" spans="1:6" x14ac:dyDescent="0.2">
      <c r="A260" s="400" t="s">
        <v>496</v>
      </c>
      <c r="B260" s="401"/>
      <c r="C260" s="5" t="s">
        <v>442</v>
      </c>
      <c r="D260" s="16" t="s">
        <v>495</v>
      </c>
      <c r="E260" s="16"/>
      <c r="F260" s="73"/>
    </row>
    <row r="261" spans="1:6" x14ac:dyDescent="0.2">
      <c r="A261" s="400" t="s">
        <v>497</v>
      </c>
      <c r="B261" s="401"/>
      <c r="C261" s="5" t="s">
        <v>444</v>
      </c>
      <c r="D261" s="16" t="s">
        <v>495</v>
      </c>
      <c r="E261" s="16"/>
      <c r="F261" s="73"/>
    </row>
    <row r="262" spans="1:6" x14ac:dyDescent="0.2">
      <c r="A262" s="400" t="s">
        <v>498</v>
      </c>
      <c r="B262" s="401"/>
      <c r="C262" s="5" t="s">
        <v>446</v>
      </c>
      <c r="D262" s="16" t="s">
        <v>495</v>
      </c>
      <c r="E262" s="16"/>
      <c r="F262" s="73"/>
    </row>
    <row r="263" spans="1:6" x14ac:dyDescent="0.2">
      <c r="A263" s="400" t="s">
        <v>499</v>
      </c>
      <c r="B263" s="401"/>
      <c r="C263" s="3" t="s">
        <v>448</v>
      </c>
      <c r="D263" s="16" t="s">
        <v>495</v>
      </c>
      <c r="E263" s="16"/>
      <c r="F263" s="73"/>
    </row>
    <row r="264" spans="1:6" x14ac:dyDescent="0.2">
      <c r="A264" s="400" t="s">
        <v>500</v>
      </c>
      <c r="B264" s="401"/>
      <c r="C264" s="3" t="s">
        <v>450</v>
      </c>
      <c r="D264" s="16" t="s">
        <v>495</v>
      </c>
      <c r="E264" s="16"/>
      <c r="F264" s="73"/>
    </row>
    <row r="265" spans="1:6" ht="25.5" x14ac:dyDescent="0.2">
      <c r="A265" s="400" t="s">
        <v>501</v>
      </c>
      <c r="B265" s="401"/>
      <c r="C265" s="3" t="s">
        <v>452</v>
      </c>
      <c r="D265" s="16" t="s">
        <v>495</v>
      </c>
      <c r="E265" s="16"/>
      <c r="F265" s="73"/>
    </row>
    <row r="266" spans="1:6" x14ac:dyDescent="0.2">
      <c r="A266" s="400" t="s">
        <v>502</v>
      </c>
      <c r="B266" s="401"/>
      <c r="C266" s="5" t="s">
        <v>454</v>
      </c>
      <c r="D266" s="16" t="s">
        <v>495</v>
      </c>
      <c r="E266" s="16"/>
      <c r="F266" s="73"/>
    </row>
    <row r="267" spans="1:6" x14ac:dyDescent="0.2">
      <c r="A267" s="400" t="s">
        <v>503</v>
      </c>
      <c r="B267" s="401"/>
      <c r="C267" s="5" t="s">
        <v>456</v>
      </c>
      <c r="D267" s="16" t="s">
        <v>495</v>
      </c>
      <c r="E267" s="16"/>
      <c r="F267" s="73"/>
    </row>
    <row r="268" spans="1:6" x14ac:dyDescent="0.2">
      <c r="A268" s="400" t="s">
        <v>504</v>
      </c>
      <c r="B268" s="401"/>
      <c r="C268" s="5" t="s">
        <v>458</v>
      </c>
      <c r="D268" s="16" t="s">
        <v>495</v>
      </c>
      <c r="E268" s="16"/>
      <c r="F268" s="73"/>
    </row>
    <row r="269" spans="1:6" x14ac:dyDescent="0.2">
      <c r="A269" s="400" t="s">
        <v>505</v>
      </c>
      <c r="B269" s="401"/>
      <c r="C269" s="5" t="s">
        <v>460</v>
      </c>
      <c r="D269" s="16" t="s">
        <v>495</v>
      </c>
      <c r="E269" s="16"/>
      <c r="F269" s="73"/>
    </row>
    <row r="270" spans="1:6" x14ac:dyDescent="0.2">
      <c r="A270" s="402" t="s">
        <v>506</v>
      </c>
      <c r="B270" s="403"/>
      <c r="C270" s="4" t="s">
        <v>507</v>
      </c>
      <c r="D270" s="15" t="s">
        <v>508</v>
      </c>
      <c r="E270" s="15"/>
      <c r="F270" s="72">
        <f>F247+F248+F259</f>
        <v>0</v>
      </c>
    </row>
    <row r="271" spans="1:6" x14ac:dyDescent="0.2">
      <c r="A271" s="402" t="s">
        <v>509</v>
      </c>
      <c r="B271" s="403"/>
      <c r="C271" s="7" t="s">
        <v>510</v>
      </c>
      <c r="D271" s="15" t="s">
        <v>511</v>
      </c>
      <c r="E271" s="15"/>
      <c r="F271" s="72">
        <f>F49+F85+F183+F213+F222+F246+F270</f>
        <v>0</v>
      </c>
    </row>
    <row r="273" spans="1:7" ht="25.5" customHeight="1" x14ac:dyDescent="0.2">
      <c r="A273" s="387" t="s">
        <v>0</v>
      </c>
      <c r="B273" s="387"/>
      <c r="C273" s="388" t="s">
        <v>1</v>
      </c>
      <c r="D273" s="390" t="s">
        <v>2</v>
      </c>
      <c r="E273" s="20"/>
      <c r="F273" s="387" t="s">
        <v>512</v>
      </c>
      <c r="G273" s="43"/>
    </row>
    <row r="274" spans="1:7" x14ac:dyDescent="0.2">
      <c r="A274" s="387"/>
      <c r="B274" s="387"/>
      <c r="C274" s="389"/>
      <c r="D274" s="391"/>
      <c r="E274" s="21"/>
      <c r="F274" s="387"/>
      <c r="G274" s="43"/>
    </row>
    <row r="275" spans="1:7" x14ac:dyDescent="0.2">
      <c r="A275" s="386" t="s">
        <v>3</v>
      </c>
      <c r="B275" s="386"/>
      <c r="C275" s="8" t="s">
        <v>4</v>
      </c>
      <c r="D275" s="8" t="s">
        <v>5</v>
      </c>
      <c r="E275" s="53"/>
      <c r="F275" s="13" t="s">
        <v>513</v>
      </c>
      <c r="G275" s="44"/>
    </row>
    <row r="276" spans="1:7" x14ac:dyDescent="0.2">
      <c r="A276" s="383" t="s">
        <v>6</v>
      </c>
      <c r="B276" s="383"/>
      <c r="C276" s="3" t="s">
        <v>516</v>
      </c>
      <c r="D276" s="22" t="s">
        <v>517</v>
      </c>
      <c r="E276" s="23"/>
      <c r="F276" s="56"/>
      <c r="G276" s="45"/>
    </row>
    <row r="277" spans="1:7" x14ac:dyDescent="0.2">
      <c r="A277" s="383" t="s">
        <v>9</v>
      </c>
      <c r="B277" s="383"/>
      <c r="C277" s="3" t="s">
        <v>518</v>
      </c>
      <c r="D277" s="22" t="s">
        <v>519</v>
      </c>
      <c r="E277" s="23"/>
      <c r="F277" s="56"/>
      <c r="G277" s="45"/>
    </row>
    <row r="278" spans="1:7" x14ac:dyDescent="0.2">
      <c r="A278" s="383" t="s">
        <v>12</v>
      </c>
      <c r="B278" s="383"/>
      <c r="C278" s="3" t="s">
        <v>520</v>
      </c>
      <c r="D278" s="22" t="s">
        <v>521</v>
      </c>
      <c r="E278" s="23"/>
      <c r="F278" s="56"/>
      <c r="G278" s="45"/>
    </row>
    <row r="279" spans="1:7" x14ac:dyDescent="0.2">
      <c r="A279" s="383" t="s">
        <v>15</v>
      </c>
      <c r="B279" s="383"/>
      <c r="C279" s="3" t="s">
        <v>522</v>
      </c>
      <c r="D279" s="22" t="s">
        <v>523</v>
      </c>
      <c r="E279" s="23"/>
      <c r="F279" s="56"/>
      <c r="G279" s="45"/>
    </row>
    <row r="280" spans="1:7" x14ac:dyDescent="0.2">
      <c r="A280" s="383" t="s">
        <v>18</v>
      </c>
      <c r="B280" s="383"/>
      <c r="C280" s="3" t="s">
        <v>524</v>
      </c>
      <c r="D280" s="22" t="s">
        <v>525</v>
      </c>
      <c r="E280" s="23"/>
      <c r="F280" s="56"/>
      <c r="G280" s="45"/>
    </row>
    <row r="281" spans="1:7" x14ac:dyDescent="0.2">
      <c r="A281" s="383" t="s">
        <v>21</v>
      </c>
      <c r="B281" s="383"/>
      <c r="C281" s="3" t="s">
        <v>526</v>
      </c>
      <c r="D281" s="22" t="s">
        <v>527</v>
      </c>
      <c r="E281" s="23"/>
      <c r="F281" s="56"/>
      <c r="G281" s="45"/>
    </row>
    <row r="282" spans="1:7" x14ac:dyDescent="0.2">
      <c r="A282" s="383" t="s">
        <v>24</v>
      </c>
      <c r="B282" s="383"/>
      <c r="C282" s="3" t="s">
        <v>528</v>
      </c>
      <c r="D282" s="22" t="s">
        <v>529</v>
      </c>
      <c r="E282" s="23"/>
      <c r="F282" s="56"/>
      <c r="G282" s="45"/>
    </row>
    <row r="283" spans="1:7" x14ac:dyDescent="0.2">
      <c r="A283" s="383" t="s">
        <v>27</v>
      </c>
      <c r="B283" s="383"/>
      <c r="C283" s="3" t="s">
        <v>530</v>
      </c>
      <c r="D283" s="22" t="s">
        <v>531</v>
      </c>
      <c r="E283" s="23"/>
      <c r="F283" s="56"/>
      <c r="G283" s="45"/>
    </row>
    <row r="284" spans="1:7" x14ac:dyDescent="0.2">
      <c r="A284" s="383" t="s">
        <v>30</v>
      </c>
      <c r="B284" s="383"/>
      <c r="C284" s="3" t="s">
        <v>532</v>
      </c>
      <c r="D284" s="22" t="s">
        <v>533</v>
      </c>
      <c r="E284" s="23"/>
      <c r="F284" s="56"/>
      <c r="G284" s="45"/>
    </row>
    <row r="285" spans="1:7" x14ac:dyDescent="0.2">
      <c r="A285" s="383" t="s">
        <v>33</v>
      </c>
      <c r="B285" s="383"/>
      <c r="C285" s="3" t="s">
        <v>534</v>
      </c>
      <c r="D285" s="22" t="s">
        <v>535</v>
      </c>
      <c r="E285" s="23"/>
      <c r="F285" s="56"/>
      <c r="G285" s="45"/>
    </row>
    <row r="286" spans="1:7" x14ac:dyDescent="0.2">
      <c r="A286" s="383" t="s">
        <v>36</v>
      </c>
      <c r="B286" s="383"/>
      <c r="C286" s="3" t="s">
        <v>536</v>
      </c>
      <c r="D286" s="22" t="s">
        <v>537</v>
      </c>
      <c r="E286" s="23"/>
      <c r="F286" s="56"/>
      <c r="G286" s="45"/>
    </row>
    <row r="287" spans="1:7" x14ac:dyDescent="0.2">
      <c r="A287" s="383" t="s">
        <v>38</v>
      </c>
      <c r="B287" s="383"/>
      <c r="C287" s="3" t="s">
        <v>538</v>
      </c>
      <c r="D287" s="22" t="s">
        <v>539</v>
      </c>
      <c r="E287" s="23"/>
      <c r="F287" s="56"/>
      <c r="G287" s="45"/>
    </row>
    <row r="288" spans="1:7" x14ac:dyDescent="0.2">
      <c r="A288" s="383" t="s">
        <v>40</v>
      </c>
      <c r="B288" s="383"/>
      <c r="C288" s="3" t="s">
        <v>540</v>
      </c>
      <c r="D288" s="22" t="s">
        <v>541</v>
      </c>
      <c r="E288" s="23"/>
      <c r="F288" s="56"/>
      <c r="G288" s="45"/>
    </row>
    <row r="289" spans="1:7" x14ac:dyDescent="0.2">
      <c r="A289" s="383" t="s">
        <v>42</v>
      </c>
      <c r="B289" s="383"/>
      <c r="C289" s="24" t="s">
        <v>542</v>
      </c>
      <c r="D289" s="22" t="s">
        <v>541</v>
      </c>
      <c r="E289" s="25"/>
      <c r="F289" s="56"/>
      <c r="G289" s="46"/>
    </row>
    <row r="290" spans="1:7" x14ac:dyDescent="0.2">
      <c r="A290" s="384" t="s">
        <v>44</v>
      </c>
      <c r="B290" s="384"/>
      <c r="C290" s="4" t="s">
        <v>543</v>
      </c>
      <c r="D290" s="19" t="s">
        <v>544</v>
      </c>
      <c r="E290" s="26"/>
      <c r="F290" s="57">
        <f>SUM(F276:F288)</f>
        <v>0</v>
      </c>
      <c r="G290" s="47"/>
    </row>
    <row r="291" spans="1:7" x14ac:dyDescent="0.2">
      <c r="A291" s="383" t="s">
        <v>46</v>
      </c>
      <c r="B291" s="383"/>
      <c r="C291" s="3" t="s">
        <v>545</v>
      </c>
      <c r="D291" s="22" t="s">
        <v>546</v>
      </c>
      <c r="E291" s="23"/>
      <c r="F291" s="56"/>
      <c r="G291" s="45"/>
    </row>
    <row r="292" spans="1:7" ht="25.5" x14ac:dyDescent="0.2">
      <c r="A292" s="383" t="s">
        <v>48</v>
      </c>
      <c r="B292" s="383"/>
      <c r="C292" s="3" t="s">
        <v>547</v>
      </c>
      <c r="D292" s="22" t="s">
        <v>548</v>
      </c>
      <c r="E292" s="23"/>
      <c r="F292" s="56"/>
      <c r="G292" s="45"/>
    </row>
    <row r="293" spans="1:7" x14ac:dyDescent="0.2">
      <c r="A293" s="383" t="s">
        <v>50</v>
      </c>
      <c r="B293" s="383"/>
      <c r="C293" s="3" t="s">
        <v>549</v>
      </c>
      <c r="D293" s="22" t="s">
        <v>550</v>
      </c>
      <c r="E293" s="23"/>
      <c r="F293" s="56"/>
      <c r="G293" s="45"/>
    </row>
    <row r="294" spans="1:7" x14ac:dyDescent="0.2">
      <c r="A294" s="384" t="s">
        <v>52</v>
      </c>
      <c r="B294" s="384"/>
      <c r="C294" s="4" t="s">
        <v>551</v>
      </c>
      <c r="D294" s="19" t="s">
        <v>552</v>
      </c>
      <c r="E294" s="26"/>
      <c r="F294" s="57">
        <f>SUM(F291:F293)</f>
        <v>0</v>
      </c>
      <c r="G294" s="47"/>
    </row>
    <row r="295" spans="1:7" x14ac:dyDescent="0.2">
      <c r="A295" s="384" t="s">
        <v>54</v>
      </c>
      <c r="B295" s="384"/>
      <c r="C295" s="4" t="s">
        <v>553</v>
      </c>
      <c r="D295" s="19" t="s">
        <v>554</v>
      </c>
      <c r="E295" s="26"/>
      <c r="F295" s="57">
        <f>F290+F294</f>
        <v>0</v>
      </c>
      <c r="G295" s="47"/>
    </row>
    <row r="296" spans="1:7" ht="25.5" x14ac:dyDescent="0.2">
      <c r="A296" s="384">
        <v>21</v>
      </c>
      <c r="B296" s="384"/>
      <c r="C296" s="4" t="s">
        <v>555</v>
      </c>
      <c r="D296" s="19" t="s">
        <v>556</v>
      </c>
      <c r="E296" s="26"/>
      <c r="F296" s="57">
        <f>SUM(F297:F303)</f>
        <v>0</v>
      </c>
      <c r="G296" s="47"/>
    </row>
    <row r="297" spans="1:7" x14ac:dyDescent="0.2">
      <c r="A297" s="383">
        <v>22</v>
      </c>
      <c r="B297" s="383"/>
      <c r="C297" s="24" t="s">
        <v>168</v>
      </c>
      <c r="D297" s="22" t="s">
        <v>556</v>
      </c>
      <c r="E297" s="25"/>
      <c r="F297" s="56"/>
      <c r="G297" s="46"/>
    </row>
    <row r="298" spans="1:7" x14ac:dyDescent="0.2">
      <c r="A298" s="383">
        <v>23</v>
      </c>
      <c r="B298" s="383"/>
      <c r="C298" s="24" t="s">
        <v>185</v>
      </c>
      <c r="D298" s="22" t="s">
        <v>556</v>
      </c>
      <c r="E298" s="25"/>
      <c r="F298" s="56"/>
      <c r="G298" s="46"/>
    </row>
    <row r="299" spans="1:7" x14ac:dyDescent="0.2">
      <c r="A299" s="383">
        <v>24</v>
      </c>
      <c r="B299" s="383"/>
      <c r="C299" s="24" t="s">
        <v>172</v>
      </c>
      <c r="D299" s="22" t="s">
        <v>556</v>
      </c>
      <c r="E299" s="25"/>
      <c r="F299" s="56"/>
      <c r="G299" s="46"/>
    </row>
    <row r="300" spans="1:7" x14ac:dyDescent="0.2">
      <c r="A300" s="383">
        <v>25</v>
      </c>
      <c r="B300" s="383"/>
      <c r="C300" s="24" t="s">
        <v>189</v>
      </c>
      <c r="D300" s="22" t="s">
        <v>556</v>
      </c>
      <c r="E300" s="25"/>
      <c r="F300" s="56"/>
      <c r="G300" s="46"/>
    </row>
    <row r="301" spans="1:7" x14ac:dyDescent="0.2">
      <c r="A301" s="383">
        <v>26</v>
      </c>
      <c r="B301" s="383"/>
      <c r="C301" s="24" t="s">
        <v>557</v>
      </c>
      <c r="D301" s="22" t="s">
        <v>556</v>
      </c>
      <c r="E301" s="25"/>
      <c r="F301" s="56"/>
      <c r="G301" s="46"/>
    </row>
    <row r="302" spans="1:7" ht="38.25" x14ac:dyDescent="0.2">
      <c r="A302" s="383">
        <v>27</v>
      </c>
      <c r="B302" s="383"/>
      <c r="C302" s="24" t="s">
        <v>558</v>
      </c>
      <c r="D302" s="22" t="s">
        <v>556</v>
      </c>
      <c r="E302" s="25"/>
      <c r="F302" s="56"/>
      <c r="G302" s="46"/>
    </row>
    <row r="303" spans="1:7" x14ac:dyDescent="0.2">
      <c r="A303" s="383">
        <v>28</v>
      </c>
      <c r="B303" s="383"/>
      <c r="C303" s="24" t="s">
        <v>559</v>
      </c>
      <c r="D303" s="22" t="s">
        <v>556</v>
      </c>
      <c r="E303" s="25"/>
      <c r="F303" s="56"/>
      <c r="G303" s="46"/>
    </row>
    <row r="304" spans="1:7" x14ac:dyDescent="0.2">
      <c r="A304" s="383" t="s">
        <v>66</v>
      </c>
      <c r="B304" s="383"/>
      <c r="C304" s="3" t="s">
        <v>560</v>
      </c>
      <c r="D304" s="22" t="s">
        <v>561</v>
      </c>
      <c r="E304" s="23"/>
      <c r="F304" s="56"/>
      <c r="G304" s="45"/>
    </row>
    <row r="305" spans="1:7" x14ac:dyDescent="0.2">
      <c r="A305" s="383" t="s">
        <v>67</v>
      </c>
      <c r="B305" s="383"/>
      <c r="C305" s="3" t="s">
        <v>562</v>
      </c>
      <c r="D305" s="22" t="s">
        <v>563</v>
      </c>
      <c r="E305" s="23"/>
      <c r="F305" s="56"/>
      <c r="G305" s="45"/>
    </row>
    <row r="306" spans="1:7" x14ac:dyDescent="0.2">
      <c r="A306" s="383" t="s">
        <v>68</v>
      </c>
      <c r="B306" s="383"/>
      <c r="C306" s="3" t="s">
        <v>564</v>
      </c>
      <c r="D306" s="22" t="s">
        <v>565</v>
      </c>
      <c r="E306" s="23"/>
      <c r="F306" s="56"/>
      <c r="G306" s="45"/>
    </row>
    <row r="307" spans="1:7" x14ac:dyDescent="0.2">
      <c r="A307" s="384" t="s">
        <v>69</v>
      </c>
      <c r="B307" s="384"/>
      <c r="C307" s="4" t="s">
        <v>566</v>
      </c>
      <c r="D307" s="19" t="s">
        <v>567</v>
      </c>
      <c r="E307" s="26"/>
      <c r="F307" s="57">
        <f>SUM(F304:F306)</f>
        <v>0</v>
      </c>
      <c r="G307" s="47"/>
    </row>
    <row r="308" spans="1:7" x14ac:dyDescent="0.2">
      <c r="A308" s="383" t="s">
        <v>72</v>
      </c>
      <c r="B308" s="383"/>
      <c r="C308" s="3" t="s">
        <v>568</v>
      </c>
      <c r="D308" s="22" t="s">
        <v>569</v>
      </c>
      <c r="E308" s="23"/>
      <c r="F308" s="56"/>
      <c r="G308" s="45"/>
    </row>
    <row r="309" spans="1:7" x14ac:dyDescent="0.2">
      <c r="A309" s="383" t="s">
        <v>73</v>
      </c>
      <c r="B309" s="383"/>
      <c r="C309" s="3" t="s">
        <v>570</v>
      </c>
      <c r="D309" s="22" t="s">
        <v>571</v>
      </c>
      <c r="E309" s="23"/>
      <c r="F309" s="56"/>
      <c r="G309" s="45"/>
    </row>
    <row r="310" spans="1:7" x14ac:dyDescent="0.2">
      <c r="A310" s="384" t="s">
        <v>74</v>
      </c>
      <c r="B310" s="384"/>
      <c r="C310" s="4" t="s">
        <v>572</v>
      </c>
      <c r="D310" s="19" t="s">
        <v>573</v>
      </c>
      <c r="E310" s="26"/>
      <c r="F310" s="57">
        <f>SUM(F308:F309)</f>
        <v>0</v>
      </c>
      <c r="G310" s="47"/>
    </row>
    <row r="311" spans="1:7" x14ac:dyDescent="0.2">
      <c r="A311" s="383" t="s">
        <v>75</v>
      </c>
      <c r="B311" s="383"/>
      <c r="C311" s="3" t="s">
        <v>574</v>
      </c>
      <c r="D311" s="22" t="s">
        <v>575</v>
      </c>
      <c r="E311" s="23"/>
      <c r="F311" s="56"/>
      <c r="G311" s="45"/>
    </row>
    <row r="312" spans="1:7" x14ac:dyDescent="0.2">
      <c r="A312" s="383" t="s">
        <v>76</v>
      </c>
      <c r="B312" s="383"/>
      <c r="C312" s="3" t="s">
        <v>576</v>
      </c>
      <c r="D312" s="22" t="s">
        <v>577</v>
      </c>
      <c r="E312" s="23"/>
      <c r="F312" s="56"/>
      <c r="G312" s="45"/>
    </row>
    <row r="313" spans="1:7" x14ac:dyDescent="0.2">
      <c r="A313" s="383" t="s">
        <v>77</v>
      </c>
      <c r="B313" s="383"/>
      <c r="C313" s="3" t="s">
        <v>578</v>
      </c>
      <c r="D313" s="22" t="s">
        <v>579</v>
      </c>
      <c r="E313" s="23"/>
      <c r="F313" s="56"/>
      <c r="G313" s="45"/>
    </row>
    <row r="314" spans="1:7" ht="25.5" x14ac:dyDescent="0.2">
      <c r="A314" s="383" t="s">
        <v>78</v>
      </c>
      <c r="B314" s="383"/>
      <c r="C314" s="24" t="s">
        <v>580</v>
      </c>
      <c r="D314" s="22" t="s">
        <v>579</v>
      </c>
      <c r="E314" s="25"/>
      <c r="F314" s="56"/>
      <c r="G314" s="46"/>
    </row>
    <row r="315" spans="1:7" x14ac:dyDescent="0.2">
      <c r="A315" s="383" t="s">
        <v>79</v>
      </c>
      <c r="B315" s="383"/>
      <c r="C315" s="3" t="s">
        <v>581</v>
      </c>
      <c r="D315" s="22" t="s">
        <v>582</v>
      </c>
      <c r="E315" s="23"/>
      <c r="F315" s="56"/>
      <c r="G315" s="45"/>
    </row>
    <row r="316" spans="1:7" x14ac:dyDescent="0.2">
      <c r="A316" s="383" t="s">
        <v>80</v>
      </c>
      <c r="B316" s="383"/>
      <c r="C316" s="27" t="s">
        <v>583</v>
      </c>
      <c r="D316" s="22" t="s">
        <v>584</v>
      </c>
      <c r="E316" s="28"/>
      <c r="F316" s="58"/>
      <c r="G316" s="48"/>
    </row>
    <row r="317" spans="1:7" x14ac:dyDescent="0.2">
      <c r="A317" s="383" t="s">
        <v>81</v>
      </c>
      <c r="B317" s="383"/>
      <c r="C317" s="24" t="s">
        <v>355</v>
      </c>
      <c r="D317" s="22" t="s">
        <v>584</v>
      </c>
      <c r="E317" s="25"/>
      <c r="F317" s="56"/>
      <c r="G317" s="46"/>
    </row>
    <row r="318" spans="1:7" x14ac:dyDescent="0.2">
      <c r="A318" s="383" t="s">
        <v>82</v>
      </c>
      <c r="B318" s="383"/>
      <c r="C318" s="3" t="s">
        <v>585</v>
      </c>
      <c r="D318" s="22" t="s">
        <v>586</v>
      </c>
      <c r="E318" s="23"/>
      <c r="F318" s="56"/>
      <c r="G318" s="45"/>
    </row>
    <row r="319" spans="1:7" x14ac:dyDescent="0.2">
      <c r="A319" s="383" t="s">
        <v>85</v>
      </c>
      <c r="B319" s="383"/>
      <c r="C319" s="3" t="s">
        <v>587</v>
      </c>
      <c r="D319" s="22" t="s">
        <v>588</v>
      </c>
      <c r="E319" s="23"/>
      <c r="F319" s="56"/>
      <c r="G319" s="45"/>
    </row>
    <row r="320" spans="1:7" x14ac:dyDescent="0.2">
      <c r="A320" s="383" t="s">
        <v>88</v>
      </c>
      <c r="B320" s="383"/>
      <c r="C320" s="24" t="s">
        <v>589</v>
      </c>
      <c r="D320" s="22" t="s">
        <v>588</v>
      </c>
      <c r="E320" s="25"/>
      <c r="F320" s="56"/>
      <c r="G320" s="46"/>
    </row>
    <row r="321" spans="1:7" x14ac:dyDescent="0.2">
      <c r="A321" s="384" t="s">
        <v>91</v>
      </c>
      <c r="B321" s="384"/>
      <c r="C321" s="4" t="s">
        <v>590</v>
      </c>
      <c r="D321" s="19" t="s">
        <v>591</v>
      </c>
      <c r="E321" s="26"/>
      <c r="F321" s="57">
        <f>SUM(F311:F319)</f>
        <v>0</v>
      </c>
      <c r="G321" s="47"/>
    </row>
    <row r="322" spans="1:7" x14ac:dyDescent="0.2">
      <c r="A322" s="383" t="s">
        <v>94</v>
      </c>
      <c r="B322" s="383"/>
      <c r="C322" s="3" t="s">
        <v>592</v>
      </c>
      <c r="D322" s="22" t="s">
        <v>593</v>
      </c>
      <c r="E322" s="23"/>
      <c r="F322" s="56"/>
      <c r="G322" s="45"/>
    </row>
    <row r="323" spans="1:7" x14ac:dyDescent="0.2">
      <c r="A323" s="383" t="s">
        <v>95</v>
      </c>
      <c r="B323" s="383"/>
      <c r="C323" s="3" t="s">
        <v>594</v>
      </c>
      <c r="D323" s="22" t="s">
        <v>595</v>
      </c>
      <c r="E323" s="23"/>
      <c r="F323" s="56"/>
      <c r="G323" s="45"/>
    </row>
    <row r="324" spans="1:7" x14ac:dyDescent="0.2">
      <c r="A324" s="384" t="s">
        <v>96</v>
      </c>
      <c r="B324" s="384"/>
      <c r="C324" s="4" t="s">
        <v>596</v>
      </c>
      <c r="D324" s="19" t="s">
        <v>597</v>
      </c>
      <c r="E324" s="26"/>
      <c r="F324" s="57">
        <f>SUM(F322:F323)</f>
        <v>0</v>
      </c>
      <c r="G324" s="47"/>
    </row>
    <row r="325" spans="1:7" x14ac:dyDescent="0.2">
      <c r="A325" s="383" t="s">
        <v>97</v>
      </c>
      <c r="B325" s="383"/>
      <c r="C325" s="3" t="s">
        <v>598</v>
      </c>
      <c r="D325" s="22" t="s">
        <v>599</v>
      </c>
      <c r="E325" s="23"/>
      <c r="F325" s="56"/>
      <c r="G325" s="45"/>
    </row>
    <row r="326" spans="1:7" x14ac:dyDescent="0.2">
      <c r="A326" s="383" t="s">
        <v>98</v>
      </c>
      <c r="B326" s="383"/>
      <c r="C326" s="3" t="s">
        <v>600</v>
      </c>
      <c r="D326" s="22" t="s">
        <v>601</v>
      </c>
      <c r="E326" s="23"/>
      <c r="F326" s="56"/>
      <c r="G326" s="45"/>
    </row>
    <row r="327" spans="1:7" x14ac:dyDescent="0.2">
      <c r="A327" s="383" t="s">
        <v>99</v>
      </c>
      <c r="B327" s="383"/>
      <c r="C327" s="3" t="s">
        <v>602</v>
      </c>
      <c r="D327" s="22" t="s">
        <v>603</v>
      </c>
      <c r="E327" s="23"/>
      <c r="F327" s="56"/>
      <c r="G327" s="45"/>
    </row>
    <row r="328" spans="1:7" x14ac:dyDescent="0.2">
      <c r="A328" s="383" t="s">
        <v>100</v>
      </c>
      <c r="B328" s="383"/>
      <c r="C328" s="24" t="s">
        <v>355</v>
      </c>
      <c r="D328" s="22" t="s">
        <v>603</v>
      </c>
      <c r="E328" s="25"/>
      <c r="F328" s="56"/>
      <c r="G328" s="46"/>
    </row>
    <row r="329" spans="1:7" x14ac:dyDescent="0.2">
      <c r="A329" s="383" t="s">
        <v>101</v>
      </c>
      <c r="B329" s="383"/>
      <c r="C329" s="24" t="s">
        <v>604</v>
      </c>
      <c r="D329" s="22" t="s">
        <v>603</v>
      </c>
      <c r="E329" s="25"/>
      <c r="F329" s="56"/>
      <c r="G329" s="46"/>
    </row>
    <row r="330" spans="1:7" x14ac:dyDescent="0.2">
      <c r="A330" s="383" t="s">
        <v>102</v>
      </c>
      <c r="B330" s="383"/>
      <c r="C330" s="3" t="s">
        <v>605</v>
      </c>
      <c r="D330" s="22" t="s">
        <v>606</v>
      </c>
      <c r="E330" s="23"/>
      <c r="F330" s="56"/>
      <c r="G330" s="45"/>
    </row>
    <row r="331" spans="1:7" x14ac:dyDescent="0.2">
      <c r="A331" s="383" t="s">
        <v>103</v>
      </c>
      <c r="B331" s="383"/>
      <c r="C331" s="24" t="s">
        <v>607</v>
      </c>
      <c r="D331" s="22" t="s">
        <v>606</v>
      </c>
      <c r="E331" s="25"/>
      <c r="F331" s="56"/>
      <c r="G331" s="46"/>
    </row>
    <row r="332" spans="1:7" ht="25.5" x14ac:dyDescent="0.2">
      <c r="A332" s="383" t="s">
        <v>104</v>
      </c>
      <c r="B332" s="383"/>
      <c r="C332" s="24" t="s">
        <v>608</v>
      </c>
      <c r="D332" s="22" t="s">
        <v>606</v>
      </c>
      <c r="E332" s="25"/>
      <c r="F332" s="56"/>
      <c r="G332" s="46"/>
    </row>
    <row r="333" spans="1:7" x14ac:dyDescent="0.2">
      <c r="A333" s="383" t="s">
        <v>107</v>
      </c>
      <c r="B333" s="383"/>
      <c r="C333" s="24" t="s">
        <v>609</v>
      </c>
      <c r="D333" s="22" t="s">
        <v>606</v>
      </c>
      <c r="E333" s="25"/>
      <c r="F333" s="56"/>
      <c r="G333" s="46"/>
    </row>
    <row r="334" spans="1:7" x14ac:dyDescent="0.2">
      <c r="A334" s="383" t="s">
        <v>108</v>
      </c>
      <c r="B334" s="383"/>
      <c r="C334" s="3" t="s">
        <v>610</v>
      </c>
      <c r="D334" s="22" t="s">
        <v>611</v>
      </c>
      <c r="E334" s="23"/>
      <c r="F334" s="56"/>
      <c r="G334" s="45"/>
    </row>
    <row r="335" spans="1:7" ht="25.5" x14ac:dyDescent="0.2">
      <c r="A335" s="384" t="s">
        <v>109</v>
      </c>
      <c r="B335" s="384"/>
      <c r="C335" s="4" t="s">
        <v>612</v>
      </c>
      <c r="D335" s="19" t="s">
        <v>613</v>
      </c>
      <c r="E335" s="26"/>
      <c r="F335" s="57">
        <f>F325+F326+F327+F330+F334</f>
        <v>0</v>
      </c>
      <c r="G335" s="47"/>
    </row>
    <row r="336" spans="1:7" x14ac:dyDescent="0.2">
      <c r="A336" s="384" t="s">
        <v>110</v>
      </c>
      <c r="B336" s="384"/>
      <c r="C336" s="4" t="s">
        <v>614</v>
      </c>
      <c r="D336" s="19" t="s">
        <v>615</v>
      </c>
      <c r="E336" s="26"/>
      <c r="F336" s="57">
        <f>F307+F310+F321+F324+F335</f>
        <v>0</v>
      </c>
      <c r="G336" s="47"/>
    </row>
    <row r="337" spans="1:7" x14ac:dyDescent="0.2">
      <c r="A337" s="383" t="s">
        <v>111</v>
      </c>
      <c r="B337" s="383"/>
      <c r="C337" s="5" t="s">
        <v>616</v>
      </c>
      <c r="D337" s="22" t="s">
        <v>617</v>
      </c>
      <c r="E337" s="29"/>
      <c r="F337" s="59"/>
      <c r="G337" s="49"/>
    </row>
    <row r="338" spans="1:7" x14ac:dyDescent="0.2">
      <c r="A338" s="385" t="s">
        <v>112</v>
      </c>
      <c r="B338" s="385"/>
      <c r="C338" s="5" t="s">
        <v>618</v>
      </c>
      <c r="D338" s="34" t="s">
        <v>619</v>
      </c>
      <c r="E338" s="29"/>
      <c r="F338" s="59">
        <f>SUM(F339:F354)</f>
        <v>0</v>
      </c>
      <c r="G338" s="49"/>
    </row>
    <row r="339" spans="1:7" x14ac:dyDescent="0.2">
      <c r="A339" s="383" t="s">
        <v>113</v>
      </c>
      <c r="B339" s="383"/>
      <c r="C339" s="5" t="s">
        <v>620</v>
      </c>
      <c r="D339" s="22" t="s">
        <v>619</v>
      </c>
      <c r="E339" s="29"/>
      <c r="F339" s="59"/>
      <c r="G339" s="49"/>
    </row>
    <row r="340" spans="1:7" x14ac:dyDescent="0.2">
      <c r="A340" s="383" t="s">
        <v>114</v>
      </c>
      <c r="B340" s="383"/>
      <c r="C340" s="5" t="s">
        <v>621</v>
      </c>
      <c r="D340" s="22" t="s">
        <v>619</v>
      </c>
      <c r="E340" s="29"/>
      <c r="F340" s="59"/>
      <c r="G340" s="49"/>
    </row>
    <row r="341" spans="1:7" x14ac:dyDescent="0.2">
      <c r="A341" s="383" t="s">
        <v>115</v>
      </c>
      <c r="B341" s="383"/>
      <c r="C341" s="5" t="s">
        <v>622</v>
      </c>
      <c r="D341" s="22" t="s">
        <v>619</v>
      </c>
      <c r="E341" s="29"/>
      <c r="F341" s="59"/>
      <c r="G341" s="49"/>
    </row>
    <row r="342" spans="1:7" x14ac:dyDescent="0.2">
      <c r="A342" s="383" t="s">
        <v>116</v>
      </c>
      <c r="B342" s="383"/>
      <c r="C342" s="5" t="s">
        <v>623</v>
      </c>
      <c r="D342" s="22" t="s">
        <v>619</v>
      </c>
      <c r="E342" s="29"/>
      <c r="F342" s="59"/>
      <c r="G342" s="49"/>
    </row>
    <row r="343" spans="1:7" ht="25.5" x14ac:dyDescent="0.2">
      <c r="A343" s="383" t="s">
        <v>117</v>
      </c>
      <c r="B343" s="383"/>
      <c r="C343" s="5" t="s">
        <v>624</v>
      </c>
      <c r="D343" s="22" t="s">
        <v>619</v>
      </c>
      <c r="E343" s="29"/>
      <c r="F343" s="59"/>
      <c r="G343" s="49"/>
    </row>
    <row r="344" spans="1:7" x14ac:dyDescent="0.2">
      <c r="A344" s="383" t="s">
        <v>120</v>
      </c>
      <c r="B344" s="383"/>
      <c r="C344" s="5" t="s">
        <v>625</v>
      </c>
      <c r="D344" s="22" t="s">
        <v>619</v>
      </c>
      <c r="E344" s="29"/>
      <c r="F344" s="59"/>
      <c r="G344" s="49"/>
    </row>
    <row r="345" spans="1:7" x14ac:dyDescent="0.2">
      <c r="A345" s="383" t="s">
        <v>121</v>
      </c>
      <c r="B345" s="383"/>
      <c r="C345" s="5" t="s">
        <v>626</v>
      </c>
      <c r="D345" s="22" t="s">
        <v>619</v>
      </c>
      <c r="E345" s="29"/>
      <c r="F345" s="59"/>
      <c r="G345" s="49"/>
    </row>
    <row r="346" spans="1:7" x14ac:dyDescent="0.2">
      <c r="A346" s="383" t="s">
        <v>122</v>
      </c>
      <c r="B346" s="383"/>
      <c r="C346" s="5" t="s">
        <v>627</v>
      </c>
      <c r="D346" s="22" t="s">
        <v>619</v>
      </c>
      <c r="E346" s="29"/>
      <c r="F346" s="59"/>
      <c r="G346" s="49"/>
    </row>
    <row r="347" spans="1:7" x14ac:dyDescent="0.2">
      <c r="A347" s="383" t="s">
        <v>123</v>
      </c>
      <c r="B347" s="383"/>
      <c r="C347" s="5" t="s">
        <v>628</v>
      </c>
      <c r="D347" s="22" t="s">
        <v>619</v>
      </c>
      <c r="E347" s="29"/>
      <c r="F347" s="59"/>
      <c r="G347" s="49"/>
    </row>
    <row r="348" spans="1:7" ht="25.5" x14ac:dyDescent="0.2">
      <c r="A348" s="383" t="s">
        <v>124</v>
      </c>
      <c r="B348" s="383"/>
      <c r="C348" s="5" t="s">
        <v>629</v>
      </c>
      <c r="D348" s="22" t="s">
        <v>619</v>
      </c>
      <c r="E348" s="29"/>
      <c r="F348" s="59"/>
      <c r="G348" s="49"/>
    </row>
    <row r="349" spans="1:7" ht="25.5" x14ac:dyDescent="0.2">
      <c r="A349" s="383" t="s">
        <v>125</v>
      </c>
      <c r="B349" s="383"/>
      <c r="C349" s="5" t="s">
        <v>630</v>
      </c>
      <c r="D349" s="22" t="s">
        <v>619</v>
      </c>
      <c r="E349" s="29"/>
      <c r="F349" s="59"/>
      <c r="G349" s="49"/>
    </row>
    <row r="350" spans="1:7" ht="25.5" x14ac:dyDescent="0.2">
      <c r="A350" s="383" t="s">
        <v>126</v>
      </c>
      <c r="B350" s="383"/>
      <c r="C350" s="5" t="s">
        <v>631</v>
      </c>
      <c r="D350" s="22" t="s">
        <v>619</v>
      </c>
      <c r="E350" s="29"/>
      <c r="F350" s="59"/>
      <c r="G350" s="49"/>
    </row>
    <row r="351" spans="1:7" x14ac:dyDescent="0.2">
      <c r="A351" s="383" t="s">
        <v>127</v>
      </c>
      <c r="B351" s="383"/>
      <c r="C351" s="5" t="s">
        <v>632</v>
      </c>
      <c r="D351" s="22" t="s">
        <v>619</v>
      </c>
      <c r="E351" s="29"/>
      <c r="F351" s="59"/>
      <c r="G351" s="49"/>
    </row>
    <row r="352" spans="1:7" ht="25.5" x14ac:dyDescent="0.2">
      <c r="A352" s="383" t="s">
        <v>128</v>
      </c>
      <c r="B352" s="383"/>
      <c r="C352" s="5" t="s">
        <v>633</v>
      </c>
      <c r="D352" s="22" t="s">
        <v>619</v>
      </c>
      <c r="E352" s="29"/>
      <c r="F352" s="59"/>
      <c r="G352" s="49"/>
    </row>
    <row r="353" spans="1:7" ht="25.5" x14ac:dyDescent="0.2">
      <c r="A353" s="383" t="s">
        <v>129</v>
      </c>
      <c r="B353" s="383"/>
      <c r="C353" s="5" t="s">
        <v>634</v>
      </c>
      <c r="D353" s="22" t="s">
        <v>619</v>
      </c>
      <c r="E353" s="29"/>
      <c r="F353" s="59"/>
      <c r="G353" s="49"/>
    </row>
    <row r="354" spans="1:7" ht="25.5" x14ac:dyDescent="0.2">
      <c r="A354" s="383" t="s">
        <v>130</v>
      </c>
      <c r="B354" s="383"/>
      <c r="C354" s="5" t="s">
        <v>635</v>
      </c>
      <c r="D354" s="22" t="s">
        <v>619</v>
      </c>
      <c r="E354" s="29"/>
      <c r="F354" s="59"/>
      <c r="G354" s="49"/>
    </row>
    <row r="355" spans="1:7" x14ac:dyDescent="0.2">
      <c r="A355" s="384" t="s">
        <v>133</v>
      </c>
      <c r="B355" s="384"/>
      <c r="C355" s="30" t="s">
        <v>636</v>
      </c>
      <c r="D355" s="19" t="s">
        <v>637</v>
      </c>
      <c r="E355" s="31"/>
      <c r="F355" s="60"/>
      <c r="G355" s="50"/>
    </row>
    <row r="356" spans="1:7" ht="25.5" x14ac:dyDescent="0.2">
      <c r="A356" s="383" t="s">
        <v>136</v>
      </c>
      <c r="B356" s="383"/>
      <c r="C356" s="5" t="s">
        <v>638</v>
      </c>
      <c r="D356" s="22" t="s">
        <v>637</v>
      </c>
      <c r="E356" s="29"/>
      <c r="F356" s="59"/>
      <c r="G356" s="49"/>
    </row>
    <row r="357" spans="1:7" x14ac:dyDescent="0.2">
      <c r="A357" s="383" t="s">
        <v>138</v>
      </c>
      <c r="B357" s="383"/>
      <c r="C357" s="5" t="s">
        <v>639</v>
      </c>
      <c r="D357" s="22" t="s">
        <v>637</v>
      </c>
      <c r="E357" s="29"/>
      <c r="F357" s="59"/>
      <c r="G357" s="49"/>
    </row>
    <row r="358" spans="1:7" x14ac:dyDescent="0.2">
      <c r="A358" s="383" t="s">
        <v>140</v>
      </c>
      <c r="B358" s="383"/>
      <c r="C358" s="5" t="s">
        <v>640</v>
      </c>
      <c r="D358" s="22" t="s">
        <v>637</v>
      </c>
      <c r="E358" s="29"/>
      <c r="F358" s="59"/>
      <c r="G358" s="49"/>
    </row>
    <row r="359" spans="1:7" ht="25.5" x14ac:dyDescent="0.2">
      <c r="A359" s="385" t="s">
        <v>142</v>
      </c>
      <c r="B359" s="385"/>
      <c r="C359" s="5" t="s">
        <v>641</v>
      </c>
      <c r="D359" s="34" t="s">
        <v>642</v>
      </c>
      <c r="E359" s="29"/>
      <c r="F359" s="59">
        <f>SUM(F360:F368)</f>
        <v>0</v>
      </c>
      <c r="G359" s="49"/>
    </row>
    <row r="360" spans="1:7" x14ac:dyDescent="0.2">
      <c r="A360" s="383" t="s">
        <v>145</v>
      </c>
      <c r="B360" s="383"/>
      <c r="C360" s="24" t="s">
        <v>643</v>
      </c>
      <c r="D360" s="22" t="s">
        <v>642</v>
      </c>
      <c r="E360" s="25"/>
      <c r="F360" s="56"/>
      <c r="G360" s="46"/>
    </row>
    <row r="361" spans="1:7" x14ac:dyDescent="0.2">
      <c r="A361" s="383" t="s">
        <v>147</v>
      </c>
      <c r="B361" s="383"/>
      <c r="C361" s="5" t="s">
        <v>644</v>
      </c>
      <c r="D361" s="22" t="s">
        <v>642</v>
      </c>
      <c r="E361" s="29"/>
      <c r="F361" s="59"/>
      <c r="G361" s="49"/>
    </row>
    <row r="362" spans="1:7" x14ac:dyDescent="0.2">
      <c r="A362" s="383" t="s">
        <v>149</v>
      </c>
      <c r="B362" s="383"/>
      <c r="C362" s="5" t="s">
        <v>645</v>
      </c>
      <c r="D362" s="22" t="s">
        <v>642</v>
      </c>
      <c r="E362" s="29"/>
      <c r="F362" s="59"/>
      <c r="G362" s="49"/>
    </row>
    <row r="363" spans="1:7" x14ac:dyDescent="0.2">
      <c r="A363" s="383" t="s">
        <v>151</v>
      </c>
      <c r="B363" s="383"/>
      <c r="C363" s="5" t="s">
        <v>646</v>
      </c>
      <c r="D363" s="22" t="s">
        <v>642</v>
      </c>
      <c r="E363" s="29"/>
      <c r="F363" s="59"/>
      <c r="G363" s="49"/>
    </row>
    <row r="364" spans="1:7" ht="25.5" x14ac:dyDescent="0.2">
      <c r="A364" s="383" t="s">
        <v>153</v>
      </c>
      <c r="B364" s="383"/>
      <c r="C364" s="5" t="s">
        <v>647</v>
      </c>
      <c r="D364" s="22" t="s">
        <v>642</v>
      </c>
      <c r="E364" s="29"/>
      <c r="F364" s="59"/>
      <c r="G364" s="49"/>
    </row>
    <row r="365" spans="1:7" ht="25.5" x14ac:dyDescent="0.2">
      <c r="A365" s="383" t="s">
        <v>155</v>
      </c>
      <c r="B365" s="383"/>
      <c r="C365" s="5" t="s">
        <v>648</v>
      </c>
      <c r="D365" s="22" t="s">
        <v>642</v>
      </c>
      <c r="E365" s="29"/>
      <c r="F365" s="59"/>
      <c r="G365" s="49"/>
    </row>
    <row r="366" spans="1:7" x14ac:dyDescent="0.2">
      <c r="A366" s="383" t="s">
        <v>157</v>
      </c>
      <c r="B366" s="383"/>
      <c r="C366" s="5" t="s">
        <v>649</v>
      </c>
      <c r="D366" s="22" t="s">
        <v>642</v>
      </c>
      <c r="E366" s="29"/>
      <c r="F366" s="59"/>
      <c r="G366" s="49"/>
    </row>
    <row r="367" spans="1:7" x14ac:dyDescent="0.2">
      <c r="A367" s="383" t="s">
        <v>159</v>
      </c>
      <c r="B367" s="383"/>
      <c r="C367" s="5" t="s">
        <v>650</v>
      </c>
      <c r="D367" s="22" t="s">
        <v>642</v>
      </c>
      <c r="E367" s="29"/>
      <c r="F367" s="59"/>
      <c r="G367" s="49"/>
    </row>
    <row r="368" spans="1:7" ht="25.5" x14ac:dyDescent="0.2">
      <c r="A368" s="383" t="s">
        <v>161</v>
      </c>
      <c r="B368" s="383"/>
      <c r="C368" s="5" t="s">
        <v>651</v>
      </c>
      <c r="D368" s="22" t="s">
        <v>642</v>
      </c>
      <c r="E368" s="29"/>
      <c r="F368" s="59"/>
      <c r="G368" s="49"/>
    </row>
    <row r="369" spans="1:7" ht="25.5" x14ac:dyDescent="0.2">
      <c r="A369" s="385" t="s">
        <v>164</v>
      </c>
      <c r="B369" s="385"/>
      <c r="C369" s="6" t="s">
        <v>652</v>
      </c>
      <c r="D369" s="34" t="s">
        <v>653</v>
      </c>
      <c r="E369" s="32"/>
      <c r="F369" s="61">
        <f>SUM(F370:F378)</f>
        <v>0</v>
      </c>
      <c r="G369" s="51"/>
    </row>
    <row r="370" spans="1:7" ht="51" x14ac:dyDescent="0.2">
      <c r="A370" s="383" t="s">
        <v>167</v>
      </c>
      <c r="B370" s="383"/>
      <c r="C370" s="5" t="s">
        <v>654</v>
      </c>
      <c r="D370" s="22" t="s">
        <v>653</v>
      </c>
      <c r="E370" s="29"/>
      <c r="F370" s="59"/>
      <c r="G370" s="49"/>
    </row>
    <row r="371" spans="1:7" ht="25.5" x14ac:dyDescent="0.2">
      <c r="A371" s="383" t="s">
        <v>169</v>
      </c>
      <c r="B371" s="383"/>
      <c r="C371" s="5" t="s">
        <v>655</v>
      </c>
      <c r="D371" s="22" t="s">
        <v>653</v>
      </c>
      <c r="E371" s="29"/>
      <c r="F371" s="59"/>
      <c r="G371" s="49"/>
    </row>
    <row r="372" spans="1:7" ht="25.5" x14ac:dyDescent="0.2">
      <c r="A372" s="383" t="s">
        <v>171</v>
      </c>
      <c r="B372" s="383"/>
      <c r="C372" s="5" t="s">
        <v>656</v>
      </c>
      <c r="D372" s="22" t="s">
        <v>653</v>
      </c>
      <c r="E372" s="29"/>
      <c r="F372" s="59"/>
      <c r="G372" s="49"/>
    </row>
    <row r="373" spans="1:7" x14ac:dyDescent="0.2">
      <c r="A373" s="383" t="s">
        <v>173</v>
      </c>
      <c r="B373" s="383"/>
      <c r="C373" s="5" t="s">
        <v>657</v>
      </c>
      <c r="D373" s="22" t="s">
        <v>653</v>
      </c>
      <c r="E373" s="29"/>
      <c r="F373" s="59"/>
      <c r="G373" s="49"/>
    </row>
    <row r="374" spans="1:7" x14ac:dyDescent="0.2">
      <c r="A374" s="383" t="s">
        <v>175</v>
      </c>
      <c r="B374" s="383"/>
      <c r="C374" s="5" t="s">
        <v>658</v>
      </c>
      <c r="D374" s="22" t="s">
        <v>653</v>
      </c>
      <c r="E374" s="29"/>
      <c r="F374" s="59"/>
      <c r="G374" s="49"/>
    </row>
    <row r="375" spans="1:7" ht="25.5" x14ac:dyDescent="0.2">
      <c r="A375" s="383" t="s">
        <v>177</v>
      </c>
      <c r="B375" s="383"/>
      <c r="C375" s="5" t="s">
        <v>659</v>
      </c>
      <c r="D375" s="22" t="s">
        <v>653</v>
      </c>
      <c r="E375" s="29"/>
      <c r="F375" s="59"/>
      <c r="G375" s="49"/>
    </row>
    <row r="376" spans="1:7" x14ac:dyDescent="0.2">
      <c r="A376" s="383" t="s">
        <v>179</v>
      </c>
      <c r="B376" s="383"/>
      <c r="C376" s="5" t="s">
        <v>660</v>
      </c>
      <c r="D376" s="22" t="s">
        <v>653</v>
      </c>
      <c r="E376" s="29"/>
      <c r="F376" s="59"/>
      <c r="G376" s="49"/>
    </row>
    <row r="377" spans="1:7" ht="25.5" x14ac:dyDescent="0.2">
      <c r="A377" s="383" t="s">
        <v>182</v>
      </c>
      <c r="B377" s="383"/>
      <c r="C377" s="5" t="s">
        <v>661</v>
      </c>
      <c r="D377" s="22" t="s">
        <v>653</v>
      </c>
      <c r="E377" s="29"/>
      <c r="F377" s="59"/>
      <c r="G377" s="49"/>
    </row>
    <row r="378" spans="1:7" x14ac:dyDescent="0.2">
      <c r="A378" s="383" t="s">
        <v>184</v>
      </c>
      <c r="B378" s="383"/>
      <c r="C378" s="5" t="s">
        <v>662</v>
      </c>
      <c r="D378" s="22" t="s">
        <v>653</v>
      </c>
      <c r="E378" s="29"/>
      <c r="F378" s="59"/>
      <c r="G378" s="49"/>
    </row>
    <row r="379" spans="1:7" x14ac:dyDescent="0.2">
      <c r="A379" s="385" t="s">
        <v>186</v>
      </c>
      <c r="B379" s="385"/>
      <c r="C379" s="5" t="s">
        <v>663</v>
      </c>
      <c r="D379" s="34" t="s">
        <v>664</v>
      </c>
      <c r="E379" s="29"/>
      <c r="F379" s="59">
        <f>SUM(F380:F385)</f>
        <v>0</v>
      </c>
      <c r="G379" s="49"/>
    </row>
    <row r="380" spans="1:7" x14ac:dyDescent="0.2">
      <c r="A380" s="383" t="s">
        <v>188</v>
      </c>
      <c r="B380" s="383"/>
      <c r="C380" s="5" t="s">
        <v>665</v>
      </c>
      <c r="D380" s="22" t="s">
        <v>664</v>
      </c>
      <c r="E380" s="29"/>
      <c r="F380" s="59"/>
      <c r="G380" s="49"/>
    </row>
    <row r="381" spans="1:7" x14ac:dyDescent="0.2">
      <c r="A381" s="383" t="s">
        <v>190</v>
      </c>
      <c r="B381" s="383"/>
      <c r="C381" s="5" t="s">
        <v>666</v>
      </c>
      <c r="D381" s="22" t="s">
        <v>664</v>
      </c>
      <c r="E381" s="29"/>
      <c r="F381" s="59"/>
      <c r="G381" s="49"/>
    </row>
    <row r="382" spans="1:7" ht="25.5" x14ac:dyDescent="0.2">
      <c r="A382" s="383" t="s">
        <v>192</v>
      </c>
      <c r="B382" s="383"/>
      <c r="C382" s="5" t="s">
        <v>667</v>
      </c>
      <c r="D382" s="22" t="s">
        <v>664</v>
      </c>
      <c r="E382" s="29"/>
      <c r="F382" s="59"/>
      <c r="G382" s="49"/>
    </row>
    <row r="383" spans="1:7" ht="25.5" x14ac:dyDescent="0.2">
      <c r="A383" s="383" t="s">
        <v>194</v>
      </c>
      <c r="B383" s="383"/>
      <c r="C383" s="5" t="s">
        <v>668</v>
      </c>
      <c r="D383" s="22" t="s">
        <v>664</v>
      </c>
      <c r="E383" s="29"/>
      <c r="F383" s="59"/>
      <c r="G383" s="49"/>
    </row>
    <row r="384" spans="1:7" ht="25.5" x14ac:dyDescent="0.2">
      <c r="A384" s="383" t="s">
        <v>197</v>
      </c>
      <c r="B384" s="383"/>
      <c r="C384" s="5" t="s">
        <v>669</v>
      </c>
      <c r="D384" s="22" t="s">
        <v>664</v>
      </c>
      <c r="E384" s="29"/>
      <c r="F384" s="59"/>
      <c r="G384" s="49"/>
    </row>
    <row r="385" spans="1:7" ht="38.25" x14ac:dyDescent="0.2">
      <c r="A385" s="383" t="s">
        <v>199</v>
      </c>
      <c r="B385" s="383"/>
      <c r="C385" s="6" t="s">
        <v>670</v>
      </c>
      <c r="D385" s="22" t="s">
        <v>664</v>
      </c>
      <c r="E385" s="32"/>
      <c r="F385" s="61"/>
      <c r="G385" s="51"/>
    </row>
    <row r="386" spans="1:7" x14ac:dyDescent="0.2">
      <c r="A386" s="383" t="s">
        <v>201</v>
      </c>
      <c r="B386" s="383"/>
      <c r="C386" s="5" t="s">
        <v>671</v>
      </c>
      <c r="D386" s="22" t="s">
        <v>672</v>
      </c>
      <c r="E386" s="29"/>
      <c r="F386" s="59"/>
      <c r="G386" s="49"/>
    </row>
    <row r="387" spans="1:7" x14ac:dyDescent="0.2">
      <c r="A387" s="383" t="s">
        <v>203</v>
      </c>
      <c r="B387" s="383"/>
      <c r="C387" s="5" t="s">
        <v>673</v>
      </c>
      <c r="D387" s="22" t="s">
        <v>672</v>
      </c>
      <c r="E387" s="29"/>
      <c r="F387" s="59"/>
      <c r="G387" s="49"/>
    </row>
    <row r="388" spans="1:7" x14ac:dyDescent="0.2">
      <c r="A388" s="383" t="s">
        <v>205</v>
      </c>
      <c r="B388" s="383"/>
      <c r="C388" s="5" t="s">
        <v>674</v>
      </c>
      <c r="D388" s="22" t="s">
        <v>672</v>
      </c>
      <c r="E388" s="29"/>
      <c r="F388" s="59"/>
      <c r="G388" s="49"/>
    </row>
    <row r="389" spans="1:7" x14ac:dyDescent="0.2">
      <c r="A389" s="385" t="s">
        <v>207</v>
      </c>
      <c r="B389" s="385"/>
      <c r="C389" s="5" t="s">
        <v>675</v>
      </c>
      <c r="D389" s="34" t="s">
        <v>676</v>
      </c>
      <c r="E389" s="29"/>
      <c r="F389" s="59"/>
      <c r="G389" s="49"/>
    </row>
    <row r="390" spans="1:7" x14ac:dyDescent="0.2">
      <c r="A390" s="383" t="s">
        <v>209</v>
      </c>
      <c r="B390" s="383"/>
      <c r="C390" s="5" t="s">
        <v>677</v>
      </c>
      <c r="D390" s="22" t="s">
        <v>676</v>
      </c>
      <c r="E390" s="29"/>
      <c r="F390" s="59"/>
      <c r="G390" s="49"/>
    </row>
    <row r="391" spans="1:7" ht="25.5" x14ac:dyDescent="0.2">
      <c r="A391" s="383" t="s">
        <v>211</v>
      </c>
      <c r="B391" s="383"/>
      <c r="C391" s="5" t="s">
        <v>678</v>
      </c>
      <c r="D391" s="22" t="s">
        <v>676</v>
      </c>
      <c r="E391" s="29"/>
      <c r="F391" s="59"/>
      <c r="G391" s="49"/>
    </row>
    <row r="392" spans="1:7" x14ac:dyDescent="0.2">
      <c r="A392" s="383" t="s">
        <v>213</v>
      </c>
      <c r="B392" s="383"/>
      <c r="C392" s="5" t="s">
        <v>679</v>
      </c>
      <c r="D392" s="22" t="s">
        <v>676</v>
      </c>
      <c r="E392" s="29"/>
      <c r="F392" s="59"/>
      <c r="G392" s="49"/>
    </row>
    <row r="393" spans="1:7" x14ac:dyDescent="0.2">
      <c r="A393" s="383" t="s">
        <v>216</v>
      </c>
      <c r="B393" s="383"/>
      <c r="C393" s="5" t="s">
        <v>680</v>
      </c>
      <c r="D393" s="22" t="s">
        <v>676</v>
      </c>
      <c r="E393" s="29"/>
      <c r="F393" s="59"/>
      <c r="G393" s="49"/>
    </row>
    <row r="394" spans="1:7" x14ac:dyDescent="0.2">
      <c r="A394" s="383" t="s">
        <v>218</v>
      </c>
      <c r="B394" s="383"/>
      <c r="C394" s="5" t="s">
        <v>681</v>
      </c>
      <c r="D394" s="22" t="s">
        <v>676</v>
      </c>
      <c r="E394" s="29"/>
      <c r="F394" s="59"/>
      <c r="G394" s="49"/>
    </row>
    <row r="395" spans="1:7" ht="25.5" x14ac:dyDescent="0.2">
      <c r="A395" s="383" t="s">
        <v>220</v>
      </c>
      <c r="B395" s="383"/>
      <c r="C395" s="5" t="s">
        <v>682</v>
      </c>
      <c r="D395" s="22" t="s">
        <v>676</v>
      </c>
      <c r="E395" s="29"/>
      <c r="F395" s="59"/>
      <c r="G395" s="49"/>
    </row>
    <row r="396" spans="1:7" ht="25.5" x14ac:dyDescent="0.2">
      <c r="A396" s="383" t="s">
        <v>222</v>
      </c>
      <c r="B396" s="383"/>
      <c r="C396" s="5" t="s">
        <v>683</v>
      </c>
      <c r="D396" s="22" t="s">
        <v>676</v>
      </c>
      <c r="E396" s="29"/>
      <c r="F396" s="59"/>
      <c r="G396" s="49"/>
    </row>
    <row r="397" spans="1:7" ht="38.25" x14ac:dyDescent="0.2">
      <c r="A397" s="383" t="s">
        <v>224</v>
      </c>
      <c r="B397" s="383"/>
      <c r="C397" s="5" t="s">
        <v>684</v>
      </c>
      <c r="D397" s="22" t="s">
        <v>676</v>
      </c>
      <c r="E397" s="29"/>
      <c r="F397" s="59"/>
      <c r="G397" s="49"/>
    </row>
    <row r="398" spans="1:7" ht="25.5" x14ac:dyDescent="0.2">
      <c r="A398" s="383" t="s">
        <v>226</v>
      </c>
      <c r="B398" s="383"/>
      <c r="C398" s="5" t="s">
        <v>685</v>
      </c>
      <c r="D398" s="22" t="s">
        <v>676</v>
      </c>
      <c r="E398" s="29"/>
      <c r="F398" s="59"/>
      <c r="G398" s="49"/>
    </row>
    <row r="399" spans="1:7" ht="25.5" x14ac:dyDescent="0.2">
      <c r="A399" s="383" t="s">
        <v>228</v>
      </c>
      <c r="B399" s="383"/>
      <c r="C399" s="5" t="s">
        <v>686</v>
      </c>
      <c r="D399" s="22" t="s">
        <v>676</v>
      </c>
      <c r="E399" s="29"/>
      <c r="F399" s="59"/>
      <c r="G399" s="49"/>
    </row>
    <row r="400" spans="1:7" x14ac:dyDescent="0.2">
      <c r="A400" s="383" t="s">
        <v>230</v>
      </c>
      <c r="B400" s="383"/>
      <c r="C400" s="5" t="s">
        <v>687</v>
      </c>
      <c r="D400" s="22" t="s">
        <v>676</v>
      </c>
      <c r="E400" s="29"/>
      <c r="F400" s="59"/>
      <c r="G400" s="49"/>
    </row>
    <row r="401" spans="1:7" ht="25.5" x14ac:dyDescent="0.2">
      <c r="A401" s="383" t="s">
        <v>232</v>
      </c>
      <c r="B401" s="383"/>
      <c r="C401" s="5" t="s">
        <v>688</v>
      </c>
      <c r="D401" s="22" t="s">
        <v>676</v>
      </c>
      <c r="E401" s="29"/>
      <c r="F401" s="59"/>
      <c r="G401" s="49"/>
    </row>
    <row r="402" spans="1:7" x14ac:dyDescent="0.2">
      <c r="A402" s="383" t="s">
        <v>234</v>
      </c>
      <c r="B402" s="383"/>
      <c r="C402" s="5" t="s">
        <v>689</v>
      </c>
      <c r="D402" s="22" t="s">
        <v>676</v>
      </c>
      <c r="E402" s="29"/>
      <c r="F402" s="59"/>
      <c r="G402" s="49"/>
    </row>
    <row r="403" spans="1:7" x14ac:dyDescent="0.2">
      <c r="A403" s="383" t="s">
        <v>236</v>
      </c>
      <c r="B403" s="383"/>
      <c r="C403" s="5" t="s">
        <v>690</v>
      </c>
      <c r="D403" s="22" t="s">
        <v>676</v>
      </c>
      <c r="E403" s="29"/>
      <c r="F403" s="59"/>
      <c r="G403" s="49"/>
    </row>
    <row r="404" spans="1:7" ht="25.5" x14ac:dyDescent="0.2">
      <c r="A404" s="383" t="s">
        <v>238</v>
      </c>
      <c r="B404" s="383"/>
      <c r="C404" s="5" t="s">
        <v>691</v>
      </c>
      <c r="D404" s="22" t="s">
        <v>676</v>
      </c>
      <c r="E404" s="29"/>
      <c r="F404" s="59"/>
      <c r="G404" s="49"/>
    </row>
    <row r="405" spans="1:7" x14ac:dyDescent="0.2">
      <c r="A405" s="383" t="s">
        <v>240</v>
      </c>
      <c r="B405" s="383"/>
      <c r="C405" s="5" t="s">
        <v>692</v>
      </c>
      <c r="D405" s="22" t="s">
        <v>676</v>
      </c>
      <c r="E405" s="29"/>
      <c r="F405" s="59"/>
      <c r="G405" s="49"/>
    </row>
    <row r="406" spans="1:7" x14ac:dyDescent="0.2">
      <c r="A406" s="383" t="s">
        <v>242</v>
      </c>
      <c r="B406" s="383"/>
      <c r="C406" s="5" t="s">
        <v>693</v>
      </c>
      <c r="D406" s="22" t="s">
        <v>676</v>
      </c>
      <c r="E406" s="29"/>
      <c r="F406" s="59"/>
      <c r="G406" s="49"/>
    </row>
    <row r="407" spans="1:7" ht="25.5" x14ac:dyDescent="0.2">
      <c r="A407" s="383" t="s">
        <v>244</v>
      </c>
      <c r="B407" s="383"/>
      <c r="C407" s="5" t="s">
        <v>694</v>
      </c>
      <c r="D407" s="22" t="s">
        <v>676</v>
      </c>
      <c r="E407" s="29"/>
      <c r="F407" s="59"/>
      <c r="G407" s="49"/>
    </row>
    <row r="408" spans="1:7" ht="25.5" x14ac:dyDescent="0.2">
      <c r="A408" s="383" t="s">
        <v>246</v>
      </c>
      <c r="B408" s="383"/>
      <c r="C408" s="5" t="s">
        <v>695</v>
      </c>
      <c r="D408" s="22" t="s">
        <v>676</v>
      </c>
      <c r="E408" s="29"/>
      <c r="F408" s="59"/>
      <c r="G408" s="49"/>
    </row>
    <row r="409" spans="1:7" x14ac:dyDescent="0.2">
      <c r="A409" s="383" t="s">
        <v>248</v>
      </c>
      <c r="B409" s="383"/>
      <c r="C409" s="5" t="s">
        <v>696</v>
      </c>
      <c r="D409" s="22" t="s">
        <v>676</v>
      </c>
      <c r="E409" s="29"/>
      <c r="F409" s="59"/>
      <c r="G409" s="49"/>
    </row>
    <row r="410" spans="1:7" x14ac:dyDescent="0.2">
      <c r="A410" s="383" t="s">
        <v>250</v>
      </c>
      <c r="B410" s="383"/>
      <c r="C410" s="5" t="s">
        <v>697</v>
      </c>
      <c r="D410" s="22" t="s">
        <v>676</v>
      </c>
      <c r="E410" s="29"/>
      <c r="F410" s="59"/>
      <c r="G410" s="49"/>
    </row>
    <row r="411" spans="1:7" x14ac:dyDescent="0.2">
      <c r="A411" s="383" t="s">
        <v>252</v>
      </c>
      <c r="B411" s="383"/>
      <c r="C411" s="5" t="s">
        <v>698</v>
      </c>
      <c r="D411" s="22" t="s">
        <v>676</v>
      </c>
      <c r="E411" s="29"/>
      <c r="F411" s="59"/>
      <c r="G411" s="49"/>
    </row>
    <row r="412" spans="1:7" ht="25.5" x14ac:dyDescent="0.2">
      <c r="A412" s="383" t="s">
        <v>254</v>
      </c>
      <c r="B412" s="383"/>
      <c r="C412" s="5" t="s">
        <v>699</v>
      </c>
      <c r="D412" s="22" t="s">
        <v>676</v>
      </c>
      <c r="E412" s="29"/>
      <c r="F412" s="59"/>
      <c r="G412" s="49"/>
    </row>
    <row r="413" spans="1:7" ht="25.5" x14ac:dyDescent="0.2">
      <c r="A413" s="383" t="s">
        <v>257</v>
      </c>
      <c r="B413" s="383"/>
      <c r="C413" s="5" t="s">
        <v>700</v>
      </c>
      <c r="D413" s="22" t="s">
        <v>676</v>
      </c>
      <c r="E413" s="29"/>
      <c r="F413" s="59"/>
      <c r="G413" s="49"/>
    </row>
    <row r="414" spans="1:7" ht="25.5" x14ac:dyDescent="0.2">
      <c r="A414" s="383" t="s">
        <v>259</v>
      </c>
      <c r="B414" s="383"/>
      <c r="C414" s="5" t="s">
        <v>701</v>
      </c>
      <c r="D414" s="22" t="s">
        <v>676</v>
      </c>
      <c r="E414" s="29"/>
      <c r="F414" s="59"/>
      <c r="G414" s="49"/>
    </row>
    <row r="415" spans="1:7" ht="25.5" x14ac:dyDescent="0.2">
      <c r="A415" s="384" t="s">
        <v>261</v>
      </c>
      <c r="B415" s="384"/>
      <c r="C415" s="7" t="s">
        <v>702</v>
      </c>
      <c r="D415" s="19" t="s">
        <v>703</v>
      </c>
      <c r="E415" s="33"/>
      <c r="F415" s="62">
        <f>F337+F338+F355+F359+F369+F379+F386+F389</f>
        <v>0</v>
      </c>
      <c r="G415" s="52"/>
    </row>
    <row r="416" spans="1:7" x14ac:dyDescent="0.2">
      <c r="A416" s="383" t="s">
        <v>263</v>
      </c>
      <c r="B416" s="383"/>
      <c r="C416" s="5" t="s">
        <v>704</v>
      </c>
      <c r="D416" s="22" t="s">
        <v>705</v>
      </c>
      <c r="E416" s="29"/>
      <c r="F416" s="59"/>
      <c r="G416" s="49"/>
    </row>
    <row r="417" spans="1:7" x14ac:dyDescent="0.2">
      <c r="A417" s="383" t="s">
        <v>266</v>
      </c>
      <c r="B417" s="383"/>
      <c r="C417" s="5" t="s">
        <v>706</v>
      </c>
      <c r="D417" s="22" t="s">
        <v>705</v>
      </c>
      <c r="E417" s="29"/>
      <c r="F417" s="59"/>
      <c r="G417" s="49"/>
    </row>
    <row r="418" spans="1:7" x14ac:dyDescent="0.2">
      <c r="A418" s="383" t="s">
        <v>269</v>
      </c>
      <c r="B418" s="383"/>
      <c r="C418" s="5" t="s">
        <v>707</v>
      </c>
      <c r="D418" s="22" t="s">
        <v>708</v>
      </c>
      <c r="E418" s="29"/>
      <c r="F418" s="59"/>
      <c r="G418" s="49"/>
    </row>
    <row r="419" spans="1:7" ht="25.5" x14ac:dyDescent="0.2">
      <c r="A419" s="383" t="s">
        <v>271</v>
      </c>
      <c r="B419" s="383"/>
      <c r="C419" s="5" t="s">
        <v>709</v>
      </c>
      <c r="D419" s="22" t="s">
        <v>710</v>
      </c>
      <c r="E419" s="29"/>
      <c r="F419" s="59"/>
      <c r="G419" s="49"/>
    </row>
    <row r="420" spans="1:7" ht="25.5" x14ac:dyDescent="0.2">
      <c r="A420" s="383" t="s">
        <v>273</v>
      </c>
      <c r="B420" s="383"/>
      <c r="C420" s="5" t="s">
        <v>711</v>
      </c>
      <c r="D420" s="22" t="s">
        <v>712</v>
      </c>
      <c r="E420" s="29"/>
      <c r="F420" s="59">
        <f>SUM(F421:F430)</f>
        <v>0</v>
      </c>
      <c r="G420" s="49"/>
    </row>
    <row r="421" spans="1:7" x14ac:dyDescent="0.2">
      <c r="A421" s="383" t="s">
        <v>275</v>
      </c>
      <c r="B421" s="383"/>
      <c r="C421" s="5" t="s">
        <v>37</v>
      </c>
      <c r="D421" s="22" t="s">
        <v>712</v>
      </c>
      <c r="E421" s="29"/>
      <c r="F421" s="59"/>
      <c r="G421" s="49"/>
    </row>
    <row r="422" spans="1:7" x14ac:dyDescent="0.2">
      <c r="A422" s="383" t="s">
        <v>277</v>
      </c>
      <c r="B422" s="383"/>
      <c r="C422" s="5" t="s">
        <v>39</v>
      </c>
      <c r="D422" s="22" t="s">
        <v>712</v>
      </c>
      <c r="E422" s="29"/>
      <c r="F422" s="59"/>
      <c r="G422" s="49"/>
    </row>
    <row r="423" spans="1:7" ht="25.5" x14ac:dyDescent="0.2">
      <c r="A423" s="383" t="s">
        <v>280</v>
      </c>
      <c r="B423" s="383"/>
      <c r="C423" s="5" t="s">
        <v>41</v>
      </c>
      <c r="D423" s="22" t="s">
        <v>712</v>
      </c>
      <c r="E423" s="29"/>
      <c r="F423" s="59"/>
      <c r="G423" s="49"/>
    </row>
    <row r="424" spans="1:7" x14ac:dyDescent="0.2">
      <c r="A424" s="383" t="s">
        <v>282</v>
      </c>
      <c r="B424" s="383"/>
      <c r="C424" s="5" t="s">
        <v>43</v>
      </c>
      <c r="D424" s="22" t="s">
        <v>712</v>
      </c>
      <c r="E424" s="29"/>
      <c r="F424" s="59"/>
      <c r="G424" s="49"/>
    </row>
    <row r="425" spans="1:7" x14ac:dyDescent="0.2">
      <c r="A425" s="383" t="s">
        <v>284</v>
      </c>
      <c r="B425" s="383"/>
      <c r="C425" s="5" t="s">
        <v>45</v>
      </c>
      <c r="D425" s="22" t="s">
        <v>712</v>
      </c>
      <c r="E425" s="29"/>
      <c r="F425" s="59"/>
      <c r="G425" s="49"/>
    </row>
    <row r="426" spans="1:7" x14ac:dyDescent="0.2">
      <c r="A426" s="383" t="s">
        <v>286</v>
      </c>
      <c r="B426" s="383"/>
      <c r="C426" s="5" t="s">
        <v>47</v>
      </c>
      <c r="D426" s="22" t="s">
        <v>712</v>
      </c>
      <c r="E426" s="29"/>
      <c r="F426" s="59"/>
      <c r="G426" s="49"/>
    </row>
    <row r="427" spans="1:7" x14ac:dyDescent="0.2">
      <c r="A427" s="383" t="s">
        <v>288</v>
      </c>
      <c r="B427" s="383"/>
      <c r="C427" s="5" t="s">
        <v>49</v>
      </c>
      <c r="D427" s="22" t="s">
        <v>712</v>
      </c>
      <c r="E427" s="29"/>
      <c r="F427" s="59"/>
      <c r="G427" s="49"/>
    </row>
    <row r="428" spans="1:7" x14ac:dyDescent="0.2">
      <c r="A428" s="383" t="s">
        <v>290</v>
      </c>
      <c r="B428" s="383"/>
      <c r="C428" s="5" t="s">
        <v>51</v>
      </c>
      <c r="D428" s="22" t="s">
        <v>712</v>
      </c>
      <c r="E428" s="29"/>
      <c r="F428" s="59"/>
      <c r="G428" s="49"/>
    </row>
    <row r="429" spans="1:7" x14ac:dyDescent="0.2">
      <c r="A429" s="383" t="s">
        <v>292</v>
      </c>
      <c r="B429" s="383"/>
      <c r="C429" s="5" t="s">
        <v>53</v>
      </c>
      <c r="D429" s="22" t="s">
        <v>712</v>
      </c>
      <c r="E429" s="29"/>
      <c r="F429" s="59"/>
      <c r="G429" s="49"/>
    </row>
    <row r="430" spans="1:7" x14ac:dyDescent="0.2">
      <c r="A430" s="383" t="s">
        <v>294</v>
      </c>
      <c r="B430" s="383"/>
      <c r="C430" s="5" t="s">
        <v>55</v>
      </c>
      <c r="D430" s="22" t="s">
        <v>712</v>
      </c>
      <c r="E430" s="29"/>
      <c r="F430" s="59"/>
      <c r="G430" s="49"/>
    </row>
    <row r="431" spans="1:7" ht="25.5" x14ac:dyDescent="0.2">
      <c r="A431" s="383" t="s">
        <v>296</v>
      </c>
      <c r="B431" s="383"/>
      <c r="C431" s="5" t="s">
        <v>713</v>
      </c>
      <c r="D431" s="22" t="s">
        <v>714</v>
      </c>
      <c r="E431" s="29"/>
      <c r="F431" s="59">
        <f>SUM(F432:F441)</f>
        <v>0</v>
      </c>
      <c r="G431" s="49"/>
    </row>
    <row r="432" spans="1:7" x14ac:dyDescent="0.2">
      <c r="A432" s="383" t="s">
        <v>298</v>
      </c>
      <c r="B432" s="383"/>
      <c r="C432" s="5" t="s">
        <v>37</v>
      </c>
      <c r="D432" s="22" t="s">
        <v>714</v>
      </c>
      <c r="E432" s="29"/>
      <c r="F432" s="59"/>
      <c r="G432" s="49"/>
    </row>
    <row r="433" spans="1:7" x14ac:dyDescent="0.2">
      <c r="A433" s="383" t="s">
        <v>300</v>
      </c>
      <c r="B433" s="383"/>
      <c r="C433" s="5" t="s">
        <v>39</v>
      </c>
      <c r="D433" s="22" t="s">
        <v>714</v>
      </c>
      <c r="E433" s="29"/>
      <c r="F433" s="59"/>
      <c r="G433" s="49"/>
    </row>
    <row r="434" spans="1:7" ht="25.5" x14ac:dyDescent="0.2">
      <c r="A434" s="383" t="s">
        <v>302</v>
      </c>
      <c r="B434" s="383"/>
      <c r="C434" s="5" t="s">
        <v>41</v>
      </c>
      <c r="D434" s="22" t="s">
        <v>714</v>
      </c>
      <c r="E434" s="29"/>
      <c r="F434" s="59"/>
      <c r="G434" s="49"/>
    </row>
    <row r="435" spans="1:7" x14ac:dyDescent="0.2">
      <c r="A435" s="383" t="s">
        <v>304</v>
      </c>
      <c r="B435" s="383"/>
      <c r="C435" s="5" t="s">
        <v>43</v>
      </c>
      <c r="D435" s="22" t="s">
        <v>714</v>
      </c>
      <c r="E435" s="29"/>
      <c r="F435" s="59"/>
      <c r="G435" s="49"/>
    </row>
    <row r="436" spans="1:7" x14ac:dyDescent="0.2">
      <c r="A436" s="383" t="s">
        <v>306</v>
      </c>
      <c r="B436" s="383"/>
      <c r="C436" s="5" t="s">
        <v>45</v>
      </c>
      <c r="D436" s="22" t="s">
        <v>714</v>
      </c>
      <c r="E436" s="29"/>
      <c r="F436" s="59"/>
      <c r="G436" s="49"/>
    </row>
    <row r="437" spans="1:7" x14ac:dyDescent="0.2">
      <c r="A437" s="383" t="s">
        <v>308</v>
      </c>
      <c r="B437" s="383"/>
      <c r="C437" s="5" t="s">
        <v>47</v>
      </c>
      <c r="D437" s="22" t="s">
        <v>714</v>
      </c>
      <c r="E437" s="29"/>
      <c r="F437" s="59"/>
      <c r="G437" s="49"/>
    </row>
    <row r="438" spans="1:7" x14ac:dyDescent="0.2">
      <c r="A438" s="383" t="s">
        <v>310</v>
      </c>
      <c r="B438" s="383"/>
      <c r="C438" s="5" t="s">
        <v>49</v>
      </c>
      <c r="D438" s="22" t="s">
        <v>714</v>
      </c>
      <c r="E438" s="29"/>
      <c r="F438" s="59"/>
      <c r="G438" s="49"/>
    </row>
    <row r="439" spans="1:7" x14ac:dyDescent="0.2">
      <c r="A439" s="383" t="s">
        <v>313</v>
      </c>
      <c r="B439" s="383"/>
      <c r="C439" s="5" t="s">
        <v>51</v>
      </c>
      <c r="D439" s="22" t="s">
        <v>714</v>
      </c>
      <c r="E439" s="29"/>
      <c r="F439" s="59"/>
      <c r="G439" s="49"/>
    </row>
    <row r="440" spans="1:7" x14ac:dyDescent="0.2">
      <c r="A440" s="383" t="s">
        <v>315</v>
      </c>
      <c r="B440" s="383"/>
      <c r="C440" s="5" t="s">
        <v>53</v>
      </c>
      <c r="D440" s="22" t="s">
        <v>714</v>
      </c>
      <c r="E440" s="29"/>
      <c r="F440" s="59"/>
      <c r="G440" s="49"/>
    </row>
    <row r="441" spans="1:7" x14ac:dyDescent="0.2">
      <c r="A441" s="383" t="s">
        <v>317</v>
      </c>
      <c r="B441" s="383"/>
      <c r="C441" s="5" t="s">
        <v>55</v>
      </c>
      <c r="D441" s="22" t="s">
        <v>714</v>
      </c>
      <c r="E441" s="29"/>
      <c r="F441" s="59"/>
      <c r="G441" s="49"/>
    </row>
    <row r="442" spans="1:7" ht="25.5" x14ac:dyDescent="0.2">
      <c r="A442" s="383" t="s">
        <v>319</v>
      </c>
      <c r="B442" s="383"/>
      <c r="C442" s="5" t="s">
        <v>715</v>
      </c>
      <c r="D442" s="22" t="s">
        <v>716</v>
      </c>
      <c r="E442" s="29"/>
      <c r="F442" s="59">
        <f>SUM(F443:F452)</f>
        <v>0</v>
      </c>
      <c r="G442" s="49"/>
    </row>
    <row r="443" spans="1:7" x14ac:dyDescent="0.2">
      <c r="A443" s="383" t="s">
        <v>321</v>
      </c>
      <c r="B443" s="383"/>
      <c r="C443" s="5" t="s">
        <v>37</v>
      </c>
      <c r="D443" s="22" t="s">
        <v>716</v>
      </c>
      <c r="E443" s="29"/>
      <c r="F443" s="59"/>
      <c r="G443" s="49"/>
    </row>
    <row r="444" spans="1:7" x14ac:dyDescent="0.2">
      <c r="A444" s="383" t="s">
        <v>323</v>
      </c>
      <c r="B444" s="383"/>
      <c r="C444" s="5" t="s">
        <v>39</v>
      </c>
      <c r="D444" s="22" t="s">
        <v>716</v>
      </c>
      <c r="E444" s="29"/>
      <c r="F444" s="59"/>
      <c r="G444" s="49"/>
    </row>
    <row r="445" spans="1:7" ht="25.5" x14ac:dyDescent="0.2">
      <c r="A445" s="383" t="s">
        <v>325</v>
      </c>
      <c r="B445" s="383"/>
      <c r="C445" s="5" t="s">
        <v>41</v>
      </c>
      <c r="D445" s="22" t="s">
        <v>716</v>
      </c>
      <c r="E445" s="29"/>
      <c r="F445" s="59"/>
      <c r="G445" s="49"/>
    </row>
    <row r="446" spans="1:7" x14ac:dyDescent="0.2">
      <c r="A446" s="383" t="s">
        <v>327</v>
      </c>
      <c r="B446" s="383"/>
      <c r="C446" s="5" t="s">
        <v>43</v>
      </c>
      <c r="D446" s="22" t="s">
        <v>716</v>
      </c>
      <c r="E446" s="29"/>
      <c r="F446" s="59"/>
      <c r="G446" s="49"/>
    </row>
    <row r="447" spans="1:7" x14ac:dyDescent="0.2">
      <c r="A447" s="383" t="s">
        <v>329</v>
      </c>
      <c r="B447" s="383"/>
      <c r="C447" s="5" t="s">
        <v>45</v>
      </c>
      <c r="D447" s="22" t="s">
        <v>716</v>
      </c>
      <c r="E447" s="29"/>
      <c r="F447" s="59"/>
      <c r="G447" s="49"/>
    </row>
    <row r="448" spans="1:7" x14ac:dyDescent="0.2">
      <c r="A448" s="383" t="s">
        <v>331</v>
      </c>
      <c r="B448" s="383"/>
      <c r="C448" s="5" t="s">
        <v>47</v>
      </c>
      <c r="D448" s="22" t="s">
        <v>716</v>
      </c>
      <c r="E448" s="29"/>
      <c r="F448" s="59"/>
      <c r="G448" s="49"/>
    </row>
    <row r="449" spans="1:7" x14ac:dyDescent="0.2">
      <c r="A449" s="383" t="s">
        <v>333</v>
      </c>
      <c r="B449" s="383"/>
      <c r="C449" s="5" t="s">
        <v>49</v>
      </c>
      <c r="D449" s="22" t="s">
        <v>716</v>
      </c>
      <c r="E449" s="29"/>
      <c r="F449" s="59"/>
      <c r="G449" s="49"/>
    </row>
    <row r="450" spans="1:7" x14ac:dyDescent="0.2">
      <c r="A450" s="383" t="s">
        <v>335</v>
      </c>
      <c r="B450" s="383"/>
      <c r="C450" s="5" t="s">
        <v>51</v>
      </c>
      <c r="D450" s="22" t="s">
        <v>716</v>
      </c>
      <c r="E450" s="29"/>
      <c r="F450" s="59"/>
      <c r="G450" s="49"/>
    </row>
    <row r="451" spans="1:7" x14ac:dyDescent="0.2">
      <c r="A451" s="383" t="s">
        <v>337</v>
      </c>
      <c r="B451" s="383"/>
      <c r="C451" s="5" t="s">
        <v>53</v>
      </c>
      <c r="D451" s="22" t="s">
        <v>716</v>
      </c>
      <c r="E451" s="29"/>
      <c r="F451" s="59"/>
      <c r="G451" s="49"/>
    </row>
    <row r="452" spans="1:7" x14ac:dyDescent="0.2">
      <c r="A452" s="383" t="s">
        <v>339</v>
      </c>
      <c r="B452" s="383"/>
      <c r="C452" s="5" t="s">
        <v>55</v>
      </c>
      <c r="D452" s="22" t="s">
        <v>716</v>
      </c>
      <c r="E452" s="29"/>
      <c r="F452" s="59"/>
      <c r="G452" s="49"/>
    </row>
    <row r="453" spans="1:7" ht="25.5" x14ac:dyDescent="0.2">
      <c r="A453" s="383" t="s">
        <v>342</v>
      </c>
      <c r="B453" s="383"/>
      <c r="C453" s="5" t="s">
        <v>717</v>
      </c>
      <c r="D453" s="22" t="s">
        <v>718</v>
      </c>
      <c r="E453" s="29"/>
      <c r="F453" s="59"/>
      <c r="G453" s="49"/>
    </row>
    <row r="454" spans="1:7" ht="25.5" x14ac:dyDescent="0.2">
      <c r="A454" s="383" t="s">
        <v>345</v>
      </c>
      <c r="B454" s="383"/>
      <c r="C454" s="5" t="s">
        <v>719</v>
      </c>
      <c r="D454" s="22" t="s">
        <v>718</v>
      </c>
      <c r="E454" s="29"/>
      <c r="F454" s="59"/>
      <c r="G454" s="49"/>
    </row>
    <row r="455" spans="1:7" ht="25.5" x14ac:dyDescent="0.2">
      <c r="A455" s="383" t="s">
        <v>347</v>
      </c>
      <c r="B455" s="383"/>
      <c r="C455" s="5" t="s">
        <v>720</v>
      </c>
      <c r="D455" s="22" t="s">
        <v>721</v>
      </c>
      <c r="E455" s="29"/>
      <c r="F455" s="59">
        <f>SUM(F456:F465)</f>
        <v>0</v>
      </c>
      <c r="G455" s="49"/>
    </row>
    <row r="456" spans="1:7" x14ac:dyDescent="0.2">
      <c r="A456" s="383" t="s">
        <v>349</v>
      </c>
      <c r="B456" s="383"/>
      <c r="C456" s="5" t="s">
        <v>442</v>
      </c>
      <c r="D456" s="3" t="s">
        <v>721</v>
      </c>
      <c r="E456" s="29"/>
      <c r="F456" s="59"/>
      <c r="G456" s="49"/>
    </row>
    <row r="457" spans="1:7" x14ac:dyDescent="0.2">
      <c r="A457" s="383" t="s">
        <v>351</v>
      </c>
      <c r="B457" s="383"/>
      <c r="C457" s="5" t="s">
        <v>444</v>
      </c>
      <c r="D457" s="3" t="s">
        <v>721</v>
      </c>
      <c r="E457" s="29"/>
      <c r="F457" s="59"/>
      <c r="G457" s="49"/>
    </row>
    <row r="458" spans="1:7" x14ac:dyDescent="0.2">
      <c r="A458" s="383" t="s">
        <v>354</v>
      </c>
      <c r="B458" s="383"/>
      <c r="C458" s="5" t="s">
        <v>446</v>
      </c>
      <c r="D458" s="3" t="s">
        <v>721</v>
      </c>
      <c r="E458" s="29"/>
      <c r="F458" s="59"/>
      <c r="G458" s="49"/>
    </row>
    <row r="459" spans="1:7" x14ac:dyDescent="0.2">
      <c r="A459" s="383" t="s">
        <v>356</v>
      </c>
      <c r="B459" s="383"/>
      <c r="C459" s="3" t="s">
        <v>448</v>
      </c>
      <c r="D459" s="3" t="s">
        <v>721</v>
      </c>
      <c r="E459" s="23"/>
      <c r="F459" s="56"/>
      <c r="G459" s="45"/>
    </row>
    <row r="460" spans="1:7" x14ac:dyDescent="0.2">
      <c r="A460" s="383" t="s">
        <v>359</v>
      </c>
      <c r="B460" s="383"/>
      <c r="C460" s="3" t="s">
        <v>450</v>
      </c>
      <c r="D460" s="3" t="s">
        <v>721</v>
      </c>
      <c r="E460" s="23"/>
      <c r="F460" s="56"/>
      <c r="G460" s="45"/>
    </row>
    <row r="461" spans="1:7" ht="25.5" x14ac:dyDescent="0.2">
      <c r="A461" s="383" t="s">
        <v>361</v>
      </c>
      <c r="B461" s="383"/>
      <c r="C461" s="3" t="s">
        <v>452</v>
      </c>
      <c r="D461" s="3" t="s">
        <v>721</v>
      </c>
      <c r="E461" s="23"/>
      <c r="F461" s="56"/>
      <c r="G461" s="45"/>
    </row>
    <row r="462" spans="1:7" x14ac:dyDescent="0.2">
      <c r="A462" s="383" t="s">
        <v>363</v>
      </c>
      <c r="B462" s="383"/>
      <c r="C462" s="5" t="s">
        <v>454</v>
      </c>
      <c r="D462" s="3" t="s">
        <v>721</v>
      </c>
      <c r="E462" s="29"/>
      <c r="F462" s="59"/>
      <c r="G462" s="49"/>
    </row>
    <row r="463" spans="1:7" x14ac:dyDescent="0.2">
      <c r="A463" s="383" t="s">
        <v>365</v>
      </c>
      <c r="B463" s="383"/>
      <c r="C463" s="5" t="s">
        <v>456</v>
      </c>
      <c r="D463" s="3" t="s">
        <v>721</v>
      </c>
      <c r="E463" s="29"/>
      <c r="F463" s="59"/>
      <c r="G463" s="49"/>
    </row>
    <row r="464" spans="1:7" x14ac:dyDescent="0.2">
      <c r="A464" s="383" t="s">
        <v>367</v>
      </c>
      <c r="B464" s="383"/>
      <c r="C464" s="5" t="s">
        <v>458</v>
      </c>
      <c r="D464" s="3" t="s">
        <v>721</v>
      </c>
      <c r="E464" s="29"/>
      <c r="F464" s="59"/>
      <c r="G464" s="49"/>
    </row>
    <row r="465" spans="1:7" x14ac:dyDescent="0.2">
      <c r="A465" s="383" t="s">
        <v>369</v>
      </c>
      <c r="B465" s="383"/>
      <c r="C465" s="5" t="s">
        <v>460</v>
      </c>
      <c r="D465" s="3" t="s">
        <v>721</v>
      </c>
      <c r="E465" s="29"/>
      <c r="F465" s="59"/>
      <c r="G465" s="49"/>
    </row>
    <row r="466" spans="1:7" x14ac:dyDescent="0.2">
      <c r="A466" s="383" t="s">
        <v>371</v>
      </c>
      <c r="B466" s="383"/>
      <c r="C466" s="5" t="s">
        <v>722</v>
      </c>
      <c r="D466" s="22" t="s">
        <v>723</v>
      </c>
      <c r="E466" s="29"/>
      <c r="F466" s="59"/>
      <c r="G466" s="49"/>
    </row>
    <row r="467" spans="1:7" x14ac:dyDescent="0.2">
      <c r="A467" s="383" t="s">
        <v>374</v>
      </c>
      <c r="B467" s="383"/>
      <c r="C467" s="5" t="s">
        <v>724</v>
      </c>
      <c r="D467" s="22" t="s">
        <v>725</v>
      </c>
      <c r="E467" s="29"/>
      <c r="F467" s="59"/>
      <c r="G467" s="49"/>
    </row>
    <row r="468" spans="1:7" ht="25.5" x14ac:dyDescent="0.2">
      <c r="A468" s="383" t="s">
        <v>377</v>
      </c>
      <c r="B468" s="383"/>
      <c r="C468" s="5" t="s">
        <v>726</v>
      </c>
      <c r="D468" s="22" t="s">
        <v>727</v>
      </c>
      <c r="E468" s="29"/>
      <c r="F468" s="59">
        <f>SUM(F469:F478)</f>
        <v>0</v>
      </c>
      <c r="G468" s="49"/>
    </row>
    <row r="469" spans="1:7" x14ac:dyDescent="0.2">
      <c r="A469" s="383" t="s">
        <v>380</v>
      </c>
      <c r="B469" s="383"/>
      <c r="C469" s="5" t="s">
        <v>442</v>
      </c>
      <c r="D469" s="3" t="s">
        <v>727</v>
      </c>
      <c r="E469" s="29"/>
      <c r="F469" s="59"/>
      <c r="G469" s="49"/>
    </row>
    <row r="470" spans="1:7" x14ac:dyDescent="0.2">
      <c r="A470" s="383" t="s">
        <v>383</v>
      </c>
      <c r="B470" s="383"/>
      <c r="C470" s="5" t="s">
        <v>444</v>
      </c>
      <c r="D470" s="3" t="s">
        <v>727</v>
      </c>
      <c r="E470" s="29"/>
      <c r="F470" s="59"/>
      <c r="G470" s="49"/>
    </row>
    <row r="471" spans="1:7" x14ac:dyDescent="0.2">
      <c r="A471" s="383" t="s">
        <v>384</v>
      </c>
      <c r="B471" s="383"/>
      <c r="C471" s="5" t="s">
        <v>446</v>
      </c>
      <c r="D471" s="3" t="s">
        <v>727</v>
      </c>
      <c r="E471" s="29"/>
      <c r="F471" s="59"/>
      <c r="G471" s="49"/>
    </row>
    <row r="472" spans="1:7" x14ac:dyDescent="0.2">
      <c r="A472" s="383" t="s">
        <v>386</v>
      </c>
      <c r="B472" s="383"/>
      <c r="C472" s="3" t="s">
        <v>448</v>
      </c>
      <c r="D472" s="3" t="s">
        <v>727</v>
      </c>
      <c r="E472" s="23"/>
      <c r="F472" s="56"/>
      <c r="G472" s="45"/>
    </row>
    <row r="473" spans="1:7" x14ac:dyDescent="0.2">
      <c r="A473" s="383" t="s">
        <v>388</v>
      </c>
      <c r="B473" s="383"/>
      <c r="C473" s="3" t="s">
        <v>450</v>
      </c>
      <c r="D473" s="3" t="s">
        <v>727</v>
      </c>
      <c r="E473" s="23"/>
      <c r="F473" s="56"/>
      <c r="G473" s="45"/>
    </row>
    <row r="474" spans="1:7" ht="25.5" x14ac:dyDescent="0.2">
      <c r="A474" s="383" t="s">
        <v>391</v>
      </c>
      <c r="B474" s="383"/>
      <c r="C474" s="3" t="s">
        <v>452</v>
      </c>
      <c r="D474" s="3" t="s">
        <v>727</v>
      </c>
      <c r="E474" s="23"/>
      <c r="F474" s="56"/>
      <c r="G474" s="45"/>
    </row>
    <row r="475" spans="1:7" x14ac:dyDescent="0.2">
      <c r="A475" s="383" t="s">
        <v>393</v>
      </c>
      <c r="B475" s="383"/>
      <c r="C475" s="5" t="s">
        <v>454</v>
      </c>
      <c r="D475" s="3" t="s">
        <v>727</v>
      </c>
      <c r="E475" s="29"/>
      <c r="F475" s="59"/>
      <c r="G475" s="49"/>
    </row>
    <row r="476" spans="1:7" x14ac:dyDescent="0.2">
      <c r="A476" s="383" t="s">
        <v>395</v>
      </c>
      <c r="B476" s="383"/>
      <c r="C476" s="5" t="s">
        <v>456</v>
      </c>
      <c r="D476" s="3" t="s">
        <v>727</v>
      </c>
      <c r="E476" s="29"/>
      <c r="F476" s="59"/>
      <c r="G476" s="49"/>
    </row>
    <row r="477" spans="1:7" x14ac:dyDescent="0.2">
      <c r="A477" s="383" t="s">
        <v>397</v>
      </c>
      <c r="B477" s="383"/>
      <c r="C477" s="5" t="s">
        <v>458</v>
      </c>
      <c r="D477" s="3" t="s">
        <v>727</v>
      </c>
      <c r="E477" s="29"/>
      <c r="F477" s="59"/>
      <c r="G477" s="49"/>
    </row>
    <row r="478" spans="1:7" x14ac:dyDescent="0.2">
      <c r="A478" s="383" t="s">
        <v>399</v>
      </c>
      <c r="B478" s="383"/>
      <c r="C478" s="5" t="s">
        <v>460</v>
      </c>
      <c r="D478" s="3" t="s">
        <v>727</v>
      </c>
      <c r="E478" s="29"/>
      <c r="F478" s="59"/>
      <c r="G478" s="49"/>
    </row>
    <row r="479" spans="1:7" x14ac:dyDescent="0.2">
      <c r="A479" s="383" t="s">
        <v>402</v>
      </c>
      <c r="B479" s="383"/>
      <c r="C479" s="5" t="s">
        <v>728</v>
      </c>
      <c r="D479" s="22" t="s">
        <v>729</v>
      </c>
      <c r="E479" s="29"/>
      <c r="F479" s="59"/>
      <c r="G479" s="49"/>
    </row>
    <row r="480" spans="1:7" ht="25.5" x14ac:dyDescent="0.2">
      <c r="A480" s="384" t="s">
        <v>404</v>
      </c>
      <c r="B480" s="384"/>
      <c r="C480" s="7" t="s">
        <v>730</v>
      </c>
      <c r="D480" s="19" t="s">
        <v>731</v>
      </c>
      <c r="E480" s="33"/>
      <c r="F480" s="62">
        <f>F416+F418+F419+F420+F431+F442+F453+F455+F466+F467+F468+F479</f>
        <v>0</v>
      </c>
      <c r="G480" s="52"/>
    </row>
    <row r="481" spans="1:7" x14ac:dyDescent="0.2">
      <c r="A481" s="383" t="s">
        <v>406</v>
      </c>
      <c r="B481" s="383"/>
      <c r="C481" s="5" t="s">
        <v>732</v>
      </c>
      <c r="D481" s="22" t="s">
        <v>733</v>
      </c>
      <c r="E481" s="29"/>
      <c r="F481" s="59"/>
      <c r="G481" s="49"/>
    </row>
    <row r="482" spans="1:7" x14ac:dyDescent="0.2">
      <c r="A482" s="383" t="s">
        <v>408</v>
      </c>
      <c r="B482" s="383"/>
      <c r="C482" s="5" t="s">
        <v>734</v>
      </c>
      <c r="D482" s="22" t="s">
        <v>735</v>
      </c>
      <c r="E482" s="29"/>
      <c r="F482" s="59"/>
      <c r="G482" s="49"/>
    </row>
    <row r="483" spans="1:7" x14ac:dyDescent="0.2">
      <c r="A483" s="383" t="s">
        <v>411</v>
      </c>
      <c r="B483" s="383"/>
      <c r="C483" s="5" t="s">
        <v>736</v>
      </c>
      <c r="D483" s="22" t="s">
        <v>735</v>
      </c>
      <c r="E483" s="29"/>
      <c r="F483" s="59"/>
      <c r="G483" s="49"/>
    </row>
    <row r="484" spans="1:7" x14ac:dyDescent="0.2">
      <c r="A484" s="383" t="s">
        <v>414</v>
      </c>
      <c r="B484" s="383"/>
      <c r="C484" s="3" t="s">
        <v>737</v>
      </c>
      <c r="D484" s="22" t="s">
        <v>738</v>
      </c>
      <c r="E484" s="23"/>
      <c r="F484" s="56"/>
      <c r="G484" s="45"/>
    </row>
    <row r="485" spans="1:7" x14ac:dyDescent="0.2">
      <c r="A485" s="383" t="s">
        <v>416</v>
      </c>
      <c r="B485" s="383"/>
      <c r="C485" s="5" t="s">
        <v>739</v>
      </c>
      <c r="D485" s="22" t="s">
        <v>740</v>
      </c>
      <c r="E485" s="29"/>
      <c r="F485" s="59"/>
      <c r="G485" s="49"/>
    </row>
    <row r="486" spans="1:7" x14ac:dyDescent="0.2">
      <c r="A486" s="383" t="s">
        <v>419</v>
      </c>
      <c r="B486" s="383"/>
      <c r="C486" s="5" t="s">
        <v>741</v>
      </c>
      <c r="D486" s="22" t="s">
        <v>742</v>
      </c>
      <c r="E486" s="29"/>
      <c r="F486" s="59"/>
      <c r="G486" s="49"/>
    </row>
    <row r="487" spans="1:7" x14ac:dyDescent="0.2">
      <c r="A487" s="383" t="s">
        <v>421</v>
      </c>
      <c r="B487" s="383"/>
      <c r="C487" s="3" t="s">
        <v>743</v>
      </c>
      <c r="D487" s="22" t="s">
        <v>744</v>
      </c>
      <c r="E487" s="23"/>
      <c r="F487" s="56"/>
      <c r="G487" s="45"/>
    </row>
    <row r="488" spans="1:7" x14ac:dyDescent="0.2">
      <c r="A488" s="383" t="s">
        <v>424</v>
      </c>
      <c r="B488" s="383"/>
      <c r="C488" s="3" t="s">
        <v>745</v>
      </c>
      <c r="D488" s="22" t="s">
        <v>746</v>
      </c>
      <c r="E488" s="23"/>
      <c r="F488" s="56"/>
      <c r="G488" s="45"/>
    </row>
    <row r="489" spans="1:7" x14ac:dyDescent="0.2">
      <c r="A489" s="384" t="s">
        <v>427</v>
      </c>
      <c r="B489" s="384"/>
      <c r="C489" s="7" t="s">
        <v>747</v>
      </c>
      <c r="D489" s="19" t="s">
        <v>748</v>
      </c>
      <c r="E489" s="33"/>
      <c r="F489" s="62">
        <f>F481+F482+F484+F485+F486+F487+F488</f>
        <v>0</v>
      </c>
      <c r="G489" s="52"/>
    </row>
    <row r="490" spans="1:7" x14ac:dyDescent="0.2">
      <c r="A490" s="383" t="s">
        <v>429</v>
      </c>
      <c r="B490" s="383"/>
      <c r="C490" s="5" t="s">
        <v>749</v>
      </c>
      <c r="D490" s="22" t="s">
        <v>750</v>
      </c>
      <c r="E490" s="29"/>
      <c r="F490" s="59"/>
      <c r="G490" s="49"/>
    </row>
    <row r="491" spans="1:7" x14ac:dyDescent="0.2">
      <c r="A491" s="383" t="s">
        <v>432</v>
      </c>
      <c r="B491" s="383"/>
      <c r="C491" s="5" t="s">
        <v>751</v>
      </c>
      <c r="D491" s="22" t="s">
        <v>752</v>
      </c>
      <c r="E491" s="29"/>
      <c r="F491" s="59"/>
      <c r="G491" s="49"/>
    </row>
    <row r="492" spans="1:7" x14ac:dyDescent="0.2">
      <c r="A492" s="383" t="s">
        <v>435</v>
      </c>
      <c r="B492" s="383"/>
      <c r="C492" s="5" t="s">
        <v>753</v>
      </c>
      <c r="D492" s="22" t="s">
        <v>754</v>
      </c>
      <c r="E492" s="29"/>
      <c r="F492" s="59"/>
      <c r="G492" s="49"/>
    </row>
    <row r="493" spans="1:7" x14ac:dyDescent="0.2">
      <c r="A493" s="383" t="s">
        <v>438</v>
      </c>
      <c r="B493" s="383"/>
      <c r="C493" s="5" t="s">
        <v>755</v>
      </c>
      <c r="D493" s="22" t="s">
        <v>756</v>
      </c>
      <c r="E493" s="29"/>
      <c r="F493" s="59"/>
      <c r="G493" s="49"/>
    </row>
    <row r="494" spans="1:7" x14ac:dyDescent="0.2">
      <c r="A494" s="384" t="s">
        <v>441</v>
      </c>
      <c r="B494" s="384"/>
      <c r="C494" s="7" t="s">
        <v>757</v>
      </c>
      <c r="D494" s="19" t="s">
        <v>758</v>
      </c>
      <c r="E494" s="33"/>
      <c r="F494" s="62">
        <f>SUM(F490:F493)</f>
        <v>0</v>
      </c>
      <c r="G494" s="52"/>
    </row>
    <row r="495" spans="1:7" ht="25.5" x14ac:dyDescent="0.2">
      <c r="A495" s="383" t="s">
        <v>443</v>
      </c>
      <c r="B495" s="383"/>
      <c r="C495" s="5" t="s">
        <v>759</v>
      </c>
      <c r="D495" s="22" t="s">
        <v>760</v>
      </c>
      <c r="E495" s="29"/>
      <c r="F495" s="59"/>
      <c r="G495" s="49"/>
    </row>
    <row r="496" spans="1:7" ht="25.5" x14ac:dyDescent="0.2">
      <c r="A496" s="383" t="s">
        <v>445</v>
      </c>
      <c r="B496" s="383"/>
      <c r="C496" s="5" t="s">
        <v>761</v>
      </c>
      <c r="D496" s="22" t="s">
        <v>762</v>
      </c>
      <c r="E496" s="29"/>
      <c r="F496" s="59">
        <f>SUM(F497:F506)</f>
        <v>0</v>
      </c>
      <c r="G496" s="49"/>
    </row>
    <row r="497" spans="1:7" x14ac:dyDescent="0.2">
      <c r="A497" s="383" t="s">
        <v>447</v>
      </c>
      <c r="B497" s="383"/>
      <c r="C497" s="5" t="s">
        <v>37</v>
      </c>
      <c r="D497" s="22" t="s">
        <v>762</v>
      </c>
      <c r="E497" s="29"/>
      <c r="F497" s="59"/>
      <c r="G497" s="49"/>
    </row>
    <row r="498" spans="1:7" x14ac:dyDescent="0.2">
      <c r="A498" s="383" t="s">
        <v>449</v>
      </c>
      <c r="B498" s="383"/>
      <c r="C498" s="5" t="s">
        <v>39</v>
      </c>
      <c r="D498" s="22" t="s">
        <v>762</v>
      </c>
      <c r="E498" s="29"/>
      <c r="F498" s="59"/>
      <c r="G498" s="49"/>
    </row>
    <row r="499" spans="1:7" ht="25.5" x14ac:dyDescent="0.2">
      <c r="A499" s="383" t="s">
        <v>451</v>
      </c>
      <c r="B499" s="383"/>
      <c r="C499" s="5" t="s">
        <v>41</v>
      </c>
      <c r="D499" s="22" t="s">
        <v>762</v>
      </c>
      <c r="E499" s="29"/>
      <c r="F499" s="59"/>
      <c r="G499" s="49"/>
    </row>
    <row r="500" spans="1:7" x14ac:dyDescent="0.2">
      <c r="A500" s="383" t="s">
        <v>453</v>
      </c>
      <c r="B500" s="383"/>
      <c r="C500" s="5" t="s">
        <v>43</v>
      </c>
      <c r="D500" s="22" t="s">
        <v>762</v>
      </c>
      <c r="E500" s="29"/>
      <c r="F500" s="59"/>
      <c r="G500" s="49"/>
    </row>
    <row r="501" spans="1:7" x14ac:dyDescent="0.2">
      <c r="A501" s="383" t="s">
        <v>455</v>
      </c>
      <c r="B501" s="383"/>
      <c r="C501" s="5" t="s">
        <v>45</v>
      </c>
      <c r="D501" s="22" t="s">
        <v>762</v>
      </c>
      <c r="E501" s="29"/>
      <c r="F501" s="59"/>
      <c r="G501" s="49"/>
    </row>
    <row r="502" spans="1:7" x14ac:dyDescent="0.2">
      <c r="A502" s="383" t="s">
        <v>457</v>
      </c>
      <c r="B502" s="383"/>
      <c r="C502" s="5" t="s">
        <v>47</v>
      </c>
      <c r="D502" s="22" t="s">
        <v>762</v>
      </c>
      <c r="E502" s="29"/>
      <c r="F502" s="59"/>
      <c r="G502" s="49"/>
    </row>
    <row r="503" spans="1:7" x14ac:dyDescent="0.2">
      <c r="A503" s="383" t="s">
        <v>459</v>
      </c>
      <c r="B503" s="383"/>
      <c r="C503" s="5" t="s">
        <v>49</v>
      </c>
      <c r="D503" s="22" t="s">
        <v>762</v>
      </c>
      <c r="E503" s="29"/>
      <c r="F503" s="59"/>
      <c r="G503" s="49"/>
    </row>
    <row r="504" spans="1:7" x14ac:dyDescent="0.2">
      <c r="A504" s="383" t="s">
        <v>461</v>
      </c>
      <c r="B504" s="383"/>
      <c r="C504" s="5" t="s">
        <v>51</v>
      </c>
      <c r="D504" s="22" t="s">
        <v>762</v>
      </c>
      <c r="E504" s="29"/>
      <c r="F504" s="59"/>
      <c r="G504" s="49"/>
    </row>
    <row r="505" spans="1:7" x14ac:dyDescent="0.2">
      <c r="A505" s="383" t="s">
        <v>464</v>
      </c>
      <c r="B505" s="383"/>
      <c r="C505" s="5" t="s">
        <v>53</v>
      </c>
      <c r="D505" s="22" t="s">
        <v>762</v>
      </c>
      <c r="E505" s="29"/>
      <c r="F505" s="59"/>
      <c r="G505" s="49"/>
    </row>
    <row r="506" spans="1:7" x14ac:dyDescent="0.2">
      <c r="A506" s="383" t="s">
        <v>465</v>
      </c>
      <c r="B506" s="383"/>
      <c r="C506" s="5" t="s">
        <v>55</v>
      </c>
      <c r="D506" s="22" t="s">
        <v>762</v>
      </c>
      <c r="E506" s="29"/>
      <c r="F506" s="59"/>
      <c r="G506" s="49"/>
    </row>
    <row r="507" spans="1:7" ht="25.5" x14ac:dyDescent="0.2">
      <c r="A507" s="383" t="s">
        <v>466</v>
      </c>
      <c r="B507" s="383"/>
      <c r="C507" s="5" t="s">
        <v>763</v>
      </c>
      <c r="D507" s="22" t="s">
        <v>764</v>
      </c>
      <c r="E507" s="29"/>
      <c r="F507" s="59">
        <f>SUM(F508:F517)</f>
        <v>0</v>
      </c>
      <c r="G507" s="49"/>
    </row>
    <row r="508" spans="1:7" x14ac:dyDescent="0.2">
      <c r="A508" s="383" t="s">
        <v>467</v>
      </c>
      <c r="B508" s="383"/>
      <c r="C508" s="5" t="s">
        <v>37</v>
      </c>
      <c r="D508" s="22" t="s">
        <v>764</v>
      </c>
      <c r="E508" s="29"/>
      <c r="F508" s="59"/>
      <c r="G508" s="49"/>
    </row>
    <row r="509" spans="1:7" x14ac:dyDescent="0.2">
      <c r="A509" s="383" t="s">
        <v>468</v>
      </c>
      <c r="B509" s="383"/>
      <c r="C509" s="5" t="s">
        <v>39</v>
      </c>
      <c r="D509" s="22" t="s">
        <v>764</v>
      </c>
      <c r="E509" s="29"/>
      <c r="F509" s="59"/>
      <c r="G509" s="49"/>
    </row>
    <row r="510" spans="1:7" ht="25.5" x14ac:dyDescent="0.2">
      <c r="A510" s="383" t="s">
        <v>469</v>
      </c>
      <c r="B510" s="383"/>
      <c r="C510" s="5" t="s">
        <v>41</v>
      </c>
      <c r="D510" s="22" t="s">
        <v>764</v>
      </c>
      <c r="E510" s="29"/>
      <c r="F510" s="59"/>
      <c r="G510" s="49"/>
    </row>
    <row r="511" spans="1:7" x14ac:dyDescent="0.2">
      <c r="A511" s="383" t="s">
        <v>470</v>
      </c>
      <c r="B511" s="383"/>
      <c r="C511" s="5" t="s">
        <v>43</v>
      </c>
      <c r="D511" s="22" t="s">
        <v>764</v>
      </c>
      <c r="E511" s="29"/>
      <c r="F511" s="59"/>
      <c r="G511" s="49"/>
    </row>
    <row r="512" spans="1:7" x14ac:dyDescent="0.2">
      <c r="A512" s="383" t="s">
        <v>471</v>
      </c>
      <c r="B512" s="383"/>
      <c r="C512" s="5" t="s">
        <v>45</v>
      </c>
      <c r="D512" s="22" t="s">
        <v>764</v>
      </c>
      <c r="E512" s="29"/>
      <c r="F512" s="59"/>
      <c r="G512" s="49"/>
    </row>
    <row r="513" spans="1:7" x14ac:dyDescent="0.2">
      <c r="A513" s="383" t="s">
        <v>472</v>
      </c>
      <c r="B513" s="383"/>
      <c r="C513" s="5" t="s">
        <v>47</v>
      </c>
      <c r="D513" s="22" t="s">
        <v>764</v>
      </c>
      <c r="E513" s="29"/>
      <c r="F513" s="59"/>
      <c r="G513" s="49"/>
    </row>
    <row r="514" spans="1:7" x14ac:dyDescent="0.2">
      <c r="A514" s="383" t="s">
        <v>473</v>
      </c>
      <c r="B514" s="383"/>
      <c r="C514" s="5" t="s">
        <v>49</v>
      </c>
      <c r="D514" s="22" t="s">
        <v>764</v>
      </c>
      <c r="E514" s="29"/>
      <c r="F514" s="59"/>
      <c r="G514" s="49"/>
    </row>
    <row r="515" spans="1:7" x14ac:dyDescent="0.2">
      <c r="A515" s="383" t="s">
        <v>474</v>
      </c>
      <c r="B515" s="383"/>
      <c r="C515" s="5" t="s">
        <v>51</v>
      </c>
      <c r="D515" s="22" t="s">
        <v>764</v>
      </c>
      <c r="E515" s="29"/>
      <c r="F515" s="59"/>
      <c r="G515" s="49"/>
    </row>
    <row r="516" spans="1:7" x14ac:dyDescent="0.2">
      <c r="A516" s="383" t="s">
        <v>477</v>
      </c>
      <c r="B516" s="383"/>
      <c r="C516" s="5" t="s">
        <v>53</v>
      </c>
      <c r="D516" s="22" t="s">
        <v>764</v>
      </c>
      <c r="E516" s="29"/>
      <c r="F516" s="59"/>
      <c r="G516" s="49"/>
    </row>
    <row r="517" spans="1:7" x14ac:dyDescent="0.2">
      <c r="A517" s="383" t="s">
        <v>480</v>
      </c>
      <c r="B517" s="383"/>
      <c r="C517" s="5" t="s">
        <v>55</v>
      </c>
      <c r="D517" s="22" t="s">
        <v>764</v>
      </c>
      <c r="E517" s="29"/>
      <c r="F517" s="59"/>
      <c r="G517" s="49"/>
    </row>
    <row r="518" spans="1:7" ht="25.5" x14ac:dyDescent="0.2">
      <c r="A518" s="383" t="s">
        <v>483</v>
      </c>
      <c r="B518" s="383"/>
      <c r="C518" s="5" t="s">
        <v>765</v>
      </c>
      <c r="D518" s="22" t="s">
        <v>766</v>
      </c>
      <c r="E518" s="29"/>
      <c r="F518" s="59">
        <f>SUM(F519:F528)</f>
        <v>0</v>
      </c>
      <c r="G518" s="49"/>
    </row>
    <row r="519" spans="1:7" x14ac:dyDescent="0.2">
      <c r="A519" s="383" t="s">
        <v>484</v>
      </c>
      <c r="B519" s="383"/>
      <c r="C519" s="5" t="s">
        <v>37</v>
      </c>
      <c r="D519" s="22" t="s">
        <v>766</v>
      </c>
      <c r="E519" s="29"/>
      <c r="F519" s="59"/>
      <c r="G519" s="49"/>
    </row>
    <row r="520" spans="1:7" x14ac:dyDescent="0.2">
      <c r="A520" s="383" t="s">
        <v>485</v>
      </c>
      <c r="B520" s="383"/>
      <c r="C520" s="5" t="s">
        <v>39</v>
      </c>
      <c r="D520" s="22" t="s">
        <v>766</v>
      </c>
      <c r="E520" s="29"/>
      <c r="F520" s="59"/>
      <c r="G520" s="49"/>
    </row>
    <row r="521" spans="1:7" ht="25.5" x14ac:dyDescent="0.2">
      <c r="A521" s="383" t="s">
        <v>486</v>
      </c>
      <c r="B521" s="383"/>
      <c r="C521" s="5" t="s">
        <v>41</v>
      </c>
      <c r="D521" s="22" t="s">
        <v>766</v>
      </c>
      <c r="E521" s="29"/>
      <c r="F521" s="59"/>
      <c r="G521" s="49"/>
    </row>
    <row r="522" spans="1:7" x14ac:dyDescent="0.2">
      <c r="A522" s="383" t="s">
        <v>487</v>
      </c>
      <c r="B522" s="383"/>
      <c r="C522" s="5" t="s">
        <v>43</v>
      </c>
      <c r="D522" s="22" t="s">
        <v>766</v>
      </c>
      <c r="E522" s="29"/>
      <c r="F522" s="59"/>
      <c r="G522" s="49"/>
    </row>
    <row r="523" spans="1:7" x14ac:dyDescent="0.2">
      <c r="A523" s="383" t="s">
        <v>488</v>
      </c>
      <c r="B523" s="383"/>
      <c r="C523" s="5" t="s">
        <v>45</v>
      </c>
      <c r="D523" s="22" t="s">
        <v>766</v>
      </c>
      <c r="E523" s="29"/>
      <c r="F523" s="59"/>
      <c r="G523" s="49"/>
    </row>
    <row r="524" spans="1:7" x14ac:dyDescent="0.2">
      <c r="A524" s="383" t="s">
        <v>489</v>
      </c>
      <c r="B524" s="383"/>
      <c r="C524" s="5" t="s">
        <v>47</v>
      </c>
      <c r="D524" s="22" t="s">
        <v>766</v>
      </c>
      <c r="E524" s="29"/>
      <c r="F524" s="59"/>
      <c r="G524" s="49"/>
    </row>
    <row r="525" spans="1:7" x14ac:dyDescent="0.2">
      <c r="A525" s="383" t="s">
        <v>490</v>
      </c>
      <c r="B525" s="383"/>
      <c r="C525" s="5" t="s">
        <v>49</v>
      </c>
      <c r="D525" s="22" t="s">
        <v>766</v>
      </c>
      <c r="E525" s="29"/>
      <c r="F525" s="59"/>
      <c r="G525" s="49"/>
    </row>
    <row r="526" spans="1:7" x14ac:dyDescent="0.2">
      <c r="A526" s="383" t="s">
        <v>491</v>
      </c>
      <c r="B526" s="383"/>
      <c r="C526" s="5" t="s">
        <v>51</v>
      </c>
      <c r="D526" s="22" t="s">
        <v>766</v>
      </c>
      <c r="E526" s="29"/>
      <c r="F526" s="59"/>
      <c r="G526" s="49"/>
    </row>
    <row r="527" spans="1:7" x14ac:dyDescent="0.2">
      <c r="A527" s="383" t="s">
        <v>492</v>
      </c>
      <c r="B527" s="383"/>
      <c r="C527" s="5" t="s">
        <v>53</v>
      </c>
      <c r="D527" s="22" t="s">
        <v>766</v>
      </c>
      <c r="E527" s="29"/>
      <c r="F527" s="59"/>
      <c r="G527" s="49"/>
    </row>
    <row r="528" spans="1:7" x14ac:dyDescent="0.2">
      <c r="A528" s="383" t="s">
        <v>493</v>
      </c>
      <c r="B528" s="383"/>
      <c r="C528" s="5" t="s">
        <v>55</v>
      </c>
      <c r="D528" s="22" t="s">
        <v>766</v>
      </c>
      <c r="E528" s="29"/>
      <c r="F528" s="59"/>
      <c r="G528" s="49"/>
    </row>
    <row r="529" spans="1:7" ht="25.5" x14ac:dyDescent="0.2">
      <c r="A529" s="383" t="s">
        <v>496</v>
      </c>
      <c r="B529" s="383"/>
      <c r="C529" s="5" t="s">
        <v>767</v>
      </c>
      <c r="D529" s="22" t="s">
        <v>768</v>
      </c>
      <c r="E529" s="29"/>
      <c r="F529" s="59"/>
      <c r="G529" s="49"/>
    </row>
    <row r="530" spans="1:7" ht="25.5" x14ac:dyDescent="0.2">
      <c r="A530" s="383" t="s">
        <v>497</v>
      </c>
      <c r="B530" s="383"/>
      <c r="C530" s="5" t="s">
        <v>719</v>
      </c>
      <c r="D530" s="22" t="s">
        <v>768</v>
      </c>
      <c r="E530" s="29"/>
      <c r="F530" s="59"/>
      <c r="G530" s="49"/>
    </row>
    <row r="531" spans="1:7" ht="25.5" x14ac:dyDescent="0.2">
      <c r="A531" s="383" t="s">
        <v>498</v>
      </c>
      <c r="B531" s="383"/>
      <c r="C531" s="5" t="s">
        <v>769</v>
      </c>
      <c r="D531" s="22" t="s">
        <v>770</v>
      </c>
      <c r="E531" s="29"/>
      <c r="F531" s="59">
        <f>SUM(F532:F541)</f>
        <v>0</v>
      </c>
      <c r="G531" s="49"/>
    </row>
    <row r="532" spans="1:7" x14ac:dyDescent="0.2">
      <c r="A532" s="383" t="s">
        <v>499</v>
      </c>
      <c r="B532" s="383"/>
      <c r="C532" s="5" t="s">
        <v>442</v>
      </c>
      <c r="D532" s="3" t="s">
        <v>770</v>
      </c>
      <c r="E532" s="29"/>
      <c r="F532" s="59"/>
      <c r="G532" s="49"/>
    </row>
    <row r="533" spans="1:7" x14ac:dyDescent="0.2">
      <c r="A533" s="383" t="s">
        <v>500</v>
      </c>
      <c r="B533" s="383"/>
      <c r="C533" s="5" t="s">
        <v>444</v>
      </c>
      <c r="D533" s="22" t="s">
        <v>770</v>
      </c>
      <c r="E533" s="29"/>
      <c r="F533" s="59"/>
      <c r="G533" s="49"/>
    </row>
    <row r="534" spans="1:7" x14ac:dyDescent="0.2">
      <c r="A534" s="383" t="s">
        <v>501</v>
      </c>
      <c r="B534" s="383"/>
      <c r="C534" s="5" t="s">
        <v>446</v>
      </c>
      <c r="D534" s="3" t="s">
        <v>770</v>
      </c>
      <c r="E534" s="29"/>
      <c r="F534" s="59"/>
      <c r="G534" s="49"/>
    </row>
    <row r="535" spans="1:7" x14ac:dyDescent="0.2">
      <c r="A535" s="383" t="s">
        <v>502</v>
      </c>
      <c r="B535" s="383"/>
      <c r="C535" s="3" t="s">
        <v>448</v>
      </c>
      <c r="D535" s="22" t="s">
        <v>770</v>
      </c>
      <c r="E535" s="23"/>
      <c r="F535" s="56"/>
      <c r="G535" s="45"/>
    </row>
    <row r="536" spans="1:7" x14ac:dyDescent="0.2">
      <c r="A536" s="383" t="s">
        <v>503</v>
      </c>
      <c r="B536" s="383"/>
      <c r="C536" s="3" t="s">
        <v>450</v>
      </c>
      <c r="D536" s="3" t="s">
        <v>770</v>
      </c>
      <c r="E536" s="23"/>
      <c r="F536" s="56"/>
      <c r="G536" s="45"/>
    </row>
    <row r="537" spans="1:7" ht="25.5" x14ac:dyDescent="0.2">
      <c r="A537" s="383" t="s">
        <v>504</v>
      </c>
      <c r="B537" s="383"/>
      <c r="C537" s="3" t="s">
        <v>452</v>
      </c>
      <c r="D537" s="22" t="s">
        <v>770</v>
      </c>
      <c r="E537" s="23"/>
      <c r="F537" s="56"/>
      <c r="G537" s="45"/>
    </row>
    <row r="538" spans="1:7" x14ac:dyDescent="0.2">
      <c r="A538" s="383" t="s">
        <v>505</v>
      </c>
      <c r="B538" s="383"/>
      <c r="C538" s="5" t="s">
        <v>454</v>
      </c>
      <c r="D538" s="3" t="s">
        <v>770</v>
      </c>
      <c r="E538" s="29"/>
      <c r="F538" s="59"/>
      <c r="G538" s="49"/>
    </row>
    <row r="539" spans="1:7" x14ac:dyDescent="0.2">
      <c r="A539" s="383" t="s">
        <v>506</v>
      </c>
      <c r="B539" s="383"/>
      <c r="C539" s="5" t="s">
        <v>456</v>
      </c>
      <c r="D539" s="22" t="s">
        <v>770</v>
      </c>
      <c r="E539" s="29"/>
      <c r="F539" s="59"/>
      <c r="G539" s="49"/>
    </row>
    <row r="540" spans="1:7" x14ac:dyDescent="0.2">
      <c r="A540" s="383" t="s">
        <v>509</v>
      </c>
      <c r="B540" s="383"/>
      <c r="C540" s="5" t="s">
        <v>458</v>
      </c>
      <c r="D540" s="3" t="s">
        <v>770</v>
      </c>
      <c r="E540" s="29"/>
      <c r="F540" s="59"/>
      <c r="G540" s="49"/>
    </row>
    <row r="541" spans="1:7" x14ac:dyDescent="0.2">
      <c r="A541" s="383" t="s">
        <v>771</v>
      </c>
      <c r="B541" s="383"/>
      <c r="C541" s="5" t="s">
        <v>460</v>
      </c>
      <c r="D541" s="22" t="s">
        <v>770</v>
      </c>
      <c r="E541" s="29"/>
      <c r="F541" s="59"/>
      <c r="G541" s="49"/>
    </row>
    <row r="542" spans="1:7" x14ac:dyDescent="0.2">
      <c r="A542" s="383" t="s">
        <v>772</v>
      </c>
      <c r="B542" s="383"/>
      <c r="C542" s="5" t="s">
        <v>773</v>
      </c>
      <c r="D542" s="22" t="s">
        <v>774</v>
      </c>
      <c r="E542" s="29"/>
      <c r="F542" s="59"/>
      <c r="G542" s="49"/>
    </row>
    <row r="543" spans="1:7" ht="25.5" x14ac:dyDescent="0.2">
      <c r="A543" s="383" t="s">
        <v>775</v>
      </c>
      <c r="B543" s="383"/>
      <c r="C543" s="5" t="s">
        <v>776</v>
      </c>
      <c r="D543" s="22" t="s">
        <v>777</v>
      </c>
      <c r="E543" s="29"/>
      <c r="F543" s="59">
        <f>SUM(F544:F553)</f>
        <v>0</v>
      </c>
      <c r="G543" s="49"/>
    </row>
    <row r="544" spans="1:7" x14ac:dyDescent="0.2">
      <c r="A544" s="383" t="s">
        <v>778</v>
      </c>
      <c r="B544" s="383"/>
      <c r="C544" s="5" t="s">
        <v>442</v>
      </c>
      <c r="D544" s="3" t="s">
        <v>777</v>
      </c>
      <c r="E544" s="29"/>
      <c r="F544" s="59"/>
      <c r="G544" s="49"/>
    </row>
    <row r="545" spans="1:7" x14ac:dyDescent="0.2">
      <c r="A545" s="383" t="s">
        <v>779</v>
      </c>
      <c r="B545" s="383"/>
      <c r="C545" s="5" t="s">
        <v>444</v>
      </c>
      <c r="D545" s="3" t="s">
        <v>777</v>
      </c>
      <c r="E545" s="29"/>
      <c r="F545" s="59"/>
      <c r="G545" s="49"/>
    </row>
    <row r="546" spans="1:7" x14ac:dyDescent="0.2">
      <c r="A546" s="383" t="s">
        <v>780</v>
      </c>
      <c r="B546" s="383"/>
      <c r="C546" s="5" t="s">
        <v>446</v>
      </c>
      <c r="D546" s="3" t="s">
        <v>777</v>
      </c>
      <c r="E546" s="29"/>
      <c r="F546" s="59"/>
      <c r="G546" s="49"/>
    </row>
    <row r="547" spans="1:7" x14ac:dyDescent="0.2">
      <c r="A547" s="383" t="s">
        <v>781</v>
      </c>
      <c r="B547" s="383"/>
      <c r="C547" s="3" t="s">
        <v>448</v>
      </c>
      <c r="D547" s="3" t="s">
        <v>777</v>
      </c>
      <c r="E547" s="23"/>
      <c r="F547" s="56"/>
      <c r="G547" s="45"/>
    </row>
    <row r="548" spans="1:7" x14ac:dyDescent="0.2">
      <c r="A548" s="383" t="s">
        <v>782</v>
      </c>
      <c r="B548" s="383"/>
      <c r="C548" s="3" t="s">
        <v>450</v>
      </c>
      <c r="D548" s="3" t="s">
        <v>777</v>
      </c>
      <c r="E548" s="23"/>
      <c r="F548" s="56"/>
      <c r="G548" s="45"/>
    </row>
    <row r="549" spans="1:7" ht="25.5" x14ac:dyDescent="0.2">
      <c r="A549" s="383" t="s">
        <v>783</v>
      </c>
      <c r="B549" s="383"/>
      <c r="C549" s="3" t="s">
        <v>452</v>
      </c>
      <c r="D549" s="3" t="s">
        <v>777</v>
      </c>
      <c r="E549" s="23"/>
      <c r="F549" s="56"/>
      <c r="G549" s="45"/>
    </row>
    <row r="550" spans="1:7" x14ac:dyDescent="0.2">
      <c r="A550" s="383" t="s">
        <v>784</v>
      </c>
      <c r="B550" s="383"/>
      <c r="C550" s="5" t="s">
        <v>454</v>
      </c>
      <c r="D550" s="3" t="s">
        <v>777</v>
      </c>
      <c r="E550" s="29"/>
      <c r="F550" s="59"/>
      <c r="G550" s="49"/>
    </row>
    <row r="551" spans="1:7" x14ac:dyDescent="0.2">
      <c r="A551" s="383" t="s">
        <v>785</v>
      </c>
      <c r="B551" s="383"/>
      <c r="C551" s="5" t="s">
        <v>456</v>
      </c>
      <c r="D551" s="3" t="s">
        <v>777</v>
      </c>
      <c r="E551" s="29"/>
      <c r="F551" s="59"/>
      <c r="G551" s="49"/>
    </row>
    <row r="552" spans="1:7" x14ac:dyDescent="0.2">
      <c r="A552" s="383" t="s">
        <v>786</v>
      </c>
      <c r="B552" s="383"/>
      <c r="C552" s="5" t="s">
        <v>458</v>
      </c>
      <c r="D552" s="3" t="s">
        <v>777</v>
      </c>
      <c r="E552" s="29"/>
      <c r="F552" s="59"/>
      <c r="G552" s="49"/>
    </row>
    <row r="553" spans="1:7" x14ac:dyDescent="0.2">
      <c r="A553" s="383" t="s">
        <v>787</v>
      </c>
      <c r="B553" s="383"/>
      <c r="C553" s="5" t="s">
        <v>460</v>
      </c>
      <c r="D553" s="3" t="s">
        <v>777</v>
      </c>
      <c r="E553" s="29"/>
      <c r="F553" s="59"/>
      <c r="G553" s="49"/>
    </row>
    <row r="554" spans="1:7" ht="25.5" x14ac:dyDescent="0.2">
      <c r="A554" s="384" t="s">
        <v>788</v>
      </c>
      <c r="B554" s="384"/>
      <c r="C554" s="7" t="s">
        <v>789</v>
      </c>
      <c r="D554" s="19" t="s">
        <v>790</v>
      </c>
      <c r="E554" s="33"/>
      <c r="F554" s="62">
        <f>F495+F496+F507+F518+F529+F531+F542+F543</f>
        <v>0</v>
      </c>
      <c r="G554" s="52"/>
    </row>
    <row r="555" spans="1:7" x14ac:dyDescent="0.2">
      <c r="A555" s="384" t="s">
        <v>791</v>
      </c>
      <c r="B555" s="384"/>
      <c r="C555" s="7" t="s">
        <v>792</v>
      </c>
      <c r="D555" s="37" t="s">
        <v>793</v>
      </c>
      <c r="E555" s="33"/>
      <c r="F555" s="62">
        <f>F295+F296+F336+F415+F480+F489+F494+F554</f>
        <v>0</v>
      </c>
      <c r="G555" s="52"/>
    </row>
    <row r="556" spans="1:7" x14ac:dyDescent="0.2">
      <c r="D556" s="11"/>
    </row>
    <row r="557" spans="1:7" ht="15.75" x14ac:dyDescent="0.25">
      <c r="A557" s="74"/>
      <c r="B557" s="74"/>
      <c r="C557" s="7" t="s">
        <v>800</v>
      </c>
      <c r="D557" s="63"/>
      <c r="E557" s="75"/>
      <c r="F557" s="75"/>
    </row>
    <row r="558" spans="1:7" x14ac:dyDescent="0.2">
      <c r="A558" s="74"/>
      <c r="B558" s="74"/>
      <c r="C558" s="5" t="s">
        <v>801</v>
      </c>
      <c r="D558" s="63"/>
      <c r="E558" s="74"/>
      <c r="F558" s="74"/>
    </row>
    <row r="559" spans="1:7" x14ac:dyDescent="0.2">
      <c r="D559" s="11"/>
    </row>
    <row r="560" spans="1:7" x14ac:dyDescent="0.2">
      <c r="D560" s="11"/>
    </row>
    <row r="561" spans="4:4" customFormat="1" x14ac:dyDescent="0.2">
      <c r="D561" s="11"/>
    </row>
    <row r="562" spans="4:4" customFormat="1" x14ac:dyDescent="0.2">
      <c r="D562" s="11"/>
    </row>
    <row r="563" spans="4:4" customFormat="1" x14ac:dyDescent="0.2">
      <c r="D563" s="11"/>
    </row>
    <row r="564" spans="4:4" customFormat="1" x14ac:dyDescent="0.2">
      <c r="D564" s="11"/>
    </row>
    <row r="565" spans="4:4" customFormat="1" x14ac:dyDescent="0.2">
      <c r="D565" s="11"/>
    </row>
    <row r="566" spans="4:4" customFormat="1" x14ac:dyDescent="0.2">
      <c r="D566" s="11"/>
    </row>
    <row r="567" spans="4:4" customFormat="1" x14ac:dyDescent="0.2">
      <c r="D567" s="11"/>
    </row>
    <row r="568" spans="4:4" customFormat="1" x14ac:dyDescent="0.2">
      <c r="D568" s="11"/>
    </row>
    <row r="569" spans="4:4" customFormat="1" x14ac:dyDescent="0.2">
      <c r="D569" s="11"/>
    </row>
    <row r="570" spans="4:4" customFormat="1" x14ac:dyDescent="0.2">
      <c r="D570" s="11"/>
    </row>
    <row r="571" spans="4:4" customFormat="1" x14ac:dyDescent="0.2">
      <c r="D571" s="11"/>
    </row>
    <row r="572" spans="4:4" customFormat="1" x14ac:dyDescent="0.2">
      <c r="D572" s="11"/>
    </row>
    <row r="573" spans="4:4" customFormat="1" x14ac:dyDescent="0.2">
      <c r="D573" s="11"/>
    </row>
    <row r="574" spans="4:4" customFormat="1" x14ac:dyDescent="0.2">
      <c r="D574" s="11"/>
    </row>
    <row r="575" spans="4:4" customFormat="1" x14ac:dyDescent="0.2">
      <c r="D575" s="11"/>
    </row>
    <row r="576" spans="4:4" customFormat="1" x14ac:dyDescent="0.2">
      <c r="D576" s="11"/>
    </row>
    <row r="577" spans="4:4" customFormat="1" x14ac:dyDescent="0.2">
      <c r="D577" s="11"/>
    </row>
    <row r="578" spans="4:4" customFormat="1" x14ac:dyDescent="0.2">
      <c r="D578" s="11"/>
    </row>
    <row r="579" spans="4:4" customFormat="1" x14ac:dyDescent="0.2">
      <c r="D579" s="11"/>
    </row>
    <row r="580" spans="4:4" customFormat="1" x14ac:dyDescent="0.2">
      <c r="D580" s="11"/>
    </row>
    <row r="581" spans="4:4" customFormat="1" x14ac:dyDescent="0.2">
      <c r="D581" s="11"/>
    </row>
    <row r="582" spans="4:4" customFormat="1" x14ac:dyDescent="0.2">
      <c r="D582" s="11"/>
    </row>
    <row r="583" spans="4:4" customFormat="1" x14ac:dyDescent="0.2">
      <c r="D583" s="11"/>
    </row>
    <row r="584" spans="4:4" customFormat="1" x14ac:dyDescent="0.2">
      <c r="D584" s="11"/>
    </row>
    <row r="585" spans="4:4" customFormat="1" x14ac:dyDescent="0.2">
      <c r="D585" s="11"/>
    </row>
    <row r="586" spans="4:4" customFormat="1" x14ac:dyDescent="0.2">
      <c r="D586" s="11"/>
    </row>
    <row r="587" spans="4:4" customFormat="1" x14ac:dyDescent="0.2">
      <c r="D587" s="11"/>
    </row>
    <row r="588" spans="4:4" customFormat="1" x14ac:dyDescent="0.2">
      <c r="D588" s="11"/>
    </row>
    <row r="589" spans="4:4" customFormat="1" x14ac:dyDescent="0.2">
      <c r="D589" s="11"/>
    </row>
    <row r="590" spans="4:4" customFormat="1" x14ac:dyDescent="0.2">
      <c r="D590" s="11"/>
    </row>
    <row r="591" spans="4:4" customFormat="1" x14ac:dyDescent="0.2">
      <c r="D591" s="11"/>
    </row>
    <row r="592" spans="4:4" customFormat="1" x14ac:dyDescent="0.2">
      <c r="D592" s="11"/>
    </row>
    <row r="593" spans="4:4" customFormat="1" x14ac:dyDescent="0.2">
      <c r="D593" s="11"/>
    </row>
    <row r="594" spans="4:4" customFormat="1" x14ac:dyDescent="0.2">
      <c r="D594" s="11"/>
    </row>
    <row r="595" spans="4:4" customFormat="1" x14ac:dyDescent="0.2">
      <c r="D595" s="11"/>
    </row>
    <row r="596" spans="4:4" customFormat="1" x14ac:dyDescent="0.2">
      <c r="D596" s="11"/>
    </row>
    <row r="597" spans="4:4" customFormat="1" x14ac:dyDescent="0.2">
      <c r="D597" s="11"/>
    </row>
    <row r="598" spans="4:4" customFormat="1" x14ac:dyDescent="0.2">
      <c r="D598" s="11"/>
    </row>
    <row r="599" spans="4:4" customFormat="1" x14ac:dyDescent="0.2">
      <c r="D599" s="11"/>
    </row>
    <row r="600" spans="4:4" customFormat="1" x14ac:dyDescent="0.2">
      <c r="D600" s="11"/>
    </row>
    <row r="601" spans="4:4" customFormat="1" x14ac:dyDescent="0.2">
      <c r="D601" s="11"/>
    </row>
    <row r="602" spans="4:4" customFormat="1" x14ac:dyDescent="0.2">
      <c r="D602" s="11"/>
    </row>
    <row r="603" spans="4:4" customFormat="1" x14ac:dyDescent="0.2">
      <c r="D603" s="11"/>
    </row>
    <row r="604" spans="4:4" customFormat="1" x14ac:dyDescent="0.2">
      <c r="D604" s="11"/>
    </row>
    <row r="605" spans="4:4" customFormat="1" x14ac:dyDescent="0.2">
      <c r="D605" s="11"/>
    </row>
    <row r="606" spans="4:4" customFormat="1" x14ac:dyDescent="0.2">
      <c r="D606" s="11"/>
    </row>
    <row r="607" spans="4:4" customFormat="1" x14ac:dyDescent="0.2">
      <c r="D607" s="11"/>
    </row>
    <row r="608" spans="4:4" customFormat="1" x14ac:dyDescent="0.2">
      <c r="D608" s="11"/>
    </row>
    <row r="609" spans="4:4" customFormat="1" x14ac:dyDescent="0.2">
      <c r="D609" s="11"/>
    </row>
    <row r="610" spans="4:4" customFormat="1" x14ac:dyDescent="0.2">
      <c r="D610" s="11"/>
    </row>
    <row r="611" spans="4:4" customFormat="1" x14ac:dyDescent="0.2">
      <c r="D611" s="11"/>
    </row>
    <row r="612" spans="4:4" customFormat="1" x14ac:dyDescent="0.2">
      <c r="D612" s="11"/>
    </row>
    <row r="613" spans="4:4" customFormat="1" x14ac:dyDescent="0.2">
      <c r="D613" s="11"/>
    </row>
    <row r="614" spans="4:4" customFormat="1" x14ac:dyDescent="0.2">
      <c r="D614" s="11"/>
    </row>
    <row r="615" spans="4:4" customFormat="1" x14ac:dyDescent="0.2">
      <c r="D615" s="11"/>
    </row>
    <row r="616" spans="4:4" customFormat="1" x14ac:dyDescent="0.2">
      <c r="D616" s="11"/>
    </row>
    <row r="617" spans="4:4" customFormat="1" x14ac:dyDescent="0.2">
      <c r="D617" s="11"/>
    </row>
    <row r="618" spans="4:4" customFormat="1" x14ac:dyDescent="0.2">
      <c r="D618" s="11"/>
    </row>
    <row r="619" spans="4:4" customFormat="1" x14ac:dyDescent="0.2">
      <c r="D619" s="11"/>
    </row>
    <row r="620" spans="4:4" customFormat="1" x14ac:dyDescent="0.2">
      <c r="D620" s="11"/>
    </row>
    <row r="621" spans="4:4" customFormat="1" x14ac:dyDescent="0.2">
      <c r="D621" s="11"/>
    </row>
    <row r="622" spans="4:4" customFormat="1" x14ac:dyDescent="0.2">
      <c r="D622" s="11"/>
    </row>
    <row r="623" spans="4:4" customFormat="1" x14ac:dyDescent="0.2">
      <c r="D623" s="11"/>
    </row>
    <row r="624" spans="4:4" customFormat="1" x14ac:dyDescent="0.2">
      <c r="D624" s="11"/>
    </row>
    <row r="625" spans="4:4" customFormat="1" x14ac:dyDescent="0.2">
      <c r="D625" s="11"/>
    </row>
    <row r="626" spans="4:4" customFormat="1" x14ac:dyDescent="0.2">
      <c r="D626" s="11"/>
    </row>
    <row r="627" spans="4:4" customFormat="1" x14ac:dyDescent="0.2">
      <c r="D627" s="11"/>
    </row>
    <row r="628" spans="4:4" customFormat="1" x14ac:dyDescent="0.2">
      <c r="D628" s="11"/>
    </row>
    <row r="629" spans="4:4" customFormat="1" x14ac:dyDescent="0.2">
      <c r="D629" s="11"/>
    </row>
    <row r="630" spans="4:4" customFormat="1" x14ac:dyDescent="0.2">
      <c r="D630" s="11"/>
    </row>
    <row r="631" spans="4:4" customFormat="1" x14ac:dyDescent="0.2">
      <c r="D631" s="11"/>
    </row>
    <row r="632" spans="4:4" customFormat="1" x14ac:dyDescent="0.2">
      <c r="D632" s="11"/>
    </row>
    <row r="633" spans="4:4" customFormat="1" x14ac:dyDescent="0.2">
      <c r="D633" s="11"/>
    </row>
    <row r="634" spans="4:4" customFormat="1" x14ac:dyDescent="0.2">
      <c r="D634" s="11"/>
    </row>
    <row r="635" spans="4:4" customFormat="1" x14ac:dyDescent="0.2">
      <c r="D635" s="11"/>
    </row>
    <row r="636" spans="4:4" customFormat="1" x14ac:dyDescent="0.2">
      <c r="D636" s="11"/>
    </row>
    <row r="637" spans="4:4" customFormat="1" x14ac:dyDescent="0.2">
      <c r="D637" s="11"/>
    </row>
    <row r="638" spans="4:4" customFormat="1" x14ac:dyDescent="0.2">
      <c r="D638" s="11"/>
    </row>
    <row r="639" spans="4:4" customFormat="1" x14ac:dyDescent="0.2">
      <c r="D639" s="11"/>
    </row>
    <row r="640" spans="4:4" customFormat="1" x14ac:dyDescent="0.2">
      <c r="D640" s="11"/>
    </row>
    <row r="641" spans="4:4" customFormat="1" x14ac:dyDescent="0.2">
      <c r="D641" s="11"/>
    </row>
    <row r="642" spans="4:4" customFormat="1" x14ac:dyDescent="0.2">
      <c r="D642" s="11"/>
    </row>
    <row r="643" spans="4:4" customFormat="1" x14ac:dyDescent="0.2">
      <c r="D643" s="11"/>
    </row>
    <row r="644" spans="4:4" customFormat="1" x14ac:dyDescent="0.2">
      <c r="D644" s="11"/>
    </row>
    <row r="645" spans="4:4" customFormat="1" x14ac:dyDescent="0.2">
      <c r="D645" s="11"/>
    </row>
    <row r="646" spans="4:4" customFormat="1" x14ac:dyDescent="0.2">
      <c r="D646" s="11"/>
    </row>
    <row r="647" spans="4:4" customFormat="1" x14ac:dyDescent="0.2">
      <c r="D647" s="11"/>
    </row>
    <row r="648" spans="4:4" customFormat="1" x14ac:dyDescent="0.2">
      <c r="D648" s="11"/>
    </row>
    <row r="649" spans="4:4" customFormat="1" x14ac:dyDescent="0.2">
      <c r="D649" s="11"/>
    </row>
    <row r="650" spans="4:4" customFormat="1" x14ac:dyDescent="0.2">
      <c r="D650" s="11"/>
    </row>
    <row r="651" spans="4:4" customFormat="1" x14ac:dyDescent="0.2">
      <c r="D651" s="11"/>
    </row>
    <row r="652" spans="4:4" customFormat="1" x14ac:dyDescent="0.2">
      <c r="D652" s="11"/>
    </row>
    <row r="653" spans="4:4" customFormat="1" x14ac:dyDescent="0.2">
      <c r="D653" s="11"/>
    </row>
    <row r="654" spans="4:4" customFormat="1" x14ac:dyDescent="0.2">
      <c r="D654" s="11"/>
    </row>
    <row r="655" spans="4:4" customFormat="1" x14ac:dyDescent="0.2">
      <c r="D655" s="11"/>
    </row>
    <row r="656" spans="4:4" customFormat="1" x14ac:dyDescent="0.2">
      <c r="D656" s="11"/>
    </row>
    <row r="657" spans="4:4" customFormat="1" x14ac:dyDescent="0.2">
      <c r="D657" s="11"/>
    </row>
    <row r="658" spans="4:4" customFormat="1" x14ac:dyDescent="0.2">
      <c r="D658" s="11"/>
    </row>
    <row r="659" spans="4:4" customFormat="1" x14ac:dyDescent="0.2">
      <c r="D659" s="11"/>
    </row>
    <row r="660" spans="4:4" customFormat="1" x14ac:dyDescent="0.2">
      <c r="D660" s="11"/>
    </row>
    <row r="661" spans="4:4" customFormat="1" x14ac:dyDescent="0.2">
      <c r="D661" s="11"/>
    </row>
    <row r="662" spans="4:4" customFormat="1" x14ac:dyDescent="0.2">
      <c r="D662" s="11"/>
    </row>
    <row r="663" spans="4:4" customFormat="1" x14ac:dyDescent="0.2">
      <c r="D663" s="11"/>
    </row>
    <row r="664" spans="4:4" customFormat="1" x14ac:dyDescent="0.2">
      <c r="D664" s="11"/>
    </row>
    <row r="665" spans="4:4" customFormat="1" x14ac:dyDescent="0.2">
      <c r="D665" s="11"/>
    </row>
    <row r="666" spans="4:4" customFormat="1" x14ac:dyDescent="0.2">
      <c r="D666" s="11"/>
    </row>
    <row r="667" spans="4:4" customFormat="1" x14ac:dyDescent="0.2">
      <c r="D667" s="11"/>
    </row>
    <row r="668" spans="4:4" customFormat="1" x14ac:dyDescent="0.2">
      <c r="D668" s="11"/>
    </row>
    <row r="669" spans="4:4" customFormat="1" x14ac:dyDescent="0.2">
      <c r="D669" s="11"/>
    </row>
    <row r="670" spans="4:4" customFormat="1" x14ac:dyDescent="0.2">
      <c r="D670" s="11"/>
    </row>
    <row r="671" spans="4:4" customFormat="1" x14ac:dyDescent="0.2">
      <c r="D671" s="11"/>
    </row>
    <row r="672" spans="4:4" customFormat="1" x14ac:dyDescent="0.2">
      <c r="D672" s="11"/>
    </row>
    <row r="673" spans="4:4" customFormat="1" x14ac:dyDescent="0.2">
      <c r="D673" s="11"/>
    </row>
    <row r="674" spans="4:4" customFormat="1" x14ac:dyDescent="0.2">
      <c r="D674" s="11"/>
    </row>
    <row r="675" spans="4:4" customFormat="1" x14ac:dyDescent="0.2">
      <c r="D675" s="11"/>
    </row>
    <row r="676" spans="4:4" customFormat="1" x14ac:dyDescent="0.2">
      <c r="D676" s="11"/>
    </row>
    <row r="677" spans="4:4" customFormat="1" x14ac:dyDescent="0.2">
      <c r="D677" s="11"/>
    </row>
    <row r="678" spans="4:4" customFormat="1" x14ac:dyDescent="0.2">
      <c r="D678" s="11"/>
    </row>
    <row r="679" spans="4:4" customFormat="1" x14ac:dyDescent="0.2">
      <c r="D679" s="11"/>
    </row>
    <row r="680" spans="4:4" customFormat="1" x14ac:dyDescent="0.2">
      <c r="D680" s="11"/>
    </row>
    <row r="681" spans="4:4" customFormat="1" x14ac:dyDescent="0.2">
      <c r="D681" s="11"/>
    </row>
    <row r="682" spans="4:4" customFormat="1" x14ac:dyDescent="0.2">
      <c r="D682" s="11"/>
    </row>
    <row r="683" spans="4:4" customFormat="1" x14ac:dyDescent="0.2">
      <c r="D683" s="11"/>
    </row>
    <row r="684" spans="4:4" customFormat="1" x14ac:dyDescent="0.2">
      <c r="D684" s="11"/>
    </row>
    <row r="685" spans="4:4" customFormat="1" x14ac:dyDescent="0.2">
      <c r="D685" s="11"/>
    </row>
    <row r="686" spans="4:4" customFormat="1" x14ac:dyDescent="0.2">
      <c r="D686" s="11"/>
    </row>
    <row r="687" spans="4:4" customFormat="1" x14ac:dyDescent="0.2">
      <c r="D687" s="11"/>
    </row>
    <row r="688" spans="4:4" customFormat="1" x14ac:dyDescent="0.2">
      <c r="D688" s="11"/>
    </row>
    <row r="689" spans="4:4" customFormat="1" x14ac:dyDescent="0.2">
      <c r="D689" s="11"/>
    </row>
    <row r="690" spans="4:4" customFormat="1" x14ac:dyDescent="0.2">
      <c r="D690" s="11"/>
    </row>
    <row r="691" spans="4:4" customFormat="1" x14ac:dyDescent="0.2">
      <c r="D691" s="11"/>
    </row>
    <row r="692" spans="4:4" customFormat="1" x14ac:dyDescent="0.2">
      <c r="D692" s="11"/>
    </row>
    <row r="693" spans="4:4" customFormat="1" x14ac:dyDescent="0.2">
      <c r="D693" s="11"/>
    </row>
    <row r="694" spans="4:4" customFormat="1" x14ac:dyDescent="0.2">
      <c r="D694" s="11"/>
    </row>
    <row r="695" spans="4:4" customFormat="1" x14ac:dyDescent="0.2">
      <c r="D695" s="11"/>
    </row>
    <row r="696" spans="4:4" customFormat="1" x14ac:dyDescent="0.2">
      <c r="D696" s="11"/>
    </row>
    <row r="697" spans="4:4" customFormat="1" x14ac:dyDescent="0.2">
      <c r="D697" s="11"/>
    </row>
    <row r="698" spans="4:4" customFormat="1" x14ac:dyDescent="0.2">
      <c r="D698" s="11"/>
    </row>
    <row r="699" spans="4:4" customFormat="1" x14ac:dyDescent="0.2">
      <c r="D699" s="11"/>
    </row>
    <row r="700" spans="4:4" customFormat="1" x14ac:dyDescent="0.2">
      <c r="D700" s="11"/>
    </row>
    <row r="701" spans="4:4" customFormat="1" x14ac:dyDescent="0.2">
      <c r="D701" s="11"/>
    </row>
    <row r="702" spans="4:4" customFormat="1" x14ac:dyDescent="0.2">
      <c r="D702" s="11"/>
    </row>
    <row r="703" spans="4:4" customFormat="1" x14ac:dyDescent="0.2">
      <c r="D703" s="11"/>
    </row>
    <row r="704" spans="4:4" customFormat="1" x14ac:dyDescent="0.2">
      <c r="D704" s="11"/>
    </row>
    <row r="705" spans="4:4" customFormat="1" x14ac:dyDescent="0.2">
      <c r="D705" s="11"/>
    </row>
    <row r="706" spans="4:4" customFormat="1" x14ac:dyDescent="0.2">
      <c r="D706" s="11"/>
    </row>
    <row r="707" spans="4:4" customFormat="1" x14ac:dyDescent="0.2">
      <c r="D707" s="11"/>
    </row>
    <row r="708" spans="4:4" customFormat="1" x14ac:dyDescent="0.2">
      <c r="D708" s="11"/>
    </row>
    <row r="709" spans="4:4" customFormat="1" x14ac:dyDescent="0.2">
      <c r="D709" s="11"/>
    </row>
    <row r="710" spans="4:4" customFormat="1" x14ac:dyDescent="0.2">
      <c r="D710" s="11"/>
    </row>
    <row r="711" spans="4:4" customFormat="1" x14ac:dyDescent="0.2">
      <c r="D711" s="11"/>
    </row>
    <row r="712" spans="4:4" customFormat="1" x14ac:dyDescent="0.2">
      <c r="D712" s="11"/>
    </row>
    <row r="713" spans="4:4" customFormat="1" x14ac:dyDescent="0.2">
      <c r="D713" s="11"/>
    </row>
    <row r="714" spans="4:4" customFormat="1" x14ac:dyDescent="0.2">
      <c r="D714" s="11"/>
    </row>
    <row r="715" spans="4:4" customFormat="1" x14ac:dyDescent="0.2">
      <c r="D715" s="11"/>
    </row>
    <row r="716" spans="4:4" customFormat="1" x14ac:dyDescent="0.2">
      <c r="D716" s="11"/>
    </row>
    <row r="717" spans="4:4" customFormat="1" x14ac:dyDescent="0.2">
      <c r="D717" s="11"/>
    </row>
    <row r="718" spans="4:4" customFormat="1" x14ac:dyDescent="0.2">
      <c r="D718" s="11"/>
    </row>
    <row r="719" spans="4:4" customFormat="1" x14ac:dyDescent="0.2">
      <c r="D719" s="11"/>
    </row>
    <row r="720" spans="4:4" customFormat="1" x14ac:dyDescent="0.2">
      <c r="D720" s="11"/>
    </row>
    <row r="721" spans="4:4" customFormat="1" x14ac:dyDescent="0.2">
      <c r="D721" s="11"/>
    </row>
    <row r="722" spans="4:4" customFormat="1" x14ac:dyDescent="0.2">
      <c r="D722" s="11"/>
    </row>
    <row r="723" spans="4:4" customFormat="1" x14ac:dyDescent="0.2">
      <c r="D723" s="11"/>
    </row>
    <row r="724" spans="4:4" customFormat="1" x14ac:dyDescent="0.2">
      <c r="D724" s="11"/>
    </row>
    <row r="725" spans="4:4" customFormat="1" x14ac:dyDescent="0.2">
      <c r="D725" s="11"/>
    </row>
    <row r="726" spans="4:4" customFormat="1" x14ac:dyDescent="0.2">
      <c r="D726" s="11"/>
    </row>
    <row r="727" spans="4:4" customFormat="1" x14ac:dyDescent="0.2">
      <c r="D727" s="11"/>
    </row>
    <row r="728" spans="4:4" customFormat="1" x14ac:dyDescent="0.2">
      <c r="D728" s="11"/>
    </row>
    <row r="729" spans="4:4" customFormat="1" x14ac:dyDescent="0.2">
      <c r="D729" s="11"/>
    </row>
    <row r="730" spans="4:4" customFormat="1" x14ac:dyDescent="0.2">
      <c r="D730" s="11"/>
    </row>
    <row r="731" spans="4:4" customFormat="1" x14ac:dyDescent="0.2">
      <c r="D731" s="11"/>
    </row>
    <row r="732" spans="4:4" customFormat="1" x14ac:dyDescent="0.2">
      <c r="D732" s="11"/>
    </row>
    <row r="733" spans="4:4" customFormat="1" x14ac:dyDescent="0.2">
      <c r="D733" s="11"/>
    </row>
    <row r="734" spans="4:4" customFormat="1" x14ac:dyDescent="0.2">
      <c r="D734" s="11"/>
    </row>
    <row r="735" spans="4:4" customFormat="1" x14ac:dyDescent="0.2">
      <c r="D735" s="11"/>
    </row>
    <row r="736" spans="4:4" customFormat="1" x14ac:dyDescent="0.2">
      <c r="D736" s="11"/>
    </row>
    <row r="737" spans="4:4" customFormat="1" x14ac:dyDescent="0.2">
      <c r="D737" s="11"/>
    </row>
    <row r="738" spans="4:4" customFormat="1" x14ac:dyDescent="0.2">
      <c r="D738" s="11"/>
    </row>
    <row r="739" spans="4:4" customFormat="1" x14ac:dyDescent="0.2">
      <c r="D739" s="11"/>
    </row>
    <row r="740" spans="4:4" customFormat="1" x14ac:dyDescent="0.2">
      <c r="D740" s="11"/>
    </row>
    <row r="741" spans="4:4" customFormat="1" x14ac:dyDescent="0.2">
      <c r="D741" s="11"/>
    </row>
    <row r="742" spans="4:4" customFormat="1" x14ac:dyDescent="0.2">
      <c r="D742" s="11"/>
    </row>
    <row r="743" spans="4:4" customFormat="1" x14ac:dyDescent="0.2">
      <c r="D743" s="11"/>
    </row>
    <row r="744" spans="4:4" customFormat="1" x14ac:dyDescent="0.2">
      <c r="D744" s="11"/>
    </row>
    <row r="745" spans="4:4" customFormat="1" x14ac:dyDescent="0.2">
      <c r="D745" s="11"/>
    </row>
    <row r="746" spans="4:4" customFormat="1" x14ac:dyDescent="0.2">
      <c r="D746" s="11"/>
    </row>
    <row r="747" spans="4:4" customFormat="1" x14ac:dyDescent="0.2">
      <c r="D747" s="11"/>
    </row>
    <row r="748" spans="4:4" customFormat="1" x14ac:dyDescent="0.2">
      <c r="D748" s="11"/>
    </row>
    <row r="749" spans="4:4" customFormat="1" x14ac:dyDescent="0.2">
      <c r="D749" s="11"/>
    </row>
    <row r="750" spans="4:4" customFormat="1" x14ac:dyDescent="0.2">
      <c r="D750" s="11"/>
    </row>
    <row r="751" spans="4:4" customFormat="1" x14ac:dyDescent="0.2">
      <c r="D751" s="11"/>
    </row>
    <row r="752" spans="4:4" customFormat="1" x14ac:dyDescent="0.2">
      <c r="D752" s="11"/>
    </row>
    <row r="753" spans="4:4" customFormat="1" x14ac:dyDescent="0.2">
      <c r="D753" s="11"/>
    </row>
    <row r="754" spans="4:4" customFormat="1" x14ac:dyDescent="0.2">
      <c r="D754" s="11"/>
    </row>
    <row r="755" spans="4:4" customFormat="1" x14ac:dyDescent="0.2">
      <c r="D755" s="11"/>
    </row>
    <row r="756" spans="4:4" customFormat="1" x14ac:dyDescent="0.2">
      <c r="D756" s="11"/>
    </row>
    <row r="757" spans="4:4" customFormat="1" x14ac:dyDescent="0.2">
      <c r="D757" s="11"/>
    </row>
    <row r="758" spans="4:4" customFormat="1" x14ac:dyDescent="0.2">
      <c r="D758" s="11"/>
    </row>
    <row r="759" spans="4:4" customFormat="1" x14ac:dyDescent="0.2">
      <c r="D759" s="11"/>
    </row>
    <row r="760" spans="4:4" customFormat="1" x14ac:dyDescent="0.2">
      <c r="D760" s="11"/>
    </row>
    <row r="761" spans="4:4" customFormat="1" x14ac:dyDescent="0.2">
      <c r="D761" s="11"/>
    </row>
    <row r="762" spans="4:4" customFormat="1" x14ac:dyDescent="0.2">
      <c r="D762" s="11"/>
    </row>
    <row r="763" spans="4:4" customFormat="1" x14ac:dyDescent="0.2">
      <c r="D763" s="11"/>
    </row>
    <row r="764" spans="4:4" customFormat="1" x14ac:dyDescent="0.2">
      <c r="D764" s="11"/>
    </row>
    <row r="765" spans="4:4" customFormat="1" x14ac:dyDescent="0.2">
      <c r="D765" s="11"/>
    </row>
    <row r="766" spans="4:4" customFormat="1" x14ac:dyDescent="0.2">
      <c r="D766" s="11"/>
    </row>
    <row r="767" spans="4:4" customFormat="1" x14ac:dyDescent="0.2">
      <c r="D767" s="11"/>
    </row>
    <row r="768" spans="4:4" customFormat="1" x14ac:dyDescent="0.2">
      <c r="D768" s="11"/>
    </row>
    <row r="769" spans="4:4" customFormat="1" x14ac:dyDescent="0.2">
      <c r="D769" s="11"/>
    </row>
    <row r="770" spans="4:4" customFormat="1" x14ac:dyDescent="0.2">
      <c r="D770" s="11"/>
    </row>
    <row r="771" spans="4:4" customFormat="1" x14ac:dyDescent="0.2">
      <c r="D771" s="11"/>
    </row>
    <row r="772" spans="4:4" customFormat="1" x14ac:dyDescent="0.2">
      <c r="D772" s="11"/>
    </row>
    <row r="773" spans="4:4" customFormat="1" x14ac:dyDescent="0.2">
      <c r="D773" s="11"/>
    </row>
    <row r="774" spans="4:4" customFormat="1" x14ac:dyDescent="0.2">
      <c r="D774" s="11"/>
    </row>
    <row r="775" spans="4:4" customFormat="1" x14ac:dyDescent="0.2">
      <c r="D775" s="11"/>
    </row>
    <row r="776" spans="4:4" customFormat="1" x14ac:dyDescent="0.2">
      <c r="D776" s="11"/>
    </row>
    <row r="777" spans="4:4" customFormat="1" x14ac:dyDescent="0.2">
      <c r="D777" s="11"/>
    </row>
    <row r="778" spans="4:4" customFormat="1" x14ac:dyDescent="0.2">
      <c r="D778" s="11"/>
    </row>
    <row r="779" spans="4:4" customFormat="1" x14ac:dyDescent="0.2">
      <c r="D779" s="11"/>
    </row>
    <row r="780" spans="4:4" customFormat="1" x14ac:dyDescent="0.2">
      <c r="D780" s="11"/>
    </row>
    <row r="781" spans="4:4" customFormat="1" x14ac:dyDescent="0.2">
      <c r="D781" s="11"/>
    </row>
    <row r="782" spans="4:4" customFormat="1" x14ac:dyDescent="0.2">
      <c r="D782" s="11"/>
    </row>
    <row r="783" spans="4:4" customFormat="1" x14ac:dyDescent="0.2">
      <c r="D783" s="11"/>
    </row>
    <row r="784" spans="4:4" customFormat="1" x14ac:dyDescent="0.2">
      <c r="D784" s="11"/>
    </row>
    <row r="785" spans="4:4" customFormat="1" x14ac:dyDescent="0.2">
      <c r="D785" s="11"/>
    </row>
    <row r="786" spans="4:4" customFormat="1" x14ac:dyDescent="0.2">
      <c r="D786" s="11"/>
    </row>
    <row r="787" spans="4:4" customFormat="1" x14ac:dyDescent="0.2">
      <c r="D787" s="11"/>
    </row>
    <row r="788" spans="4:4" customFormat="1" x14ac:dyDescent="0.2">
      <c r="D788" s="11"/>
    </row>
    <row r="789" spans="4:4" customFormat="1" x14ac:dyDescent="0.2">
      <c r="D789" s="11"/>
    </row>
    <row r="790" spans="4:4" customFormat="1" x14ac:dyDescent="0.2">
      <c r="D790" s="11"/>
    </row>
    <row r="791" spans="4:4" customFormat="1" x14ac:dyDescent="0.2">
      <c r="D791" s="11"/>
    </row>
    <row r="792" spans="4:4" customFormat="1" x14ac:dyDescent="0.2">
      <c r="D792" s="11"/>
    </row>
    <row r="793" spans="4:4" customFormat="1" x14ac:dyDescent="0.2">
      <c r="D793" s="11"/>
    </row>
    <row r="794" spans="4:4" customFormat="1" x14ac:dyDescent="0.2">
      <c r="D794" s="11"/>
    </row>
    <row r="795" spans="4:4" customFormat="1" x14ac:dyDescent="0.2">
      <c r="D795" s="11"/>
    </row>
    <row r="796" spans="4:4" customFormat="1" x14ac:dyDescent="0.2">
      <c r="D796" s="11"/>
    </row>
    <row r="797" spans="4:4" customFormat="1" x14ac:dyDescent="0.2">
      <c r="D797" s="11"/>
    </row>
    <row r="798" spans="4:4" customFormat="1" x14ac:dyDescent="0.2">
      <c r="D798" s="11"/>
    </row>
    <row r="799" spans="4:4" customFormat="1" x14ac:dyDescent="0.2">
      <c r="D799" s="11"/>
    </row>
    <row r="800" spans="4:4" customFormat="1" x14ac:dyDescent="0.2">
      <c r="D800" s="11"/>
    </row>
    <row r="801" spans="4:4" customFormat="1" x14ac:dyDescent="0.2">
      <c r="D801" s="11"/>
    </row>
    <row r="802" spans="4:4" customFormat="1" x14ac:dyDescent="0.2">
      <c r="D802" s="11"/>
    </row>
    <row r="803" spans="4:4" customFormat="1" x14ac:dyDescent="0.2">
      <c r="D803" s="11"/>
    </row>
    <row r="804" spans="4:4" customFormat="1" x14ac:dyDescent="0.2">
      <c r="D804" s="11"/>
    </row>
    <row r="805" spans="4:4" customFormat="1" x14ac:dyDescent="0.2">
      <c r="D805" s="11"/>
    </row>
    <row r="806" spans="4:4" customFormat="1" x14ac:dyDescent="0.2">
      <c r="D806" s="11"/>
    </row>
    <row r="807" spans="4:4" customFormat="1" x14ac:dyDescent="0.2">
      <c r="D807" s="11"/>
    </row>
    <row r="808" spans="4:4" customFormat="1" x14ac:dyDescent="0.2">
      <c r="D808" s="11"/>
    </row>
    <row r="809" spans="4:4" customFormat="1" x14ac:dyDescent="0.2">
      <c r="D809" s="11"/>
    </row>
    <row r="810" spans="4:4" customFormat="1" x14ac:dyDescent="0.2">
      <c r="D810" s="11"/>
    </row>
    <row r="811" spans="4:4" customFormat="1" x14ac:dyDescent="0.2">
      <c r="D811" s="11"/>
    </row>
    <row r="812" spans="4:4" customFormat="1" x14ac:dyDescent="0.2">
      <c r="D812" s="11"/>
    </row>
    <row r="813" spans="4:4" customFormat="1" x14ac:dyDescent="0.2">
      <c r="D813" s="11"/>
    </row>
    <row r="814" spans="4:4" customFormat="1" x14ac:dyDescent="0.2">
      <c r="D814" s="11"/>
    </row>
    <row r="815" spans="4:4" customFormat="1" x14ac:dyDescent="0.2">
      <c r="D815" s="11"/>
    </row>
    <row r="816" spans="4:4" customFormat="1" x14ac:dyDescent="0.2">
      <c r="D816" s="11"/>
    </row>
    <row r="817" spans="4:4" customFormat="1" x14ac:dyDescent="0.2">
      <c r="D817" s="11"/>
    </row>
    <row r="818" spans="4:4" customFormat="1" x14ac:dyDescent="0.2">
      <c r="D818" s="11"/>
    </row>
    <row r="819" spans="4:4" customFormat="1" x14ac:dyDescent="0.2">
      <c r="D819" s="11"/>
    </row>
    <row r="820" spans="4:4" customFormat="1" x14ac:dyDescent="0.2">
      <c r="D820" s="11"/>
    </row>
    <row r="821" spans="4:4" customFormat="1" x14ac:dyDescent="0.2">
      <c r="D821" s="11"/>
    </row>
    <row r="822" spans="4:4" customFormat="1" x14ac:dyDescent="0.2">
      <c r="D822" s="11"/>
    </row>
    <row r="823" spans="4:4" customFormat="1" x14ac:dyDescent="0.2">
      <c r="D823" s="11"/>
    </row>
    <row r="824" spans="4:4" customFormat="1" x14ac:dyDescent="0.2">
      <c r="D824" s="11"/>
    </row>
    <row r="825" spans="4:4" customFormat="1" x14ac:dyDescent="0.2">
      <c r="D825" s="11"/>
    </row>
    <row r="826" spans="4:4" customFormat="1" x14ac:dyDescent="0.2">
      <c r="D826" s="11"/>
    </row>
    <row r="827" spans="4:4" customFormat="1" x14ac:dyDescent="0.2">
      <c r="D827" s="11"/>
    </row>
    <row r="828" spans="4:4" customFormat="1" x14ac:dyDescent="0.2">
      <c r="D828" s="11"/>
    </row>
    <row r="829" spans="4:4" customFormat="1" x14ac:dyDescent="0.2">
      <c r="D829" s="11"/>
    </row>
    <row r="830" spans="4:4" customFormat="1" x14ac:dyDescent="0.2">
      <c r="D830" s="11"/>
    </row>
    <row r="831" spans="4:4" customFormat="1" x14ac:dyDescent="0.2">
      <c r="D831" s="11"/>
    </row>
    <row r="832" spans="4:4" customFormat="1" x14ac:dyDescent="0.2">
      <c r="D832" s="11"/>
    </row>
    <row r="833" spans="4:4" customFormat="1" x14ac:dyDescent="0.2">
      <c r="D833" s="11"/>
    </row>
    <row r="834" spans="4:4" customFormat="1" x14ac:dyDescent="0.2">
      <c r="D834" s="11"/>
    </row>
    <row r="835" spans="4:4" customFormat="1" x14ac:dyDescent="0.2">
      <c r="D835" s="11"/>
    </row>
    <row r="836" spans="4:4" customFormat="1" x14ac:dyDescent="0.2">
      <c r="D836" s="11"/>
    </row>
    <row r="837" spans="4:4" customFormat="1" x14ac:dyDescent="0.2">
      <c r="D837" s="11"/>
    </row>
    <row r="838" spans="4:4" customFormat="1" x14ac:dyDescent="0.2">
      <c r="D838" s="11"/>
    </row>
    <row r="839" spans="4:4" customFormat="1" x14ac:dyDescent="0.2">
      <c r="D839" s="11"/>
    </row>
    <row r="840" spans="4:4" customFormat="1" x14ac:dyDescent="0.2">
      <c r="D840" s="11"/>
    </row>
    <row r="841" spans="4:4" customFormat="1" x14ac:dyDescent="0.2">
      <c r="D841" s="11"/>
    </row>
    <row r="842" spans="4:4" customFormat="1" x14ac:dyDescent="0.2">
      <c r="D842" s="11"/>
    </row>
    <row r="843" spans="4:4" customFormat="1" x14ac:dyDescent="0.2">
      <c r="D843" s="11"/>
    </row>
    <row r="844" spans="4:4" customFormat="1" x14ac:dyDescent="0.2">
      <c r="D844" s="11"/>
    </row>
    <row r="845" spans="4:4" customFormat="1" x14ac:dyDescent="0.2">
      <c r="D845" s="11"/>
    </row>
    <row r="846" spans="4:4" customFormat="1" x14ac:dyDescent="0.2">
      <c r="D846" s="11"/>
    </row>
    <row r="847" spans="4:4" customFormat="1" x14ac:dyDescent="0.2">
      <c r="D847" s="11"/>
    </row>
    <row r="848" spans="4:4" customFormat="1" x14ac:dyDescent="0.2">
      <c r="D848" s="11"/>
    </row>
    <row r="849" spans="4:4" customFormat="1" x14ac:dyDescent="0.2">
      <c r="D849" s="11"/>
    </row>
    <row r="850" spans="4:4" customFormat="1" x14ac:dyDescent="0.2">
      <c r="D850" s="11"/>
    </row>
    <row r="851" spans="4:4" customFormat="1" x14ac:dyDescent="0.2">
      <c r="D851" s="11"/>
    </row>
    <row r="852" spans="4:4" customFormat="1" x14ac:dyDescent="0.2">
      <c r="D852" s="11"/>
    </row>
    <row r="853" spans="4:4" customFormat="1" x14ac:dyDescent="0.2">
      <c r="D853" s="11"/>
    </row>
    <row r="854" spans="4:4" customFormat="1" x14ac:dyDescent="0.2">
      <c r="D854" s="11"/>
    </row>
    <row r="855" spans="4:4" customFormat="1" x14ac:dyDescent="0.2">
      <c r="D855" s="11"/>
    </row>
    <row r="856" spans="4:4" customFormat="1" x14ac:dyDescent="0.2">
      <c r="D856" s="11"/>
    </row>
    <row r="857" spans="4:4" customFormat="1" x14ac:dyDescent="0.2">
      <c r="D857" s="11"/>
    </row>
    <row r="858" spans="4:4" customFormat="1" x14ac:dyDescent="0.2">
      <c r="D858" s="11"/>
    </row>
    <row r="859" spans="4:4" customFormat="1" x14ac:dyDescent="0.2">
      <c r="D859" s="11"/>
    </row>
    <row r="860" spans="4:4" customFormat="1" x14ac:dyDescent="0.2">
      <c r="D860" s="11"/>
    </row>
    <row r="861" spans="4:4" customFormat="1" x14ac:dyDescent="0.2">
      <c r="D861" s="11"/>
    </row>
    <row r="862" spans="4:4" customFormat="1" x14ac:dyDescent="0.2">
      <c r="D862" s="11"/>
    </row>
    <row r="863" spans="4:4" customFormat="1" x14ac:dyDescent="0.2">
      <c r="D863" s="11"/>
    </row>
    <row r="864" spans="4:4" customFormat="1" x14ac:dyDescent="0.2">
      <c r="D864" s="11"/>
    </row>
    <row r="865" spans="4:4" customFormat="1" x14ac:dyDescent="0.2">
      <c r="D865" s="11"/>
    </row>
    <row r="866" spans="4:4" customFormat="1" x14ac:dyDescent="0.2">
      <c r="D866" s="11"/>
    </row>
    <row r="867" spans="4:4" customFormat="1" x14ac:dyDescent="0.2">
      <c r="D867" s="11"/>
    </row>
    <row r="868" spans="4:4" customFormat="1" x14ac:dyDescent="0.2">
      <c r="D868" s="11"/>
    </row>
    <row r="869" spans="4:4" customFormat="1" x14ac:dyDescent="0.2">
      <c r="D869" s="11"/>
    </row>
    <row r="870" spans="4:4" customFormat="1" x14ac:dyDescent="0.2">
      <c r="D870" s="11"/>
    </row>
    <row r="871" spans="4:4" customFormat="1" x14ac:dyDescent="0.2">
      <c r="D871" s="11"/>
    </row>
    <row r="872" spans="4:4" customFormat="1" x14ac:dyDescent="0.2">
      <c r="D872" s="11"/>
    </row>
    <row r="873" spans="4:4" customFormat="1" x14ac:dyDescent="0.2">
      <c r="D873" s="11"/>
    </row>
    <row r="874" spans="4:4" customFormat="1" x14ac:dyDescent="0.2">
      <c r="D874" s="11"/>
    </row>
    <row r="875" spans="4:4" customFormat="1" x14ac:dyDescent="0.2">
      <c r="D875" s="11"/>
    </row>
    <row r="876" spans="4:4" customFormat="1" x14ac:dyDescent="0.2">
      <c r="D876" s="11"/>
    </row>
    <row r="877" spans="4:4" customFormat="1" x14ac:dyDescent="0.2">
      <c r="D877" s="11"/>
    </row>
    <row r="878" spans="4:4" customFormat="1" x14ac:dyDescent="0.2">
      <c r="D878" s="11"/>
    </row>
    <row r="879" spans="4:4" customFormat="1" x14ac:dyDescent="0.2">
      <c r="D879" s="11"/>
    </row>
    <row r="880" spans="4:4" customFormat="1" x14ac:dyDescent="0.2">
      <c r="D880" s="11"/>
    </row>
    <row r="881" spans="4:4" customFormat="1" x14ac:dyDescent="0.2">
      <c r="D881" s="11"/>
    </row>
    <row r="882" spans="4:4" customFormat="1" x14ac:dyDescent="0.2">
      <c r="D882" s="11"/>
    </row>
    <row r="883" spans="4:4" customFormat="1" x14ac:dyDescent="0.2">
      <c r="D883" s="11"/>
    </row>
    <row r="884" spans="4:4" customFormat="1" x14ac:dyDescent="0.2">
      <c r="D884" s="11"/>
    </row>
    <row r="885" spans="4:4" customFormat="1" x14ac:dyDescent="0.2">
      <c r="D885" s="11"/>
    </row>
    <row r="886" spans="4:4" customFormat="1" x14ac:dyDescent="0.2">
      <c r="D886" s="11"/>
    </row>
    <row r="887" spans="4:4" customFormat="1" x14ac:dyDescent="0.2">
      <c r="D887" s="11"/>
    </row>
    <row r="888" spans="4:4" customFormat="1" x14ac:dyDescent="0.2">
      <c r="D888" s="11"/>
    </row>
    <row r="889" spans="4:4" customFormat="1" x14ac:dyDescent="0.2">
      <c r="D889" s="11"/>
    </row>
    <row r="890" spans="4:4" customFormat="1" x14ac:dyDescent="0.2">
      <c r="D890" s="11"/>
    </row>
    <row r="891" spans="4:4" customFormat="1" x14ac:dyDescent="0.2">
      <c r="D891" s="11"/>
    </row>
    <row r="892" spans="4:4" customFormat="1" x14ac:dyDescent="0.2">
      <c r="D892" s="11"/>
    </row>
    <row r="893" spans="4:4" customFormat="1" x14ac:dyDescent="0.2">
      <c r="D893" s="11"/>
    </row>
    <row r="894" spans="4:4" customFormat="1" x14ac:dyDescent="0.2">
      <c r="D894" s="11"/>
    </row>
    <row r="895" spans="4:4" customFormat="1" x14ac:dyDescent="0.2">
      <c r="D895" s="11"/>
    </row>
    <row r="896" spans="4:4" customFormat="1" x14ac:dyDescent="0.2">
      <c r="D896" s="11"/>
    </row>
    <row r="897" spans="4:4" customFormat="1" x14ac:dyDescent="0.2">
      <c r="D897" s="11"/>
    </row>
    <row r="898" spans="4:4" customFormat="1" x14ac:dyDescent="0.2">
      <c r="D898" s="11"/>
    </row>
    <row r="899" spans="4:4" customFormat="1" x14ac:dyDescent="0.2">
      <c r="D899" s="11"/>
    </row>
    <row r="900" spans="4:4" customFormat="1" x14ac:dyDescent="0.2">
      <c r="D900" s="11"/>
    </row>
    <row r="901" spans="4:4" customFormat="1" x14ac:dyDescent="0.2">
      <c r="D901" s="11"/>
    </row>
    <row r="902" spans="4:4" customFormat="1" x14ac:dyDescent="0.2">
      <c r="D902" s="11"/>
    </row>
    <row r="903" spans="4:4" customFormat="1" x14ac:dyDescent="0.2">
      <c r="D903" s="11"/>
    </row>
    <row r="904" spans="4:4" customFormat="1" x14ac:dyDescent="0.2">
      <c r="D904" s="11"/>
    </row>
    <row r="905" spans="4:4" customFormat="1" x14ac:dyDescent="0.2">
      <c r="D905" s="11"/>
    </row>
    <row r="906" spans="4:4" customFormat="1" x14ac:dyDescent="0.2">
      <c r="D906" s="11"/>
    </row>
    <row r="907" spans="4:4" customFormat="1" x14ac:dyDescent="0.2">
      <c r="D907" s="11"/>
    </row>
    <row r="908" spans="4:4" customFormat="1" x14ac:dyDescent="0.2">
      <c r="D908" s="11"/>
    </row>
    <row r="909" spans="4:4" customFormat="1" x14ac:dyDescent="0.2">
      <c r="D909" s="11"/>
    </row>
    <row r="910" spans="4:4" customFormat="1" x14ac:dyDescent="0.2">
      <c r="D910" s="11"/>
    </row>
    <row r="911" spans="4:4" customFormat="1" x14ac:dyDescent="0.2">
      <c r="D911" s="11"/>
    </row>
    <row r="912" spans="4:4" customFormat="1" x14ac:dyDescent="0.2">
      <c r="D912" s="11"/>
    </row>
    <row r="913" spans="4:4" customFormat="1" x14ac:dyDescent="0.2">
      <c r="D913" s="11"/>
    </row>
    <row r="914" spans="4:4" customFormat="1" x14ac:dyDescent="0.2">
      <c r="D914" s="11"/>
    </row>
    <row r="915" spans="4:4" customFormat="1" x14ac:dyDescent="0.2">
      <c r="D915" s="11"/>
    </row>
    <row r="916" spans="4:4" customFormat="1" x14ac:dyDescent="0.2">
      <c r="D916" s="11"/>
    </row>
    <row r="917" spans="4:4" customFormat="1" x14ac:dyDescent="0.2">
      <c r="D917" s="11"/>
    </row>
    <row r="918" spans="4:4" customFormat="1" x14ac:dyDescent="0.2">
      <c r="D918" s="11"/>
    </row>
    <row r="919" spans="4:4" customFormat="1" x14ac:dyDescent="0.2">
      <c r="D919" s="11"/>
    </row>
    <row r="920" spans="4:4" customFormat="1" x14ac:dyDescent="0.2">
      <c r="D920" s="11"/>
    </row>
    <row r="921" spans="4:4" customFormat="1" x14ac:dyDescent="0.2">
      <c r="D921" s="11"/>
    </row>
    <row r="922" spans="4:4" customFormat="1" x14ac:dyDescent="0.2">
      <c r="D922" s="11"/>
    </row>
    <row r="923" spans="4:4" customFormat="1" x14ac:dyDescent="0.2">
      <c r="D923" s="11"/>
    </row>
    <row r="924" spans="4:4" customFormat="1" x14ac:dyDescent="0.2">
      <c r="D924" s="11"/>
    </row>
    <row r="925" spans="4:4" customFormat="1" x14ac:dyDescent="0.2">
      <c r="D925" s="11"/>
    </row>
    <row r="926" spans="4:4" customFormat="1" x14ac:dyDescent="0.2">
      <c r="D926" s="11"/>
    </row>
    <row r="927" spans="4:4" customFormat="1" x14ac:dyDescent="0.2">
      <c r="D927" s="11"/>
    </row>
    <row r="928" spans="4:4" customFormat="1" x14ac:dyDescent="0.2">
      <c r="D928" s="11"/>
    </row>
    <row r="929" spans="4:4" customFormat="1" x14ac:dyDescent="0.2">
      <c r="D929" s="11"/>
    </row>
    <row r="930" spans="4:4" customFormat="1" x14ac:dyDescent="0.2">
      <c r="D930" s="11"/>
    </row>
    <row r="931" spans="4:4" customFormat="1" x14ac:dyDescent="0.2">
      <c r="D931" s="11"/>
    </row>
    <row r="932" spans="4:4" customFormat="1" x14ac:dyDescent="0.2">
      <c r="D932" s="11"/>
    </row>
    <row r="933" spans="4:4" customFormat="1" x14ac:dyDescent="0.2">
      <c r="D933" s="11"/>
    </row>
    <row r="934" spans="4:4" customFormat="1" x14ac:dyDescent="0.2">
      <c r="D934" s="11"/>
    </row>
    <row r="935" spans="4:4" customFormat="1" x14ac:dyDescent="0.2">
      <c r="D935" s="11"/>
    </row>
    <row r="936" spans="4:4" customFormat="1" x14ac:dyDescent="0.2">
      <c r="D936" s="11"/>
    </row>
    <row r="937" spans="4:4" customFormat="1" x14ac:dyDescent="0.2">
      <c r="D937" s="11"/>
    </row>
    <row r="938" spans="4:4" customFormat="1" x14ac:dyDescent="0.2">
      <c r="D938" s="11"/>
    </row>
    <row r="939" spans="4:4" customFormat="1" x14ac:dyDescent="0.2">
      <c r="D939" s="11"/>
    </row>
    <row r="940" spans="4:4" customFormat="1" x14ac:dyDescent="0.2">
      <c r="D940" s="11"/>
    </row>
    <row r="941" spans="4:4" customFormat="1" x14ac:dyDescent="0.2">
      <c r="D941" s="11"/>
    </row>
    <row r="942" spans="4:4" customFormat="1" x14ac:dyDescent="0.2">
      <c r="D942" s="11"/>
    </row>
    <row r="943" spans="4:4" customFormat="1" x14ac:dyDescent="0.2">
      <c r="D943" s="11"/>
    </row>
    <row r="944" spans="4:4" customFormat="1" x14ac:dyDescent="0.2">
      <c r="D944" s="11"/>
    </row>
    <row r="945" spans="4:4" customFormat="1" x14ac:dyDescent="0.2">
      <c r="D945" s="11"/>
    </row>
    <row r="946" spans="4:4" customFormat="1" x14ac:dyDescent="0.2">
      <c r="D946" s="11"/>
    </row>
    <row r="947" spans="4:4" customFormat="1" x14ac:dyDescent="0.2">
      <c r="D947" s="11"/>
    </row>
    <row r="948" spans="4:4" customFormat="1" x14ac:dyDescent="0.2">
      <c r="D948" s="11"/>
    </row>
    <row r="949" spans="4:4" customFormat="1" x14ac:dyDescent="0.2">
      <c r="D949" s="11"/>
    </row>
    <row r="950" spans="4:4" customFormat="1" x14ac:dyDescent="0.2">
      <c r="D950" s="11"/>
    </row>
    <row r="951" spans="4:4" customFormat="1" x14ac:dyDescent="0.2">
      <c r="D951" s="11"/>
    </row>
    <row r="952" spans="4:4" customFormat="1" x14ac:dyDescent="0.2">
      <c r="D952" s="11"/>
    </row>
    <row r="953" spans="4:4" customFormat="1" x14ac:dyDescent="0.2">
      <c r="D953" s="11"/>
    </row>
    <row r="954" spans="4:4" customFormat="1" x14ac:dyDescent="0.2">
      <c r="D954" s="11"/>
    </row>
    <row r="955" spans="4:4" customFormat="1" x14ac:dyDescent="0.2">
      <c r="D955" s="11"/>
    </row>
    <row r="956" spans="4:4" customFormat="1" x14ac:dyDescent="0.2">
      <c r="D956" s="11"/>
    </row>
    <row r="957" spans="4:4" customFormat="1" x14ac:dyDescent="0.2">
      <c r="D957" s="11"/>
    </row>
    <row r="958" spans="4:4" customFormat="1" x14ac:dyDescent="0.2">
      <c r="D958" s="11"/>
    </row>
    <row r="959" spans="4:4" customFormat="1" x14ac:dyDescent="0.2">
      <c r="D959" s="11"/>
    </row>
    <row r="960" spans="4:4" customFormat="1" x14ac:dyDescent="0.2">
      <c r="D960" s="11"/>
    </row>
    <row r="961" spans="4:4" customFormat="1" x14ac:dyDescent="0.2">
      <c r="D961" s="11"/>
    </row>
    <row r="962" spans="4:4" customFormat="1" x14ac:dyDescent="0.2">
      <c r="D962" s="11"/>
    </row>
    <row r="963" spans="4:4" customFormat="1" x14ac:dyDescent="0.2">
      <c r="D963" s="11"/>
    </row>
    <row r="964" spans="4:4" customFormat="1" x14ac:dyDescent="0.2">
      <c r="D964" s="11"/>
    </row>
    <row r="965" spans="4:4" customFormat="1" x14ac:dyDescent="0.2">
      <c r="D965" s="11"/>
    </row>
    <row r="966" spans="4:4" customFormat="1" x14ac:dyDescent="0.2">
      <c r="D966" s="11"/>
    </row>
    <row r="967" spans="4:4" customFormat="1" x14ac:dyDescent="0.2">
      <c r="D967" s="11"/>
    </row>
    <row r="968" spans="4:4" customFormat="1" x14ac:dyDescent="0.2">
      <c r="D968" s="11"/>
    </row>
    <row r="969" spans="4:4" customFormat="1" x14ac:dyDescent="0.2">
      <c r="D969" s="11"/>
    </row>
    <row r="970" spans="4:4" customFormat="1" x14ac:dyDescent="0.2">
      <c r="D970" s="11"/>
    </row>
    <row r="971" spans="4:4" customFormat="1" x14ac:dyDescent="0.2">
      <c r="D971" s="11"/>
    </row>
    <row r="972" spans="4:4" customFormat="1" x14ac:dyDescent="0.2">
      <c r="D972" s="11"/>
    </row>
    <row r="973" spans="4:4" customFormat="1" x14ac:dyDescent="0.2">
      <c r="D973" s="11"/>
    </row>
    <row r="974" spans="4:4" customFormat="1" x14ac:dyDescent="0.2">
      <c r="D974" s="11"/>
    </row>
    <row r="975" spans="4:4" customFormat="1" x14ac:dyDescent="0.2">
      <c r="D975" s="11"/>
    </row>
    <row r="976" spans="4:4" customFormat="1" x14ac:dyDescent="0.2">
      <c r="D976" s="11"/>
    </row>
    <row r="977" spans="4:4" customFormat="1" x14ac:dyDescent="0.2">
      <c r="D977" s="11"/>
    </row>
    <row r="978" spans="4:4" customFormat="1" x14ac:dyDescent="0.2">
      <c r="D978" s="11"/>
    </row>
    <row r="979" spans="4:4" customFormat="1" x14ac:dyDescent="0.2">
      <c r="D979" s="11"/>
    </row>
    <row r="980" spans="4:4" customFormat="1" x14ac:dyDescent="0.2">
      <c r="D980" s="11"/>
    </row>
    <row r="981" spans="4:4" customFormat="1" x14ac:dyDescent="0.2">
      <c r="D981" s="11"/>
    </row>
    <row r="982" spans="4:4" customFormat="1" x14ac:dyDescent="0.2">
      <c r="D982" s="11"/>
    </row>
    <row r="983" spans="4:4" customFormat="1" x14ac:dyDescent="0.2">
      <c r="D983" s="11"/>
    </row>
    <row r="984" spans="4:4" customFormat="1" x14ac:dyDescent="0.2">
      <c r="D984" s="11"/>
    </row>
    <row r="985" spans="4:4" customFormat="1" x14ac:dyDescent="0.2">
      <c r="D985" s="11"/>
    </row>
    <row r="986" spans="4:4" customFormat="1" x14ac:dyDescent="0.2">
      <c r="D986" s="11"/>
    </row>
    <row r="987" spans="4:4" customFormat="1" x14ac:dyDescent="0.2">
      <c r="D987" s="11"/>
    </row>
    <row r="988" spans="4:4" customFormat="1" x14ac:dyDescent="0.2">
      <c r="D988" s="11"/>
    </row>
    <row r="989" spans="4:4" customFormat="1" x14ac:dyDescent="0.2">
      <c r="D989" s="11"/>
    </row>
    <row r="990" spans="4:4" customFormat="1" x14ac:dyDescent="0.2">
      <c r="D990" s="11"/>
    </row>
    <row r="991" spans="4:4" customFormat="1" x14ac:dyDescent="0.2">
      <c r="D991" s="11"/>
    </row>
    <row r="992" spans="4:4" customFormat="1" x14ac:dyDescent="0.2">
      <c r="D992" s="11"/>
    </row>
    <row r="993" spans="4:4" customFormat="1" x14ac:dyDescent="0.2">
      <c r="D993" s="11"/>
    </row>
    <row r="994" spans="4:4" customFormat="1" x14ac:dyDescent="0.2">
      <c r="D994" s="11"/>
    </row>
    <row r="995" spans="4:4" customFormat="1" x14ac:dyDescent="0.2">
      <c r="D995" s="11"/>
    </row>
    <row r="996" spans="4:4" customFormat="1" x14ac:dyDescent="0.2">
      <c r="D996" s="11"/>
    </row>
    <row r="997" spans="4:4" customFormat="1" x14ac:dyDescent="0.2">
      <c r="D997" s="11"/>
    </row>
    <row r="998" spans="4:4" customFormat="1" x14ac:dyDescent="0.2">
      <c r="D998" s="11"/>
    </row>
    <row r="999" spans="4:4" customFormat="1" x14ac:dyDescent="0.2">
      <c r="D999" s="11"/>
    </row>
    <row r="1000" spans="4:4" customFormat="1" x14ac:dyDescent="0.2">
      <c r="D1000" s="11"/>
    </row>
    <row r="1001" spans="4:4" customFormat="1" x14ac:dyDescent="0.2">
      <c r="D1001" s="11"/>
    </row>
    <row r="1002" spans="4:4" customFormat="1" x14ac:dyDescent="0.2">
      <c r="D1002" s="11"/>
    </row>
    <row r="1003" spans="4:4" customFormat="1" x14ac:dyDescent="0.2">
      <c r="D1003" s="11"/>
    </row>
    <row r="1004" spans="4:4" customFormat="1" x14ac:dyDescent="0.2">
      <c r="D1004" s="11"/>
    </row>
    <row r="1005" spans="4:4" customFormat="1" x14ac:dyDescent="0.2">
      <c r="D1005" s="11"/>
    </row>
    <row r="1006" spans="4:4" customFormat="1" x14ac:dyDescent="0.2">
      <c r="D1006" s="11"/>
    </row>
    <row r="1007" spans="4:4" customFormat="1" x14ac:dyDescent="0.2">
      <c r="D1007" s="11"/>
    </row>
    <row r="1008" spans="4:4" customFormat="1" x14ac:dyDescent="0.2">
      <c r="D1008" s="11"/>
    </row>
    <row r="1009" spans="4:4" customFormat="1" x14ac:dyDescent="0.2">
      <c r="D1009" s="11"/>
    </row>
    <row r="1010" spans="4:4" customFormat="1" x14ac:dyDescent="0.2">
      <c r="D1010" s="11"/>
    </row>
    <row r="1011" spans="4:4" customFormat="1" x14ac:dyDescent="0.2">
      <c r="D1011" s="11"/>
    </row>
    <row r="1012" spans="4:4" customFormat="1" x14ac:dyDescent="0.2">
      <c r="D1012" s="11"/>
    </row>
    <row r="1013" spans="4:4" customFormat="1" x14ac:dyDescent="0.2">
      <c r="D1013" s="11"/>
    </row>
    <row r="1014" spans="4:4" customFormat="1" x14ac:dyDescent="0.2">
      <c r="D1014" s="11"/>
    </row>
    <row r="1015" spans="4:4" customFormat="1" x14ac:dyDescent="0.2">
      <c r="D1015" s="11"/>
    </row>
    <row r="1016" spans="4:4" customFormat="1" x14ac:dyDescent="0.2">
      <c r="D1016" s="11"/>
    </row>
    <row r="1017" spans="4:4" customFormat="1" x14ac:dyDescent="0.2">
      <c r="D1017" s="11"/>
    </row>
    <row r="1018" spans="4:4" customFormat="1" x14ac:dyDescent="0.2">
      <c r="D1018" s="11"/>
    </row>
    <row r="1019" spans="4:4" customFormat="1" x14ac:dyDescent="0.2">
      <c r="D1019" s="11"/>
    </row>
    <row r="1020" spans="4:4" customFormat="1" x14ac:dyDescent="0.2">
      <c r="D1020" s="11"/>
    </row>
    <row r="1021" spans="4:4" customFormat="1" x14ac:dyDescent="0.2">
      <c r="D1021" s="11"/>
    </row>
    <row r="1022" spans="4:4" customFormat="1" x14ac:dyDescent="0.2">
      <c r="D1022" s="11"/>
    </row>
    <row r="1023" spans="4:4" customFormat="1" x14ac:dyDescent="0.2">
      <c r="D1023" s="11"/>
    </row>
    <row r="1024" spans="4:4" customFormat="1" x14ac:dyDescent="0.2">
      <c r="D1024" s="11"/>
    </row>
    <row r="1025" spans="4:4" customFormat="1" x14ac:dyDescent="0.2">
      <c r="D1025" s="11"/>
    </row>
    <row r="1026" spans="4:4" customFormat="1" x14ac:dyDescent="0.2">
      <c r="D1026" s="11"/>
    </row>
    <row r="1027" spans="4:4" customFormat="1" x14ac:dyDescent="0.2">
      <c r="D1027" s="11"/>
    </row>
    <row r="1028" spans="4:4" customFormat="1" x14ac:dyDescent="0.2">
      <c r="D1028" s="11"/>
    </row>
    <row r="1029" spans="4:4" customFormat="1" x14ac:dyDescent="0.2">
      <c r="D1029" s="11"/>
    </row>
    <row r="1030" spans="4:4" customFormat="1" x14ac:dyDescent="0.2">
      <c r="D1030" s="11"/>
    </row>
    <row r="1031" spans="4:4" customFormat="1" x14ac:dyDescent="0.2">
      <c r="D1031" s="11"/>
    </row>
    <row r="1032" spans="4:4" customFormat="1" x14ac:dyDescent="0.2">
      <c r="D1032" s="11"/>
    </row>
    <row r="1033" spans="4:4" customFormat="1" x14ac:dyDescent="0.2">
      <c r="D1033" s="11"/>
    </row>
    <row r="1034" spans="4:4" customFormat="1" x14ac:dyDescent="0.2">
      <c r="D1034" s="11"/>
    </row>
    <row r="1035" spans="4:4" customFormat="1" x14ac:dyDescent="0.2">
      <c r="D1035" s="11"/>
    </row>
    <row r="1036" spans="4:4" customFormat="1" x14ac:dyDescent="0.2">
      <c r="D1036" s="11"/>
    </row>
    <row r="1037" spans="4:4" customFormat="1" x14ac:dyDescent="0.2">
      <c r="D1037" s="11"/>
    </row>
    <row r="1038" spans="4:4" customFormat="1" x14ac:dyDescent="0.2">
      <c r="D1038" s="11"/>
    </row>
    <row r="1039" spans="4:4" customFormat="1" x14ac:dyDescent="0.2">
      <c r="D1039" s="11"/>
    </row>
    <row r="1040" spans="4:4" customFormat="1" x14ac:dyDescent="0.2">
      <c r="D1040" s="11"/>
    </row>
    <row r="1041" spans="4:4" customFormat="1" x14ac:dyDescent="0.2">
      <c r="D1041" s="11"/>
    </row>
    <row r="1042" spans="4:4" customFormat="1" x14ac:dyDescent="0.2">
      <c r="D1042" s="11"/>
    </row>
    <row r="1043" spans="4:4" customFormat="1" x14ac:dyDescent="0.2">
      <c r="D1043" s="11"/>
    </row>
    <row r="1044" spans="4:4" customFormat="1" x14ac:dyDescent="0.2">
      <c r="D1044" s="11"/>
    </row>
    <row r="1045" spans="4:4" customFormat="1" x14ac:dyDescent="0.2">
      <c r="D1045" s="11"/>
    </row>
    <row r="1046" spans="4:4" customFormat="1" x14ac:dyDescent="0.2">
      <c r="D1046" s="11"/>
    </row>
    <row r="1047" spans="4:4" customFormat="1" x14ac:dyDescent="0.2">
      <c r="D1047" s="11"/>
    </row>
    <row r="1048" spans="4:4" customFormat="1" x14ac:dyDescent="0.2">
      <c r="D1048" s="11"/>
    </row>
    <row r="1049" spans="4:4" customFormat="1" x14ac:dyDescent="0.2">
      <c r="D1049" s="11"/>
    </row>
    <row r="1050" spans="4:4" customFormat="1" x14ac:dyDescent="0.2">
      <c r="D1050" s="11"/>
    </row>
    <row r="1051" spans="4:4" customFormat="1" x14ac:dyDescent="0.2">
      <c r="D1051" s="11"/>
    </row>
    <row r="1052" spans="4:4" customFormat="1" x14ac:dyDescent="0.2">
      <c r="D1052" s="11"/>
    </row>
    <row r="1053" spans="4:4" customFormat="1" x14ac:dyDescent="0.2">
      <c r="D1053" s="11"/>
    </row>
    <row r="1054" spans="4:4" customFormat="1" x14ac:dyDescent="0.2">
      <c r="D1054" s="11"/>
    </row>
    <row r="1055" spans="4:4" customFormat="1" x14ac:dyDescent="0.2">
      <c r="D1055" s="11"/>
    </row>
    <row r="1056" spans="4:4" customFormat="1" x14ac:dyDescent="0.2">
      <c r="D1056" s="11"/>
    </row>
    <row r="1057" spans="4:4" customFormat="1" x14ac:dyDescent="0.2">
      <c r="D1057" s="11"/>
    </row>
    <row r="1058" spans="4:4" customFormat="1" x14ac:dyDescent="0.2">
      <c r="D1058" s="11"/>
    </row>
    <row r="1059" spans="4:4" customFormat="1" x14ac:dyDescent="0.2">
      <c r="D1059" s="11"/>
    </row>
    <row r="1060" spans="4:4" customFormat="1" x14ac:dyDescent="0.2">
      <c r="D1060" s="11"/>
    </row>
    <row r="1061" spans="4:4" customFormat="1" x14ac:dyDescent="0.2">
      <c r="D1061" s="11"/>
    </row>
    <row r="1062" spans="4:4" customFormat="1" x14ac:dyDescent="0.2">
      <c r="D1062" s="11"/>
    </row>
    <row r="1063" spans="4:4" customFormat="1" x14ac:dyDescent="0.2">
      <c r="D1063" s="11"/>
    </row>
    <row r="1064" spans="4:4" customFormat="1" x14ac:dyDescent="0.2">
      <c r="D1064" s="11"/>
    </row>
    <row r="1065" spans="4:4" customFormat="1" x14ac:dyDescent="0.2">
      <c r="D1065" s="11"/>
    </row>
    <row r="1066" spans="4:4" customFormat="1" x14ac:dyDescent="0.2">
      <c r="D1066" s="11"/>
    </row>
    <row r="1067" spans="4:4" customFormat="1" x14ac:dyDescent="0.2">
      <c r="D1067" s="11"/>
    </row>
    <row r="1068" spans="4:4" customFormat="1" x14ac:dyDescent="0.2">
      <c r="D1068" s="11"/>
    </row>
    <row r="1069" spans="4:4" customFormat="1" x14ac:dyDescent="0.2">
      <c r="D1069" s="11"/>
    </row>
    <row r="1070" spans="4:4" customFormat="1" x14ac:dyDescent="0.2">
      <c r="D1070" s="11"/>
    </row>
    <row r="1071" spans="4:4" customFormat="1" x14ac:dyDescent="0.2">
      <c r="D1071" s="11"/>
    </row>
    <row r="1072" spans="4:4" customFormat="1" x14ac:dyDescent="0.2">
      <c r="D1072" s="11"/>
    </row>
    <row r="1073" spans="4:4" customFormat="1" x14ac:dyDescent="0.2">
      <c r="D1073" s="11"/>
    </row>
    <row r="1074" spans="4:4" customFormat="1" x14ac:dyDescent="0.2">
      <c r="D1074" s="11"/>
    </row>
    <row r="1075" spans="4:4" customFormat="1" x14ac:dyDescent="0.2">
      <c r="D1075" s="11"/>
    </row>
    <row r="1076" spans="4:4" customFormat="1" x14ac:dyDescent="0.2">
      <c r="D1076" s="11"/>
    </row>
    <row r="1077" spans="4:4" customFormat="1" x14ac:dyDescent="0.2">
      <c r="D1077" s="11"/>
    </row>
    <row r="1078" spans="4:4" customFormat="1" x14ac:dyDescent="0.2">
      <c r="D1078" s="11"/>
    </row>
    <row r="1079" spans="4:4" customFormat="1" x14ac:dyDescent="0.2">
      <c r="D1079" s="11"/>
    </row>
    <row r="1080" spans="4:4" customFormat="1" x14ac:dyDescent="0.2">
      <c r="D1080" s="11"/>
    </row>
    <row r="1081" spans="4:4" customFormat="1" x14ac:dyDescent="0.2">
      <c r="D1081" s="11"/>
    </row>
    <row r="1082" spans="4:4" customFormat="1" x14ac:dyDescent="0.2">
      <c r="D1082" s="11"/>
    </row>
    <row r="1083" spans="4:4" customFormat="1" x14ac:dyDescent="0.2">
      <c r="D1083" s="11"/>
    </row>
    <row r="1084" spans="4:4" customFormat="1" x14ac:dyDescent="0.2">
      <c r="D1084" s="11"/>
    </row>
    <row r="1085" spans="4:4" customFormat="1" x14ac:dyDescent="0.2">
      <c r="D1085" s="11"/>
    </row>
    <row r="1086" spans="4:4" customFormat="1" x14ac:dyDescent="0.2">
      <c r="D1086" s="11"/>
    </row>
    <row r="1087" spans="4:4" customFormat="1" x14ac:dyDescent="0.2">
      <c r="D1087" s="11"/>
    </row>
    <row r="1088" spans="4:4" customFormat="1" x14ac:dyDescent="0.2">
      <c r="D1088" s="11"/>
    </row>
    <row r="1089" spans="4:4" customFormat="1" x14ac:dyDescent="0.2">
      <c r="D1089" s="11"/>
    </row>
    <row r="1090" spans="4:4" customFormat="1" x14ac:dyDescent="0.2">
      <c r="D1090" s="11"/>
    </row>
    <row r="1091" spans="4:4" customFormat="1" x14ac:dyDescent="0.2">
      <c r="D1091" s="11"/>
    </row>
    <row r="1092" spans="4:4" customFormat="1" x14ac:dyDescent="0.2">
      <c r="D1092" s="11"/>
    </row>
    <row r="1093" spans="4:4" customFormat="1" x14ac:dyDescent="0.2">
      <c r="D1093" s="11"/>
    </row>
    <row r="1094" spans="4:4" customFormat="1" x14ac:dyDescent="0.2">
      <c r="D1094" s="11"/>
    </row>
    <row r="1095" spans="4:4" customFormat="1" x14ac:dyDescent="0.2">
      <c r="D1095" s="11"/>
    </row>
    <row r="1096" spans="4:4" customFormat="1" x14ac:dyDescent="0.2">
      <c r="D1096" s="11"/>
    </row>
    <row r="1097" spans="4:4" customFormat="1" x14ac:dyDescent="0.2">
      <c r="D1097" s="11"/>
    </row>
    <row r="1098" spans="4:4" customFormat="1" x14ac:dyDescent="0.2">
      <c r="D1098" s="11"/>
    </row>
    <row r="1099" spans="4:4" customFormat="1" x14ac:dyDescent="0.2">
      <c r="D1099" s="11"/>
    </row>
    <row r="1100" spans="4:4" customFormat="1" x14ac:dyDescent="0.2">
      <c r="D1100" s="11"/>
    </row>
    <row r="1101" spans="4:4" customFormat="1" x14ac:dyDescent="0.2">
      <c r="D1101" s="11"/>
    </row>
    <row r="1102" spans="4:4" customFormat="1" x14ac:dyDescent="0.2">
      <c r="D1102" s="11"/>
    </row>
    <row r="1103" spans="4:4" customFormat="1" x14ac:dyDescent="0.2">
      <c r="D1103" s="11"/>
    </row>
    <row r="1104" spans="4:4" customFormat="1" x14ac:dyDescent="0.2">
      <c r="D1104" s="11"/>
    </row>
    <row r="1105" spans="4:4" customFormat="1" x14ac:dyDescent="0.2">
      <c r="D1105" s="11"/>
    </row>
    <row r="1106" spans="4:4" customFormat="1" x14ac:dyDescent="0.2">
      <c r="D1106" s="11"/>
    </row>
    <row r="1107" spans="4:4" customFormat="1" x14ac:dyDescent="0.2">
      <c r="D1107" s="11"/>
    </row>
    <row r="1108" spans="4:4" customFormat="1" x14ac:dyDescent="0.2">
      <c r="D1108" s="11"/>
    </row>
    <row r="1109" spans="4:4" customFormat="1" x14ac:dyDescent="0.2">
      <c r="D1109" s="11"/>
    </row>
    <row r="1110" spans="4:4" customFormat="1" x14ac:dyDescent="0.2">
      <c r="D1110" s="11"/>
    </row>
    <row r="1111" spans="4:4" customFormat="1" x14ac:dyDescent="0.2">
      <c r="D1111" s="11"/>
    </row>
    <row r="1112" spans="4:4" customFormat="1" x14ac:dyDescent="0.2">
      <c r="D1112" s="11"/>
    </row>
    <row r="1113" spans="4:4" customFormat="1" x14ac:dyDescent="0.2">
      <c r="D1113" s="11"/>
    </row>
    <row r="1114" spans="4:4" customFormat="1" x14ac:dyDescent="0.2">
      <c r="D1114" s="11"/>
    </row>
    <row r="1115" spans="4:4" customFormat="1" x14ac:dyDescent="0.2">
      <c r="D1115" s="11"/>
    </row>
    <row r="1116" spans="4:4" customFormat="1" x14ac:dyDescent="0.2">
      <c r="D1116" s="11"/>
    </row>
    <row r="1117" spans="4:4" customFormat="1" x14ac:dyDescent="0.2">
      <c r="D1117" s="11"/>
    </row>
    <row r="1118" spans="4:4" customFormat="1" x14ac:dyDescent="0.2">
      <c r="D1118" s="11"/>
    </row>
    <row r="1119" spans="4:4" customFormat="1" x14ac:dyDescent="0.2">
      <c r="D1119" s="11"/>
    </row>
    <row r="1120" spans="4:4" customFormat="1" x14ac:dyDescent="0.2">
      <c r="D1120" s="11"/>
    </row>
    <row r="1121" spans="4:4" customFormat="1" x14ac:dyDescent="0.2">
      <c r="D1121" s="11"/>
    </row>
    <row r="1122" spans="4:4" customFormat="1" x14ac:dyDescent="0.2">
      <c r="D1122" s="11"/>
    </row>
    <row r="1123" spans="4:4" customFormat="1" x14ac:dyDescent="0.2">
      <c r="D1123" s="11"/>
    </row>
    <row r="1124" spans="4:4" customFormat="1" x14ac:dyDescent="0.2">
      <c r="D1124" s="11"/>
    </row>
    <row r="1125" spans="4:4" customFormat="1" x14ac:dyDescent="0.2">
      <c r="D1125" s="11"/>
    </row>
    <row r="1126" spans="4:4" customFormat="1" x14ac:dyDescent="0.2">
      <c r="D1126" s="11"/>
    </row>
    <row r="1127" spans="4:4" customFormat="1" x14ac:dyDescent="0.2">
      <c r="D1127" s="11"/>
    </row>
    <row r="1128" spans="4:4" customFormat="1" x14ac:dyDescent="0.2">
      <c r="D1128" s="11"/>
    </row>
    <row r="1129" spans="4:4" customFormat="1" x14ac:dyDescent="0.2">
      <c r="D1129" s="11"/>
    </row>
    <row r="1130" spans="4:4" customFormat="1" x14ac:dyDescent="0.2">
      <c r="D1130" s="11"/>
    </row>
    <row r="1131" spans="4:4" customFormat="1" x14ac:dyDescent="0.2">
      <c r="D1131" s="11"/>
    </row>
    <row r="1132" spans="4:4" customFormat="1" x14ac:dyDescent="0.2">
      <c r="D1132" s="11"/>
    </row>
    <row r="1133" spans="4:4" customFormat="1" x14ac:dyDescent="0.2">
      <c r="D1133" s="11"/>
    </row>
    <row r="1134" spans="4:4" customFormat="1" x14ac:dyDescent="0.2">
      <c r="D1134" s="11"/>
    </row>
    <row r="1135" spans="4:4" customFormat="1" x14ac:dyDescent="0.2">
      <c r="D1135" s="11"/>
    </row>
    <row r="1136" spans="4:4" customFormat="1" x14ac:dyDescent="0.2">
      <c r="D1136" s="11"/>
    </row>
    <row r="1137" spans="4:4" customFormat="1" x14ac:dyDescent="0.2">
      <c r="D1137" s="11"/>
    </row>
    <row r="1138" spans="4:4" customFormat="1" x14ac:dyDescent="0.2">
      <c r="D1138" s="11"/>
    </row>
    <row r="1139" spans="4:4" customFormat="1" x14ac:dyDescent="0.2">
      <c r="D1139" s="11"/>
    </row>
    <row r="1140" spans="4:4" customFormat="1" x14ac:dyDescent="0.2">
      <c r="D1140" s="11"/>
    </row>
    <row r="1141" spans="4:4" customFormat="1" x14ac:dyDescent="0.2">
      <c r="D1141" s="11"/>
    </row>
    <row r="1142" spans="4:4" customFormat="1" x14ac:dyDescent="0.2">
      <c r="D1142" s="11"/>
    </row>
    <row r="1143" spans="4:4" customFormat="1" x14ac:dyDescent="0.2">
      <c r="D1143" s="11"/>
    </row>
    <row r="1144" spans="4:4" customFormat="1" x14ac:dyDescent="0.2">
      <c r="D1144" s="11"/>
    </row>
    <row r="1145" spans="4:4" customFormat="1" x14ac:dyDescent="0.2">
      <c r="D1145" s="11"/>
    </row>
    <row r="1146" spans="4:4" customFormat="1" x14ac:dyDescent="0.2">
      <c r="D1146" s="11"/>
    </row>
    <row r="1147" spans="4:4" customFormat="1" x14ac:dyDescent="0.2">
      <c r="D1147" s="11"/>
    </row>
    <row r="1148" spans="4:4" customFormat="1" x14ac:dyDescent="0.2">
      <c r="D1148" s="11"/>
    </row>
    <row r="1149" spans="4:4" customFormat="1" x14ac:dyDescent="0.2">
      <c r="D1149" s="11"/>
    </row>
    <row r="1150" spans="4:4" customFormat="1" x14ac:dyDescent="0.2">
      <c r="D1150" s="11"/>
    </row>
    <row r="1151" spans="4:4" customFormat="1" x14ac:dyDescent="0.2">
      <c r="D1151" s="11"/>
    </row>
    <row r="1152" spans="4:4" customFormat="1" x14ac:dyDescent="0.2">
      <c r="D1152" s="11"/>
    </row>
    <row r="1153" spans="4:4" customFormat="1" x14ac:dyDescent="0.2">
      <c r="D1153" s="11"/>
    </row>
    <row r="1154" spans="4:4" customFormat="1" x14ac:dyDescent="0.2">
      <c r="D1154" s="11"/>
    </row>
    <row r="1155" spans="4:4" customFormat="1" x14ac:dyDescent="0.2">
      <c r="D1155" s="11"/>
    </row>
    <row r="1156" spans="4:4" customFormat="1" x14ac:dyDescent="0.2">
      <c r="D1156" s="11"/>
    </row>
    <row r="1157" spans="4:4" customFormat="1" x14ac:dyDescent="0.2">
      <c r="D1157" s="11"/>
    </row>
    <row r="1158" spans="4:4" customFormat="1" x14ac:dyDescent="0.2">
      <c r="D1158" s="11"/>
    </row>
    <row r="1159" spans="4:4" customFormat="1" x14ac:dyDescent="0.2">
      <c r="D1159" s="11"/>
    </row>
    <row r="1160" spans="4:4" customFormat="1" x14ac:dyDescent="0.2">
      <c r="D1160" s="11"/>
    </row>
    <row r="1161" spans="4:4" customFormat="1" x14ac:dyDescent="0.2">
      <c r="D1161" s="11"/>
    </row>
    <row r="1162" spans="4:4" customFormat="1" x14ac:dyDescent="0.2">
      <c r="D1162" s="11"/>
    </row>
    <row r="1163" spans="4:4" customFormat="1" x14ac:dyDescent="0.2">
      <c r="D1163" s="11"/>
    </row>
    <row r="1164" spans="4:4" customFormat="1" x14ac:dyDescent="0.2">
      <c r="D1164" s="11"/>
    </row>
    <row r="1165" spans="4:4" customFormat="1" x14ac:dyDescent="0.2">
      <c r="D1165" s="11"/>
    </row>
    <row r="1166" spans="4:4" customFormat="1" x14ac:dyDescent="0.2">
      <c r="D1166" s="11"/>
    </row>
    <row r="1167" spans="4:4" customFormat="1" x14ac:dyDescent="0.2">
      <c r="D1167" s="11"/>
    </row>
    <row r="1168" spans="4:4" customFormat="1" x14ac:dyDescent="0.2">
      <c r="D1168" s="11"/>
    </row>
    <row r="1169" spans="4:4" customFormat="1" x14ac:dyDescent="0.2">
      <c r="D1169" s="11"/>
    </row>
    <row r="1170" spans="4:4" customFormat="1" x14ac:dyDescent="0.2">
      <c r="D1170" s="11"/>
    </row>
    <row r="1171" spans="4:4" customFormat="1" x14ac:dyDescent="0.2">
      <c r="D1171" s="11"/>
    </row>
    <row r="1172" spans="4:4" customFormat="1" x14ac:dyDescent="0.2">
      <c r="D1172" s="11"/>
    </row>
    <row r="1173" spans="4:4" customFormat="1" x14ac:dyDescent="0.2">
      <c r="D1173" s="11"/>
    </row>
    <row r="1174" spans="4:4" customFormat="1" x14ac:dyDescent="0.2">
      <c r="D1174" s="11"/>
    </row>
    <row r="1175" spans="4:4" customFormat="1" x14ac:dyDescent="0.2">
      <c r="D1175" s="11"/>
    </row>
    <row r="1176" spans="4:4" customFormat="1" x14ac:dyDescent="0.2">
      <c r="D1176" s="11"/>
    </row>
    <row r="1177" spans="4:4" customFormat="1" x14ac:dyDescent="0.2">
      <c r="D1177" s="11"/>
    </row>
    <row r="1178" spans="4:4" customFormat="1" x14ac:dyDescent="0.2">
      <c r="D1178" s="11"/>
    </row>
    <row r="1179" spans="4:4" customFormat="1" x14ac:dyDescent="0.2">
      <c r="D1179" s="11"/>
    </row>
    <row r="1180" spans="4:4" customFormat="1" x14ac:dyDescent="0.2">
      <c r="D1180" s="11"/>
    </row>
    <row r="1181" spans="4:4" customFormat="1" x14ac:dyDescent="0.2">
      <c r="D1181" s="11"/>
    </row>
    <row r="1182" spans="4:4" customFormat="1" x14ac:dyDescent="0.2">
      <c r="D1182" s="11"/>
    </row>
    <row r="1183" spans="4:4" customFormat="1" x14ac:dyDescent="0.2">
      <c r="D1183" s="11"/>
    </row>
    <row r="1184" spans="4:4" customFormat="1" x14ac:dyDescent="0.2">
      <c r="D1184" s="11"/>
    </row>
    <row r="1185" spans="4:4" customFormat="1" x14ac:dyDescent="0.2">
      <c r="D1185" s="11"/>
    </row>
    <row r="1186" spans="4:4" customFormat="1" x14ac:dyDescent="0.2">
      <c r="D1186" s="11"/>
    </row>
    <row r="1187" spans="4:4" customFormat="1" x14ac:dyDescent="0.2">
      <c r="D1187" s="11"/>
    </row>
    <row r="1188" spans="4:4" customFormat="1" x14ac:dyDescent="0.2">
      <c r="D1188" s="11"/>
    </row>
    <row r="1189" spans="4:4" customFormat="1" x14ac:dyDescent="0.2">
      <c r="D1189" s="11"/>
    </row>
    <row r="1190" spans="4:4" customFormat="1" x14ac:dyDescent="0.2">
      <c r="D1190" s="11"/>
    </row>
    <row r="1191" spans="4:4" customFormat="1" x14ac:dyDescent="0.2">
      <c r="D1191" s="11"/>
    </row>
    <row r="1192" spans="4:4" customFormat="1" x14ac:dyDescent="0.2">
      <c r="D1192" s="11"/>
    </row>
    <row r="1193" spans="4:4" customFormat="1" x14ac:dyDescent="0.2">
      <c r="D1193" s="11"/>
    </row>
    <row r="1194" spans="4:4" customFormat="1" x14ac:dyDescent="0.2">
      <c r="D1194" s="11"/>
    </row>
    <row r="1195" spans="4:4" customFormat="1" x14ac:dyDescent="0.2">
      <c r="D1195" s="11"/>
    </row>
    <row r="1196" spans="4:4" customFormat="1" x14ac:dyDescent="0.2">
      <c r="D1196" s="11"/>
    </row>
    <row r="1197" spans="4:4" customFormat="1" x14ac:dyDescent="0.2">
      <c r="D1197" s="11"/>
    </row>
    <row r="1198" spans="4:4" customFormat="1" x14ac:dyDescent="0.2">
      <c r="D1198" s="11"/>
    </row>
    <row r="1199" spans="4:4" customFormat="1" x14ac:dyDescent="0.2">
      <c r="D1199" s="11"/>
    </row>
    <row r="1200" spans="4:4" customFormat="1" x14ac:dyDescent="0.2">
      <c r="D1200" s="11"/>
    </row>
    <row r="1201" spans="4:4" customFormat="1" x14ac:dyDescent="0.2">
      <c r="D1201" s="11"/>
    </row>
    <row r="1202" spans="4:4" customFormat="1" x14ac:dyDescent="0.2">
      <c r="D1202" s="11"/>
    </row>
    <row r="1203" spans="4:4" customFormat="1" x14ac:dyDescent="0.2">
      <c r="D1203" s="11"/>
    </row>
    <row r="1204" spans="4:4" customFormat="1" x14ac:dyDescent="0.2">
      <c r="D1204" s="11"/>
    </row>
    <row r="1205" spans="4:4" customFormat="1" x14ac:dyDescent="0.2">
      <c r="D1205" s="11"/>
    </row>
    <row r="1206" spans="4:4" customFormat="1" x14ac:dyDescent="0.2">
      <c r="D1206" s="11"/>
    </row>
    <row r="1207" spans="4:4" customFormat="1" x14ac:dyDescent="0.2">
      <c r="D1207" s="11"/>
    </row>
    <row r="1208" spans="4:4" customFormat="1" x14ac:dyDescent="0.2">
      <c r="D1208" s="11"/>
    </row>
    <row r="1209" spans="4:4" customFormat="1" x14ac:dyDescent="0.2">
      <c r="D1209" s="11"/>
    </row>
    <row r="1210" spans="4:4" customFormat="1" x14ac:dyDescent="0.2">
      <c r="D1210" s="11"/>
    </row>
    <row r="1211" spans="4:4" customFormat="1" x14ac:dyDescent="0.2">
      <c r="D1211" s="11"/>
    </row>
    <row r="1212" spans="4:4" customFormat="1" x14ac:dyDescent="0.2">
      <c r="D1212" s="11"/>
    </row>
    <row r="1213" spans="4:4" customFormat="1" x14ac:dyDescent="0.2">
      <c r="D1213" s="11"/>
    </row>
    <row r="1214" spans="4:4" customFormat="1" x14ac:dyDescent="0.2">
      <c r="D1214" s="11"/>
    </row>
    <row r="1215" spans="4:4" customFormat="1" x14ac:dyDescent="0.2">
      <c r="D1215" s="11"/>
    </row>
    <row r="1216" spans="4:4" customFormat="1" x14ac:dyDescent="0.2">
      <c r="D1216" s="11"/>
    </row>
    <row r="1217" spans="4:4" customFormat="1" x14ac:dyDescent="0.2">
      <c r="D1217" s="11"/>
    </row>
    <row r="1218" spans="4:4" customFormat="1" x14ac:dyDescent="0.2">
      <c r="D1218" s="11"/>
    </row>
    <row r="1219" spans="4:4" customFormat="1" x14ac:dyDescent="0.2">
      <c r="D1219" s="11"/>
    </row>
    <row r="1220" spans="4:4" customFormat="1" x14ac:dyDescent="0.2">
      <c r="D1220" s="11"/>
    </row>
    <row r="1221" spans="4:4" customFormat="1" x14ac:dyDescent="0.2">
      <c r="D1221" s="11"/>
    </row>
    <row r="1222" spans="4:4" customFormat="1" x14ac:dyDescent="0.2">
      <c r="D1222" s="11"/>
    </row>
    <row r="1223" spans="4:4" customFormat="1" x14ac:dyDescent="0.2">
      <c r="D1223" s="11"/>
    </row>
    <row r="1224" spans="4:4" customFormat="1" x14ac:dyDescent="0.2">
      <c r="D1224" s="11"/>
    </row>
    <row r="1225" spans="4:4" customFormat="1" x14ac:dyDescent="0.2">
      <c r="D1225" s="11"/>
    </row>
    <row r="1226" spans="4:4" customFormat="1" x14ac:dyDescent="0.2">
      <c r="D1226" s="11"/>
    </row>
    <row r="1227" spans="4:4" customFormat="1" x14ac:dyDescent="0.2">
      <c r="D1227" s="11"/>
    </row>
    <row r="1228" spans="4:4" customFormat="1" x14ac:dyDescent="0.2">
      <c r="D1228" s="11"/>
    </row>
    <row r="1229" spans="4:4" customFormat="1" x14ac:dyDescent="0.2">
      <c r="D1229" s="11"/>
    </row>
    <row r="1230" spans="4:4" customFormat="1" x14ac:dyDescent="0.2">
      <c r="D1230" s="11"/>
    </row>
    <row r="1231" spans="4:4" customFormat="1" x14ac:dyDescent="0.2">
      <c r="D1231" s="11"/>
    </row>
    <row r="1232" spans="4:4" customFormat="1" x14ac:dyDescent="0.2">
      <c r="D1232" s="11"/>
    </row>
    <row r="1233" spans="4:4" customFormat="1" x14ac:dyDescent="0.2">
      <c r="D1233" s="11"/>
    </row>
    <row r="1234" spans="4:4" customFormat="1" x14ac:dyDescent="0.2">
      <c r="D1234" s="11"/>
    </row>
    <row r="1235" spans="4:4" customFormat="1" x14ac:dyDescent="0.2">
      <c r="D1235" s="11"/>
    </row>
    <row r="1236" spans="4:4" customFormat="1" x14ac:dyDescent="0.2">
      <c r="D1236" s="11"/>
    </row>
    <row r="1237" spans="4:4" customFormat="1" x14ac:dyDescent="0.2">
      <c r="D1237" s="11"/>
    </row>
    <row r="1238" spans="4:4" customFormat="1" x14ac:dyDescent="0.2">
      <c r="D1238" s="11"/>
    </row>
    <row r="1239" spans="4:4" customFormat="1" x14ac:dyDescent="0.2">
      <c r="D1239" s="11"/>
    </row>
    <row r="1240" spans="4:4" customFormat="1" x14ac:dyDescent="0.2">
      <c r="D1240" s="11"/>
    </row>
    <row r="1241" spans="4:4" customFormat="1" x14ac:dyDescent="0.2">
      <c r="D1241" s="11"/>
    </row>
    <row r="1242" spans="4:4" customFormat="1" x14ac:dyDescent="0.2">
      <c r="D1242" s="11"/>
    </row>
    <row r="1243" spans="4:4" customFormat="1" x14ac:dyDescent="0.2">
      <c r="D1243" s="11"/>
    </row>
    <row r="1244" spans="4:4" customFormat="1" x14ac:dyDescent="0.2">
      <c r="D1244" s="11"/>
    </row>
    <row r="1245" spans="4:4" customFormat="1" x14ac:dyDescent="0.2">
      <c r="D1245" s="11"/>
    </row>
    <row r="1246" spans="4:4" customFormat="1" x14ac:dyDescent="0.2">
      <c r="D1246" s="11"/>
    </row>
    <row r="1247" spans="4:4" customFormat="1" x14ac:dyDescent="0.2">
      <c r="D1247" s="11"/>
    </row>
    <row r="1248" spans="4:4" customFormat="1" x14ac:dyDescent="0.2">
      <c r="D1248" s="11"/>
    </row>
    <row r="1249" spans="4:4" customFormat="1" x14ac:dyDescent="0.2">
      <c r="D1249" s="11"/>
    </row>
    <row r="1250" spans="4:4" customFormat="1" x14ac:dyDescent="0.2">
      <c r="D1250" s="11"/>
    </row>
    <row r="1251" spans="4:4" customFormat="1" x14ac:dyDescent="0.2">
      <c r="D1251" s="11"/>
    </row>
    <row r="1252" spans="4:4" customFormat="1" x14ac:dyDescent="0.2">
      <c r="D1252" s="11"/>
    </row>
    <row r="1253" spans="4:4" customFormat="1" x14ac:dyDescent="0.2">
      <c r="D1253" s="11"/>
    </row>
    <row r="1254" spans="4:4" customFormat="1" x14ac:dyDescent="0.2">
      <c r="D1254" s="11"/>
    </row>
    <row r="1255" spans="4:4" customFormat="1" x14ac:dyDescent="0.2">
      <c r="D1255" s="11"/>
    </row>
    <row r="1256" spans="4:4" customFormat="1" x14ac:dyDescent="0.2">
      <c r="D1256" s="11"/>
    </row>
    <row r="1257" spans="4:4" customFormat="1" x14ac:dyDescent="0.2">
      <c r="D1257" s="11"/>
    </row>
    <row r="1258" spans="4:4" customFormat="1" x14ac:dyDescent="0.2">
      <c r="D1258" s="11"/>
    </row>
    <row r="1259" spans="4:4" customFormat="1" x14ac:dyDescent="0.2">
      <c r="D1259" s="11"/>
    </row>
    <row r="1260" spans="4:4" customFormat="1" x14ac:dyDescent="0.2">
      <c r="D1260" s="11"/>
    </row>
    <row r="1261" spans="4:4" customFormat="1" x14ac:dyDescent="0.2">
      <c r="D1261" s="11"/>
    </row>
    <row r="1262" spans="4:4" customFormat="1" x14ac:dyDescent="0.2">
      <c r="D1262" s="11"/>
    </row>
    <row r="1263" spans="4:4" customFormat="1" x14ac:dyDescent="0.2">
      <c r="D1263" s="11"/>
    </row>
    <row r="1264" spans="4:4" customFormat="1" x14ac:dyDescent="0.2">
      <c r="D1264" s="11"/>
    </row>
    <row r="1265" spans="4:4" customFormat="1" x14ac:dyDescent="0.2">
      <c r="D1265" s="11"/>
    </row>
    <row r="1266" spans="4:4" customFormat="1" x14ac:dyDescent="0.2">
      <c r="D1266" s="11"/>
    </row>
    <row r="1267" spans="4:4" customFormat="1" x14ac:dyDescent="0.2">
      <c r="D1267" s="11"/>
    </row>
    <row r="1268" spans="4:4" customFormat="1" x14ac:dyDescent="0.2">
      <c r="D1268" s="11"/>
    </row>
    <row r="1269" spans="4:4" customFormat="1" x14ac:dyDescent="0.2">
      <c r="D1269" s="11"/>
    </row>
    <row r="1270" spans="4:4" customFormat="1" x14ac:dyDescent="0.2">
      <c r="D1270" s="11"/>
    </row>
    <row r="1271" spans="4:4" customFormat="1" x14ac:dyDescent="0.2">
      <c r="D1271" s="11"/>
    </row>
    <row r="1272" spans="4:4" customFormat="1" x14ac:dyDescent="0.2">
      <c r="D1272" s="11"/>
    </row>
    <row r="1273" spans="4:4" customFormat="1" x14ac:dyDescent="0.2">
      <c r="D1273" s="11"/>
    </row>
    <row r="1274" spans="4:4" customFormat="1" x14ac:dyDescent="0.2">
      <c r="D1274" s="11"/>
    </row>
    <row r="1275" spans="4:4" customFormat="1" x14ac:dyDescent="0.2">
      <c r="D1275" s="11"/>
    </row>
    <row r="1276" spans="4:4" customFormat="1" x14ac:dyDescent="0.2">
      <c r="D1276" s="11"/>
    </row>
    <row r="1277" spans="4:4" customFormat="1" x14ac:dyDescent="0.2">
      <c r="D1277" s="11"/>
    </row>
    <row r="1278" spans="4:4" customFormat="1" x14ac:dyDescent="0.2">
      <c r="D1278" s="11"/>
    </row>
    <row r="1279" spans="4:4" customFormat="1" x14ac:dyDescent="0.2">
      <c r="D1279" s="11"/>
    </row>
    <row r="1280" spans="4:4" customFormat="1" x14ac:dyDescent="0.2">
      <c r="D1280" s="11"/>
    </row>
    <row r="1281" spans="4:4" customFormat="1" x14ac:dyDescent="0.2">
      <c r="D1281" s="11"/>
    </row>
    <row r="1282" spans="4:4" customFormat="1" x14ac:dyDescent="0.2">
      <c r="D1282" s="11"/>
    </row>
    <row r="1283" spans="4:4" customFormat="1" x14ac:dyDescent="0.2">
      <c r="D1283" s="11"/>
    </row>
    <row r="1284" spans="4:4" customFormat="1" x14ac:dyDescent="0.2">
      <c r="D1284" s="11"/>
    </row>
    <row r="1285" spans="4:4" customFormat="1" x14ac:dyDescent="0.2">
      <c r="D1285" s="11"/>
    </row>
    <row r="1286" spans="4:4" customFormat="1" x14ac:dyDescent="0.2">
      <c r="D1286" s="11"/>
    </row>
    <row r="1287" spans="4:4" customFormat="1" x14ac:dyDescent="0.2">
      <c r="D1287" s="11"/>
    </row>
    <row r="1288" spans="4:4" customFormat="1" x14ac:dyDescent="0.2">
      <c r="D1288" s="11"/>
    </row>
    <row r="1289" spans="4:4" customFormat="1" x14ac:dyDescent="0.2">
      <c r="D1289" s="11"/>
    </row>
    <row r="1290" spans="4:4" customFormat="1" x14ac:dyDescent="0.2">
      <c r="D1290" s="11"/>
    </row>
    <row r="1291" spans="4:4" customFormat="1" x14ac:dyDescent="0.2">
      <c r="D1291" s="11"/>
    </row>
    <row r="1292" spans="4:4" customFormat="1" x14ac:dyDescent="0.2">
      <c r="D1292" s="11"/>
    </row>
    <row r="1293" spans="4:4" customFormat="1" x14ac:dyDescent="0.2">
      <c r="D1293" s="11"/>
    </row>
    <row r="1294" spans="4:4" customFormat="1" x14ac:dyDescent="0.2">
      <c r="D1294" s="11"/>
    </row>
    <row r="1295" spans="4:4" customFormat="1" x14ac:dyDescent="0.2">
      <c r="D1295" s="11"/>
    </row>
    <row r="1296" spans="4:4" customFormat="1" x14ac:dyDescent="0.2">
      <c r="D1296" s="11"/>
    </row>
    <row r="1297" spans="4:4" customFormat="1" x14ac:dyDescent="0.2">
      <c r="D1297" s="11"/>
    </row>
    <row r="1298" spans="4:4" customFormat="1" x14ac:dyDescent="0.2">
      <c r="D1298" s="11"/>
    </row>
    <row r="1299" spans="4:4" customFormat="1" x14ac:dyDescent="0.2">
      <c r="D1299" s="11"/>
    </row>
    <row r="1300" spans="4:4" customFormat="1" x14ac:dyDescent="0.2">
      <c r="D1300" s="11"/>
    </row>
    <row r="1301" spans="4:4" customFormat="1" x14ac:dyDescent="0.2">
      <c r="D1301" s="11"/>
    </row>
    <row r="1302" spans="4:4" customFormat="1" x14ac:dyDescent="0.2">
      <c r="D1302" s="11"/>
    </row>
    <row r="1303" spans="4:4" customFormat="1" x14ac:dyDescent="0.2">
      <c r="D1303" s="11"/>
    </row>
    <row r="1304" spans="4:4" customFormat="1" x14ac:dyDescent="0.2">
      <c r="D1304" s="11"/>
    </row>
    <row r="1305" spans="4:4" customFormat="1" x14ac:dyDescent="0.2">
      <c r="D1305" s="11"/>
    </row>
    <row r="1306" spans="4:4" customFormat="1" x14ac:dyDescent="0.2">
      <c r="D1306" s="11"/>
    </row>
    <row r="1307" spans="4:4" customFormat="1" x14ac:dyDescent="0.2">
      <c r="D1307" s="11"/>
    </row>
    <row r="1308" spans="4:4" customFormat="1" x14ac:dyDescent="0.2">
      <c r="D1308" s="11"/>
    </row>
    <row r="1309" spans="4:4" customFormat="1" x14ac:dyDescent="0.2">
      <c r="D1309" s="11"/>
    </row>
    <row r="1310" spans="4:4" customFormat="1" x14ac:dyDescent="0.2">
      <c r="D1310" s="11"/>
    </row>
    <row r="1311" spans="4:4" customFormat="1" x14ac:dyDescent="0.2">
      <c r="D1311" s="11"/>
    </row>
    <row r="1312" spans="4:4" customFormat="1" x14ac:dyDescent="0.2">
      <c r="D1312" s="11"/>
    </row>
    <row r="1313" spans="4:4" customFormat="1" x14ac:dyDescent="0.2">
      <c r="D1313" s="11"/>
    </row>
    <row r="1314" spans="4:4" customFormat="1" x14ac:dyDescent="0.2">
      <c r="D1314" s="11"/>
    </row>
    <row r="1315" spans="4:4" customFormat="1" x14ac:dyDescent="0.2">
      <c r="D1315" s="11"/>
    </row>
    <row r="1316" spans="4:4" customFormat="1" x14ac:dyDescent="0.2">
      <c r="D1316" s="11"/>
    </row>
    <row r="1317" spans="4:4" customFormat="1" x14ac:dyDescent="0.2">
      <c r="D1317" s="11"/>
    </row>
    <row r="1318" spans="4:4" customFormat="1" x14ac:dyDescent="0.2">
      <c r="D1318" s="11"/>
    </row>
    <row r="1319" spans="4:4" customFormat="1" x14ac:dyDescent="0.2">
      <c r="D1319" s="11"/>
    </row>
    <row r="1320" spans="4:4" customFormat="1" x14ac:dyDescent="0.2">
      <c r="D1320" s="11"/>
    </row>
    <row r="1321" spans="4:4" customFormat="1" x14ac:dyDescent="0.2">
      <c r="D1321" s="11"/>
    </row>
    <row r="1322" spans="4:4" customFormat="1" x14ac:dyDescent="0.2">
      <c r="D1322" s="11"/>
    </row>
    <row r="1323" spans="4:4" customFormat="1" x14ac:dyDescent="0.2">
      <c r="D1323" s="11"/>
    </row>
    <row r="1324" spans="4:4" customFormat="1" x14ac:dyDescent="0.2">
      <c r="D1324" s="11"/>
    </row>
    <row r="1325" spans="4:4" customFormat="1" x14ac:dyDescent="0.2">
      <c r="D1325" s="11"/>
    </row>
    <row r="1326" spans="4:4" customFormat="1" x14ac:dyDescent="0.2">
      <c r="D1326" s="11"/>
    </row>
    <row r="1327" spans="4:4" customFormat="1" x14ac:dyDescent="0.2">
      <c r="D1327" s="11"/>
    </row>
    <row r="1328" spans="4:4" customFormat="1" x14ac:dyDescent="0.2">
      <c r="D1328" s="11"/>
    </row>
    <row r="1329" spans="4:4" customFormat="1" x14ac:dyDescent="0.2">
      <c r="D1329" s="11"/>
    </row>
    <row r="1330" spans="4:4" customFormat="1" x14ac:dyDescent="0.2">
      <c r="D1330" s="11"/>
    </row>
    <row r="1331" spans="4:4" customFormat="1" x14ac:dyDescent="0.2">
      <c r="D1331" s="11"/>
    </row>
    <row r="1332" spans="4:4" customFormat="1" x14ac:dyDescent="0.2">
      <c r="D1332" s="11"/>
    </row>
    <row r="1333" spans="4:4" customFormat="1" x14ac:dyDescent="0.2">
      <c r="D1333" s="11"/>
    </row>
    <row r="1334" spans="4:4" customFormat="1" x14ac:dyDescent="0.2">
      <c r="D1334" s="11"/>
    </row>
    <row r="1335" spans="4:4" customFormat="1" x14ac:dyDescent="0.2">
      <c r="D1335" s="11"/>
    </row>
    <row r="1336" spans="4:4" customFormat="1" x14ac:dyDescent="0.2">
      <c r="D1336" s="11"/>
    </row>
    <row r="1337" spans="4:4" customFormat="1" x14ac:dyDescent="0.2">
      <c r="D1337" s="11"/>
    </row>
    <row r="1338" spans="4:4" customFormat="1" x14ac:dyDescent="0.2">
      <c r="D1338" s="11"/>
    </row>
    <row r="1339" spans="4:4" customFormat="1" x14ac:dyDescent="0.2">
      <c r="D1339" s="11"/>
    </row>
    <row r="1340" spans="4:4" customFormat="1" x14ac:dyDescent="0.2">
      <c r="D1340" s="11"/>
    </row>
    <row r="1341" spans="4:4" customFormat="1" x14ac:dyDescent="0.2">
      <c r="D1341" s="11"/>
    </row>
    <row r="1342" spans="4:4" customFormat="1" x14ac:dyDescent="0.2">
      <c r="D1342" s="11"/>
    </row>
    <row r="1343" spans="4:4" customFormat="1" x14ac:dyDescent="0.2">
      <c r="D1343" s="11"/>
    </row>
    <row r="1344" spans="4:4" customFormat="1" x14ac:dyDescent="0.2">
      <c r="D1344" s="11"/>
    </row>
    <row r="1345" spans="4:4" customFormat="1" x14ac:dyDescent="0.2">
      <c r="D1345" s="11"/>
    </row>
    <row r="1346" spans="4:4" customFormat="1" x14ac:dyDescent="0.2">
      <c r="D1346" s="11"/>
    </row>
    <row r="1347" spans="4:4" customFormat="1" x14ac:dyDescent="0.2">
      <c r="D1347" s="11"/>
    </row>
    <row r="1348" spans="4:4" customFormat="1" x14ac:dyDescent="0.2">
      <c r="D1348" s="11"/>
    </row>
    <row r="1349" spans="4:4" customFormat="1" x14ac:dyDescent="0.2">
      <c r="D1349" s="11"/>
    </row>
    <row r="1350" spans="4:4" customFormat="1" x14ac:dyDescent="0.2">
      <c r="D1350" s="11"/>
    </row>
    <row r="1351" spans="4:4" customFormat="1" x14ac:dyDescent="0.2">
      <c r="D1351" s="11"/>
    </row>
    <row r="1352" spans="4:4" customFormat="1" x14ac:dyDescent="0.2">
      <c r="D1352" s="11"/>
    </row>
    <row r="1353" spans="4:4" customFormat="1" x14ac:dyDescent="0.2">
      <c r="D1353" s="11"/>
    </row>
    <row r="1354" spans="4:4" customFormat="1" x14ac:dyDescent="0.2">
      <c r="D1354" s="11"/>
    </row>
    <row r="1355" spans="4:4" customFormat="1" x14ac:dyDescent="0.2">
      <c r="D1355" s="11"/>
    </row>
    <row r="1356" spans="4:4" customFormat="1" x14ac:dyDescent="0.2">
      <c r="D1356" s="11"/>
    </row>
    <row r="1357" spans="4:4" customFormat="1" x14ac:dyDescent="0.2">
      <c r="D1357" s="11"/>
    </row>
    <row r="1358" spans="4:4" customFormat="1" x14ac:dyDescent="0.2">
      <c r="D1358" s="11"/>
    </row>
    <row r="1359" spans="4:4" customFormat="1" x14ac:dyDescent="0.2">
      <c r="D1359" s="11"/>
    </row>
    <row r="1360" spans="4:4" customFormat="1" x14ac:dyDescent="0.2">
      <c r="D1360" s="11"/>
    </row>
    <row r="1361" spans="4:4" customFormat="1" x14ac:dyDescent="0.2">
      <c r="D1361" s="11"/>
    </row>
    <row r="1362" spans="4:4" customFormat="1" x14ac:dyDescent="0.2">
      <c r="D1362" s="11"/>
    </row>
    <row r="1363" spans="4:4" customFormat="1" x14ac:dyDescent="0.2">
      <c r="D1363" s="11"/>
    </row>
    <row r="1364" spans="4:4" customFormat="1" x14ac:dyDescent="0.2">
      <c r="D1364" s="11"/>
    </row>
    <row r="1365" spans="4:4" customFormat="1" x14ac:dyDescent="0.2">
      <c r="D1365" s="11"/>
    </row>
    <row r="1366" spans="4:4" customFormat="1" x14ac:dyDescent="0.2">
      <c r="D1366" s="11"/>
    </row>
    <row r="1367" spans="4:4" customFormat="1" x14ac:dyDescent="0.2">
      <c r="D1367" s="11"/>
    </row>
    <row r="1368" spans="4:4" customFormat="1" x14ac:dyDescent="0.2">
      <c r="D1368" s="11"/>
    </row>
    <row r="1369" spans="4:4" customFormat="1" x14ac:dyDescent="0.2">
      <c r="D1369" s="11"/>
    </row>
    <row r="1370" spans="4:4" customFormat="1" x14ac:dyDescent="0.2">
      <c r="D1370" s="11"/>
    </row>
    <row r="1371" spans="4:4" customFormat="1" x14ac:dyDescent="0.2">
      <c r="D1371" s="11"/>
    </row>
    <row r="1372" spans="4:4" customFormat="1" x14ac:dyDescent="0.2">
      <c r="D1372" s="11"/>
    </row>
    <row r="1373" spans="4:4" customFormat="1" x14ac:dyDescent="0.2">
      <c r="D1373" s="11"/>
    </row>
    <row r="1374" spans="4:4" customFormat="1" x14ac:dyDescent="0.2">
      <c r="D1374" s="11"/>
    </row>
    <row r="1375" spans="4:4" customFormat="1" x14ac:dyDescent="0.2">
      <c r="D1375" s="11"/>
    </row>
    <row r="1376" spans="4:4" customFormat="1" x14ac:dyDescent="0.2">
      <c r="D1376" s="11"/>
    </row>
    <row r="1377" spans="4:4" customFormat="1" x14ac:dyDescent="0.2">
      <c r="D1377" s="11"/>
    </row>
    <row r="1378" spans="4:4" customFormat="1" x14ac:dyDescent="0.2">
      <c r="D1378" s="11"/>
    </row>
    <row r="1379" spans="4:4" customFormat="1" x14ac:dyDescent="0.2">
      <c r="D1379" s="11"/>
    </row>
    <row r="1380" spans="4:4" customFormat="1" x14ac:dyDescent="0.2">
      <c r="D1380" s="11"/>
    </row>
    <row r="1381" spans="4:4" customFormat="1" x14ac:dyDescent="0.2">
      <c r="D1381" s="11"/>
    </row>
    <row r="1382" spans="4:4" customFormat="1" x14ac:dyDescent="0.2">
      <c r="D1382" s="11"/>
    </row>
    <row r="1383" spans="4:4" customFormat="1" x14ac:dyDescent="0.2">
      <c r="D1383" s="11"/>
    </row>
    <row r="1384" spans="4:4" customFormat="1" x14ac:dyDescent="0.2">
      <c r="D1384" s="11"/>
    </row>
    <row r="1385" spans="4:4" customFormat="1" x14ac:dyDescent="0.2">
      <c r="D1385" s="11"/>
    </row>
    <row r="1386" spans="4:4" customFormat="1" x14ac:dyDescent="0.2">
      <c r="D1386" s="11"/>
    </row>
    <row r="1387" spans="4:4" customFormat="1" x14ac:dyDescent="0.2">
      <c r="D1387" s="11"/>
    </row>
    <row r="1388" spans="4:4" customFormat="1" x14ac:dyDescent="0.2">
      <c r="D1388" s="11"/>
    </row>
    <row r="1389" spans="4:4" customFormat="1" x14ac:dyDescent="0.2">
      <c r="D1389" s="11"/>
    </row>
    <row r="1390" spans="4:4" customFormat="1" x14ac:dyDescent="0.2">
      <c r="D1390" s="11"/>
    </row>
    <row r="1391" spans="4:4" customFormat="1" x14ac:dyDescent="0.2">
      <c r="D1391" s="11"/>
    </row>
    <row r="1392" spans="4:4" customFormat="1" x14ac:dyDescent="0.2">
      <c r="D1392" s="11"/>
    </row>
    <row r="1393" spans="4:4" customFormat="1" x14ac:dyDescent="0.2">
      <c r="D1393" s="11"/>
    </row>
    <row r="1394" spans="4:4" customFormat="1" x14ac:dyDescent="0.2">
      <c r="D1394" s="11"/>
    </row>
    <row r="1395" spans="4:4" customFormat="1" x14ac:dyDescent="0.2">
      <c r="D1395" s="11"/>
    </row>
    <row r="1396" spans="4:4" customFormat="1" x14ac:dyDescent="0.2">
      <c r="D1396" s="11"/>
    </row>
    <row r="1397" spans="4:4" customFormat="1" x14ac:dyDescent="0.2">
      <c r="D1397" s="11"/>
    </row>
    <row r="1398" spans="4:4" customFormat="1" x14ac:dyDescent="0.2">
      <c r="D1398" s="11"/>
    </row>
    <row r="1399" spans="4:4" customFormat="1" x14ac:dyDescent="0.2">
      <c r="D1399" s="11"/>
    </row>
    <row r="1400" spans="4:4" customFormat="1" x14ac:dyDescent="0.2">
      <c r="D1400" s="11"/>
    </row>
    <row r="1401" spans="4:4" customFormat="1" x14ac:dyDescent="0.2">
      <c r="D1401" s="11"/>
    </row>
    <row r="1402" spans="4:4" customFormat="1" x14ac:dyDescent="0.2">
      <c r="D1402" s="11"/>
    </row>
    <row r="1403" spans="4:4" customFormat="1" x14ac:dyDescent="0.2">
      <c r="D1403" s="11"/>
    </row>
    <row r="1404" spans="4:4" customFormat="1" x14ac:dyDescent="0.2">
      <c r="D1404" s="11"/>
    </row>
    <row r="1405" spans="4:4" customFormat="1" x14ac:dyDescent="0.2">
      <c r="D1405" s="11"/>
    </row>
    <row r="1406" spans="4:4" customFormat="1" x14ac:dyDescent="0.2">
      <c r="D1406" s="11"/>
    </row>
    <row r="1407" spans="4:4" customFormat="1" x14ac:dyDescent="0.2">
      <c r="D1407" s="11"/>
    </row>
    <row r="1408" spans="4:4" customFormat="1" x14ac:dyDescent="0.2">
      <c r="D1408" s="11"/>
    </row>
    <row r="1409" spans="4:4" customFormat="1" x14ac:dyDescent="0.2">
      <c r="D1409" s="11"/>
    </row>
    <row r="1410" spans="4:4" customFormat="1" x14ac:dyDescent="0.2">
      <c r="D1410" s="11"/>
    </row>
    <row r="1411" spans="4:4" customFormat="1" x14ac:dyDescent="0.2">
      <c r="D1411" s="11"/>
    </row>
    <row r="1412" spans="4:4" customFormat="1" x14ac:dyDescent="0.2">
      <c r="D1412" s="11"/>
    </row>
    <row r="1413" spans="4:4" customFormat="1" x14ac:dyDescent="0.2">
      <c r="D1413" s="11"/>
    </row>
    <row r="1414" spans="4:4" customFormat="1" x14ac:dyDescent="0.2">
      <c r="D1414" s="11"/>
    </row>
    <row r="1415" spans="4:4" customFormat="1" x14ac:dyDescent="0.2">
      <c r="D1415" s="11"/>
    </row>
    <row r="1416" spans="4:4" customFormat="1" x14ac:dyDescent="0.2">
      <c r="D1416" s="11"/>
    </row>
    <row r="1417" spans="4:4" customFormat="1" x14ac:dyDescent="0.2">
      <c r="D1417" s="11"/>
    </row>
    <row r="1418" spans="4:4" customFormat="1" x14ac:dyDescent="0.2">
      <c r="D1418" s="11"/>
    </row>
    <row r="1419" spans="4:4" customFormat="1" x14ac:dyDescent="0.2">
      <c r="D1419" s="11"/>
    </row>
    <row r="1420" spans="4:4" customFormat="1" x14ac:dyDescent="0.2">
      <c r="D1420" s="11"/>
    </row>
    <row r="1421" spans="4:4" customFormat="1" x14ac:dyDescent="0.2">
      <c r="D1421" s="11"/>
    </row>
    <row r="1422" spans="4:4" customFormat="1" x14ac:dyDescent="0.2">
      <c r="D1422" s="11"/>
    </row>
    <row r="1423" spans="4:4" customFormat="1" x14ac:dyDescent="0.2">
      <c r="D1423" s="11"/>
    </row>
    <row r="1424" spans="4:4" customFormat="1" x14ac:dyDescent="0.2">
      <c r="D1424" s="11"/>
    </row>
    <row r="1425" spans="4:4" customFormat="1" x14ac:dyDescent="0.2">
      <c r="D1425" s="11"/>
    </row>
    <row r="1426" spans="4:4" customFormat="1" x14ac:dyDescent="0.2">
      <c r="D1426" s="11"/>
    </row>
    <row r="1427" spans="4:4" customFormat="1" x14ac:dyDescent="0.2">
      <c r="D1427" s="11"/>
    </row>
    <row r="1428" spans="4:4" customFormat="1" x14ac:dyDescent="0.2">
      <c r="D1428" s="11"/>
    </row>
    <row r="1429" spans="4:4" customFormat="1" x14ac:dyDescent="0.2">
      <c r="D1429" s="11"/>
    </row>
    <row r="1430" spans="4:4" customFormat="1" x14ac:dyDescent="0.2">
      <c r="D1430" s="11"/>
    </row>
    <row r="1431" spans="4:4" customFormat="1" x14ac:dyDescent="0.2">
      <c r="D1431" s="11"/>
    </row>
    <row r="1432" spans="4:4" customFormat="1" x14ac:dyDescent="0.2">
      <c r="D1432" s="11"/>
    </row>
    <row r="1433" spans="4:4" customFormat="1" x14ac:dyDescent="0.2">
      <c r="D1433" s="11"/>
    </row>
    <row r="1434" spans="4:4" customFormat="1" x14ac:dyDescent="0.2">
      <c r="D1434" s="11"/>
    </row>
    <row r="1435" spans="4:4" customFormat="1" x14ac:dyDescent="0.2">
      <c r="D1435" s="11"/>
    </row>
    <row r="1436" spans="4:4" customFormat="1" x14ac:dyDescent="0.2">
      <c r="D1436" s="11"/>
    </row>
    <row r="1437" spans="4:4" customFormat="1" x14ac:dyDescent="0.2">
      <c r="D1437" s="11"/>
    </row>
    <row r="1438" spans="4:4" customFormat="1" x14ac:dyDescent="0.2">
      <c r="D1438" s="11"/>
    </row>
    <row r="1439" spans="4:4" customFormat="1" x14ac:dyDescent="0.2">
      <c r="D1439" s="11"/>
    </row>
    <row r="1440" spans="4:4" customFormat="1" x14ac:dyDescent="0.2">
      <c r="D1440" s="11"/>
    </row>
    <row r="1441" spans="4:4" customFormat="1" x14ac:dyDescent="0.2">
      <c r="D1441" s="11"/>
    </row>
    <row r="1442" spans="4:4" customFormat="1" x14ac:dyDescent="0.2">
      <c r="D1442" s="11"/>
    </row>
    <row r="1443" spans="4:4" customFormat="1" x14ac:dyDescent="0.2">
      <c r="D1443" s="11"/>
    </row>
    <row r="1444" spans="4:4" customFormat="1" x14ac:dyDescent="0.2">
      <c r="D1444" s="11"/>
    </row>
    <row r="1445" spans="4:4" customFormat="1" x14ac:dyDescent="0.2">
      <c r="D1445" s="11"/>
    </row>
    <row r="1446" spans="4:4" customFormat="1" x14ac:dyDescent="0.2">
      <c r="D1446" s="11"/>
    </row>
    <row r="1447" spans="4:4" customFormat="1" x14ac:dyDescent="0.2">
      <c r="D1447" s="11"/>
    </row>
    <row r="1448" spans="4:4" customFormat="1" x14ac:dyDescent="0.2">
      <c r="D1448" s="11"/>
    </row>
    <row r="1449" spans="4:4" customFormat="1" x14ac:dyDescent="0.2">
      <c r="D1449" s="11"/>
    </row>
    <row r="1450" spans="4:4" customFormat="1" x14ac:dyDescent="0.2">
      <c r="D1450" s="11"/>
    </row>
    <row r="1451" spans="4:4" customFormat="1" x14ac:dyDescent="0.2">
      <c r="D1451" s="11"/>
    </row>
    <row r="1452" spans="4:4" customFormat="1" x14ac:dyDescent="0.2">
      <c r="D1452" s="11"/>
    </row>
    <row r="1453" spans="4:4" customFormat="1" x14ac:dyDescent="0.2">
      <c r="D1453" s="11"/>
    </row>
    <row r="1454" spans="4:4" customFormat="1" x14ac:dyDescent="0.2">
      <c r="D1454" s="11"/>
    </row>
    <row r="1455" spans="4:4" customFormat="1" x14ac:dyDescent="0.2">
      <c r="D1455" s="11"/>
    </row>
    <row r="1456" spans="4:4" customFormat="1" x14ac:dyDescent="0.2">
      <c r="D1456" s="11"/>
    </row>
    <row r="1457" spans="4:4" customFormat="1" x14ac:dyDescent="0.2">
      <c r="D1457" s="11"/>
    </row>
    <row r="1458" spans="4:4" customFormat="1" x14ac:dyDescent="0.2">
      <c r="D1458" s="11"/>
    </row>
    <row r="1459" spans="4:4" customFormat="1" x14ac:dyDescent="0.2">
      <c r="D1459" s="11"/>
    </row>
    <row r="1460" spans="4:4" customFormat="1" x14ac:dyDescent="0.2">
      <c r="D1460" s="11"/>
    </row>
    <row r="1461" spans="4:4" customFormat="1" x14ac:dyDescent="0.2">
      <c r="D1461" s="11"/>
    </row>
    <row r="1462" spans="4:4" customFormat="1" x14ac:dyDescent="0.2">
      <c r="D1462" s="11"/>
    </row>
    <row r="1463" spans="4:4" customFormat="1" x14ac:dyDescent="0.2">
      <c r="D1463" s="11"/>
    </row>
    <row r="1464" spans="4:4" customFormat="1" x14ac:dyDescent="0.2">
      <c r="D1464" s="11"/>
    </row>
    <row r="1465" spans="4:4" customFormat="1" x14ac:dyDescent="0.2">
      <c r="D1465" s="11"/>
    </row>
    <row r="1466" spans="4:4" customFormat="1" x14ac:dyDescent="0.2">
      <c r="D1466" s="11"/>
    </row>
    <row r="1467" spans="4:4" customFormat="1" x14ac:dyDescent="0.2">
      <c r="D1467" s="11"/>
    </row>
    <row r="1468" spans="4:4" customFormat="1" x14ac:dyDescent="0.2">
      <c r="D1468" s="11"/>
    </row>
    <row r="1469" spans="4:4" customFormat="1" x14ac:dyDescent="0.2">
      <c r="D1469" s="11"/>
    </row>
    <row r="1470" spans="4:4" customFormat="1" x14ac:dyDescent="0.2">
      <c r="D1470" s="11"/>
    </row>
    <row r="1471" spans="4:4" customFormat="1" x14ac:dyDescent="0.2">
      <c r="D1471" s="11"/>
    </row>
    <row r="1472" spans="4:4" customFormat="1" x14ac:dyDescent="0.2">
      <c r="D1472" s="11"/>
    </row>
    <row r="1473" spans="4:4" customFormat="1" x14ac:dyDescent="0.2">
      <c r="D1473" s="11"/>
    </row>
    <row r="1474" spans="4:4" customFormat="1" x14ac:dyDescent="0.2">
      <c r="D1474" s="11"/>
    </row>
    <row r="1475" spans="4:4" customFormat="1" x14ac:dyDescent="0.2">
      <c r="D1475" s="11"/>
    </row>
    <row r="1476" spans="4:4" customFormat="1" x14ac:dyDescent="0.2">
      <c r="D1476" s="11"/>
    </row>
    <row r="1477" spans="4:4" customFormat="1" x14ac:dyDescent="0.2">
      <c r="D1477" s="11"/>
    </row>
    <row r="1478" spans="4:4" customFormat="1" x14ac:dyDescent="0.2">
      <c r="D1478" s="11"/>
    </row>
    <row r="1479" spans="4:4" customFormat="1" x14ac:dyDescent="0.2">
      <c r="D1479" s="11"/>
    </row>
    <row r="1480" spans="4:4" customFormat="1" x14ac:dyDescent="0.2">
      <c r="D1480" s="11"/>
    </row>
    <row r="1481" spans="4:4" customFormat="1" x14ac:dyDescent="0.2">
      <c r="D1481" s="11"/>
    </row>
    <row r="1482" spans="4:4" customFormat="1" x14ac:dyDescent="0.2">
      <c r="D1482" s="11"/>
    </row>
    <row r="1483" spans="4:4" customFormat="1" x14ac:dyDescent="0.2">
      <c r="D1483" s="11"/>
    </row>
    <row r="1484" spans="4:4" customFormat="1" x14ac:dyDescent="0.2">
      <c r="D1484" s="11"/>
    </row>
    <row r="1485" spans="4:4" customFormat="1" x14ac:dyDescent="0.2">
      <c r="D1485" s="11"/>
    </row>
    <row r="1486" spans="4:4" customFormat="1" x14ac:dyDescent="0.2">
      <c r="D1486" s="11"/>
    </row>
    <row r="1487" spans="4:4" customFormat="1" x14ac:dyDescent="0.2">
      <c r="D1487" s="11"/>
    </row>
    <row r="1488" spans="4:4" customFormat="1" x14ac:dyDescent="0.2">
      <c r="D1488" s="11"/>
    </row>
    <row r="1489" spans="4:4" customFormat="1" x14ac:dyDescent="0.2">
      <c r="D1489" s="11"/>
    </row>
    <row r="1490" spans="4:4" customFormat="1" x14ac:dyDescent="0.2">
      <c r="D1490" s="11"/>
    </row>
    <row r="1491" spans="4:4" customFormat="1" x14ac:dyDescent="0.2">
      <c r="D1491" s="11"/>
    </row>
    <row r="1492" spans="4:4" customFormat="1" x14ac:dyDescent="0.2">
      <c r="D1492" s="11"/>
    </row>
    <row r="1493" spans="4:4" customFormat="1" x14ac:dyDescent="0.2">
      <c r="D1493" s="11"/>
    </row>
    <row r="1494" spans="4:4" customFormat="1" x14ac:dyDescent="0.2">
      <c r="D1494" s="11"/>
    </row>
    <row r="1495" spans="4:4" customFormat="1" x14ac:dyDescent="0.2">
      <c r="D1495" s="11"/>
    </row>
    <row r="1496" spans="4:4" customFormat="1" x14ac:dyDescent="0.2">
      <c r="D1496" s="11"/>
    </row>
    <row r="1497" spans="4:4" customFormat="1" x14ac:dyDescent="0.2">
      <c r="D1497" s="11"/>
    </row>
    <row r="1498" spans="4:4" customFormat="1" x14ac:dyDescent="0.2">
      <c r="D1498" s="11"/>
    </row>
    <row r="1499" spans="4:4" customFormat="1" x14ac:dyDescent="0.2">
      <c r="D1499" s="11"/>
    </row>
    <row r="1500" spans="4:4" customFormat="1" x14ac:dyDescent="0.2">
      <c r="D1500" s="11"/>
    </row>
    <row r="1501" spans="4:4" customFormat="1" x14ac:dyDescent="0.2">
      <c r="D1501" s="11"/>
    </row>
    <row r="1502" spans="4:4" customFormat="1" x14ac:dyDescent="0.2">
      <c r="D1502" s="11"/>
    </row>
    <row r="1503" spans="4:4" customFormat="1" x14ac:dyDescent="0.2">
      <c r="D1503" s="11"/>
    </row>
    <row r="1504" spans="4:4" customFormat="1" x14ac:dyDescent="0.2">
      <c r="D1504" s="11"/>
    </row>
    <row r="1505" spans="4:4" customFormat="1" x14ac:dyDescent="0.2">
      <c r="D1505" s="11"/>
    </row>
    <row r="1506" spans="4:4" customFormat="1" x14ac:dyDescent="0.2">
      <c r="D1506" s="11"/>
    </row>
    <row r="1507" spans="4:4" customFormat="1" x14ac:dyDescent="0.2">
      <c r="D1507" s="11"/>
    </row>
    <row r="1508" spans="4:4" customFormat="1" x14ac:dyDescent="0.2">
      <c r="D1508" s="11"/>
    </row>
    <row r="1509" spans="4:4" customFormat="1" x14ac:dyDescent="0.2">
      <c r="D1509" s="11"/>
    </row>
    <row r="1510" spans="4:4" customFormat="1" x14ac:dyDescent="0.2">
      <c r="D1510" s="11"/>
    </row>
    <row r="1511" spans="4:4" customFormat="1" x14ac:dyDescent="0.2">
      <c r="D1511" s="11"/>
    </row>
    <row r="1512" spans="4:4" customFormat="1" x14ac:dyDescent="0.2">
      <c r="D1512" s="11"/>
    </row>
    <row r="1513" spans="4:4" customFormat="1" x14ac:dyDescent="0.2">
      <c r="D1513" s="11"/>
    </row>
    <row r="1514" spans="4:4" customFormat="1" x14ac:dyDescent="0.2">
      <c r="D1514" s="11"/>
    </row>
    <row r="1515" spans="4:4" customFormat="1" x14ac:dyDescent="0.2">
      <c r="D1515" s="11"/>
    </row>
    <row r="1516" spans="4:4" customFormat="1" x14ac:dyDescent="0.2">
      <c r="D1516" s="11"/>
    </row>
    <row r="1517" spans="4:4" customFormat="1" x14ac:dyDescent="0.2">
      <c r="D1517" s="11"/>
    </row>
    <row r="1518" spans="4:4" customFormat="1" x14ac:dyDescent="0.2">
      <c r="D1518" s="11"/>
    </row>
    <row r="1519" spans="4:4" customFormat="1" x14ac:dyDescent="0.2">
      <c r="D1519" s="11"/>
    </row>
    <row r="1520" spans="4:4" customFormat="1" x14ac:dyDescent="0.2">
      <c r="D1520" s="11"/>
    </row>
    <row r="1521" spans="4:4" customFormat="1" x14ac:dyDescent="0.2">
      <c r="D1521" s="11"/>
    </row>
    <row r="1522" spans="4:4" customFormat="1" x14ac:dyDescent="0.2">
      <c r="D1522" s="11"/>
    </row>
    <row r="1523" spans="4:4" customFormat="1" x14ac:dyDescent="0.2">
      <c r="D1523" s="11"/>
    </row>
    <row r="1524" spans="4:4" customFormat="1" x14ac:dyDescent="0.2">
      <c r="D1524" s="11"/>
    </row>
    <row r="1525" spans="4:4" customFormat="1" x14ac:dyDescent="0.2">
      <c r="D1525" s="11"/>
    </row>
    <row r="1526" spans="4:4" customFormat="1" x14ac:dyDescent="0.2">
      <c r="D1526" s="11"/>
    </row>
    <row r="1527" spans="4:4" customFormat="1" x14ac:dyDescent="0.2">
      <c r="D1527" s="11"/>
    </row>
    <row r="1528" spans="4:4" customFormat="1" x14ac:dyDescent="0.2">
      <c r="D1528" s="11"/>
    </row>
    <row r="1529" spans="4:4" customFormat="1" x14ac:dyDescent="0.2">
      <c r="D1529" s="11"/>
    </row>
    <row r="1530" spans="4:4" customFormat="1" x14ac:dyDescent="0.2">
      <c r="D1530" s="11"/>
    </row>
    <row r="1531" spans="4:4" customFormat="1" x14ac:dyDescent="0.2">
      <c r="D1531" s="11"/>
    </row>
    <row r="1532" spans="4:4" customFormat="1" x14ac:dyDescent="0.2">
      <c r="D1532" s="11"/>
    </row>
    <row r="1533" spans="4:4" customFormat="1" x14ac:dyDescent="0.2">
      <c r="D1533" s="11"/>
    </row>
    <row r="1534" spans="4:4" customFormat="1" x14ac:dyDescent="0.2">
      <c r="D1534" s="11"/>
    </row>
    <row r="1535" spans="4:4" customFormat="1" x14ac:dyDescent="0.2">
      <c r="D1535" s="11"/>
    </row>
    <row r="1536" spans="4:4" customFormat="1" x14ac:dyDescent="0.2">
      <c r="D1536" s="11"/>
    </row>
    <row r="1537" spans="4:4" customFormat="1" x14ac:dyDescent="0.2">
      <c r="D1537" s="11"/>
    </row>
    <row r="1538" spans="4:4" customFormat="1" x14ac:dyDescent="0.2">
      <c r="D1538" s="11"/>
    </row>
    <row r="1539" spans="4:4" customFormat="1" x14ac:dyDescent="0.2">
      <c r="D1539" s="11"/>
    </row>
    <row r="1540" spans="4:4" customFormat="1" x14ac:dyDescent="0.2">
      <c r="D1540" s="11"/>
    </row>
    <row r="1541" spans="4:4" customFormat="1" x14ac:dyDescent="0.2">
      <c r="D1541" s="11"/>
    </row>
    <row r="1542" spans="4:4" customFormat="1" x14ac:dyDescent="0.2">
      <c r="D1542" s="11"/>
    </row>
    <row r="1543" spans="4:4" customFormat="1" x14ac:dyDescent="0.2">
      <c r="D1543" s="11"/>
    </row>
    <row r="1544" spans="4:4" customFormat="1" x14ac:dyDescent="0.2">
      <c r="D1544" s="11"/>
    </row>
    <row r="1545" spans="4:4" customFormat="1" x14ac:dyDescent="0.2">
      <c r="D1545" s="11"/>
    </row>
    <row r="1546" spans="4:4" customFormat="1" x14ac:dyDescent="0.2">
      <c r="D1546" s="11"/>
    </row>
    <row r="1547" spans="4:4" customFormat="1" x14ac:dyDescent="0.2">
      <c r="D1547" s="11"/>
    </row>
    <row r="1548" spans="4:4" customFormat="1" x14ac:dyDescent="0.2">
      <c r="D1548" s="11"/>
    </row>
    <row r="1549" spans="4:4" customFormat="1" x14ac:dyDescent="0.2">
      <c r="D1549" s="11"/>
    </row>
    <row r="1550" spans="4:4" customFormat="1" x14ac:dyDescent="0.2">
      <c r="D1550" s="11"/>
    </row>
    <row r="1551" spans="4:4" customFormat="1" x14ac:dyDescent="0.2">
      <c r="D1551" s="11"/>
    </row>
    <row r="1552" spans="4:4" customFormat="1" x14ac:dyDescent="0.2">
      <c r="D1552" s="11"/>
    </row>
    <row r="1553" spans="4:4" customFormat="1" x14ac:dyDescent="0.2">
      <c r="D1553" s="11"/>
    </row>
    <row r="1554" spans="4:4" customFormat="1" x14ac:dyDescent="0.2">
      <c r="D1554" s="11"/>
    </row>
    <row r="1555" spans="4:4" customFormat="1" x14ac:dyDescent="0.2">
      <c r="D1555" s="11"/>
    </row>
    <row r="1556" spans="4:4" customFormat="1" x14ac:dyDescent="0.2">
      <c r="D1556" s="11"/>
    </row>
    <row r="1557" spans="4:4" customFormat="1" x14ac:dyDescent="0.2">
      <c r="D1557" s="11"/>
    </row>
    <row r="1558" spans="4:4" customFormat="1" x14ac:dyDescent="0.2">
      <c r="D1558" s="11"/>
    </row>
    <row r="1559" spans="4:4" customFormat="1" x14ac:dyDescent="0.2">
      <c r="D1559" s="11"/>
    </row>
    <row r="1560" spans="4:4" customFormat="1" x14ac:dyDescent="0.2">
      <c r="D1560" s="11"/>
    </row>
    <row r="1561" spans="4:4" customFormat="1" x14ac:dyDescent="0.2">
      <c r="D1561" s="11"/>
    </row>
    <row r="1562" spans="4:4" customFormat="1" x14ac:dyDescent="0.2">
      <c r="D1562" s="11"/>
    </row>
    <row r="1563" spans="4:4" customFormat="1" x14ac:dyDescent="0.2">
      <c r="D1563" s="11"/>
    </row>
    <row r="1564" spans="4:4" customFormat="1" x14ac:dyDescent="0.2">
      <c r="D1564" s="11"/>
    </row>
    <row r="1565" spans="4:4" customFormat="1" x14ac:dyDescent="0.2">
      <c r="D1565" s="11"/>
    </row>
    <row r="1566" spans="4:4" customFormat="1" x14ac:dyDescent="0.2">
      <c r="D1566" s="11"/>
    </row>
    <row r="1567" spans="4:4" customFormat="1" x14ac:dyDescent="0.2">
      <c r="D1567" s="11"/>
    </row>
    <row r="1568" spans="4:4" customFormat="1" x14ac:dyDescent="0.2">
      <c r="D1568" s="11"/>
    </row>
    <row r="1569" spans="4:4" customFormat="1" x14ac:dyDescent="0.2">
      <c r="D1569" s="11"/>
    </row>
    <row r="1570" spans="4:4" customFormat="1" x14ac:dyDescent="0.2">
      <c r="D1570" s="11"/>
    </row>
    <row r="1571" spans="4:4" customFormat="1" x14ac:dyDescent="0.2">
      <c r="D1571" s="11"/>
    </row>
    <row r="1572" spans="4:4" customFormat="1" x14ac:dyDescent="0.2">
      <c r="D1572" s="11"/>
    </row>
    <row r="1573" spans="4:4" customFormat="1" x14ac:dyDescent="0.2">
      <c r="D1573" s="11"/>
    </row>
    <row r="1574" spans="4:4" customFormat="1" x14ac:dyDescent="0.2">
      <c r="D1574" s="11"/>
    </row>
    <row r="1575" spans="4:4" customFormat="1" x14ac:dyDescent="0.2">
      <c r="D1575" s="11"/>
    </row>
    <row r="1576" spans="4:4" customFormat="1" x14ac:dyDescent="0.2">
      <c r="D1576" s="11"/>
    </row>
    <row r="1577" spans="4:4" customFormat="1" x14ac:dyDescent="0.2">
      <c r="D1577" s="11"/>
    </row>
    <row r="1578" spans="4:4" customFormat="1" x14ac:dyDescent="0.2">
      <c r="D1578" s="11"/>
    </row>
    <row r="1579" spans="4:4" customFormat="1" x14ac:dyDescent="0.2">
      <c r="D1579" s="11"/>
    </row>
    <row r="1580" spans="4:4" customFormat="1" x14ac:dyDescent="0.2">
      <c r="D1580" s="11"/>
    </row>
    <row r="1581" spans="4:4" customFormat="1" x14ac:dyDescent="0.2">
      <c r="D1581" s="11"/>
    </row>
    <row r="1582" spans="4:4" customFormat="1" x14ac:dyDescent="0.2">
      <c r="D1582" s="11"/>
    </row>
    <row r="1583" spans="4:4" customFormat="1" x14ac:dyDescent="0.2">
      <c r="D1583" s="11"/>
    </row>
    <row r="1584" spans="4:4" customFormat="1" x14ac:dyDescent="0.2">
      <c r="D1584" s="11"/>
    </row>
    <row r="1585" spans="4:4" customFormat="1" x14ac:dyDescent="0.2">
      <c r="D1585" s="11"/>
    </row>
    <row r="1586" spans="4:4" customFormat="1" x14ac:dyDescent="0.2">
      <c r="D1586" s="11"/>
    </row>
    <row r="1587" spans="4:4" customFormat="1" x14ac:dyDescent="0.2">
      <c r="D1587" s="11"/>
    </row>
    <row r="1588" spans="4:4" customFormat="1" x14ac:dyDescent="0.2">
      <c r="D1588" s="11"/>
    </row>
    <row r="1589" spans="4:4" customFormat="1" x14ac:dyDescent="0.2">
      <c r="D1589" s="11"/>
    </row>
    <row r="1590" spans="4:4" customFormat="1" x14ac:dyDescent="0.2">
      <c r="D1590" s="11"/>
    </row>
    <row r="1591" spans="4:4" customFormat="1" x14ac:dyDescent="0.2">
      <c r="D1591" s="11"/>
    </row>
    <row r="1592" spans="4:4" customFormat="1" x14ac:dyDescent="0.2">
      <c r="D1592" s="11"/>
    </row>
    <row r="1593" spans="4:4" customFormat="1" x14ac:dyDescent="0.2">
      <c r="D1593" s="11"/>
    </row>
    <row r="1594" spans="4:4" customFormat="1" x14ac:dyDescent="0.2">
      <c r="D1594" s="11"/>
    </row>
    <row r="1595" spans="4:4" customFormat="1" x14ac:dyDescent="0.2">
      <c r="D1595" s="11"/>
    </row>
    <row r="1596" spans="4:4" customFormat="1" x14ac:dyDescent="0.2">
      <c r="D1596" s="11"/>
    </row>
    <row r="1597" spans="4:4" customFormat="1" x14ac:dyDescent="0.2">
      <c r="D1597" s="11"/>
    </row>
    <row r="1598" spans="4:4" customFormat="1" x14ac:dyDescent="0.2">
      <c r="D1598" s="11"/>
    </row>
    <row r="1599" spans="4:4" customFormat="1" x14ac:dyDescent="0.2">
      <c r="D1599" s="11"/>
    </row>
    <row r="1600" spans="4:4" customFormat="1" x14ac:dyDescent="0.2">
      <c r="D1600" s="11"/>
    </row>
    <row r="1601" spans="4:4" customFormat="1" x14ac:dyDescent="0.2">
      <c r="D1601" s="11"/>
    </row>
    <row r="1602" spans="4:4" customFormat="1" x14ac:dyDescent="0.2">
      <c r="D1602" s="11"/>
    </row>
    <row r="1603" spans="4:4" customFormat="1" x14ac:dyDescent="0.2">
      <c r="D1603" s="11"/>
    </row>
    <row r="1604" spans="4:4" customFormat="1" x14ac:dyDescent="0.2">
      <c r="D1604" s="11"/>
    </row>
    <row r="1605" spans="4:4" customFormat="1" x14ac:dyDescent="0.2">
      <c r="D1605" s="11"/>
    </row>
    <row r="1606" spans="4:4" customFormat="1" x14ac:dyDescent="0.2">
      <c r="D1606" s="11"/>
    </row>
    <row r="1607" spans="4:4" customFormat="1" x14ac:dyDescent="0.2">
      <c r="D1607" s="11"/>
    </row>
    <row r="1608" spans="4:4" customFormat="1" x14ac:dyDescent="0.2">
      <c r="D1608" s="11"/>
    </row>
    <row r="1609" spans="4:4" customFormat="1" x14ac:dyDescent="0.2">
      <c r="D1609" s="11"/>
    </row>
    <row r="1610" spans="4:4" customFormat="1" x14ac:dyDescent="0.2">
      <c r="D1610" s="11"/>
    </row>
    <row r="1611" spans="4:4" customFormat="1" x14ac:dyDescent="0.2">
      <c r="D1611" s="11"/>
    </row>
    <row r="1612" spans="4:4" customFormat="1" x14ac:dyDescent="0.2">
      <c r="D1612" s="11"/>
    </row>
    <row r="1613" spans="4:4" customFormat="1" x14ac:dyDescent="0.2">
      <c r="D1613" s="11"/>
    </row>
    <row r="1614" spans="4:4" customFormat="1" x14ac:dyDescent="0.2">
      <c r="D1614" s="11"/>
    </row>
    <row r="1615" spans="4:4" customFormat="1" x14ac:dyDescent="0.2">
      <c r="D1615" s="11"/>
    </row>
    <row r="1616" spans="4:4" customFormat="1" x14ac:dyDescent="0.2">
      <c r="D1616" s="11"/>
    </row>
    <row r="1617" spans="4:4" customFormat="1" x14ac:dyDescent="0.2">
      <c r="D1617" s="11"/>
    </row>
    <row r="1618" spans="4:4" customFormat="1" x14ac:dyDescent="0.2">
      <c r="D1618" s="11"/>
    </row>
    <row r="1619" spans="4:4" customFormat="1" x14ac:dyDescent="0.2">
      <c r="D1619" s="11"/>
    </row>
    <row r="1620" spans="4:4" customFormat="1" x14ac:dyDescent="0.2">
      <c r="D1620" s="11"/>
    </row>
    <row r="1621" spans="4:4" customFormat="1" x14ac:dyDescent="0.2">
      <c r="D1621" s="11"/>
    </row>
    <row r="1622" spans="4:4" customFormat="1" x14ac:dyDescent="0.2">
      <c r="D1622" s="11"/>
    </row>
    <row r="1623" spans="4:4" customFormat="1" x14ac:dyDescent="0.2">
      <c r="D1623" s="11"/>
    </row>
    <row r="1624" spans="4:4" customFormat="1" x14ac:dyDescent="0.2">
      <c r="D1624" s="11"/>
    </row>
    <row r="1625" spans="4:4" customFormat="1" x14ac:dyDescent="0.2">
      <c r="D1625" s="11"/>
    </row>
    <row r="1626" spans="4:4" customFormat="1" x14ac:dyDescent="0.2">
      <c r="D1626" s="11"/>
    </row>
    <row r="1627" spans="4:4" customFormat="1" x14ac:dyDescent="0.2">
      <c r="D1627" s="11"/>
    </row>
    <row r="1628" spans="4:4" customFormat="1" x14ac:dyDescent="0.2">
      <c r="D1628" s="11"/>
    </row>
    <row r="1629" spans="4:4" customFormat="1" x14ac:dyDescent="0.2">
      <c r="D1629" s="11"/>
    </row>
    <row r="1630" spans="4:4" customFormat="1" x14ac:dyDescent="0.2">
      <c r="D1630" s="11"/>
    </row>
    <row r="1631" spans="4:4" customFormat="1" x14ac:dyDescent="0.2">
      <c r="D1631" s="11"/>
    </row>
    <row r="1632" spans="4:4" customFormat="1" x14ac:dyDescent="0.2">
      <c r="D1632" s="11"/>
    </row>
    <row r="1633" spans="4:4" customFormat="1" x14ac:dyDescent="0.2">
      <c r="D1633" s="11"/>
    </row>
    <row r="1634" spans="4:4" customFormat="1" x14ac:dyDescent="0.2">
      <c r="D1634" s="11"/>
    </row>
    <row r="1635" spans="4:4" customFormat="1" x14ac:dyDescent="0.2">
      <c r="D1635" s="11"/>
    </row>
    <row r="1636" spans="4:4" customFormat="1" x14ac:dyDescent="0.2">
      <c r="D1636" s="11"/>
    </row>
    <row r="1637" spans="4:4" customFormat="1" x14ac:dyDescent="0.2">
      <c r="D1637" s="11"/>
    </row>
    <row r="1638" spans="4:4" customFormat="1" x14ac:dyDescent="0.2">
      <c r="D1638" s="11"/>
    </row>
    <row r="1639" spans="4:4" customFormat="1" x14ac:dyDescent="0.2">
      <c r="D1639" s="11"/>
    </row>
    <row r="1640" spans="4:4" customFormat="1" x14ac:dyDescent="0.2">
      <c r="D1640" s="11"/>
    </row>
    <row r="1641" spans="4:4" customFormat="1" x14ac:dyDescent="0.2">
      <c r="D1641" s="11"/>
    </row>
    <row r="1642" spans="4:4" customFormat="1" x14ac:dyDescent="0.2">
      <c r="D1642" s="11"/>
    </row>
    <row r="1643" spans="4:4" customFormat="1" x14ac:dyDescent="0.2">
      <c r="D1643" s="11"/>
    </row>
    <row r="1644" spans="4:4" customFormat="1" x14ac:dyDescent="0.2">
      <c r="D1644" s="11"/>
    </row>
    <row r="1645" spans="4:4" customFormat="1" x14ac:dyDescent="0.2">
      <c r="D1645" s="11"/>
    </row>
    <row r="1646" spans="4:4" customFormat="1" x14ac:dyDescent="0.2">
      <c r="D1646" s="11"/>
    </row>
    <row r="1647" spans="4:4" customFormat="1" x14ac:dyDescent="0.2">
      <c r="D1647" s="11"/>
    </row>
    <row r="1648" spans="4:4" customFormat="1" x14ac:dyDescent="0.2">
      <c r="D1648" s="11"/>
    </row>
    <row r="1649" spans="4:4" customFormat="1" x14ac:dyDescent="0.2">
      <c r="D1649" s="11"/>
    </row>
    <row r="1650" spans="4:4" customFormat="1" x14ac:dyDescent="0.2">
      <c r="D1650" s="11"/>
    </row>
    <row r="1651" spans="4:4" customFormat="1" x14ac:dyDescent="0.2">
      <c r="D1651" s="11"/>
    </row>
    <row r="1652" spans="4:4" customFormat="1" x14ac:dyDescent="0.2">
      <c r="D1652" s="11"/>
    </row>
    <row r="1653" spans="4:4" customFormat="1" x14ac:dyDescent="0.2">
      <c r="D1653" s="11"/>
    </row>
    <row r="1654" spans="4:4" customFormat="1" x14ac:dyDescent="0.2">
      <c r="D1654" s="11"/>
    </row>
    <row r="1655" spans="4:4" customFormat="1" x14ac:dyDescent="0.2">
      <c r="D1655" s="11"/>
    </row>
    <row r="1656" spans="4:4" customFormat="1" x14ac:dyDescent="0.2">
      <c r="D1656" s="11"/>
    </row>
    <row r="1657" spans="4:4" customFormat="1" x14ac:dyDescent="0.2">
      <c r="D1657" s="11"/>
    </row>
    <row r="1658" spans="4:4" customFormat="1" x14ac:dyDescent="0.2">
      <c r="D1658" s="11"/>
    </row>
    <row r="1659" spans="4:4" customFormat="1" x14ac:dyDescent="0.2">
      <c r="D1659" s="11"/>
    </row>
    <row r="1660" spans="4:4" customFormat="1" x14ac:dyDescent="0.2">
      <c r="D1660" s="11"/>
    </row>
    <row r="1661" spans="4:4" customFormat="1" x14ac:dyDescent="0.2">
      <c r="D1661" s="11"/>
    </row>
    <row r="1662" spans="4:4" customFormat="1" x14ac:dyDescent="0.2">
      <c r="D1662" s="11"/>
    </row>
    <row r="1663" spans="4:4" customFormat="1" x14ac:dyDescent="0.2">
      <c r="D1663" s="11"/>
    </row>
    <row r="1664" spans="4:4" customFormat="1" x14ac:dyDescent="0.2">
      <c r="D1664" s="11"/>
    </row>
    <row r="1665" spans="4:4" customFormat="1" x14ac:dyDescent="0.2">
      <c r="D1665" s="11"/>
    </row>
    <row r="1666" spans="4:4" customFormat="1" x14ac:dyDescent="0.2">
      <c r="D1666" s="11"/>
    </row>
    <row r="1667" spans="4:4" customFormat="1" x14ac:dyDescent="0.2">
      <c r="D1667" s="11"/>
    </row>
    <row r="1668" spans="4:4" customFormat="1" x14ac:dyDescent="0.2">
      <c r="D1668" s="11"/>
    </row>
    <row r="1669" spans="4:4" customFormat="1" x14ac:dyDescent="0.2">
      <c r="D1669" s="11"/>
    </row>
    <row r="1670" spans="4:4" customFormat="1" x14ac:dyDescent="0.2">
      <c r="D1670" s="11"/>
    </row>
    <row r="1671" spans="4:4" customFormat="1" x14ac:dyDescent="0.2">
      <c r="D1671" s="11"/>
    </row>
    <row r="1672" spans="4:4" customFormat="1" x14ac:dyDescent="0.2">
      <c r="D1672" s="11"/>
    </row>
    <row r="1673" spans="4:4" customFormat="1" x14ac:dyDescent="0.2">
      <c r="D1673" s="11"/>
    </row>
    <row r="1674" spans="4:4" customFormat="1" x14ac:dyDescent="0.2">
      <c r="D1674" s="11"/>
    </row>
    <row r="1675" spans="4:4" customFormat="1" x14ac:dyDescent="0.2">
      <c r="D1675" s="11"/>
    </row>
    <row r="1676" spans="4:4" customFormat="1" x14ac:dyDescent="0.2">
      <c r="D1676" s="11"/>
    </row>
    <row r="1677" spans="4:4" customFormat="1" x14ac:dyDescent="0.2">
      <c r="D1677" s="11"/>
    </row>
    <row r="1678" spans="4:4" customFormat="1" x14ac:dyDescent="0.2">
      <c r="D1678" s="11"/>
    </row>
    <row r="1679" spans="4:4" customFormat="1" x14ac:dyDescent="0.2">
      <c r="D1679" s="11"/>
    </row>
    <row r="1680" spans="4:4" customFormat="1" x14ac:dyDescent="0.2">
      <c r="D1680" s="11"/>
    </row>
    <row r="1681" spans="4:4" customFormat="1" x14ac:dyDescent="0.2">
      <c r="D1681" s="11"/>
    </row>
    <row r="1682" spans="4:4" customFormat="1" x14ac:dyDescent="0.2">
      <c r="D1682" s="11"/>
    </row>
    <row r="1683" spans="4:4" customFormat="1" x14ac:dyDescent="0.2">
      <c r="D1683" s="11"/>
    </row>
    <row r="1684" spans="4:4" customFormat="1" x14ac:dyDescent="0.2">
      <c r="D1684" s="11"/>
    </row>
    <row r="1685" spans="4:4" customFormat="1" x14ac:dyDescent="0.2">
      <c r="D1685" s="11"/>
    </row>
    <row r="1686" spans="4:4" customFormat="1" x14ac:dyDescent="0.2">
      <c r="D1686" s="11"/>
    </row>
    <row r="1687" spans="4:4" customFormat="1" x14ac:dyDescent="0.2">
      <c r="D1687" s="11"/>
    </row>
    <row r="1688" spans="4:4" customFormat="1" x14ac:dyDescent="0.2">
      <c r="D1688" s="11"/>
    </row>
    <row r="1689" spans="4:4" customFormat="1" x14ac:dyDescent="0.2">
      <c r="D1689" s="11"/>
    </row>
    <row r="1690" spans="4:4" customFormat="1" x14ac:dyDescent="0.2">
      <c r="D1690" s="11"/>
    </row>
    <row r="1691" spans="4:4" customFormat="1" x14ac:dyDescent="0.2">
      <c r="D1691" s="11"/>
    </row>
    <row r="1692" spans="4:4" customFormat="1" x14ac:dyDescent="0.2">
      <c r="D1692" s="11"/>
    </row>
    <row r="1693" spans="4:4" customFormat="1" x14ac:dyDescent="0.2">
      <c r="D1693" s="11"/>
    </row>
    <row r="1694" spans="4:4" customFormat="1" x14ac:dyDescent="0.2">
      <c r="D1694" s="11"/>
    </row>
    <row r="1695" spans="4:4" customFormat="1" x14ac:dyDescent="0.2">
      <c r="D1695" s="11"/>
    </row>
    <row r="1696" spans="4:4" customFormat="1" x14ac:dyDescent="0.2">
      <c r="D1696" s="11"/>
    </row>
    <row r="1697" spans="4:4" customFormat="1" x14ac:dyDescent="0.2">
      <c r="D1697" s="11"/>
    </row>
    <row r="1698" spans="4:4" customFormat="1" x14ac:dyDescent="0.2">
      <c r="D1698" s="11"/>
    </row>
    <row r="1699" spans="4:4" customFormat="1" x14ac:dyDescent="0.2">
      <c r="D1699" s="11"/>
    </row>
    <row r="1700" spans="4:4" customFormat="1" x14ac:dyDescent="0.2">
      <c r="D1700" s="11"/>
    </row>
    <row r="1701" spans="4:4" customFormat="1" x14ac:dyDescent="0.2">
      <c r="D1701" s="11"/>
    </row>
    <row r="1702" spans="4:4" customFormat="1" x14ac:dyDescent="0.2">
      <c r="D1702" s="11"/>
    </row>
    <row r="1703" spans="4:4" customFormat="1" x14ac:dyDescent="0.2">
      <c r="D1703" s="11"/>
    </row>
    <row r="1704" spans="4:4" customFormat="1" x14ac:dyDescent="0.2">
      <c r="D1704" s="11"/>
    </row>
    <row r="1705" spans="4:4" customFormat="1" x14ac:dyDescent="0.2">
      <c r="D1705" s="11"/>
    </row>
    <row r="1706" spans="4:4" customFormat="1" x14ac:dyDescent="0.2">
      <c r="D1706" s="11"/>
    </row>
    <row r="1707" spans="4:4" customFormat="1" x14ac:dyDescent="0.2">
      <c r="D1707" s="11"/>
    </row>
    <row r="1708" spans="4:4" customFormat="1" x14ac:dyDescent="0.2">
      <c r="D1708" s="11"/>
    </row>
    <row r="1709" spans="4:4" customFormat="1" x14ac:dyDescent="0.2">
      <c r="D1709" s="11"/>
    </row>
    <row r="1710" spans="4:4" customFormat="1" x14ac:dyDescent="0.2">
      <c r="D1710" s="11"/>
    </row>
    <row r="1711" spans="4:4" customFormat="1" x14ac:dyDescent="0.2">
      <c r="D1711" s="11"/>
    </row>
    <row r="1712" spans="4:4" customFormat="1" x14ac:dyDescent="0.2">
      <c r="D1712" s="11"/>
    </row>
    <row r="1713" spans="4:4" customFormat="1" x14ac:dyDescent="0.2">
      <c r="D1713" s="11"/>
    </row>
    <row r="1714" spans="4:4" customFormat="1" x14ac:dyDescent="0.2">
      <c r="D1714" s="11"/>
    </row>
    <row r="1715" spans="4:4" customFormat="1" x14ac:dyDescent="0.2">
      <c r="D1715" s="11"/>
    </row>
    <row r="1716" spans="4:4" customFormat="1" x14ac:dyDescent="0.2">
      <c r="D1716" s="11"/>
    </row>
    <row r="1717" spans="4:4" customFormat="1" x14ac:dyDescent="0.2">
      <c r="D1717" s="11"/>
    </row>
    <row r="1718" spans="4:4" customFormat="1" x14ac:dyDescent="0.2">
      <c r="D1718" s="11"/>
    </row>
    <row r="1719" spans="4:4" customFormat="1" x14ac:dyDescent="0.2">
      <c r="D1719" s="11"/>
    </row>
    <row r="1720" spans="4:4" customFormat="1" x14ac:dyDescent="0.2">
      <c r="D1720" s="11"/>
    </row>
    <row r="1721" spans="4:4" customFormat="1" x14ac:dyDescent="0.2">
      <c r="D1721" s="11"/>
    </row>
    <row r="1722" spans="4:4" customFormat="1" x14ac:dyDescent="0.2">
      <c r="D1722" s="11"/>
    </row>
    <row r="1723" spans="4:4" customFormat="1" x14ac:dyDescent="0.2">
      <c r="D1723" s="11"/>
    </row>
    <row r="1724" spans="4:4" customFormat="1" x14ac:dyDescent="0.2">
      <c r="D1724" s="11"/>
    </row>
    <row r="1725" spans="4:4" customFormat="1" x14ac:dyDescent="0.2">
      <c r="D1725" s="11"/>
    </row>
    <row r="1726" spans="4:4" customFormat="1" x14ac:dyDescent="0.2">
      <c r="D1726" s="11"/>
    </row>
    <row r="1727" spans="4:4" customFormat="1" x14ac:dyDescent="0.2">
      <c r="D1727" s="11"/>
    </row>
    <row r="1728" spans="4:4" customFormat="1" x14ac:dyDescent="0.2">
      <c r="D1728" s="11"/>
    </row>
    <row r="1729" spans="4:4" customFormat="1" x14ac:dyDescent="0.2">
      <c r="D1729" s="11"/>
    </row>
    <row r="1730" spans="4:4" customFormat="1" x14ac:dyDescent="0.2">
      <c r="D1730" s="11"/>
    </row>
    <row r="1731" spans="4:4" customFormat="1" x14ac:dyDescent="0.2">
      <c r="D1731" s="11"/>
    </row>
    <row r="1732" spans="4:4" customFormat="1" x14ac:dyDescent="0.2">
      <c r="D1732" s="11"/>
    </row>
    <row r="1733" spans="4:4" customFormat="1" x14ac:dyDescent="0.2">
      <c r="D1733" s="11"/>
    </row>
    <row r="1734" spans="4:4" customFormat="1" x14ac:dyDescent="0.2">
      <c r="D1734" s="11"/>
    </row>
    <row r="1735" spans="4:4" customFormat="1" x14ac:dyDescent="0.2">
      <c r="D1735" s="11"/>
    </row>
    <row r="1736" spans="4:4" customFormat="1" x14ac:dyDescent="0.2">
      <c r="D1736" s="11"/>
    </row>
    <row r="1737" spans="4:4" customFormat="1" x14ac:dyDescent="0.2">
      <c r="D1737" s="11"/>
    </row>
    <row r="1738" spans="4:4" customFormat="1" x14ac:dyDescent="0.2">
      <c r="D1738" s="11"/>
    </row>
    <row r="1739" spans="4:4" customFormat="1" x14ac:dyDescent="0.2">
      <c r="D1739" s="11"/>
    </row>
    <row r="1740" spans="4:4" customFormat="1" x14ac:dyDescent="0.2">
      <c r="D1740" s="11"/>
    </row>
    <row r="1741" spans="4:4" customFormat="1" x14ac:dyDescent="0.2">
      <c r="D1741" s="11"/>
    </row>
    <row r="1742" spans="4:4" customFormat="1" x14ac:dyDescent="0.2">
      <c r="D1742" s="11"/>
    </row>
    <row r="1743" spans="4:4" customFormat="1" x14ac:dyDescent="0.2">
      <c r="D1743" s="11"/>
    </row>
    <row r="1744" spans="4:4" customFormat="1" x14ac:dyDescent="0.2">
      <c r="D1744" s="11"/>
    </row>
    <row r="1745" spans="4:4" customFormat="1" x14ac:dyDescent="0.2">
      <c r="D1745" s="11"/>
    </row>
    <row r="1746" spans="4:4" customFormat="1" x14ac:dyDescent="0.2">
      <c r="D1746" s="11"/>
    </row>
    <row r="1747" spans="4:4" customFormat="1" x14ac:dyDescent="0.2">
      <c r="D1747" s="11"/>
    </row>
    <row r="1748" spans="4:4" customFormat="1" x14ac:dyDescent="0.2">
      <c r="D1748" s="11"/>
    </row>
    <row r="1749" spans="4:4" customFormat="1" x14ac:dyDescent="0.2">
      <c r="D1749" s="11"/>
    </row>
    <row r="1750" spans="4:4" customFormat="1" x14ac:dyDescent="0.2">
      <c r="D1750" s="11"/>
    </row>
    <row r="1751" spans="4:4" customFormat="1" x14ac:dyDescent="0.2">
      <c r="D1751" s="11"/>
    </row>
    <row r="1752" spans="4:4" customFormat="1" x14ac:dyDescent="0.2">
      <c r="D1752" s="11"/>
    </row>
    <row r="1753" spans="4:4" customFormat="1" x14ac:dyDescent="0.2">
      <c r="D1753" s="11"/>
    </row>
    <row r="1754" spans="4:4" customFormat="1" x14ac:dyDescent="0.2">
      <c r="D1754" s="11"/>
    </row>
    <row r="1755" spans="4:4" customFormat="1" x14ac:dyDescent="0.2">
      <c r="D1755" s="11"/>
    </row>
    <row r="1756" spans="4:4" customFormat="1" x14ac:dyDescent="0.2">
      <c r="D1756" s="11"/>
    </row>
    <row r="1757" spans="4:4" customFormat="1" x14ac:dyDescent="0.2">
      <c r="D1757" s="11"/>
    </row>
    <row r="1758" spans="4:4" customFormat="1" x14ac:dyDescent="0.2">
      <c r="D1758" s="11"/>
    </row>
    <row r="1759" spans="4:4" customFormat="1" x14ac:dyDescent="0.2">
      <c r="D1759" s="11"/>
    </row>
    <row r="1760" spans="4:4" customFormat="1" x14ac:dyDescent="0.2">
      <c r="D1760" s="11"/>
    </row>
    <row r="1761" spans="4:4" customFormat="1" x14ac:dyDescent="0.2">
      <c r="D1761" s="11"/>
    </row>
    <row r="1762" spans="4:4" customFormat="1" x14ac:dyDescent="0.2">
      <c r="D1762" s="11"/>
    </row>
    <row r="1763" spans="4:4" customFormat="1" x14ac:dyDescent="0.2">
      <c r="D1763" s="11"/>
    </row>
    <row r="1764" spans="4:4" customFormat="1" x14ac:dyDescent="0.2">
      <c r="D1764" s="11"/>
    </row>
    <row r="1765" spans="4:4" customFormat="1" x14ac:dyDescent="0.2">
      <c r="D1765" s="11"/>
    </row>
    <row r="1766" spans="4:4" customFormat="1" x14ac:dyDescent="0.2">
      <c r="D1766" s="11"/>
    </row>
    <row r="1767" spans="4:4" customFormat="1" x14ac:dyDescent="0.2">
      <c r="D1767" s="11"/>
    </row>
    <row r="1768" spans="4:4" customFormat="1" x14ac:dyDescent="0.2">
      <c r="D1768" s="11"/>
    </row>
    <row r="1769" spans="4:4" customFormat="1" x14ac:dyDescent="0.2">
      <c r="D1769" s="11"/>
    </row>
    <row r="1770" spans="4:4" customFormat="1" x14ac:dyDescent="0.2">
      <c r="D1770" s="11"/>
    </row>
    <row r="1771" spans="4:4" customFormat="1" x14ac:dyDescent="0.2">
      <c r="D1771" s="11"/>
    </row>
    <row r="1772" spans="4:4" customFormat="1" x14ac:dyDescent="0.2">
      <c r="D1772" s="11"/>
    </row>
    <row r="1773" spans="4:4" customFormat="1" x14ac:dyDescent="0.2">
      <c r="D1773" s="11"/>
    </row>
    <row r="1774" spans="4:4" customFormat="1" x14ac:dyDescent="0.2">
      <c r="D1774" s="11"/>
    </row>
    <row r="1775" spans="4:4" customFormat="1" x14ac:dyDescent="0.2">
      <c r="D1775" s="11"/>
    </row>
    <row r="1776" spans="4:4" customFormat="1" x14ac:dyDescent="0.2">
      <c r="D1776" s="11"/>
    </row>
    <row r="1777" spans="4:4" customFormat="1" x14ac:dyDescent="0.2">
      <c r="D1777" s="11"/>
    </row>
    <row r="1778" spans="4:4" customFormat="1" x14ac:dyDescent="0.2">
      <c r="D1778" s="11"/>
    </row>
    <row r="1779" spans="4:4" customFormat="1" x14ac:dyDescent="0.2">
      <c r="D1779" s="11"/>
    </row>
    <row r="1780" spans="4:4" customFormat="1" x14ac:dyDescent="0.2">
      <c r="D1780" s="11"/>
    </row>
    <row r="1781" spans="4:4" customFormat="1" x14ac:dyDescent="0.2">
      <c r="D1781" s="11"/>
    </row>
    <row r="1782" spans="4:4" customFormat="1" x14ac:dyDescent="0.2">
      <c r="D1782" s="11"/>
    </row>
    <row r="1783" spans="4:4" customFormat="1" x14ac:dyDescent="0.2">
      <c r="D1783" s="11"/>
    </row>
    <row r="1784" spans="4:4" customFormat="1" x14ac:dyDescent="0.2">
      <c r="D1784" s="11"/>
    </row>
    <row r="1785" spans="4:4" customFormat="1" x14ac:dyDescent="0.2">
      <c r="D1785" s="11"/>
    </row>
    <row r="1786" spans="4:4" customFormat="1" x14ac:dyDescent="0.2">
      <c r="D1786" s="11"/>
    </row>
    <row r="1787" spans="4:4" customFormat="1" x14ac:dyDescent="0.2">
      <c r="D1787" s="11"/>
    </row>
    <row r="1788" spans="4:4" customFormat="1" x14ac:dyDescent="0.2">
      <c r="D1788" s="11"/>
    </row>
    <row r="1789" spans="4:4" customFormat="1" x14ac:dyDescent="0.2">
      <c r="D1789" s="11"/>
    </row>
    <row r="1790" spans="4:4" customFormat="1" x14ac:dyDescent="0.2">
      <c r="D1790" s="11"/>
    </row>
    <row r="1791" spans="4:4" customFormat="1" x14ac:dyDescent="0.2">
      <c r="D1791" s="11"/>
    </row>
    <row r="1792" spans="4:4" customFormat="1" x14ac:dyDescent="0.2">
      <c r="D1792" s="11"/>
    </row>
    <row r="1793" spans="4:4" customFormat="1" x14ac:dyDescent="0.2">
      <c r="D1793" s="11"/>
    </row>
    <row r="1794" spans="4:4" customFormat="1" x14ac:dyDescent="0.2">
      <c r="D1794" s="11"/>
    </row>
    <row r="1795" spans="4:4" customFormat="1" x14ac:dyDescent="0.2">
      <c r="D1795" s="11"/>
    </row>
    <row r="1796" spans="4:4" customFormat="1" x14ac:dyDescent="0.2">
      <c r="D1796" s="11"/>
    </row>
    <row r="1797" spans="4:4" customFormat="1" x14ac:dyDescent="0.2">
      <c r="D1797" s="11"/>
    </row>
    <row r="1798" spans="4:4" customFormat="1" x14ac:dyDescent="0.2">
      <c r="D1798" s="11"/>
    </row>
    <row r="1799" spans="4:4" customFormat="1" x14ac:dyDescent="0.2">
      <c r="D1799" s="11"/>
    </row>
    <row r="1800" spans="4:4" customFormat="1" x14ac:dyDescent="0.2">
      <c r="D1800" s="11"/>
    </row>
    <row r="1801" spans="4:4" customFormat="1" x14ac:dyDescent="0.2">
      <c r="D1801" s="11"/>
    </row>
    <row r="1802" spans="4:4" customFormat="1" x14ac:dyDescent="0.2">
      <c r="D1802" s="11"/>
    </row>
    <row r="1803" spans="4:4" customFormat="1" x14ac:dyDescent="0.2">
      <c r="D1803" s="11"/>
    </row>
    <row r="1804" spans="4:4" customFormat="1" x14ac:dyDescent="0.2">
      <c r="D1804" s="11"/>
    </row>
    <row r="1805" spans="4:4" customFormat="1" x14ac:dyDescent="0.2">
      <c r="D1805" s="11"/>
    </row>
    <row r="1806" spans="4:4" customFormat="1" x14ac:dyDescent="0.2">
      <c r="D1806" s="11"/>
    </row>
    <row r="1807" spans="4:4" customFormat="1" x14ac:dyDescent="0.2">
      <c r="D1807" s="11"/>
    </row>
    <row r="1808" spans="4:4" customFormat="1" x14ac:dyDescent="0.2">
      <c r="D1808" s="11"/>
    </row>
    <row r="1809" spans="4:4" customFormat="1" x14ac:dyDescent="0.2">
      <c r="D1809" s="11"/>
    </row>
    <row r="1810" spans="4:4" customFormat="1" x14ac:dyDescent="0.2">
      <c r="D1810" s="11"/>
    </row>
    <row r="1811" spans="4:4" customFormat="1" x14ac:dyDescent="0.2">
      <c r="D1811" s="11"/>
    </row>
    <row r="1812" spans="4:4" customFormat="1" x14ac:dyDescent="0.2">
      <c r="D1812" s="11"/>
    </row>
    <row r="1813" spans="4:4" customFormat="1" x14ac:dyDescent="0.2">
      <c r="D1813" s="11"/>
    </row>
    <row r="1814" spans="4:4" customFormat="1" x14ac:dyDescent="0.2">
      <c r="D1814" s="11"/>
    </row>
    <row r="1815" spans="4:4" customFormat="1" x14ac:dyDescent="0.2">
      <c r="D1815" s="11"/>
    </row>
    <row r="1816" spans="4:4" customFormat="1" x14ac:dyDescent="0.2">
      <c r="D1816" s="11"/>
    </row>
    <row r="1817" spans="4:4" customFormat="1" x14ac:dyDescent="0.2">
      <c r="D1817" s="11"/>
    </row>
    <row r="1818" spans="4:4" customFormat="1" x14ac:dyDescent="0.2">
      <c r="D1818" s="11"/>
    </row>
    <row r="1819" spans="4:4" customFormat="1" x14ac:dyDescent="0.2">
      <c r="D1819" s="11"/>
    </row>
    <row r="1820" spans="4:4" customFormat="1" x14ac:dyDescent="0.2">
      <c r="D1820" s="11"/>
    </row>
    <row r="1821" spans="4:4" customFormat="1" x14ac:dyDescent="0.2">
      <c r="D1821" s="11"/>
    </row>
    <row r="1822" spans="4:4" customFormat="1" x14ac:dyDescent="0.2">
      <c r="D1822" s="11"/>
    </row>
    <row r="1823" spans="4:4" customFormat="1" x14ac:dyDescent="0.2">
      <c r="D1823" s="11"/>
    </row>
    <row r="1824" spans="4:4" customFormat="1" x14ac:dyDescent="0.2">
      <c r="D1824" s="11"/>
    </row>
    <row r="1825" spans="4:4" customFormat="1" x14ac:dyDescent="0.2">
      <c r="D1825" s="11"/>
    </row>
    <row r="1826" spans="4:4" customFormat="1" x14ac:dyDescent="0.2">
      <c r="D1826" s="11"/>
    </row>
    <row r="1827" spans="4:4" customFormat="1" x14ac:dyDescent="0.2">
      <c r="D1827" s="11"/>
    </row>
    <row r="1828" spans="4:4" customFormat="1" x14ac:dyDescent="0.2">
      <c r="D1828" s="11"/>
    </row>
    <row r="1829" spans="4:4" customFormat="1" x14ac:dyDescent="0.2">
      <c r="D1829" s="11"/>
    </row>
    <row r="1830" spans="4:4" customFormat="1" x14ac:dyDescent="0.2">
      <c r="D1830" s="11"/>
    </row>
    <row r="1831" spans="4:4" customFormat="1" x14ac:dyDescent="0.2">
      <c r="D1831" s="11"/>
    </row>
    <row r="1832" spans="4:4" customFormat="1" x14ac:dyDescent="0.2">
      <c r="D1832" s="11"/>
    </row>
    <row r="1833" spans="4:4" customFormat="1" x14ac:dyDescent="0.2">
      <c r="D1833" s="11"/>
    </row>
    <row r="1834" spans="4:4" customFormat="1" x14ac:dyDescent="0.2">
      <c r="D1834" s="11"/>
    </row>
    <row r="1835" spans="4:4" customFormat="1" x14ac:dyDescent="0.2">
      <c r="D1835" s="11"/>
    </row>
    <row r="1836" spans="4:4" customFormat="1" x14ac:dyDescent="0.2">
      <c r="D1836" s="11"/>
    </row>
    <row r="1837" spans="4:4" customFormat="1" x14ac:dyDescent="0.2">
      <c r="D1837" s="11"/>
    </row>
    <row r="1838" spans="4:4" customFormat="1" x14ac:dyDescent="0.2">
      <c r="D1838" s="11"/>
    </row>
    <row r="1839" spans="4:4" customFormat="1" x14ac:dyDescent="0.2">
      <c r="D1839" s="11"/>
    </row>
    <row r="1840" spans="4:4" customFormat="1" x14ac:dyDescent="0.2">
      <c r="D1840" s="11"/>
    </row>
    <row r="1841" spans="4:4" customFormat="1" x14ac:dyDescent="0.2">
      <c r="D1841" s="11"/>
    </row>
    <row r="1842" spans="4:4" customFormat="1" x14ac:dyDescent="0.2">
      <c r="D1842" s="11"/>
    </row>
    <row r="1843" spans="4:4" customFormat="1" x14ac:dyDescent="0.2">
      <c r="D1843" s="11"/>
    </row>
    <row r="1844" spans="4:4" customFormat="1" x14ac:dyDescent="0.2">
      <c r="D1844" s="11"/>
    </row>
    <row r="1845" spans="4:4" customFormat="1" x14ac:dyDescent="0.2">
      <c r="D1845" s="11"/>
    </row>
    <row r="1846" spans="4:4" customFormat="1" x14ac:dyDescent="0.2">
      <c r="D1846" s="11"/>
    </row>
    <row r="1847" spans="4:4" customFormat="1" x14ac:dyDescent="0.2">
      <c r="D1847" s="11"/>
    </row>
    <row r="1848" spans="4:4" customFormat="1" x14ac:dyDescent="0.2">
      <c r="D1848" s="11"/>
    </row>
    <row r="1849" spans="4:4" customFormat="1" x14ac:dyDescent="0.2">
      <c r="D1849" s="11"/>
    </row>
    <row r="1850" spans="4:4" customFormat="1" x14ac:dyDescent="0.2">
      <c r="D1850" s="11"/>
    </row>
    <row r="1851" spans="4:4" customFormat="1" x14ac:dyDescent="0.2">
      <c r="D1851" s="11"/>
    </row>
    <row r="1852" spans="4:4" customFormat="1" x14ac:dyDescent="0.2">
      <c r="D1852" s="11"/>
    </row>
    <row r="1853" spans="4:4" customFormat="1" x14ac:dyDescent="0.2">
      <c r="D1853" s="11"/>
    </row>
    <row r="1854" spans="4:4" customFormat="1" x14ac:dyDescent="0.2">
      <c r="D1854" s="11"/>
    </row>
    <row r="1855" spans="4:4" customFormat="1" x14ac:dyDescent="0.2">
      <c r="D1855" s="11"/>
    </row>
    <row r="1856" spans="4:4" customFormat="1" x14ac:dyDescent="0.2">
      <c r="D1856" s="11"/>
    </row>
    <row r="1857" spans="4:4" customFormat="1" x14ac:dyDescent="0.2">
      <c r="D1857" s="11"/>
    </row>
    <row r="1858" spans="4:4" customFormat="1" x14ac:dyDescent="0.2">
      <c r="D1858" s="11"/>
    </row>
    <row r="1859" spans="4:4" customFormat="1" x14ac:dyDescent="0.2">
      <c r="D1859" s="11"/>
    </row>
    <row r="1860" spans="4:4" customFormat="1" x14ac:dyDescent="0.2">
      <c r="D1860" s="11"/>
    </row>
    <row r="1861" spans="4:4" customFormat="1" x14ac:dyDescent="0.2">
      <c r="D1861" s="11"/>
    </row>
    <row r="1862" spans="4:4" customFormat="1" x14ac:dyDescent="0.2">
      <c r="D1862" s="11"/>
    </row>
    <row r="1863" spans="4:4" customFormat="1" x14ac:dyDescent="0.2">
      <c r="D1863" s="11"/>
    </row>
    <row r="1864" spans="4:4" customFormat="1" x14ac:dyDescent="0.2">
      <c r="D1864" s="11"/>
    </row>
    <row r="1865" spans="4:4" customFormat="1" x14ac:dyDescent="0.2">
      <c r="D1865" s="11"/>
    </row>
    <row r="1866" spans="4:4" customFormat="1" x14ac:dyDescent="0.2">
      <c r="D1866" s="11"/>
    </row>
    <row r="1867" spans="4:4" customFormat="1" x14ac:dyDescent="0.2">
      <c r="D1867" s="11"/>
    </row>
    <row r="1868" spans="4:4" customFormat="1" x14ac:dyDescent="0.2">
      <c r="D1868" s="11"/>
    </row>
    <row r="1869" spans="4:4" customFormat="1" x14ac:dyDescent="0.2">
      <c r="D1869" s="11"/>
    </row>
    <row r="1870" spans="4:4" customFormat="1" x14ac:dyDescent="0.2">
      <c r="D1870" s="11"/>
    </row>
    <row r="1871" spans="4:4" customFormat="1" x14ac:dyDescent="0.2">
      <c r="D1871" s="11"/>
    </row>
    <row r="1872" spans="4:4" customFormat="1" x14ac:dyDescent="0.2">
      <c r="D1872" s="11"/>
    </row>
    <row r="1873" spans="4:4" customFormat="1" x14ac:dyDescent="0.2">
      <c r="D1873" s="11"/>
    </row>
    <row r="1874" spans="4:4" customFormat="1" x14ac:dyDescent="0.2">
      <c r="D1874" s="11"/>
    </row>
    <row r="1875" spans="4:4" customFormat="1" x14ac:dyDescent="0.2">
      <c r="D1875" s="11"/>
    </row>
    <row r="1876" spans="4:4" customFormat="1" x14ac:dyDescent="0.2">
      <c r="D1876" s="11"/>
    </row>
    <row r="1877" spans="4:4" customFormat="1" x14ac:dyDescent="0.2">
      <c r="D1877" s="11"/>
    </row>
    <row r="1878" spans="4:4" customFormat="1" x14ac:dyDescent="0.2">
      <c r="D1878" s="11"/>
    </row>
    <row r="1879" spans="4:4" customFormat="1" x14ac:dyDescent="0.2">
      <c r="D1879" s="11"/>
    </row>
    <row r="1880" spans="4:4" customFormat="1" x14ac:dyDescent="0.2">
      <c r="D1880" s="11"/>
    </row>
    <row r="1881" spans="4:4" customFormat="1" x14ac:dyDescent="0.2">
      <c r="D1881" s="11"/>
    </row>
    <row r="1882" spans="4:4" customFormat="1" x14ac:dyDescent="0.2">
      <c r="D1882" s="11"/>
    </row>
    <row r="1883" spans="4:4" customFormat="1" x14ac:dyDescent="0.2">
      <c r="D1883" s="11"/>
    </row>
    <row r="1884" spans="4:4" customFormat="1" x14ac:dyDescent="0.2">
      <c r="D1884" s="11"/>
    </row>
    <row r="1885" spans="4:4" customFormat="1" x14ac:dyDescent="0.2">
      <c r="D1885" s="11"/>
    </row>
    <row r="1886" spans="4:4" customFormat="1" x14ac:dyDescent="0.2">
      <c r="D1886" s="11"/>
    </row>
    <row r="1887" spans="4:4" customFormat="1" x14ac:dyDescent="0.2">
      <c r="D1887" s="11"/>
    </row>
    <row r="1888" spans="4:4" customFormat="1" x14ac:dyDescent="0.2">
      <c r="D1888" s="11"/>
    </row>
    <row r="1889" spans="4:4" customFormat="1" x14ac:dyDescent="0.2">
      <c r="D1889" s="11"/>
    </row>
    <row r="1890" spans="4:4" customFormat="1" x14ac:dyDescent="0.2">
      <c r="D1890" s="11"/>
    </row>
    <row r="1891" spans="4:4" customFormat="1" x14ac:dyDescent="0.2">
      <c r="D1891" s="11"/>
    </row>
    <row r="1892" spans="4:4" customFormat="1" x14ac:dyDescent="0.2">
      <c r="D1892" s="11"/>
    </row>
    <row r="1893" spans="4:4" customFormat="1" x14ac:dyDescent="0.2">
      <c r="D1893" s="11"/>
    </row>
    <row r="1894" spans="4:4" customFormat="1" x14ac:dyDescent="0.2">
      <c r="D1894" s="11"/>
    </row>
    <row r="1895" spans="4:4" customFormat="1" x14ac:dyDescent="0.2">
      <c r="D1895" s="11"/>
    </row>
    <row r="1896" spans="4:4" customFormat="1" x14ac:dyDescent="0.2">
      <c r="D1896" s="11"/>
    </row>
    <row r="1897" spans="4:4" customFormat="1" x14ac:dyDescent="0.2">
      <c r="D1897" s="11"/>
    </row>
    <row r="1898" spans="4:4" customFormat="1" x14ac:dyDescent="0.2">
      <c r="D1898" s="11"/>
    </row>
    <row r="1899" spans="4:4" customFormat="1" x14ac:dyDescent="0.2">
      <c r="D1899" s="11"/>
    </row>
    <row r="1900" spans="4:4" customFormat="1" x14ac:dyDescent="0.2">
      <c r="D1900" s="11"/>
    </row>
    <row r="1901" spans="4:4" customFormat="1" x14ac:dyDescent="0.2">
      <c r="D1901" s="11"/>
    </row>
    <row r="1902" spans="4:4" customFormat="1" x14ac:dyDescent="0.2">
      <c r="D1902" s="11"/>
    </row>
    <row r="1903" spans="4:4" customFormat="1" x14ac:dyDescent="0.2">
      <c r="D1903" s="11"/>
    </row>
    <row r="1904" spans="4:4" customFormat="1" x14ac:dyDescent="0.2">
      <c r="D1904" s="11"/>
    </row>
    <row r="1905" spans="4:4" customFormat="1" x14ac:dyDescent="0.2">
      <c r="D1905" s="11"/>
    </row>
    <row r="1906" spans="4:4" customFormat="1" x14ac:dyDescent="0.2">
      <c r="D1906" s="11"/>
    </row>
    <row r="1907" spans="4:4" customFormat="1" x14ac:dyDescent="0.2">
      <c r="D1907" s="11"/>
    </row>
    <row r="1908" spans="4:4" customFormat="1" x14ac:dyDescent="0.2">
      <c r="D1908" s="11"/>
    </row>
    <row r="1909" spans="4:4" customFormat="1" x14ac:dyDescent="0.2">
      <c r="D1909" s="11"/>
    </row>
    <row r="1910" spans="4:4" customFormat="1" x14ac:dyDescent="0.2">
      <c r="D1910" s="11"/>
    </row>
    <row r="1911" spans="4:4" customFormat="1" x14ac:dyDescent="0.2">
      <c r="D1911" s="11"/>
    </row>
    <row r="1912" spans="4:4" customFormat="1" x14ac:dyDescent="0.2">
      <c r="D1912" s="11"/>
    </row>
    <row r="1913" spans="4:4" customFormat="1" x14ac:dyDescent="0.2">
      <c r="D1913" s="11"/>
    </row>
    <row r="1914" spans="4:4" customFormat="1" x14ac:dyDescent="0.2">
      <c r="D1914" s="11"/>
    </row>
    <row r="1915" spans="4:4" customFormat="1" x14ac:dyDescent="0.2">
      <c r="D1915" s="11"/>
    </row>
    <row r="1916" spans="4:4" customFormat="1" x14ac:dyDescent="0.2">
      <c r="D1916" s="11"/>
    </row>
    <row r="1917" spans="4:4" customFormat="1" x14ac:dyDescent="0.2">
      <c r="D1917" s="11"/>
    </row>
    <row r="1918" spans="4:4" customFormat="1" x14ac:dyDescent="0.2">
      <c r="D1918" s="11"/>
    </row>
    <row r="1919" spans="4:4" customFormat="1" x14ac:dyDescent="0.2">
      <c r="D1919" s="11"/>
    </row>
    <row r="1920" spans="4:4" customFormat="1" x14ac:dyDescent="0.2">
      <c r="D1920" s="11"/>
    </row>
    <row r="1921" spans="4:4" customFormat="1" x14ac:dyDescent="0.2">
      <c r="D1921" s="11"/>
    </row>
    <row r="1922" spans="4:4" customFormat="1" x14ac:dyDescent="0.2">
      <c r="D1922" s="11"/>
    </row>
    <row r="1923" spans="4:4" customFormat="1" x14ac:dyDescent="0.2">
      <c r="D1923" s="11"/>
    </row>
    <row r="1924" spans="4:4" customFormat="1" x14ac:dyDescent="0.2">
      <c r="D1924" s="11"/>
    </row>
    <row r="1925" spans="4:4" customFormat="1" x14ac:dyDescent="0.2">
      <c r="D1925" s="11"/>
    </row>
    <row r="1926" spans="4:4" customFormat="1" x14ac:dyDescent="0.2">
      <c r="D1926" s="11"/>
    </row>
    <row r="1927" spans="4:4" customFormat="1" x14ac:dyDescent="0.2">
      <c r="D1927" s="11"/>
    </row>
    <row r="1928" spans="4:4" customFormat="1" x14ac:dyDescent="0.2">
      <c r="D1928" s="11"/>
    </row>
    <row r="1929" spans="4:4" customFormat="1" x14ac:dyDescent="0.2">
      <c r="D1929" s="11"/>
    </row>
    <row r="1930" spans="4:4" customFormat="1" x14ac:dyDescent="0.2">
      <c r="D1930" s="11"/>
    </row>
    <row r="1931" spans="4:4" customFormat="1" x14ac:dyDescent="0.2">
      <c r="D1931" s="11"/>
    </row>
    <row r="1932" spans="4:4" customFormat="1" x14ac:dyDescent="0.2">
      <c r="D1932" s="11"/>
    </row>
    <row r="1933" spans="4:4" customFormat="1" x14ac:dyDescent="0.2">
      <c r="D1933" s="11"/>
    </row>
    <row r="1934" spans="4:4" customFormat="1" x14ac:dyDescent="0.2">
      <c r="D1934" s="11"/>
    </row>
    <row r="1935" spans="4:4" customFormat="1" x14ac:dyDescent="0.2">
      <c r="D1935" s="11"/>
    </row>
    <row r="1936" spans="4:4" customFormat="1" x14ac:dyDescent="0.2">
      <c r="D1936" s="11"/>
    </row>
    <row r="1937" spans="4:4" customFormat="1" x14ac:dyDescent="0.2">
      <c r="D1937" s="11"/>
    </row>
    <row r="1938" spans="4:4" customFormat="1" x14ac:dyDescent="0.2">
      <c r="D1938" s="11"/>
    </row>
    <row r="1939" spans="4:4" customFormat="1" x14ac:dyDescent="0.2">
      <c r="D1939" s="11"/>
    </row>
    <row r="1940" spans="4:4" customFormat="1" x14ac:dyDescent="0.2">
      <c r="D1940" s="11"/>
    </row>
    <row r="1941" spans="4:4" customFormat="1" x14ac:dyDescent="0.2">
      <c r="D1941" s="11"/>
    </row>
    <row r="1942" spans="4:4" customFormat="1" x14ac:dyDescent="0.2">
      <c r="D1942" s="11"/>
    </row>
    <row r="1943" spans="4:4" customFormat="1" x14ac:dyDescent="0.2">
      <c r="D1943" s="11"/>
    </row>
    <row r="1944" spans="4:4" customFormat="1" x14ac:dyDescent="0.2">
      <c r="D1944" s="11"/>
    </row>
    <row r="1945" spans="4:4" customFormat="1" x14ac:dyDescent="0.2">
      <c r="D1945" s="11"/>
    </row>
    <row r="1946" spans="4:4" customFormat="1" x14ac:dyDescent="0.2">
      <c r="D1946" s="11"/>
    </row>
    <row r="1947" spans="4:4" customFormat="1" x14ac:dyDescent="0.2">
      <c r="D1947" s="11"/>
    </row>
    <row r="1948" spans="4:4" customFormat="1" x14ac:dyDescent="0.2">
      <c r="D1948" s="11"/>
    </row>
    <row r="1949" spans="4:4" customFormat="1" x14ac:dyDescent="0.2">
      <c r="D1949" s="11"/>
    </row>
    <row r="1950" spans="4:4" customFormat="1" x14ac:dyDescent="0.2">
      <c r="D1950" s="11"/>
    </row>
    <row r="1951" spans="4:4" customFormat="1" x14ac:dyDescent="0.2">
      <c r="D1951" s="11"/>
    </row>
    <row r="1952" spans="4:4" customFormat="1" x14ac:dyDescent="0.2">
      <c r="D1952" s="11"/>
    </row>
    <row r="1953" spans="4:4" customFormat="1" x14ac:dyDescent="0.2">
      <c r="D1953" s="11"/>
    </row>
    <row r="1954" spans="4:4" customFormat="1" x14ac:dyDescent="0.2">
      <c r="D1954" s="11"/>
    </row>
    <row r="1955" spans="4:4" customFormat="1" x14ac:dyDescent="0.2">
      <c r="D1955" s="11"/>
    </row>
    <row r="1956" spans="4:4" customFormat="1" x14ac:dyDescent="0.2">
      <c r="D1956" s="11"/>
    </row>
    <row r="1957" spans="4:4" customFormat="1" x14ac:dyDescent="0.2">
      <c r="D1957" s="11"/>
    </row>
    <row r="1958" spans="4:4" customFormat="1" x14ac:dyDescent="0.2">
      <c r="D1958" s="11"/>
    </row>
    <row r="1959" spans="4:4" customFormat="1" x14ac:dyDescent="0.2">
      <c r="D1959" s="11"/>
    </row>
    <row r="1960" spans="4:4" customFormat="1" x14ac:dyDescent="0.2">
      <c r="D1960" s="11"/>
    </row>
    <row r="1961" spans="4:4" customFormat="1" x14ac:dyDescent="0.2">
      <c r="D1961" s="11"/>
    </row>
    <row r="1962" spans="4:4" customFormat="1" x14ac:dyDescent="0.2">
      <c r="D1962" s="11"/>
    </row>
    <row r="1963" spans="4:4" customFormat="1" x14ac:dyDescent="0.2">
      <c r="D1963" s="11"/>
    </row>
    <row r="1964" spans="4:4" customFormat="1" x14ac:dyDescent="0.2">
      <c r="D1964" s="11"/>
    </row>
    <row r="1965" spans="4:4" customFormat="1" x14ac:dyDescent="0.2">
      <c r="D1965" s="11"/>
    </row>
    <row r="1966" spans="4:4" customFormat="1" x14ac:dyDescent="0.2">
      <c r="D1966" s="11"/>
    </row>
    <row r="1967" spans="4:4" customFormat="1" x14ac:dyDescent="0.2">
      <c r="D1967" s="11"/>
    </row>
    <row r="1968" spans="4:4" customFormat="1" x14ac:dyDescent="0.2">
      <c r="D1968" s="11"/>
    </row>
    <row r="1969" spans="4:4" customFormat="1" x14ac:dyDescent="0.2">
      <c r="D1969" s="11"/>
    </row>
    <row r="1970" spans="4:4" customFormat="1" x14ac:dyDescent="0.2">
      <c r="D1970" s="11"/>
    </row>
    <row r="1971" spans="4:4" customFormat="1" x14ac:dyDescent="0.2">
      <c r="D1971" s="11"/>
    </row>
    <row r="1972" spans="4:4" customFormat="1" x14ac:dyDescent="0.2">
      <c r="D1972" s="11"/>
    </row>
    <row r="1973" spans="4:4" customFormat="1" x14ac:dyDescent="0.2">
      <c r="D1973" s="11"/>
    </row>
    <row r="1974" spans="4:4" customFormat="1" x14ac:dyDescent="0.2">
      <c r="D1974" s="11"/>
    </row>
    <row r="1975" spans="4:4" customFormat="1" x14ac:dyDescent="0.2">
      <c r="D1975" s="11"/>
    </row>
    <row r="1976" spans="4:4" customFormat="1" x14ac:dyDescent="0.2">
      <c r="D1976" s="11"/>
    </row>
    <row r="1977" spans="4:4" customFormat="1" x14ac:dyDescent="0.2">
      <c r="D1977" s="11"/>
    </row>
    <row r="1978" spans="4:4" customFormat="1" x14ac:dyDescent="0.2">
      <c r="D1978" s="11"/>
    </row>
    <row r="1979" spans="4:4" customFormat="1" x14ac:dyDescent="0.2">
      <c r="D1979" s="11"/>
    </row>
    <row r="1980" spans="4:4" customFormat="1" x14ac:dyDescent="0.2">
      <c r="D1980" s="11"/>
    </row>
    <row r="1981" spans="4:4" customFormat="1" x14ac:dyDescent="0.2">
      <c r="D1981" s="11"/>
    </row>
    <row r="1982" spans="4:4" customFormat="1" x14ac:dyDescent="0.2">
      <c r="D1982" s="11"/>
    </row>
    <row r="1983" spans="4:4" customFormat="1" x14ac:dyDescent="0.2">
      <c r="D1983" s="11"/>
    </row>
    <row r="1984" spans="4:4" customFormat="1" x14ac:dyDescent="0.2">
      <c r="D1984" s="11"/>
    </row>
    <row r="1985" spans="4:4" customFormat="1" x14ac:dyDescent="0.2">
      <c r="D1985" s="11"/>
    </row>
    <row r="1986" spans="4:4" customFormat="1" x14ac:dyDescent="0.2">
      <c r="D1986" s="11"/>
    </row>
    <row r="1987" spans="4:4" customFormat="1" x14ac:dyDescent="0.2">
      <c r="D1987" s="11"/>
    </row>
    <row r="1988" spans="4:4" customFormat="1" x14ac:dyDescent="0.2">
      <c r="D1988" s="11"/>
    </row>
    <row r="1989" spans="4:4" customFormat="1" x14ac:dyDescent="0.2">
      <c r="D1989" s="11"/>
    </row>
    <row r="1990" spans="4:4" customFormat="1" x14ac:dyDescent="0.2">
      <c r="D1990" s="11"/>
    </row>
    <row r="1991" spans="4:4" customFormat="1" x14ac:dyDescent="0.2">
      <c r="D1991" s="11"/>
    </row>
    <row r="1992" spans="4:4" customFormat="1" x14ac:dyDescent="0.2">
      <c r="D1992" s="11"/>
    </row>
    <row r="1993" spans="4:4" customFormat="1" x14ac:dyDescent="0.2">
      <c r="D1993" s="11"/>
    </row>
    <row r="1994" spans="4:4" customFormat="1" x14ac:dyDescent="0.2">
      <c r="D1994" s="11"/>
    </row>
    <row r="1995" spans="4:4" customFormat="1" x14ac:dyDescent="0.2">
      <c r="D1995" s="11"/>
    </row>
    <row r="1996" spans="4:4" customFormat="1" x14ac:dyDescent="0.2">
      <c r="D1996" s="11"/>
    </row>
    <row r="1997" spans="4:4" customFormat="1" x14ac:dyDescent="0.2">
      <c r="D1997" s="11"/>
    </row>
    <row r="1998" spans="4:4" customFormat="1" x14ac:dyDescent="0.2">
      <c r="D1998" s="11"/>
    </row>
    <row r="1999" spans="4:4" customFormat="1" x14ac:dyDescent="0.2">
      <c r="D1999" s="11"/>
    </row>
    <row r="2000" spans="4:4" customFormat="1" x14ac:dyDescent="0.2">
      <c r="D2000" s="11"/>
    </row>
    <row r="2001" spans="4:4" customFormat="1" x14ac:dyDescent="0.2">
      <c r="D2001" s="11"/>
    </row>
    <row r="2002" spans="4:4" customFormat="1" x14ac:dyDescent="0.2">
      <c r="D2002" s="11"/>
    </row>
    <row r="2003" spans="4:4" customFormat="1" x14ac:dyDescent="0.2">
      <c r="D2003" s="11"/>
    </row>
    <row r="2004" spans="4:4" customFormat="1" x14ac:dyDescent="0.2">
      <c r="D2004" s="11"/>
    </row>
    <row r="2005" spans="4:4" customFormat="1" x14ac:dyDescent="0.2">
      <c r="D2005" s="11"/>
    </row>
    <row r="2006" spans="4:4" customFormat="1" x14ac:dyDescent="0.2">
      <c r="D2006" s="11"/>
    </row>
    <row r="2007" spans="4:4" customFormat="1" x14ac:dyDescent="0.2">
      <c r="D2007" s="11"/>
    </row>
    <row r="2008" spans="4:4" customFormat="1" x14ac:dyDescent="0.2">
      <c r="D2008" s="11"/>
    </row>
    <row r="2009" spans="4:4" customFormat="1" x14ac:dyDescent="0.2">
      <c r="D2009" s="11"/>
    </row>
    <row r="2010" spans="4:4" customFormat="1" x14ac:dyDescent="0.2">
      <c r="D2010" s="11"/>
    </row>
    <row r="2011" spans="4:4" customFormat="1" x14ac:dyDescent="0.2">
      <c r="D2011" s="11"/>
    </row>
    <row r="2012" spans="4:4" customFormat="1" x14ac:dyDescent="0.2">
      <c r="D2012" s="11"/>
    </row>
    <row r="2013" spans="4:4" customFormat="1" x14ac:dyDescent="0.2">
      <c r="D2013" s="11"/>
    </row>
    <row r="2014" spans="4:4" customFormat="1" x14ac:dyDescent="0.2">
      <c r="D2014" s="11"/>
    </row>
    <row r="2015" spans="4:4" customFormat="1" x14ac:dyDescent="0.2">
      <c r="D2015" s="11"/>
    </row>
    <row r="2016" spans="4:4" customFormat="1" x14ac:dyDescent="0.2">
      <c r="D2016" s="11"/>
    </row>
    <row r="2017" spans="4:4" customFormat="1" x14ac:dyDescent="0.2">
      <c r="D2017" s="11"/>
    </row>
    <row r="2018" spans="4:4" customFormat="1" x14ac:dyDescent="0.2">
      <c r="D2018" s="11"/>
    </row>
    <row r="2019" spans="4:4" customFormat="1" x14ac:dyDescent="0.2">
      <c r="D2019" s="11"/>
    </row>
    <row r="2020" spans="4:4" customFormat="1" x14ac:dyDescent="0.2">
      <c r="D2020" s="11"/>
    </row>
    <row r="2021" spans="4:4" customFormat="1" x14ac:dyDescent="0.2">
      <c r="D2021" s="11"/>
    </row>
    <row r="2022" spans="4:4" customFormat="1" x14ac:dyDescent="0.2">
      <c r="D2022" s="11"/>
    </row>
    <row r="2023" spans="4:4" customFormat="1" x14ac:dyDescent="0.2">
      <c r="D2023" s="11"/>
    </row>
    <row r="2024" spans="4:4" customFormat="1" x14ac:dyDescent="0.2">
      <c r="D2024" s="11"/>
    </row>
    <row r="2025" spans="4:4" customFormat="1" x14ac:dyDescent="0.2">
      <c r="D2025" s="11"/>
    </row>
    <row r="2026" spans="4:4" customFormat="1" x14ac:dyDescent="0.2">
      <c r="D2026" s="11"/>
    </row>
    <row r="2027" spans="4:4" customFormat="1" x14ac:dyDescent="0.2">
      <c r="D2027" s="11"/>
    </row>
    <row r="2028" spans="4:4" customFormat="1" x14ac:dyDescent="0.2">
      <c r="D2028" s="11"/>
    </row>
    <row r="2029" spans="4:4" customFormat="1" x14ac:dyDescent="0.2">
      <c r="D2029" s="11"/>
    </row>
    <row r="2030" spans="4:4" customFormat="1" x14ac:dyDescent="0.2">
      <c r="D2030" s="11"/>
    </row>
    <row r="2031" spans="4:4" customFormat="1" x14ac:dyDescent="0.2">
      <c r="D2031" s="11"/>
    </row>
    <row r="2032" spans="4:4" customFormat="1" x14ac:dyDescent="0.2">
      <c r="D2032" s="11"/>
    </row>
    <row r="2033" spans="4:4" customFormat="1" x14ac:dyDescent="0.2">
      <c r="D2033" s="11"/>
    </row>
    <row r="2034" spans="4:4" customFormat="1" x14ac:dyDescent="0.2">
      <c r="D2034" s="11"/>
    </row>
    <row r="2035" spans="4:4" customFormat="1" x14ac:dyDescent="0.2">
      <c r="D2035" s="11"/>
    </row>
    <row r="2036" spans="4:4" customFormat="1" x14ac:dyDescent="0.2">
      <c r="D2036" s="11"/>
    </row>
    <row r="2037" spans="4:4" customFormat="1" x14ac:dyDescent="0.2">
      <c r="D2037" s="11"/>
    </row>
    <row r="2038" spans="4:4" customFormat="1" x14ac:dyDescent="0.2">
      <c r="D2038" s="11"/>
    </row>
    <row r="2039" spans="4:4" customFormat="1" x14ac:dyDescent="0.2">
      <c r="D2039" s="11"/>
    </row>
    <row r="2040" spans="4:4" customFormat="1" x14ac:dyDescent="0.2">
      <c r="D2040" s="11"/>
    </row>
    <row r="2041" spans="4:4" customFormat="1" x14ac:dyDescent="0.2">
      <c r="D2041" s="11"/>
    </row>
    <row r="2042" spans="4:4" customFormat="1" x14ac:dyDescent="0.2">
      <c r="D2042" s="11"/>
    </row>
    <row r="2043" spans="4:4" customFormat="1" x14ac:dyDescent="0.2">
      <c r="D2043" s="11"/>
    </row>
    <row r="2044" spans="4:4" customFormat="1" x14ac:dyDescent="0.2">
      <c r="D2044" s="11"/>
    </row>
    <row r="2045" spans="4:4" customFormat="1" x14ac:dyDescent="0.2">
      <c r="D2045" s="11"/>
    </row>
    <row r="2046" spans="4:4" customFormat="1" x14ac:dyDescent="0.2">
      <c r="D2046" s="11"/>
    </row>
    <row r="2047" spans="4:4" customFormat="1" x14ac:dyDescent="0.2">
      <c r="D2047" s="11"/>
    </row>
    <row r="2048" spans="4:4" customFormat="1" x14ac:dyDescent="0.2">
      <c r="D2048" s="11"/>
    </row>
    <row r="2049" spans="4:4" customFormat="1" x14ac:dyDescent="0.2">
      <c r="D2049" s="11"/>
    </row>
    <row r="2050" spans="4:4" customFormat="1" x14ac:dyDescent="0.2">
      <c r="D2050" s="11"/>
    </row>
    <row r="2051" spans="4:4" customFormat="1" x14ac:dyDescent="0.2">
      <c r="D2051" s="11"/>
    </row>
    <row r="2052" spans="4:4" customFormat="1" x14ac:dyDescent="0.2">
      <c r="D2052" s="11"/>
    </row>
    <row r="2053" spans="4:4" customFormat="1" x14ac:dyDescent="0.2">
      <c r="D2053" s="11"/>
    </row>
    <row r="2054" spans="4:4" customFormat="1" x14ac:dyDescent="0.2">
      <c r="D2054" s="11"/>
    </row>
    <row r="2055" spans="4:4" customFormat="1" x14ac:dyDescent="0.2">
      <c r="D2055" s="11"/>
    </row>
    <row r="2056" spans="4:4" customFormat="1" x14ac:dyDescent="0.2">
      <c r="D2056" s="11"/>
    </row>
    <row r="2057" spans="4:4" customFormat="1" x14ac:dyDescent="0.2">
      <c r="D2057" s="11"/>
    </row>
    <row r="2058" spans="4:4" customFormat="1" x14ac:dyDescent="0.2">
      <c r="D2058" s="11"/>
    </row>
    <row r="2059" spans="4:4" customFormat="1" x14ac:dyDescent="0.2">
      <c r="D2059" s="11"/>
    </row>
    <row r="2060" spans="4:4" customFormat="1" x14ac:dyDescent="0.2">
      <c r="D2060" s="11"/>
    </row>
    <row r="2061" spans="4:4" customFormat="1" x14ac:dyDescent="0.2">
      <c r="D2061" s="11"/>
    </row>
    <row r="2062" spans="4:4" customFormat="1" x14ac:dyDescent="0.2">
      <c r="D2062" s="11"/>
    </row>
    <row r="2063" spans="4:4" customFormat="1" x14ac:dyDescent="0.2">
      <c r="D2063" s="11"/>
    </row>
    <row r="2064" spans="4:4" customFormat="1" x14ac:dyDescent="0.2">
      <c r="D2064" s="11"/>
    </row>
    <row r="2065" spans="4:4" customFormat="1" x14ac:dyDescent="0.2">
      <c r="D2065" s="11"/>
    </row>
    <row r="2066" spans="4:4" customFormat="1" x14ac:dyDescent="0.2">
      <c r="D2066" s="11"/>
    </row>
    <row r="2067" spans="4:4" customFormat="1" x14ac:dyDescent="0.2">
      <c r="D2067" s="11"/>
    </row>
    <row r="2068" spans="4:4" customFormat="1" x14ac:dyDescent="0.2">
      <c r="D2068" s="11"/>
    </row>
    <row r="2069" spans="4:4" customFormat="1" x14ac:dyDescent="0.2">
      <c r="D2069" s="11"/>
    </row>
    <row r="2070" spans="4:4" customFormat="1" x14ac:dyDescent="0.2">
      <c r="D2070" s="11"/>
    </row>
    <row r="2071" spans="4:4" customFormat="1" x14ac:dyDescent="0.2">
      <c r="D2071" s="11"/>
    </row>
    <row r="2072" spans="4:4" customFormat="1" x14ac:dyDescent="0.2">
      <c r="D2072" s="11"/>
    </row>
    <row r="2073" spans="4:4" customFormat="1" x14ac:dyDescent="0.2">
      <c r="D2073" s="11"/>
    </row>
    <row r="2074" spans="4:4" customFormat="1" x14ac:dyDescent="0.2">
      <c r="D2074" s="11"/>
    </row>
    <row r="2075" spans="4:4" customFormat="1" x14ac:dyDescent="0.2">
      <c r="D2075" s="11"/>
    </row>
    <row r="2076" spans="4:4" customFormat="1" x14ac:dyDescent="0.2">
      <c r="D2076" s="11"/>
    </row>
    <row r="2077" spans="4:4" customFormat="1" x14ac:dyDescent="0.2">
      <c r="D2077" s="11"/>
    </row>
    <row r="2078" spans="4:4" customFormat="1" x14ac:dyDescent="0.2">
      <c r="D2078" s="11"/>
    </row>
    <row r="2079" spans="4:4" customFormat="1" x14ac:dyDescent="0.2">
      <c r="D2079" s="11"/>
    </row>
    <row r="2080" spans="4:4" customFormat="1" x14ac:dyDescent="0.2">
      <c r="D2080" s="11"/>
    </row>
    <row r="2081" spans="4:4" customFormat="1" x14ac:dyDescent="0.2">
      <c r="D2081" s="11"/>
    </row>
    <row r="2082" spans="4:4" customFormat="1" x14ac:dyDescent="0.2">
      <c r="D2082" s="11"/>
    </row>
    <row r="2083" spans="4:4" customFormat="1" x14ac:dyDescent="0.2">
      <c r="D2083" s="11"/>
    </row>
    <row r="2084" spans="4:4" customFormat="1" x14ac:dyDescent="0.2">
      <c r="D2084" s="11"/>
    </row>
    <row r="2085" spans="4:4" customFormat="1" x14ac:dyDescent="0.2">
      <c r="D2085" s="11"/>
    </row>
    <row r="2086" spans="4:4" customFormat="1" x14ac:dyDescent="0.2">
      <c r="D2086" s="11"/>
    </row>
    <row r="2087" spans="4:4" customFormat="1" x14ac:dyDescent="0.2">
      <c r="D2087" s="11"/>
    </row>
    <row r="2088" spans="4:4" customFormat="1" x14ac:dyDescent="0.2">
      <c r="D2088" s="11"/>
    </row>
    <row r="2089" spans="4:4" customFormat="1" x14ac:dyDescent="0.2">
      <c r="D2089" s="11"/>
    </row>
    <row r="2090" spans="4:4" customFormat="1" x14ac:dyDescent="0.2">
      <c r="D2090" s="11"/>
    </row>
    <row r="2091" spans="4:4" customFormat="1" x14ac:dyDescent="0.2">
      <c r="D2091" s="11"/>
    </row>
    <row r="2092" spans="4:4" customFormat="1" x14ac:dyDescent="0.2">
      <c r="D2092" s="11"/>
    </row>
    <row r="2093" spans="4:4" customFormat="1" x14ac:dyDescent="0.2">
      <c r="D2093" s="11"/>
    </row>
    <row r="2094" spans="4:4" customFormat="1" x14ac:dyDescent="0.2">
      <c r="D2094" s="11"/>
    </row>
    <row r="2095" spans="4:4" customFormat="1" x14ac:dyDescent="0.2">
      <c r="D2095" s="11"/>
    </row>
    <row r="2096" spans="4:4" customFormat="1" x14ac:dyDescent="0.2">
      <c r="D2096" s="11"/>
    </row>
    <row r="2097" spans="4:4" customFormat="1" x14ac:dyDescent="0.2">
      <c r="D2097" s="11"/>
    </row>
    <row r="2098" spans="4:4" customFormat="1" x14ac:dyDescent="0.2">
      <c r="D2098" s="11"/>
    </row>
    <row r="2099" spans="4:4" customFormat="1" x14ac:dyDescent="0.2">
      <c r="D2099" s="11"/>
    </row>
    <row r="2100" spans="4:4" customFormat="1" x14ac:dyDescent="0.2">
      <c r="D2100" s="11"/>
    </row>
    <row r="2101" spans="4:4" customFormat="1" x14ac:dyDescent="0.2">
      <c r="D2101" s="11"/>
    </row>
    <row r="2102" spans="4:4" customFormat="1" x14ac:dyDescent="0.2">
      <c r="D2102" s="11"/>
    </row>
    <row r="2103" spans="4:4" customFormat="1" x14ac:dyDescent="0.2">
      <c r="D2103" s="11"/>
    </row>
    <row r="2104" spans="4:4" customFormat="1" x14ac:dyDescent="0.2">
      <c r="D2104" s="11"/>
    </row>
    <row r="2105" spans="4:4" customFormat="1" x14ac:dyDescent="0.2">
      <c r="D2105" s="11"/>
    </row>
    <row r="2106" spans="4:4" customFormat="1" x14ac:dyDescent="0.2">
      <c r="D2106" s="11"/>
    </row>
    <row r="2107" spans="4:4" customFormat="1" x14ac:dyDescent="0.2">
      <c r="D2107" s="11"/>
    </row>
    <row r="2108" spans="4:4" customFormat="1" x14ac:dyDescent="0.2">
      <c r="D2108" s="11"/>
    </row>
    <row r="2109" spans="4:4" customFormat="1" x14ac:dyDescent="0.2">
      <c r="D2109" s="11"/>
    </row>
    <row r="2110" spans="4:4" customFormat="1" x14ac:dyDescent="0.2">
      <c r="D2110" s="11"/>
    </row>
    <row r="2111" spans="4:4" customFormat="1" x14ac:dyDescent="0.2">
      <c r="D2111" s="11"/>
    </row>
    <row r="2112" spans="4:4" customFormat="1" x14ac:dyDescent="0.2">
      <c r="D2112" s="11"/>
    </row>
    <row r="2113" spans="4:4" customFormat="1" x14ac:dyDescent="0.2">
      <c r="D2113" s="11"/>
    </row>
    <row r="2114" spans="4:4" customFormat="1" x14ac:dyDescent="0.2">
      <c r="D2114" s="11"/>
    </row>
    <row r="2115" spans="4:4" customFormat="1" x14ac:dyDescent="0.2">
      <c r="D2115" s="11"/>
    </row>
    <row r="2116" spans="4:4" customFormat="1" x14ac:dyDescent="0.2">
      <c r="D2116" s="11"/>
    </row>
    <row r="2117" spans="4:4" customFormat="1" x14ac:dyDescent="0.2">
      <c r="D2117" s="11"/>
    </row>
    <row r="2118" spans="4:4" customFormat="1" x14ac:dyDescent="0.2">
      <c r="D2118" s="11"/>
    </row>
    <row r="2119" spans="4:4" customFormat="1" x14ac:dyDescent="0.2">
      <c r="D2119" s="11"/>
    </row>
    <row r="2120" spans="4:4" customFormat="1" x14ac:dyDescent="0.2">
      <c r="D2120" s="11"/>
    </row>
    <row r="2121" spans="4:4" customFormat="1" x14ac:dyDescent="0.2">
      <c r="D2121" s="11"/>
    </row>
    <row r="2122" spans="4:4" customFormat="1" x14ac:dyDescent="0.2">
      <c r="D2122" s="11"/>
    </row>
    <row r="2123" spans="4:4" customFormat="1" x14ac:dyDescent="0.2">
      <c r="D2123" s="11"/>
    </row>
    <row r="2124" spans="4:4" customFormat="1" x14ac:dyDescent="0.2">
      <c r="D2124" s="11"/>
    </row>
    <row r="2125" spans="4:4" customFormat="1" x14ac:dyDescent="0.2">
      <c r="D2125" s="11"/>
    </row>
    <row r="2126" spans="4:4" customFormat="1" x14ac:dyDescent="0.2">
      <c r="D2126" s="11"/>
    </row>
    <row r="2127" spans="4:4" customFormat="1" x14ac:dyDescent="0.2">
      <c r="D2127" s="11"/>
    </row>
    <row r="2128" spans="4:4" customFormat="1" x14ac:dyDescent="0.2">
      <c r="D2128" s="11"/>
    </row>
    <row r="2129" spans="4:4" customFormat="1" x14ac:dyDescent="0.2">
      <c r="D2129" s="11"/>
    </row>
    <row r="2130" spans="4:4" customFormat="1" x14ac:dyDescent="0.2">
      <c r="D2130" s="11"/>
    </row>
    <row r="2131" spans="4:4" customFormat="1" x14ac:dyDescent="0.2">
      <c r="D2131" s="11"/>
    </row>
    <row r="2132" spans="4:4" customFormat="1" x14ac:dyDescent="0.2">
      <c r="D2132" s="11"/>
    </row>
    <row r="2133" spans="4:4" customFormat="1" x14ac:dyDescent="0.2">
      <c r="D2133" s="11"/>
    </row>
    <row r="2134" spans="4:4" customFormat="1" x14ac:dyDescent="0.2">
      <c r="D2134" s="11"/>
    </row>
    <row r="2135" spans="4:4" customFormat="1" x14ac:dyDescent="0.2">
      <c r="D2135" s="11"/>
    </row>
    <row r="2136" spans="4:4" customFormat="1" x14ac:dyDescent="0.2">
      <c r="D2136" s="11"/>
    </row>
    <row r="2137" spans="4:4" customFormat="1" x14ac:dyDescent="0.2">
      <c r="D2137" s="11"/>
    </row>
    <row r="2138" spans="4:4" customFormat="1" x14ac:dyDescent="0.2">
      <c r="D2138" s="11"/>
    </row>
    <row r="2139" spans="4:4" customFormat="1" x14ac:dyDescent="0.2">
      <c r="D2139" s="11"/>
    </row>
    <row r="2140" spans="4:4" customFormat="1" x14ac:dyDescent="0.2">
      <c r="D2140" s="11"/>
    </row>
    <row r="2141" spans="4:4" customFormat="1" x14ac:dyDescent="0.2">
      <c r="D2141" s="11"/>
    </row>
    <row r="2142" spans="4:4" customFormat="1" x14ac:dyDescent="0.2">
      <c r="D2142" s="11"/>
    </row>
    <row r="2143" spans="4:4" customFormat="1" x14ac:dyDescent="0.2">
      <c r="D2143" s="11"/>
    </row>
    <row r="2144" spans="4:4" customFormat="1" x14ac:dyDescent="0.2">
      <c r="D2144" s="11"/>
    </row>
    <row r="2145" spans="4:4" customFormat="1" x14ac:dyDescent="0.2">
      <c r="D2145" s="11"/>
    </row>
    <row r="2146" spans="4:4" customFormat="1" x14ac:dyDescent="0.2">
      <c r="D2146" s="11"/>
    </row>
    <row r="2147" spans="4:4" customFormat="1" x14ac:dyDescent="0.2">
      <c r="D2147" s="11"/>
    </row>
    <row r="2148" spans="4:4" customFormat="1" x14ac:dyDescent="0.2">
      <c r="D2148" s="11"/>
    </row>
    <row r="2149" spans="4:4" customFormat="1" x14ac:dyDescent="0.2">
      <c r="D2149" s="11"/>
    </row>
    <row r="2150" spans="4:4" customFormat="1" x14ac:dyDescent="0.2">
      <c r="D2150" s="11"/>
    </row>
    <row r="2151" spans="4:4" customFormat="1" x14ac:dyDescent="0.2">
      <c r="D2151" s="11"/>
    </row>
    <row r="2152" spans="4:4" customFormat="1" x14ac:dyDescent="0.2">
      <c r="D2152" s="11"/>
    </row>
    <row r="2153" spans="4:4" customFormat="1" x14ac:dyDescent="0.2">
      <c r="D2153" s="11"/>
    </row>
    <row r="2154" spans="4:4" customFormat="1" x14ac:dyDescent="0.2">
      <c r="D2154" s="11"/>
    </row>
    <row r="2155" spans="4:4" customFormat="1" x14ac:dyDescent="0.2">
      <c r="D2155" s="11"/>
    </row>
    <row r="2156" spans="4:4" customFormat="1" x14ac:dyDescent="0.2">
      <c r="D2156" s="11"/>
    </row>
    <row r="2157" spans="4:4" customFormat="1" x14ac:dyDescent="0.2">
      <c r="D2157" s="11"/>
    </row>
    <row r="2158" spans="4:4" customFormat="1" x14ac:dyDescent="0.2">
      <c r="D2158" s="11"/>
    </row>
    <row r="2159" spans="4:4" customFormat="1" x14ac:dyDescent="0.2">
      <c r="D2159" s="11"/>
    </row>
    <row r="2160" spans="4:4" customFormat="1" x14ac:dyDescent="0.2">
      <c r="D2160" s="11"/>
    </row>
    <row r="2161" spans="4:4" customFormat="1" x14ac:dyDescent="0.2">
      <c r="D2161" s="11"/>
    </row>
    <row r="2162" spans="4:4" customFormat="1" x14ac:dyDescent="0.2">
      <c r="D2162" s="11"/>
    </row>
    <row r="2163" spans="4:4" customFormat="1" x14ac:dyDescent="0.2">
      <c r="D2163" s="11"/>
    </row>
    <row r="2164" spans="4:4" customFormat="1" x14ac:dyDescent="0.2">
      <c r="D2164" s="11"/>
    </row>
    <row r="2165" spans="4:4" customFormat="1" x14ac:dyDescent="0.2">
      <c r="D2165" s="11"/>
    </row>
    <row r="2166" spans="4:4" customFormat="1" x14ac:dyDescent="0.2">
      <c r="D2166" s="11"/>
    </row>
    <row r="2167" spans="4:4" customFormat="1" x14ac:dyDescent="0.2">
      <c r="D2167" s="11"/>
    </row>
    <row r="2168" spans="4:4" customFormat="1" x14ac:dyDescent="0.2">
      <c r="D2168" s="11"/>
    </row>
    <row r="2169" spans="4:4" customFormat="1" x14ac:dyDescent="0.2">
      <c r="D2169" s="11"/>
    </row>
    <row r="2170" spans="4:4" customFormat="1" x14ac:dyDescent="0.2">
      <c r="D2170" s="11"/>
    </row>
    <row r="2171" spans="4:4" customFormat="1" x14ac:dyDescent="0.2">
      <c r="D2171" s="11"/>
    </row>
    <row r="2172" spans="4:4" customFormat="1" x14ac:dyDescent="0.2">
      <c r="D2172" s="11"/>
    </row>
    <row r="2173" spans="4:4" customFormat="1" x14ac:dyDescent="0.2">
      <c r="D2173" s="11"/>
    </row>
    <row r="2174" spans="4:4" customFormat="1" x14ac:dyDescent="0.2">
      <c r="D2174" s="11"/>
    </row>
    <row r="2175" spans="4:4" customFormat="1" x14ac:dyDescent="0.2">
      <c r="D2175" s="11"/>
    </row>
    <row r="2176" spans="4:4" customFormat="1" x14ac:dyDescent="0.2">
      <c r="D2176" s="11"/>
    </row>
    <row r="2177" spans="4:4" customFormat="1" x14ac:dyDescent="0.2">
      <c r="D2177" s="11"/>
    </row>
    <row r="2178" spans="4:4" customFormat="1" x14ac:dyDescent="0.2">
      <c r="D2178" s="11"/>
    </row>
    <row r="2179" spans="4:4" customFormat="1" x14ac:dyDescent="0.2">
      <c r="D2179" s="11"/>
    </row>
    <row r="2180" spans="4:4" customFormat="1" x14ac:dyDescent="0.2">
      <c r="D2180" s="11"/>
    </row>
    <row r="2181" spans="4:4" customFormat="1" x14ac:dyDescent="0.2">
      <c r="D2181" s="11"/>
    </row>
    <row r="2182" spans="4:4" customFormat="1" x14ac:dyDescent="0.2">
      <c r="D2182" s="11"/>
    </row>
    <row r="2183" spans="4:4" customFormat="1" x14ac:dyDescent="0.2">
      <c r="D2183" s="11"/>
    </row>
    <row r="2184" spans="4:4" customFormat="1" x14ac:dyDescent="0.2">
      <c r="D2184" s="11"/>
    </row>
    <row r="2185" spans="4:4" customFormat="1" x14ac:dyDescent="0.2">
      <c r="D2185" s="11"/>
    </row>
    <row r="2186" spans="4:4" customFormat="1" x14ac:dyDescent="0.2">
      <c r="D2186" s="11"/>
    </row>
    <row r="2187" spans="4:4" customFormat="1" x14ac:dyDescent="0.2">
      <c r="D2187" s="11"/>
    </row>
    <row r="2188" spans="4:4" customFormat="1" x14ac:dyDescent="0.2">
      <c r="D2188" s="11"/>
    </row>
    <row r="2189" spans="4:4" customFormat="1" x14ac:dyDescent="0.2">
      <c r="D2189" s="11"/>
    </row>
    <row r="2190" spans="4:4" customFormat="1" x14ac:dyDescent="0.2">
      <c r="D2190" s="11"/>
    </row>
    <row r="2191" spans="4:4" customFormat="1" x14ac:dyDescent="0.2">
      <c r="D2191" s="11"/>
    </row>
    <row r="2192" spans="4:4" customFormat="1" x14ac:dyDescent="0.2">
      <c r="D2192" s="11"/>
    </row>
    <row r="2193" spans="4:4" customFormat="1" x14ac:dyDescent="0.2">
      <c r="D2193" s="11"/>
    </row>
    <row r="2194" spans="4:4" customFormat="1" x14ac:dyDescent="0.2">
      <c r="D2194" s="11"/>
    </row>
    <row r="2195" spans="4:4" customFormat="1" x14ac:dyDescent="0.2">
      <c r="D2195" s="11"/>
    </row>
    <row r="2196" spans="4:4" customFormat="1" x14ac:dyDescent="0.2">
      <c r="D2196" s="11"/>
    </row>
    <row r="2197" spans="4:4" customFormat="1" x14ac:dyDescent="0.2">
      <c r="D2197" s="11"/>
    </row>
    <row r="2198" spans="4:4" customFormat="1" x14ac:dyDescent="0.2">
      <c r="D2198" s="11"/>
    </row>
    <row r="2199" spans="4:4" customFormat="1" x14ac:dyDescent="0.2">
      <c r="D2199" s="11"/>
    </row>
    <row r="2200" spans="4:4" customFormat="1" x14ac:dyDescent="0.2">
      <c r="D2200" s="11"/>
    </row>
    <row r="2201" spans="4:4" customFormat="1" x14ac:dyDescent="0.2">
      <c r="D2201" s="11"/>
    </row>
    <row r="2202" spans="4:4" customFormat="1" x14ac:dyDescent="0.2">
      <c r="D2202" s="11"/>
    </row>
    <row r="2203" spans="4:4" customFormat="1" x14ac:dyDescent="0.2">
      <c r="D2203" s="11"/>
    </row>
    <row r="2204" spans="4:4" customFormat="1" x14ac:dyDescent="0.2">
      <c r="D2204" s="11"/>
    </row>
    <row r="2205" spans="4:4" customFormat="1" x14ac:dyDescent="0.2">
      <c r="D2205" s="11"/>
    </row>
    <row r="2206" spans="4:4" customFormat="1" x14ac:dyDescent="0.2">
      <c r="D2206" s="11"/>
    </row>
    <row r="2207" spans="4:4" customFormat="1" x14ac:dyDescent="0.2">
      <c r="D2207" s="11"/>
    </row>
    <row r="2208" spans="4:4" customFormat="1" x14ac:dyDescent="0.2">
      <c r="D2208" s="11"/>
    </row>
    <row r="2209" spans="4:4" customFormat="1" x14ac:dyDescent="0.2">
      <c r="D2209" s="11"/>
    </row>
    <row r="2210" spans="4:4" customFormat="1" x14ac:dyDescent="0.2">
      <c r="D2210" s="11"/>
    </row>
    <row r="2211" spans="4:4" customFormat="1" x14ac:dyDescent="0.2">
      <c r="D2211" s="11"/>
    </row>
    <row r="2212" spans="4:4" customFormat="1" x14ac:dyDescent="0.2">
      <c r="D2212" s="11"/>
    </row>
    <row r="2213" spans="4:4" customFormat="1" x14ac:dyDescent="0.2">
      <c r="D2213" s="11"/>
    </row>
    <row r="2214" spans="4:4" customFormat="1" x14ac:dyDescent="0.2">
      <c r="D2214" s="11"/>
    </row>
    <row r="2215" spans="4:4" customFormat="1" x14ac:dyDescent="0.2">
      <c r="D2215" s="11"/>
    </row>
    <row r="2216" spans="4:4" customFormat="1" x14ac:dyDescent="0.2">
      <c r="D2216" s="11"/>
    </row>
    <row r="2217" spans="4:4" customFormat="1" x14ac:dyDescent="0.2">
      <c r="D2217" s="11"/>
    </row>
    <row r="2218" spans="4:4" customFormat="1" x14ac:dyDescent="0.2">
      <c r="D2218" s="11"/>
    </row>
    <row r="2219" spans="4:4" customFormat="1" x14ac:dyDescent="0.2">
      <c r="D2219" s="11"/>
    </row>
    <row r="2220" spans="4:4" customFormat="1" x14ac:dyDescent="0.2">
      <c r="D2220" s="11"/>
    </row>
    <row r="2221" spans="4:4" customFormat="1" x14ac:dyDescent="0.2">
      <c r="D2221" s="11"/>
    </row>
    <row r="2222" spans="4:4" customFormat="1" x14ac:dyDescent="0.2">
      <c r="D2222" s="11"/>
    </row>
    <row r="2223" spans="4:4" customFormat="1" x14ac:dyDescent="0.2">
      <c r="D2223" s="11"/>
    </row>
    <row r="2224" spans="4:4" customFormat="1" x14ac:dyDescent="0.2">
      <c r="D2224" s="11"/>
    </row>
    <row r="2225" spans="4:4" customFormat="1" x14ac:dyDescent="0.2">
      <c r="D2225" s="11"/>
    </row>
    <row r="2226" spans="4:4" customFormat="1" x14ac:dyDescent="0.2">
      <c r="D2226" s="11"/>
    </row>
    <row r="2227" spans="4:4" customFormat="1" x14ac:dyDescent="0.2">
      <c r="D2227" s="11"/>
    </row>
    <row r="2228" spans="4:4" customFormat="1" x14ac:dyDescent="0.2">
      <c r="D2228" s="11"/>
    </row>
    <row r="2229" spans="4:4" customFormat="1" x14ac:dyDescent="0.2">
      <c r="D2229" s="11"/>
    </row>
    <row r="2230" spans="4:4" customFormat="1" x14ac:dyDescent="0.2">
      <c r="D2230" s="11"/>
    </row>
    <row r="2231" spans="4:4" customFormat="1" x14ac:dyDescent="0.2">
      <c r="D2231" s="11"/>
    </row>
    <row r="2232" spans="4:4" customFormat="1" x14ac:dyDescent="0.2">
      <c r="D2232" s="11"/>
    </row>
    <row r="2233" spans="4:4" customFormat="1" x14ac:dyDescent="0.2">
      <c r="D2233" s="11"/>
    </row>
    <row r="2234" spans="4:4" customFormat="1" x14ac:dyDescent="0.2">
      <c r="D2234" s="11"/>
    </row>
    <row r="2235" spans="4:4" customFormat="1" x14ac:dyDescent="0.2">
      <c r="D2235" s="11"/>
    </row>
    <row r="2236" spans="4:4" customFormat="1" x14ac:dyDescent="0.2">
      <c r="D2236" s="11"/>
    </row>
    <row r="2237" spans="4:4" customFormat="1" x14ac:dyDescent="0.2">
      <c r="D2237" s="11"/>
    </row>
    <row r="2238" spans="4:4" customFormat="1" x14ac:dyDescent="0.2">
      <c r="D2238" s="11"/>
    </row>
    <row r="2239" spans="4:4" customFormat="1" x14ac:dyDescent="0.2">
      <c r="D2239" s="11"/>
    </row>
    <row r="2240" spans="4:4" customFormat="1" x14ac:dyDescent="0.2">
      <c r="D2240" s="11"/>
    </row>
    <row r="2241" spans="4:4" customFormat="1" x14ac:dyDescent="0.2">
      <c r="D2241" s="11"/>
    </row>
    <row r="2242" spans="4:4" customFormat="1" x14ac:dyDescent="0.2">
      <c r="D2242" s="11"/>
    </row>
    <row r="2243" spans="4:4" customFormat="1" x14ac:dyDescent="0.2">
      <c r="D2243" s="11"/>
    </row>
    <row r="2244" spans="4:4" customFormat="1" x14ac:dyDescent="0.2">
      <c r="D2244" s="11"/>
    </row>
    <row r="2245" spans="4:4" customFormat="1" x14ac:dyDescent="0.2">
      <c r="D2245" s="11"/>
    </row>
    <row r="2246" spans="4:4" customFormat="1" x14ac:dyDescent="0.2">
      <c r="D2246" s="11"/>
    </row>
    <row r="2247" spans="4:4" customFormat="1" x14ac:dyDescent="0.2">
      <c r="D2247" s="11"/>
    </row>
    <row r="2248" spans="4:4" customFormat="1" x14ac:dyDescent="0.2">
      <c r="D2248" s="11"/>
    </row>
    <row r="2249" spans="4:4" customFormat="1" x14ac:dyDescent="0.2">
      <c r="D2249" s="11"/>
    </row>
    <row r="2250" spans="4:4" customFormat="1" x14ac:dyDescent="0.2">
      <c r="D2250" s="11"/>
    </row>
    <row r="2251" spans="4:4" customFormat="1" x14ac:dyDescent="0.2">
      <c r="D2251" s="11"/>
    </row>
    <row r="2252" spans="4:4" customFormat="1" x14ac:dyDescent="0.2">
      <c r="D2252" s="11"/>
    </row>
    <row r="2253" spans="4:4" customFormat="1" x14ac:dyDescent="0.2">
      <c r="D2253" s="11"/>
    </row>
    <row r="2254" spans="4:4" customFormat="1" x14ac:dyDescent="0.2">
      <c r="D2254" s="11"/>
    </row>
    <row r="2255" spans="4:4" customFormat="1" x14ac:dyDescent="0.2">
      <c r="D2255" s="11"/>
    </row>
    <row r="2256" spans="4:4" customFormat="1" x14ac:dyDescent="0.2">
      <c r="D2256" s="11"/>
    </row>
    <row r="2257" spans="4:4" customFormat="1" x14ac:dyDescent="0.2">
      <c r="D2257" s="11"/>
    </row>
    <row r="2258" spans="4:4" customFormat="1" x14ac:dyDescent="0.2">
      <c r="D2258" s="11"/>
    </row>
    <row r="2259" spans="4:4" customFormat="1" x14ac:dyDescent="0.2">
      <c r="D2259" s="11"/>
    </row>
    <row r="2260" spans="4:4" customFormat="1" x14ac:dyDescent="0.2">
      <c r="D2260" s="11"/>
    </row>
    <row r="2261" spans="4:4" customFormat="1" x14ac:dyDescent="0.2">
      <c r="D2261" s="11"/>
    </row>
    <row r="2262" spans="4:4" customFormat="1" x14ac:dyDescent="0.2">
      <c r="D2262" s="11"/>
    </row>
    <row r="2263" spans="4:4" customFormat="1" x14ac:dyDescent="0.2">
      <c r="D2263" s="11"/>
    </row>
    <row r="2264" spans="4:4" customFormat="1" x14ac:dyDescent="0.2">
      <c r="D2264" s="11"/>
    </row>
    <row r="2265" spans="4:4" customFormat="1" x14ac:dyDescent="0.2">
      <c r="D2265" s="11"/>
    </row>
    <row r="2266" spans="4:4" customFormat="1" x14ac:dyDescent="0.2">
      <c r="D2266" s="11"/>
    </row>
    <row r="2267" spans="4:4" customFormat="1" x14ac:dyDescent="0.2">
      <c r="D2267" s="11"/>
    </row>
    <row r="2268" spans="4:4" customFormat="1" x14ac:dyDescent="0.2">
      <c r="D2268" s="11"/>
    </row>
    <row r="2269" spans="4:4" customFormat="1" x14ac:dyDescent="0.2">
      <c r="D2269" s="11"/>
    </row>
    <row r="2270" spans="4:4" customFormat="1" x14ac:dyDescent="0.2">
      <c r="D2270" s="11"/>
    </row>
    <row r="2271" spans="4:4" customFormat="1" x14ac:dyDescent="0.2">
      <c r="D2271" s="11"/>
    </row>
    <row r="2272" spans="4:4" customFormat="1" x14ac:dyDescent="0.2">
      <c r="D2272" s="11"/>
    </row>
    <row r="2273" spans="4:4" customFormat="1" x14ac:dyDescent="0.2">
      <c r="D2273" s="11"/>
    </row>
    <row r="2274" spans="4:4" customFormat="1" x14ac:dyDescent="0.2">
      <c r="D2274" s="11"/>
    </row>
    <row r="2275" spans="4:4" customFormat="1" x14ac:dyDescent="0.2">
      <c r="D2275" s="11"/>
    </row>
    <row r="2276" spans="4:4" customFormat="1" x14ac:dyDescent="0.2">
      <c r="D2276" s="11"/>
    </row>
    <row r="2277" spans="4:4" customFormat="1" x14ac:dyDescent="0.2">
      <c r="D2277" s="11"/>
    </row>
    <row r="2278" spans="4:4" customFormat="1" x14ac:dyDescent="0.2">
      <c r="D2278" s="11"/>
    </row>
    <row r="2279" spans="4:4" customFormat="1" x14ac:dyDescent="0.2">
      <c r="D2279" s="11"/>
    </row>
    <row r="2280" spans="4:4" customFormat="1" x14ac:dyDescent="0.2">
      <c r="D2280" s="11"/>
    </row>
    <row r="2281" spans="4:4" customFormat="1" x14ac:dyDescent="0.2">
      <c r="D2281" s="11"/>
    </row>
    <row r="2282" spans="4:4" customFormat="1" x14ac:dyDescent="0.2">
      <c r="D2282" s="11"/>
    </row>
    <row r="2283" spans="4:4" customFormat="1" x14ac:dyDescent="0.2">
      <c r="D2283" s="11"/>
    </row>
    <row r="2284" spans="4:4" customFormat="1" x14ac:dyDescent="0.2">
      <c r="D2284" s="11"/>
    </row>
    <row r="2285" spans="4:4" customFormat="1" x14ac:dyDescent="0.2">
      <c r="D2285" s="11"/>
    </row>
    <row r="2286" spans="4:4" customFormat="1" x14ac:dyDescent="0.2">
      <c r="D2286" s="11"/>
    </row>
    <row r="2287" spans="4:4" customFormat="1" x14ac:dyDescent="0.2">
      <c r="D2287" s="11"/>
    </row>
    <row r="2288" spans="4:4" customFormat="1" x14ac:dyDescent="0.2">
      <c r="D2288" s="11"/>
    </row>
    <row r="2289" spans="4:4" customFormat="1" x14ac:dyDescent="0.2">
      <c r="D2289" s="11"/>
    </row>
    <row r="2290" spans="4:4" customFormat="1" x14ac:dyDescent="0.2">
      <c r="D2290" s="11"/>
    </row>
    <row r="2291" spans="4:4" customFormat="1" x14ac:dyDescent="0.2">
      <c r="D2291" s="11"/>
    </row>
    <row r="2292" spans="4:4" customFormat="1" x14ac:dyDescent="0.2">
      <c r="D2292" s="11"/>
    </row>
    <row r="2293" spans="4:4" customFormat="1" x14ac:dyDescent="0.2">
      <c r="D2293" s="11"/>
    </row>
    <row r="2294" spans="4:4" customFormat="1" x14ac:dyDescent="0.2">
      <c r="D2294" s="11"/>
    </row>
    <row r="2295" spans="4:4" customFormat="1" x14ac:dyDescent="0.2">
      <c r="D2295" s="11"/>
    </row>
    <row r="2296" spans="4:4" customFormat="1" x14ac:dyDescent="0.2">
      <c r="D2296" s="11"/>
    </row>
    <row r="2297" spans="4:4" customFormat="1" x14ac:dyDescent="0.2">
      <c r="D2297" s="11"/>
    </row>
    <row r="2298" spans="4:4" customFormat="1" x14ac:dyDescent="0.2">
      <c r="D2298" s="11"/>
    </row>
    <row r="2299" spans="4:4" customFormat="1" x14ac:dyDescent="0.2">
      <c r="D2299" s="11"/>
    </row>
    <row r="2300" spans="4:4" customFormat="1" x14ac:dyDescent="0.2">
      <c r="D2300" s="11"/>
    </row>
    <row r="2301" spans="4:4" customFormat="1" x14ac:dyDescent="0.2">
      <c r="D2301" s="11"/>
    </row>
    <row r="2302" spans="4:4" customFormat="1" x14ac:dyDescent="0.2">
      <c r="D2302" s="11"/>
    </row>
    <row r="2303" spans="4:4" customFormat="1" x14ac:dyDescent="0.2">
      <c r="D2303" s="11"/>
    </row>
    <row r="2304" spans="4:4" customFormat="1" x14ac:dyDescent="0.2">
      <c r="D2304" s="11"/>
    </row>
    <row r="2305" spans="4:4" customFormat="1" x14ac:dyDescent="0.2">
      <c r="D2305" s="11"/>
    </row>
    <row r="2306" spans="4:4" customFormat="1" x14ac:dyDescent="0.2">
      <c r="D2306" s="11"/>
    </row>
    <row r="2307" spans="4:4" customFormat="1" x14ac:dyDescent="0.2">
      <c r="D2307" s="11"/>
    </row>
    <row r="2308" spans="4:4" customFormat="1" x14ac:dyDescent="0.2">
      <c r="D2308" s="11"/>
    </row>
    <row r="2309" spans="4:4" customFormat="1" x14ac:dyDescent="0.2">
      <c r="D2309" s="11"/>
    </row>
    <row r="2310" spans="4:4" customFormat="1" x14ac:dyDescent="0.2">
      <c r="D2310" s="11"/>
    </row>
    <row r="2311" spans="4:4" customFormat="1" x14ac:dyDescent="0.2">
      <c r="D2311" s="11"/>
    </row>
    <row r="2312" spans="4:4" customFormat="1" x14ac:dyDescent="0.2">
      <c r="D2312" s="11"/>
    </row>
    <row r="2313" spans="4:4" customFormat="1" x14ac:dyDescent="0.2">
      <c r="D2313" s="11"/>
    </row>
    <row r="2314" spans="4:4" customFormat="1" x14ac:dyDescent="0.2">
      <c r="D2314" s="11"/>
    </row>
    <row r="2315" spans="4:4" customFormat="1" x14ac:dyDescent="0.2">
      <c r="D2315" s="11"/>
    </row>
    <row r="2316" spans="4:4" customFormat="1" x14ac:dyDescent="0.2">
      <c r="D2316" s="11"/>
    </row>
    <row r="2317" spans="4:4" customFormat="1" x14ac:dyDescent="0.2">
      <c r="D2317" s="11"/>
    </row>
    <row r="2318" spans="4:4" customFormat="1" x14ac:dyDescent="0.2">
      <c r="D2318" s="11"/>
    </row>
    <row r="2319" spans="4:4" customFormat="1" x14ac:dyDescent="0.2">
      <c r="D2319" s="11"/>
    </row>
    <row r="2320" spans="4:4" customFormat="1" x14ac:dyDescent="0.2">
      <c r="D2320" s="11"/>
    </row>
    <row r="2321" spans="4:4" customFormat="1" x14ac:dyDescent="0.2">
      <c r="D2321" s="11"/>
    </row>
    <row r="2322" spans="4:4" customFormat="1" x14ac:dyDescent="0.2">
      <c r="D2322" s="11"/>
    </row>
    <row r="2323" spans="4:4" customFormat="1" x14ac:dyDescent="0.2">
      <c r="D2323" s="11"/>
    </row>
    <row r="2324" spans="4:4" customFormat="1" x14ac:dyDescent="0.2">
      <c r="D2324" s="11"/>
    </row>
    <row r="2325" spans="4:4" customFormat="1" x14ac:dyDescent="0.2">
      <c r="D2325" s="11"/>
    </row>
    <row r="2326" spans="4:4" customFormat="1" x14ac:dyDescent="0.2">
      <c r="D2326" s="11"/>
    </row>
    <row r="2327" spans="4:4" customFormat="1" x14ac:dyDescent="0.2">
      <c r="D2327" s="11"/>
    </row>
    <row r="2328" spans="4:4" customFormat="1" x14ac:dyDescent="0.2">
      <c r="D2328" s="11"/>
    </row>
    <row r="2329" spans="4:4" customFormat="1" x14ac:dyDescent="0.2">
      <c r="D2329" s="11"/>
    </row>
    <row r="2330" spans="4:4" customFormat="1" x14ac:dyDescent="0.2">
      <c r="D2330" s="11"/>
    </row>
    <row r="2331" spans="4:4" customFormat="1" x14ac:dyDescent="0.2">
      <c r="D2331" s="11"/>
    </row>
    <row r="2332" spans="4:4" customFormat="1" x14ac:dyDescent="0.2">
      <c r="D2332" s="11"/>
    </row>
    <row r="2333" spans="4:4" customFormat="1" x14ac:dyDescent="0.2">
      <c r="D2333" s="11"/>
    </row>
    <row r="2334" spans="4:4" customFormat="1" x14ac:dyDescent="0.2">
      <c r="D2334" s="11"/>
    </row>
    <row r="2335" spans="4:4" customFormat="1" x14ac:dyDescent="0.2">
      <c r="D2335" s="11"/>
    </row>
    <row r="2336" spans="4:4" customFormat="1" x14ac:dyDescent="0.2">
      <c r="D2336" s="11"/>
    </row>
    <row r="2337" spans="4:4" customFormat="1" x14ac:dyDescent="0.2">
      <c r="D2337" s="11"/>
    </row>
    <row r="2338" spans="4:4" customFormat="1" x14ac:dyDescent="0.2">
      <c r="D2338" s="11"/>
    </row>
    <row r="2339" spans="4:4" customFormat="1" x14ac:dyDescent="0.2">
      <c r="D2339" s="11"/>
    </row>
    <row r="2340" spans="4:4" customFormat="1" x14ac:dyDescent="0.2">
      <c r="D2340" s="11"/>
    </row>
    <row r="2341" spans="4:4" customFormat="1" x14ac:dyDescent="0.2">
      <c r="D2341" s="11"/>
    </row>
    <row r="2342" spans="4:4" customFormat="1" x14ac:dyDescent="0.2">
      <c r="D2342" s="11"/>
    </row>
    <row r="2343" spans="4:4" customFormat="1" x14ac:dyDescent="0.2">
      <c r="D2343" s="11"/>
    </row>
    <row r="2344" spans="4:4" customFormat="1" x14ac:dyDescent="0.2">
      <c r="D2344" s="11"/>
    </row>
    <row r="2345" spans="4:4" customFormat="1" x14ac:dyDescent="0.2">
      <c r="D2345" s="11"/>
    </row>
    <row r="2346" spans="4:4" customFormat="1" x14ac:dyDescent="0.2">
      <c r="D2346" s="11"/>
    </row>
    <row r="2347" spans="4:4" customFormat="1" x14ac:dyDescent="0.2">
      <c r="D2347" s="11"/>
    </row>
    <row r="2348" spans="4:4" customFormat="1" x14ac:dyDescent="0.2">
      <c r="D2348" s="11"/>
    </row>
    <row r="2349" spans="4:4" customFormat="1" x14ac:dyDescent="0.2">
      <c r="D2349" s="11"/>
    </row>
    <row r="2350" spans="4:4" customFormat="1" x14ac:dyDescent="0.2">
      <c r="D2350" s="11"/>
    </row>
    <row r="2351" spans="4:4" customFormat="1" x14ac:dyDescent="0.2">
      <c r="D2351" s="11"/>
    </row>
    <row r="2352" spans="4:4" customFormat="1" x14ac:dyDescent="0.2">
      <c r="D2352" s="11"/>
    </row>
    <row r="2353" spans="4:4" customFormat="1" x14ac:dyDescent="0.2">
      <c r="D2353" s="11"/>
    </row>
    <row r="2354" spans="4:4" customFormat="1" x14ac:dyDescent="0.2">
      <c r="D2354" s="11"/>
    </row>
    <row r="2355" spans="4:4" customFormat="1" x14ac:dyDescent="0.2">
      <c r="D2355" s="11"/>
    </row>
    <row r="2356" spans="4:4" customFormat="1" x14ac:dyDescent="0.2">
      <c r="D2356" s="11"/>
    </row>
    <row r="2357" spans="4:4" customFormat="1" x14ac:dyDescent="0.2">
      <c r="D2357" s="11"/>
    </row>
    <row r="2358" spans="4:4" customFormat="1" x14ac:dyDescent="0.2">
      <c r="D2358" s="11"/>
    </row>
    <row r="2359" spans="4:4" customFormat="1" x14ac:dyDescent="0.2">
      <c r="D2359" s="11"/>
    </row>
    <row r="2360" spans="4:4" customFormat="1" x14ac:dyDescent="0.2">
      <c r="D2360" s="11"/>
    </row>
    <row r="2361" spans="4:4" customFormat="1" x14ac:dyDescent="0.2">
      <c r="D2361" s="11"/>
    </row>
    <row r="2362" spans="4:4" customFormat="1" x14ac:dyDescent="0.2">
      <c r="D2362" s="11"/>
    </row>
    <row r="2363" spans="4:4" customFormat="1" x14ac:dyDescent="0.2">
      <c r="D2363" s="11"/>
    </row>
    <row r="2364" spans="4:4" customFormat="1" x14ac:dyDescent="0.2">
      <c r="D2364" s="11"/>
    </row>
    <row r="2365" spans="4:4" customFormat="1" x14ac:dyDescent="0.2">
      <c r="D2365" s="11"/>
    </row>
    <row r="2366" spans="4:4" customFormat="1" x14ac:dyDescent="0.2">
      <c r="D2366" s="11"/>
    </row>
    <row r="2367" spans="4:4" customFormat="1" x14ac:dyDescent="0.2">
      <c r="D2367" s="11"/>
    </row>
    <row r="2368" spans="4:4" customFormat="1" x14ac:dyDescent="0.2">
      <c r="D2368" s="11"/>
    </row>
    <row r="2369" spans="4:4" customFormat="1" x14ac:dyDescent="0.2">
      <c r="D2369" s="11"/>
    </row>
    <row r="2370" spans="4:4" customFormat="1" x14ac:dyDescent="0.2">
      <c r="D2370" s="11"/>
    </row>
    <row r="2371" spans="4:4" customFormat="1" x14ac:dyDescent="0.2">
      <c r="D2371" s="11"/>
    </row>
    <row r="2372" spans="4:4" customFormat="1" x14ac:dyDescent="0.2">
      <c r="D2372" s="11"/>
    </row>
    <row r="2373" spans="4:4" customFormat="1" x14ac:dyDescent="0.2">
      <c r="D2373" s="11"/>
    </row>
    <row r="2374" spans="4:4" customFormat="1" x14ac:dyDescent="0.2">
      <c r="D2374" s="11"/>
    </row>
    <row r="2375" spans="4:4" customFormat="1" x14ac:dyDescent="0.2">
      <c r="D2375" s="11"/>
    </row>
    <row r="2376" spans="4:4" customFormat="1" x14ac:dyDescent="0.2">
      <c r="D2376" s="11"/>
    </row>
    <row r="2377" spans="4:4" customFormat="1" x14ac:dyDescent="0.2">
      <c r="D2377" s="11"/>
    </row>
    <row r="2378" spans="4:4" customFormat="1" x14ac:dyDescent="0.2">
      <c r="D2378" s="11"/>
    </row>
    <row r="2379" spans="4:4" customFormat="1" x14ac:dyDescent="0.2">
      <c r="D2379" s="11"/>
    </row>
    <row r="2380" spans="4:4" customFormat="1" x14ac:dyDescent="0.2">
      <c r="D2380" s="11"/>
    </row>
    <row r="2381" spans="4:4" customFormat="1" x14ac:dyDescent="0.2">
      <c r="D2381" s="11"/>
    </row>
    <row r="2382" spans="4:4" customFormat="1" x14ac:dyDescent="0.2">
      <c r="D2382" s="11"/>
    </row>
    <row r="2383" spans="4:4" customFormat="1" x14ac:dyDescent="0.2">
      <c r="D2383" s="11"/>
    </row>
    <row r="2384" spans="4:4" customFormat="1" x14ac:dyDescent="0.2">
      <c r="D2384" s="11"/>
    </row>
    <row r="2385" spans="4:4" customFormat="1" x14ac:dyDescent="0.2">
      <c r="D2385" s="11"/>
    </row>
    <row r="2386" spans="4:4" customFormat="1" x14ac:dyDescent="0.2">
      <c r="D2386" s="11"/>
    </row>
    <row r="2387" spans="4:4" customFormat="1" x14ac:dyDescent="0.2">
      <c r="D2387" s="11"/>
    </row>
    <row r="2388" spans="4:4" customFormat="1" x14ac:dyDescent="0.2">
      <c r="D2388" s="11"/>
    </row>
    <row r="2389" spans="4:4" customFormat="1" x14ac:dyDescent="0.2">
      <c r="D2389" s="11"/>
    </row>
    <row r="2390" spans="4:4" customFormat="1" x14ac:dyDescent="0.2">
      <c r="D2390" s="11"/>
    </row>
    <row r="2391" spans="4:4" customFormat="1" x14ac:dyDescent="0.2">
      <c r="D2391" s="11"/>
    </row>
    <row r="2392" spans="4:4" customFormat="1" x14ac:dyDescent="0.2">
      <c r="D2392" s="11"/>
    </row>
    <row r="2393" spans="4:4" customFormat="1" x14ac:dyDescent="0.2">
      <c r="D2393" s="11"/>
    </row>
    <row r="2394" spans="4:4" customFormat="1" x14ac:dyDescent="0.2">
      <c r="D2394" s="11"/>
    </row>
    <row r="2395" spans="4:4" customFormat="1" x14ac:dyDescent="0.2">
      <c r="D2395" s="11"/>
    </row>
    <row r="2396" spans="4:4" customFormat="1" x14ac:dyDescent="0.2">
      <c r="D2396" s="11"/>
    </row>
    <row r="2397" spans="4:4" customFormat="1" x14ac:dyDescent="0.2">
      <c r="D2397" s="11"/>
    </row>
    <row r="2398" spans="4:4" customFormat="1" x14ac:dyDescent="0.2">
      <c r="D2398" s="11"/>
    </row>
    <row r="2399" spans="4:4" customFormat="1" x14ac:dyDescent="0.2">
      <c r="D2399" s="11"/>
    </row>
    <row r="2400" spans="4:4" customFormat="1" x14ac:dyDescent="0.2">
      <c r="D2400" s="11"/>
    </row>
    <row r="2401" spans="4:4" customFormat="1" x14ac:dyDescent="0.2">
      <c r="D2401" s="11"/>
    </row>
    <row r="2402" spans="4:4" customFormat="1" x14ac:dyDescent="0.2">
      <c r="D2402" s="11"/>
    </row>
    <row r="2403" spans="4:4" customFormat="1" x14ac:dyDescent="0.2">
      <c r="D2403" s="11"/>
    </row>
    <row r="2404" spans="4:4" customFormat="1" x14ac:dyDescent="0.2">
      <c r="D2404" s="11"/>
    </row>
    <row r="2405" spans="4:4" customFormat="1" x14ac:dyDescent="0.2">
      <c r="D2405" s="11"/>
    </row>
    <row r="2406" spans="4:4" customFormat="1" x14ac:dyDescent="0.2">
      <c r="D2406" s="11"/>
    </row>
    <row r="2407" spans="4:4" customFormat="1" x14ac:dyDescent="0.2">
      <c r="D2407" s="11"/>
    </row>
    <row r="2408" spans="4:4" customFormat="1" x14ac:dyDescent="0.2">
      <c r="D2408" s="11"/>
    </row>
    <row r="2409" spans="4:4" customFormat="1" x14ac:dyDescent="0.2">
      <c r="D2409" s="11"/>
    </row>
    <row r="2410" spans="4:4" customFormat="1" x14ac:dyDescent="0.2">
      <c r="D2410" s="11"/>
    </row>
    <row r="2411" spans="4:4" customFormat="1" x14ac:dyDescent="0.2">
      <c r="D2411" s="11"/>
    </row>
    <row r="2412" spans="4:4" customFormat="1" x14ac:dyDescent="0.2">
      <c r="D2412" s="11"/>
    </row>
    <row r="2413" spans="4:4" customFormat="1" x14ac:dyDescent="0.2">
      <c r="D2413" s="11"/>
    </row>
    <row r="2414" spans="4:4" customFormat="1" x14ac:dyDescent="0.2">
      <c r="D2414" s="11"/>
    </row>
    <row r="2415" spans="4:4" customFormat="1" x14ac:dyDescent="0.2">
      <c r="D2415" s="11"/>
    </row>
    <row r="2416" spans="4:4" customFormat="1" x14ac:dyDescent="0.2">
      <c r="D2416" s="11"/>
    </row>
    <row r="2417" spans="4:4" customFormat="1" x14ac:dyDescent="0.2">
      <c r="D2417" s="11"/>
    </row>
    <row r="2418" spans="4:4" customFormat="1" x14ac:dyDescent="0.2">
      <c r="D2418" s="11"/>
    </row>
    <row r="2419" spans="4:4" customFormat="1" x14ac:dyDescent="0.2">
      <c r="D2419" s="11"/>
    </row>
    <row r="2420" spans="4:4" customFormat="1" x14ac:dyDescent="0.2">
      <c r="D2420" s="11"/>
    </row>
    <row r="2421" spans="4:4" customFormat="1" x14ac:dyDescent="0.2">
      <c r="D2421" s="11"/>
    </row>
    <row r="2422" spans="4:4" customFormat="1" x14ac:dyDescent="0.2">
      <c r="D2422" s="11"/>
    </row>
    <row r="2423" spans="4:4" customFormat="1" x14ac:dyDescent="0.2">
      <c r="D2423" s="11"/>
    </row>
    <row r="2424" spans="4:4" customFormat="1" x14ac:dyDescent="0.2">
      <c r="D2424" s="11"/>
    </row>
    <row r="2425" spans="4:4" customFormat="1" x14ac:dyDescent="0.2">
      <c r="D2425" s="11"/>
    </row>
    <row r="2426" spans="4:4" customFormat="1" x14ac:dyDescent="0.2">
      <c r="D2426" s="11"/>
    </row>
    <row r="2427" spans="4:4" customFormat="1" x14ac:dyDescent="0.2">
      <c r="D2427" s="11"/>
    </row>
    <row r="2428" spans="4:4" customFormat="1" x14ac:dyDescent="0.2">
      <c r="D2428" s="11"/>
    </row>
    <row r="2429" spans="4:4" customFormat="1" x14ac:dyDescent="0.2">
      <c r="D2429" s="11"/>
    </row>
    <row r="2430" spans="4:4" customFormat="1" x14ac:dyDescent="0.2">
      <c r="D2430" s="11"/>
    </row>
    <row r="2431" spans="4:4" customFormat="1" x14ac:dyDescent="0.2">
      <c r="D2431" s="11"/>
    </row>
    <row r="2432" spans="4:4" customFormat="1" x14ac:dyDescent="0.2">
      <c r="D2432" s="11"/>
    </row>
    <row r="2433" spans="4:4" customFormat="1" x14ac:dyDescent="0.2">
      <c r="D2433" s="11"/>
    </row>
    <row r="2434" spans="4:4" customFormat="1" x14ac:dyDescent="0.2">
      <c r="D2434" s="11"/>
    </row>
    <row r="2435" spans="4:4" customFormat="1" x14ac:dyDescent="0.2">
      <c r="D2435" s="11"/>
    </row>
    <row r="2436" spans="4:4" customFormat="1" x14ac:dyDescent="0.2">
      <c r="D2436" s="11"/>
    </row>
    <row r="2437" spans="4:4" customFormat="1" x14ac:dyDescent="0.2">
      <c r="D2437" s="11"/>
    </row>
    <row r="2438" spans="4:4" customFormat="1" x14ac:dyDescent="0.2">
      <c r="D2438" s="11"/>
    </row>
    <row r="2439" spans="4:4" customFormat="1" x14ac:dyDescent="0.2">
      <c r="D2439" s="11"/>
    </row>
    <row r="2440" spans="4:4" customFormat="1" x14ac:dyDescent="0.2">
      <c r="D2440" s="11"/>
    </row>
    <row r="2441" spans="4:4" customFormat="1" x14ac:dyDescent="0.2">
      <c r="D2441" s="11"/>
    </row>
    <row r="2442" spans="4:4" customFormat="1" x14ac:dyDescent="0.2">
      <c r="D2442" s="11"/>
    </row>
    <row r="2443" spans="4:4" customFormat="1" x14ac:dyDescent="0.2">
      <c r="D2443" s="11"/>
    </row>
    <row r="2444" spans="4:4" customFormat="1" x14ac:dyDescent="0.2">
      <c r="D2444" s="11"/>
    </row>
    <row r="2445" spans="4:4" customFormat="1" x14ac:dyDescent="0.2">
      <c r="D2445" s="11"/>
    </row>
    <row r="2446" spans="4:4" customFormat="1" x14ac:dyDescent="0.2">
      <c r="D2446" s="11"/>
    </row>
    <row r="2447" spans="4:4" customFormat="1" x14ac:dyDescent="0.2">
      <c r="D2447" s="11"/>
    </row>
    <row r="2448" spans="4:4" customFormat="1" x14ac:dyDescent="0.2">
      <c r="D2448" s="11"/>
    </row>
    <row r="2449" spans="4:4" customFormat="1" x14ac:dyDescent="0.2">
      <c r="D2449" s="11"/>
    </row>
    <row r="2450" spans="4:4" customFormat="1" x14ac:dyDescent="0.2">
      <c r="D2450" s="11"/>
    </row>
    <row r="2451" spans="4:4" customFormat="1" x14ac:dyDescent="0.2">
      <c r="D2451" s="11"/>
    </row>
    <row r="2452" spans="4:4" customFormat="1" x14ac:dyDescent="0.2">
      <c r="D2452" s="11"/>
    </row>
    <row r="2453" spans="4:4" customFormat="1" x14ac:dyDescent="0.2">
      <c r="D2453" s="11"/>
    </row>
    <row r="2454" spans="4:4" customFormat="1" x14ac:dyDescent="0.2">
      <c r="D2454" s="11"/>
    </row>
    <row r="2455" spans="4:4" customFormat="1" x14ac:dyDescent="0.2">
      <c r="D2455" s="11"/>
    </row>
    <row r="2456" spans="4:4" customFormat="1" x14ac:dyDescent="0.2">
      <c r="D2456" s="11"/>
    </row>
    <row r="2457" spans="4:4" customFormat="1" x14ac:dyDescent="0.2">
      <c r="D2457" s="11"/>
    </row>
    <row r="2458" spans="4:4" customFormat="1" x14ac:dyDescent="0.2">
      <c r="D2458" s="11"/>
    </row>
    <row r="2459" spans="4:4" customFormat="1" x14ac:dyDescent="0.2">
      <c r="D2459" s="11"/>
    </row>
    <row r="2460" spans="4:4" customFormat="1" x14ac:dyDescent="0.2">
      <c r="D2460" s="11"/>
    </row>
    <row r="2461" spans="4:4" customFormat="1" x14ac:dyDescent="0.2">
      <c r="D2461" s="11"/>
    </row>
    <row r="2462" spans="4:4" customFormat="1" x14ac:dyDescent="0.2">
      <c r="D2462" s="11"/>
    </row>
    <row r="2463" spans="4:4" customFormat="1" x14ac:dyDescent="0.2">
      <c r="D2463" s="11"/>
    </row>
    <row r="2464" spans="4:4" customFormat="1" x14ac:dyDescent="0.2">
      <c r="D2464" s="11"/>
    </row>
    <row r="2465" spans="4:4" customFormat="1" x14ac:dyDescent="0.2">
      <c r="D2465" s="11"/>
    </row>
    <row r="2466" spans="4:4" customFormat="1" x14ac:dyDescent="0.2">
      <c r="D2466" s="11"/>
    </row>
    <row r="2467" spans="4:4" customFormat="1" x14ac:dyDescent="0.2">
      <c r="D2467" s="11"/>
    </row>
    <row r="2468" spans="4:4" customFormat="1" x14ac:dyDescent="0.2">
      <c r="D2468" s="11"/>
    </row>
    <row r="2469" spans="4:4" customFormat="1" x14ac:dyDescent="0.2">
      <c r="D2469" s="11"/>
    </row>
    <row r="2470" spans="4:4" customFormat="1" x14ac:dyDescent="0.2">
      <c r="D2470" s="11"/>
    </row>
    <row r="2471" spans="4:4" customFormat="1" x14ac:dyDescent="0.2">
      <c r="D2471" s="11"/>
    </row>
    <row r="2472" spans="4:4" customFormat="1" x14ac:dyDescent="0.2">
      <c r="D2472" s="11"/>
    </row>
    <row r="2473" spans="4:4" customFormat="1" x14ac:dyDescent="0.2">
      <c r="D2473" s="11"/>
    </row>
    <row r="2474" spans="4:4" customFormat="1" x14ac:dyDescent="0.2">
      <c r="D2474" s="11"/>
    </row>
    <row r="2475" spans="4:4" customFormat="1" x14ac:dyDescent="0.2">
      <c r="D2475" s="11"/>
    </row>
    <row r="2476" spans="4:4" customFormat="1" x14ac:dyDescent="0.2">
      <c r="D2476" s="11"/>
    </row>
    <row r="2477" spans="4:4" customFormat="1" x14ac:dyDescent="0.2">
      <c r="D2477" s="11"/>
    </row>
    <row r="2478" spans="4:4" customFormat="1" x14ac:dyDescent="0.2">
      <c r="D2478" s="11"/>
    </row>
    <row r="2479" spans="4:4" customFormat="1" x14ac:dyDescent="0.2">
      <c r="D2479" s="11"/>
    </row>
    <row r="2480" spans="4:4" customFormat="1" x14ac:dyDescent="0.2">
      <c r="D2480" s="11"/>
    </row>
    <row r="2481" spans="4:4" customFormat="1" x14ac:dyDescent="0.2">
      <c r="D2481" s="11"/>
    </row>
    <row r="2482" spans="4:4" customFormat="1" x14ac:dyDescent="0.2">
      <c r="D2482" s="11"/>
    </row>
    <row r="2483" spans="4:4" customFormat="1" x14ac:dyDescent="0.2">
      <c r="D2483" s="11"/>
    </row>
    <row r="2484" spans="4:4" customFormat="1" x14ac:dyDescent="0.2">
      <c r="D2484" s="11"/>
    </row>
    <row r="2485" spans="4:4" customFormat="1" x14ac:dyDescent="0.2">
      <c r="D2485" s="11"/>
    </row>
    <row r="2486" spans="4:4" customFormat="1" x14ac:dyDescent="0.2">
      <c r="D2486" s="11"/>
    </row>
    <row r="2487" spans="4:4" customFormat="1" x14ac:dyDescent="0.2">
      <c r="D2487" s="11"/>
    </row>
    <row r="2488" spans="4:4" customFormat="1" x14ac:dyDescent="0.2">
      <c r="D2488" s="11"/>
    </row>
    <row r="2489" spans="4:4" customFormat="1" x14ac:dyDescent="0.2">
      <c r="D2489" s="11"/>
    </row>
    <row r="2490" spans="4:4" customFormat="1" x14ac:dyDescent="0.2">
      <c r="D2490" s="11"/>
    </row>
    <row r="2491" spans="4:4" customFormat="1" x14ac:dyDescent="0.2">
      <c r="D2491" s="11"/>
    </row>
    <row r="2492" spans="4:4" customFormat="1" x14ac:dyDescent="0.2">
      <c r="D2492" s="11"/>
    </row>
    <row r="2493" spans="4:4" customFormat="1" x14ac:dyDescent="0.2">
      <c r="D2493" s="11"/>
    </row>
    <row r="2494" spans="4:4" customFormat="1" x14ac:dyDescent="0.2">
      <c r="D2494" s="11"/>
    </row>
    <row r="2495" spans="4:4" customFormat="1" x14ac:dyDescent="0.2">
      <c r="D2495" s="11"/>
    </row>
    <row r="2496" spans="4:4" customFormat="1" x14ac:dyDescent="0.2">
      <c r="D2496" s="11"/>
    </row>
    <row r="2497" spans="4:4" customFormat="1" x14ac:dyDescent="0.2">
      <c r="D2497" s="11"/>
    </row>
    <row r="2498" spans="4:4" customFormat="1" x14ac:dyDescent="0.2">
      <c r="D2498" s="11"/>
    </row>
    <row r="2499" spans="4:4" customFormat="1" x14ac:dyDescent="0.2">
      <c r="D2499" s="11"/>
    </row>
    <row r="2500" spans="4:4" customFormat="1" x14ac:dyDescent="0.2">
      <c r="D2500" s="11"/>
    </row>
    <row r="2501" spans="4:4" customFormat="1" x14ac:dyDescent="0.2">
      <c r="D2501" s="11"/>
    </row>
    <row r="2502" spans="4:4" customFormat="1" x14ac:dyDescent="0.2">
      <c r="D2502" s="11"/>
    </row>
    <row r="2503" spans="4:4" customFormat="1" x14ac:dyDescent="0.2">
      <c r="D2503" s="11"/>
    </row>
    <row r="2504" spans="4:4" customFormat="1" x14ac:dyDescent="0.2">
      <c r="D2504" s="11"/>
    </row>
    <row r="2505" spans="4:4" customFormat="1" x14ac:dyDescent="0.2">
      <c r="D2505" s="11"/>
    </row>
    <row r="2506" spans="4:4" customFormat="1" x14ac:dyDescent="0.2">
      <c r="D2506" s="11"/>
    </row>
    <row r="2507" spans="4:4" customFormat="1" x14ac:dyDescent="0.2">
      <c r="D2507" s="11"/>
    </row>
    <row r="2508" spans="4:4" customFormat="1" x14ac:dyDescent="0.2">
      <c r="D2508" s="11"/>
    </row>
    <row r="2509" spans="4:4" customFormat="1" x14ac:dyDescent="0.2">
      <c r="D2509" s="11"/>
    </row>
    <row r="2510" spans="4:4" customFormat="1" x14ac:dyDescent="0.2">
      <c r="D2510" s="11"/>
    </row>
    <row r="2511" spans="4:4" customFormat="1" x14ac:dyDescent="0.2">
      <c r="D2511" s="11"/>
    </row>
    <row r="2512" spans="4:4" customFormat="1" x14ac:dyDescent="0.2">
      <c r="D2512" s="11"/>
    </row>
    <row r="2513" spans="4:4" customFormat="1" x14ac:dyDescent="0.2">
      <c r="D2513" s="11"/>
    </row>
    <row r="2514" spans="4:4" customFormat="1" x14ac:dyDescent="0.2">
      <c r="D2514" s="11"/>
    </row>
    <row r="2515" spans="4:4" customFormat="1" x14ac:dyDescent="0.2">
      <c r="D2515" s="11"/>
    </row>
    <row r="2516" spans="4:4" customFormat="1" x14ac:dyDescent="0.2">
      <c r="D2516" s="11"/>
    </row>
    <row r="2517" spans="4:4" customFormat="1" x14ac:dyDescent="0.2">
      <c r="D2517" s="11"/>
    </row>
    <row r="2518" spans="4:4" customFormat="1" x14ac:dyDescent="0.2">
      <c r="D2518" s="11"/>
    </row>
    <row r="2519" spans="4:4" customFormat="1" x14ac:dyDescent="0.2">
      <c r="D2519" s="11"/>
    </row>
    <row r="2520" spans="4:4" customFormat="1" x14ac:dyDescent="0.2">
      <c r="D2520" s="11"/>
    </row>
    <row r="2521" spans="4:4" customFormat="1" x14ac:dyDescent="0.2">
      <c r="D2521" s="11"/>
    </row>
    <row r="2522" spans="4:4" customFormat="1" x14ac:dyDescent="0.2">
      <c r="D2522" s="11"/>
    </row>
    <row r="2523" spans="4:4" customFormat="1" x14ac:dyDescent="0.2">
      <c r="D2523" s="11"/>
    </row>
    <row r="2524" spans="4:4" customFormat="1" x14ac:dyDescent="0.2">
      <c r="D2524" s="11"/>
    </row>
    <row r="2525" spans="4:4" customFormat="1" x14ac:dyDescent="0.2">
      <c r="D2525" s="11"/>
    </row>
    <row r="2526" spans="4:4" customFormat="1" x14ac:dyDescent="0.2">
      <c r="D2526" s="11"/>
    </row>
    <row r="2527" spans="4:4" customFormat="1" x14ac:dyDescent="0.2">
      <c r="D2527" s="11"/>
    </row>
    <row r="2528" spans="4:4" customFormat="1" x14ac:dyDescent="0.2">
      <c r="D2528" s="11"/>
    </row>
    <row r="2529" spans="4:4" customFormat="1" x14ac:dyDescent="0.2">
      <c r="D2529" s="11"/>
    </row>
    <row r="2530" spans="4:4" customFormat="1" x14ac:dyDescent="0.2">
      <c r="D2530" s="11"/>
    </row>
    <row r="2531" spans="4:4" customFormat="1" x14ac:dyDescent="0.2">
      <c r="D2531" s="11"/>
    </row>
    <row r="2532" spans="4:4" customFormat="1" x14ac:dyDescent="0.2">
      <c r="D2532" s="11"/>
    </row>
    <row r="2533" spans="4:4" customFormat="1" x14ac:dyDescent="0.2">
      <c r="D2533" s="11"/>
    </row>
    <row r="2534" spans="4:4" customFormat="1" x14ac:dyDescent="0.2">
      <c r="D2534" s="11"/>
    </row>
    <row r="2535" spans="4:4" customFormat="1" x14ac:dyDescent="0.2">
      <c r="D2535" s="11"/>
    </row>
    <row r="2536" spans="4:4" customFormat="1" x14ac:dyDescent="0.2">
      <c r="D2536" s="11"/>
    </row>
    <row r="2537" spans="4:4" customFormat="1" x14ac:dyDescent="0.2">
      <c r="D2537" s="11"/>
    </row>
    <row r="2538" spans="4:4" customFormat="1" x14ac:dyDescent="0.2">
      <c r="D2538" s="11"/>
    </row>
    <row r="2539" spans="4:4" customFormat="1" x14ac:dyDescent="0.2">
      <c r="D2539" s="11"/>
    </row>
    <row r="2540" spans="4:4" customFormat="1" x14ac:dyDescent="0.2">
      <c r="D2540" s="11"/>
    </row>
    <row r="2541" spans="4:4" customFormat="1" x14ac:dyDescent="0.2">
      <c r="D2541" s="11"/>
    </row>
    <row r="2542" spans="4:4" customFormat="1" x14ac:dyDescent="0.2">
      <c r="D2542" s="11"/>
    </row>
    <row r="2543" spans="4:4" customFormat="1" x14ac:dyDescent="0.2">
      <c r="D2543" s="11"/>
    </row>
    <row r="2544" spans="4:4" customFormat="1" x14ac:dyDescent="0.2">
      <c r="D2544" s="11"/>
    </row>
    <row r="2545" spans="4:4" customFormat="1" x14ac:dyDescent="0.2">
      <c r="D2545" s="11"/>
    </row>
    <row r="2546" spans="4:4" customFormat="1" x14ac:dyDescent="0.2">
      <c r="D2546" s="11"/>
    </row>
    <row r="2547" spans="4:4" customFormat="1" x14ac:dyDescent="0.2">
      <c r="D2547" s="11"/>
    </row>
    <row r="2548" spans="4:4" customFormat="1" x14ac:dyDescent="0.2">
      <c r="D2548" s="11"/>
    </row>
    <row r="2549" spans="4:4" customFormat="1" x14ac:dyDescent="0.2">
      <c r="D2549" s="11"/>
    </row>
    <row r="2550" spans="4:4" customFormat="1" x14ac:dyDescent="0.2">
      <c r="D2550" s="11"/>
    </row>
    <row r="2551" spans="4:4" customFormat="1" x14ac:dyDescent="0.2">
      <c r="D2551" s="11"/>
    </row>
    <row r="2552" spans="4:4" customFormat="1" x14ac:dyDescent="0.2">
      <c r="D2552" s="11"/>
    </row>
    <row r="2553" spans="4:4" customFormat="1" x14ac:dyDescent="0.2">
      <c r="D2553" s="11"/>
    </row>
    <row r="2554" spans="4:4" customFormat="1" x14ac:dyDescent="0.2">
      <c r="D2554" s="11"/>
    </row>
    <row r="2555" spans="4:4" customFormat="1" x14ac:dyDescent="0.2">
      <c r="D2555" s="11"/>
    </row>
    <row r="2556" spans="4:4" customFormat="1" x14ac:dyDescent="0.2">
      <c r="D2556" s="11"/>
    </row>
    <row r="2557" spans="4:4" customFormat="1" x14ac:dyDescent="0.2">
      <c r="D2557" s="11"/>
    </row>
    <row r="2558" spans="4:4" customFormat="1" x14ac:dyDescent="0.2">
      <c r="D2558" s="11"/>
    </row>
    <row r="2559" spans="4:4" customFormat="1" x14ac:dyDescent="0.2">
      <c r="D2559" s="11"/>
    </row>
    <row r="2560" spans="4:4" customFormat="1" x14ac:dyDescent="0.2">
      <c r="D2560" s="11"/>
    </row>
    <row r="2561" spans="4:4" customFormat="1" x14ac:dyDescent="0.2">
      <c r="D2561" s="11"/>
    </row>
    <row r="2562" spans="4:4" customFormat="1" x14ac:dyDescent="0.2">
      <c r="D2562" s="11"/>
    </row>
    <row r="2563" spans="4:4" customFormat="1" x14ac:dyDescent="0.2">
      <c r="D2563" s="11"/>
    </row>
    <row r="2564" spans="4:4" customFormat="1" x14ac:dyDescent="0.2">
      <c r="D2564" s="11"/>
    </row>
    <row r="2565" spans="4:4" customFormat="1" x14ac:dyDescent="0.2">
      <c r="D2565" s="11"/>
    </row>
    <row r="2566" spans="4:4" customFormat="1" x14ac:dyDescent="0.2">
      <c r="D2566" s="11"/>
    </row>
    <row r="2567" spans="4:4" customFormat="1" x14ac:dyDescent="0.2">
      <c r="D2567" s="11"/>
    </row>
    <row r="2568" spans="4:4" customFormat="1" x14ac:dyDescent="0.2">
      <c r="D2568" s="11"/>
    </row>
    <row r="2569" spans="4:4" customFormat="1" x14ac:dyDescent="0.2">
      <c r="D2569" s="11"/>
    </row>
    <row r="2570" spans="4:4" customFormat="1" x14ac:dyDescent="0.2">
      <c r="D2570" s="11"/>
    </row>
    <row r="2571" spans="4:4" customFormat="1" x14ac:dyDescent="0.2">
      <c r="D2571" s="11"/>
    </row>
    <row r="2572" spans="4:4" customFormat="1" x14ac:dyDescent="0.2">
      <c r="D2572" s="11"/>
    </row>
    <row r="2573" spans="4:4" customFormat="1" x14ac:dyDescent="0.2">
      <c r="D2573" s="11"/>
    </row>
    <row r="2574" spans="4:4" customFormat="1" x14ac:dyDescent="0.2">
      <c r="D2574" s="11"/>
    </row>
    <row r="2575" spans="4:4" customFormat="1" x14ac:dyDescent="0.2">
      <c r="D2575" s="11"/>
    </row>
    <row r="2576" spans="4:4" customFormat="1" x14ac:dyDescent="0.2">
      <c r="D2576" s="11"/>
    </row>
    <row r="2577" spans="4:4" customFormat="1" x14ac:dyDescent="0.2">
      <c r="D2577" s="11"/>
    </row>
    <row r="2578" spans="4:4" customFormat="1" x14ac:dyDescent="0.2">
      <c r="D2578" s="11"/>
    </row>
    <row r="2579" spans="4:4" customFormat="1" x14ac:dyDescent="0.2">
      <c r="D2579" s="11"/>
    </row>
    <row r="2580" spans="4:4" customFormat="1" x14ac:dyDescent="0.2">
      <c r="D2580" s="11"/>
    </row>
    <row r="2581" spans="4:4" customFormat="1" x14ac:dyDescent="0.2">
      <c r="D2581" s="11"/>
    </row>
    <row r="2582" spans="4:4" customFormat="1" x14ac:dyDescent="0.2">
      <c r="D2582" s="11"/>
    </row>
    <row r="2583" spans="4:4" customFormat="1" x14ac:dyDescent="0.2">
      <c r="D2583" s="11"/>
    </row>
    <row r="2584" spans="4:4" customFormat="1" x14ac:dyDescent="0.2">
      <c r="D2584" s="11"/>
    </row>
    <row r="2585" spans="4:4" customFormat="1" x14ac:dyDescent="0.2">
      <c r="D2585" s="11"/>
    </row>
    <row r="2586" spans="4:4" customFormat="1" x14ac:dyDescent="0.2">
      <c r="D2586" s="11"/>
    </row>
    <row r="2587" spans="4:4" customFormat="1" x14ac:dyDescent="0.2">
      <c r="D2587" s="11"/>
    </row>
    <row r="2588" spans="4:4" customFormat="1" x14ac:dyDescent="0.2">
      <c r="D2588" s="11"/>
    </row>
    <row r="2589" spans="4:4" customFormat="1" x14ac:dyDescent="0.2">
      <c r="D2589" s="11"/>
    </row>
    <row r="2590" spans="4:4" customFormat="1" x14ac:dyDescent="0.2">
      <c r="D2590" s="11"/>
    </row>
    <row r="2591" spans="4:4" customFormat="1" x14ac:dyDescent="0.2">
      <c r="D2591" s="11"/>
    </row>
    <row r="2592" spans="4:4" customFormat="1" x14ac:dyDescent="0.2">
      <c r="D2592" s="11"/>
    </row>
    <row r="2593" spans="4:4" customFormat="1" x14ac:dyDescent="0.2">
      <c r="D2593" s="11"/>
    </row>
    <row r="2594" spans="4:4" customFormat="1" x14ac:dyDescent="0.2">
      <c r="D2594" s="11"/>
    </row>
    <row r="2595" spans="4:4" customFormat="1" x14ac:dyDescent="0.2">
      <c r="D2595" s="11"/>
    </row>
    <row r="2596" spans="4:4" customFormat="1" x14ac:dyDescent="0.2">
      <c r="D2596" s="11"/>
    </row>
    <row r="2597" spans="4:4" customFormat="1" x14ac:dyDescent="0.2">
      <c r="D2597" s="11"/>
    </row>
    <row r="2598" spans="4:4" customFormat="1" x14ac:dyDescent="0.2">
      <c r="D2598" s="11"/>
    </row>
    <row r="2599" spans="4:4" customFormat="1" x14ac:dyDescent="0.2">
      <c r="D2599" s="11"/>
    </row>
    <row r="2600" spans="4:4" customFormat="1" x14ac:dyDescent="0.2">
      <c r="D2600" s="11"/>
    </row>
    <row r="2601" spans="4:4" customFormat="1" x14ac:dyDescent="0.2">
      <c r="D2601" s="11"/>
    </row>
    <row r="2602" spans="4:4" customFormat="1" x14ac:dyDescent="0.2">
      <c r="D2602" s="11"/>
    </row>
    <row r="2603" spans="4:4" customFormat="1" x14ac:dyDescent="0.2">
      <c r="D2603" s="11"/>
    </row>
    <row r="2604" spans="4:4" customFormat="1" x14ac:dyDescent="0.2">
      <c r="D2604" s="11"/>
    </row>
    <row r="2605" spans="4:4" customFormat="1" x14ac:dyDescent="0.2">
      <c r="D2605" s="11"/>
    </row>
    <row r="2606" spans="4:4" customFormat="1" x14ac:dyDescent="0.2">
      <c r="D2606" s="11"/>
    </row>
    <row r="2607" spans="4:4" customFormat="1" x14ac:dyDescent="0.2">
      <c r="D2607" s="11"/>
    </row>
    <row r="2608" spans="4:4" customFormat="1" x14ac:dyDescent="0.2">
      <c r="D2608" s="11"/>
    </row>
    <row r="2609" spans="4:4" customFormat="1" x14ac:dyDescent="0.2">
      <c r="D2609" s="11"/>
    </row>
    <row r="2610" spans="4:4" customFormat="1" x14ac:dyDescent="0.2">
      <c r="D2610" s="11"/>
    </row>
    <row r="2611" spans="4:4" customFormat="1" x14ac:dyDescent="0.2">
      <c r="D2611" s="11"/>
    </row>
    <row r="2612" spans="4:4" customFormat="1" x14ac:dyDescent="0.2">
      <c r="D2612" s="11"/>
    </row>
    <row r="2613" spans="4:4" customFormat="1" x14ac:dyDescent="0.2">
      <c r="D2613" s="11"/>
    </row>
    <row r="2614" spans="4:4" customFormat="1" x14ac:dyDescent="0.2">
      <c r="D2614" s="11"/>
    </row>
    <row r="2615" spans="4:4" customFormat="1" x14ac:dyDescent="0.2">
      <c r="D2615" s="11"/>
    </row>
    <row r="2616" spans="4:4" customFormat="1" x14ac:dyDescent="0.2">
      <c r="D2616" s="11"/>
    </row>
    <row r="2617" spans="4:4" customFormat="1" x14ac:dyDescent="0.2">
      <c r="D2617" s="11"/>
    </row>
    <row r="2618" spans="4:4" customFormat="1" x14ac:dyDescent="0.2">
      <c r="D2618" s="11"/>
    </row>
    <row r="2619" spans="4:4" customFormat="1" x14ac:dyDescent="0.2">
      <c r="D2619" s="11"/>
    </row>
    <row r="2620" spans="4:4" customFormat="1" x14ac:dyDescent="0.2">
      <c r="D2620" s="11"/>
    </row>
    <row r="2621" spans="4:4" customFormat="1" x14ac:dyDescent="0.2">
      <c r="D2621" s="11"/>
    </row>
    <row r="2622" spans="4:4" customFormat="1" x14ac:dyDescent="0.2">
      <c r="D2622" s="11"/>
    </row>
    <row r="2623" spans="4:4" customFormat="1" x14ac:dyDescent="0.2">
      <c r="D2623" s="11"/>
    </row>
    <row r="2624" spans="4:4" customFormat="1" x14ac:dyDescent="0.2">
      <c r="D2624" s="11"/>
    </row>
    <row r="2625" spans="4:4" customFormat="1" x14ac:dyDescent="0.2">
      <c r="D2625" s="11"/>
    </row>
    <row r="2626" spans="4:4" customFormat="1" x14ac:dyDescent="0.2">
      <c r="D2626" s="11"/>
    </row>
    <row r="2627" spans="4:4" customFormat="1" x14ac:dyDescent="0.2">
      <c r="D2627" s="11"/>
    </row>
    <row r="2628" spans="4:4" customFormat="1" x14ac:dyDescent="0.2">
      <c r="D2628" s="11"/>
    </row>
    <row r="2629" spans="4:4" customFormat="1" x14ac:dyDescent="0.2">
      <c r="D2629" s="11"/>
    </row>
    <row r="2630" spans="4:4" customFormat="1" x14ac:dyDescent="0.2">
      <c r="D2630" s="11"/>
    </row>
    <row r="2631" spans="4:4" customFormat="1" x14ac:dyDescent="0.2">
      <c r="D2631" s="11"/>
    </row>
    <row r="2632" spans="4:4" customFormat="1" x14ac:dyDescent="0.2">
      <c r="D2632" s="11"/>
    </row>
    <row r="2633" spans="4:4" customFormat="1" x14ac:dyDescent="0.2">
      <c r="D2633" s="11"/>
    </row>
    <row r="2634" spans="4:4" customFormat="1" x14ac:dyDescent="0.2">
      <c r="D2634" s="11"/>
    </row>
    <row r="2635" spans="4:4" customFormat="1" x14ac:dyDescent="0.2">
      <c r="D2635" s="11"/>
    </row>
    <row r="2636" spans="4:4" customFormat="1" x14ac:dyDescent="0.2">
      <c r="D2636" s="11"/>
    </row>
    <row r="2637" spans="4:4" customFormat="1" x14ac:dyDescent="0.2">
      <c r="D2637" s="11"/>
    </row>
    <row r="2638" spans="4:4" customFormat="1" x14ac:dyDescent="0.2">
      <c r="D2638" s="11"/>
    </row>
    <row r="2639" spans="4:4" customFormat="1" x14ac:dyDescent="0.2">
      <c r="D2639" s="11"/>
    </row>
    <row r="2640" spans="4:4" customFormat="1" x14ac:dyDescent="0.2">
      <c r="D2640" s="11"/>
    </row>
    <row r="2641" spans="4:4" customFormat="1" x14ac:dyDescent="0.2">
      <c r="D2641" s="11"/>
    </row>
    <row r="2642" spans="4:4" customFormat="1" x14ac:dyDescent="0.2">
      <c r="D2642" s="11"/>
    </row>
    <row r="2643" spans="4:4" customFormat="1" x14ac:dyDescent="0.2">
      <c r="D2643" s="11"/>
    </row>
    <row r="2644" spans="4:4" customFormat="1" x14ac:dyDescent="0.2">
      <c r="D2644" s="11"/>
    </row>
    <row r="2645" spans="4:4" customFormat="1" x14ac:dyDescent="0.2">
      <c r="D2645" s="11"/>
    </row>
    <row r="2646" spans="4:4" customFormat="1" x14ac:dyDescent="0.2">
      <c r="D2646" s="11"/>
    </row>
    <row r="2647" spans="4:4" customFormat="1" x14ac:dyDescent="0.2">
      <c r="D2647" s="11"/>
    </row>
    <row r="2648" spans="4:4" customFormat="1" x14ac:dyDescent="0.2">
      <c r="D2648" s="11"/>
    </row>
    <row r="2649" spans="4:4" customFormat="1" x14ac:dyDescent="0.2">
      <c r="D2649" s="11"/>
    </row>
    <row r="2650" spans="4:4" customFormat="1" x14ac:dyDescent="0.2">
      <c r="D2650" s="11"/>
    </row>
    <row r="2651" spans="4:4" customFormat="1" x14ac:dyDescent="0.2">
      <c r="D2651" s="11"/>
    </row>
    <row r="2652" spans="4:4" customFormat="1" x14ac:dyDescent="0.2">
      <c r="D2652" s="11"/>
    </row>
    <row r="2653" spans="4:4" customFormat="1" x14ac:dyDescent="0.2">
      <c r="D2653" s="11"/>
    </row>
    <row r="2654" spans="4:4" customFormat="1" x14ac:dyDescent="0.2">
      <c r="D2654" s="11"/>
    </row>
    <row r="2655" spans="4:4" customFormat="1" x14ac:dyDescent="0.2">
      <c r="D2655" s="11"/>
    </row>
    <row r="2656" spans="4:4" customFormat="1" x14ac:dyDescent="0.2">
      <c r="D2656" s="11"/>
    </row>
    <row r="2657" spans="4:4" customFormat="1" x14ac:dyDescent="0.2">
      <c r="D2657" s="11"/>
    </row>
    <row r="2658" spans="4:4" customFormat="1" x14ac:dyDescent="0.2">
      <c r="D2658" s="11"/>
    </row>
    <row r="2659" spans="4:4" customFormat="1" x14ac:dyDescent="0.2">
      <c r="D2659" s="11"/>
    </row>
    <row r="2660" spans="4:4" customFormat="1" x14ac:dyDescent="0.2">
      <c r="D2660" s="11"/>
    </row>
    <row r="2661" spans="4:4" customFormat="1" x14ac:dyDescent="0.2">
      <c r="D2661" s="11"/>
    </row>
    <row r="2662" spans="4:4" customFormat="1" x14ac:dyDescent="0.2">
      <c r="D2662" s="11"/>
    </row>
    <row r="2663" spans="4:4" customFormat="1" x14ac:dyDescent="0.2">
      <c r="D2663" s="11"/>
    </row>
    <row r="2664" spans="4:4" customFormat="1" x14ac:dyDescent="0.2">
      <c r="D2664" s="11"/>
    </row>
    <row r="2665" spans="4:4" customFormat="1" x14ac:dyDescent="0.2">
      <c r="D2665" s="11"/>
    </row>
    <row r="2666" spans="4:4" customFormat="1" x14ac:dyDescent="0.2">
      <c r="D2666" s="11"/>
    </row>
    <row r="2667" spans="4:4" customFormat="1" x14ac:dyDescent="0.2">
      <c r="D2667" s="11"/>
    </row>
    <row r="2668" spans="4:4" customFormat="1" x14ac:dyDescent="0.2">
      <c r="D2668" s="11"/>
    </row>
    <row r="2669" spans="4:4" customFormat="1" x14ac:dyDescent="0.2">
      <c r="D2669" s="11"/>
    </row>
    <row r="2670" spans="4:4" customFormat="1" x14ac:dyDescent="0.2">
      <c r="D2670" s="11"/>
    </row>
    <row r="2671" spans="4:4" customFormat="1" x14ac:dyDescent="0.2">
      <c r="D2671" s="11"/>
    </row>
    <row r="2672" spans="4:4" customFormat="1" x14ac:dyDescent="0.2">
      <c r="D2672" s="11"/>
    </row>
    <row r="2673" spans="4:4" customFormat="1" x14ac:dyDescent="0.2">
      <c r="D2673" s="11"/>
    </row>
    <row r="2674" spans="4:4" customFormat="1" x14ac:dyDescent="0.2">
      <c r="D2674" s="11"/>
    </row>
    <row r="2675" spans="4:4" customFormat="1" x14ac:dyDescent="0.2">
      <c r="D2675" s="11"/>
    </row>
    <row r="2676" spans="4:4" customFormat="1" x14ac:dyDescent="0.2">
      <c r="D2676" s="11"/>
    </row>
    <row r="2677" spans="4:4" customFormat="1" x14ac:dyDescent="0.2">
      <c r="D2677" s="11"/>
    </row>
    <row r="2678" spans="4:4" customFormat="1" x14ac:dyDescent="0.2">
      <c r="D2678" s="11"/>
    </row>
    <row r="2679" spans="4:4" customFormat="1" x14ac:dyDescent="0.2">
      <c r="D2679" s="11"/>
    </row>
    <row r="2680" spans="4:4" customFormat="1" x14ac:dyDescent="0.2">
      <c r="D2680" s="11"/>
    </row>
    <row r="2681" spans="4:4" customFormat="1" x14ac:dyDescent="0.2">
      <c r="D2681" s="11"/>
    </row>
    <row r="2682" spans="4:4" customFormat="1" x14ac:dyDescent="0.2">
      <c r="D2682" s="11"/>
    </row>
    <row r="2683" spans="4:4" customFormat="1" x14ac:dyDescent="0.2">
      <c r="D2683" s="11"/>
    </row>
    <row r="2684" spans="4:4" customFormat="1" x14ac:dyDescent="0.2">
      <c r="D2684" s="11"/>
    </row>
    <row r="2685" spans="4:4" customFormat="1" x14ac:dyDescent="0.2">
      <c r="D2685" s="11"/>
    </row>
    <row r="2686" spans="4:4" customFormat="1" x14ac:dyDescent="0.2">
      <c r="D2686" s="11"/>
    </row>
    <row r="2687" spans="4:4" customFormat="1" x14ac:dyDescent="0.2">
      <c r="D2687" s="11"/>
    </row>
    <row r="2688" spans="4:4" customFormat="1" x14ac:dyDescent="0.2">
      <c r="D2688" s="11"/>
    </row>
    <row r="2689" spans="4:4" customFormat="1" x14ac:dyDescent="0.2">
      <c r="D2689" s="11"/>
    </row>
    <row r="2690" spans="4:4" customFormat="1" x14ac:dyDescent="0.2">
      <c r="D2690" s="11"/>
    </row>
    <row r="2691" spans="4:4" customFormat="1" x14ac:dyDescent="0.2">
      <c r="D2691" s="11"/>
    </row>
    <row r="2692" spans="4:4" customFormat="1" x14ac:dyDescent="0.2">
      <c r="D2692" s="11"/>
    </row>
    <row r="2693" spans="4:4" customFormat="1" x14ac:dyDescent="0.2">
      <c r="D2693" s="11"/>
    </row>
    <row r="2694" spans="4:4" customFormat="1" x14ac:dyDescent="0.2">
      <c r="D2694" s="11"/>
    </row>
    <row r="2695" spans="4:4" customFormat="1" x14ac:dyDescent="0.2">
      <c r="D2695" s="11"/>
    </row>
    <row r="2696" spans="4:4" customFormat="1" x14ac:dyDescent="0.2">
      <c r="D2696" s="11"/>
    </row>
    <row r="2697" spans="4:4" customFormat="1" x14ac:dyDescent="0.2">
      <c r="D2697" s="11"/>
    </row>
    <row r="2698" spans="4:4" customFormat="1" x14ac:dyDescent="0.2">
      <c r="D2698" s="11"/>
    </row>
    <row r="2699" spans="4:4" customFormat="1" x14ac:dyDescent="0.2">
      <c r="D2699" s="11"/>
    </row>
    <row r="2700" spans="4:4" customFormat="1" x14ac:dyDescent="0.2">
      <c r="D2700" s="11"/>
    </row>
    <row r="2701" spans="4:4" customFormat="1" x14ac:dyDescent="0.2">
      <c r="D2701" s="11"/>
    </row>
    <row r="2702" spans="4:4" customFormat="1" x14ac:dyDescent="0.2">
      <c r="D2702" s="11"/>
    </row>
    <row r="2703" spans="4:4" customFormat="1" x14ac:dyDescent="0.2">
      <c r="D2703" s="11"/>
    </row>
    <row r="2704" spans="4:4" customFormat="1" x14ac:dyDescent="0.2">
      <c r="D2704" s="11"/>
    </row>
    <row r="2705" spans="4:4" customFormat="1" x14ac:dyDescent="0.2">
      <c r="D2705" s="11"/>
    </row>
    <row r="2706" spans="4:4" customFormat="1" x14ac:dyDescent="0.2">
      <c r="D2706" s="11"/>
    </row>
    <row r="2707" spans="4:4" customFormat="1" x14ac:dyDescent="0.2">
      <c r="D2707" s="11"/>
    </row>
    <row r="2708" spans="4:4" customFormat="1" x14ac:dyDescent="0.2">
      <c r="D2708" s="11"/>
    </row>
    <row r="2709" spans="4:4" customFormat="1" x14ac:dyDescent="0.2">
      <c r="D2709" s="11"/>
    </row>
    <row r="2710" spans="4:4" customFormat="1" x14ac:dyDescent="0.2">
      <c r="D2710" s="11"/>
    </row>
    <row r="2711" spans="4:4" customFormat="1" x14ac:dyDescent="0.2">
      <c r="D2711" s="11"/>
    </row>
    <row r="2712" spans="4:4" customFormat="1" x14ac:dyDescent="0.2">
      <c r="D2712" s="11"/>
    </row>
    <row r="2713" spans="4:4" customFormat="1" x14ac:dyDescent="0.2">
      <c r="D2713" s="11"/>
    </row>
    <row r="2714" spans="4:4" customFormat="1" x14ac:dyDescent="0.2">
      <c r="D2714" s="11"/>
    </row>
    <row r="2715" spans="4:4" customFormat="1" x14ac:dyDescent="0.2">
      <c r="D2715" s="11"/>
    </row>
    <row r="2716" spans="4:4" customFormat="1" x14ac:dyDescent="0.2">
      <c r="D2716" s="11"/>
    </row>
    <row r="2717" spans="4:4" customFormat="1" x14ac:dyDescent="0.2">
      <c r="D2717" s="11"/>
    </row>
    <row r="2718" spans="4:4" customFormat="1" x14ac:dyDescent="0.2">
      <c r="D2718" s="11"/>
    </row>
    <row r="2719" spans="4:4" customFormat="1" x14ac:dyDescent="0.2">
      <c r="D2719" s="11"/>
    </row>
    <row r="2720" spans="4:4" customFormat="1" x14ac:dyDescent="0.2">
      <c r="D2720" s="11"/>
    </row>
    <row r="2721" spans="4:4" customFormat="1" x14ac:dyDescent="0.2">
      <c r="D2721" s="11"/>
    </row>
    <row r="2722" spans="4:4" customFormat="1" x14ac:dyDescent="0.2">
      <c r="D2722" s="11"/>
    </row>
    <row r="2723" spans="4:4" customFormat="1" x14ac:dyDescent="0.2">
      <c r="D2723" s="11"/>
    </row>
    <row r="2724" spans="4:4" customFormat="1" x14ac:dyDescent="0.2">
      <c r="D2724" s="11"/>
    </row>
    <row r="2725" spans="4:4" customFormat="1" x14ac:dyDescent="0.2">
      <c r="D2725" s="11"/>
    </row>
    <row r="2726" spans="4:4" customFormat="1" x14ac:dyDescent="0.2">
      <c r="D2726" s="11"/>
    </row>
    <row r="2727" spans="4:4" customFormat="1" x14ac:dyDescent="0.2">
      <c r="D2727" s="11"/>
    </row>
    <row r="2728" spans="4:4" customFormat="1" x14ac:dyDescent="0.2">
      <c r="D2728" s="11"/>
    </row>
    <row r="2729" spans="4:4" customFormat="1" x14ac:dyDescent="0.2">
      <c r="D2729" s="11"/>
    </row>
    <row r="2730" spans="4:4" customFormat="1" x14ac:dyDescent="0.2">
      <c r="D2730" s="11"/>
    </row>
    <row r="2731" spans="4:4" customFormat="1" x14ac:dyDescent="0.2">
      <c r="D2731" s="11"/>
    </row>
    <row r="2732" spans="4:4" customFormat="1" x14ac:dyDescent="0.2">
      <c r="D2732" s="11"/>
    </row>
    <row r="2733" spans="4:4" customFormat="1" x14ac:dyDescent="0.2">
      <c r="D2733" s="11"/>
    </row>
    <row r="2734" spans="4:4" customFormat="1" x14ac:dyDescent="0.2">
      <c r="D2734" s="11"/>
    </row>
    <row r="2735" spans="4:4" customFormat="1" x14ac:dyDescent="0.2">
      <c r="D2735" s="11"/>
    </row>
    <row r="2736" spans="4:4" customFormat="1" x14ac:dyDescent="0.2">
      <c r="D2736" s="11"/>
    </row>
    <row r="2737" spans="4:4" customFormat="1" x14ac:dyDescent="0.2">
      <c r="D2737" s="11"/>
    </row>
    <row r="2738" spans="4:4" customFormat="1" x14ac:dyDescent="0.2">
      <c r="D2738" s="11"/>
    </row>
    <row r="2739" spans="4:4" customFormat="1" x14ac:dyDescent="0.2">
      <c r="D2739" s="11"/>
    </row>
    <row r="2740" spans="4:4" customFormat="1" x14ac:dyDescent="0.2">
      <c r="D2740" s="11"/>
    </row>
    <row r="2741" spans="4:4" customFormat="1" x14ac:dyDescent="0.2">
      <c r="D2741" s="11"/>
    </row>
    <row r="2742" spans="4:4" customFormat="1" x14ac:dyDescent="0.2">
      <c r="D2742" s="11"/>
    </row>
    <row r="2743" spans="4:4" customFormat="1" x14ac:dyDescent="0.2">
      <c r="D2743" s="11"/>
    </row>
    <row r="2744" spans="4:4" customFormat="1" x14ac:dyDescent="0.2">
      <c r="D2744" s="11"/>
    </row>
    <row r="2745" spans="4:4" customFormat="1" x14ac:dyDescent="0.2">
      <c r="D2745" s="11"/>
    </row>
    <row r="2746" spans="4:4" customFormat="1" x14ac:dyDescent="0.2">
      <c r="D2746" s="11"/>
    </row>
    <row r="2747" spans="4:4" customFormat="1" x14ac:dyDescent="0.2">
      <c r="D2747" s="11"/>
    </row>
    <row r="2748" spans="4:4" customFormat="1" x14ac:dyDescent="0.2">
      <c r="D2748" s="11"/>
    </row>
    <row r="2749" spans="4:4" customFormat="1" x14ac:dyDescent="0.2">
      <c r="D2749" s="11"/>
    </row>
    <row r="2750" spans="4:4" customFormat="1" x14ac:dyDescent="0.2">
      <c r="D2750" s="11"/>
    </row>
    <row r="2751" spans="4:4" customFormat="1" x14ac:dyDescent="0.2">
      <c r="D2751" s="11"/>
    </row>
    <row r="2752" spans="4:4" customFormat="1" x14ac:dyDescent="0.2">
      <c r="D2752" s="11"/>
    </row>
    <row r="2753" spans="4:4" customFormat="1" x14ac:dyDescent="0.2">
      <c r="D2753" s="11"/>
    </row>
    <row r="2754" spans="4:4" customFormat="1" x14ac:dyDescent="0.2">
      <c r="D2754" s="11"/>
    </row>
    <row r="2755" spans="4:4" customFormat="1" x14ac:dyDescent="0.2">
      <c r="D2755" s="11"/>
    </row>
    <row r="2756" spans="4:4" customFormat="1" x14ac:dyDescent="0.2">
      <c r="D2756" s="11"/>
    </row>
    <row r="2757" spans="4:4" customFormat="1" x14ac:dyDescent="0.2">
      <c r="D2757" s="11"/>
    </row>
    <row r="2758" spans="4:4" customFormat="1" x14ac:dyDescent="0.2">
      <c r="D2758" s="11"/>
    </row>
    <row r="2759" spans="4:4" customFormat="1" x14ac:dyDescent="0.2">
      <c r="D2759" s="11"/>
    </row>
    <row r="2760" spans="4:4" customFormat="1" x14ac:dyDescent="0.2">
      <c r="D2760" s="11"/>
    </row>
    <row r="2761" spans="4:4" customFormat="1" x14ac:dyDescent="0.2">
      <c r="D2761" s="11"/>
    </row>
    <row r="2762" spans="4:4" customFormat="1" x14ac:dyDescent="0.2">
      <c r="D2762" s="11"/>
    </row>
    <row r="2763" spans="4:4" customFormat="1" x14ac:dyDescent="0.2">
      <c r="D2763" s="11"/>
    </row>
    <row r="2764" spans="4:4" customFormat="1" x14ac:dyDescent="0.2">
      <c r="D2764" s="11"/>
    </row>
    <row r="2765" spans="4:4" customFormat="1" x14ac:dyDescent="0.2">
      <c r="D2765" s="11"/>
    </row>
    <row r="2766" spans="4:4" customFormat="1" x14ac:dyDescent="0.2">
      <c r="D2766" s="11"/>
    </row>
    <row r="2767" spans="4:4" customFormat="1" x14ac:dyDescent="0.2">
      <c r="D2767" s="11"/>
    </row>
    <row r="2768" spans="4:4" customFormat="1" x14ac:dyDescent="0.2">
      <c r="D2768" s="11"/>
    </row>
    <row r="2769" spans="4:4" customFormat="1" x14ac:dyDescent="0.2">
      <c r="D2769" s="11"/>
    </row>
    <row r="2770" spans="4:4" customFormat="1" x14ac:dyDescent="0.2">
      <c r="D2770" s="11"/>
    </row>
    <row r="2771" spans="4:4" customFormat="1" x14ac:dyDescent="0.2">
      <c r="D2771" s="11"/>
    </row>
    <row r="2772" spans="4:4" customFormat="1" x14ac:dyDescent="0.2">
      <c r="D2772" s="11"/>
    </row>
    <row r="2773" spans="4:4" customFormat="1" x14ac:dyDescent="0.2">
      <c r="D2773" s="11"/>
    </row>
    <row r="2774" spans="4:4" customFormat="1" x14ac:dyDescent="0.2">
      <c r="D2774" s="11"/>
    </row>
    <row r="2775" spans="4:4" customFormat="1" x14ac:dyDescent="0.2">
      <c r="D2775" s="11"/>
    </row>
    <row r="2776" spans="4:4" customFormat="1" x14ac:dyDescent="0.2">
      <c r="D2776" s="11"/>
    </row>
    <row r="2777" spans="4:4" customFormat="1" x14ac:dyDescent="0.2">
      <c r="D2777" s="11"/>
    </row>
    <row r="2778" spans="4:4" customFormat="1" x14ac:dyDescent="0.2">
      <c r="D2778" s="11"/>
    </row>
    <row r="2779" spans="4:4" customFormat="1" x14ac:dyDescent="0.2">
      <c r="D2779" s="11"/>
    </row>
    <row r="2780" spans="4:4" customFormat="1" x14ac:dyDescent="0.2">
      <c r="D2780" s="11"/>
    </row>
    <row r="2781" spans="4:4" customFormat="1" x14ac:dyDescent="0.2">
      <c r="D2781" s="11"/>
    </row>
    <row r="2782" spans="4:4" customFormat="1" x14ac:dyDescent="0.2">
      <c r="D2782" s="11"/>
    </row>
    <row r="2783" spans="4:4" customFormat="1" x14ac:dyDescent="0.2">
      <c r="D2783" s="11"/>
    </row>
    <row r="2784" spans="4:4" customFormat="1" x14ac:dyDescent="0.2">
      <c r="D2784" s="11"/>
    </row>
    <row r="2785" spans="4:4" customFormat="1" x14ac:dyDescent="0.2">
      <c r="D2785" s="11"/>
    </row>
    <row r="2786" spans="4:4" customFormat="1" x14ac:dyDescent="0.2">
      <c r="D2786" s="11"/>
    </row>
    <row r="2787" spans="4:4" customFormat="1" x14ac:dyDescent="0.2">
      <c r="D2787" s="11"/>
    </row>
    <row r="2788" spans="4:4" customFormat="1" x14ac:dyDescent="0.2">
      <c r="D2788" s="11"/>
    </row>
    <row r="2789" spans="4:4" customFormat="1" x14ac:dyDescent="0.2">
      <c r="D2789" s="11"/>
    </row>
    <row r="2790" spans="4:4" customFormat="1" x14ac:dyDescent="0.2">
      <c r="D2790" s="11"/>
    </row>
    <row r="2791" spans="4:4" customFormat="1" x14ac:dyDescent="0.2">
      <c r="D2791" s="11"/>
    </row>
    <row r="2792" spans="4:4" customFormat="1" x14ac:dyDescent="0.2">
      <c r="D2792" s="11"/>
    </row>
    <row r="2793" spans="4:4" customFormat="1" x14ac:dyDescent="0.2">
      <c r="D2793" s="11"/>
    </row>
    <row r="2794" spans="4:4" customFormat="1" x14ac:dyDescent="0.2">
      <c r="D2794" s="11"/>
    </row>
    <row r="2795" spans="4:4" customFormat="1" x14ac:dyDescent="0.2">
      <c r="D2795" s="11"/>
    </row>
    <row r="2796" spans="4:4" customFormat="1" x14ac:dyDescent="0.2">
      <c r="D2796" s="11"/>
    </row>
    <row r="2797" spans="4:4" customFormat="1" x14ac:dyDescent="0.2">
      <c r="D2797" s="11"/>
    </row>
    <row r="2798" spans="4:4" customFormat="1" x14ac:dyDescent="0.2">
      <c r="D2798" s="11"/>
    </row>
    <row r="2799" spans="4:4" customFormat="1" x14ac:dyDescent="0.2">
      <c r="D2799" s="11"/>
    </row>
    <row r="2800" spans="4:4" customFormat="1" x14ac:dyDescent="0.2">
      <c r="D2800" s="11"/>
    </row>
    <row r="2801" spans="4:4" customFormat="1" x14ac:dyDescent="0.2">
      <c r="D2801" s="11"/>
    </row>
    <row r="2802" spans="4:4" customFormat="1" x14ac:dyDescent="0.2">
      <c r="D2802" s="11"/>
    </row>
    <row r="2803" spans="4:4" customFormat="1" x14ac:dyDescent="0.2">
      <c r="D2803" s="11"/>
    </row>
    <row r="2804" spans="4:4" customFormat="1" x14ac:dyDescent="0.2">
      <c r="D2804" s="11"/>
    </row>
    <row r="2805" spans="4:4" customFormat="1" x14ac:dyDescent="0.2">
      <c r="D2805" s="11"/>
    </row>
    <row r="2806" spans="4:4" customFormat="1" x14ac:dyDescent="0.2">
      <c r="D2806" s="11"/>
    </row>
    <row r="2807" spans="4:4" customFormat="1" x14ac:dyDescent="0.2">
      <c r="D2807" s="11"/>
    </row>
    <row r="2808" spans="4:4" customFormat="1" x14ac:dyDescent="0.2">
      <c r="D2808" s="11"/>
    </row>
    <row r="2809" spans="4:4" customFormat="1" x14ac:dyDescent="0.2">
      <c r="D2809" s="11"/>
    </row>
    <row r="2810" spans="4:4" customFormat="1" x14ac:dyDescent="0.2">
      <c r="D2810" s="11"/>
    </row>
    <row r="2811" spans="4:4" customFormat="1" x14ac:dyDescent="0.2">
      <c r="D2811" s="11"/>
    </row>
    <row r="2812" spans="4:4" customFormat="1" x14ac:dyDescent="0.2">
      <c r="D2812" s="11"/>
    </row>
    <row r="2813" spans="4:4" customFormat="1" x14ac:dyDescent="0.2">
      <c r="D2813" s="11"/>
    </row>
    <row r="2814" spans="4:4" customFormat="1" x14ac:dyDescent="0.2">
      <c r="D2814" s="11"/>
    </row>
    <row r="2815" spans="4:4" customFormat="1" x14ac:dyDescent="0.2">
      <c r="D2815" s="11"/>
    </row>
    <row r="2816" spans="4:4" customFormat="1" x14ac:dyDescent="0.2">
      <c r="D2816" s="11"/>
    </row>
    <row r="2817" spans="4:4" customFormat="1" x14ac:dyDescent="0.2">
      <c r="D2817" s="11"/>
    </row>
    <row r="2818" spans="4:4" customFormat="1" x14ac:dyDescent="0.2">
      <c r="D2818" s="11"/>
    </row>
    <row r="2819" spans="4:4" customFormat="1" x14ac:dyDescent="0.2">
      <c r="D2819" s="11"/>
    </row>
    <row r="2820" spans="4:4" customFormat="1" x14ac:dyDescent="0.2">
      <c r="D2820" s="11"/>
    </row>
    <row r="2821" spans="4:4" customFormat="1" x14ac:dyDescent="0.2">
      <c r="D2821" s="11"/>
    </row>
    <row r="2822" spans="4:4" customFormat="1" x14ac:dyDescent="0.2">
      <c r="D2822" s="11"/>
    </row>
    <row r="2823" spans="4:4" customFormat="1" x14ac:dyDescent="0.2">
      <c r="D2823" s="11"/>
    </row>
    <row r="2824" spans="4:4" customFormat="1" x14ac:dyDescent="0.2">
      <c r="D2824" s="11"/>
    </row>
    <row r="2825" spans="4:4" customFormat="1" x14ac:dyDescent="0.2">
      <c r="D2825" s="11"/>
    </row>
    <row r="2826" spans="4:4" customFormat="1" x14ac:dyDescent="0.2">
      <c r="D2826" s="11"/>
    </row>
    <row r="2827" spans="4:4" customFormat="1" x14ac:dyDescent="0.2">
      <c r="D2827" s="11"/>
    </row>
    <row r="2828" spans="4:4" customFormat="1" x14ac:dyDescent="0.2">
      <c r="D2828" s="11"/>
    </row>
    <row r="2829" spans="4:4" customFormat="1" x14ac:dyDescent="0.2">
      <c r="D2829" s="11"/>
    </row>
    <row r="2830" spans="4:4" customFormat="1" x14ac:dyDescent="0.2">
      <c r="D2830" s="11"/>
    </row>
    <row r="2831" spans="4:4" customFormat="1" x14ac:dyDescent="0.2">
      <c r="D2831" s="11"/>
    </row>
    <row r="2832" spans="4:4" customFormat="1" x14ac:dyDescent="0.2">
      <c r="D2832" s="11"/>
    </row>
    <row r="2833" spans="4:4" customFormat="1" x14ac:dyDescent="0.2">
      <c r="D2833" s="11"/>
    </row>
    <row r="2834" spans="4:4" customFormat="1" x14ac:dyDescent="0.2">
      <c r="D2834" s="11"/>
    </row>
    <row r="2835" spans="4:4" customFormat="1" x14ac:dyDescent="0.2">
      <c r="D2835" s="11"/>
    </row>
    <row r="2836" spans="4:4" customFormat="1" x14ac:dyDescent="0.2">
      <c r="D2836" s="11"/>
    </row>
    <row r="2837" spans="4:4" customFormat="1" x14ac:dyDescent="0.2">
      <c r="D2837" s="11"/>
    </row>
    <row r="2838" spans="4:4" customFormat="1" x14ac:dyDescent="0.2">
      <c r="D2838" s="11"/>
    </row>
    <row r="2839" spans="4:4" customFormat="1" x14ac:dyDescent="0.2">
      <c r="D2839" s="11"/>
    </row>
    <row r="2840" spans="4:4" customFormat="1" x14ac:dyDescent="0.2">
      <c r="D2840" s="11"/>
    </row>
    <row r="2841" spans="4:4" customFormat="1" x14ac:dyDescent="0.2">
      <c r="D2841" s="11"/>
    </row>
    <row r="2842" spans="4:4" customFormat="1" x14ac:dyDescent="0.2">
      <c r="D2842" s="11"/>
    </row>
    <row r="2843" spans="4:4" customFormat="1" x14ac:dyDescent="0.2">
      <c r="D2843" s="11"/>
    </row>
    <row r="2844" spans="4:4" customFormat="1" x14ac:dyDescent="0.2">
      <c r="D2844" s="11"/>
    </row>
    <row r="2845" spans="4:4" customFormat="1" x14ac:dyDescent="0.2">
      <c r="D2845" s="11"/>
    </row>
    <row r="2846" spans="4:4" customFormat="1" x14ac:dyDescent="0.2">
      <c r="D2846" s="11"/>
    </row>
    <row r="2847" spans="4:4" customFormat="1" x14ac:dyDescent="0.2">
      <c r="D2847" s="11"/>
    </row>
    <row r="2848" spans="4:4" customFormat="1" x14ac:dyDescent="0.2">
      <c r="D2848" s="11"/>
    </row>
    <row r="2849" spans="4:4" customFormat="1" x14ac:dyDescent="0.2">
      <c r="D2849" s="11"/>
    </row>
    <row r="2850" spans="4:4" customFormat="1" x14ac:dyDescent="0.2">
      <c r="D2850" s="11"/>
    </row>
    <row r="2851" spans="4:4" customFormat="1" x14ac:dyDescent="0.2">
      <c r="D2851" s="11"/>
    </row>
    <row r="2852" spans="4:4" customFormat="1" x14ac:dyDescent="0.2">
      <c r="D2852" s="11"/>
    </row>
    <row r="2853" spans="4:4" customFormat="1" x14ac:dyDescent="0.2">
      <c r="D2853" s="11"/>
    </row>
    <row r="2854" spans="4:4" customFormat="1" x14ac:dyDescent="0.2">
      <c r="D2854" s="11"/>
    </row>
    <row r="2855" spans="4:4" customFormat="1" x14ac:dyDescent="0.2">
      <c r="D2855" s="11"/>
    </row>
    <row r="2856" spans="4:4" customFormat="1" x14ac:dyDescent="0.2">
      <c r="D2856" s="11"/>
    </row>
    <row r="2857" spans="4:4" customFormat="1" x14ac:dyDescent="0.2">
      <c r="D2857" s="11"/>
    </row>
    <row r="2858" spans="4:4" customFormat="1" x14ac:dyDescent="0.2">
      <c r="D2858" s="11"/>
    </row>
    <row r="2859" spans="4:4" customFormat="1" x14ac:dyDescent="0.2">
      <c r="D2859" s="11"/>
    </row>
    <row r="2860" spans="4:4" customFormat="1" x14ac:dyDescent="0.2">
      <c r="D2860" s="11"/>
    </row>
    <row r="2861" spans="4:4" customFormat="1" x14ac:dyDescent="0.2">
      <c r="D2861" s="11"/>
    </row>
    <row r="2862" spans="4:4" customFormat="1" x14ac:dyDescent="0.2">
      <c r="D2862" s="11"/>
    </row>
    <row r="2863" spans="4:4" customFormat="1" x14ac:dyDescent="0.2">
      <c r="D2863" s="11"/>
    </row>
    <row r="2864" spans="4:4" customFormat="1" x14ac:dyDescent="0.2">
      <c r="D2864" s="11"/>
    </row>
    <row r="2865" spans="4:4" customFormat="1" x14ac:dyDescent="0.2">
      <c r="D2865" s="11"/>
    </row>
    <row r="2866" spans="4:4" customFormat="1" x14ac:dyDescent="0.2">
      <c r="D2866" s="11"/>
    </row>
    <row r="2867" spans="4:4" customFormat="1" x14ac:dyDescent="0.2">
      <c r="D2867" s="11"/>
    </row>
    <row r="2868" spans="4:4" customFormat="1" x14ac:dyDescent="0.2">
      <c r="D2868" s="11"/>
    </row>
    <row r="2869" spans="4:4" customFormat="1" x14ac:dyDescent="0.2">
      <c r="D2869" s="11"/>
    </row>
    <row r="2870" spans="4:4" customFormat="1" x14ac:dyDescent="0.2">
      <c r="D2870" s="11"/>
    </row>
    <row r="2871" spans="4:4" customFormat="1" x14ac:dyDescent="0.2">
      <c r="D2871" s="11"/>
    </row>
    <row r="2872" spans="4:4" customFormat="1" x14ac:dyDescent="0.2">
      <c r="D2872" s="11"/>
    </row>
    <row r="2873" spans="4:4" customFormat="1" x14ac:dyDescent="0.2">
      <c r="D2873" s="11"/>
    </row>
    <row r="2874" spans="4:4" customFormat="1" x14ac:dyDescent="0.2">
      <c r="D2874" s="11"/>
    </row>
    <row r="2875" spans="4:4" customFormat="1" x14ac:dyDescent="0.2">
      <c r="D2875" s="11"/>
    </row>
    <row r="2876" spans="4:4" customFormat="1" x14ac:dyDescent="0.2">
      <c r="D2876" s="11"/>
    </row>
    <row r="2877" spans="4:4" customFormat="1" x14ac:dyDescent="0.2">
      <c r="D2877" s="11"/>
    </row>
    <row r="2878" spans="4:4" customFormat="1" x14ac:dyDescent="0.2">
      <c r="D2878" s="11"/>
    </row>
    <row r="2879" spans="4:4" customFormat="1" x14ac:dyDescent="0.2">
      <c r="D2879" s="11"/>
    </row>
    <row r="2880" spans="4:4" customFormat="1" x14ac:dyDescent="0.2">
      <c r="D2880" s="11"/>
    </row>
    <row r="2881" spans="4:4" customFormat="1" x14ac:dyDescent="0.2">
      <c r="D2881" s="11"/>
    </row>
    <row r="2882" spans="4:4" customFormat="1" x14ac:dyDescent="0.2">
      <c r="D2882" s="11"/>
    </row>
    <row r="2883" spans="4:4" customFormat="1" x14ac:dyDescent="0.2">
      <c r="D2883" s="11"/>
    </row>
    <row r="2884" spans="4:4" customFormat="1" x14ac:dyDescent="0.2">
      <c r="D2884" s="11"/>
    </row>
    <row r="2885" spans="4:4" customFormat="1" x14ac:dyDescent="0.2">
      <c r="D2885" s="11"/>
    </row>
    <row r="2886" spans="4:4" customFormat="1" x14ac:dyDescent="0.2">
      <c r="D2886" s="11"/>
    </row>
    <row r="2887" spans="4:4" customFormat="1" x14ac:dyDescent="0.2">
      <c r="D2887" s="11"/>
    </row>
    <row r="2888" spans="4:4" customFormat="1" x14ac:dyDescent="0.2">
      <c r="D2888" s="11"/>
    </row>
    <row r="2889" spans="4:4" customFormat="1" x14ac:dyDescent="0.2">
      <c r="D2889" s="11"/>
    </row>
    <row r="2890" spans="4:4" customFormat="1" x14ac:dyDescent="0.2">
      <c r="D2890" s="11"/>
    </row>
    <row r="2891" spans="4:4" customFormat="1" x14ac:dyDescent="0.2">
      <c r="D2891" s="11"/>
    </row>
    <row r="2892" spans="4:4" customFormat="1" x14ac:dyDescent="0.2">
      <c r="D2892" s="11"/>
    </row>
    <row r="2893" spans="4:4" customFormat="1" x14ac:dyDescent="0.2">
      <c r="D2893" s="11"/>
    </row>
    <row r="2894" spans="4:4" customFormat="1" x14ac:dyDescent="0.2">
      <c r="D2894" s="11"/>
    </row>
    <row r="2895" spans="4:4" customFormat="1" x14ac:dyDescent="0.2">
      <c r="D2895" s="11"/>
    </row>
    <row r="2896" spans="4:4" customFormat="1" x14ac:dyDescent="0.2">
      <c r="D2896" s="11"/>
    </row>
    <row r="2897" spans="4:4" customFormat="1" x14ac:dyDescent="0.2">
      <c r="D2897" s="11"/>
    </row>
    <row r="2898" spans="4:4" customFormat="1" x14ac:dyDescent="0.2">
      <c r="D2898" s="11"/>
    </row>
    <row r="2899" spans="4:4" customFormat="1" x14ac:dyDescent="0.2">
      <c r="D2899" s="11"/>
    </row>
    <row r="2900" spans="4:4" customFormat="1" x14ac:dyDescent="0.2">
      <c r="D2900" s="11"/>
    </row>
    <row r="2901" spans="4:4" customFormat="1" x14ac:dyDescent="0.2">
      <c r="D2901" s="11"/>
    </row>
    <row r="2902" spans="4:4" customFormat="1" x14ac:dyDescent="0.2">
      <c r="D2902" s="11"/>
    </row>
    <row r="2903" spans="4:4" customFormat="1" x14ac:dyDescent="0.2">
      <c r="D2903" s="11"/>
    </row>
    <row r="2904" spans="4:4" customFormat="1" x14ac:dyDescent="0.2">
      <c r="D2904" s="11"/>
    </row>
    <row r="2905" spans="4:4" customFormat="1" x14ac:dyDescent="0.2">
      <c r="D2905" s="11"/>
    </row>
    <row r="2906" spans="4:4" customFormat="1" x14ac:dyDescent="0.2">
      <c r="D2906" s="11"/>
    </row>
    <row r="2907" spans="4:4" customFormat="1" x14ac:dyDescent="0.2">
      <c r="D2907" s="11"/>
    </row>
    <row r="2908" spans="4:4" customFormat="1" x14ac:dyDescent="0.2">
      <c r="D2908" s="11"/>
    </row>
    <row r="2909" spans="4:4" customFormat="1" x14ac:dyDescent="0.2">
      <c r="D2909" s="11"/>
    </row>
    <row r="2910" spans="4:4" customFormat="1" x14ac:dyDescent="0.2">
      <c r="D2910" s="11"/>
    </row>
    <row r="2911" spans="4:4" customFormat="1" x14ac:dyDescent="0.2">
      <c r="D2911" s="11"/>
    </row>
    <row r="2912" spans="4:4" customFormat="1" x14ac:dyDescent="0.2">
      <c r="D2912" s="11"/>
    </row>
    <row r="2913" spans="4:4" customFormat="1" x14ac:dyDescent="0.2">
      <c r="D2913" s="11"/>
    </row>
    <row r="2914" spans="4:4" customFormat="1" x14ac:dyDescent="0.2">
      <c r="D2914" s="11"/>
    </row>
    <row r="2915" spans="4:4" customFormat="1" x14ac:dyDescent="0.2">
      <c r="D2915" s="11"/>
    </row>
    <row r="2916" spans="4:4" customFormat="1" x14ac:dyDescent="0.2">
      <c r="D2916" s="11"/>
    </row>
    <row r="2917" spans="4:4" customFormat="1" x14ac:dyDescent="0.2">
      <c r="D2917" s="11"/>
    </row>
    <row r="2918" spans="4:4" customFormat="1" x14ac:dyDescent="0.2">
      <c r="D2918" s="11"/>
    </row>
    <row r="2919" spans="4:4" customFormat="1" x14ac:dyDescent="0.2">
      <c r="D2919" s="11"/>
    </row>
    <row r="2920" spans="4:4" customFormat="1" x14ac:dyDescent="0.2">
      <c r="D2920" s="11"/>
    </row>
    <row r="2921" spans="4:4" customFormat="1" x14ac:dyDescent="0.2">
      <c r="D2921" s="11"/>
    </row>
    <row r="2922" spans="4:4" customFormat="1" x14ac:dyDescent="0.2">
      <c r="D2922" s="11"/>
    </row>
    <row r="2923" spans="4:4" customFormat="1" x14ac:dyDescent="0.2">
      <c r="D2923" s="11"/>
    </row>
    <row r="2924" spans="4:4" customFormat="1" x14ac:dyDescent="0.2">
      <c r="D2924" s="11"/>
    </row>
    <row r="2925" spans="4:4" customFormat="1" x14ac:dyDescent="0.2">
      <c r="D2925" s="11"/>
    </row>
    <row r="2926" spans="4:4" customFormat="1" x14ac:dyDescent="0.2">
      <c r="D2926" s="11"/>
    </row>
    <row r="2927" spans="4:4" customFormat="1" x14ac:dyDescent="0.2">
      <c r="D2927" s="11"/>
    </row>
    <row r="2928" spans="4:4" customFormat="1" x14ac:dyDescent="0.2">
      <c r="D2928" s="11"/>
    </row>
    <row r="2929" spans="4:4" customFormat="1" x14ac:dyDescent="0.2">
      <c r="D2929" s="11"/>
    </row>
    <row r="2930" spans="4:4" customFormat="1" x14ac:dyDescent="0.2">
      <c r="D2930" s="11"/>
    </row>
    <row r="2931" spans="4:4" customFormat="1" x14ac:dyDescent="0.2">
      <c r="D2931" s="11"/>
    </row>
    <row r="2932" spans="4:4" customFormat="1" x14ac:dyDescent="0.2">
      <c r="D2932" s="11"/>
    </row>
    <row r="2933" spans="4:4" customFormat="1" x14ac:dyDescent="0.2">
      <c r="D2933" s="11"/>
    </row>
    <row r="2934" spans="4:4" customFormat="1" x14ac:dyDescent="0.2">
      <c r="D2934" s="11"/>
    </row>
    <row r="2935" spans="4:4" customFormat="1" x14ac:dyDescent="0.2">
      <c r="D2935" s="11"/>
    </row>
    <row r="2936" spans="4:4" customFormat="1" x14ac:dyDescent="0.2">
      <c r="D2936" s="11"/>
    </row>
    <row r="2937" spans="4:4" customFormat="1" x14ac:dyDescent="0.2">
      <c r="D2937" s="11"/>
    </row>
    <row r="2938" spans="4:4" customFormat="1" x14ac:dyDescent="0.2">
      <c r="D2938" s="11"/>
    </row>
    <row r="2939" spans="4:4" customFormat="1" x14ac:dyDescent="0.2">
      <c r="D2939" s="11"/>
    </row>
    <row r="2940" spans="4:4" customFormat="1" x14ac:dyDescent="0.2">
      <c r="D2940" s="11"/>
    </row>
    <row r="2941" spans="4:4" customFormat="1" x14ac:dyDescent="0.2">
      <c r="D2941" s="11"/>
    </row>
    <row r="2942" spans="4:4" customFormat="1" x14ac:dyDescent="0.2">
      <c r="D2942" s="11"/>
    </row>
    <row r="2943" spans="4:4" customFormat="1" x14ac:dyDescent="0.2">
      <c r="D2943" s="11"/>
    </row>
    <row r="2944" spans="4:4" customFormat="1" x14ac:dyDescent="0.2">
      <c r="D2944" s="11"/>
    </row>
    <row r="2945" spans="4:4" customFormat="1" x14ac:dyDescent="0.2">
      <c r="D2945" s="11"/>
    </row>
    <row r="2946" spans="4:4" customFormat="1" x14ac:dyDescent="0.2">
      <c r="D2946" s="11"/>
    </row>
    <row r="2947" spans="4:4" customFormat="1" x14ac:dyDescent="0.2">
      <c r="D2947" s="11"/>
    </row>
    <row r="2948" spans="4:4" customFormat="1" x14ac:dyDescent="0.2">
      <c r="D2948" s="11"/>
    </row>
    <row r="2949" spans="4:4" customFormat="1" x14ac:dyDescent="0.2">
      <c r="D2949" s="11"/>
    </row>
    <row r="2950" spans="4:4" customFormat="1" x14ac:dyDescent="0.2">
      <c r="D2950" s="11"/>
    </row>
    <row r="2951" spans="4:4" customFormat="1" x14ac:dyDescent="0.2">
      <c r="D2951" s="11"/>
    </row>
    <row r="2952" spans="4:4" customFormat="1" x14ac:dyDescent="0.2">
      <c r="D2952" s="11"/>
    </row>
    <row r="2953" spans="4:4" customFormat="1" x14ac:dyDescent="0.2">
      <c r="D2953" s="11"/>
    </row>
    <row r="2954" spans="4:4" customFormat="1" x14ac:dyDescent="0.2">
      <c r="D2954" s="11"/>
    </row>
    <row r="2955" spans="4:4" customFormat="1" x14ac:dyDescent="0.2">
      <c r="D2955" s="11"/>
    </row>
    <row r="2956" spans="4:4" customFormat="1" x14ac:dyDescent="0.2">
      <c r="D2956" s="11"/>
    </row>
    <row r="2957" spans="4:4" customFormat="1" x14ac:dyDescent="0.2">
      <c r="D2957" s="11"/>
    </row>
    <row r="2958" spans="4:4" customFormat="1" x14ac:dyDescent="0.2">
      <c r="D2958" s="11"/>
    </row>
    <row r="2959" spans="4:4" customFormat="1" x14ac:dyDescent="0.2">
      <c r="D2959" s="11"/>
    </row>
    <row r="2960" spans="4:4" customFormat="1" x14ac:dyDescent="0.2">
      <c r="D2960" s="11"/>
    </row>
    <row r="2961" spans="4:4" customFormat="1" x14ac:dyDescent="0.2">
      <c r="D2961" s="11"/>
    </row>
    <row r="2962" spans="4:4" customFormat="1" x14ac:dyDescent="0.2">
      <c r="D2962" s="11"/>
    </row>
    <row r="2963" spans="4:4" customFormat="1" x14ac:dyDescent="0.2">
      <c r="D2963" s="11"/>
    </row>
    <row r="2964" spans="4:4" customFormat="1" x14ac:dyDescent="0.2">
      <c r="D2964" s="11"/>
    </row>
    <row r="2965" spans="4:4" customFormat="1" x14ac:dyDescent="0.2">
      <c r="D2965" s="11"/>
    </row>
    <row r="2966" spans="4:4" customFormat="1" x14ac:dyDescent="0.2">
      <c r="D2966" s="11"/>
    </row>
    <row r="2967" spans="4:4" customFormat="1" x14ac:dyDescent="0.2">
      <c r="D2967" s="11"/>
    </row>
    <row r="2968" spans="4:4" customFormat="1" x14ac:dyDescent="0.2">
      <c r="D2968" s="11"/>
    </row>
    <row r="2969" spans="4:4" customFormat="1" x14ac:dyDescent="0.2">
      <c r="D2969" s="11"/>
    </row>
    <row r="2970" spans="4:4" customFormat="1" x14ac:dyDescent="0.2">
      <c r="D2970" s="11"/>
    </row>
    <row r="2971" spans="4:4" customFormat="1" x14ac:dyDescent="0.2">
      <c r="D2971" s="11"/>
    </row>
    <row r="2972" spans="4:4" customFormat="1" x14ac:dyDescent="0.2">
      <c r="D2972" s="11"/>
    </row>
    <row r="2973" spans="4:4" customFormat="1" x14ac:dyDescent="0.2">
      <c r="D2973" s="11"/>
    </row>
    <row r="2974" spans="4:4" customFormat="1" x14ac:dyDescent="0.2">
      <c r="D2974" s="11"/>
    </row>
    <row r="2975" spans="4:4" customFormat="1" x14ac:dyDescent="0.2">
      <c r="D2975" s="11"/>
    </row>
    <row r="2976" spans="4:4" customFormat="1" x14ac:dyDescent="0.2">
      <c r="D2976" s="11"/>
    </row>
    <row r="2977" spans="4:4" customFormat="1" x14ac:dyDescent="0.2">
      <c r="D2977" s="11"/>
    </row>
    <row r="2978" spans="4:4" customFormat="1" x14ac:dyDescent="0.2">
      <c r="D2978" s="11"/>
    </row>
    <row r="2979" spans="4:4" customFormat="1" x14ac:dyDescent="0.2">
      <c r="D2979" s="11"/>
    </row>
    <row r="2980" spans="4:4" customFormat="1" x14ac:dyDescent="0.2">
      <c r="D2980" s="11"/>
    </row>
    <row r="2981" spans="4:4" customFormat="1" x14ac:dyDescent="0.2">
      <c r="D2981" s="11"/>
    </row>
    <row r="2982" spans="4:4" customFormat="1" x14ac:dyDescent="0.2">
      <c r="D2982" s="11"/>
    </row>
    <row r="2983" spans="4:4" customFormat="1" x14ac:dyDescent="0.2">
      <c r="D2983" s="11"/>
    </row>
    <row r="2984" spans="4:4" customFormat="1" x14ac:dyDescent="0.2">
      <c r="D2984" s="11"/>
    </row>
    <row r="2985" spans="4:4" customFormat="1" x14ac:dyDescent="0.2">
      <c r="D2985" s="11"/>
    </row>
    <row r="2986" spans="4:4" customFormat="1" x14ac:dyDescent="0.2">
      <c r="D2986" s="11"/>
    </row>
    <row r="2987" spans="4:4" customFormat="1" x14ac:dyDescent="0.2">
      <c r="D2987" s="11"/>
    </row>
    <row r="2988" spans="4:4" customFormat="1" x14ac:dyDescent="0.2">
      <c r="D2988" s="11"/>
    </row>
    <row r="2989" spans="4:4" customFormat="1" x14ac:dyDescent="0.2">
      <c r="D2989" s="11"/>
    </row>
    <row r="2990" spans="4:4" customFormat="1" x14ac:dyDescent="0.2">
      <c r="D2990" s="11"/>
    </row>
    <row r="2991" spans="4:4" customFormat="1" x14ac:dyDescent="0.2">
      <c r="D2991" s="11"/>
    </row>
    <row r="2992" spans="4:4" customFormat="1" x14ac:dyDescent="0.2">
      <c r="D2992" s="11"/>
    </row>
    <row r="2993" spans="4:4" customFormat="1" x14ac:dyDescent="0.2">
      <c r="D2993" s="11"/>
    </row>
    <row r="2994" spans="4:4" customFormat="1" x14ac:dyDescent="0.2">
      <c r="D2994" s="11"/>
    </row>
    <row r="2995" spans="4:4" customFormat="1" x14ac:dyDescent="0.2">
      <c r="D2995" s="11"/>
    </row>
    <row r="2996" spans="4:4" customFormat="1" x14ac:dyDescent="0.2">
      <c r="D2996" s="11"/>
    </row>
    <row r="2997" spans="4:4" customFormat="1" x14ac:dyDescent="0.2">
      <c r="D2997" s="11"/>
    </row>
    <row r="2998" spans="4:4" customFormat="1" x14ac:dyDescent="0.2">
      <c r="D2998" s="11"/>
    </row>
    <row r="2999" spans="4:4" customFormat="1" x14ac:dyDescent="0.2">
      <c r="D2999" s="11"/>
    </row>
    <row r="3000" spans="4:4" customFormat="1" x14ac:dyDescent="0.2">
      <c r="D3000" s="11"/>
    </row>
    <row r="3001" spans="4:4" customFormat="1" x14ac:dyDescent="0.2">
      <c r="D3001" s="11"/>
    </row>
    <row r="3002" spans="4:4" customFormat="1" x14ac:dyDescent="0.2">
      <c r="D3002" s="11"/>
    </row>
    <row r="3003" spans="4:4" customFormat="1" x14ac:dyDescent="0.2">
      <c r="D3003" s="11"/>
    </row>
    <row r="3004" spans="4:4" customFormat="1" x14ac:dyDescent="0.2">
      <c r="D3004" s="11"/>
    </row>
    <row r="3005" spans="4:4" customFormat="1" x14ac:dyDescent="0.2">
      <c r="D3005" s="11"/>
    </row>
    <row r="3006" spans="4:4" customFormat="1" x14ac:dyDescent="0.2">
      <c r="D3006" s="11"/>
    </row>
    <row r="3007" spans="4:4" customFormat="1" x14ac:dyDescent="0.2">
      <c r="D3007" s="11"/>
    </row>
    <row r="3008" spans="4:4" customFormat="1" x14ac:dyDescent="0.2">
      <c r="D3008" s="11"/>
    </row>
    <row r="3009" spans="4:4" customFormat="1" x14ac:dyDescent="0.2">
      <c r="D3009" s="11"/>
    </row>
    <row r="3010" spans="4:4" customFormat="1" x14ac:dyDescent="0.2">
      <c r="D3010" s="11"/>
    </row>
    <row r="3011" spans="4:4" customFormat="1" x14ac:dyDescent="0.2">
      <c r="D3011" s="11"/>
    </row>
    <row r="3012" spans="4:4" customFormat="1" x14ac:dyDescent="0.2">
      <c r="D3012" s="11"/>
    </row>
    <row r="3013" spans="4:4" customFormat="1" x14ac:dyDescent="0.2">
      <c r="D3013" s="11"/>
    </row>
    <row r="3014" spans="4:4" customFormat="1" x14ac:dyDescent="0.2">
      <c r="D3014" s="11"/>
    </row>
    <row r="3015" spans="4:4" customFormat="1" x14ac:dyDescent="0.2">
      <c r="D3015" s="11"/>
    </row>
    <row r="3016" spans="4:4" customFormat="1" x14ac:dyDescent="0.2">
      <c r="D3016" s="11"/>
    </row>
    <row r="3017" spans="4:4" customFormat="1" x14ac:dyDescent="0.2">
      <c r="D3017" s="11"/>
    </row>
    <row r="3018" spans="4:4" customFormat="1" x14ac:dyDescent="0.2">
      <c r="D3018" s="11"/>
    </row>
    <row r="3019" spans="4:4" customFormat="1" x14ac:dyDescent="0.2">
      <c r="D3019" s="11"/>
    </row>
    <row r="3020" spans="4:4" customFormat="1" x14ac:dyDescent="0.2">
      <c r="D3020" s="11"/>
    </row>
    <row r="3021" spans="4:4" customFormat="1" x14ac:dyDescent="0.2">
      <c r="D3021" s="11"/>
    </row>
    <row r="3022" spans="4:4" customFormat="1" x14ac:dyDescent="0.2">
      <c r="D3022" s="11"/>
    </row>
    <row r="3023" spans="4:4" customFormat="1" x14ac:dyDescent="0.2">
      <c r="D3023" s="11"/>
    </row>
    <row r="3024" spans="4:4" customFormat="1" x14ac:dyDescent="0.2">
      <c r="D3024" s="11"/>
    </row>
    <row r="3025" spans="4:4" customFormat="1" x14ac:dyDescent="0.2">
      <c r="D3025" s="11"/>
    </row>
    <row r="3026" spans="4:4" customFormat="1" x14ac:dyDescent="0.2">
      <c r="D3026" s="11"/>
    </row>
    <row r="3027" spans="4:4" customFormat="1" x14ac:dyDescent="0.2">
      <c r="D3027" s="11"/>
    </row>
    <row r="3028" spans="4:4" customFormat="1" x14ac:dyDescent="0.2">
      <c r="D3028" s="11"/>
    </row>
    <row r="3029" spans="4:4" customFormat="1" x14ac:dyDescent="0.2">
      <c r="D3029" s="11"/>
    </row>
    <row r="3030" spans="4:4" customFormat="1" x14ac:dyDescent="0.2">
      <c r="D3030" s="11"/>
    </row>
    <row r="3031" spans="4:4" customFormat="1" x14ac:dyDescent="0.2">
      <c r="D3031" s="11"/>
    </row>
    <row r="3032" spans="4:4" customFormat="1" x14ac:dyDescent="0.2">
      <c r="D3032" s="11"/>
    </row>
    <row r="3033" spans="4:4" customFormat="1" x14ac:dyDescent="0.2">
      <c r="D3033" s="11"/>
    </row>
    <row r="3034" spans="4:4" customFormat="1" x14ac:dyDescent="0.2">
      <c r="D3034" s="11"/>
    </row>
    <row r="3035" spans="4:4" customFormat="1" x14ac:dyDescent="0.2">
      <c r="D3035" s="11"/>
    </row>
    <row r="3036" spans="4:4" customFormat="1" x14ac:dyDescent="0.2">
      <c r="D3036" s="11"/>
    </row>
    <row r="3037" spans="4:4" customFormat="1" x14ac:dyDescent="0.2">
      <c r="D3037" s="11"/>
    </row>
    <row r="3038" spans="4:4" customFormat="1" x14ac:dyDescent="0.2">
      <c r="D3038" s="11"/>
    </row>
    <row r="3039" spans="4:4" customFormat="1" x14ac:dyDescent="0.2">
      <c r="D3039" s="11"/>
    </row>
    <row r="3040" spans="4:4" customFormat="1" x14ac:dyDescent="0.2">
      <c r="D3040" s="11"/>
    </row>
    <row r="3041" spans="4:4" customFormat="1" x14ac:dyDescent="0.2">
      <c r="D3041" s="11"/>
    </row>
    <row r="3042" spans="4:4" customFormat="1" x14ac:dyDescent="0.2">
      <c r="D3042" s="11"/>
    </row>
    <row r="3043" spans="4:4" customFormat="1" x14ac:dyDescent="0.2">
      <c r="D3043" s="11"/>
    </row>
    <row r="3044" spans="4:4" customFormat="1" x14ac:dyDescent="0.2">
      <c r="D3044" s="11"/>
    </row>
    <row r="3045" spans="4:4" customFormat="1" x14ac:dyDescent="0.2">
      <c r="D3045" s="11"/>
    </row>
    <row r="3046" spans="4:4" customFormat="1" x14ac:dyDescent="0.2">
      <c r="D3046" s="11"/>
    </row>
    <row r="3047" spans="4:4" customFormat="1" x14ac:dyDescent="0.2">
      <c r="D3047" s="11"/>
    </row>
    <row r="3048" spans="4:4" customFormat="1" x14ac:dyDescent="0.2">
      <c r="D3048" s="11"/>
    </row>
    <row r="3049" spans="4:4" customFormat="1" x14ac:dyDescent="0.2">
      <c r="D3049" s="11"/>
    </row>
    <row r="3050" spans="4:4" customFormat="1" x14ac:dyDescent="0.2">
      <c r="D3050" s="11"/>
    </row>
    <row r="3051" spans="4:4" customFormat="1" x14ac:dyDescent="0.2">
      <c r="D3051" s="11"/>
    </row>
    <row r="3052" spans="4:4" customFormat="1" x14ac:dyDescent="0.2">
      <c r="D3052" s="11"/>
    </row>
    <row r="3053" spans="4:4" customFormat="1" x14ac:dyDescent="0.2">
      <c r="D3053" s="11"/>
    </row>
    <row r="3054" spans="4:4" customFormat="1" x14ac:dyDescent="0.2">
      <c r="D3054" s="11"/>
    </row>
    <row r="3055" spans="4:4" customFormat="1" x14ac:dyDescent="0.2">
      <c r="D3055" s="11"/>
    </row>
    <row r="3056" spans="4:4" customFormat="1" x14ac:dyDescent="0.2">
      <c r="D3056" s="11"/>
    </row>
    <row r="3057" spans="4:4" customFormat="1" x14ac:dyDescent="0.2">
      <c r="D3057" s="11"/>
    </row>
    <row r="3058" spans="4:4" customFormat="1" x14ac:dyDescent="0.2">
      <c r="D3058" s="11"/>
    </row>
    <row r="3059" spans="4:4" customFormat="1" x14ac:dyDescent="0.2">
      <c r="D3059" s="11"/>
    </row>
    <row r="3060" spans="4:4" customFormat="1" x14ac:dyDescent="0.2">
      <c r="D3060" s="11"/>
    </row>
    <row r="3061" spans="4:4" customFormat="1" x14ac:dyDescent="0.2">
      <c r="D3061" s="11"/>
    </row>
    <row r="3062" spans="4:4" customFormat="1" x14ac:dyDescent="0.2">
      <c r="D3062" s="11"/>
    </row>
    <row r="3063" spans="4:4" customFormat="1" x14ac:dyDescent="0.2">
      <c r="D3063" s="11"/>
    </row>
    <row r="3064" spans="4:4" customFormat="1" x14ac:dyDescent="0.2">
      <c r="D3064" s="11"/>
    </row>
    <row r="3065" spans="4:4" customFormat="1" x14ac:dyDescent="0.2">
      <c r="D3065" s="11"/>
    </row>
    <row r="3066" spans="4:4" customFormat="1" x14ac:dyDescent="0.2">
      <c r="D3066" s="11"/>
    </row>
    <row r="3067" spans="4:4" customFormat="1" x14ac:dyDescent="0.2">
      <c r="D3067" s="11"/>
    </row>
    <row r="3068" spans="4:4" customFormat="1" x14ac:dyDescent="0.2">
      <c r="D3068" s="11"/>
    </row>
    <row r="3069" spans="4:4" customFormat="1" x14ac:dyDescent="0.2">
      <c r="D3069" s="11"/>
    </row>
    <row r="3070" spans="4:4" customFormat="1" x14ac:dyDescent="0.2">
      <c r="D3070" s="11"/>
    </row>
    <row r="3071" spans="4:4" customFormat="1" x14ac:dyDescent="0.2">
      <c r="D3071" s="11"/>
    </row>
    <row r="3072" spans="4:4" customFormat="1" x14ac:dyDescent="0.2">
      <c r="D3072" s="11"/>
    </row>
    <row r="3073" spans="4:4" customFormat="1" x14ac:dyDescent="0.2">
      <c r="D3073" s="11"/>
    </row>
    <row r="3074" spans="4:4" customFormat="1" x14ac:dyDescent="0.2">
      <c r="D3074" s="11"/>
    </row>
    <row r="3075" spans="4:4" customFormat="1" x14ac:dyDescent="0.2">
      <c r="D3075" s="11"/>
    </row>
    <row r="3076" spans="4:4" customFormat="1" x14ac:dyDescent="0.2">
      <c r="D3076" s="11"/>
    </row>
    <row r="3077" spans="4:4" customFormat="1" x14ac:dyDescent="0.2">
      <c r="D3077" s="11"/>
    </row>
    <row r="3078" spans="4:4" customFormat="1" x14ac:dyDescent="0.2">
      <c r="D3078" s="11"/>
    </row>
    <row r="3079" spans="4:4" customFormat="1" x14ac:dyDescent="0.2">
      <c r="D3079" s="11"/>
    </row>
    <row r="3080" spans="4:4" customFormat="1" x14ac:dyDescent="0.2">
      <c r="D3080" s="11"/>
    </row>
    <row r="3081" spans="4:4" customFormat="1" x14ac:dyDescent="0.2">
      <c r="D3081" s="11"/>
    </row>
    <row r="3082" spans="4:4" customFormat="1" x14ac:dyDescent="0.2">
      <c r="D3082" s="11"/>
    </row>
    <row r="3083" spans="4:4" customFormat="1" x14ac:dyDescent="0.2">
      <c r="D3083" s="11"/>
    </row>
    <row r="3084" spans="4:4" customFormat="1" x14ac:dyDescent="0.2">
      <c r="D3084" s="11"/>
    </row>
    <row r="3085" spans="4:4" customFormat="1" x14ac:dyDescent="0.2">
      <c r="D3085" s="11"/>
    </row>
    <row r="3086" spans="4:4" customFormat="1" x14ac:dyDescent="0.2">
      <c r="D3086" s="11"/>
    </row>
    <row r="3087" spans="4:4" customFormat="1" x14ac:dyDescent="0.2">
      <c r="D3087" s="11"/>
    </row>
    <row r="3088" spans="4:4" customFormat="1" x14ac:dyDescent="0.2">
      <c r="D3088" s="11"/>
    </row>
    <row r="3089" spans="4:4" customFormat="1" x14ac:dyDescent="0.2">
      <c r="D3089" s="11"/>
    </row>
    <row r="3090" spans="4:4" customFormat="1" x14ac:dyDescent="0.2">
      <c r="D3090" s="11"/>
    </row>
    <row r="3091" spans="4:4" customFormat="1" x14ac:dyDescent="0.2">
      <c r="D3091" s="11"/>
    </row>
    <row r="3092" spans="4:4" customFormat="1" x14ac:dyDescent="0.2">
      <c r="D3092" s="11"/>
    </row>
    <row r="3093" spans="4:4" customFormat="1" x14ac:dyDescent="0.2">
      <c r="D3093" s="11"/>
    </row>
    <row r="3094" spans="4:4" customFormat="1" x14ac:dyDescent="0.2">
      <c r="D3094" s="11"/>
    </row>
    <row r="3095" spans="4:4" customFormat="1" x14ac:dyDescent="0.2">
      <c r="D3095" s="11"/>
    </row>
    <row r="3096" spans="4:4" customFormat="1" x14ac:dyDescent="0.2">
      <c r="D3096" s="11"/>
    </row>
    <row r="3097" spans="4:4" customFormat="1" x14ac:dyDescent="0.2">
      <c r="D3097" s="11"/>
    </row>
    <row r="3098" spans="4:4" customFormat="1" x14ac:dyDescent="0.2">
      <c r="D3098" s="11"/>
    </row>
    <row r="3099" spans="4:4" customFormat="1" x14ac:dyDescent="0.2">
      <c r="D3099" s="11"/>
    </row>
    <row r="3100" spans="4:4" customFormat="1" x14ac:dyDescent="0.2">
      <c r="D3100" s="11"/>
    </row>
    <row r="3101" spans="4:4" customFormat="1" x14ac:dyDescent="0.2">
      <c r="D3101" s="11"/>
    </row>
    <row r="3102" spans="4:4" customFormat="1" x14ac:dyDescent="0.2">
      <c r="D3102" s="11"/>
    </row>
    <row r="3103" spans="4:4" customFormat="1" x14ac:dyDescent="0.2">
      <c r="D3103" s="11"/>
    </row>
    <row r="3104" spans="4:4" customFormat="1" x14ac:dyDescent="0.2">
      <c r="D3104" s="11"/>
    </row>
    <row r="3105" spans="4:4" customFormat="1" x14ac:dyDescent="0.2">
      <c r="D3105" s="11"/>
    </row>
    <row r="3106" spans="4:4" customFormat="1" x14ac:dyDescent="0.2">
      <c r="D3106" s="11"/>
    </row>
    <row r="3107" spans="4:4" customFormat="1" x14ac:dyDescent="0.2">
      <c r="D3107" s="11"/>
    </row>
    <row r="3108" spans="4:4" customFormat="1" x14ac:dyDescent="0.2">
      <c r="D3108" s="11"/>
    </row>
    <row r="3109" spans="4:4" customFormat="1" x14ac:dyDescent="0.2">
      <c r="D3109" s="11"/>
    </row>
    <row r="3110" spans="4:4" customFormat="1" x14ac:dyDescent="0.2">
      <c r="D3110" s="11"/>
    </row>
    <row r="3111" spans="4:4" customFormat="1" x14ac:dyDescent="0.2">
      <c r="D3111" s="11"/>
    </row>
    <row r="3112" spans="4:4" customFormat="1" x14ac:dyDescent="0.2">
      <c r="D3112" s="11"/>
    </row>
    <row r="3113" spans="4:4" customFormat="1" x14ac:dyDescent="0.2">
      <c r="D3113" s="11"/>
    </row>
    <row r="3114" spans="4:4" customFormat="1" x14ac:dyDescent="0.2">
      <c r="D3114" s="11"/>
    </row>
    <row r="3115" spans="4:4" customFormat="1" x14ac:dyDescent="0.2">
      <c r="D3115" s="11"/>
    </row>
    <row r="3116" spans="4:4" customFormat="1" x14ac:dyDescent="0.2">
      <c r="D3116" s="11"/>
    </row>
    <row r="3117" spans="4:4" customFormat="1" x14ac:dyDescent="0.2">
      <c r="D3117" s="11"/>
    </row>
    <row r="3118" spans="4:4" customFormat="1" x14ac:dyDescent="0.2">
      <c r="D3118" s="11"/>
    </row>
    <row r="3119" spans="4:4" customFormat="1" x14ac:dyDescent="0.2">
      <c r="D3119" s="11"/>
    </row>
    <row r="3120" spans="4:4" customFormat="1" x14ac:dyDescent="0.2">
      <c r="D3120" s="11"/>
    </row>
    <row r="3121" spans="4:4" customFormat="1" x14ac:dyDescent="0.2">
      <c r="D3121" s="11"/>
    </row>
    <row r="3122" spans="4:4" customFormat="1" x14ac:dyDescent="0.2">
      <c r="D3122" s="11"/>
    </row>
    <row r="3123" spans="4:4" customFormat="1" x14ac:dyDescent="0.2">
      <c r="D3123" s="11"/>
    </row>
    <row r="3124" spans="4:4" customFormat="1" x14ac:dyDescent="0.2">
      <c r="D3124" s="11"/>
    </row>
    <row r="3125" spans="4:4" customFormat="1" x14ac:dyDescent="0.2">
      <c r="D3125" s="11"/>
    </row>
    <row r="3126" spans="4:4" customFormat="1" x14ac:dyDescent="0.2">
      <c r="D3126" s="11"/>
    </row>
    <row r="3127" spans="4:4" customFormat="1" x14ac:dyDescent="0.2">
      <c r="D3127" s="11"/>
    </row>
    <row r="3128" spans="4:4" customFormat="1" x14ac:dyDescent="0.2">
      <c r="D3128" s="11"/>
    </row>
    <row r="3129" spans="4:4" customFormat="1" x14ac:dyDescent="0.2">
      <c r="D3129" s="11"/>
    </row>
    <row r="3130" spans="4:4" customFormat="1" x14ac:dyDescent="0.2">
      <c r="D3130" s="11"/>
    </row>
    <row r="3131" spans="4:4" customFormat="1" x14ac:dyDescent="0.2">
      <c r="D3131" s="11"/>
    </row>
    <row r="3132" spans="4:4" customFormat="1" x14ac:dyDescent="0.2">
      <c r="D3132" s="11"/>
    </row>
    <row r="3133" spans="4:4" customFormat="1" x14ac:dyDescent="0.2">
      <c r="D3133" s="11"/>
    </row>
    <row r="3134" spans="4:4" customFormat="1" x14ac:dyDescent="0.2">
      <c r="D3134" s="11"/>
    </row>
    <row r="3135" spans="4:4" customFormat="1" x14ac:dyDescent="0.2">
      <c r="D3135" s="11"/>
    </row>
    <row r="3136" spans="4:4" customFormat="1" x14ac:dyDescent="0.2">
      <c r="D3136" s="11"/>
    </row>
    <row r="3137" spans="4:4" customFormat="1" x14ac:dyDescent="0.2">
      <c r="D3137" s="11"/>
    </row>
    <row r="3138" spans="4:4" customFormat="1" x14ac:dyDescent="0.2">
      <c r="D3138" s="11"/>
    </row>
    <row r="3139" spans="4:4" customFormat="1" x14ac:dyDescent="0.2">
      <c r="D3139" s="11"/>
    </row>
    <row r="3140" spans="4:4" customFormat="1" x14ac:dyDescent="0.2">
      <c r="D3140" s="11"/>
    </row>
    <row r="3141" spans="4:4" customFormat="1" x14ac:dyDescent="0.2">
      <c r="D3141" s="11"/>
    </row>
    <row r="3142" spans="4:4" customFormat="1" x14ac:dyDescent="0.2">
      <c r="D3142" s="11"/>
    </row>
    <row r="3143" spans="4:4" customFormat="1" x14ac:dyDescent="0.2">
      <c r="D3143" s="11"/>
    </row>
    <row r="3144" spans="4:4" customFormat="1" x14ac:dyDescent="0.2">
      <c r="D3144" s="11"/>
    </row>
    <row r="3145" spans="4:4" customFormat="1" x14ac:dyDescent="0.2">
      <c r="D3145" s="11"/>
    </row>
    <row r="3146" spans="4:4" customFormat="1" x14ac:dyDescent="0.2">
      <c r="D3146" s="11"/>
    </row>
    <row r="3147" spans="4:4" customFormat="1" x14ac:dyDescent="0.2">
      <c r="D3147" s="11"/>
    </row>
    <row r="3148" spans="4:4" customFormat="1" x14ac:dyDescent="0.2">
      <c r="D3148" s="11"/>
    </row>
    <row r="3149" spans="4:4" customFormat="1" x14ac:dyDescent="0.2">
      <c r="D3149" s="11"/>
    </row>
    <row r="3150" spans="4:4" customFormat="1" x14ac:dyDescent="0.2">
      <c r="D3150" s="11"/>
    </row>
    <row r="3151" spans="4:4" customFormat="1" x14ac:dyDescent="0.2">
      <c r="D3151" s="11"/>
    </row>
    <row r="3152" spans="4:4" customFormat="1" x14ac:dyDescent="0.2">
      <c r="D3152" s="11"/>
    </row>
    <row r="3153" spans="4:4" customFormat="1" x14ac:dyDescent="0.2">
      <c r="D3153" s="11"/>
    </row>
    <row r="3154" spans="4:4" customFormat="1" x14ac:dyDescent="0.2">
      <c r="D3154" s="11"/>
    </row>
    <row r="3155" spans="4:4" customFormat="1" x14ac:dyDescent="0.2">
      <c r="D3155" s="11"/>
    </row>
    <row r="3156" spans="4:4" customFormat="1" x14ac:dyDescent="0.2">
      <c r="D3156" s="11"/>
    </row>
    <row r="3157" spans="4:4" customFormat="1" x14ac:dyDescent="0.2">
      <c r="D3157" s="11"/>
    </row>
    <row r="3158" spans="4:4" customFormat="1" x14ac:dyDescent="0.2">
      <c r="D3158" s="11"/>
    </row>
    <row r="3159" spans="4:4" customFormat="1" x14ac:dyDescent="0.2">
      <c r="D3159" s="11"/>
    </row>
    <row r="3160" spans="4:4" customFormat="1" x14ac:dyDescent="0.2">
      <c r="D3160" s="11"/>
    </row>
    <row r="3161" spans="4:4" customFormat="1" x14ac:dyDescent="0.2">
      <c r="D3161" s="11"/>
    </row>
    <row r="3162" spans="4:4" customFormat="1" x14ac:dyDescent="0.2">
      <c r="D3162" s="11"/>
    </row>
    <row r="3163" spans="4:4" customFormat="1" x14ac:dyDescent="0.2">
      <c r="D3163" s="11"/>
    </row>
    <row r="3164" spans="4:4" customFormat="1" x14ac:dyDescent="0.2">
      <c r="D3164" s="11"/>
    </row>
    <row r="3165" spans="4:4" customFormat="1" x14ac:dyDescent="0.2">
      <c r="D3165" s="11"/>
    </row>
    <row r="3166" spans="4:4" customFormat="1" x14ac:dyDescent="0.2">
      <c r="D3166" s="11"/>
    </row>
    <row r="3167" spans="4:4" customFormat="1" x14ac:dyDescent="0.2">
      <c r="D3167" s="11"/>
    </row>
    <row r="3168" spans="4:4" customFormat="1" x14ac:dyDescent="0.2">
      <c r="D3168" s="11"/>
    </row>
    <row r="3169" spans="4:4" customFormat="1" x14ac:dyDescent="0.2">
      <c r="D3169" s="11"/>
    </row>
    <row r="3170" spans="4:4" customFormat="1" x14ac:dyDescent="0.2">
      <c r="D3170" s="11"/>
    </row>
    <row r="3171" spans="4:4" customFormat="1" x14ac:dyDescent="0.2">
      <c r="D3171" s="11"/>
    </row>
    <row r="3172" spans="4:4" customFormat="1" x14ac:dyDescent="0.2">
      <c r="D3172" s="11"/>
    </row>
    <row r="3173" spans="4:4" customFormat="1" x14ac:dyDescent="0.2">
      <c r="D3173" s="11"/>
    </row>
    <row r="3174" spans="4:4" customFormat="1" x14ac:dyDescent="0.2">
      <c r="D3174" s="11"/>
    </row>
    <row r="3175" spans="4:4" customFormat="1" x14ac:dyDescent="0.2">
      <c r="D3175" s="11"/>
    </row>
    <row r="3176" spans="4:4" customFormat="1" x14ac:dyDescent="0.2">
      <c r="D3176" s="11"/>
    </row>
    <row r="3177" spans="4:4" customFormat="1" x14ac:dyDescent="0.2">
      <c r="D3177" s="11"/>
    </row>
    <row r="3178" spans="4:4" customFormat="1" x14ac:dyDescent="0.2">
      <c r="D3178" s="11"/>
    </row>
    <row r="3179" spans="4:4" customFormat="1" x14ac:dyDescent="0.2">
      <c r="D3179" s="11"/>
    </row>
    <row r="3180" spans="4:4" customFormat="1" x14ac:dyDescent="0.2">
      <c r="D3180" s="11"/>
    </row>
    <row r="3181" spans="4:4" customFormat="1" x14ac:dyDescent="0.2">
      <c r="D3181" s="11"/>
    </row>
    <row r="3182" spans="4:4" customFormat="1" x14ac:dyDescent="0.2">
      <c r="D3182" s="11"/>
    </row>
    <row r="3183" spans="4:4" customFormat="1" x14ac:dyDescent="0.2">
      <c r="D3183" s="11"/>
    </row>
    <row r="3184" spans="4:4" customFormat="1" x14ac:dyDescent="0.2">
      <c r="D3184" s="11"/>
    </row>
    <row r="3185" spans="4:4" customFormat="1" x14ac:dyDescent="0.2">
      <c r="D3185" s="11"/>
    </row>
    <row r="3186" spans="4:4" customFormat="1" x14ac:dyDescent="0.2">
      <c r="D3186" s="11"/>
    </row>
    <row r="3187" spans="4:4" customFormat="1" x14ac:dyDescent="0.2">
      <c r="D3187" s="11"/>
    </row>
    <row r="3188" spans="4:4" customFormat="1" x14ac:dyDescent="0.2">
      <c r="D3188" s="11"/>
    </row>
    <row r="3189" spans="4:4" customFormat="1" x14ac:dyDescent="0.2">
      <c r="D3189" s="11"/>
    </row>
    <row r="3190" spans="4:4" customFormat="1" x14ac:dyDescent="0.2">
      <c r="D3190" s="11"/>
    </row>
    <row r="3191" spans="4:4" customFormat="1" x14ac:dyDescent="0.2">
      <c r="D3191" s="11"/>
    </row>
    <row r="3192" spans="4:4" customFormat="1" x14ac:dyDescent="0.2">
      <c r="D3192" s="11"/>
    </row>
    <row r="3193" spans="4:4" customFormat="1" x14ac:dyDescent="0.2">
      <c r="D3193" s="11"/>
    </row>
    <row r="3194" spans="4:4" customFormat="1" x14ac:dyDescent="0.2">
      <c r="D3194" s="11"/>
    </row>
    <row r="3195" spans="4:4" customFormat="1" x14ac:dyDescent="0.2">
      <c r="D3195" s="11"/>
    </row>
    <row r="3196" spans="4:4" customFormat="1" x14ac:dyDescent="0.2">
      <c r="D3196" s="11"/>
    </row>
    <row r="3197" spans="4:4" customFormat="1" x14ac:dyDescent="0.2">
      <c r="D3197" s="11"/>
    </row>
    <row r="3198" spans="4:4" customFormat="1" x14ac:dyDescent="0.2">
      <c r="D3198" s="11"/>
    </row>
    <row r="3199" spans="4:4" customFormat="1" x14ac:dyDescent="0.2">
      <c r="D3199" s="11"/>
    </row>
    <row r="3200" spans="4:4" customFormat="1" x14ac:dyDescent="0.2">
      <c r="D3200" s="11"/>
    </row>
    <row r="3201" spans="4:4" customFormat="1" x14ac:dyDescent="0.2">
      <c r="D3201" s="11"/>
    </row>
    <row r="3202" spans="4:4" customFormat="1" x14ac:dyDescent="0.2">
      <c r="D3202" s="11"/>
    </row>
    <row r="3203" spans="4:4" customFormat="1" x14ac:dyDescent="0.2">
      <c r="D3203" s="11"/>
    </row>
    <row r="3204" spans="4:4" customFormat="1" x14ac:dyDescent="0.2">
      <c r="D3204" s="11"/>
    </row>
    <row r="3205" spans="4:4" customFormat="1" x14ac:dyDescent="0.2">
      <c r="D3205" s="11"/>
    </row>
    <row r="3206" spans="4:4" customFormat="1" x14ac:dyDescent="0.2">
      <c r="D3206" s="11"/>
    </row>
    <row r="3207" spans="4:4" customFormat="1" x14ac:dyDescent="0.2">
      <c r="D3207" s="11"/>
    </row>
    <row r="3208" spans="4:4" customFormat="1" x14ac:dyDescent="0.2">
      <c r="D3208" s="11"/>
    </row>
    <row r="3209" spans="4:4" customFormat="1" x14ac:dyDescent="0.2">
      <c r="D3209" s="11"/>
    </row>
    <row r="3210" spans="4:4" customFormat="1" x14ac:dyDescent="0.2">
      <c r="D3210" s="11"/>
    </row>
    <row r="3211" spans="4:4" customFormat="1" x14ac:dyDescent="0.2">
      <c r="D3211" s="11"/>
    </row>
    <row r="3212" spans="4:4" customFormat="1" x14ac:dyDescent="0.2">
      <c r="D3212" s="11"/>
    </row>
    <row r="3213" spans="4:4" customFormat="1" x14ac:dyDescent="0.2">
      <c r="D3213" s="11"/>
    </row>
    <row r="3214" spans="4:4" customFormat="1" x14ac:dyDescent="0.2">
      <c r="D3214" s="11"/>
    </row>
    <row r="3215" spans="4:4" customFormat="1" x14ac:dyDescent="0.2">
      <c r="D3215" s="11"/>
    </row>
    <row r="3216" spans="4:4" customFormat="1" x14ac:dyDescent="0.2">
      <c r="D3216" s="11"/>
    </row>
    <row r="3217" spans="4:4" customFormat="1" x14ac:dyDescent="0.2">
      <c r="D3217" s="11"/>
    </row>
    <row r="3218" spans="4:4" customFormat="1" x14ac:dyDescent="0.2">
      <c r="D3218" s="11"/>
    </row>
    <row r="3219" spans="4:4" customFormat="1" x14ac:dyDescent="0.2">
      <c r="D3219" s="11"/>
    </row>
    <row r="3220" spans="4:4" customFormat="1" x14ac:dyDescent="0.2">
      <c r="D3220" s="11"/>
    </row>
    <row r="3221" spans="4:4" customFormat="1" x14ac:dyDescent="0.2">
      <c r="D3221" s="11"/>
    </row>
    <row r="3222" spans="4:4" customFormat="1" x14ac:dyDescent="0.2">
      <c r="D3222" s="11"/>
    </row>
    <row r="3223" spans="4:4" customFormat="1" x14ac:dyDescent="0.2">
      <c r="D3223" s="11"/>
    </row>
    <row r="3224" spans="4:4" customFormat="1" x14ac:dyDescent="0.2">
      <c r="D3224" s="11"/>
    </row>
    <row r="3225" spans="4:4" customFormat="1" x14ac:dyDescent="0.2">
      <c r="D3225" s="11"/>
    </row>
    <row r="3226" spans="4:4" customFormat="1" x14ac:dyDescent="0.2">
      <c r="D3226" s="11"/>
    </row>
    <row r="3227" spans="4:4" customFormat="1" x14ac:dyDescent="0.2">
      <c r="D3227" s="11"/>
    </row>
    <row r="3228" spans="4:4" customFormat="1" x14ac:dyDescent="0.2">
      <c r="D3228" s="11"/>
    </row>
    <row r="3229" spans="4:4" customFormat="1" x14ac:dyDescent="0.2">
      <c r="D3229" s="11"/>
    </row>
    <row r="3230" spans="4:4" customFormat="1" x14ac:dyDescent="0.2">
      <c r="D3230" s="11"/>
    </row>
    <row r="3231" spans="4:4" customFormat="1" x14ac:dyDescent="0.2">
      <c r="D3231" s="11"/>
    </row>
    <row r="3232" spans="4:4" customFormat="1" x14ac:dyDescent="0.2">
      <c r="D3232" s="11"/>
    </row>
    <row r="3233" spans="4:4" customFormat="1" x14ac:dyDescent="0.2">
      <c r="D3233" s="11"/>
    </row>
    <row r="3234" spans="4:4" customFormat="1" x14ac:dyDescent="0.2">
      <c r="D3234" s="11"/>
    </row>
    <row r="3235" spans="4:4" customFormat="1" x14ac:dyDescent="0.2">
      <c r="D3235" s="11"/>
    </row>
    <row r="3236" spans="4:4" customFormat="1" x14ac:dyDescent="0.2">
      <c r="D3236" s="11"/>
    </row>
    <row r="3237" spans="4:4" customFormat="1" x14ac:dyDescent="0.2">
      <c r="D3237" s="11"/>
    </row>
    <row r="3238" spans="4:4" customFormat="1" x14ac:dyDescent="0.2">
      <c r="D3238" s="11"/>
    </row>
    <row r="3239" spans="4:4" customFormat="1" x14ac:dyDescent="0.2">
      <c r="D3239" s="11"/>
    </row>
    <row r="3240" spans="4:4" customFormat="1" x14ac:dyDescent="0.2">
      <c r="D3240" s="11"/>
    </row>
    <row r="3241" spans="4:4" customFormat="1" x14ac:dyDescent="0.2">
      <c r="D3241" s="11"/>
    </row>
    <row r="3242" spans="4:4" customFormat="1" x14ac:dyDescent="0.2">
      <c r="D3242" s="11"/>
    </row>
    <row r="3243" spans="4:4" customFormat="1" x14ac:dyDescent="0.2">
      <c r="D3243" s="11"/>
    </row>
    <row r="3244" spans="4:4" customFormat="1" x14ac:dyDescent="0.2">
      <c r="D3244" s="11"/>
    </row>
    <row r="3245" spans="4:4" customFormat="1" x14ac:dyDescent="0.2">
      <c r="D3245" s="11"/>
    </row>
    <row r="3246" spans="4:4" customFormat="1" x14ac:dyDescent="0.2">
      <c r="D3246" s="11"/>
    </row>
    <row r="3247" spans="4:4" customFormat="1" x14ac:dyDescent="0.2">
      <c r="D3247" s="11"/>
    </row>
    <row r="3248" spans="4:4" customFormat="1" x14ac:dyDescent="0.2">
      <c r="D3248" s="11"/>
    </row>
    <row r="3249" spans="4:4" customFormat="1" x14ac:dyDescent="0.2">
      <c r="D3249" s="11"/>
    </row>
    <row r="3250" spans="4:4" customFormat="1" x14ac:dyDescent="0.2">
      <c r="D3250" s="11"/>
    </row>
    <row r="3251" spans="4:4" customFormat="1" x14ac:dyDescent="0.2">
      <c r="D3251" s="11"/>
    </row>
    <row r="3252" spans="4:4" customFormat="1" x14ac:dyDescent="0.2">
      <c r="D3252" s="11"/>
    </row>
    <row r="3253" spans="4:4" customFormat="1" x14ac:dyDescent="0.2">
      <c r="D3253" s="11"/>
    </row>
    <row r="3254" spans="4:4" customFormat="1" x14ac:dyDescent="0.2">
      <c r="D3254" s="11"/>
    </row>
    <row r="3255" spans="4:4" customFormat="1" x14ac:dyDescent="0.2">
      <c r="D3255" s="11"/>
    </row>
    <row r="3256" spans="4:4" customFormat="1" x14ac:dyDescent="0.2">
      <c r="D3256" s="11"/>
    </row>
    <row r="3257" spans="4:4" customFormat="1" x14ac:dyDescent="0.2">
      <c r="D3257" s="11"/>
    </row>
    <row r="3258" spans="4:4" customFormat="1" x14ac:dyDescent="0.2">
      <c r="D3258" s="11"/>
    </row>
    <row r="3259" spans="4:4" customFormat="1" x14ac:dyDescent="0.2">
      <c r="D3259" s="11"/>
    </row>
    <row r="3260" spans="4:4" customFormat="1" x14ac:dyDescent="0.2">
      <c r="D3260" s="11"/>
    </row>
    <row r="3261" spans="4:4" customFormat="1" x14ac:dyDescent="0.2">
      <c r="D3261" s="11"/>
    </row>
    <row r="3262" spans="4:4" customFormat="1" x14ac:dyDescent="0.2">
      <c r="D3262" s="11"/>
    </row>
    <row r="3263" spans="4:4" customFormat="1" x14ac:dyDescent="0.2">
      <c r="D3263" s="11"/>
    </row>
    <row r="3264" spans="4:4" customFormat="1" x14ac:dyDescent="0.2">
      <c r="D3264" s="11"/>
    </row>
    <row r="3265" spans="4:4" customFormat="1" x14ac:dyDescent="0.2">
      <c r="D3265" s="11"/>
    </row>
    <row r="3266" spans="4:4" customFormat="1" x14ac:dyDescent="0.2">
      <c r="D3266" s="11"/>
    </row>
    <row r="3267" spans="4:4" customFormat="1" x14ac:dyDescent="0.2">
      <c r="D3267" s="11"/>
    </row>
    <row r="3268" spans="4:4" customFormat="1" x14ac:dyDescent="0.2">
      <c r="D3268" s="11"/>
    </row>
    <row r="3269" spans="4:4" customFormat="1" x14ac:dyDescent="0.2">
      <c r="D3269" s="11"/>
    </row>
    <row r="3270" spans="4:4" customFormat="1" x14ac:dyDescent="0.2">
      <c r="D3270" s="11"/>
    </row>
    <row r="3271" spans="4:4" customFormat="1" x14ac:dyDescent="0.2">
      <c r="D3271" s="11"/>
    </row>
    <row r="3272" spans="4:4" customFormat="1" x14ac:dyDescent="0.2">
      <c r="D3272" s="11"/>
    </row>
    <row r="3273" spans="4:4" customFormat="1" x14ac:dyDescent="0.2">
      <c r="D3273" s="11"/>
    </row>
    <row r="3274" spans="4:4" customFormat="1" x14ac:dyDescent="0.2">
      <c r="D3274" s="11"/>
    </row>
    <row r="3275" spans="4:4" customFormat="1" x14ac:dyDescent="0.2">
      <c r="D3275" s="11"/>
    </row>
    <row r="3276" spans="4:4" customFormat="1" x14ac:dyDescent="0.2">
      <c r="D3276" s="11"/>
    </row>
    <row r="3277" spans="4:4" customFormat="1" x14ac:dyDescent="0.2">
      <c r="D3277" s="11"/>
    </row>
    <row r="3278" spans="4:4" customFormat="1" x14ac:dyDescent="0.2">
      <c r="D3278" s="11"/>
    </row>
    <row r="3279" spans="4:4" customFormat="1" x14ac:dyDescent="0.2">
      <c r="D3279" s="11"/>
    </row>
    <row r="3280" spans="4:4" customFormat="1" x14ac:dyDescent="0.2">
      <c r="D3280" s="11"/>
    </row>
    <row r="3281" spans="4:4" customFormat="1" x14ac:dyDescent="0.2">
      <c r="D3281" s="11"/>
    </row>
    <row r="3282" spans="4:4" customFormat="1" x14ac:dyDescent="0.2">
      <c r="D3282" s="11"/>
    </row>
    <row r="3283" spans="4:4" customFormat="1" x14ac:dyDescent="0.2">
      <c r="D3283" s="11"/>
    </row>
    <row r="3284" spans="4:4" customFormat="1" x14ac:dyDescent="0.2">
      <c r="D3284" s="11"/>
    </row>
    <row r="3285" spans="4:4" customFormat="1" x14ac:dyDescent="0.2">
      <c r="D3285" s="11"/>
    </row>
    <row r="3286" spans="4:4" customFormat="1" x14ac:dyDescent="0.2">
      <c r="D3286" s="11"/>
    </row>
    <row r="3287" spans="4:4" customFormat="1" x14ac:dyDescent="0.2">
      <c r="D3287" s="11"/>
    </row>
    <row r="3288" spans="4:4" customFormat="1" x14ac:dyDescent="0.2">
      <c r="D3288" s="11"/>
    </row>
    <row r="3289" spans="4:4" customFormat="1" x14ac:dyDescent="0.2">
      <c r="D3289" s="11"/>
    </row>
    <row r="3290" spans="4:4" customFormat="1" x14ac:dyDescent="0.2">
      <c r="D3290" s="11"/>
    </row>
    <row r="3291" spans="4:4" customFormat="1" x14ac:dyDescent="0.2">
      <c r="D3291" s="11"/>
    </row>
    <row r="3292" spans="4:4" customFormat="1" x14ac:dyDescent="0.2">
      <c r="D3292" s="11"/>
    </row>
    <row r="3293" spans="4:4" customFormat="1" x14ac:dyDescent="0.2">
      <c r="D3293" s="11"/>
    </row>
    <row r="3294" spans="4:4" customFormat="1" x14ac:dyDescent="0.2">
      <c r="D3294" s="11"/>
    </row>
    <row r="3295" spans="4:4" customFormat="1" x14ac:dyDescent="0.2">
      <c r="D3295" s="11"/>
    </row>
    <row r="3296" spans="4:4" customFormat="1" x14ac:dyDescent="0.2">
      <c r="D3296" s="11"/>
    </row>
    <row r="3297" spans="4:4" customFormat="1" x14ac:dyDescent="0.2">
      <c r="D3297" s="11"/>
    </row>
    <row r="3298" spans="4:4" customFormat="1" x14ac:dyDescent="0.2">
      <c r="D3298" s="11"/>
    </row>
    <row r="3299" spans="4:4" customFormat="1" x14ac:dyDescent="0.2">
      <c r="D3299" s="11"/>
    </row>
    <row r="3300" spans="4:4" customFormat="1" x14ac:dyDescent="0.2">
      <c r="D3300" s="11"/>
    </row>
    <row r="3301" spans="4:4" customFormat="1" x14ac:dyDescent="0.2">
      <c r="D3301" s="11"/>
    </row>
    <row r="3302" spans="4:4" customFormat="1" x14ac:dyDescent="0.2">
      <c r="D3302" s="11"/>
    </row>
    <row r="3303" spans="4:4" customFormat="1" x14ac:dyDescent="0.2">
      <c r="D3303" s="11"/>
    </row>
    <row r="3304" spans="4:4" customFormat="1" x14ac:dyDescent="0.2">
      <c r="D3304" s="11"/>
    </row>
    <row r="3305" spans="4:4" customFormat="1" x14ac:dyDescent="0.2">
      <c r="D3305" s="11"/>
    </row>
    <row r="3306" spans="4:4" customFormat="1" x14ac:dyDescent="0.2">
      <c r="D3306" s="11"/>
    </row>
    <row r="3307" spans="4:4" customFormat="1" x14ac:dyDescent="0.2">
      <c r="D3307" s="11"/>
    </row>
    <row r="3308" spans="4:4" customFormat="1" x14ac:dyDescent="0.2">
      <c r="D3308" s="11"/>
    </row>
    <row r="3309" spans="4:4" customFormat="1" x14ac:dyDescent="0.2">
      <c r="D3309" s="11"/>
    </row>
    <row r="3310" spans="4:4" customFormat="1" x14ac:dyDescent="0.2">
      <c r="D3310" s="11"/>
    </row>
    <row r="3311" spans="4:4" customFormat="1" x14ac:dyDescent="0.2">
      <c r="D3311" s="11"/>
    </row>
    <row r="3312" spans="4:4" customFormat="1" x14ac:dyDescent="0.2">
      <c r="D3312" s="11"/>
    </row>
    <row r="3313" spans="4:4" customFormat="1" x14ac:dyDescent="0.2">
      <c r="D3313" s="11"/>
    </row>
    <row r="3314" spans="4:4" customFormat="1" x14ac:dyDescent="0.2">
      <c r="D3314" s="11"/>
    </row>
    <row r="3315" spans="4:4" customFormat="1" x14ac:dyDescent="0.2">
      <c r="D3315" s="11"/>
    </row>
    <row r="3316" spans="4:4" customFormat="1" x14ac:dyDescent="0.2">
      <c r="D3316" s="11"/>
    </row>
    <row r="3317" spans="4:4" customFormat="1" x14ac:dyDescent="0.2">
      <c r="D3317" s="11"/>
    </row>
    <row r="3318" spans="4:4" customFormat="1" x14ac:dyDescent="0.2">
      <c r="D3318" s="11"/>
    </row>
    <row r="3319" spans="4:4" customFormat="1" x14ac:dyDescent="0.2">
      <c r="D3319" s="11"/>
    </row>
    <row r="3320" spans="4:4" customFormat="1" x14ac:dyDescent="0.2">
      <c r="D3320" s="11"/>
    </row>
    <row r="3321" spans="4:4" customFormat="1" x14ac:dyDescent="0.2">
      <c r="D3321" s="11"/>
    </row>
    <row r="3322" spans="4:4" customFormat="1" x14ac:dyDescent="0.2">
      <c r="D3322" s="11"/>
    </row>
    <row r="3323" spans="4:4" customFormat="1" x14ac:dyDescent="0.2">
      <c r="D3323" s="11"/>
    </row>
    <row r="3324" spans="4:4" customFormat="1" x14ac:dyDescent="0.2">
      <c r="D3324" s="11"/>
    </row>
    <row r="3325" spans="4:4" customFormat="1" x14ac:dyDescent="0.2">
      <c r="D3325" s="11"/>
    </row>
    <row r="3326" spans="4:4" customFormat="1" x14ac:dyDescent="0.2">
      <c r="D3326" s="11"/>
    </row>
    <row r="3327" spans="4:4" customFormat="1" x14ac:dyDescent="0.2">
      <c r="D3327" s="11"/>
    </row>
    <row r="3328" spans="4:4" customFormat="1" x14ac:dyDescent="0.2">
      <c r="D3328" s="11"/>
    </row>
    <row r="3329" spans="4:4" customFormat="1" x14ac:dyDescent="0.2">
      <c r="D3329" s="11"/>
    </row>
    <row r="3330" spans="4:4" customFormat="1" x14ac:dyDescent="0.2">
      <c r="D3330" s="11"/>
    </row>
    <row r="3331" spans="4:4" customFormat="1" x14ac:dyDescent="0.2">
      <c r="D3331" s="11"/>
    </row>
    <row r="3332" spans="4:4" customFormat="1" x14ac:dyDescent="0.2">
      <c r="D3332" s="11"/>
    </row>
    <row r="3333" spans="4:4" customFormat="1" x14ac:dyDescent="0.2">
      <c r="D3333" s="11"/>
    </row>
    <row r="3334" spans="4:4" customFormat="1" x14ac:dyDescent="0.2">
      <c r="D3334" s="11"/>
    </row>
    <row r="3335" spans="4:4" customFormat="1" x14ac:dyDescent="0.2">
      <c r="D3335" s="11"/>
    </row>
    <row r="3336" spans="4:4" customFormat="1" x14ac:dyDescent="0.2">
      <c r="D3336" s="11"/>
    </row>
    <row r="3337" spans="4:4" customFormat="1" x14ac:dyDescent="0.2">
      <c r="D3337" s="11"/>
    </row>
    <row r="3338" spans="4:4" customFormat="1" x14ac:dyDescent="0.2">
      <c r="D3338" s="11"/>
    </row>
    <row r="3339" spans="4:4" customFormat="1" x14ac:dyDescent="0.2">
      <c r="D3339" s="11"/>
    </row>
    <row r="3340" spans="4:4" customFormat="1" x14ac:dyDescent="0.2">
      <c r="D3340" s="11"/>
    </row>
    <row r="3341" spans="4:4" customFormat="1" x14ac:dyDescent="0.2">
      <c r="D3341" s="11"/>
    </row>
    <row r="3342" spans="4:4" customFormat="1" x14ac:dyDescent="0.2">
      <c r="D3342" s="11"/>
    </row>
    <row r="3343" spans="4:4" customFormat="1" x14ac:dyDescent="0.2">
      <c r="D3343" s="11"/>
    </row>
    <row r="3344" spans="4:4" customFormat="1" x14ac:dyDescent="0.2">
      <c r="D3344" s="11"/>
    </row>
    <row r="3345" spans="4:4" customFormat="1" x14ac:dyDescent="0.2">
      <c r="D3345" s="11"/>
    </row>
    <row r="3346" spans="4:4" customFormat="1" x14ac:dyDescent="0.2">
      <c r="D3346" s="11"/>
    </row>
    <row r="3347" spans="4:4" customFormat="1" x14ac:dyDescent="0.2">
      <c r="D3347" s="11"/>
    </row>
    <row r="3348" spans="4:4" customFormat="1" x14ac:dyDescent="0.2">
      <c r="D3348" s="11"/>
    </row>
    <row r="3349" spans="4:4" customFormat="1" x14ac:dyDescent="0.2">
      <c r="D3349" s="11"/>
    </row>
    <row r="3350" spans="4:4" customFormat="1" x14ac:dyDescent="0.2">
      <c r="D3350" s="11"/>
    </row>
    <row r="3351" spans="4:4" customFormat="1" x14ac:dyDescent="0.2">
      <c r="D3351" s="11"/>
    </row>
    <row r="3352" spans="4:4" customFormat="1" x14ac:dyDescent="0.2">
      <c r="D3352" s="11"/>
    </row>
    <row r="3353" spans="4:4" customFormat="1" x14ac:dyDescent="0.2">
      <c r="D3353" s="11"/>
    </row>
    <row r="3354" spans="4:4" customFormat="1" x14ac:dyDescent="0.2">
      <c r="D3354" s="11"/>
    </row>
    <row r="3355" spans="4:4" customFormat="1" x14ac:dyDescent="0.2">
      <c r="D3355" s="11"/>
    </row>
    <row r="3356" spans="4:4" customFormat="1" x14ac:dyDescent="0.2">
      <c r="D3356" s="11"/>
    </row>
    <row r="3357" spans="4:4" customFormat="1" x14ac:dyDescent="0.2">
      <c r="D3357" s="11"/>
    </row>
    <row r="3358" spans="4:4" customFormat="1" x14ac:dyDescent="0.2">
      <c r="D3358" s="11"/>
    </row>
    <row r="3359" spans="4:4" customFormat="1" x14ac:dyDescent="0.2">
      <c r="D3359" s="11"/>
    </row>
    <row r="3360" spans="4:4" customFormat="1" x14ac:dyDescent="0.2">
      <c r="D3360" s="11"/>
    </row>
    <row r="3361" spans="4:4" customFormat="1" x14ac:dyDescent="0.2">
      <c r="D3361" s="11"/>
    </row>
    <row r="3362" spans="4:4" customFormat="1" x14ac:dyDescent="0.2">
      <c r="D3362" s="11"/>
    </row>
    <row r="3363" spans="4:4" customFormat="1" x14ac:dyDescent="0.2">
      <c r="D3363" s="11"/>
    </row>
    <row r="3364" spans="4:4" customFormat="1" x14ac:dyDescent="0.2">
      <c r="D3364" s="11"/>
    </row>
    <row r="3365" spans="4:4" customFormat="1" x14ac:dyDescent="0.2">
      <c r="D3365" s="11"/>
    </row>
    <row r="3366" spans="4:4" customFormat="1" x14ac:dyDescent="0.2">
      <c r="D3366" s="11"/>
    </row>
    <row r="3367" spans="4:4" customFormat="1" x14ac:dyDescent="0.2">
      <c r="D3367" s="11"/>
    </row>
    <row r="3368" spans="4:4" customFormat="1" x14ac:dyDescent="0.2">
      <c r="D3368" s="11"/>
    </row>
    <row r="3369" spans="4:4" customFormat="1" x14ac:dyDescent="0.2">
      <c r="D3369" s="11"/>
    </row>
    <row r="3370" spans="4:4" customFormat="1" x14ac:dyDescent="0.2">
      <c r="D3370" s="11"/>
    </row>
    <row r="3371" spans="4:4" customFormat="1" x14ac:dyDescent="0.2">
      <c r="D3371" s="11"/>
    </row>
    <row r="3372" spans="4:4" customFormat="1" x14ac:dyDescent="0.2">
      <c r="D3372" s="11"/>
    </row>
    <row r="3373" spans="4:4" customFormat="1" x14ac:dyDescent="0.2">
      <c r="D3373" s="11"/>
    </row>
    <row r="3374" spans="4:4" customFormat="1" x14ac:dyDescent="0.2">
      <c r="D3374" s="11"/>
    </row>
    <row r="3375" spans="4:4" customFormat="1" x14ac:dyDescent="0.2">
      <c r="D3375" s="11"/>
    </row>
    <row r="3376" spans="4:4" customFormat="1" x14ac:dyDescent="0.2">
      <c r="D3376" s="11"/>
    </row>
    <row r="3377" spans="4:4" customFormat="1" x14ac:dyDescent="0.2">
      <c r="D3377" s="11"/>
    </row>
    <row r="3378" spans="4:4" customFormat="1" x14ac:dyDescent="0.2">
      <c r="D3378" s="11"/>
    </row>
    <row r="3379" spans="4:4" customFormat="1" x14ac:dyDescent="0.2">
      <c r="D3379" s="11"/>
    </row>
    <row r="3380" spans="4:4" customFormat="1" x14ac:dyDescent="0.2">
      <c r="D3380" s="11"/>
    </row>
    <row r="3381" spans="4:4" customFormat="1" x14ac:dyDescent="0.2">
      <c r="D3381" s="11"/>
    </row>
    <row r="3382" spans="4:4" customFormat="1" x14ac:dyDescent="0.2">
      <c r="D3382" s="11"/>
    </row>
    <row r="3383" spans="4:4" customFormat="1" x14ac:dyDescent="0.2">
      <c r="D3383" s="11"/>
    </row>
    <row r="3384" spans="4:4" customFormat="1" x14ac:dyDescent="0.2">
      <c r="D3384" s="11"/>
    </row>
    <row r="3385" spans="4:4" customFormat="1" x14ac:dyDescent="0.2">
      <c r="D3385" s="11"/>
    </row>
    <row r="3386" spans="4:4" customFormat="1" x14ac:dyDescent="0.2">
      <c r="D3386" s="11"/>
    </row>
    <row r="3387" spans="4:4" customFormat="1" x14ac:dyDescent="0.2">
      <c r="D3387" s="11"/>
    </row>
    <row r="3388" spans="4:4" customFormat="1" x14ac:dyDescent="0.2">
      <c r="D3388" s="11"/>
    </row>
    <row r="3389" spans="4:4" customFormat="1" x14ac:dyDescent="0.2">
      <c r="D3389" s="11"/>
    </row>
    <row r="3390" spans="4:4" customFormat="1" x14ac:dyDescent="0.2">
      <c r="D3390" s="11"/>
    </row>
    <row r="3391" spans="4:4" customFormat="1" x14ac:dyDescent="0.2">
      <c r="D3391" s="11"/>
    </row>
    <row r="3392" spans="4:4" customFormat="1" x14ac:dyDescent="0.2">
      <c r="D3392" s="11"/>
    </row>
    <row r="3393" spans="4:4" customFormat="1" x14ac:dyDescent="0.2">
      <c r="D3393" s="11"/>
    </row>
    <row r="3394" spans="4:4" customFormat="1" x14ac:dyDescent="0.2">
      <c r="D3394" s="11"/>
    </row>
    <row r="3395" spans="4:4" customFormat="1" x14ac:dyDescent="0.2">
      <c r="D3395" s="11"/>
    </row>
    <row r="3396" spans="4:4" customFormat="1" x14ac:dyDescent="0.2">
      <c r="D3396" s="11"/>
    </row>
    <row r="3397" spans="4:4" customFormat="1" x14ac:dyDescent="0.2">
      <c r="D3397" s="11"/>
    </row>
    <row r="3398" spans="4:4" customFormat="1" x14ac:dyDescent="0.2">
      <c r="D3398" s="11"/>
    </row>
    <row r="3399" spans="4:4" customFormat="1" x14ac:dyDescent="0.2">
      <c r="D3399" s="11"/>
    </row>
    <row r="3400" spans="4:4" customFormat="1" x14ac:dyDescent="0.2">
      <c r="D3400" s="11"/>
    </row>
    <row r="3401" spans="4:4" customFormat="1" x14ac:dyDescent="0.2">
      <c r="D3401" s="11"/>
    </row>
    <row r="3402" spans="4:4" customFormat="1" x14ac:dyDescent="0.2">
      <c r="D3402" s="11"/>
    </row>
    <row r="3403" spans="4:4" customFormat="1" x14ac:dyDescent="0.2">
      <c r="D3403" s="11"/>
    </row>
    <row r="3404" spans="4:4" customFormat="1" x14ac:dyDescent="0.2">
      <c r="D3404" s="11"/>
    </row>
    <row r="3405" spans="4:4" customFormat="1" x14ac:dyDescent="0.2">
      <c r="D3405" s="11"/>
    </row>
    <row r="3406" spans="4:4" customFormat="1" x14ac:dyDescent="0.2">
      <c r="D3406" s="11"/>
    </row>
    <row r="3407" spans="4:4" customFormat="1" x14ac:dyDescent="0.2">
      <c r="D3407" s="11"/>
    </row>
    <row r="3408" spans="4:4" customFormat="1" x14ac:dyDescent="0.2">
      <c r="D3408" s="11"/>
    </row>
    <row r="3409" spans="4:4" customFormat="1" x14ac:dyDescent="0.2">
      <c r="D3409" s="11"/>
    </row>
    <row r="3410" spans="4:4" customFormat="1" x14ac:dyDescent="0.2">
      <c r="D3410" s="11"/>
    </row>
    <row r="3411" spans="4:4" customFormat="1" x14ac:dyDescent="0.2">
      <c r="D3411" s="11"/>
    </row>
    <row r="3412" spans="4:4" customFormat="1" x14ac:dyDescent="0.2">
      <c r="D3412" s="11"/>
    </row>
    <row r="3413" spans="4:4" customFormat="1" x14ac:dyDescent="0.2">
      <c r="D3413" s="11"/>
    </row>
    <row r="3414" spans="4:4" customFormat="1" x14ac:dyDescent="0.2">
      <c r="D3414" s="11"/>
    </row>
    <row r="3415" spans="4:4" customFormat="1" x14ac:dyDescent="0.2">
      <c r="D3415" s="11"/>
    </row>
    <row r="3416" spans="4:4" customFormat="1" x14ac:dyDescent="0.2">
      <c r="D3416" s="11"/>
    </row>
    <row r="3417" spans="4:4" customFormat="1" x14ac:dyDescent="0.2">
      <c r="D3417" s="11"/>
    </row>
    <row r="3418" spans="4:4" customFormat="1" x14ac:dyDescent="0.2">
      <c r="D3418" s="11"/>
    </row>
    <row r="3419" spans="4:4" customFormat="1" x14ac:dyDescent="0.2">
      <c r="D3419" s="11"/>
    </row>
    <row r="3420" spans="4:4" customFormat="1" x14ac:dyDescent="0.2">
      <c r="D3420" s="11"/>
    </row>
    <row r="3421" spans="4:4" customFormat="1" x14ac:dyDescent="0.2">
      <c r="D3421" s="11"/>
    </row>
    <row r="3422" spans="4:4" customFormat="1" x14ac:dyDescent="0.2">
      <c r="D3422" s="11"/>
    </row>
    <row r="3423" spans="4:4" customFormat="1" x14ac:dyDescent="0.2">
      <c r="D3423" s="11"/>
    </row>
    <row r="3424" spans="4:4" customFormat="1" x14ac:dyDescent="0.2">
      <c r="D3424" s="11"/>
    </row>
    <row r="3425" spans="4:4" customFormat="1" x14ac:dyDescent="0.2">
      <c r="D3425" s="11"/>
    </row>
    <row r="3426" spans="4:4" customFormat="1" x14ac:dyDescent="0.2">
      <c r="D3426" s="11"/>
    </row>
    <row r="3427" spans="4:4" customFormat="1" x14ac:dyDescent="0.2">
      <c r="D3427" s="11"/>
    </row>
    <row r="3428" spans="4:4" customFormat="1" x14ac:dyDescent="0.2">
      <c r="D3428" s="11"/>
    </row>
    <row r="3429" spans="4:4" customFormat="1" x14ac:dyDescent="0.2">
      <c r="D3429" s="11"/>
    </row>
    <row r="3430" spans="4:4" customFormat="1" x14ac:dyDescent="0.2">
      <c r="D3430" s="11"/>
    </row>
    <row r="3431" spans="4:4" customFormat="1" x14ac:dyDescent="0.2">
      <c r="D3431" s="11"/>
    </row>
    <row r="3432" spans="4:4" customFormat="1" x14ac:dyDescent="0.2">
      <c r="D3432" s="11"/>
    </row>
    <row r="3433" spans="4:4" customFormat="1" x14ac:dyDescent="0.2">
      <c r="D3433" s="11"/>
    </row>
    <row r="3434" spans="4:4" customFormat="1" x14ac:dyDescent="0.2">
      <c r="D3434" s="11"/>
    </row>
    <row r="3435" spans="4:4" customFormat="1" x14ac:dyDescent="0.2">
      <c r="D3435" s="11"/>
    </row>
    <row r="3436" spans="4:4" customFormat="1" x14ac:dyDescent="0.2">
      <c r="D3436" s="11"/>
    </row>
    <row r="3437" spans="4:4" customFormat="1" x14ac:dyDescent="0.2">
      <c r="D3437" s="11"/>
    </row>
    <row r="3438" spans="4:4" customFormat="1" x14ac:dyDescent="0.2">
      <c r="D3438" s="11"/>
    </row>
    <row r="3439" spans="4:4" customFormat="1" x14ac:dyDescent="0.2">
      <c r="D3439" s="11"/>
    </row>
    <row r="3440" spans="4:4" customFormat="1" x14ac:dyDescent="0.2">
      <c r="D3440" s="11"/>
    </row>
    <row r="3441" spans="4:4" customFormat="1" x14ac:dyDescent="0.2">
      <c r="D3441" s="11"/>
    </row>
    <row r="3442" spans="4:4" customFormat="1" x14ac:dyDescent="0.2">
      <c r="D3442" s="11"/>
    </row>
    <row r="3443" spans="4:4" customFormat="1" x14ac:dyDescent="0.2">
      <c r="D3443" s="11"/>
    </row>
    <row r="3444" spans="4:4" customFormat="1" x14ac:dyDescent="0.2">
      <c r="D3444" s="11"/>
    </row>
    <row r="3445" spans="4:4" customFormat="1" x14ac:dyDescent="0.2">
      <c r="D3445" s="11"/>
    </row>
    <row r="3446" spans="4:4" customFormat="1" x14ac:dyDescent="0.2">
      <c r="D3446" s="11"/>
    </row>
    <row r="3447" spans="4:4" customFormat="1" x14ac:dyDescent="0.2">
      <c r="D3447" s="11"/>
    </row>
    <row r="3448" spans="4:4" customFormat="1" x14ac:dyDescent="0.2">
      <c r="D3448" s="11"/>
    </row>
    <row r="3449" spans="4:4" customFormat="1" x14ac:dyDescent="0.2">
      <c r="D3449" s="11"/>
    </row>
    <row r="3450" spans="4:4" customFormat="1" x14ac:dyDescent="0.2">
      <c r="D3450" s="11"/>
    </row>
    <row r="3451" spans="4:4" customFormat="1" x14ac:dyDescent="0.2">
      <c r="D3451" s="11"/>
    </row>
    <row r="3452" spans="4:4" customFormat="1" x14ac:dyDescent="0.2">
      <c r="D3452" s="11"/>
    </row>
    <row r="3453" spans="4:4" customFormat="1" x14ac:dyDescent="0.2">
      <c r="D3453" s="11"/>
    </row>
    <row r="3454" spans="4:4" customFormat="1" x14ac:dyDescent="0.2">
      <c r="D3454" s="11"/>
    </row>
    <row r="3455" spans="4:4" customFormat="1" x14ac:dyDescent="0.2">
      <c r="D3455" s="11"/>
    </row>
    <row r="3456" spans="4:4" customFormat="1" x14ac:dyDescent="0.2">
      <c r="D3456" s="11"/>
    </row>
    <row r="3457" spans="4:4" customFormat="1" x14ac:dyDescent="0.2">
      <c r="D3457" s="11"/>
    </row>
    <row r="3458" spans="4:4" customFormat="1" x14ac:dyDescent="0.2">
      <c r="D3458" s="11"/>
    </row>
    <row r="3459" spans="4:4" customFormat="1" x14ac:dyDescent="0.2">
      <c r="D3459" s="11"/>
    </row>
    <row r="3460" spans="4:4" customFormat="1" x14ac:dyDescent="0.2">
      <c r="D3460" s="11"/>
    </row>
    <row r="3461" spans="4:4" customFormat="1" x14ac:dyDescent="0.2">
      <c r="D3461" s="11"/>
    </row>
    <row r="3462" spans="4:4" customFormat="1" x14ac:dyDescent="0.2">
      <c r="D3462" s="11"/>
    </row>
    <row r="3463" spans="4:4" customFormat="1" x14ac:dyDescent="0.2">
      <c r="D3463" s="11"/>
    </row>
    <row r="3464" spans="4:4" customFormat="1" x14ac:dyDescent="0.2">
      <c r="D3464" s="11"/>
    </row>
    <row r="3465" spans="4:4" customFormat="1" x14ac:dyDescent="0.2">
      <c r="D3465" s="11"/>
    </row>
    <row r="3466" spans="4:4" customFormat="1" x14ac:dyDescent="0.2">
      <c r="D3466" s="11"/>
    </row>
    <row r="3467" spans="4:4" customFormat="1" x14ac:dyDescent="0.2">
      <c r="D3467" s="11"/>
    </row>
    <row r="3468" spans="4:4" customFormat="1" x14ac:dyDescent="0.2">
      <c r="D3468" s="11"/>
    </row>
    <row r="3469" spans="4:4" customFormat="1" x14ac:dyDescent="0.2">
      <c r="D3469" s="11"/>
    </row>
    <row r="3470" spans="4:4" customFormat="1" x14ac:dyDescent="0.2">
      <c r="D3470" s="11"/>
    </row>
    <row r="3471" spans="4:4" customFormat="1" x14ac:dyDescent="0.2">
      <c r="D3471" s="11"/>
    </row>
    <row r="3472" spans="4:4" customFormat="1" x14ac:dyDescent="0.2">
      <c r="D3472" s="11"/>
    </row>
    <row r="3473" spans="4:4" customFormat="1" x14ac:dyDescent="0.2">
      <c r="D3473" s="11"/>
    </row>
    <row r="3474" spans="4:4" customFormat="1" x14ac:dyDescent="0.2">
      <c r="D3474" s="11"/>
    </row>
    <row r="3475" spans="4:4" customFormat="1" x14ac:dyDescent="0.2">
      <c r="D3475" s="11"/>
    </row>
    <row r="3476" spans="4:4" customFormat="1" x14ac:dyDescent="0.2">
      <c r="D3476" s="11"/>
    </row>
    <row r="3477" spans="4:4" customFormat="1" x14ac:dyDescent="0.2">
      <c r="D3477" s="11"/>
    </row>
    <row r="3478" spans="4:4" customFormat="1" x14ac:dyDescent="0.2">
      <c r="D3478" s="11"/>
    </row>
    <row r="3479" spans="4:4" customFormat="1" x14ac:dyDescent="0.2">
      <c r="D3479" s="11"/>
    </row>
    <row r="3480" spans="4:4" customFormat="1" x14ac:dyDescent="0.2">
      <c r="D3480" s="11"/>
    </row>
    <row r="3481" spans="4:4" customFormat="1" x14ac:dyDescent="0.2">
      <c r="D3481" s="11"/>
    </row>
    <row r="3482" spans="4:4" customFormat="1" x14ac:dyDescent="0.2">
      <c r="D3482" s="11"/>
    </row>
    <row r="3483" spans="4:4" customFormat="1" x14ac:dyDescent="0.2">
      <c r="D3483" s="11"/>
    </row>
    <row r="3484" spans="4:4" customFormat="1" x14ac:dyDescent="0.2">
      <c r="D3484" s="11"/>
    </row>
    <row r="3485" spans="4:4" customFormat="1" x14ac:dyDescent="0.2">
      <c r="D3485" s="11"/>
    </row>
    <row r="3486" spans="4:4" customFormat="1" x14ac:dyDescent="0.2">
      <c r="D3486" s="11"/>
    </row>
    <row r="3487" spans="4:4" customFormat="1" x14ac:dyDescent="0.2">
      <c r="D3487" s="11"/>
    </row>
    <row r="3488" spans="4:4" customFormat="1" x14ac:dyDescent="0.2">
      <c r="D3488" s="11"/>
    </row>
    <row r="3489" spans="4:4" customFormat="1" x14ac:dyDescent="0.2">
      <c r="D3489" s="11"/>
    </row>
    <row r="3490" spans="4:4" customFormat="1" x14ac:dyDescent="0.2">
      <c r="D3490" s="11"/>
    </row>
    <row r="3491" spans="4:4" customFormat="1" x14ac:dyDescent="0.2">
      <c r="D3491" s="11"/>
    </row>
    <row r="3492" spans="4:4" customFormat="1" x14ac:dyDescent="0.2">
      <c r="D3492" s="11"/>
    </row>
    <row r="3493" spans="4:4" customFormat="1" x14ac:dyDescent="0.2">
      <c r="D3493" s="11"/>
    </row>
    <row r="3494" spans="4:4" customFormat="1" x14ac:dyDescent="0.2">
      <c r="D3494" s="11"/>
    </row>
    <row r="3495" spans="4:4" customFormat="1" x14ac:dyDescent="0.2">
      <c r="D3495" s="11"/>
    </row>
    <row r="3496" spans="4:4" customFormat="1" x14ac:dyDescent="0.2">
      <c r="D3496" s="11"/>
    </row>
    <row r="3497" spans="4:4" customFormat="1" x14ac:dyDescent="0.2">
      <c r="D3497" s="11"/>
    </row>
    <row r="3498" spans="4:4" customFormat="1" x14ac:dyDescent="0.2">
      <c r="D3498" s="11"/>
    </row>
    <row r="3499" spans="4:4" customFormat="1" x14ac:dyDescent="0.2">
      <c r="D3499" s="11"/>
    </row>
    <row r="3500" spans="4:4" customFormat="1" x14ac:dyDescent="0.2">
      <c r="D3500" s="11"/>
    </row>
    <row r="3501" spans="4:4" customFormat="1" x14ac:dyDescent="0.2">
      <c r="D3501" s="11"/>
    </row>
    <row r="3502" spans="4:4" customFormat="1" x14ac:dyDescent="0.2">
      <c r="D3502" s="11"/>
    </row>
    <row r="3503" spans="4:4" customFormat="1" x14ac:dyDescent="0.2">
      <c r="D3503" s="11"/>
    </row>
    <row r="3504" spans="4:4" customFormat="1" x14ac:dyDescent="0.2">
      <c r="D3504" s="11"/>
    </row>
    <row r="3505" spans="4:4" customFormat="1" x14ac:dyDescent="0.2">
      <c r="D3505" s="11"/>
    </row>
    <row r="3506" spans="4:4" customFormat="1" x14ac:dyDescent="0.2">
      <c r="D3506" s="11"/>
    </row>
    <row r="3507" spans="4:4" customFormat="1" x14ac:dyDescent="0.2">
      <c r="D3507" s="11"/>
    </row>
    <row r="3508" spans="4:4" customFormat="1" x14ac:dyDescent="0.2">
      <c r="D3508" s="11"/>
    </row>
    <row r="3509" spans="4:4" customFormat="1" x14ac:dyDescent="0.2">
      <c r="D3509" s="11"/>
    </row>
    <row r="3510" spans="4:4" customFormat="1" x14ac:dyDescent="0.2">
      <c r="D3510" s="11"/>
    </row>
    <row r="3511" spans="4:4" customFormat="1" x14ac:dyDescent="0.2">
      <c r="D3511" s="11"/>
    </row>
    <row r="3512" spans="4:4" customFormat="1" x14ac:dyDescent="0.2">
      <c r="D3512" s="11"/>
    </row>
    <row r="3513" spans="4:4" customFormat="1" x14ac:dyDescent="0.2">
      <c r="D3513" s="11"/>
    </row>
    <row r="3514" spans="4:4" customFormat="1" x14ac:dyDescent="0.2">
      <c r="D3514" s="11"/>
    </row>
    <row r="3515" spans="4:4" customFormat="1" x14ac:dyDescent="0.2">
      <c r="D3515" s="11"/>
    </row>
    <row r="3516" spans="4:4" customFormat="1" x14ac:dyDescent="0.2">
      <c r="D3516" s="11"/>
    </row>
    <row r="3517" spans="4:4" customFormat="1" x14ac:dyDescent="0.2">
      <c r="D3517" s="11"/>
    </row>
    <row r="3518" spans="4:4" customFormat="1" x14ac:dyDescent="0.2">
      <c r="D3518" s="11"/>
    </row>
    <row r="3519" spans="4:4" customFormat="1" x14ac:dyDescent="0.2">
      <c r="D3519" s="11"/>
    </row>
    <row r="3520" spans="4:4" customFormat="1" x14ac:dyDescent="0.2">
      <c r="D3520" s="11"/>
    </row>
    <row r="3521" spans="4:4" customFormat="1" x14ac:dyDescent="0.2">
      <c r="D3521" s="11"/>
    </row>
    <row r="3522" spans="4:4" customFormat="1" x14ac:dyDescent="0.2">
      <c r="D3522" s="11"/>
    </row>
    <row r="3523" spans="4:4" customFormat="1" x14ac:dyDescent="0.2">
      <c r="D3523" s="11"/>
    </row>
    <row r="3524" spans="4:4" customFormat="1" x14ac:dyDescent="0.2">
      <c r="D3524" s="11"/>
    </row>
    <row r="3525" spans="4:4" customFormat="1" x14ac:dyDescent="0.2">
      <c r="D3525" s="11"/>
    </row>
    <row r="3526" spans="4:4" customFormat="1" x14ac:dyDescent="0.2">
      <c r="D3526" s="11"/>
    </row>
    <row r="3527" spans="4:4" customFormat="1" x14ac:dyDescent="0.2">
      <c r="D3527" s="11"/>
    </row>
  </sheetData>
  <mergeCells count="556">
    <mergeCell ref="C2:F2"/>
    <mergeCell ref="C1:F1"/>
    <mergeCell ref="D4:D5"/>
    <mergeCell ref="F4:F5"/>
    <mergeCell ref="A271:B271"/>
    <mergeCell ref="A269:B269"/>
    <mergeCell ref="A270:B270"/>
    <mergeCell ref="A267:B267"/>
    <mergeCell ref="A268:B268"/>
    <mergeCell ref="A265:B265"/>
    <mergeCell ref="A266:B266"/>
    <mergeCell ref="A263:B263"/>
    <mergeCell ref="A264:B264"/>
    <mergeCell ref="A261:B261"/>
    <mergeCell ref="A262:B262"/>
    <mergeCell ref="A259:B259"/>
    <mergeCell ref="A260:B260"/>
    <mergeCell ref="A257:B257"/>
    <mergeCell ref="A258:B258"/>
    <mergeCell ref="A255:B255"/>
    <mergeCell ref="A256:B256"/>
    <mergeCell ref="A253:B253"/>
    <mergeCell ref="A254:B254"/>
    <mergeCell ref="A251:B251"/>
    <mergeCell ref="A252:B252"/>
    <mergeCell ref="A249:B249"/>
    <mergeCell ref="A250:B250"/>
    <mergeCell ref="A247:B247"/>
    <mergeCell ref="A248:B248"/>
    <mergeCell ref="A245:B245"/>
    <mergeCell ref="A246:B246"/>
    <mergeCell ref="A243:B243"/>
    <mergeCell ref="A244:B244"/>
    <mergeCell ref="A241:B241"/>
    <mergeCell ref="A242:B242"/>
    <mergeCell ref="A239:B239"/>
    <mergeCell ref="A240:B240"/>
    <mergeCell ref="A237:B237"/>
    <mergeCell ref="A238:B238"/>
    <mergeCell ref="A235:B235"/>
    <mergeCell ref="A236:B236"/>
    <mergeCell ref="A233:B233"/>
    <mergeCell ref="A234:B234"/>
    <mergeCell ref="A231:B231"/>
    <mergeCell ref="A232:B232"/>
    <mergeCell ref="A229:B229"/>
    <mergeCell ref="A230:B230"/>
    <mergeCell ref="A227:B227"/>
    <mergeCell ref="A228:B228"/>
    <mergeCell ref="A225:B225"/>
    <mergeCell ref="A226:B226"/>
    <mergeCell ref="A223:B223"/>
    <mergeCell ref="A224:B224"/>
    <mergeCell ref="A221:B221"/>
    <mergeCell ref="A222:B222"/>
    <mergeCell ref="A219:B219"/>
    <mergeCell ref="A220:B220"/>
    <mergeCell ref="A217:B217"/>
    <mergeCell ref="A218:B218"/>
    <mergeCell ref="A215:B215"/>
    <mergeCell ref="A216:B216"/>
    <mergeCell ref="A213:B213"/>
    <mergeCell ref="A214:B214"/>
    <mergeCell ref="A211:B211"/>
    <mergeCell ref="A212:B212"/>
    <mergeCell ref="A209:B209"/>
    <mergeCell ref="A210:B210"/>
    <mergeCell ref="A207:B207"/>
    <mergeCell ref="A208:B208"/>
    <mergeCell ref="A205:B205"/>
    <mergeCell ref="A206:B206"/>
    <mergeCell ref="A203:B203"/>
    <mergeCell ref="A204:B204"/>
    <mergeCell ref="A201:B201"/>
    <mergeCell ref="A202:B202"/>
    <mergeCell ref="A199:B199"/>
    <mergeCell ref="A200:B200"/>
    <mergeCell ref="A197:B197"/>
    <mergeCell ref="A198:B198"/>
    <mergeCell ref="A195:B195"/>
    <mergeCell ref="A196:B196"/>
    <mergeCell ref="A193:B193"/>
    <mergeCell ref="A194:B194"/>
    <mergeCell ref="A191:B191"/>
    <mergeCell ref="A192:B192"/>
    <mergeCell ref="A189:B189"/>
    <mergeCell ref="A190:B190"/>
    <mergeCell ref="A187:B187"/>
    <mergeCell ref="A188:B188"/>
    <mergeCell ref="A185:B185"/>
    <mergeCell ref="A186:B186"/>
    <mergeCell ref="A183:B183"/>
    <mergeCell ref="A184:B184"/>
    <mergeCell ref="A181:B181"/>
    <mergeCell ref="A182:B182"/>
    <mergeCell ref="A179:B179"/>
    <mergeCell ref="A180:B180"/>
    <mergeCell ref="A177:B177"/>
    <mergeCell ref="A178:B178"/>
    <mergeCell ref="A175:B175"/>
    <mergeCell ref="A176:B176"/>
    <mergeCell ref="A173:B173"/>
    <mergeCell ref="A174:B174"/>
    <mergeCell ref="A171:B171"/>
    <mergeCell ref="A172:B172"/>
    <mergeCell ref="A169:B169"/>
    <mergeCell ref="A170:B170"/>
    <mergeCell ref="A167:B167"/>
    <mergeCell ref="A168:B168"/>
    <mergeCell ref="A165:B165"/>
    <mergeCell ref="A166:B166"/>
    <mergeCell ref="A163:B163"/>
    <mergeCell ref="A164:B164"/>
    <mergeCell ref="A161:B161"/>
    <mergeCell ref="A162:B162"/>
    <mergeCell ref="A159:B159"/>
    <mergeCell ref="A160:B160"/>
    <mergeCell ref="A157:B157"/>
    <mergeCell ref="A158:B158"/>
    <mergeCell ref="A155:B155"/>
    <mergeCell ref="A156:B156"/>
    <mergeCell ref="A153:B153"/>
    <mergeCell ref="A154:B154"/>
    <mergeCell ref="A151:B151"/>
    <mergeCell ref="A152:B152"/>
    <mergeCell ref="A149:B149"/>
    <mergeCell ref="A150:B150"/>
    <mergeCell ref="A147:B147"/>
    <mergeCell ref="A148:B148"/>
    <mergeCell ref="A145:B145"/>
    <mergeCell ref="A146:B146"/>
    <mergeCell ref="A143:B143"/>
    <mergeCell ref="A144:B144"/>
    <mergeCell ref="A141:B141"/>
    <mergeCell ref="A142:B142"/>
    <mergeCell ref="A139:B139"/>
    <mergeCell ref="A140:B140"/>
    <mergeCell ref="A137:B137"/>
    <mergeCell ref="A138:B138"/>
    <mergeCell ref="A135:B135"/>
    <mergeCell ref="A136:B136"/>
    <mergeCell ref="A133:B133"/>
    <mergeCell ref="A134:B134"/>
    <mergeCell ref="A131:B131"/>
    <mergeCell ref="A132:B132"/>
    <mergeCell ref="A129:B129"/>
    <mergeCell ref="A130:B130"/>
    <mergeCell ref="A127:B127"/>
    <mergeCell ref="A128:B128"/>
    <mergeCell ref="A125:B125"/>
    <mergeCell ref="A126:B126"/>
    <mergeCell ref="A123:B123"/>
    <mergeCell ref="A124:B124"/>
    <mergeCell ref="A121:B121"/>
    <mergeCell ref="A122:B122"/>
    <mergeCell ref="A119:B119"/>
    <mergeCell ref="A120:B120"/>
    <mergeCell ref="A117:B117"/>
    <mergeCell ref="A118:B118"/>
    <mergeCell ref="A115:B115"/>
    <mergeCell ref="A116:B116"/>
    <mergeCell ref="A113:B113"/>
    <mergeCell ref="A114:B114"/>
    <mergeCell ref="A111:B111"/>
    <mergeCell ref="A112:B112"/>
    <mergeCell ref="A109:B109"/>
    <mergeCell ref="A110:B110"/>
    <mergeCell ref="A107:B107"/>
    <mergeCell ref="A108:B108"/>
    <mergeCell ref="A105:B105"/>
    <mergeCell ref="A106:B106"/>
    <mergeCell ref="A103:B103"/>
    <mergeCell ref="A104:B104"/>
    <mergeCell ref="A101:B101"/>
    <mergeCell ref="A102:B102"/>
    <mergeCell ref="A99:B99"/>
    <mergeCell ref="A100:B100"/>
    <mergeCell ref="A97:B97"/>
    <mergeCell ref="A98:B98"/>
    <mergeCell ref="A95:B95"/>
    <mergeCell ref="A96:B96"/>
    <mergeCell ref="A93:B93"/>
    <mergeCell ref="A94:B94"/>
    <mergeCell ref="A91:B91"/>
    <mergeCell ref="A92:B92"/>
    <mergeCell ref="A89:B89"/>
    <mergeCell ref="A90:B90"/>
    <mergeCell ref="A87:B87"/>
    <mergeCell ref="A88:B88"/>
    <mergeCell ref="A85:B85"/>
    <mergeCell ref="A86:B86"/>
    <mergeCell ref="A83:B83"/>
    <mergeCell ref="A84:B84"/>
    <mergeCell ref="A81:B81"/>
    <mergeCell ref="A82:B82"/>
    <mergeCell ref="A79:B79"/>
    <mergeCell ref="A80:B80"/>
    <mergeCell ref="A77:B77"/>
    <mergeCell ref="A78:B78"/>
    <mergeCell ref="A75:B75"/>
    <mergeCell ref="A76:B76"/>
    <mergeCell ref="A73:B73"/>
    <mergeCell ref="A74:B74"/>
    <mergeCell ref="A71:B71"/>
    <mergeCell ref="A72:B72"/>
    <mergeCell ref="A69:B69"/>
    <mergeCell ref="A70:B70"/>
    <mergeCell ref="A67:B67"/>
    <mergeCell ref="A68:B68"/>
    <mergeCell ref="A65:B65"/>
    <mergeCell ref="A66:B66"/>
    <mergeCell ref="A63:B63"/>
    <mergeCell ref="A64:B64"/>
    <mergeCell ref="A61:B61"/>
    <mergeCell ref="A62:B62"/>
    <mergeCell ref="A43:B43"/>
    <mergeCell ref="A44:B44"/>
    <mergeCell ref="A41:B41"/>
    <mergeCell ref="A42:B42"/>
    <mergeCell ref="A59:B59"/>
    <mergeCell ref="A60:B60"/>
    <mergeCell ref="A57:B57"/>
    <mergeCell ref="A58:B58"/>
    <mergeCell ref="A55:B55"/>
    <mergeCell ref="A56:B56"/>
    <mergeCell ref="A53:B53"/>
    <mergeCell ref="A54:B54"/>
    <mergeCell ref="A51:B51"/>
    <mergeCell ref="A52:B52"/>
    <mergeCell ref="A4:B5"/>
    <mergeCell ref="A6:B6"/>
    <mergeCell ref="A273:B274"/>
    <mergeCell ref="A19:B19"/>
    <mergeCell ref="A20:B20"/>
    <mergeCell ref="A17:B17"/>
    <mergeCell ref="A18:B18"/>
    <mergeCell ref="A15:B15"/>
    <mergeCell ref="A16:B16"/>
    <mergeCell ref="A13:B13"/>
    <mergeCell ref="A14:B14"/>
    <mergeCell ref="A11:B11"/>
    <mergeCell ref="A12:B12"/>
    <mergeCell ref="A29:B29"/>
    <mergeCell ref="A30:B30"/>
    <mergeCell ref="A27:B27"/>
    <mergeCell ref="A28:B28"/>
    <mergeCell ref="A25:B25"/>
    <mergeCell ref="A26:B26"/>
    <mergeCell ref="A23:B23"/>
    <mergeCell ref="A24:B24"/>
    <mergeCell ref="A21:B21"/>
    <mergeCell ref="A22:B22"/>
    <mergeCell ref="A39:B39"/>
    <mergeCell ref="A275:B275"/>
    <mergeCell ref="A276:B276"/>
    <mergeCell ref="F273:F274"/>
    <mergeCell ref="C273:C274"/>
    <mergeCell ref="D273:D274"/>
    <mergeCell ref="A9:B9"/>
    <mergeCell ref="A10:B10"/>
    <mergeCell ref="A7:B7"/>
    <mergeCell ref="A8:B8"/>
    <mergeCell ref="A40:B40"/>
    <mergeCell ref="A37:B37"/>
    <mergeCell ref="A38:B38"/>
    <mergeCell ref="A35:B35"/>
    <mergeCell ref="A36:B36"/>
    <mergeCell ref="A33:B33"/>
    <mergeCell ref="A34:B34"/>
    <mergeCell ref="A31:B31"/>
    <mergeCell ref="A32:B32"/>
    <mergeCell ref="A49:B49"/>
    <mergeCell ref="A50:B50"/>
    <mergeCell ref="A47:B47"/>
    <mergeCell ref="A48:B48"/>
    <mergeCell ref="A45:B45"/>
    <mergeCell ref="A46:B46"/>
    <mergeCell ref="A283:B283"/>
    <mergeCell ref="A284:B284"/>
    <mergeCell ref="A285:B285"/>
    <mergeCell ref="A280:B280"/>
    <mergeCell ref="A281:B281"/>
    <mergeCell ref="A282:B282"/>
    <mergeCell ref="A277:B277"/>
    <mergeCell ref="A278:B278"/>
    <mergeCell ref="A279:B279"/>
    <mergeCell ref="A292:B292"/>
    <mergeCell ref="A293:B293"/>
    <mergeCell ref="A294:B294"/>
    <mergeCell ref="A289:B289"/>
    <mergeCell ref="A290:B290"/>
    <mergeCell ref="A291:B291"/>
    <mergeCell ref="A286:B286"/>
    <mergeCell ref="A287:B287"/>
    <mergeCell ref="A288:B288"/>
    <mergeCell ref="A301:B301"/>
    <mergeCell ref="A302:B302"/>
    <mergeCell ref="A303:B303"/>
    <mergeCell ref="A298:B298"/>
    <mergeCell ref="A299:B299"/>
    <mergeCell ref="A300:B300"/>
    <mergeCell ref="A295:B295"/>
    <mergeCell ref="A296:B296"/>
    <mergeCell ref="A297:B297"/>
    <mergeCell ref="A310:B310"/>
    <mergeCell ref="A311:B311"/>
    <mergeCell ref="A312:B312"/>
    <mergeCell ref="A307:B307"/>
    <mergeCell ref="A308:B308"/>
    <mergeCell ref="A309:B309"/>
    <mergeCell ref="A304:B304"/>
    <mergeCell ref="A305:B305"/>
    <mergeCell ref="A306:B306"/>
    <mergeCell ref="A319:B319"/>
    <mergeCell ref="A320:B320"/>
    <mergeCell ref="A321:B321"/>
    <mergeCell ref="A316:B316"/>
    <mergeCell ref="A317:B317"/>
    <mergeCell ref="A318:B318"/>
    <mergeCell ref="A313:B313"/>
    <mergeCell ref="A314:B314"/>
    <mergeCell ref="A315:B315"/>
    <mergeCell ref="A328:B328"/>
    <mergeCell ref="A329:B329"/>
    <mergeCell ref="A330:B330"/>
    <mergeCell ref="A325:B325"/>
    <mergeCell ref="A326:B326"/>
    <mergeCell ref="A327:B327"/>
    <mergeCell ref="A322:B322"/>
    <mergeCell ref="A323:B323"/>
    <mergeCell ref="A324:B324"/>
    <mergeCell ref="A337:B337"/>
    <mergeCell ref="A338:B338"/>
    <mergeCell ref="A339:B339"/>
    <mergeCell ref="A334:B334"/>
    <mergeCell ref="A335:B335"/>
    <mergeCell ref="A336:B336"/>
    <mergeCell ref="A331:B331"/>
    <mergeCell ref="A332:B332"/>
    <mergeCell ref="A333:B333"/>
    <mergeCell ref="A346:B346"/>
    <mergeCell ref="A347:B347"/>
    <mergeCell ref="A348:B348"/>
    <mergeCell ref="A343:B343"/>
    <mergeCell ref="A344:B344"/>
    <mergeCell ref="A345:B345"/>
    <mergeCell ref="A340:B340"/>
    <mergeCell ref="A341:B341"/>
    <mergeCell ref="A342:B342"/>
    <mergeCell ref="A355:B355"/>
    <mergeCell ref="A356:B356"/>
    <mergeCell ref="A357:B357"/>
    <mergeCell ref="A352:B352"/>
    <mergeCell ref="A353:B353"/>
    <mergeCell ref="A354:B354"/>
    <mergeCell ref="A349:B349"/>
    <mergeCell ref="A350:B350"/>
    <mergeCell ref="A351:B351"/>
    <mergeCell ref="A364:B364"/>
    <mergeCell ref="A365:B365"/>
    <mergeCell ref="A366:B366"/>
    <mergeCell ref="A361:B361"/>
    <mergeCell ref="A362:B362"/>
    <mergeCell ref="A363:B363"/>
    <mergeCell ref="A358:B358"/>
    <mergeCell ref="A359:B359"/>
    <mergeCell ref="A360:B360"/>
    <mergeCell ref="A373:B373"/>
    <mergeCell ref="A374:B374"/>
    <mergeCell ref="A375:B375"/>
    <mergeCell ref="A370:B370"/>
    <mergeCell ref="A371:B371"/>
    <mergeCell ref="A372:B372"/>
    <mergeCell ref="A367:B367"/>
    <mergeCell ref="A368:B368"/>
    <mergeCell ref="A369:B369"/>
    <mergeCell ref="A382:B382"/>
    <mergeCell ref="A383:B383"/>
    <mergeCell ref="A384:B384"/>
    <mergeCell ref="A379:B379"/>
    <mergeCell ref="A380:B380"/>
    <mergeCell ref="A381:B381"/>
    <mergeCell ref="A376:B376"/>
    <mergeCell ref="A377:B377"/>
    <mergeCell ref="A378:B378"/>
    <mergeCell ref="A391:B391"/>
    <mergeCell ref="A392:B392"/>
    <mergeCell ref="A393:B393"/>
    <mergeCell ref="A388:B388"/>
    <mergeCell ref="A389:B389"/>
    <mergeCell ref="A390:B390"/>
    <mergeCell ref="A385:B385"/>
    <mergeCell ref="A386:B386"/>
    <mergeCell ref="A387:B387"/>
    <mergeCell ref="A400:B400"/>
    <mergeCell ref="A401:B401"/>
    <mergeCell ref="A402:B402"/>
    <mergeCell ref="A397:B397"/>
    <mergeCell ref="A398:B398"/>
    <mergeCell ref="A399:B399"/>
    <mergeCell ref="A394:B394"/>
    <mergeCell ref="A395:B395"/>
    <mergeCell ref="A396:B396"/>
    <mergeCell ref="A409:B409"/>
    <mergeCell ref="A410:B410"/>
    <mergeCell ref="A411:B411"/>
    <mergeCell ref="A406:B406"/>
    <mergeCell ref="A407:B407"/>
    <mergeCell ref="A408:B408"/>
    <mergeCell ref="A403:B403"/>
    <mergeCell ref="A404:B404"/>
    <mergeCell ref="A405:B405"/>
    <mergeCell ref="A418:B418"/>
    <mergeCell ref="A419:B419"/>
    <mergeCell ref="A420:B420"/>
    <mergeCell ref="A415:B415"/>
    <mergeCell ref="A416:B416"/>
    <mergeCell ref="A417:B417"/>
    <mergeCell ref="A412:B412"/>
    <mergeCell ref="A413:B413"/>
    <mergeCell ref="A414:B414"/>
    <mergeCell ref="A427:B427"/>
    <mergeCell ref="A428:B428"/>
    <mergeCell ref="A429:B429"/>
    <mergeCell ref="A424:B424"/>
    <mergeCell ref="A425:B425"/>
    <mergeCell ref="A426:B426"/>
    <mergeCell ref="A421:B421"/>
    <mergeCell ref="A422:B422"/>
    <mergeCell ref="A423:B423"/>
    <mergeCell ref="A436:B436"/>
    <mergeCell ref="A437:B437"/>
    <mergeCell ref="A438:B438"/>
    <mergeCell ref="A433:B433"/>
    <mergeCell ref="A434:B434"/>
    <mergeCell ref="A435:B435"/>
    <mergeCell ref="A430:B430"/>
    <mergeCell ref="A431:B431"/>
    <mergeCell ref="A432:B432"/>
    <mergeCell ref="A445:B445"/>
    <mergeCell ref="A446:B446"/>
    <mergeCell ref="A447:B447"/>
    <mergeCell ref="A442:B442"/>
    <mergeCell ref="A443:B443"/>
    <mergeCell ref="A444:B444"/>
    <mergeCell ref="A439:B439"/>
    <mergeCell ref="A440:B440"/>
    <mergeCell ref="A441:B441"/>
    <mergeCell ref="A454:B454"/>
    <mergeCell ref="A455:B455"/>
    <mergeCell ref="A456:B456"/>
    <mergeCell ref="A451:B451"/>
    <mergeCell ref="A452:B452"/>
    <mergeCell ref="A453:B453"/>
    <mergeCell ref="A448:B448"/>
    <mergeCell ref="A449:B449"/>
    <mergeCell ref="A450:B450"/>
    <mergeCell ref="A463:B463"/>
    <mergeCell ref="A464:B464"/>
    <mergeCell ref="A465:B465"/>
    <mergeCell ref="A460:B460"/>
    <mergeCell ref="A461:B461"/>
    <mergeCell ref="A462:B462"/>
    <mergeCell ref="A457:B457"/>
    <mergeCell ref="A458:B458"/>
    <mergeCell ref="A459:B459"/>
    <mergeCell ref="A472:B472"/>
    <mergeCell ref="A473:B473"/>
    <mergeCell ref="A474:B474"/>
    <mergeCell ref="A469:B469"/>
    <mergeCell ref="A470:B470"/>
    <mergeCell ref="A471:B471"/>
    <mergeCell ref="A466:B466"/>
    <mergeCell ref="A467:B467"/>
    <mergeCell ref="A468:B468"/>
    <mergeCell ref="A481:B481"/>
    <mergeCell ref="A482:B482"/>
    <mergeCell ref="A483:B483"/>
    <mergeCell ref="A478:B478"/>
    <mergeCell ref="A479:B479"/>
    <mergeCell ref="A480:B480"/>
    <mergeCell ref="A475:B475"/>
    <mergeCell ref="A476:B476"/>
    <mergeCell ref="A477:B477"/>
    <mergeCell ref="A490:B490"/>
    <mergeCell ref="A491:B491"/>
    <mergeCell ref="A492:B492"/>
    <mergeCell ref="A487:B487"/>
    <mergeCell ref="A488:B488"/>
    <mergeCell ref="A489:B489"/>
    <mergeCell ref="A484:B484"/>
    <mergeCell ref="A485:B485"/>
    <mergeCell ref="A486:B486"/>
    <mergeCell ref="A499:B499"/>
    <mergeCell ref="A500:B500"/>
    <mergeCell ref="A501:B501"/>
    <mergeCell ref="A496:B496"/>
    <mergeCell ref="A497:B497"/>
    <mergeCell ref="A498:B498"/>
    <mergeCell ref="A493:B493"/>
    <mergeCell ref="A494:B494"/>
    <mergeCell ref="A495:B495"/>
    <mergeCell ref="A508:B508"/>
    <mergeCell ref="A509:B509"/>
    <mergeCell ref="A510:B510"/>
    <mergeCell ref="A505:B505"/>
    <mergeCell ref="A506:B506"/>
    <mergeCell ref="A507:B507"/>
    <mergeCell ref="A502:B502"/>
    <mergeCell ref="A503:B503"/>
    <mergeCell ref="A504:B504"/>
    <mergeCell ref="A517:B517"/>
    <mergeCell ref="A518:B518"/>
    <mergeCell ref="A519:B519"/>
    <mergeCell ref="A514:B514"/>
    <mergeCell ref="A515:B515"/>
    <mergeCell ref="A516:B516"/>
    <mergeCell ref="A511:B511"/>
    <mergeCell ref="A512:B512"/>
    <mergeCell ref="A513:B513"/>
    <mergeCell ref="A526:B526"/>
    <mergeCell ref="A527:B527"/>
    <mergeCell ref="A528:B528"/>
    <mergeCell ref="A523:B523"/>
    <mergeCell ref="A524:B524"/>
    <mergeCell ref="A525:B525"/>
    <mergeCell ref="A520:B520"/>
    <mergeCell ref="A521:B521"/>
    <mergeCell ref="A522:B522"/>
    <mergeCell ref="A535:B535"/>
    <mergeCell ref="A536:B536"/>
    <mergeCell ref="A537:B537"/>
    <mergeCell ref="A532:B532"/>
    <mergeCell ref="A533:B533"/>
    <mergeCell ref="A534:B534"/>
    <mergeCell ref="A529:B529"/>
    <mergeCell ref="A530:B530"/>
    <mergeCell ref="A531:B531"/>
    <mergeCell ref="A544:B544"/>
    <mergeCell ref="A545:B545"/>
    <mergeCell ref="A546:B546"/>
    <mergeCell ref="A541:B541"/>
    <mergeCell ref="A542:B542"/>
    <mergeCell ref="A543:B543"/>
    <mergeCell ref="A538:B538"/>
    <mergeCell ref="A539:B539"/>
    <mergeCell ref="A540:B540"/>
    <mergeCell ref="A553:B553"/>
    <mergeCell ref="A554:B554"/>
    <mergeCell ref="A555:B555"/>
    <mergeCell ref="A550:B550"/>
    <mergeCell ref="A551:B551"/>
    <mergeCell ref="A552:B552"/>
    <mergeCell ref="A547:B547"/>
    <mergeCell ref="A548:B548"/>
    <mergeCell ref="A549:B549"/>
  </mergeCells>
  <pageMargins left="0.7" right="0.7" top="0.75" bottom="0.75" header="0.3" footer="0.3"/>
  <pageSetup paperSize="9" orientation="portrait" r:id="rId1"/>
  <headerFooter>
    <oddFooter>&amp;C&amp;P/&amp;N.oldal</oddFooter>
  </headerFooter>
  <ignoredErrors>
    <ignoredError sqref="A92:A123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37"/>
  <sheetViews>
    <sheetView tabSelected="1" view="pageBreakPreview" topLeftCell="A337" zoomScaleNormal="100" zoomScaleSheetLayoutView="100" workbookViewId="0">
      <selection activeCell="M342" sqref="M342"/>
    </sheetView>
  </sheetViews>
  <sheetFormatPr defaultRowHeight="15" x14ac:dyDescent="0.2"/>
  <cols>
    <col min="1" max="1" width="5.21875" customWidth="1"/>
    <col min="2" max="2" width="0.109375" customWidth="1"/>
    <col min="3" max="3" width="42.6640625" style="9" customWidth="1"/>
    <col min="4" max="4" width="4.88671875" style="109" customWidth="1"/>
    <col min="5" max="7" width="8.88671875" hidden="1" customWidth="1"/>
    <col min="8" max="8" width="0" hidden="1" customWidth="1"/>
    <col min="9" max="9" width="13.6640625" customWidth="1"/>
    <col min="10" max="10" width="8.88671875" hidden="1" customWidth="1"/>
    <col min="11" max="11" width="12" customWidth="1"/>
    <col min="12" max="12" width="11.44140625" customWidth="1"/>
    <col min="13" max="13" width="15.109375" customWidth="1"/>
    <col min="14" max="14" width="13.6640625" customWidth="1"/>
    <col min="15" max="15" width="8.5546875" customWidth="1"/>
    <col min="16" max="16" width="12" hidden="1" customWidth="1"/>
    <col min="17" max="17" width="8.88671875" customWidth="1"/>
  </cols>
  <sheetData>
    <row r="1" spans="1:16" x14ac:dyDescent="0.2">
      <c r="D1" s="416" t="s">
        <v>860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</row>
    <row r="3" spans="1:16" x14ac:dyDescent="0.2">
      <c r="A3" s="405" t="s">
        <v>861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110" t="s">
        <v>4</v>
      </c>
      <c r="D7" s="111" t="s">
        <v>5</v>
      </c>
      <c r="E7" s="111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31" t="s">
        <v>858</v>
      </c>
      <c r="K7" s="371" t="s">
        <v>866</v>
      </c>
      <c r="L7" s="144" t="s">
        <v>858</v>
      </c>
      <c r="M7" s="144" t="s">
        <v>865</v>
      </c>
      <c r="N7" s="144" t="s">
        <v>866</v>
      </c>
      <c r="O7" s="144" t="s">
        <v>867</v>
      </c>
      <c r="P7" s="329" t="s">
        <v>866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71">
        <f>igazgatás!F8+adók!F8+temető!F8+rendezvények!F8+'téli közf.'!F8+hosszúi.közf.!F8+'út üzemelt.'!F8+közvilágítás!F8+zöldterület!F8+'város-község'!F8+könyvtár!F8+közművelődés!F8+gyermekjólét!F8+'Egyéb szociális'!F8+'NEM KELL!!családseg.'!F8+'NEM KELL!Önkorm elsz.'!F8</f>
        <v>8126</v>
      </c>
      <c r="G8" s="71">
        <f>igazgatás!G8+adók!G8+temető!G8+rendezvények!G8+'téli közf.'!G8+hosszúi.közf.!G8+'út üzemelt.'!G8+közvilágítás!G8+zöldterület!G8+'város-község'!G8+könyvtár!G8+közművelődés!G8+gyermekjólét!G8+'Egyéb szociális'!G8+'NEM KELL!!családseg.'!G8+'NEM KELL!Önkorm elsz.'!G8</f>
        <v>0</v>
      </c>
      <c r="H8" s="71">
        <f>igazgatás!H8+adók!H8+temető!H8+rendezvények!H8+'téli közf.'!H8+hosszúi.közf.!H8+'út üzemelt.'!H8+közvilágítás!H8+zöldterület!H8+'város-község'!H8+könyvtár!H8+közművelődés!H8+gyermekjólét!H8+'Egyéb szociális'!H8+'NEM KELL!!családseg.'!H8+'NEM KELL!Önkorm elsz.'!H8</f>
        <v>8126</v>
      </c>
      <c r="I8" s="71">
        <f>igazgatás!I8+adók!I8+temető!I8+rendezvények!I8+'téli közf.'!I8+hosszúi.közf.!I8+'út üzemelt.'!I8+közvilágítás!I8+zöldterület!I8+'város-község'!I8+könyvtár!I8+gyermekjólét!I8+közművelődés!I8+civilszerv!I8+Fertőző!I8+'Egyéb szociális'!I8+'NEM KELL!!családseg.'!I8+'NEM KELL!Önkorm elsz.'!I8</f>
        <v>13305289</v>
      </c>
      <c r="J8" s="133">
        <f t="shared" ref="J8:J71" si="0">IF(H8=0," ",I8/H8)</f>
        <v>1637.3725079990154</v>
      </c>
      <c r="K8" s="71">
        <f>igazgatás!K8+adók!K8+temető!K8+rendezvények!K8+'téli közf.'!K8+hosszúi.közf.!K8+'út üzemelt.'!K8+közvilágítás!K8+zöldterület!K8+'város-község'!K8+könyvtár!K8+gyermekjólét!K8+közművelődés!K8+civilszerv!K8+Fertőző!K8+'Egyéb szociális'!K8+'NEM KELL!!családseg.'!K8+'NEM KELL!Önkorm elsz.'!K8</f>
        <v>10866009</v>
      </c>
      <c r="L8" s="71">
        <f>igazgatás!L8+adók!L8+temető!L8+rendezvények!L8+'téli közf.'!L8+hosszúi.közf.!L8+'út üzemelt.'!L8+közvilágítás!L8+zöldterület!L8+'város-község'!L8+könyvtár!L8+közművelődés!L8+gyermekjólét!L8+'Egyéb szociális'!L8+'NEM KELL!!családseg.'!L8+'NEM KELL!Önkorm elsz.'!L8+civilszerv!L8</f>
        <v>0</v>
      </c>
      <c r="M8" s="71">
        <f>igazgatás!M8+adók!M8+temető!M8+rendezvények!M8+'téli közf.'!M8+hosszúi.közf.!M8+'út üzemelt.'!M8+közvilágítás!M8+zöldterület!M8+'város-község'!M8+könyvtár!M8+gyermekjólét!M8+közművelődés!M8+civilszerv!M8+Fertőző!M8+'Egyéb szociális'!M8+'NEM KELL!!családseg.'!M8+'NEM KELL!Önkorm elsz.'!M8</f>
        <v>10866009</v>
      </c>
      <c r="N8" s="71">
        <f>igazgatás!N8+adók!N8+temető!N8+rendezvények!N8+'téli közf.'!N8+hosszúi.közf.!N8+'út üzemelt.'!N8+közvilágítás!N8+zöldterület!N8+'város-község'!N8+könyvtár!N8+gyermekjólét!N8+közművelődés!N8+civilszerv!N8+Fertőző!N8+'Egyéb szociális'!N8+'NEM KELL!!családseg.'!N8+'NEM KELL!Önkorm elsz.'!N8</f>
        <v>8258169</v>
      </c>
      <c r="O8" s="133">
        <f t="shared" ref="O8:O72" si="1">IF(M8=0," ",N8/M8)</f>
        <v>0.76000019878503688</v>
      </c>
      <c r="P8" s="71">
        <f>igazgatás!P8+adók!P8+temető!P8+rendezvények!P8+'téli közf.'!P8+hosszúi.közf.!P8+'út üzemelt.'!P8+közvilágítás!P8+zöldterület!P8+'város-község'!P8+könyvtár!P8+gyermekjólét!P8+közművelődés!P8+civilszerv!P8+Fertőző!P8+'Egyéb szociális'!P8+'NEM KELL!!családseg.'!P8+'NEM KELL!Önkorm elsz.'!P8</f>
        <v>10866009</v>
      </c>
    </row>
    <row r="9" spans="1:16" ht="25.5" x14ac:dyDescent="0.2">
      <c r="A9" s="392" t="s">
        <v>9</v>
      </c>
      <c r="B9" s="393"/>
      <c r="C9" s="3" t="s">
        <v>10</v>
      </c>
      <c r="D9" s="14" t="s">
        <v>11</v>
      </c>
      <c r="E9" s="14"/>
      <c r="F9" s="71">
        <f>igazgatás!F9+adók!F9+temető!F9+rendezvények!F9+'téli közf.'!F9+hosszúi.közf.!F9+'út üzemelt.'!F9+közvilágítás!F9+zöldterület!F9+'város-község'!F9+könyvtár!F9+közművelődés!F9+gyermekjólét!F9+'Egyéb szociális'!F9+'NEM KELL!!családseg.'!F9+'NEM KELL!Önkorm elsz.'!F9</f>
        <v>0</v>
      </c>
      <c r="G9" s="71">
        <f>igazgatás!G9+adók!G9+temető!G9+rendezvények!G9+'téli közf.'!G9+hosszúi.közf.!G9+'út üzemelt.'!G9+közvilágítás!G9+zöldterület!G9+'város-község'!G9+könyvtár!G9+közművelődés!G9+gyermekjólét!G9+'Egyéb szociális'!G9+'NEM KELL!!családseg.'!G9+'NEM KELL!Önkorm elsz.'!G9</f>
        <v>0</v>
      </c>
      <c r="H9" s="71">
        <f>igazgatás!H9+adók!H9+temető!H9+rendezvények!H9+'téli közf.'!H9+hosszúi.közf.!H9+'út üzemelt.'!H9+közvilágítás!H9+zöldterület!H9+'város-község'!H9+könyvtár!H9+közművelődés!H9+gyermekjólét!H9+'Egyéb szociális'!H9+'NEM KELL!!családseg.'!H9+'NEM KELL!Önkorm elsz.'!H9</f>
        <v>0</v>
      </c>
      <c r="I9" s="71">
        <f>igazgatás!I9+adók!I9+temető!I9+rendezvények!I9+'téli közf.'!I9+hosszúi.közf.!I9+'út üzemelt.'!I9+közvilágítás!I9+zöldterület!I9+'város-község'!I9+könyvtár!I9+gyermekjólét!I9+közművelődés!I9+civilszerv!I9+Fertőző!I9+'Egyéb szociális'!I9+'NEM KELL!!családseg.'!I9+'NEM KELL!Önkorm elsz.'!I9</f>
        <v>0</v>
      </c>
      <c r="J9" s="133" t="str">
        <f t="shared" si="0"/>
        <v xml:space="preserve"> </v>
      </c>
      <c r="K9" s="71">
        <f>igazgatás!K9+adók!K9+temető!K9+rendezvények!K9+'téli közf.'!K9+hosszúi.közf.!K9+'út üzemelt.'!K9+közvilágítás!K9+zöldterület!K9+'város-község'!K9+könyvtár!K9+gyermekjólét!K9+közművelődés!K9+civilszerv!K9+Fertőző!K9+'Egyéb szociális'!K9+'NEM KELL!!családseg.'!K9+'NEM KELL!Önkorm elsz.'!K9</f>
        <v>0</v>
      </c>
      <c r="L9" s="71">
        <f>igazgatás!L9+adók!L9+temető!L9+rendezvények!L9+'téli közf.'!L9+hosszúi.közf.!L9+'út üzemelt.'!L9+közvilágítás!L9+zöldterület!L9+'város-község'!L9+könyvtár!L9+közművelődés!L9+gyermekjólét!L9+'Egyéb szociális'!L9+'NEM KELL!!családseg.'!L9+'NEM KELL!Önkorm elsz.'!L9</f>
        <v>0</v>
      </c>
      <c r="M9" s="71">
        <f>igazgatás!M9+adók!M9+temető!M9+rendezvények!M9+'téli közf.'!M9+hosszúi.közf.!M9+'út üzemelt.'!M9+közvilágítás!M9+zöldterület!M9+'város-község'!M9+könyvtár!M9+gyermekjólét!M9+közművelődés!M9+civilszerv!M9+Fertőző!M9+'Egyéb szociális'!M9+'NEM KELL!!családseg.'!M9+'NEM KELL!Önkorm elsz.'!M9</f>
        <v>0</v>
      </c>
      <c r="N9" s="71">
        <f>igazgatás!N9+adók!N9+temető!N9+rendezvények!N9+'téli közf.'!N9+hosszúi.közf.!N9+'út üzemelt.'!N9+közvilágítás!N9+zöldterület!N9+'város-község'!N9+könyvtár!N9+gyermekjólét!N9+közművelődés!N9+civilszerv!N9+Fertőző!N9+'Egyéb szociális'!N9+'NEM KELL!!családseg.'!N9+'NEM KELL!Önkorm elsz.'!N9</f>
        <v>0</v>
      </c>
      <c r="O9" s="133" t="str">
        <f t="shared" si="1"/>
        <v xml:space="preserve"> </v>
      </c>
      <c r="P9" s="71">
        <f>igazgatás!P9+adók!P9+temető!P9+rendezvények!P9+'téli közf.'!P9+hosszúi.közf.!P9+'út üzemelt.'!P9+közvilágítás!P9+zöldterület!P9+'város-község'!P9+könyvtár!P9+gyermekjólét!P9+közművelődés!P9+civilszerv!P9+Fertőző!P9+'Egyéb szociális'!P9+'NEM KELL!!családseg.'!P9+'NEM KELL!Önkorm elsz.'!P9</f>
        <v>0</v>
      </c>
    </row>
    <row r="10" spans="1:16" ht="25.5" x14ac:dyDescent="0.2">
      <c r="A10" s="392" t="s">
        <v>12</v>
      </c>
      <c r="B10" s="393"/>
      <c r="C10" s="3" t="s">
        <v>13</v>
      </c>
      <c r="D10" s="14" t="s">
        <v>14</v>
      </c>
      <c r="E10" s="14"/>
      <c r="F10" s="71">
        <f>igazgatás!F10+adók!F10+temető!F10+rendezvények!F10+'téli közf.'!F10+hosszúi.közf.!F10+'út üzemelt.'!F10+közvilágítás!F10+zöldterület!F10+'város-község'!F10+könyvtár!F10+közművelődés!F10+gyermekjólét!F10+'Egyéb szociális'!F10+'NEM KELL!!családseg.'!F10+'NEM KELL!Önkorm elsz.'!F10</f>
        <v>1940</v>
      </c>
      <c r="G10" s="71">
        <f>igazgatás!G10+adók!G10+temető!G10+rendezvények!G10+'téli közf.'!G10+hosszúi.közf.!G10+'út üzemelt.'!G10+közvilágítás!G10+zöldterület!G10+'város-község'!G10+könyvtár!G10+közművelődés!G10+gyermekjólét!G10+'Egyéb szociális'!G10+'NEM KELL!!családseg.'!G10+'NEM KELL!Önkorm elsz.'!G10</f>
        <v>0</v>
      </c>
      <c r="H10" s="71">
        <f>igazgatás!H10+adók!H10+temető!H10+rendezvények!H10+'téli közf.'!H10+hosszúi.közf.!H10+'út üzemelt.'!H10+közvilágítás!H10+zöldterület!H10+'város-község'!H10+könyvtár!H10+közművelődés!H10+gyermekjólét!H10+'Egyéb szociális'!H10+'NEM KELL!!családseg.'!H10+'NEM KELL!Önkorm elsz.'!H10</f>
        <v>1940</v>
      </c>
      <c r="I10" s="71">
        <f>igazgatás!I10+adók!I10+temető!I10+rendezvények!I10+'téli közf.'!I10+hosszúi.közf.!I10+'út üzemelt.'!I10+közvilágítás!I10+zöldterület!I10+'város-község'!I10+könyvtár!I10+gyermekjólét!I10+közművelődés!I10+civilszerv!I10+Fertőző!I10+'Egyéb szociális'!I10+'Int-en kív.gy.étk.'!I10</f>
        <v>2949260</v>
      </c>
      <c r="J10" s="71" t="e">
        <f>igazgatás!J10+adók!J10+temető!J10+rendezvények!J10+'téli közf.'!J10+hosszúi.közf.!J10+'út üzemelt.'!J10+közvilágítás!J10+zöldterület!J10+'város-község'!J10+könyvtár!J10+gyermekjólét!J10+közművelődés!J10+civilszerv!J10+Fertőző!J10+'Egyéb szociális'!J10+'Int-en kív.gy.étk.'!J10</f>
        <v>#VALUE!</v>
      </c>
      <c r="K10" s="71">
        <f>igazgatás!K10+adók!K10+temető!K10+rendezvények!K10+'téli közf.'!K10+hosszúi.közf.!K10+'út üzemelt.'!K10+közvilágítás!K10+zöldterület!K10+'város-község'!K10+könyvtár!K10+gyermekjólét!K10+közművelődés!K10+civilszerv!K10+Fertőző!K10+'Egyéb szociális'!K10+'Int-en kív.gy.étk.'!K10</f>
        <v>2834000</v>
      </c>
      <c r="L10" s="71">
        <f>igazgatás!L10+adók!L10+temető!L10+rendezvények!L10+'téli közf.'!L10+hosszúi.közf.!L10+'út üzemelt.'!L10+közvilágítás!L10+zöldterület!L10+'város-község'!L10+könyvtár!L10+gyermekjólét!L10+közművelődés!L10+civilszerv!L10+Fertőző!L10+'Egyéb szociális'!L10+'Int-en kív.gy.étk.'!L10</f>
        <v>0</v>
      </c>
      <c r="M10" s="71">
        <f>igazgatás!M10+adók!M10+temető!M10+rendezvények!M10+'téli közf.'!M10+hosszúi.közf.!M10+'út üzemelt.'!M10+közvilágítás!M10+zöldterület!M10+'város-község'!M10+könyvtár!M10+gyermekjólét!M10+közművelődés!M10+civilszerv!M10+Fertőző!M10+'Egyéb szociális'!M10+'Int-en kív.gy.étk.'!M10</f>
        <v>2834000</v>
      </c>
      <c r="N10" s="71">
        <f>igazgatás!N10+adók!N10+temető!N10+rendezvények!N10+'téli közf.'!N10+hosszúi.közf.!N10+'út üzemelt.'!N10+közvilágítás!N10+zöldterület!N10+'város-község'!N10+könyvtár!N10+gyermekjólét!N10+közművelődés!N10+civilszerv!N10+Fertőző!N10+'Egyéb szociális'!N10+'Int-en kív.gy.étk.'!N10</f>
        <v>2153840</v>
      </c>
      <c r="O10" s="133">
        <f t="shared" si="1"/>
        <v>0.76</v>
      </c>
      <c r="P10" s="71">
        <f>igazgatás!P10+adók!P10+temető!P10+rendezvények!P10+'téli közf.'!P10+hosszúi.közf.!P10+'út üzemelt.'!P10+közvilágítás!P10+zöldterület!P10+'város-község'!P10+könyvtár!P10+gyermekjólét!P10+közművelődés!P10+civilszerv!P10+Fertőző!P10+'Egyéb szociális'!P10+'Int-en kív.gy.étk.'!P10</f>
        <v>2834000</v>
      </c>
    </row>
    <row r="11" spans="1:16" x14ac:dyDescent="0.2">
      <c r="A11" s="392" t="s">
        <v>15</v>
      </c>
      <c r="B11" s="393"/>
      <c r="C11" s="3" t="s">
        <v>16</v>
      </c>
      <c r="D11" s="14" t="s">
        <v>17</v>
      </c>
      <c r="E11" s="14"/>
      <c r="F11" s="71">
        <f>igazgatás!F11+adók!F11+temető!F11+rendezvények!F11+'téli közf.'!F11+hosszúi.közf.!F11+'út üzemelt.'!F11+közvilágítás!F11+zöldterület!F11+'város-község'!F11+könyvtár!F11+közművelődés!F11+gyermekjólét!F11+'Egyéb szociális'!F11+'NEM KELL!!családseg.'!F11+'NEM KELL!Önkorm elsz.'!F11</f>
        <v>1200</v>
      </c>
      <c r="G11" s="71">
        <f>igazgatás!G11+adók!G11+temető!G11+rendezvények!G11+'téli közf.'!G11+hosszúi.közf.!G11+'út üzemelt.'!G11+közvilágítás!G11+zöldterület!G11+'város-község'!G11+könyvtár!G11+közművelődés!G11+gyermekjólét!G11+'Egyéb szociális'!G11+'NEM KELL!!családseg.'!G11+'NEM KELL!Önkorm elsz.'!G11</f>
        <v>0</v>
      </c>
      <c r="H11" s="71">
        <f>igazgatás!H11+adók!H11+temető!H11+rendezvények!H11+'téli közf.'!H11+hosszúi.közf.!H11+'út üzemelt.'!H11+közvilágítás!H11+zöldterület!H11+'város-község'!H11+könyvtár!H11+közművelődés!H11+gyermekjólét!H11+'Egyéb szociális'!H11+'NEM KELL!!családseg.'!H11+'NEM KELL!Önkorm elsz.'!H11</f>
        <v>1200</v>
      </c>
      <c r="I11" s="71">
        <f>igazgatás!I11+adók!I11+temető!I11+rendezvények!I11+'téli közf.'!I11+hosszúi.közf.!I11+'út üzemelt.'!I11+közvilágítás!I11+zöldterület!I11+'város-község'!I11+könyvtár!I11+gyermekjólét!I11+közművelődés!I11+civilszerv!I11+Fertőző!I11+'Egyéb szociális'!I11+'NEM KELL!!családseg.'!I11+'NEM KELL!Önkorm elsz.'!I11</f>
        <v>1800000</v>
      </c>
      <c r="J11" s="133">
        <f t="shared" si="0"/>
        <v>1500</v>
      </c>
      <c r="K11" s="71">
        <f>igazgatás!K11+adók!K11+temető!K11+rendezvények!K11+'téli közf.'!K11+hosszúi.közf.!K11+'út üzemelt.'!K11+közvilágítás!K11+zöldterület!K11+'város-község'!K11+könyvtár!K11+gyermekjólét!K11+közművelődés!K11+civilszerv!K11+Fertőző!K11+'Egyéb szociális'!K11+'NEM KELL!!családseg.'!K11+'NEM KELL!Önkorm elsz.'!K11</f>
        <v>1800000</v>
      </c>
      <c r="L11" s="71">
        <f>igazgatás!L11+adók!L11+temető!L11+rendezvények!L11+'téli közf.'!L11+hosszúi.közf.!L11+'út üzemelt.'!L11+közvilágítás!L11+zöldterület!L11+'város-község'!L11+könyvtár!L11+közművelődés!L11+gyermekjólét!L11+'Egyéb szociális'!L11+'NEM KELL!!családseg.'!L11+'NEM KELL!Önkorm elsz.'!L11</f>
        <v>0</v>
      </c>
      <c r="M11" s="71">
        <f>igazgatás!M11+adók!M11+temető!M11+rendezvények!M11+'téli közf.'!M11+hosszúi.közf.!M11+'út üzemelt.'!M11+közvilágítás!M11+zöldterület!M11+'város-község'!M11+könyvtár!M11+gyermekjólét!M11+közművelődés!M11+civilszerv!M11+Fertőző!M11+'Egyéb szociális'!M11+'NEM KELL!!családseg.'!M11+'NEM KELL!Önkorm elsz.'!M11</f>
        <v>1800000</v>
      </c>
      <c r="N11" s="71">
        <f>igazgatás!N11+adók!N11+temető!N11+rendezvények!N11+'téli közf.'!N11+hosszúi.közf.!N11+'út üzemelt.'!N11+közvilágítás!N11+zöldterület!N11+'város-község'!N11+könyvtár!N11+gyermekjólét!N11+közművelődés!N11+civilszerv!N11+Fertőző!N11+'Egyéb szociális'!N11+'NEM KELL!!családseg.'!N11+'NEM KELL!Önkorm elsz.'!N11</f>
        <v>1527229</v>
      </c>
      <c r="O11" s="133">
        <f t="shared" si="1"/>
        <v>0.84846055555555555</v>
      </c>
      <c r="P11" s="71">
        <f>igazgatás!P11+adók!P11+temető!P11+rendezvények!P11+'téli közf.'!P11+hosszúi.közf.!P11+'út üzemelt.'!P11+közvilágítás!P11+zöldterület!P11+'város-község'!P11+könyvtár!P11+gyermekjólét!P11+közművelődés!P11+civilszerv!P11+Fertőző!P11+'Egyéb szociális'!P11+'NEM KELL!!családseg.'!P11+'NEM KELL!Önkorm elsz.'!P11</f>
        <v>1800000</v>
      </c>
    </row>
    <row r="12" spans="1:16" x14ac:dyDescent="0.2">
      <c r="A12" s="392" t="s">
        <v>18</v>
      </c>
      <c r="B12" s="393"/>
      <c r="C12" s="3" t="s">
        <v>22</v>
      </c>
      <c r="D12" s="14" t="s">
        <v>20</v>
      </c>
      <c r="E12" s="14"/>
      <c r="F12" s="71">
        <f>igazgatás!F12+adók!F12+temető!F12+rendezvények!F12+'téli közf.'!F12+hosszúi.közf.!F12+'út üzemelt.'!F12+közvilágítás!F12+zöldterület!F12+'város-község'!F12+könyvtár!F12+közművelődés!F12+gyermekjólét!F12+'Egyéb szociális'!F12+'NEM KELL!!családseg.'!F12+'NEM KELL!Önkorm elsz.'!F12</f>
        <v>0</v>
      </c>
      <c r="G12" s="71">
        <f>igazgatás!G12+adók!G12+temető!G12+rendezvények!G12+'téli közf.'!G12+hosszúi.közf.!G12+'út üzemelt.'!G12+közvilágítás!G12+zöldterület!G12+'város-község'!G12+könyvtár!G12+közművelődés!G12+gyermekjólét!G12+'Egyéb szociális'!G12+'NEM KELL!!családseg.'!G12+'NEM KELL!Önkorm elsz.'!G12</f>
        <v>0</v>
      </c>
      <c r="H12" s="71">
        <f>igazgatás!H12+adók!H12+temető!H12+rendezvények!H12+'téli közf.'!H12+hosszúi.közf.!H12+'út üzemelt.'!H12+közvilágítás!H12+zöldterület!H12+'város-község'!H12+könyvtár!H12+közművelődés!H12+gyermekjólét!H12+'Egyéb szociális'!H12+'NEM KELL!!családseg.'!H12+'NEM KELL!Önkorm elsz.'!H12</f>
        <v>0</v>
      </c>
      <c r="I12" s="71">
        <f>igazgatás!I12+adók!I12+temető!I12+rendezvények!I12+'téli közf.'!I12+hosszúi.közf.!I12+'út üzemelt.'!I12+közvilágítás!I12+zöldterület!I12+'város-község'!I12+könyvtár!I12+gyermekjólét!I12+közművelődés!I12+civilszerv!I12+Fertőző!I12+'Egyéb szociális'!I12+'NEM KELL!!családseg.'!I12+'NEM KELL!Önkorm elsz.'!I12</f>
        <v>604520</v>
      </c>
      <c r="J12" s="133" t="str">
        <f t="shared" si="0"/>
        <v xml:space="preserve"> </v>
      </c>
      <c r="K12" s="71">
        <f>igazgatás!K12+adók!K12+temető!K12+rendezvények!K12+'téli közf.'!K12+hosszúi.közf.!K12+'út üzemelt.'!K12+közvilágítás!K12+zöldterület!K12+'város-község'!K12+könyvtár!K12+gyermekjólét!K12+közművelődés!K12+civilszerv!K12+Fertőző!K12+'Egyéb szociális'!K12+'NEM KELL!!családseg.'!K12+'NEM KELL!Önkorm elsz.'!K12</f>
        <v>0</v>
      </c>
      <c r="L12" s="71">
        <f>igazgatás!L12+adók!L12+temető!L12+rendezvények!L12+'téli közf.'!L12+hosszúi.közf.!L12+'út üzemelt.'!L12+közvilágítás!L12+zöldterület!L12+'város-község'!L12+könyvtár!L12+közművelődés!L12+gyermekjólét!L12+'Egyéb szociális'!L12+'NEM KELL!!családseg.'!L12+'NEM KELL!Önkorm elsz.'!L12</f>
        <v>419100</v>
      </c>
      <c r="M12" s="71">
        <f>igazgatás!M12+adók!M12+temető!M12+rendezvények!M12+'téli közf.'!M12+hosszúi.közf.!M12+'út üzemelt.'!M12+közvilágítás!M12+zöldterület!M12+'város-község'!M12+könyvtár!M12+gyermekjólét!M12+közművelődés!M12+civilszerv!M12+Fertőző!M12+'Egyéb szociális'!M12+'NEM KELL!!családseg.'!M12+'NEM KELL!Önkorm elsz.'!M12</f>
        <v>419100</v>
      </c>
      <c r="N12" s="71">
        <f>igazgatás!N12+adók!N12+temető!N12+rendezvények!N12+'téli közf.'!N12+hosszúi.közf.!N12+'út üzemelt.'!N12+közvilágítás!N12+zöldterület!N12+'város-község'!N12+könyvtár!N12+gyermekjólét!N12+közművelődés!N12+civilszerv!N12+Fertőző!N12+'Egyéb szociális'!N12+'NEM KELL!!családseg.'!N12+'NEM KELL!Önkorm elsz.'!N12</f>
        <v>419100</v>
      </c>
      <c r="O12" s="133">
        <f t="shared" si="1"/>
        <v>1</v>
      </c>
      <c r="P12" s="71">
        <f>igazgatás!P12+adók!P12+temető!P12+rendezvények!P12+'téli közf.'!P12+hosszúi.közf.!P12+'út üzemelt.'!P12+közvilágítás!P12+zöldterület!P12+'város-község'!P12+könyvtár!P12+gyermekjólét!P12+közművelődés!P12+civilszerv!P12+Fertőző!P12+'Egyéb szociális'!P12+'NEM KELL!!családseg.'!P12+'NEM KELL!Önkorm elsz.'!P12</f>
        <v>0</v>
      </c>
    </row>
    <row r="13" spans="1:16" x14ac:dyDescent="0.2">
      <c r="A13" s="392" t="s">
        <v>21</v>
      </c>
      <c r="B13" s="393"/>
      <c r="C13" s="3" t="s">
        <v>19</v>
      </c>
      <c r="D13" s="14" t="s">
        <v>23</v>
      </c>
      <c r="E13" s="14"/>
      <c r="F13" s="71">
        <f>igazgatás!F13+adók!F13+temető!F13+rendezvények!F13+'téli közf.'!F13+hosszúi.közf.!F13+'út üzemelt.'!F13+közvilágítás!F13+zöldterület!F13+'város-község'!F13+könyvtár!F13+közművelődés!F13+gyermekjólét!F13+'Egyéb szociális'!F13+'NEM KELL!!családseg.'!F13+'NEM KELL!Önkorm elsz.'!F13</f>
        <v>0</v>
      </c>
      <c r="G13" s="71">
        <f>igazgatás!G13+adók!G13+temető!G13+rendezvények!G13+'téli közf.'!G13+hosszúi.közf.!G13+'út üzemelt.'!G13+közvilágítás!G13+zöldterület!G13+'város-község'!G13+könyvtár!G13+közművelődés!G13+gyermekjólét!G13+'Egyéb szociális'!G13+'NEM KELL!!családseg.'!G13+'NEM KELL!Önkorm elsz.'!G13</f>
        <v>0</v>
      </c>
      <c r="H13" s="71">
        <f>igazgatás!H13+adók!H13+temető!H13+rendezvények!H13+'téli közf.'!H13+hosszúi.közf.!H13+'út üzemelt.'!H13+közvilágítás!H13+zöldterület!H13+'város-község'!H13+könyvtár!H13+közművelődés!H13+gyermekjólét!H13+'Egyéb szociális'!H13+'NEM KELL!!családseg.'!H13+'NEM KELL!Önkorm elsz.'!H13</f>
        <v>0</v>
      </c>
      <c r="I13" s="71">
        <f>igazgatás!I13+adók!I13+temető!I13+rendezvények!I13+'téli közf.'!I13+hosszúi.közf.!I13+'út üzemelt.'!I13+közvilágítás!I13+zöldterület!I13+'város-község'!I13+könyvtár!I13+gyermekjólét!I13+közművelődés!I13+civilszerv!I13+Fertőző!I13+'Egyéb szociális'!I13+'NEM KELL!!családseg.'!I13+'NEM KELL!Önkorm elsz.'!I13</f>
        <v>0</v>
      </c>
      <c r="J13" s="133" t="str">
        <f t="shared" si="0"/>
        <v xml:space="preserve"> </v>
      </c>
      <c r="K13" s="71">
        <f>igazgatás!K13+adók!K13+temető!K13+rendezvények!K13+'téli közf.'!K13+hosszúi.közf.!K13+'út üzemelt.'!K13+közvilágítás!K13+zöldterület!K13+'város-község'!K13+könyvtár!K13+gyermekjólét!K13+közművelődés!K13+civilszerv!K13+Fertőző!K13+'Egyéb szociális'!K13+'NEM KELL!!családseg.'!K13+'NEM KELL!Önkorm elsz.'!K13</f>
        <v>0</v>
      </c>
      <c r="L13" s="71">
        <f>igazgatás!L13+adók!L13+temető!L13+rendezvények!L13+'téli közf.'!L13+hosszúi.közf.!L13+'út üzemelt.'!L13+közvilágítás!L13+zöldterület!L13+'város-község'!L13+könyvtár!L13+közművelődés!L13+gyermekjólét!L13+'Egyéb szociális'!L13+'NEM KELL!!családseg.'!L13+'NEM KELL!Önkorm elsz.'!L13</f>
        <v>0</v>
      </c>
      <c r="M13" s="71">
        <f>igazgatás!M13+adók!M13+temető!M13+rendezvények!M13+'téli közf.'!M13+hosszúi.közf.!M13+'út üzemelt.'!M13+közvilágítás!M13+zöldterület!M13+'város-község'!M13+könyvtár!M13+gyermekjólét!M13+közművelődés!M13+civilszerv!M13+Fertőző!M13+'Egyéb szociális'!M13+'NEM KELL!!családseg.'!M13+'NEM KELL!Önkorm elsz.'!M13</f>
        <v>0</v>
      </c>
      <c r="N13" s="71">
        <f>igazgatás!N13+adók!N13+temető!N13+rendezvények!N13+'téli közf.'!N13+hosszúi.közf.!N13+'út üzemelt.'!N13+közvilágítás!N13+zöldterület!N13+'város-község'!N13+könyvtár!N13+gyermekjólét!N13+közművelődés!N13+civilszerv!N13+Fertőző!N13+'Egyéb szociális'!N13+'NEM KELL!!családseg.'!N13+'NEM KELL!Önkorm elsz.'!N13</f>
        <v>0</v>
      </c>
      <c r="O13" s="133" t="str">
        <f t="shared" si="1"/>
        <v xml:space="preserve"> </v>
      </c>
      <c r="P13" s="71">
        <f>igazgatás!P13+adók!P13+temető!P13+rendezvények!P13+'téli közf.'!P13+hosszúi.közf.!P13+'út üzemelt.'!P13+közvilágítás!P13+zöldterület!P13+'város-község'!P13+könyvtár!P13+gyermekjólét!P13+közművelődés!P13+civilszerv!P13+Fertőző!P13+'Egyéb szociális'!P13+'NEM KELL!!családseg.'!P13+'NEM KELL!Önkorm elsz.'!P13</f>
        <v>0</v>
      </c>
    </row>
    <row r="14" spans="1:16" s="80" customFormat="1" ht="15.75" x14ac:dyDescent="0.25">
      <c r="A14" s="394" t="s">
        <v>24</v>
      </c>
      <c r="B14" s="395"/>
      <c r="C14" s="4" t="s">
        <v>25</v>
      </c>
      <c r="D14" s="15" t="s">
        <v>26</v>
      </c>
      <c r="E14" s="15"/>
      <c r="F14" s="72">
        <f>igazgatás!F14+adók!F14+temető!F14+rendezvények!F14+'téli közf.'!F14+hosszúi.közf.!F14+'út üzemelt.'!F14+közvilágítás!F14+zöldterület!F14+'város-község'!F14+könyvtár!F14+közművelődés!F14+gyermekjólét!F14+'Egyéb szociális'!F14+'NEM KELL!!családseg.'!F14+'NEM KELL!Önkorm elsz.'!F14</f>
        <v>11266</v>
      </c>
      <c r="G14" s="72">
        <f>igazgatás!G14+adók!G14+temető!G14+rendezvények!G14+'téli közf.'!G14+hosszúi.közf.!G14+'út üzemelt.'!G14+közvilágítás!G14+zöldterület!G14+'város-község'!G14+könyvtár!G14+közművelődés!G14+gyermekjólét!G14+'Egyéb szociális'!G14+'NEM KELL!!családseg.'!G14+'NEM KELL!Önkorm elsz.'!G14</f>
        <v>0</v>
      </c>
      <c r="H14" s="72">
        <f>igazgatás!H14+adók!H14+temető!H14+rendezvények!H14+'téli közf.'!H14+hosszúi.közf.!H14+'út üzemelt.'!H14+közvilágítás!H14+zöldterület!H14+'város-község'!H14+könyvtár!H14+közművelődés!H14+gyermekjólét!H14+'Egyéb szociális'!H14+'NEM KELL!!családseg.'!H14+'NEM KELL!Önkorm elsz.'!H14</f>
        <v>11266</v>
      </c>
      <c r="I14" s="72">
        <f>igazgatás!I14+adók!I14+temető!I14+rendezvények!I14+'téli közf.'!I14+hosszúi.közf.!I14+'út üzemelt.'!I14+közvilágítás!I14+zöldterület!I14+'város-község'!I14+könyvtár!I14+gyermekjólét!I14+közművelődés!I14+civilszerv!I14+Fertőző!I14+'Egyéb szociális'!I14+'Int-en kív.gy.étk.'!I14</f>
        <v>18659069</v>
      </c>
      <c r="J14" s="72">
        <f>igazgatás!J14+adók!J14+temető!J14+rendezvények!J14+'téli közf.'!J14+hosszúi.közf.!J14+'út üzemelt.'!J14+közvilágítás!J14+zöldterület!J14+'város-község'!J14+könyvtár!J14+gyermekjólét!J14+közművelődés!J14+civilszerv!J14+Fertőző!J14+'Egyéb szociális'!J14+'Int-en kív.gy.étk.'!J14</f>
        <v>16902.017295240043</v>
      </c>
      <c r="K14" s="72">
        <f>igazgatás!K14+adók!K14+temető!K14+rendezvények!K14+'téli közf.'!K14+hosszúi.közf.!K14+'út üzemelt.'!K14+közvilágítás!K14+zöldterület!K14+'város-község'!K14+könyvtár!K14+gyermekjólét!K14+közművelődés!K14+civilszerv!K14+Fertőző!K14+'Egyéb szociális'!K14+'Int-en kív.gy.étk.'!K14</f>
        <v>15500009</v>
      </c>
      <c r="L14" s="72">
        <f>igazgatás!L14+adók!L14+temető!L14+rendezvények!L14+'téli közf.'!L14+hosszúi.közf.!L14+'út üzemelt.'!L14+közvilágítás!L14+zöldterület!L14+'város-község'!L14+könyvtár!L14+gyermekjólét!L14+közművelődés!L14+civilszerv!L14+Fertőző!L14+'Egyéb szociális'!L14+'Int-en kív.gy.étk.'!L14</f>
        <v>419100</v>
      </c>
      <c r="M14" s="72">
        <f>igazgatás!M14+adók!M14+temető!M14+rendezvények!M14+'téli közf.'!M14+hosszúi.közf.!M14+'út üzemelt.'!M14+közvilágítás!M14+zöldterület!M14+'város-község'!M14+könyvtár!M14+gyermekjólét!M14+közművelődés!M14+civilszerv!M14+Fertőző!M14+'Egyéb szociális'!M14+'Int-en kív.gy.étk.'!M14</f>
        <v>15919109</v>
      </c>
      <c r="N14" s="72">
        <f>igazgatás!N14+adók!N14+temető!N14+rendezvények!N14+'téli közf.'!N14+hosszúi.közf.!N14+'út üzemelt.'!N14+közvilágítás!N14+zöldterület!N14+'város-község'!N14+könyvtár!N14+gyermekjólét!N14+közművelődés!N14+civilszerv!N14+Fertőző!N14+'Egyéb szociális'!N14+'Int-en kív.gy.étk.'!N14</f>
        <v>12358338</v>
      </c>
      <c r="O14" s="143">
        <f t="shared" si="1"/>
        <v>0.77632096117942284</v>
      </c>
      <c r="P14" s="72">
        <f>igazgatás!P14+adók!P14+temető!P14+rendezvények!P14+'téli közf.'!P14+hosszúi.közf.!P14+'út üzemelt.'!P14+közvilágítás!P14+zöldterület!P14+'város-község'!P14+könyvtár!P14+gyermekjólét!P14+közművelődés!P14+civilszerv!P14+Fertőző!P14+'Egyéb szociális'!P14+'Int-en kív.gy.étk.'!P14</f>
        <v>15500009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72">
        <f>igazgatás!F15+adók!F15+temető!F15+rendezvények!F15+'téli közf.'!F15+hosszúi.közf.!F15+'út üzemelt.'!F15+közvilágítás!F15+zöldterület!F15+'város-község'!F15+könyvtár!F15+közművelődés!F15+gyermekjólét!F15+'Egyéb szociális'!F15+'NEM KELL!!családseg.'!F15+'NEM KELL!Önkorm elsz.'!F15</f>
        <v>14024</v>
      </c>
      <c r="G15" s="71">
        <f>igazgatás!G15+adók!G15+temető!G15+rendezvények!G15+'téli közf.'!G15+hosszúi.közf.!G15+'út üzemelt.'!G15+közvilágítás!G15+zöldterület!G15+'város-község'!G15+könyvtár!G15+közművelődés!G15+gyermekjólét!G15+'Egyéb szociális'!G15+'NEM KELL!!családseg.'!G15+'NEM KELL!Önkorm elsz.'!G15</f>
        <v>0</v>
      </c>
      <c r="H15" s="71">
        <f>igazgatás!H15+adók!H15+temető!H15+rendezvények!H15+'téli közf.'!H15+hosszúi.közf.!H15+'út üzemelt.'!H15+közvilágítás!H15+zöldterület!H15+'város-község'!H15+könyvtár!H15+közművelődés!H15+gyermekjólét!H15+'Egyéb szociális'!H15+'NEM KELL!!családseg.'!H15+'NEM KELL!Önkorm elsz.'!H15</f>
        <v>13424</v>
      </c>
      <c r="I15" s="71">
        <f>igazgatás!I15+adók!I15+temető!I15+rendezvények!I15+'téli közf.'!I15+hosszúi.közf.!I15+'út üzemelt.'!I15+közvilágítás!I15+zöldterület!I15+'város-község'!I15+könyvtár!I15+gyermekjólét!I15+közművelődés!I15+civilszerv!I15+Fertőző!I15+'Egyéb szociális'!I15+'NEM KELL!!családseg.'!I15+'NEM KELL!Önkorm elsz.'!I15</f>
        <v>0</v>
      </c>
      <c r="J15" s="133">
        <f t="shared" si="0"/>
        <v>0</v>
      </c>
      <c r="K15" s="71">
        <f>igazgatás!K15+adók!K15+temető!K15+rendezvények!K15+'téli közf.'!K15+hosszúi.közf.!K15+'út üzemelt.'!K15+közvilágítás!K15+zöldterület!K15+'város-község'!K15+könyvtár!K15+gyermekjólét!K15+közművelődés!K15+civilszerv!K15+Fertőző!K15+'Egyéb szociális'!K15+'NEM KELL!!családseg.'!K15+'NEM KELL!Önkorm elsz.'!K15</f>
        <v>0</v>
      </c>
      <c r="L15" s="71">
        <f>igazgatás!L15+adók!L15+temető!L15+rendezvények!L15+'téli közf.'!L15+hosszúi.közf.!L15+'út üzemelt.'!L15+közvilágítás!L15+zöldterület!L15+'város-község'!L15+könyvtár!L15+közművelődés!L15+gyermekjólét!L15+'Egyéb szociális'!L15+'NEM KELL!!családseg.'!L15+'NEM KELL!Önkorm elsz.'!L15</f>
        <v>0</v>
      </c>
      <c r="M15" s="71">
        <f>igazgatás!M15+adók!M15+temető!M15+rendezvények!M15+'téli közf.'!M15+hosszúi.közf.!M15+'út üzemelt.'!M15+közvilágítás!M15+zöldterület!M15+'város-község'!M15+könyvtár!M15+gyermekjólét!M15+közművelődés!M15+civilszerv!M15+Fertőző!M15+'Egyéb szociális'!M15+'NEM KELL!!családseg.'!M15+'NEM KELL!Önkorm elsz.'!M15</f>
        <v>0</v>
      </c>
      <c r="N15" s="71">
        <f>igazgatás!N15+adók!N15+temető!N15+rendezvények!N15+'téli közf.'!N15+hosszúi.közf.!N15+'út üzemelt.'!N15+közvilágítás!N15+zöldterület!N15+'város-község'!N15+könyvtár!N15+gyermekjólét!N15+közművelődés!N15+civilszerv!N15+Fertőző!N15+'Egyéb szociális'!N15+'NEM KELL!!családseg.'!N15+'NEM KELL!Önkorm elsz.'!N15</f>
        <v>0</v>
      </c>
      <c r="O15" s="133" t="str">
        <f t="shared" si="1"/>
        <v xml:space="preserve"> </v>
      </c>
      <c r="P15" s="71">
        <f>igazgatás!P15+adók!P15+temető!P15+rendezvények!P15+'téli közf.'!P15+hosszúi.közf.!P15+'út üzemelt.'!P15+közvilágítás!P15+zöldterület!P15+'város-község'!P15+könyvtár!P15+gyermekjólét!P15+közművelődés!P15+civilszerv!P15+Fertőző!P15+'Egyéb szociális'!P15+'NEM KELL!!családseg.'!P15+'NEM KELL!Önkorm elsz.'!P15</f>
        <v>0</v>
      </c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71">
        <f>igazgatás!F16+adók!F16+temető!F16+rendezvények!F16+'téli közf.'!F16+hosszúi.közf.!F16+'út üzemelt.'!F16+közvilágítás!F16+zöldterület!F16+'város-község'!F16+könyvtár!F16+közművelődés!F16+gyermekjólét!F16+'Egyéb szociális'!F16+'NEM KELL!!családseg.'!F16+'NEM KELL!Önkorm elsz.'!F16</f>
        <v>0</v>
      </c>
      <c r="G16" s="71">
        <f>igazgatás!G16+adók!G16+temető!G16+rendezvények!G16+'téli közf.'!G16+hosszúi.közf.!G16+'út üzemelt.'!G16+közvilágítás!G16+zöldterület!G16+'város-község'!G16+könyvtár!G16+közművelődés!G16+gyermekjólét!G16+'Egyéb szociális'!G16+'NEM KELL!!családseg.'!G16+'NEM KELL!Önkorm elsz.'!G16</f>
        <v>0</v>
      </c>
      <c r="H16" s="71">
        <f>igazgatás!H16+adók!H16+temető!H16+rendezvények!H16+'téli közf.'!H16+hosszúi.közf.!H16+'út üzemelt.'!H16+közvilágítás!H16+zöldterület!H16+'város-község'!H16+könyvtár!H16+közművelődés!H16+gyermekjólét!H16+'Egyéb szociális'!H16+'NEM KELL!!családseg.'!H16+'NEM KELL!Önkorm elsz.'!H16</f>
        <v>0</v>
      </c>
      <c r="I16" s="71">
        <f>igazgatás!I16+adók!I16+temető!I16+rendezvények!I16+'téli közf.'!I16+hosszúi.közf.!I16+'út üzemelt.'!I16+közvilágítás!I16+zöldterület!I16+'város-község'!I16+könyvtár!I16+gyermekjólét!I16+közművelődés!I16+civilszerv!I16+Fertőző!I16+'Egyéb szociális'!I16+'NEM KELL!!családseg.'!I16+'NEM KELL!Önkorm elsz.'!I16</f>
        <v>0</v>
      </c>
      <c r="J16" s="133" t="str">
        <f t="shared" si="0"/>
        <v xml:space="preserve"> </v>
      </c>
      <c r="K16" s="71">
        <f>igazgatás!K16+adók!K16+temető!K16+rendezvények!K16+'téli közf.'!K16+hosszúi.közf.!K16+'út üzemelt.'!K16+közvilágítás!K16+zöldterület!K16+'város-község'!K16+könyvtár!K16+gyermekjólét!K16+közművelődés!K16+civilszerv!K16+Fertőző!K16+'Egyéb szociális'!K16+'NEM KELL!!családseg.'!K16+'NEM KELL!Önkorm elsz.'!K16</f>
        <v>0</v>
      </c>
      <c r="L16" s="71">
        <f>igazgatás!L16+adók!L16+temető!L16+rendezvények!L16+'téli közf.'!L16+hosszúi.közf.!L16+'út üzemelt.'!L16+közvilágítás!L16+zöldterület!L16+'város-község'!L16+könyvtár!L16+közművelődés!L16+gyermekjólét!L16+'Egyéb szociális'!L16+'NEM KELL!!családseg.'!L16+'NEM KELL!Önkorm elsz.'!L16</f>
        <v>0</v>
      </c>
      <c r="M16" s="71">
        <f>igazgatás!M16+adók!M16+temető!M16+rendezvények!M16+'téli közf.'!M16+hosszúi.közf.!M16+'út üzemelt.'!M16+közvilágítás!M16+zöldterület!M16+'város-község'!M16+könyvtár!M16+gyermekjólét!M16+közművelődés!M16+civilszerv!M16+Fertőző!M16+'Egyéb szociális'!M16+'NEM KELL!!családseg.'!M16+'NEM KELL!Önkorm elsz.'!M16</f>
        <v>0</v>
      </c>
      <c r="N16" s="71">
        <f>igazgatás!N16+adók!N16+temető!N16+rendezvények!N16+'téli közf.'!N16+hosszúi.közf.!N16+'út üzemelt.'!N16+közvilágítás!N16+zöldterület!N16+'város-község'!N16+könyvtár!N16+gyermekjólét!N16+közművelődés!N16+civilszerv!N16+Fertőző!N16+'Egyéb szociális'!N16+'NEM KELL!!családseg.'!N16+'NEM KELL!Önkorm elsz.'!N16</f>
        <v>0</v>
      </c>
      <c r="O16" s="133" t="str">
        <f t="shared" si="1"/>
        <v xml:space="preserve"> </v>
      </c>
      <c r="P16" s="71">
        <f>igazgatás!P16+adók!P16+temető!P16+rendezvények!P16+'téli közf.'!P16+hosszúi.közf.!P16+'út üzemelt.'!P16+közvilágítás!P16+zöldterület!P16+'város-község'!P16+könyvtár!P16+gyermekjólét!P16+közművelődés!P16+civilszerv!P16+Fertőző!P16+'Egyéb szociális'!P16+'NEM KELL!!családseg.'!P16+'NEM KELL!Önkorm elsz.'!P16</f>
        <v>0</v>
      </c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71">
        <f>igazgatás!F17+adók!F17+temető!F17+rendezvények!F17+'téli közf.'!F17+hosszúi.közf.!F17+'út üzemelt.'!F17+közvilágítás!F17+zöldterület!F17+'város-község'!F17+könyvtár!F17+közművelődés!F17+gyermekjólét!F17+'Egyéb szociális'!F17+'NEM KELL!!családseg.'!F17+'NEM KELL!Önkorm elsz.'!F17</f>
        <v>0</v>
      </c>
      <c r="G17" s="71">
        <f>igazgatás!G17+adók!G17+temető!G17+rendezvények!G17+'téli közf.'!G17+hosszúi.közf.!G17+'út üzemelt.'!G17+közvilágítás!G17+zöldterület!G17+'város-község'!G17+könyvtár!G17+közművelődés!G17+gyermekjólét!G17+'Egyéb szociális'!G17+'NEM KELL!!családseg.'!G17+'NEM KELL!Önkorm elsz.'!G17</f>
        <v>0</v>
      </c>
      <c r="H17" s="71">
        <f>igazgatás!H17+adók!H17+temető!H17+rendezvények!H17+'téli közf.'!H17+hosszúi.közf.!H17+'út üzemelt.'!H17+közvilágítás!H17+zöldterület!H17+'város-község'!H17+könyvtár!H17+közművelődés!H17+gyermekjólét!H17+'Egyéb szociális'!H17+'NEM KELL!!családseg.'!H17+'NEM KELL!Önkorm elsz.'!H17</f>
        <v>0</v>
      </c>
      <c r="I17" s="71">
        <f>igazgatás!I17+adók!I17+temető!I17+rendezvények!I17+'téli közf.'!I17+hosszúi.közf.!I17+'út üzemelt.'!I17+közvilágítás!I17+zöldterület!I17+'város-község'!I17+könyvtár!I17+gyermekjólét!I17+közművelődés!I17+civilszerv!I17+Fertőző!I17+'Egyéb szociális'!I17+'NEM KELL!!családseg.'!I17+'NEM KELL!Önkorm elsz.'!I17</f>
        <v>0</v>
      </c>
      <c r="J17" s="133" t="str">
        <f t="shared" si="0"/>
        <v xml:space="preserve"> </v>
      </c>
      <c r="K17" s="71">
        <f>igazgatás!K17+adók!K17+temető!K17+rendezvények!K17+'téli közf.'!K17+hosszúi.közf.!K17+'út üzemelt.'!K17+közvilágítás!K17+zöldterület!K17+'város-község'!K17+könyvtár!K17+gyermekjólét!K17+közművelődés!K17+civilszerv!K17+Fertőző!K17+'Egyéb szociális'!K17+'NEM KELL!!családseg.'!K17+'NEM KELL!Önkorm elsz.'!K17</f>
        <v>0</v>
      </c>
      <c r="L17" s="71">
        <f>igazgatás!L17+adók!L17+temető!L17+rendezvények!L17+'téli közf.'!L17+hosszúi.közf.!L17+'út üzemelt.'!L17+közvilágítás!L17+zöldterület!L17+'város-község'!L17+könyvtár!L17+közművelődés!L17+gyermekjólét!L17+'Egyéb szociális'!L17+'NEM KELL!!családseg.'!L17+'NEM KELL!Önkorm elsz.'!L17</f>
        <v>0</v>
      </c>
      <c r="M17" s="71">
        <f>igazgatás!M17+adók!M17+temető!M17+rendezvények!M17+'téli közf.'!M17+hosszúi.közf.!M17+'út üzemelt.'!M17+közvilágítás!M17+zöldterület!M17+'város-község'!M17+könyvtár!M17+gyermekjólét!M17+közművelődés!M17+civilszerv!M17+Fertőző!M17+'Egyéb szociális'!M17+'NEM KELL!!családseg.'!M17+'NEM KELL!Önkorm elsz.'!M17</f>
        <v>0</v>
      </c>
      <c r="N17" s="71">
        <f>igazgatás!N17+adók!N17+temető!N17+rendezvények!N17+'téli közf.'!N17+hosszúi.közf.!N17+'út üzemelt.'!N17+közvilágítás!N17+zöldterület!N17+'város-község'!N17+könyvtár!N17+gyermekjólét!N17+közművelődés!N17+civilszerv!N17+Fertőző!N17+'Egyéb szociális'!N17+'NEM KELL!!családseg.'!N17+'NEM KELL!Önkorm elsz.'!N17</f>
        <v>0</v>
      </c>
      <c r="O17" s="133" t="str">
        <f t="shared" si="1"/>
        <v xml:space="preserve"> </v>
      </c>
      <c r="P17" s="71">
        <f>igazgatás!P17+adók!P17+temető!P17+rendezvények!P17+'téli közf.'!P17+hosszúi.közf.!P17+'út üzemelt.'!P17+közvilágítás!P17+zöldterület!P17+'város-község'!P17+könyvtár!P17+gyermekjólét!P17+közművelődés!P17+civilszerv!P17+Fertőző!P17+'Egyéb szociális'!P17+'NEM KELL!!családseg.'!P17+'NEM KELL!Önkorm elsz.'!P17</f>
        <v>0</v>
      </c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71">
        <f>igazgatás!F18+adók!F18+temető!F18+rendezvények!F18+'téli közf.'!F18+hosszúi.közf.!F18+'út üzemelt.'!F18+közvilágítás!F18+zöldterület!F18+'város-község'!F18+könyvtár!F18+közművelődés!F18+gyermekjólét!F18+'Egyéb szociális'!F18+'NEM KELL!!családseg.'!F18+'NEM KELL!Önkorm elsz.'!F18</f>
        <v>0</v>
      </c>
      <c r="G18" s="71">
        <f>igazgatás!G18+adók!G18+temető!G18+rendezvények!G18+'téli közf.'!G18+hosszúi.közf.!G18+'út üzemelt.'!G18+közvilágítás!G18+zöldterület!G18+'város-község'!G18+könyvtár!G18+közművelődés!G18+gyermekjólét!G18+'Egyéb szociális'!G18+'NEM KELL!!családseg.'!G18+'NEM KELL!Önkorm elsz.'!G18</f>
        <v>0</v>
      </c>
      <c r="H18" s="71">
        <f>igazgatás!H18+adók!H18+temető!H18+rendezvények!H18+'téli közf.'!H18+hosszúi.közf.!H18+'út üzemelt.'!H18+közvilágítás!H18+zöldterület!H18+'város-község'!H18+könyvtár!H18+közművelődés!H18+gyermekjólét!H18+'Egyéb szociális'!H18+'NEM KELL!!családseg.'!H18+'NEM KELL!Önkorm elsz.'!H18</f>
        <v>0</v>
      </c>
      <c r="I18" s="71">
        <f>igazgatás!I18+adók!I18+temető!I18+rendezvények!I18+'téli közf.'!I18+hosszúi.közf.!I18+'út üzemelt.'!I18+közvilágítás!I18+zöldterület!I18+'város-község'!I18+könyvtár!I18+gyermekjólét!I18+közművelődés!I18+civilszerv!I18+Fertőző!I18+'Egyéb szociális'!I18+'NEM KELL!!családseg.'!I18+'NEM KELL!Önkorm elsz.'!I18</f>
        <v>0</v>
      </c>
      <c r="J18" s="133" t="str">
        <f t="shared" si="0"/>
        <v xml:space="preserve"> </v>
      </c>
      <c r="K18" s="71">
        <f>igazgatás!K18+adók!K18+temető!K18+rendezvények!K18+'téli közf.'!K18+hosszúi.közf.!K18+'út üzemelt.'!K18+közvilágítás!K18+zöldterület!K18+'város-község'!K18+könyvtár!K18+gyermekjólét!K18+közművelődés!K18+civilszerv!K18+Fertőző!K18+'Egyéb szociális'!K18+'NEM KELL!!családseg.'!K18+'NEM KELL!Önkorm elsz.'!K18</f>
        <v>0</v>
      </c>
      <c r="L18" s="71">
        <f>igazgatás!L18+adók!L18+temető!L18+rendezvények!L18+'téli közf.'!L18+hosszúi.közf.!L18+'út üzemelt.'!L18+közvilágítás!L18+zöldterület!L18+'város-község'!L18+könyvtár!L18+közművelődés!L18+gyermekjólét!L18+'Egyéb szociális'!L18+'NEM KELL!!családseg.'!L18+'NEM KELL!Önkorm elsz.'!L18</f>
        <v>0</v>
      </c>
      <c r="M18" s="71">
        <f>igazgatás!M18+adók!M18+temető!M18+rendezvények!M18+'téli közf.'!M18+hosszúi.közf.!M18+'út üzemelt.'!M18+közvilágítás!M18+zöldterület!M18+'város-község'!M18+könyvtár!M18+gyermekjólét!M18+közművelődés!M18+civilszerv!M18+Fertőző!M18+'Egyéb szociális'!M18+'NEM KELL!!családseg.'!M18+'NEM KELL!Önkorm elsz.'!M18</f>
        <v>0</v>
      </c>
      <c r="N18" s="71">
        <f>igazgatás!N18+adók!N18+temető!N18+rendezvények!N18+'téli közf.'!N18+hosszúi.közf.!N18+'út üzemelt.'!N18+közvilágítás!N18+zöldterület!N18+'város-község'!N18+könyvtár!N18+gyermekjólét!N18+közművelődés!N18+civilszerv!N18+Fertőző!N18+'Egyéb szociális'!N18+'NEM KELL!!családseg.'!N18+'NEM KELL!Önkorm elsz.'!N18</f>
        <v>0</v>
      </c>
      <c r="O18" s="133" t="str">
        <f t="shared" si="1"/>
        <v xml:space="preserve"> </v>
      </c>
      <c r="P18" s="71">
        <f>igazgatás!P18+adók!P18+temető!P18+rendezvények!P18+'téli közf.'!P18+hosszúi.közf.!P18+'út üzemelt.'!P18+közvilágítás!P18+zöldterület!P18+'város-község'!P18+könyvtár!P18+gyermekjólét!P18+közművelődés!P18+civilszerv!P18+Fertőző!P18+'Egyéb szociális'!P18+'NEM KELL!!családseg.'!P18+'NEM KELL!Önkorm elsz.'!P18</f>
        <v>0</v>
      </c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71">
        <f>igazgatás!F19+adók!F19+temető!F19+rendezvények!F19+'téli közf.'!F19+hosszúi.közf.!F19+'út üzemelt.'!F19+közvilágítás!F19+zöldterület!F19+'város-község'!F19+könyvtár!F19+közművelődés!F19+gyermekjólét!F19+'Egyéb szociális'!F19+'NEM KELL!!családseg.'!F19+'NEM KELL!Önkorm elsz.'!F19</f>
        <v>0</v>
      </c>
      <c r="G19" s="71">
        <f>igazgatás!G19+adók!G19+temető!G19+rendezvények!G19+'téli közf.'!G19+hosszúi.közf.!G19+'út üzemelt.'!G19+közvilágítás!G19+zöldterület!G19+'város-község'!G19+könyvtár!G19+közművelődés!G19+gyermekjólét!G19+'Egyéb szociális'!G19+'NEM KELL!!családseg.'!G19+'NEM KELL!Önkorm elsz.'!G19</f>
        <v>0</v>
      </c>
      <c r="H19" s="71">
        <f>igazgatás!H19+adók!H19+temető!H19+rendezvények!H19+'téli közf.'!H19+hosszúi.közf.!H19+'út üzemelt.'!H19+közvilágítás!H19+zöldterület!H19+'város-község'!H19+könyvtár!H19+közművelődés!H19+gyermekjólét!H19+'Egyéb szociális'!H19+'NEM KELL!!családseg.'!H19+'NEM KELL!Önkorm elsz.'!H19</f>
        <v>0</v>
      </c>
      <c r="I19" s="71">
        <f>igazgatás!I19+adók!I19+temető!I19+rendezvények!I19+'téli közf.'!I19+hosszúi.közf.!I19+'út üzemelt.'!I19+közvilágítás!I19+zöldterület!I19+'város-község'!I19+könyvtár!I19+gyermekjólét!I19+közművelődés!I19+civilszerv!I19+Fertőző!I19+'Egyéb szociális'!I19+'NEM KELL!!családseg.'!I19+'NEM KELL!Önkorm elsz.'!I19</f>
        <v>0</v>
      </c>
      <c r="J19" s="133" t="str">
        <f t="shared" si="0"/>
        <v xml:space="preserve"> </v>
      </c>
      <c r="K19" s="71">
        <f>igazgatás!K19+adók!K19+temető!K19+rendezvények!K19+'téli közf.'!K19+hosszúi.közf.!K19+'út üzemelt.'!K19+közvilágítás!K19+zöldterület!K19+'város-község'!K19+könyvtár!K19+gyermekjólét!K19+közművelődés!K19+civilszerv!K19+Fertőző!K19+'Egyéb szociális'!K19+'NEM KELL!!családseg.'!K19+'NEM KELL!Önkorm elsz.'!K19</f>
        <v>0</v>
      </c>
      <c r="L19" s="71">
        <f>igazgatás!L19+adók!L19+temető!L19+rendezvények!L19+'téli közf.'!L19+hosszúi.közf.!L19+'út üzemelt.'!L19+közvilágítás!L19+zöldterület!L19+'város-község'!L19+könyvtár!L19+közművelődés!L19+gyermekjólét!L19+'Egyéb szociális'!L19+'NEM KELL!!családseg.'!L19+'NEM KELL!Önkorm elsz.'!L19</f>
        <v>0</v>
      </c>
      <c r="M19" s="71">
        <f>igazgatás!M19+adók!M19+temető!M19+rendezvények!M19+'téli közf.'!M19+hosszúi.közf.!M19+'út üzemelt.'!M19+közvilágítás!M19+zöldterület!M19+'város-község'!M19+könyvtár!M19+gyermekjólét!M19+közművelődés!M19+civilszerv!M19+Fertőző!M19+'Egyéb szociális'!M19+'NEM KELL!!családseg.'!M19+'NEM KELL!Önkorm elsz.'!M19</f>
        <v>0</v>
      </c>
      <c r="N19" s="71">
        <f>igazgatás!N19+adók!N19+temető!N19+rendezvények!N19+'téli közf.'!N19+hosszúi.közf.!N19+'út üzemelt.'!N19+közvilágítás!N19+zöldterület!N19+'város-község'!N19+könyvtár!N19+gyermekjólét!N19+közművelődés!N19+civilszerv!N19+Fertőző!N19+'Egyéb szociális'!N19+'NEM KELL!!családseg.'!N19+'NEM KELL!Önkorm elsz.'!N19</f>
        <v>0</v>
      </c>
      <c r="O19" s="133" t="str">
        <f t="shared" si="1"/>
        <v xml:space="preserve"> </v>
      </c>
      <c r="P19" s="71">
        <f>igazgatás!P19+adók!P19+temető!P19+rendezvények!P19+'téli közf.'!P19+hosszúi.közf.!P19+'út üzemelt.'!P19+közvilágítás!P19+zöldterület!P19+'város-község'!P19+könyvtár!P19+gyermekjólét!P19+közművelődés!P19+civilszerv!P19+Fertőző!P19+'Egyéb szociális'!P19+'NEM KELL!!családseg.'!P19+'NEM KELL!Önkorm elsz.'!P19</f>
        <v>0</v>
      </c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71">
        <f>igazgatás!F20+adók!F20+temető!F20+rendezvények!F20+'téli közf.'!F20+hosszúi.közf.!F20+'út üzemelt.'!F20+közvilágítás!F20+zöldterület!F20+'város-község'!F20+könyvtár!F20+közművelődés!F20+gyermekjólét!F20+'Egyéb szociális'!F20+'NEM KELL!!családseg.'!F20+'NEM KELL!Önkorm elsz.'!F20</f>
        <v>0</v>
      </c>
      <c r="G20" s="71">
        <f>igazgatás!G20+adók!G20+temető!G20+rendezvények!G20+'téli közf.'!G20+hosszúi.közf.!G20+'út üzemelt.'!G20+közvilágítás!G20+zöldterület!G20+'város-község'!G20+könyvtár!G20+közművelődés!G20+gyermekjólét!G20+'Egyéb szociális'!G20+'NEM KELL!!családseg.'!G20+'NEM KELL!Önkorm elsz.'!G20</f>
        <v>0</v>
      </c>
      <c r="H20" s="71">
        <f>igazgatás!H20+adók!H20+temető!H20+rendezvények!H20+'téli közf.'!H20+hosszúi.közf.!H20+'út üzemelt.'!H20+közvilágítás!H20+zöldterület!H20+'város-község'!H20+könyvtár!H20+közművelődés!H20+gyermekjólét!H20+'Egyéb szociális'!H20+'NEM KELL!!családseg.'!H20+'NEM KELL!Önkorm elsz.'!H20</f>
        <v>0</v>
      </c>
      <c r="I20" s="71">
        <f>igazgatás!I20+adók!I20+temető!I20+rendezvények!I20+'téli közf.'!I20+hosszúi.közf.!I20+'út üzemelt.'!I20+közvilágítás!I20+zöldterület!I20+'város-község'!I20+könyvtár!I20+gyermekjólét!I20+közművelődés!I20+civilszerv!I20+Fertőző!I20+'Egyéb szociális'!I20+'NEM KELL!!családseg.'!I20+'NEM KELL!Önkorm elsz.'!I20</f>
        <v>0</v>
      </c>
      <c r="J20" s="133" t="str">
        <f t="shared" si="0"/>
        <v xml:space="preserve"> </v>
      </c>
      <c r="K20" s="71">
        <f>igazgatás!K20+adók!K20+temető!K20+rendezvények!K20+'téli közf.'!K20+hosszúi.közf.!K20+'út üzemelt.'!K20+közvilágítás!K20+zöldterület!K20+'város-község'!K20+könyvtár!K20+gyermekjólét!K20+közművelődés!K20+civilszerv!K20+Fertőző!K20+'Egyéb szociális'!K20+'NEM KELL!!családseg.'!K20+'NEM KELL!Önkorm elsz.'!K20</f>
        <v>0</v>
      </c>
      <c r="L20" s="71">
        <f>igazgatás!L20+adók!L20+temető!L20+rendezvények!L20+'téli közf.'!L20+hosszúi.közf.!L20+'út üzemelt.'!L20+közvilágítás!L20+zöldterület!L20+'város-község'!L20+könyvtár!L20+közművelődés!L20+gyermekjólét!L20+'Egyéb szociális'!L20+'NEM KELL!!családseg.'!L20+'NEM KELL!Önkorm elsz.'!L20</f>
        <v>0</v>
      </c>
      <c r="M20" s="71">
        <f>igazgatás!M20+adók!M20+temető!M20+rendezvények!M20+'téli közf.'!M20+hosszúi.közf.!M20+'út üzemelt.'!M20+közvilágítás!M20+zöldterület!M20+'város-község'!M20+könyvtár!M20+gyermekjólét!M20+közművelődés!M20+civilszerv!M20+Fertőző!M20+'Egyéb szociális'!M20+'NEM KELL!!családseg.'!M20+'NEM KELL!Önkorm elsz.'!M20</f>
        <v>0</v>
      </c>
      <c r="N20" s="71">
        <f>igazgatás!N20+adók!N20+temető!N20+rendezvények!N20+'téli közf.'!N20+hosszúi.közf.!N20+'út üzemelt.'!N20+közvilágítás!N20+zöldterület!N20+'város-község'!N20+könyvtár!N20+gyermekjólét!N20+közművelődés!N20+civilszerv!N20+Fertőző!N20+'Egyéb szociális'!N20+'NEM KELL!!családseg.'!N20+'NEM KELL!Önkorm elsz.'!N20</f>
        <v>0</v>
      </c>
      <c r="O20" s="133" t="str">
        <f t="shared" si="1"/>
        <v xml:space="preserve"> </v>
      </c>
      <c r="P20" s="71">
        <f>igazgatás!P20+adók!P20+temető!P20+rendezvények!P20+'téli közf.'!P20+hosszúi.közf.!P20+'út üzemelt.'!P20+közvilágítás!P20+zöldterület!P20+'város-község'!P20+könyvtár!P20+gyermekjólét!P20+közművelődés!P20+civilszerv!P20+Fertőző!P20+'Egyéb szociális'!P20+'NEM KELL!!családseg.'!P20+'NEM KELL!Önkorm elsz.'!P20</f>
        <v>0</v>
      </c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71">
        <f>igazgatás!F21+adók!F21+temető!F21+rendezvények!F21+'téli közf.'!F21+hosszúi.közf.!F21+'út üzemelt.'!F21+közvilágítás!F21+zöldterület!F21+'város-község'!F21+könyvtár!F21+közművelődés!F21+gyermekjólét!F21+'Egyéb szociális'!F21+'NEM KELL!!családseg.'!F21+'NEM KELL!Önkorm elsz.'!F21</f>
        <v>0</v>
      </c>
      <c r="G21" s="71">
        <f>igazgatás!G21+adók!G21+temető!G21+rendezvények!G21+'téli közf.'!G21+hosszúi.közf.!G21+'út üzemelt.'!G21+közvilágítás!G21+zöldterület!G21+'város-község'!G21+könyvtár!G21+közművelődés!G21+gyermekjólét!G21+'Egyéb szociális'!G21+'NEM KELL!!családseg.'!G21+'NEM KELL!Önkorm elsz.'!G21</f>
        <v>0</v>
      </c>
      <c r="H21" s="71">
        <f>igazgatás!H21+adók!H21+temető!H21+rendezvények!H21+'téli közf.'!H21+hosszúi.közf.!H21+'út üzemelt.'!H21+közvilágítás!H21+zöldterület!H21+'város-község'!H21+könyvtár!H21+közművelődés!H21+gyermekjólét!H21+'Egyéb szociális'!H21+'NEM KELL!!családseg.'!H21+'NEM KELL!Önkorm elsz.'!H21</f>
        <v>0</v>
      </c>
      <c r="I21" s="71">
        <f>igazgatás!I21+adók!I21+temető!I21+rendezvények!I21+'téli közf.'!I21+hosszúi.közf.!I21+'út üzemelt.'!I21+közvilágítás!I21+zöldterület!I21+'város-község'!I21+könyvtár!I21+gyermekjólét!I21+közművelődés!I21+civilszerv!I21+Fertőző!I21+'Egyéb szociális'!I21+'NEM KELL!!családseg.'!I21+'NEM KELL!Önkorm elsz.'!I21</f>
        <v>0</v>
      </c>
      <c r="J21" s="133" t="str">
        <f t="shared" si="0"/>
        <v xml:space="preserve"> </v>
      </c>
      <c r="K21" s="71">
        <f>igazgatás!K21+adók!K21+temető!K21+rendezvények!K21+'téli közf.'!K21+hosszúi.közf.!K21+'út üzemelt.'!K21+közvilágítás!K21+zöldterület!K21+'város-község'!K21+könyvtár!K21+gyermekjólét!K21+közművelődés!K21+civilszerv!K21+Fertőző!K21+'Egyéb szociális'!K21+'NEM KELL!!családseg.'!K21+'NEM KELL!Önkorm elsz.'!K21</f>
        <v>0</v>
      </c>
      <c r="L21" s="71">
        <f>igazgatás!L21+adók!L21+temető!L21+rendezvények!L21+'téli közf.'!L21+hosszúi.közf.!L21+'út üzemelt.'!L21+közvilágítás!L21+zöldterület!L21+'város-község'!L21+könyvtár!L21+közművelődés!L21+gyermekjólét!L21+'Egyéb szociális'!L21+'NEM KELL!!családseg.'!L21+'NEM KELL!Önkorm elsz.'!L21</f>
        <v>0</v>
      </c>
      <c r="M21" s="71">
        <f>igazgatás!M21+adók!M21+temető!M21+rendezvények!M21+'téli közf.'!M21+hosszúi.közf.!M21+'út üzemelt.'!M21+közvilágítás!M21+zöldterület!M21+'város-község'!M21+könyvtár!M21+gyermekjólét!M21+közművelődés!M21+civilszerv!M21+Fertőző!M21+'Egyéb szociális'!M21+'NEM KELL!!családseg.'!M21+'NEM KELL!Önkorm elsz.'!M21</f>
        <v>0</v>
      </c>
      <c r="N21" s="71">
        <f>igazgatás!N21+adók!N21+temető!N21+rendezvények!N21+'téli közf.'!N21+hosszúi.közf.!N21+'út üzemelt.'!N21+közvilágítás!N21+zöldterület!N21+'város-község'!N21+könyvtár!N21+gyermekjólét!N21+közművelődés!N21+civilszerv!N21+Fertőző!N21+'Egyéb szociális'!N21+'NEM KELL!!családseg.'!N21+'NEM KELL!Önkorm elsz.'!N21</f>
        <v>0</v>
      </c>
      <c r="O21" s="133" t="str">
        <f t="shared" si="1"/>
        <v xml:space="preserve"> </v>
      </c>
      <c r="P21" s="71">
        <f>igazgatás!P21+adók!P21+temető!P21+rendezvények!P21+'téli közf.'!P21+hosszúi.közf.!P21+'út üzemelt.'!P21+közvilágítás!P21+zöldterület!P21+'város-község'!P21+könyvtár!P21+gyermekjólét!P21+közművelődés!P21+civilszerv!P21+Fertőző!P21+'Egyéb szociális'!P21+'NEM KELL!!családseg.'!P21+'NEM KELL!Önkorm elsz.'!P21</f>
        <v>0</v>
      </c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71">
        <f>igazgatás!F22+adók!F22+temető!F22+rendezvények!F22+'téli közf.'!F22+hosszúi.közf.!F22+'út üzemelt.'!F22+közvilágítás!F22+zöldterület!F22+'város-község'!F22+könyvtár!F22+közművelődés!F22+gyermekjólét!F22+'Egyéb szociális'!F22+'NEM KELL!!családseg.'!F22+'NEM KELL!Önkorm elsz.'!F22</f>
        <v>0</v>
      </c>
      <c r="G22" s="71">
        <f>igazgatás!G22+adók!G22+temető!G22+rendezvények!G22+'téli közf.'!G22+hosszúi.közf.!G22+'út üzemelt.'!G22+közvilágítás!G22+zöldterület!G22+'város-község'!G22+könyvtár!G22+közművelődés!G22+gyermekjólét!G22+'Egyéb szociális'!G22+'NEM KELL!!családseg.'!G22+'NEM KELL!Önkorm elsz.'!G22</f>
        <v>0</v>
      </c>
      <c r="H22" s="71">
        <f>igazgatás!H22+adók!H22+temető!H22+rendezvények!H22+'téli közf.'!H22+hosszúi.közf.!H22+'út üzemelt.'!H22+közvilágítás!H22+zöldterület!H22+'város-község'!H22+könyvtár!H22+közművelődés!H22+gyermekjólét!H22+'Egyéb szociális'!H22+'NEM KELL!!családseg.'!H22+'NEM KELL!Önkorm elsz.'!H22</f>
        <v>0</v>
      </c>
      <c r="I22" s="71">
        <f>igazgatás!I22+adók!I22+temető!I22+rendezvények!I22+'téli közf.'!I22+hosszúi.közf.!I22+'út üzemelt.'!I22+közvilágítás!I22+zöldterület!I22+'város-község'!I22+könyvtár!I22+gyermekjólét!I22+közművelődés!I22+civilszerv!I22+Fertőző!I22+'Egyéb szociális'!I22+'NEM KELL!!családseg.'!I22+'NEM KELL!Önkorm elsz.'!I22</f>
        <v>0</v>
      </c>
      <c r="J22" s="133" t="str">
        <f t="shared" si="0"/>
        <v xml:space="preserve"> </v>
      </c>
      <c r="K22" s="71">
        <f>igazgatás!K22+adók!K22+temető!K22+rendezvények!K22+'téli közf.'!K22+hosszúi.közf.!K22+'út üzemelt.'!K22+közvilágítás!K22+zöldterület!K22+'város-község'!K22+könyvtár!K22+gyermekjólét!K22+közművelődés!K22+civilszerv!K22+Fertőző!K22+'Egyéb szociális'!K22+'NEM KELL!!családseg.'!K22+'NEM KELL!Önkorm elsz.'!K22</f>
        <v>0</v>
      </c>
      <c r="L22" s="71">
        <f>igazgatás!L22+adók!L22+temető!L22+rendezvények!L22+'téli közf.'!L22+hosszúi.közf.!L22+'út üzemelt.'!L22+közvilágítás!L22+zöldterület!L22+'város-község'!L22+könyvtár!L22+közművelődés!L22+gyermekjólét!L22+'Egyéb szociális'!L22+'NEM KELL!!családseg.'!L22+'NEM KELL!Önkorm elsz.'!L22</f>
        <v>0</v>
      </c>
      <c r="M22" s="71">
        <f>igazgatás!M22+adók!M22+temető!M22+rendezvények!M22+'téli közf.'!M22+hosszúi.közf.!M22+'út üzemelt.'!M22+közvilágítás!M22+zöldterület!M22+'város-község'!M22+könyvtár!M22+gyermekjólét!M22+közművelődés!M22+civilszerv!M22+Fertőző!M22+'Egyéb szociális'!M22+'NEM KELL!!családseg.'!M22+'NEM KELL!Önkorm elsz.'!M22</f>
        <v>0</v>
      </c>
      <c r="N22" s="71">
        <f>igazgatás!N22+adók!N22+temető!N22+rendezvények!N22+'téli közf.'!N22+hosszúi.közf.!N22+'út üzemelt.'!N22+közvilágítás!N22+zöldterület!N22+'város-község'!N22+könyvtár!N22+gyermekjólét!N22+közművelődés!N22+civilszerv!N22+Fertőző!N22+'Egyéb szociális'!N22+'NEM KELL!!családseg.'!N22+'NEM KELL!Önkorm elsz.'!N22</f>
        <v>0</v>
      </c>
      <c r="O22" s="133" t="str">
        <f t="shared" si="1"/>
        <v xml:space="preserve"> </v>
      </c>
      <c r="P22" s="71">
        <f>igazgatás!P22+adók!P22+temető!P22+rendezvények!P22+'téli közf.'!P22+hosszúi.közf.!P22+'út üzemelt.'!P22+közvilágítás!P22+zöldterület!P22+'város-község'!P22+könyvtár!P22+gyermekjólét!P22+közművelődés!P22+civilszerv!P22+Fertőző!P22+'Egyéb szociális'!P22+'NEM KELL!!családseg.'!P22+'NEM KELL!Önkorm elsz.'!P22</f>
        <v>0</v>
      </c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71">
        <f>igazgatás!F23+adók!F23+temető!F23+rendezvények!F23+'téli közf.'!F23+hosszúi.közf.!F23+'út üzemelt.'!F23+közvilágítás!F23+zöldterület!F23+'város-község'!F23+könyvtár!F23+közművelődés!F23+gyermekjólét!F23+'Egyéb szociális'!F23+'NEM KELL!!családseg.'!F23+'NEM KELL!Önkorm elsz.'!F23</f>
        <v>0</v>
      </c>
      <c r="G23" s="71">
        <f>igazgatás!G23+adók!G23+temető!G23+rendezvények!G23+'téli közf.'!G23+hosszúi.közf.!G23+'út üzemelt.'!G23+közvilágítás!G23+zöldterület!G23+'város-község'!G23+könyvtár!G23+közművelődés!G23+gyermekjólét!G23+'Egyéb szociális'!G23+'NEM KELL!!családseg.'!G23+'NEM KELL!Önkorm elsz.'!G23</f>
        <v>0</v>
      </c>
      <c r="H23" s="71">
        <f>igazgatás!H23+adók!H23+temető!H23+rendezvények!H23+'téli közf.'!H23+hosszúi.közf.!H23+'út üzemelt.'!H23+közvilágítás!H23+zöldterület!H23+'város-község'!H23+könyvtár!H23+közművelődés!H23+gyermekjólét!H23+'Egyéb szociális'!H23+'NEM KELL!!családseg.'!H23+'NEM KELL!Önkorm elsz.'!H23</f>
        <v>0</v>
      </c>
      <c r="I23" s="71">
        <f>igazgatás!I23+adók!I23+temető!I23+rendezvények!I23+'téli közf.'!I23+hosszúi.közf.!I23+'út üzemelt.'!I23+közvilágítás!I23+zöldterület!I23+'város-község'!I23+könyvtár!I23+gyermekjólét!I23+közművelődés!I23+civilszerv!I23+Fertőző!I23+'Egyéb szociális'!I23+'NEM KELL!!családseg.'!I23+'NEM KELL!Önkorm elsz.'!I23</f>
        <v>0</v>
      </c>
      <c r="J23" s="133" t="str">
        <f t="shared" si="0"/>
        <v xml:space="preserve"> </v>
      </c>
      <c r="K23" s="71">
        <f>igazgatás!K23+adók!K23+temető!K23+rendezvények!K23+'téli közf.'!K23+hosszúi.közf.!K23+'út üzemelt.'!K23+közvilágítás!K23+zöldterület!K23+'város-község'!K23+könyvtár!K23+gyermekjólét!K23+közművelődés!K23+civilszerv!K23+Fertőző!K23+'Egyéb szociális'!K23+'NEM KELL!!családseg.'!K23+'NEM KELL!Önkorm elsz.'!K23</f>
        <v>0</v>
      </c>
      <c r="L23" s="71">
        <f>igazgatás!L23+adók!L23+temető!L23+rendezvények!L23+'téli közf.'!L23+hosszúi.közf.!L23+'út üzemelt.'!L23+közvilágítás!L23+zöldterület!L23+'város-község'!L23+könyvtár!L23+közművelődés!L23+gyermekjólét!L23+'Egyéb szociális'!L23+'NEM KELL!!családseg.'!L23+'NEM KELL!Önkorm elsz.'!L23</f>
        <v>0</v>
      </c>
      <c r="M23" s="71">
        <f>igazgatás!M23+adók!M23+temető!M23+rendezvények!M23+'téli közf.'!M23+hosszúi.közf.!M23+'út üzemelt.'!M23+közvilágítás!M23+zöldterület!M23+'város-község'!M23+könyvtár!M23+gyermekjólét!M23+közművelődés!M23+civilszerv!M23+Fertőző!M23+'Egyéb szociális'!M23+'NEM KELL!!családseg.'!M23+'NEM KELL!Önkorm elsz.'!M23</f>
        <v>0</v>
      </c>
      <c r="N23" s="71">
        <f>igazgatás!N23+adók!N23+temető!N23+rendezvények!N23+'téli közf.'!N23+hosszúi.közf.!N23+'út üzemelt.'!N23+közvilágítás!N23+zöldterület!N23+'város-község'!N23+könyvtár!N23+gyermekjólét!N23+közművelődés!N23+civilszerv!N23+Fertőző!N23+'Egyéb szociális'!N23+'NEM KELL!!családseg.'!N23+'NEM KELL!Önkorm elsz.'!N23</f>
        <v>0</v>
      </c>
      <c r="O23" s="133" t="str">
        <f t="shared" si="1"/>
        <v xml:space="preserve"> </v>
      </c>
      <c r="P23" s="71">
        <f>igazgatás!P23+adók!P23+temető!P23+rendezvények!P23+'téli közf.'!P23+hosszúi.közf.!P23+'út üzemelt.'!P23+közvilágítás!P23+zöldterület!P23+'város-község'!P23+könyvtár!P23+gyermekjólét!P23+közművelődés!P23+civilszerv!P23+Fertőző!P23+'Egyéb szociális'!P23+'NEM KELL!!családseg.'!P23+'NEM KELL!Önkorm elsz.'!P23</f>
        <v>0</v>
      </c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71">
        <f>igazgatás!F24+adók!F24+temető!F24+rendezvények!F24+'téli közf.'!F24+hosszúi.közf.!F24+'út üzemelt.'!F24+közvilágítás!F24+zöldterület!F24+'város-község'!F24+könyvtár!F24+közművelődés!F24+gyermekjólét!F24+'Egyéb szociális'!F24+'NEM KELL!!családseg.'!F24+'NEM KELL!Önkorm elsz.'!F24</f>
        <v>0</v>
      </c>
      <c r="G24" s="71">
        <f>igazgatás!G24+adók!G24+temető!G24+rendezvények!G24+'téli közf.'!G24+hosszúi.közf.!G24+'út üzemelt.'!G24+közvilágítás!G24+zöldterület!G24+'város-község'!G24+könyvtár!G24+közművelődés!G24+gyermekjólét!G24+'Egyéb szociális'!G24+'NEM KELL!!családseg.'!G24+'NEM KELL!Önkorm elsz.'!G24</f>
        <v>0</v>
      </c>
      <c r="H24" s="71">
        <f>igazgatás!H24+adók!H24+temető!H24+rendezvények!H24+'téli közf.'!H24+hosszúi.közf.!H24+'út üzemelt.'!H24+közvilágítás!H24+zöldterület!H24+'város-község'!H24+könyvtár!H24+közművelődés!H24+gyermekjólét!H24+'Egyéb szociális'!H24+'NEM KELL!!családseg.'!H24+'NEM KELL!Önkorm elsz.'!H24</f>
        <v>0</v>
      </c>
      <c r="I24" s="71">
        <f>igazgatás!I24+adók!I24+temető!I24+rendezvények!I24+'téli közf.'!I24+hosszúi.közf.!I24+'út üzemelt.'!I24+közvilágítás!I24+zöldterület!I24+'város-község'!I24+könyvtár!I24+gyermekjólét!I24+közművelődés!I24+civilszerv!I24+Fertőző!I24+'Egyéb szociális'!I24+'NEM KELL!!családseg.'!I24+'NEM KELL!Önkorm elsz.'!I24</f>
        <v>0</v>
      </c>
      <c r="J24" s="133" t="str">
        <f t="shared" si="0"/>
        <v xml:space="preserve"> </v>
      </c>
      <c r="K24" s="71">
        <f>igazgatás!K24+adók!K24+temető!K24+rendezvények!K24+'téli közf.'!K24+hosszúi.közf.!K24+'út üzemelt.'!K24+közvilágítás!K24+zöldterület!K24+'város-község'!K24+könyvtár!K24+gyermekjólét!K24+közművelődés!K24+civilszerv!K24+Fertőző!K24+'Egyéb szociális'!K24+'NEM KELL!!családseg.'!K24+'NEM KELL!Önkorm elsz.'!K24</f>
        <v>0</v>
      </c>
      <c r="L24" s="71">
        <f>igazgatás!L24+adók!L24+temető!L24+rendezvények!L24+'téli közf.'!L24+hosszúi.közf.!L24+'út üzemelt.'!L24+közvilágítás!L24+zöldterület!L24+'város-község'!L24+könyvtár!L24+közművelődés!L24+gyermekjólét!L24+'Egyéb szociális'!L24+'NEM KELL!!családseg.'!L24+'NEM KELL!Önkorm elsz.'!L24</f>
        <v>0</v>
      </c>
      <c r="M24" s="71">
        <f>igazgatás!M24+adók!M24+temető!M24+rendezvények!M24+'téli közf.'!M24+hosszúi.közf.!M24+'út üzemelt.'!M24+közvilágítás!M24+zöldterület!M24+'város-község'!M24+könyvtár!M24+gyermekjólét!M24+közművelődés!M24+civilszerv!M24+Fertőző!M24+'Egyéb szociális'!M24+'NEM KELL!!családseg.'!M24+'NEM KELL!Önkorm elsz.'!M24</f>
        <v>0</v>
      </c>
      <c r="N24" s="71">
        <f>igazgatás!N24+adók!N24+temető!N24+rendezvények!N24+'téli közf.'!N24+hosszúi.közf.!N24+'út üzemelt.'!N24+közvilágítás!N24+zöldterület!N24+'város-község'!N24+könyvtár!N24+gyermekjólét!N24+közművelődés!N24+civilszerv!N24+Fertőző!N24+'Egyéb szociális'!N24+'NEM KELL!!családseg.'!N24+'NEM KELL!Önkorm elsz.'!N24</f>
        <v>0</v>
      </c>
      <c r="O24" s="133" t="str">
        <f t="shared" si="1"/>
        <v xml:space="preserve"> </v>
      </c>
      <c r="P24" s="71">
        <f>igazgatás!P24+adók!P24+temető!P24+rendezvények!P24+'téli közf.'!P24+hosszúi.közf.!P24+'út üzemelt.'!P24+közvilágítás!P24+zöldterület!P24+'város-község'!P24+könyvtár!P24+gyermekjólét!P24+közművelődés!P24+civilszerv!P24+Fertőző!P24+'Egyéb szociális'!P24+'NEM KELL!!családseg.'!P24+'NEM KELL!Önkorm elsz.'!P24</f>
        <v>0</v>
      </c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71">
        <f>igazgatás!F25+adók!F25+temető!F25+rendezvények!F25+'téli közf.'!F25+hosszúi.közf.!F25+'út üzemelt.'!F25+közvilágítás!F25+zöldterület!F25+'város-község'!F25+könyvtár!F25+közművelődés!F25+gyermekjólét!F25+'Egyéb szociális'!F25+'NEM KELL!!családseg.'!F25+'NEM KELL!Önkorm elsz.'!F25</f>
        <v>0</v>
      </c>
      <c r="G25" s="71">
        <f>igazgatás!G25+adók!G25+temető!G25+rendezvények!G25+'téli közf.'!G25+hosszúi.közf.!G25+'út üzemelt.'!G25+közvilágítás!G25+zöldterület!G25+'város-község'!G25+könyvtár!G25+közművelődés!G25+gyermekjólét!G25+'Egyéb szociális'!G25+'NEM KELL!!családseg.'!G25+'NEM KELL!Önkorm elsz.'!G25</f>
        <v>0</v>
      </c>
      <c r="H25" s="71">
        <f>igazgatás!H25+adók!H25+temető!H25+rendezvények!H25+'téli közf.'!H25+hosszúi.közf.!H25+'út üzemelt.'!H25+közvilágítás!H25+zöldterület!H25+'város-község'!H25+könyvtár!H25+közművelődés!H25+gyermekjólét!H25+'Egyéb szociális'!H25+'NEM KELL!!családseg.'!H25+'NEM KELL!Önkorm elsz.'!H25</f>
        <v>0</v>
      </c>
      <c r="I25" s="71">
        <f>igazgatás!I25+adók!I25+temető!I25+rendezvények!I25+'téli közf.'!I25+hosszúi.közf.!I25+'út üzemelt.'!I25+közvilágítás!I25+zöldterület!I25+'város-község'!I25+könyvtár!I25+gyermekjólét!I25+közművelődés!I25+civilszerv!I25+Fertőző!I25+'Egyéb szociális'!I25+'NEM KELL!!családseg.'!I25+'NEM KELL!Önkorm elsz.'!I25</f>
        <v>0</v>
      </c>
      <c r="J25" s="133" t="str">
        <f t="shared" si="0"/>
        <v xml:space="preserve"> </v>
      </c>
      <c r="K25" s="71">
        <f>igazgatás!K25+adók!K25+temető!K25+rendezvények!K25+'téli közf.'!K25+hosszúi.közf.!K25+'út üzemelt.'!K25+közvilágítás!K25+zöldterület!K25+'város-község'!K25+könyvtár!K25+gyermekjólét!K25+közművelődés!K25+civilszerv!K25+Fertőző!K25+'Egyéb szociális'!K25+'NEM KELL!!családseg.'!K25+'NEM KELL!Önkorm elsz.'!K25</f>
        <v>0</v>
      </c>
      <c r="L25" s="71">
        <f>igazgatás!L25+adók!L25+temető!L25+rendezvények!L25+'téli közf.'!L25+hosszúi.közf.!L25+'út üzemelt.'!L25+közvilágítás!L25+zöldterület!L25+'város-község'!L25+könyvtár!L25+közművelődés!L25+gyermekjólét!L25+'Egyéb szociális'!L25+'NEM KELL!!családseg.'!L25+'NEM KELL!Önkorm elsz.'!L25</f>
        <v>0</v>
      </c>
      <c r="M25" s="71">
        <f>igazgatás!M25+adók!M25+temető!M25+rendezvények!M25+'téli közf.'!M25+hosszúi.közf.!M25+'út üzemelt.'!M25+közvilágítás!M25+zöldterület!M25+'város-község'!M25+könyvtár!M25+gyermekjólét!M25+közművelődés!M25+civilszerv!M25+Fertőző!M25+'Egyéb szociális'!M25+'NEM KELL!!családseg.'!M25+'NEM KELL!Önkorm elsz.'!M25</f>
        <v>0</v>
      </c>
      <c r="N25" s="71">
        <f>igazgatás!N25+adók!N25+temető!N25+rendezvények!N25+'téli közf.'!N25+hosszúi.közf.!N25+'út üzemelt.'!N25+közvilágítás!N25+zöldterület!N25+'város-község'!N25+könyvtár!N25+gyermekjólét!N25+közművelődés!N25+civilszerv!N25+Fertőző!N25+'Egyéb szociális'!N25+'NEM KELL!!családseg.'!N25+'NEM KELL!Önkorm elsz.'!N25</f>
        <v>0</v>
      </c>
      <c r="O25" s="133" t="str">
        <f t="shared" si="1"/>
        <v xml:space="preserve"> </v>
      </c>
      <c r="P25" s="71">
        <f>igazgatás!P25+adók!P25+temető!P25+rendezvények!P25+'téli közf.'!P25+hosszúi.közf.!P25+'út üzemelt.'!P25+közvilágítás!P25+zöldterület!P25+'város-község'!P25+könyvtár!P25+gyermekjólét!P25+közművelődés!P25+civilszerv!P25+Fertőző!P25+'Egyéb szociális'!P25+'NEM KELL!!családseg.'!P25+'NEM KELL!Önkorm elsz.'!P25</f>
        <v>0</v>
      </c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71">
        <f>igazgatás!F26+adók!F26+temető!F26+rendezvények!F26+'téli közf.'!F26+hosszúi.közf.!F26+'út üzemelt.'!F26+közvilágítás!F26+zöldterület!F26+'város-község'!F26+könyvtár!F26+közművelődés!F26+gyermekjólét!F26+'Egyéb szociális'!F26+'NEM KELL!!családseg.'!F26+'NEM KELL!Önkorm elsz.'!F26</f>
        <v>0</v>
      </c>
      <c r="G26" s="71">
        <f>igazgatás!G26+adók!G26+temető!G26+rendezvények!G26+'téli közf.'!G26+hosszúi.közf.!G26+'út üzemelt.'!G26+közvilágítás!G26+zöldterület!G26+'város-község'!G26+könyvtár!G26+közművelődés!G26+gyermekjólét!G26+'Egyéb szociális'!G26+'NEM KELL!!családseg.'!G26+'NEM KELL!Önkorm elsz.'!G26</f>
        <v>0</v>
      </c>
      <c r="H26" s="71">
        <f>igazgatás!H26+adók!H26+temető!H26+rendezvények!H26+'téli közf.'!H26+hosszúi.közf.!H26+'út üzemelt.'!H26+közvilágítás!H26+zöldterület!H26+'város-község'!H26+könyvtár!H26+közművelődés!H26+gyermekjólét!H26+'Egyéb szociális'!H26+'NEM KELL!!családseg.'!H26+'NEM KELL!Önkorm elsz.'!H26</f>
        <v>0</v>
      </c>
      <c r="I26" s="71">
        <f>igazgatás!I26+adók!I26+temető!I26+rendezvények!I26+'téli közf.'!I26+hosszúi.közf.!I26+'út üzemelt.'!I26+közvilágítás!I26+zöldterület!I26+'város-község'!I26+könyvtár!I26+gyermekjólét!I26+közművelődés!I26+civilszerv!I26+Fertőző!I26+'Egyéb szociális'!I26+'NEM KELL!!családseg.'!I26+'NEM KELL!Önkorm elsz.'!I26</f>
        <v>0</v>
      </c>
      <c r="J26" s="133" t="str">
        <f t="shared" si="0"/>
        <v xml:space="preserve"> </v>
      </c>
      <c r="K26" s="71">
        <f>igazgatás!K26+adók!K26+temető!K26+rendezvények!K26+'téli közf.'!K26+hosszúi.közf.!K26+'út üzemelt.'!K26+közvilágítás!K26+zöldterület!K26+'város-község'!K26+könyvtár!K26+gyermekjólét!K26+közművelődés!K26+civilszerv!K26+Fertőző!K26+'Egyéb szociális'!K26+'NEM KELL!!családseg.'!K26+'NEM KELL!Önkorm elsz.'!K26</f>
        <v>0</v>
      </c>
      <c r="L26" s="71">
        <f>igazgatás!L26+adók!L26+temető!L26+rendezvények!L26+'téli közf.'!L26+hosszúi.közf.!L26+'út üzemelt.'!L26+közvilágítás!L26+zöldterület!L26+'város-község'!L26+könyvtár!L26+közművelődés!L26+gyermekjólét!L26+'Egyéb szociális'!L26+'NEM KELL!!családseg.'!L26+'NEM KELL!Önkorm elsz.'!L26</f>
        <v>0</v>
      </c>
      <c r="M26" s="71">
        <f>igazgatás!M26+adók!M26+temető!M26+rendezvények!M26+'téli közf.'!M26+hosszúi.közf.!M26+'út üzemelt.'!M26+közvilágítás!M26+zöldterület!M26+'város-község'!M26+könyvtár!M26+gyermekjólét!M26+közművelődés!M26+civilszerv!M26+Fertőző!M26+'Egyéb szociális'!M26+'NEM KELL!!családseg.'!M26+'NEM KELL!Önkorm elsz.'!M26</f>
        <v>0</v>
      </c>
      <c r="N26" s="71">
        <f>igazgatás!N26+adók!N26+temető!N26+rendezvények!N26+'téli közf.'!N26+hosszúi.közf.!N26+'út üzemelt.'!N26+közvilágítás!N26+zöldterület!N26+'város-község'!N26+könyvtár!N26+gyermekjólét!N26+közművelődés!N26+civilszerv!N26+Fertőző!N26+'Egyéb szociális'!N26+'NEM KELL!!családseg.'!N26+'NEM KELL!Önkorm elsz.'!N26</f>
        <v>0</v>
      </c>
      <c r="O26" s="133" t="str">
        <f t="shared" si="1"/>
        <v xml:space="preserve"> </v>
      </c>
      <c r="P26" s="71">
        <f>igazgatás!P26+adók!P26+temető!P26+rendezvények!P26+'téli közf.'!P26+hosszúi.közf.!P26+'út üzemelt.'!P26+közvilágítás!P26+zöldterület!P26+'város-község'!P26+könyvtár!P26+gyermekjólét!P26+közművelődés!P26+civilszerv!P26+Fertőző!P26+'Egyéb szociális'!P26+'NEM KELL!!családseg.'!P26+'NEM KELL!Önkorm elsz.'!P26</f>
        <v>0</v>
      </c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71">
        <f>igazgatás!F27+adók!F27+temető!F27+rendezvények!F27+'téli közf.'!F27+hosszúi.közf.!F27+'út üzemelt.'!F27+közvilágítás!F27+zöldterület!F27+'város-község'!F27+könyvtár!F27+közművelődés!F27+gyermekjólét!F27+'Egyéb szociális'!F27+'NEM KELL!!családseg.'!F27+'NEM KELL!Önkorm elsz.'!F27</f>
        <v>0</v>
      </c>
      <c r="G27" s="71">
        <f>igazgatás!G27+adók!G27+temető!G27+rendezvények!G27+'téli közf.'!G27+hosszúi.közf.!G27+'út üzemelt.'!G27+közvilágítás!G27+zöldterület!G27+'város-község'!G27+könyvtár!G27+közművelődés!G27+gyermekjólét!G27+'Egyéb szociális'!G27+'NEM KELL!!családseg.'!G27+'NEM KELL!Önkorm elsz.'!G27</f>
        <v>0</v>
      </c>
      <c r="H27" s="71">
        <f>igazgatás!H27+adók!H27+temető!H27+rendezvények!H27+'téli közf.'!H27+hosszúi.közf.!H27+'út üzemelt.'!H27+közvilágítás!H27+zöldterület!H27+'város-község'!H27+könyvtár!H27+közművelődés!H27+gyermekjólét!H27+'Egyéb szociális'!H27+'NEM KELL!!családseg.'!H27+'NEM KELL!Önkorm elsz.'!H27</f>
        <v>0</v>
      </c>
      <c r="I27" s="71">
        <f>igazgatás!I27+adók!I27+temető!I27+rendezvények!I27+'téli közf.'!I27+hosszúi.közf.!I27+'út üzemelt.'!I27+közvilágítás!I27+zöldterület!I27+'város-község'!I27+könyvtár!I27+gyermekjólét!I27+közművelődés!I27+civilszerv!I27+Fertőző!I27+'Egyéb szociális'!I27+'NEM KELL!!családseg.'!I27+'NEM KELL!Önkorm elsz.'!I27</f>
        <v>0</v>
      </c>
      <c r="J27" s="133" t="str">
        <f t="shared" si="0"/>
        <v xml:space="preserve"> </v>
      </c>
      <c r="K27" s="71">
        <f>igazgatás!K27+adók!K27+temető!K27+rendezvények!K27+'téli közf.'!K27+hosszúi.közf.!K27+'út üzemelt.'!K27+közvilágítás!K27+zöldterület!K27+'város-község'!K27+könyvtár!K27+gyermekjólét!K27+közművelődés!K27+civilszerv!K27+Fertőző!K27+'Egyéb szociális'!K27+'NEM KELL!!családseg.'!K27+'NEM KELL!Önkorm elsz.'!K27</f>
        <v>0</v>
      </c>
      <c r="L27" s="71">
        <f>igazgatás!L27+adók!L27+temető!L27+rendezvények!L27+'téli közf.'!L27+hosszúi.közf.!L27+'út üzemelt.'!L27+közvilágítás!L27+zöldterület!L27+'város-község'!L27+könyvtár!L27+közművelődés!L27+gyermekjólét!L27+'Egyéb szociális'!L27+'NEM KELL!!családseg.'!L27+'NEM KELL!Önkorm elsz.'!L27</f>
        <v>0</v>
      </c>
      <c r="M27" s="71">
        <f>igazgatás!M27+adók!M27+temető!M27+rendezvények!M27+'téli közf.'!M27+hosszúi.közf.!M27+'út üzemelt.'!M27+közvilágítás!M27+zöldterület!M27+'város-község'!M27+könyvtár!M27+gyermekjólét!M27+közművelődés!M27+civilszerv!M27+Fertőző!M27+'Egyéb szociális'!M27+'NEM KELL!!családseg.'!M27+'NEM KELL!Önkorm elsz.'!M27</f>
        <v>0</v>
      </c>
      <c r="N27" s="71">
        <f>igazgatás!N27+adók!N27+temető!N27+rendezvények!N27+'téli közf.'!N27+hosszúi.közf.!N27+'út üzemelt.'!N27+közvilágítás!N27+zöldterület!N27+'város-község'!N27+könyvtár!N27+gyermekjólét!N27+közművelődés!N27+civilszerv!N27+Fertőző!N27+'Egyéb szociális'!N27+'NEM KELL!!családseg.'!N27+'NEM KELL!Önkorm elsz.'!N27</f>
        <v>0</v>
      </c>
      <c r="O27" s="133" t="str">
        <f t="shared" si="1"/>
        <v xml:space="preserve"> </v>
      </c>
      <c r="P27" s="71">
        <f>igazgatás!P27+adók!P27+temető!P27+rendezvények!P27+'téli közf.'!P27+hosszúi.közf.!P27+'út üzemelt.'!P27+közvilágítás!P27+zöldterület!P27+'város-község'!P27+könyvtár!P27+gyermekjólét!P27+közművelődés!P27+civilszerv!P27+Fertőző!P27+'Egyéb szociális'!P27+'NEM KELL!!családseg.'!P27+'NEM KELL!Önkorm elsz.'!P27</f>
        <v>0</v>
      </c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71">
        <f>igazgatás!F28+adók!F28+temető!F28+rendezvények!F28+'téli közf.'!F28+hosszúi.közf.!F28+'út üzemelt.'!F28+közvilágítás!F28+zöldterület!F28+'város-község'!F28+könyvtár!F28+közművelődés!F28+gyermekjólét!F28+'Egyéb szociális'!F28+'NEM KELL!!családseg.'!F28+'NEM KELL!Önkorm elsz.'!F28</f>
        <v>0</v>
      </c>
      <c r="G28" s="71">
        <f>igazgatás!G28+adók!G28+temető!G28+rendezvények!G28+'téli közf.'!G28+hosszúi.közf.!G28+'út üzemelt.'!G28+közvilágítás!G28+zöldterület!G28+'város-község'!G28+könyvtár!G28+közművelődés!G28+gyermekjólét!G28+'Egyéb szociális'!G28+'NEM KELL!!családseg.'!G28+'NEM KELL!Önkorm elsz.'!G28</f>
        <v>0</v>
      </c>
      <c r="H28" s="71">
        <f>igazgatás!H28+adók!H28+temető!H28+rendezvények!H28+'téli közf.'!H28+hosszúi.közf.!H28+'út üzemelt.'!H28+közvilágítás!H28+zöldterület!H28+'város-község'!H28+könyvtár!H28+közművelődés!H28+gyermekjólét!H28+'Egyéb szociális'!H28+'NEM KELL!!családseg.'!H28+'NEM KELL!Önkorm elsz.'!H28</f>
        <v>0</v>
      </c>
      <c r="I28" s="71">
        <f>igazgatás!I28+adók!I28+temető!I28+rendezvények!I28+'téli közf.'!I28+hosszúi.közf.!I28+'út üzemelt.'!I28+közvilágítás!I28+zöldterület!I28+'város-község'!I28+könyvtár!I28+gyermekjólét!I28+közművelődés!I28+civilszerv!I28+Fertőző!I28+'Egyéb szociális'!I28+'NEM KELL!!családseg.'!I28+'NEM KELL!Önkorm elsz.'!I28</f>
        <v>0</v>
      </c>
      <c r="J28" s="133" t="str">
        <f t="shared" si="0"/>
        <v xml:space="preserve"> </v>
      </c>
      <c r="K28" s="71">
        <f>igazgatás!K28+adók!K28+temető!K28+rendezvények!K28+'téli közf.'!K28+hosszúi.közf.!K28+'út üzemelt.'!K28+közvilágítás!K28+zöldterület!K28+'város-község'!K28+könyvtár!K28+gyermekjólét!K28+közművelődés!K28+civilszerv!K28+Fertőző!K28+'Egyéb szociális'!K28+'NEM KELL!!családseg.'!K28+'NEM KELL!Önkorm elsz.'!K28</f>
        <v>0</v>
      </c>
      <c r="L28" s="71">
        <f>igazgatás!L28+adók!L28+temető!L28+rendezvények!L28+'téli közf.'!L28+hosszúi.közf.!L28+'út üzemelt.'!L28+közvilágítás!L28+zöldterület!L28+'város-község'!L28+könyvtár!L28+közművelődés!L28+gyermekjólét!L28+'Egyéb szociális'!L28+'NEM KELL!!családseg.'!L28+'NEM KELL!Önkorm elsz.'!L28</f>
        <v>0</v>
      </c>
      <c r="M28" s="71">
        <f>igazgatás!M28+adók!M28+temető!M28+rendezvények!M28+'téli közf.'!M28+hosszúi.közf.!M28+'út üzemelt.'!M28+közvilágítás!M28+zöldterület!M28+'város-község'!M28+könyvtár!M28+gyermekjólét!M28+közművelődés!M28+civilszerv!M28+Fertőző!M28+'Egyéb szociális'!M28+'NEM KELL!!családseg.'!M28+'NEM KELL!Önkorm elsz.'!M28</f>
        <v>0</v>
      </c>
      <c r="N28" s="71">
        <f>igazgatás!N28+adók!N28+temető!N28+rendezvények!N28+'téli közf.'!N28+hosszúi.közf.!N28+'út üzemelt.'!N28+közvilágítás!N28+zöldterület!N28+'város-község'!N28+könyvtár!N28+gyermekjólét!N28+közművelődés!N28+civilszerv!N28+Fertőző!N28+'Egyéb szociális'!N28+'NEM KELL!!családseg.'!N28+'NEM KELL!Önkorm elsz.'!N28</f>
        <v>0</v>
      </c>
      <c r="O28" s="133" t="str">
        <f t="shared" si="1"/>
        <v xml:space="preserve"> </v>
      </c>
      <c r="P28" s="71">
        <f>igazgatás!P28+adók!P28+temető!P28+rendezvények!P28+'téli közf.'!P28+hosszúi.közf.!P28+'út üzemelt.'!P28+közvilágítás!P28+zöldterület!P28+'város-község'!P28+könyvtár!P28+gyermekjólét!P28+közművelődés!P28+civilszerv!P28+Fertőző!P28+'Egyéb szociális'!P28+'NEM KELL!!családseg.'!P28+'NEM KELL!Önkorm elsz.'!P28</f>
        <v>0</v>
      </c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71">
        <f>igazgatás!F29+adók!F29+temető!F29+rendezvények!F29+'téli közf.'!F29+hosszúi.közf.!F29+'út üzemelt.'!F29+közvilágítás!F29+zöldterület!F29+'város-község'!F29+könyvtár!F29+közművelődés!F29+gyermekjólét!F29+'Egyéb szociális'!F29+'NEM KELL!!családseg.'!F29+'NEM KELL!Önkorm elsz.'!F29</f>
        <v>0</v>
      </c>
      <c r="G29" s="71">
        <f>igazgatás!G29+adók!G29+temető!G29+rendezvények!G29+'téli közf.'!G29+hosszúi.közf.!G29+'út üzemelt.'!G29+közvilágítás!G29+zöldterület!G29+'város-község'!G29+könyvtár!G29+közművelődés!G29+gyermekjólét!G29+'Egyéb szociális'!G29+'NEM KELL!!családseg.'!G29+'NEM KELL!Önkorm elsz.'!G29</f>
        <v>0</v>
      </c>
      <c r="H29" s="71">
        <f>igazgatás!H29+adók!H29+temető!H29+rendezvények!H29+'téli közf.'!H29+hosszúi.közf.!H29+'út üzemelt.'!H29+közvilágítás!H29+zöldterület!H29+'város-község'!H29+könyvtár!H29+közművelődés!H29+gyermekjólét!H29+'Egyéb szociális'!H29+'NEM KELL!!családseg.'!H29+'NEM KELL!Önkorm elsz.'!H29</f>
        <v>0</v>
      </c>
      <c r="I29" s="71">
        <f>igazgatás!I29+adók!I29+temető!I29+rendezvények!I29+'téli közf.'!I29+hosszúi.közf.!I29+'út üzemelt.'!I29+közvilágítás!I29+zöldterület!I29+'város-község'!I29+könyvtár!I29+gyermekjólét!I29+közművelődés!I29+civilszerv!I29+Fertőző!I29+'Egyéb szociális'!I29+'NEM KELL!!családseg.'!I29+'NEM KELL!Önkorm elsz.'!I29</f>
        <v>0</v>
      </c>
      <c r="J29" s="133" t="str">
        <f t="shared" si="0"/>
        <v xml:space="preserve"> </v>
      </c>
      <c r="K29" s="71">
        <f>igazgatás!K29+adók!K29+temető!K29+rendezvények!K29+'téli közf.'!K29+hosszúi.közf.!K29+'út üzemelt.'!K29+közvilágítás!K29+zöldterület!K29+'város-község'!K29+könyvtár!K29+gyermekjólét!K29+közművelődés!K29+civilszerv!K29+Fertőző!K29+'Egyéb szociális'!K29+'NEM KELL!!családseg.'!K29+'NEM KELL!Önkorm elsz.'!K29</f>
        <v>0</v>
      </c>
      <c r="L29" s="71">
        <f>igazgatás!L29+adók!L29+temető!L29+rendezvények!L29+'téli közf.'!L29+hosszúi.közf.!L29+'út üzemelt.'!L29+közvilágítás!L29+zöldterület!L29+'város-község'!L29+könyvtár!L29+közművelődés!L29+gyermekjólét!L29+'Egyéb szociális'!L29+'NEM KELL!!családseg.'!L29+'NEM KELL!Önkorm elsz.'!L29</f>
        <v>0</v>
      </c>
      <c r="M29" s="71">
        <f>igazgatás!M29+adók!M29+temető!M29+rendezvények!M29+'téli közf.'!M29+hosszúi.közf.!M29+'út üzemelt.'!M29+közvilágítás!M29+zöldterület!M29+'város-község'!M29+könyvtár!M29+gyermekjólét!M29+közművelődés!M29+civilszerv!M29+Fertőző!M29+'Egyéb szociális'!M29+'NEM KELL!!családseg.'!M29+'NEM KELL!Önkorm elsz.'!M29</f>
        <v>0</v>
      </c>
      <c r="N29" s="71">
        <f>igazgatás!N29+adók!N29+temető!N29+rendezvények!N29+'téli közf.'!N29+hosszúi.közf.!N29+'út üzemelt.'!N29+közvilágítás!N29+zöldterület!N29+'város-község'!N29+könyvtár!N29+gyermekjólét!N29+közművelődés!N29+civilszerv!N29+Fertőző!N29+'Egyéb szociális'!N29+'NEM KELL!!családseg.'!N29+'NEM KELL!Önkorm elsz.'!N29</f>
        <v>0</v>
      </c>
      <c r="O29" s="133" t="str">
        <f t="shared" si="1"/>
        <v xml:space="preserve"> </v>
      </c>
      <c r="P29" s="71">
        <f>igazgatás!P29+adók!P29+temető!P29+rendezvények!P29+'téli közf.'!P29+hosszúi.közf.!P29+'út üzemelt.'!P29+közvilágítás!P29+zöldterület!P29+'város-község'!P29+könyvtár!P29+gyermekjólét!P29+közművelődés!P29+civilszerv!P29+Fertőző!P29+'Egyéb szociális'!P29+'NEM KELL!!családseg.'!P29+'NEM KELL!Önkorm elsz.'!P29</f>
        <v>0</v>
      </c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71">
        <f>igazgatás!F30+adók!F30+temető!F30+rendezvények!F30+'téli közf.'!F30+hosszúi.közf.!F30+'út üzemelt.'!F30+közvilágítás!F30+zöldterület!F30+'város-község'!F30+könyvtár!F30+közművelődés!F30+gyermekjólét!F30+'Egyéb szociális'!F30+'NEM KELL!!családseg.'!F30+'NEM KELL!Önkorm elsz.'!F30</f>
        <v>0</v>
      </c>
      <c r="G30" s="71">
        <f>igazgatás!G30+adók!G30+temető!G30+rendezvények!G30+'téli közf.'!G30+hosszúi.közf.!G30+'út üzemelt.'!G30+közvilágítás!G30+zöldterület!G30+'város-község'!G30+könyvtár!G30+közművelődés!G30+gyermekjólét!G30+'Egyéb szociális'!G30+'NEM KELL!!családseg.'!G30+'NEM KELL!Önkorm elsz.'!G30</f>
        <v>0</v>
      </c>
      <c r="H30" s="71">
        <f>igazgatás!H30+adók!H30+temető!H30+rendezvények!H30+'téli közf.'!H30+hosszúi.közf.!H30+'út üzemelt.'!H30+közvilágítás!H30+zöldterület!H30+'város-község'!H30+könyvtár!H30+közművelődés!H30+gyermekjólét!H30+'Egyéb szociális'!H30+'NEM KELL!!családseg.'!H30+'NEM KELL!Önkorm elsz.'!H30</f>
        <v>0</v>
      </c>
      <c r="I30" s="71">
        <f>igazgatás!I30+adók!I30+temető!I30+rendezvények!I30+'téli közf.'!I30+hosszúi.közf.!I30+'út üzemelt.'!I30+közvilágítás!I30+zöldterület!I30+'város-község'!I30+könyvtár!I30+gyermekjólét!I30+közművelődés!I30+civilszerv!I30+Fertőző!I30+'Egyéb szociális'!I30+'NEM KELL!!családseg.'!I30+'NEM KELL!Önkorm elsz.'!I30</f>
        <v>0</v>
      </c>
      <c r="J30" s="133" t="str">
        <f t="shared" si="0"/>
        <v xml:space="preserve"> </v>
      </c>
      <c r="K30" s="71">
        <f>igazgatás!K30+adók!K30+temető!K30+rendezvények!K30+'téli közf.'!K30+hosszúi.közf.!K30+'út üzemelt.'!K30+közvilágítás!K30+zöldterület!K30+'város-község'!K30+könyvtár!K30+gyermekjólét!K30+közművelődés!K30+civilszerv!K30+Fertőző!K30+'Egyéb szociális'!K30+'NEM KELL!!családseg.'!K30+'NEM KELL!Önkorm elsz.'!K30</f>
        <v>0</v>
      </c>
      <c r="L30" s="71">
        <f>igazgatás!L30+adók!L30+temető!L30+rendezvények!L30+'téli közf.'!L30+hosszúi.közf.!L30+'út üzemelt.'!L30+közvilágítás!L30+zöldterület!L30+'város-község'!L30+könyvtár!L30+közművelődés!L30+gyermekjólét!L30+'Egyéb szociális'!L30+'NEM KELL!!családseg.'!L30+'NEM KELL!Önkorm elsz.'!L30</f>
        <v>0</v>
      </c>
      <c r="M30" s="71">
        <f>igazgatás!M30+adók!M30+temető!M30+rendezvények!M30+'téli közf.'!M30+hosszúi.közf.!M30+'út üzemelt.'!M30+közvilágítás!M30+zöldterület!M30+'város-község'!M30+könyvtár!M30+gyermekjólét!M30+közművelődés!M30+civilszerv!M30+Fertőző!M30+'Egyéb szociális'!M30+'NEM KELL!!családseg.'!M30+'NEM KELL!Önkorm elsz.'!M30</f>
        <v>0</v>
      </c>
      <c r="N30" s="71">
        <f>igazgatás!N30+adók!N30+temető!N30+rendezvények!N30+'téli közf.'!N30+hosszúi.közf.!N30+'út üzemelt.'!N30+közvilágítás!N30+zöldterület!N30+'város-község'!N30+könyvtár!N30+gyermekjólét!N30+közművelődés!N30+civilszerv!N30+Fertőző!N30+'Egyéb szociális'!N30+'NEM KELL!!családseg.'!N30+'NEM KELL!Önkorm elsz.'!N30</f>
        <v>0</v>
      </c>
      <c r="O30" s="133" t="str">
        <f t="shared" si="1"/>
        <v xml:space="preserve"> </v>
      </c>
      <c r="P30" s="71">
        <f>igazgatás!P30+adók!P30+temető!P30+rendezvények!P30+'téli közf.'!P30+hosszúi.közf.!P30+'út üzemelt.'!P30+közvilágítás!P30+zöldterület!P30+'város-község'!P30+könyvtár!P30+gyermekjólét!P30+közművelődés!P30+civilszerv!P30+Fertőző!P30+'Egyéb szociális'!P30+'NEM KELL!!családseg.'!P30+'NEM KELL!Önkorm elsz.'!P30</f>
        <v>0</v>
      </c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71">
        <f>igazgatás!F31+adók!F31+temető!F31+rendezvények!F31+'téli közf.'!F31+hosszúi.közf.!F31+'út üzemelt.'!F31+közvilágítás!F31+zöldterület!F31+'város-község'!F31+könyvtár!F31+közművelődés!F31+gyermekjólét!F31+'Egyéb szociális'!F31+'NEM KELL!!családseg.'!F31+'NEM KELL!Önkorm elsz.'!F31</f>
        <v>0</v>
      </c>
      <c r="G31" s="71">
        <f>igazgatás!G31+adók!G31+temető!G31+rendezvények!G31+'téli közf.'!G31+hosszúi.közf.!G31+'út üzemelt.'!G31+közvilágítás!G31+zöldterület!G31+'város-község'!G31+könyvtár!G31+közművelődés!G31+gyermekjólét!G31+'Egyéb szociális'!G31+'NEM KELL!!családseg.'!G31+'NEM KELL!Önkorm elsz.'!G31</f>
        <v>0</v>
      </c>
      <c r="H31" s="71">
        <f>igazgatás!H31+adók!H31+temető!H31+rendezvények!H31+'téli közf.'!H31+hosszúi.közf.!H31+'út üzemelt.'!H31+közvilágítás!H31+zöldterület!H31+'város-község'!H31+könyvtár!H31+közművelődés!H31+gyermekjólét!H31+'Egyéb szociális'!H31+'NEM KELL!!családseg.'!H31+'NEM KELL!Önkorm elsz.'!H31</f>
        <v>0</v>
      </c>
      <c r="I31" s="71">
        <f>igazgatás!I31+adók!I31+temető!I31+rendezvények!I31+'téli közf.'!I31+hosszúi.közf.!I31+'út üzemelt.'!I31+közvilágítás!I31+zöldterület!I31+'város-község'!I31+könyvtár!I31+gyermekjólét!I31+közművelődés!I31+civilszerv!I31+Fertőző!I31+'Egyéb szociális'!I31+'NEM KELL!!családseg.'!I31+'NEM KELL!Önkorm elsz.'!I31</f>
        <v>0</v>
      </c>
      <c r="J31" s="133" t="str">
        <f t="shared" si="0"/>
        <v xml:space="preserve"> </v>
      </c>
      <c r="K31" s="71">
        <f>igazgatás!K31+adók!K31+temető!K31+rendezvények!K31+'téli közf.'!K31+hosszúi.közf.!K31+'út üzemelt.'!K31+közvilágítás!K31+zöldterület!K31+'város-község'!K31+könyvtár!K31+gyermekjólét!K31+közművelődés!K31+civilszerv!K31+Fertőző!K31+'Egyéb szociális'!K31+'NEM KELL!!családseg.'!K31+'NEM KELL!Önkorm elsz.'!K31</f>
        <v>0</v>
      </c>
      <c r="L31" s="71">
        <f>igazgatás!L31+adók!L31+temető!L31+rendezvények!L31+'téli közf.'!L31+hosszúi.közf.!L31+'út üzemelt.'!L31+közvilágítás!L31+zöldterület!L31+'város-község'!L31+könyvtár!L31+közművelődés!L31+gyermekjólét!L31+'Egyéb szociális'!L31+'NEM KELL!!családseg.'!L31+'NEM KELL!Önkorm elsz.'!L31</f>
        <v>0</v>
      </c>
      <c r="M31" s="71">
        <f>igazgatás!M31+adók!M31+temető!M31+rendezvények!M31+'téli közf.'!M31+hosszúi.közf.!M31+'út üzemelt.'!M31+közvilágítás!M31+zöldterület!M31+'város-község'!M31+könyvtár!M31+gyermekjólét!M31+közművelődés!M31+civilszerv!M31+Fertőző!M31+'Egyéb szociális'!M31+'NEM KELL!!családseg.'!M31+'NEM KELL!Önkorm elsz.'!M31</f>
        <v>0</v>
      </c>
      <c r="N31" s="71">
        <f>igazgatás!N31+adók!N31+temető!N31+rendezvények!N31+'téli közf.'!N31+hosszúi.közf.!N31+'út üzemelt.'!N31+közvilágítás!N31+zöldterület!N31+'város-község'!N31+könyvtár!N31+gyermekjólét!N31+közművelődés!N31+civilszerv!N31+Fertőző!N31+'Egyéb szociális'!N31+'NEM KELL!!családseg.'!N31+'NEM KELL!Önkorm elsz.'!N31</f>
        <v>0</v>
      </c>
      <c r="O31" s="133" t="str">
        <f t="shared" si="1"/>
        <v xml:space="preserve"> </v>
      </c>
      <c r="P31" s="71">
        <f>igazgatás!P31+adók!P31+temető!P31+rendezvények!P31+'téli közf.'!P31+hosszúi.közf.!P31+'út üzemelt.'!P31+közvilágítás!P31+zöldterület!P31+'város-község'!P31+könyvtár!P31+gyermekjólét!P31+közművelődés!P31+civilszerv!P31+Fertőző!P31+'Egyéb szociális'!P31+'NEM KELL!!családseg.'!P31+'NEM KELL!Önkorm elsz.'!P31</f>
        <v>0</v>
      </c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71">
        <f>igazgatás!F32+adók!F32+temető!F32+rendezvények!F32+'téli közf.'!F32+hosszúi.közf.!F32+'út üzemelt.'!F32+közvilágítás!F32+zöldterület!F32+'város-község'!F32+könyvtár!F32+közművelődés!F32+gyermekjólét!F32+'Egyéb szociális'!F32+'NEM KELL!!családseg.'!F32+'NEM KELL!Önkorm elsz.'!F32</f>
        <v>0</v>
      </c>
      <c r="G32" s="71">
        <f>igazgatás!G32+adók!G32+temető!G32+rendezvények!G32+'téli közf.'!G32+hosszúi.közf.!G32+'út üzemelt.'!G32+közvilágítás!G32+zöldterület!G32+'város-község'!G32+könyvtár!G32+közművelődés!G32+gyermekjólét!G32+'Egyéb szociális'!G32+'NEM KELL!!családseg.'!G32+'NEM KELL!Önkorm elsz.'!G32</f>
        <v>0</v>
      </c>
      <c r="H32" s="71">
        <f>igazgatás!H32+adók!H32+temető!H32+rendezvények!H32+'téli közf.'!H32+hosszúi.közf.!H32+'út üzemelt.'!H32+közvilágítás!H32+zöldterület!H32+'város-község'!H32+könyvtár!H32+közművelődés!H32+gyermekjólét!H32+'Egyéb szociális'!H32+'NEM KELL!!családseg.'!H32+'NEM KELL!Önkorm elsz.'!H32</f>
        <v>0</v>
      </c>
      <c r="I32" s="71">
        <f>igazgatás!I32+adók!I32+temető!I32+rendezvények!I32+'téli közf.'!I32+hosszúi.közf.!I32+'út üzemelt.'!I32+közvilágítás!I32+zöldterület!I32+'város-község'!I32+könyvtár!I32+gyermekjólét!I32+közművelődés!I32+civilszerv!I32+Fertőző!I32+'Egyéb szociális'!I32+'NEM KELL!!családseg.'!I32+'NEM KELL!Önkorm elsz.'!I32</f>
        <v>0</v>
      </c>
      <c r="J32" s="133" t="str">
        <f t="shared" si="0"/>
        <v xml:space="preserve"> </v>
      </c>
      <c r="K32" s="71">
        <f>igazgatás!K32+adók!K32+temető!K32+rendezvények!K32+'téli közf.'!K32+hosszúi.közf.!K32+'út üzemelt.'!K32+közvilágítás!K32+zöldterület!K32+'város-község'!K32+könyvtár!K32+gyermekjólét!K32+közművelődés!K32+civilszerv!K32+Fertőző!K32+'Egyéb szociális'!K32+'NEM KELL!!családseg.'!K32+'NEM KELL!Önkorm elsz.'!K32</f>
        <v>0</v>
      </c>
      <c r="L32" s="71">
        <f>igazgatás!L32+adók!L32+temető!L32+rendezvények!L32+'téli közf.'!L32+hosszúi.közf.!L32+'út üzemelt.'!L32+közvilágítás!L32+zöldterület!L32+'város-község'!L32+könyvtár!L32+közművelődés!L32+gyermekjólét!L32+'Egyéb szociális'!L32+'NEM KELL!!családseg.'!L32+'NEM KELL!Önkorm elsz.'!L32</f>
        <v>0</v>
      </c>
      <c r="M32" s="71">
        <f>igazgatás!M32+adók!M32+temető!M32+rendezvények!M32+'téli közf.'!M32+hosszúi.közf.!M32+'út üzemelt.'!M32+közvilágítás!M32+zöldterület!M32+'város-község'!M32+könyvtár!M32+gyermekjólét!M32+közművelődés!M32+civilszerv!M32+Fertőző!M32+'Egyéb szociális'!M32+'NEM KELL!!családseg.'!M32+'NEM KELL!Önkorm elsz.'!M32</f>
        <v>0</v>
      </c>
      <c r="N32" s="71">
        <f>igazgatás!N32+adók!N32+temető!N32+rendezvények!N32+'téli közf.'!N32+hosszúi.közf.!N32+'út üzemelt.'!N32+közvilágítás!N32+zöldterület!N32+'város-község'!N32+könyvtár!N32+gyermekjólét!N32+közművelődés!N32+civilszerv!N32+Fertőző!N32+'Egyéb szociális'!N32+'NEM KELL!!családseg.'!N32+'NEM KELL!Önkorm elsz.'!N32</f>
        <v>0</v>
      </c>
      <c r="O32" s="133" t="str">
        <f t="shared" si="1"/>
        <v xml:space="preserve"> </v>
      </c>
      <c r="P32" s="71">
        <f>igazgatás!P32+adók!P32+temető!P32+rendezvények!P32+'téli közf.'!P32+hosszúi.közf.!P32+'út üzemelt.'!P32+közvilágítás!P32+zöldterület!P32+'város-község'!P32+könyvtár!P32+gyermekjólét!P32+közművelődés!P32+civilszerv!P32+Fertőző!P32+'Egyéb szociális'!P32+'NEM KELL!!családseg.'!P32+'NEM KELL!Önkorm elsz.'!P32</f>
        <v>0</v>
      </c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71">
        <f>igazgatás!F33+adók!F33+temető!F33+rendezvények!F33+'téli közf.'!F33+hosszúi.közf.!F33+'út üzemelt.'!F33+közvilágítás!F33+zöldterület!F33+'város-község'!F33+könyvtár!F33+közművelődés!F33+gyermekjólét!F33+'Egyéb szociális'!F33+'NEM KELL!!családseg.'!F33+'NEM KELL!Önkorm elsz.'!F33</f>
        <v>0</v>
      </c>
      <c r="G33" s="71">
        <f>igazgatás!G33+adók!G33+temető!G33+rendezvények!G33+'téli közf.'!G33+hosszúi.közf.!G33+'út üzemelt.'!G33+közvilágítás!G33+zöldterület!G33+'város-község'!G33+könyvtár!G33+közművelődés!G33+gyermekjólét!G33+'Egyéb szociális'!G33+'NEM KELL!!családseg.'!G33+'NEM KELL!Önkorm elsz.'!G33</f>
        <v>0</v>
      </c>
      <c r="H33" s="71">
        <f>igazgatás!H33+adók!H33+temető!H33+rendezvények!H33+'téli közf.'!H33+hosszúi.közf.!H33+'út üzemelt.'!H33+közvilágítás!H33+zöldterület!H33+'város-község'!H33+könyvtár!H33+közművelődés!H33+gyermekjólét!H33+'Egyéb szociális'!H33+'NEM KELL!!családseg.'!H33+'NEM KELL!Önkorm elsz.'!H33</f>
        <v>0</v>
      </c>
      <c r="I33" s="71">
        <f>igazgatás!I33+adók!I33+temető!I33+rendezvények!I33+'téli közf.'!I33+hosszúi.közf.!I33+'út üzemelt.'!I33+közvilágítás!I33+zöldterület!I33+'város-község'!I33+könyvtár!I33+gyermekjólét!I33+közművelődés!I33+civilszerv!I33+Fertőző!I33+'Egyéb szociális'!I33+'NEM KELL!!családseg.'!I33+'NEM KELL!Önkorm elsz.'!I33</f>
        <v>0</v>
      </c>
      <c r="J33" s="133" t="str">
        <f t="shared" si="0"/>
        <v xml:space="preserve"> </v>
      </c>
      <c r="K33" s="71">
        <f>igazgatás!K33+adók!K33+temető!K33+rendezvények!K33+'téli közf.'!K33+hosszúi.közf.!K33+'út üzemelt.'!K33+közvilágítás!K33+zöldterület!K33+'város-község'!K33+könyvtár!K33+gyermekjólét!K33+közművelődés!K33+civilszerv!K33+Fertőző!K33+'Egyéb szociális'!K33+'NEM KELL!!családseg.'!K33+'NEM KELL!Önkorm elsz.'!K33</f>
        <v>0</v>
      </c>
      <c r="L33" s="71">
        <f>igazgatás!L33+adók!L33+temető!L33+rendezvények!L33+'téli közf.'!L33+hosszúi.közf.!L33+'út üzemelt.'!L33+közvilágítás!L33+zöldterület!L33+'város-község'!L33+könyvtár!L33+közművelődés!L33+gyermekjólét!L33+'Egyéb szociális'!L33+'NEM KELL!!családseg.'!L33+'NEM KELL!Önkorm elsz.'!L33</f>
        <v>0</v>
      </c>
      <c r="M33" s="71">
        <f>igazgatás!M33+adók!M33+temető!M33+rendezvények!M33+'téli közf.'!M33+hosszúi.közf.!M33+'út üzemelt.'!M33+közvilágítás!M33+zöldterület!M33+'város-község'!M33+könyvtár!M33+gyermekjólét!M33+közművelődés!M33+civilszerv!M33+Fertőző!M33+'Egyéb szociális'!M33+'NEM KELL!!családseg.'!M33+'NEM KELL!Önkorm elsz.'!M33</f>
        <v>0</v>
      </c>
      <c r="N33" s="71">
        <f>igazgatás!N33+adók!N33+temető!N33+rendezvények!N33+'téli közf.'!N33+hosszúi.közf.!N33+'út üzemelt.'!N33+közvilágítás!N33+zöldterület!N33+'város-község'!N33+könyvtár!N33+gyermekjólét!N33+közművelődés!N33+civilszerv!N33+Fertőző!N33+'Egyéb szociális'!N33+'NEM KELL!!családseg.'!N33+'NEM KELL!Önkorm elsz.'!N33</f>
        <v>0</v>
      </c>
      <c r="O33" s="133" t="str">
        <f t="shared" si="1"/>
        <v xml:space="preserve"> </v>
      </c>
      <c r="P33" s="71">
        <f>igazgatás!P33+adók!P33+temető!P33+rendezvények!P33+'téli közf.'!P33+hosszúi.közf.!P33+'út üzemelt.'!P33+közvilágítás!P33+zöldterület!P33+'város-község'!P33+könyvtár!P33+gyermekjólét!P33+közművelődés!P33+civilszerv!P33+Fertőző!P33+'Egyéb szociális'!P33+'NEM KELL!!családseg.'!P33+'NEM KELL!Önkorm elsz.'!P33</f>
        <v>0</v>
      </c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71">
        <f>igazgatás!F34+adók!F34+temető!F34+rendezvények!F34+'téli közf.'!F34+hosszúi.közf.!F34+'út üzemelt.'!F34+közvilágítás!F34+zöldterület!F34+'város-község'!F34+könyvtár!F34+közművelődés!F34+gyermekjólét!F34+'Egyéb szociális'!F34+'NEM KELL!!családseg.'!F34+'NEM KELL!Önkorm elsz.'!F34</f>
        <v>0</v>
      </c>
      <c r="G34" s="71">
        <f>igazgatás!G34+adók!G34+temető!G34+rendezvények!G34+'téli közf.'!G34+hosszúi.közf.!G34+'út üzemelt.'!G34+közvilágítás!G34+zöldterület!G34+'város-község'!G34+könyvtár!G34+közművelődés!G34+gyermekjólét!G34+'Egyéb szociális'!G34+'NEM KELL!!családseg.'!G34+'NEM KELL!Önkorm elsz.'!G34</f>
        <v>0</v>
      </c>
      <c r="H34" s="71">
        <f>igazgatás!H34+adók!H34+temető!H34+rendezvények!H34+'téli közf.'!H34+hosszúi.közf.!H34+'út üzemelt.'!H34+közvilágítás!H34+zöldterület!H34+'város-község'!H34+könyvtár!H34+közművelődés!H34+gyermekjólét!H34+'Egyéb szociális'!H34+'NEM KELL!!családseg.'!H34+'NEM KELL!Önkorm elsz.'!H34</f>
        <v>0</v>
      </c>
      <c r="I34" s="71">
        <f>igazgatás!I34+adók!I34+temető!I34+rendezvények!I34+'téli közf.'!I34+hosszúi.közf.!I34+'út üzemelt.'!I34+közvilágítás!I34+zöldterület!I34+'város-község'!I34+könyvtár!I34+gyermekjólét!I34+közművelődés!I34+civilszerv!I34+Fertőző!I34+'Egyéb szociális'!I34+'NEM KELL!!családseg.'!I34+'NEM KELL!Önkorm elsz.'!I34</f>
        <v>0</v>
      </c>
      <c r="J34" s="133" t="str">
        <f t="shared" si="0"/>
        <v xml:space="preserve"> </v>
      </c>
      <c r="K34" s="71">
        <f>igazgatás!K34+adók!K34+temető!K34+rendezvények!K34+'téli közf.'!K34+hosszúi.közf.!K34+'út üzemelt.'!K34+közvilágítás!K34+zöldterület!K34+'város-község'!K34+könyvtár!K34+gyermekjólét!K34+közművelődés!K34+civilszerv!K34+Fertőző!K34+'Egyéb szociális'!K34+'NEM KELL!!családseg.'!K34+'NEM KELL!Önkorm elsz.'!K34</f>
        <v>0</v>
      </c>
      <c r="L34" s="71">
        <f>igazgatás!L34+adók!L34+temető!L34+rendezvények!L34+'téli közf.'!L34+hosszúi.közf.!L34+'út üzemelt.'!L34+közvilágítás!L34+zöldterület!L34+'város-község'!L34+könyvtár!L34+közművelődés!L34+gyermekjólét!L34+'Egyéb szociális'!L34+'NEM KELL!!családseg.'!L34+'NEM KELL!Önkorm elsz.'!L34</f>
        <v>0</v>
      </c>
      <c r="M34" s="71">
        <f>igazgatás!M34+adók!M34+temető!M34+rendezvények!M34+'téli közf.'!M34+hosszúi.közf.!M34+'út üzemelt.'!M34+közvilágítás!M34+zöldterület!M34+'város-község'!M34+könyvtár!M34+gyermekjólét!M34+közművelődés!M34+civilszerv!M34+Fertőző!M34+'Egyéb szociális'!M34+'NEM KELL!!családseg.'!M34+'NEM KELL!Önkorm elsz.'!M34</f>
        <v>0</v>
      </c>
      <c r="N34" s="71">
        <f>igazgatás!N34+adók!N34+temető!N34+rendezvények!N34+'téli közf.'!N34+hosszúi.közf.!N34+'út üzemelt.'!N34+közvilágítás!N34+zöldterület!N34+'város-község'!N34+könyvtár!N34+gyermekjólét!N34+közművelődés!N34+civilszerv!N34+Fertőző!N34+'Egyéb szociális'!N34+'NEM KELL!!családseg.'!N34+'NEM KELL!Önkorm elsz.'!N34</f>
        <v>0</v>
      </c>
      <c r="O34" s="133" t="str">
        <f t="shared" si="1"/>
        <v xml:space="preserve"> </v>
      </c>
      <c r="P34" s="71">
        <f>igazgatás!P34+adók!P34+temető!P34+rendezvények!P34+'téli közf.'!P34+hosszúi.közf.!P34+'út üzemelt.'!P34+közvilágítás!P34+zöldterület!P34+'város-község'!P34+könyvtár!P34+gyermekjólét!P34+közművelődés!P34+civilszerv!P34+Fertőző!P34+'Egyéb szociális'!P34+'NEM KELL!!családseg.'!P34+'NEM KELL!Önkorm elsz.'!P34</f>
        <v>0</v>
      </c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71">
        <f>igazgatás!F35+adók!F35+temető!F35+rendezvények!F35+'téli közf.'!F35+hosszúi.közf.!F35+'út üzemelt.'!F35+közvilágítás!F35+zöldterület!F35+'város-község'!F35+könyvtár!F35+közművelődés!F35+gyermekjólét!F35+'Egyéb szociális'!F35+'NEM KELL!!családseg.'!F35+'NEM KELL!Önkorm elsz.'!F35</f>
        <v>0</v>
      </c>
      <c r="G35" s="71">
        <f>igazgatás!G35+adók!G35+temető!G35+rendezvények!G35+'téli közf.'!G35+hosszúi.közf.!G35+'út üzemelt.'!G35+közvilágítás!G35+zöldterület!G35+'város-község'!G35+könyvtár!G35+közművelődés!G35+gyermekjólét!G35+'Egyéb szociális'!G35+'NEM KELL!!családseg.'!G35+'NEM KELL!Önkorm elsz.'!G35</f>
        <v>0</v>
      </c>
      <c r="H35" s="71">
        <f>igazgatás!H35+adók!H35+temető!H35+rendezvények!H35+'téli közf.'!H35+hosszúi.közf.!H35+'út üzemelt.'!H35+közvilágítás!H35+zöldterület!H35+'város-község'!H35+könyvtár!H35+közművelődés!H35+gyermekjólét!H35+'Egyéb szociális'!H35+'NEM KELL!!családseg.'!H35+'NEM KELL!Önkorm elsz.'!H35</f>
        <v>0</v>
      </c>
      <c r="I35" s="71">
        <f>igazgatás!I35+adók!I35+temető!I35+rendezvények!I35+'téli közf.'!I35+hosszúi.közf.!I35+'út üzemelt.'!I35+közvilágítás!I35+zöldterület!I35+'város-község'!I35+könyvtár!I35+gyermekjólét!I35+közművelődés!I35+civilszerv!I35+Fertőző!I35+'Egyéb szociális'!I35+'NEM KELL!!családseg.'!I35+'NEM KELL!Önkorm elsz.'!I35</f>
        <v>0</v>
      </c>
      <c r="J35" s="133" t="str">
        <f t="shared" si="0"/>
        <v xml:space="preserve"> </v>
      </c>
      <c r="K35" s="71">
        <f>igazgatás!K35+adók!K35+temető!K35+rendezvények!K35+'téli közf.'!K35+hosszúi.közf.!K35+'út üzemelt.'!K35+közvilágítás!K35+zöldterület!K35+'város-község'!K35+könyvtár!K35+gyermekjólét!K35+közművelődés!K35+civilszerv!K35+Fertőző!K35+'Egyéb szociális'!K35+'NEM KELL!!családseg.'!K35+'NEM KELL!Önkorm elsz.'!K35</f>
        <v>0</v>
      </c>
      <c r="L35" s="71">
        <f>igazgatás!L35+adók!L35+temető!L35+rendezvények!L35+'téli közf.'!L35+hosszúi.közf.!L35+'út üzemelt.'!L35+közvilágítás!L35+zöldterület!L35+'város-község'!L35+könyvtár!L35+közművelődés!L35+gyermekjólét!L35+'Egyéb szociális'!L35+'NEM KELL!!családseg.'!L35+'NEM KELL!Önkorm elsz.'!L35</f>
        <v>0</v>
      </c>
      <c r="M35" s="71">
        <f>igazgatás!M35+adók!M35+temető!M35+rendezvények!M35+'téli közf.'!M35+hosszúi.közf.!M35+'út üzemelt.'!M35+közvilágítás!M35+zöldterület!M35+'város-község'!M35+könyvtár!M35+gyermekjólét!M35+közművelődés!M35+civilszerv!M35+Fertőző!M35+'Egyéb szociális'!M35+'NEM KELL!!családseg.'!M35+'NEM KELL!Önkorm elsz.'!M35</f>
        <v>0</v>
      </c>
      <c r="N35" s="71">
        <f>igazgatás!N35+adók!N35+temető!N35+rendezvények!N35+'téli közf.'!N35+hosszúi.közf.!N35+'út üzemelt.'!N35+közvilágítás!N35+zöldterület!N35+'város-község'!N35+könyvtár!N35+gyermekjólét!N35+közművelődés!N35+civilszerv!N35+Fertőző!N35+'Egyéb szociális'!N35+'NEM KELL!!családseg.'!N35+'NEM KELL!Önkorm elsz.'!N35</f>
        <v>0</v>
      </c>
      <c r="O35" s="133" t="str">
        <f t="shared" si="1"/>
        <v xml:space="preserve"> </v>
      </c>
      <c r="P35" s="71">
        <f>igazgatás!P35+adók!P35+temető!P35+rendezvények!P35+'téli közf.'!P35+hosszúi.közf.!P35+'út üzemelt.'!P35+közvilágítás!P35+zöldterület!P35+'város-község'!P35+könyvtár!P35+gyermekjólét!P35+közművelődés!P35+civilszerv!P35+Fertőző!P35+'Egyéb szociális'!P35+'NEM KELL!!családseg.'!P35+'NEM KELL!Önkorm elsz.'!P35</f>
        <v>0</v>
      </c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71">
        <f>igazgatás!F36+adók!F36+temető!F36+rendezvények!F36+'téli közf.'!F36+hosszúi.közf.!F36+'út üzemelt.'!F36+közvilágítás!F36+zöldterület!F36+'város-község'!F36+könyvtár!F36+közművelődés!F36+gyermekjólét!F36+'Egyéb szociális'!F36+'NEM KELL!!családseg.'!F36+'NEM KELL!Önkorm elsz.'!F36</f>
        <v>0</v>
      </c>
      <c r="G36" s="71">
        <f>igazgatás!G36+adók!G36+temető!G36+rendezvények!G36+'téli közf.'!G36+hosszúi.közf.!G36+'út üzemelt.'!G36+közvilágítás!G36+zöldterület!G36+'város-község'!G36+könyvtár!G36+közművelődés!G36+gyermekjólét!G36+'Egyéb szociális'!G36+'NEM KELL!!családseg.'!G36+'NEM KELL!Önkorm elsz.'!G36</f>
        <v>0</v>
      </c>
      <c r="H36" s="71">
        <f>igazgatás!H36+adók!H36+temető!H36+rendezvények!H36+'téli közf.'!H36+hosszúi.közf.!H36+'út üzemelt.'!H36+közvilágítás!H36+zöldterület!H36+'város-község'!H36+könyvtár!H36+közművelődés!H36+gyermekjólét!H36+'Egyéb szociális'!H36+'NEM KELL!!családseg.'!H36+'NEM KELL!Önkorm elsz.'!H36</f>
        <v>0</v>
      </c>
      <c r="I36" s="71">
        <f>igazgatás!I36+adók!I36+temető!I36+rendezvények!I36+'téli közf.'!I36+hosszúi.közf.!I36+'út üzemelt.'!I36+közvilágítás!I36+zöldterület!I36+'város-község'!I36+könyvtár!I36+gyermekjólét!I36+közművelődés!I36+civilszerv!I36+Fertőző!I36+'Egyéb szociális'!I36+'NEM KELL!!családseg.'!I36+'NEM KELL!Önkorm elsz.'!I36</f>
        <v>0</v>
      </c>
      <c r="J36" s="133" t="str">
        <f t="shared" si="0"/>
        <v xml:space="preserve"> </v>
      </c>
      <c r="K36" s="71">
        <f>igazgatás!K36+adók!K36+temető!K36+rendezvények!K36+'téli közf.'!K36+hosszúi.közf.!K36+'út üzemelt.'!K36+közvilágítás!K36+zöldterület!K36+'város-község'!K36+könyvtár!K36+gyermekjólét!K36+közművelődés!K36+civilszerv!K36+Fertőző!K36+'Egyéb szociális'!K36+'NEM KELL!!családseg.'!K36+'NEM KELL!Önkorm elsz.'!K36</f>
        <v>0</v>
      </c>
      <c r="L36" s="71">
        <f>igazgatás!L36+adók!L36+temető!L36+rendezvények!L36+'téli közf.'!L36+hosszúi.közf.!L36+'út üzemelt.'!L36+közvilágítás!L36+zöldterület!L36+'város-község'!L36+könyvtár!L36+közművelődés!L36+gyermekjólét!L36+'Egyéb szociális'!L36+'NEM KELL!!családseg.'!L36+'NEM KELL!Önkorm elsz.'!L36</f>
        <v>0</v>
      </c>
      <c r="M36" s="71">
        <f>igazgatás!M36+adók!M36+temető!M36+rendezvények!M36+'téli közf.'!M36+hosszúi.közf.!M36+'út üzemelt.'!M36+közvilágítás!M36+zöldterület!M36+'város-község'!M36+könyvtár!M36+gyermekjólét!M36+közművelődés!M36+civilszerv!M36+Fertőző!M36+'Egyéb szociális'!M36+'NEM KELL!!családseg.'!M36+'NEM KELL!Önkorm elsz.'!M36</f>
        <v>0</v>
      </c>
      <c r="N36" s="71">
        <f>igazgatás!N36+adók!N36+temető!N36+rendezvények!N36+'téli közf.'!N36+hosszúi.közf.!N36+'út üzemelt.'!N36+közvilágítás!N36+zöldterület!N36+'város-község'!N36+könyvtár!N36+gyermekjólét!N36+közművelődés!N36+civilszerv!N36+Fertőző!N36+'Egyéb szociális'!N36+'NEM KELL!!családseg.'!N36+'NEM KELL!Önkorm elsz.'!N36</f>
        <v>0</v>
      </c>
      <c r="O36" s="133" t="str">
        <f t="shared" si="1"/>
        <v xml:space="preserve"> </v>
      </c>
      <c r="P36" s="71">
        <f>igazgatás!P36+adók!P36+temető!P36+rendezvények!P36+'téli közf.'!P36+hosszúi.közf.!P36+'út üzemelt.'!P36+közvilágítás!P36+zöldterület!P36+'város-község'!P36+könyvtár!P36+gyermekjólét!P36+közművelődés!P36+civilszerv!P36+Fertőző!P36+'Egyéb szociális'!P36+'NEM KELL!!családseg.'!P36+'NEM KELL!Önkorm elsz.'!P36</f>
        <v>0</v>
      </c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71">
        <f>igazgatás!F37+adók!F37+temető!F37+rendezvények!F37+'téli közf.'!F37+hosszúi.közf.!F37+'út üzemelt.'!F37+közvilágítás!F37+zöldterület!F37+'város-község'!F37+könyvtár!F37+közművelődés!F37+gyermekjólét!F37+'Egyéb szociális'!F37+'NEM KELL!!családseg.'!F37+'NEM KELL!Önkorm elsz.'!F37</f>
        <v>0</v>
      </c>
      <c r="G37" s="71">
        <f>igazgatás!G37+adók!G37+temető!G37+rendezvények!G37+'téli közf.'!G37+hosszúi.közf.!G37+'út üzemelt.'!G37+közvilágítás!G37+zöldterület!G37+'város-község'!G37+könyvtár!G37+közművelődés!G37+gyermekjólét!G37+'Egyéb szociális'!G37+'NEM KELL!!családseg.'!G37+'NEM KELL!Önkorm elsz.'!G37</f>
        <v>0</v>
      </c>
      <c r="H37" s="71">
        <f>igazgatás!H37+adók!H37+temető!H37+rendezvények!H37+'téli közf.'!H37+hosszúi.közf.!H37+'út üzemelt.'!H37+közvilágítás!H37+zöldterület!H37+'város-község'!H37+könyvtár!H37+közművelődés!H37+gyermekjólét!H37+'Egyéb szociális'!H37+'NEM KELL!!családseg.'!H37+'NEM KELL!Önkorm elsz.'!H37</f>
        <v>0</v>
      </c>
      <c r="I37" s="71">
        <f>igazgatás!I37+adók!I37+temető!I37+rendezvények!I37+'téli közf.'!I37+hosszúi.közf.!I37+'út üzemelt.'!I37+közvilágítás!I37+zöldterület!I37+'város-község'!I37+könyvtár!I37+gyermekjólét!I37+közművelődés!I37+civilszerv!I37+Fertőző!I37+'Egyéb szociális'!I37+'NEM KELL!!családseg.'!I37+'NEM KELL!Önkorm elsz.'!I37</f>
        <v>0</v>
      </c>
      <c r="J37" s="133" t="str">
        <f t="shared" si="0"/>
        <v xml:space="preserve"> </v>
      </c>
      <c r="K37" s="71">
        <f>igazgatás!K37+adók!K37+temető!K37+rendezvények!K37+'téli közf.'!K37+hosszúi.közf.!K37+'út üzemelt.'!K37+közvilágítás!K37+zöldterület!K37+'város-község'!K37+könyvtár!K37+gyermekjólét!K37+közművelődés!K37+civilszerv!K37+Fertőző!K37+'Egyéb szociális'!K37+'NEM KELL!!családseg.'!K37+'NEM KELL!Önkorm elsz.'!K37</f>
        <v>0</v>
      </c>
      <c r="L37" s="71">
        <f>igazgatás!L37+adók!L37+temető!L37+rendezvények!L37+'téli közf.'!L37+hosszúi.közf.!L37+'út üzemelt.'!L37+közvilágítás!L37+zöldterület!L37+'város-község'!L37+könyvtár!L37+közművelődés!L37+gyermekjólét!L37+'Egyéb szociális'!L37+'NEM KELL!!családseg.'!L37+'NEM KELL!Önkorm elsz.'!L37</f>
        <v>0</v>
      </c>
      <c r="M37" s="71">
        <f>igazgatás!M37+adók!M37+temető!M37+rendezvények!M37+'téli közf.'!M37+hosszúi.közf.!M37+'út üzemelt.'!M37+közvilágítás!M37+zöldterület!M37+'város-község'!M37+könyvtár!M37+gyermekjólét!M37+közművelődés!M37+civilszerv!M37+Fertőző!M37+'Egyéb szociális'!M37+'NEM KELL!!családseg.'!M37+'NEM KELL!Önkorm elsz.'!M37</f>
        <v>0</v>
      </c>
      <c r="N37" s="71">
        <f>igazgatás!N37+adók!N37+temető!N37+rendezvények!N37+'téli közf.'!N37+hosszúi.közf.!N37+'út üzemelt.'!N37+közvilágítás!N37+zöldterület!N37+'város-község'!N37+könyvtár!N37+gyermekjólét!N37+közművelődés!N37+civilszerv!N37+Fertőző!N37+'Egyéb szociális'!N37+'NEM KELL!!családseg.'!N37+'NEM KELL!Önkorm elsz.'!N37</f>
        <v>0</v>
      </c>
      <c r="O37" s="133" t="str">
        <f t="shared" si="1"/>
        <v xml:space="preserve"> </v>
      </c>
      <c r="P37" s="71">
        <f>igazgatás!P37+adók!P37+temető!P37+rendezvények!P37+'téli közf.'!P37+hosszúi.közf.!P37+'út üzemelt.'!P37+közvilágítás!P37+zöldterület!P37+'város-község'!P37+könyvtár!P37+gyermekjólét!P37+közművelődés!P37+civilszerv!P37+Fertőző!P37+'Egyéb szociális'!P37+'NEM KELL!!családseg.'!P37+'NEM KELL!Önkorm elsz.'!P37</f>
        <v>0</v>
      </c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71">
        <f>igazgatás!F38+adók!F38+temető!F38+rendezvények!F38+'téli közf.'!F38+hosszúi.közf.!F38+'út üzemelt.'!F38+közvilágítás!F38+zöldterület!F38+'város-község'!F38+könyvtár!F38+közművelődés!F38+gyermekjólét!F38+'Egyéb szociális'!F38+'NEM KELL!!családseg.'!F38+'NEM KELL!Önkorm elsz.'!F38</f>
        <v>0</v>
      </c>
      <c r="G38" s="71">
        <f>igazgatás!G38+adók!G38+temető!G38+rendezvények!G38+'téli közf.'!G38+hosszúi.közf.!G38+'út üzemelt.'!G38+közvilágítás!G38+zöldterület!G38+'város-község'!G38+könyvtár!G38+közművelődés!G38+gyermekjólét!G38+'Egyéb szociális'!G38+'NEM KELL!!családseg.'!G38+'NEM KELL!Önkorm elsz.'!G38</f>
        <v>0</v>
      </c>
      <c r="H38" s="71">
        <f>igazgatás!H38+adók!H38+temető!H38+rendezvények!H38+'téli közf.'!H38+hosszúi.közf.!H38+'út üzemelt.'!H38+közvilágítás!H38+zöldterület!H38+'város-község'!H38+könyvtár!H38+közművelődés!H38+gyermekjólét!H38+'Egyéb szociális'!H38+'NEM KELL!!családseg.'!H38+'NEM KELL!Önkorm elsz.'!H38</f>
        <v>0</v>
      </c>
      <c r="I38" s="71">
        <f>igazgatás!I38+adók!I38+temető!I38+rendezvények!I38+'téli közf.'!I38+hosszúi.közf.!I38+'út üzemelt.'!I38+közvilágítás!I38+zöldterület!I38+'város-község'!I38+könyvtár!I38+gyermekjólét!I38+közművelődés!I38+civilszerv!I38+Fertőző!I38+'Egyéb szociális'!I38+'NEM KELL!!családseg.'!I38+'NEM KELL!Önkorm elsz.'!I38</f>
        <v>0</v>
      </c>
      <c r="J38" s="133" t="str">
        <f t="shared" si="0"/>
        <v xml:space="preserve"> </v>
      </c>
      <c r="K38" s="71">
        <f>igazgatás!K38+adók!K38+temető!K38+rendezvények!K38+'téli közf.'!K38+hosszúi.közf.!K38+'út üzemelt.'!K38+közvilágítás!K38+zöldterület!K38+'város-község'!K38+könyvtár!K38+gyermekjólét!K38+közművelődés!K38+civilszerv!K38+Fertőző!K38+'Egyéb szociális'!K38+'NEM KELL!!családseg.'!K38+'NEM KELL!Önkorm elsz.'!K38</f>
        <v>0</v>
      </c>
      <c r="L38" s="71">
        <f>igazgatás!L38+adók!L38+temető!L38+rendezvények!L38+'téli közf.'!L38+hosszúi.közf.!L38+'út üzemelt.'!L38+közvilágítás!L38+zöldterület!L38+'város-község'!L38+könyvtár!L38+közművelődés!L38+gyermekjólét!L38+'Egyéb szociális'!L38+'NEM KELL!!családseg.'!L38+'NEM KELL!Önkorm elsz.'!L38</f>
        <v>0</v>
      </c>
      <c r="M38" s="71">
        <f>igazgatás!M38+adók!M38+temető!M38+rendezvények!M38+'téli közf.'!M38+hosszúi.közf.!M38+'út üzemelt.'!M38+közvilágítás!M38+zöldterület!M38+'város-község'!M38+könyvtár!M38+gyermekjólét!M38+közművelődés!M38+civilszerv!M38+Fertőző!M38+'Egyéb szociális'!M38+'NEM KELL!!családseg.'!M38+'NEM KELL!Önkorm elsz.'!M38</f>
        <v>0</v>
      </c>
      <c r="N38" s="71">
        <f>igazgatás!N38+adók!N38+temető!N38+rendezvények!N38+'téli közf.'!N38+hosszúi.közf.!N38+'út üzemelt.'!N38+közvilágítás!N38+zöldterület!N38+'város-község'!N38+könyvtár!N38+gyermekjólét!N38+közművelődés!N38+civilszerv!N38+Fertőző!N38+'Egyéb szociális'!N38+'NEM KELL!!családseg.'!N38+'NEM KELL!Önkorm elsz.'!N38</f>
        <v>0</v>
      </c>
      <c r="O38" s="133" t="str">
        <f t="shared" si="1"/>
        <v xml:space="preserve"> </v>
      </c>
      <c r="P38" s="71">
        <f>igazgatás!P38+adók!P38+temető!P38+rendezvények!P38+'téli közf.'!P38+hosszúi.közf.!P38+'út üzemelt.'!P38+közvilágítás!P38+zöldterület!P38+'város-község'!P38+könyvtár!P38+gyermekjólét!P38+közművelődés!P38+civilszerv!P38+Fertőző!P38+'Egyéb szociális'!P38+'NEM KELL!!családseg.'!P38+'NEM KELL!Önkorm elsz.'!P38</f>
        <v>0</v>
      </c>
    </row>
    <row r="39" spans="1:16" s="80" customFormat="1" ht="25.5" x14ac:dyDescent="0.25">
      <c r="A39" s="394" t="s">
        <v>69</v>
      </c>
      <c r="B39" s="395"/>
      <c r="C39" s="4" t="s">
        <v>70</v>
      </c>
      <c r="D39" s="15" t="s">
        <v>71</v>
      </c>
      <c r="E39" s="15"/>
      <c r="F39" s="72">
        <f>igazgatás!F39+adók!F39+temető!F39+rendezvények!F39+'téli közf.'!F39+hosszúi.közf.!F39+'út üzemelt.'!F39+közvilágítás!F39+zöldterület!F39+'város-község'!F39+könyvtár!F39+közművelődés!F39+gyermekjólét!F39+'Egyéb szociális'!F39+'NEM KELL!!családseg.'!F39+'NEM KELL!Önkorm elsz.'!F39</f>
        <v>2600</v>
      </c>
      <c r="G39" s="72">
        <f>igazgatás!G39+adók!G39+temető!G39+rendezvények!G39+'téli közf.'!G39+hosszúi.közf.!G39+'út üzemelt.'!G39+közvilágítás!G39+zöldterület!G39+'város-község'!G39+könyvtár!G39+közművelődés!G39+gyermekjólét!G39+'Egyéb szociális'!G39+'NEM KELL!!családseg.'!G39+'NEM KELL!Önkorm elsz.'!G39</f>
        <v>1657</v>
      </c>
      <c r="H39" s="72">
        <f>igazgatás!H39+adók!H39+temető!H39+rendezvények!H39+'téli közf.'!H39+hosszúi.közf.!H39+'út üzemelt.'!H39+közvilágítás!H39+zöldterület!H39+'város-község'!H39+könyvtár!H39+közművelődés!H39+gyermekjólét!H39+'Egyéb szociális'!H39+'NEM KELL!!családseg.'!H39+'NEM KELL!Önkorm elsz.'!H39</f>
        <v>4257</v>
      </c>
      <c r="I39" s="72">
        <f>igazgatás!I39+adók!I39+temető!I39+rendezvények!I39+'téli közf.'!I39+hosszúi.közf.!I39+'út üzemelt.'!I39+közvilágítás!I39+zöldterület!I39+'város-község'!I39+könyvtár!I39+gyermekjólét!I39+közművelődés!I39+civilszerv!I39+Fertőző!I39+'Egyéb szociális'!I39+'NEM KELL!!családseg.'!I39+'NEM KELL!Önkorm elsz.'!I39</f>
        <v>3199999</v>
      </c>
      <c r="J39" s="143">
        <f t="shared" si="0"/>
        <v>751.70284237726094</v>
      </c>
      <c r="K39" s="72">
        <f>igazgatás!K39+adók!K39+temető!K39+rendezvények!K39+'téli közf.'!K39+hosszúi.közf.!K39+'út üzemelt.'!K39+közvilágítás!K39+zöldterület!K39+'város-község'!K39+könyvtár!K39+gyermekjólét!K39+közművelődés!K39+civilszerv!K39+Fertőző!K39+'Egyéb szociális'!K39+'NEM KELL!!családseg.'!K39+'NEM KELL!Önkorm elsz.'!K39</f>
        <v>6072947</v>
      </c>
      <c r="L39" s="72">
        <f>igazgatás!L39+adók!L39+temető!L39+rendezvények!L39+'téli közf.'!L39+hosszúi.közf.!L39+'út üzemelt.'!L39+közvilágítás!L39+zöldterület!L39+'város-község'!L39+könyvtár!L39+közművelődés!L39+gyermekjólét!L39+'Egyéb szociális'!L39+'NEM KELL!!családseg.'!L39+'NEM KELL!Önkorm elsz.'!L39</f>
        <v>-700000</v>
      </c>
      <c r="M39" s="72">
        <f>igazgatás!M39+adók!M39+temető!M39+rendezvények!M39+'téli közf.'!M39+hosszúi.közf.!M39+'út üzemelt.'!M39+közvilágítás!M39+zöldterület!M39+'város-község'!M39+könyvtár!M39+gyermekjólét!M39+közművelődés!M39+civilszerv!M39+Fertőző!M39+'Egyéb szociális'!M39+'NEM KELL!!családseg.'!M39+'NEM KELL!Önkorm elsz.'!M39</f>
        <v>5372947</v>
      </c>
      <c r="N39" s="72">
        <f>igazgatás!N39+adók!N39+temető!N39+rendezvények!N39+'téli közf.'!N39+hosszúi.közf.!N39+'út üzemelt.'!N39+közvilágítás!N39+zöldterület!N39+'város-község'!N39+könyvtár!N39+gyermekjólét!N39+közművelődés!N39+civilszerv!N39+Fertőző!N39+'Egyéb szociális'!N39+'NEM KELL!!családseg.'!N39+'NEM KELL!Önkorm elsz.'!N39</f>
        <v>2515592</v>
      </c>
      <c r="O39" s="143">
        <f t="shared" si="1"/>
        <v>0.46819594535363929</v>
      </c>
      <c r="P39" s="72">
        <f>igazgatás!P39+adók!P39+temető!P39+rendezvények!P39+'téli közf.'!P39+hosszúi.közf.!P39+'út üzemelt.'!P39+közvilágítás!P39+zöldterület!P39+'város-község'!P39+könyvtár!P39+gyermekjólét!P39+közművelődés!P39+civilszerv!P39+Fertőző!P39+'Egyéb szociális'!P39+'NEM KELL!!családseg.'!P39+'NEM KELL!Önkorm elsz.'!P39</f>
        <v>6072947</v>
      </c>
    </row>
    <row r="40" spans="1:16" x14ac:dyDescent="0.2">
      <c r="A40" s="392" t="s">
        <v>72</v>
      </c>
      <c r="B40" s="393"/>
      <c r="C40" s="5" t="s">
        <v>37</v>
      </c>
      <c r="D40" s="14" t="s">
        <v>71</v>
      </c>
      <c r="E40" s="14"/>
      <c r="F40" s="71">
        <f>igazgatás!F40+adók!F40+temető!F40+rendezvények!F40+'téli közf.'!F40+hosszúi.közf.!F40+'út üzemelt.'!F40+közvilágítás!F40+zöldterület!F40+'város-község'!F40+könyvtár!F40+közművelődés!F40+gyermekjólét!F40+'Egyéb szociális'!F40+'NEM KELL!!családseg.'!F40+'NEM KELL!Önkorm elsz.'!F40</f>
        <v>400</v>
      </c>
      <c r="G40" s="71">
        <f>igazgatás!G40+adók!G40+temető!G40+rendezvények!G40+'téli közf.'!G40+hosszúi.közf.!G40+'út üzemelt.'!G40+közvilágítás!G40+zöldterület!G40+'város-község'!G40+könyvtár!G40+közművelődés!G40+gyermekjólét!G40+'Egyéb szociális'!G40+'NEM KELL!!családseg.'!G40+'NEM KELL!Önkorm elsz.'!G40</f>
        <v>0</v>
      </c>
      <c r="H40" s="71">
        <f>igazgatás!H40+adók!H40+temető!H40+rendezvények!H40+'téli közf.'!H40+hosszúi.közf.!H40+'út üzemelt.'!H40+közvilágítás!H40+zöldterület!H40+'város-község'!H40+könyvtár!H40+közművelődés!H40+gyermekjólét!H40+'Egyéb szociális'!H40+'NEM KELL!!családseg.'!H40+'NEM KELL!Önkorm elsz.'!H40</f>
        <v>400</v>
      </c>
      <c r="I40" s="71">
        <f>igazgatás!I40+adók!I40+temető!I40+rendezvények!I40+'téli közf.'!I40+hosszúi.közf.!I40+'út üzemelt.'!I40+közvilágítás!I40+zöldterület!I40+'város-község'!I40+könyvtár!I40+gyermekjólét!I40+közművelődés!I40+civilszerv!I40+Fertőző!I40+'Egyéb szociális'!I40+'NEM KELL!!családseg.'!I40+'NEM KELL!Önkorm elsz.'!I40</f>
        <v>0</v>
      </c>
      <c r="J40" s="133">
        <f t="shared" si="0"/>
        <v>0</v>
      </c>
      <c r="K40" s="71">
        <f>igazgatás!K40+adók!K40+temető!K40+rendezvények!K40+'téli közf.'!K40+hosszúi.közf.!K40+'út üzemelt.'!K40+közvilágítás!K40+zöldterület!K40+'város-község'!K40+könyvtár!K40+gyermekjólét!K40+közművelődés!K40+civilszerv!K40+Fertőző!K40+'Egyéb szociális'!K40+'NEM KELL!!családseg.'!K40+'NEM KELL!Önkorm elsz.'!K40</f>
        <v>0</v>
      </c>
      <c r="L40" s="71">
        <f>igazgatás!L40+adók!L40+temető!L40+rendezvények!L40+'téli közf.'!L40+hosszúi.közf.!L40+'út üzemelt.'!L40+közvilágítás!L40+zöldterület!L40+'város-község'!L40+könyvtár!L40+közművelődés!L40+gyermekjólét!L40+'Egyéb szociális'!L40+'NEM KELL!!családseg.'!L40+'NEM KELL!Önkorm elsz.'!L40</f>
        <v>0</v>
      </c>
      <c r="M40" s="71">
        <f>igazgatás!M40+adók!M40+temető!M40+rendezvények!M40+'téli közf.'!M40+hosszúi.közf.!M40+'út üzemelt.'!M40+közvilágítás!M40+zöldterület!M40+'város-község'!M40+könyvtár!M40+gyermekjólét!M40+közművelődés!M40+civilszerv!M40+Fertőző!M40+'Egyéb szociális'!M40+'NEM KELL!!családseg.'!M40+'NEM KELL!Önkorm elsz.'!M40</f>
        <v>0</v>
      </c>
      <c r="N40" s="71">
        <f>igazgatás!N40+adók!N40+temető!N40+rendezvények!N40+'téli közf.'!N40+hosszúi.közf.!N40+'út üzemelt.'!N40+közvilágítás!N40+zöldterület!N40+'város-község'!N40+könyvtár!N40+gyermekjólét!N40+közművelődés!N40+civilszerv!N40+Fertőző!N40+'Egyéb szociális'!N40+'NEM KELL!!családseg.'!N40+'NEM KELL!Önkorm elsz.'!N40</f>
        <v>0</v>
      </c>
      <c r="O40" s="133" t="str">
        <f t="shared" si="1"/>
        <v xml:space="preserve"> </v>
      </c>
      <c r="P40" s="71">
        <f>igazgatás!P40+adók!P40+temető!P40+rendezvények!P40+'téli közf.'!P40+hosszúi.közf.!P40+'út üzemelt.'!P40+közvilágítás!P40+zöldterület!P40+'város-község'!P40+könyvtár!P40+gyermekjólét!P40+közművelődés!P40+civilszerv!P40+Fertőző!P40+'Egyéb szociális'!P40+'NEM KELL!!családseg.'!P40+'NEM KELL!Önkorm elsz.'!P40</f>
        <v>0</v>
      </c>
    </row>
    <row r="41" spans="1:16" x14ac:dyDescent="0.2">
      <c r="A41" s="392" t="s">
        <v>73</v>
      </c>
      <c r="B41" s="393"/>
      <c r="C41" s="5" t="s">
        <v>39</v>
      </c>
      <c r="D41" s="14" t="s">
        <v>71</v>
      </c>
      <c r="E41" s="14"/>
      <c r="F41" s="71">
        <f>igazgatás!F41+adók!F41+temető!F41+rendezvények!F41+'téli közf.'!F41+hosszúi.közf.!F41+'út üzemelt.'!F41+közvilágítás!F41+zöldterület!F41+'város-község'!F41+könyvtár!F41+közművelődés!F41+gyermekjólét!F41+'Egyéb szociális'!F41+'NEM KELL!!családseg.'!F41+'NEM KELL!Önkorm elsz.'!F41</f>
        <v>0</v>
      </c>
      <c r="G41" s="71">
        <f>igazgatás!G41+adók!G41+temető!G41+rendezvények!G41+'téli közf.'!G41+hosszúi.közf.!G41+'út üzemelt.'!G41+közvilágítás!G41+zöldterület!G41+'város-község'!G41+könyvtár!G41+közművelődés!G41+gyermekjólét!G41+'Egyéb szociális'!G41+'NEM KELL!!családseg.'!G41+'NEM KELL!Önkorm elsz.'!G41</f>
        <v>0</v>
      </c>
      <c r="H41" s="71">
        <f>igazgatás!H41+adók!H41+temető!H41+rendezvények!H41+'téli közf.'!H41+hosszúi.közf.!H41+'út üzemelt.'!H41+közvilágítás!H41+zöldterület!H41+'város-község'!H41+könyvtár!H41+közművelődés!H41+gyermekjólét!H41+'Egyéb szociális'!H41+'NEM KELL!!családseg.'!H41+'NEM KELL!Önkorm elsz.'!H41</f>
        <v>0</v>
      </c>
      <c r="I41" s="71">
        <f>igazgatás!I41+adók!I41+temető!I41+rendezvények!I41+'téli közf.'!I41+hosszúi.közf.!I41+'út üzemelt.'!I41+közvilágítás!I41+zöldterület!I41+'város-község'!I41+könyvtár!I41+gyermekjólét!I41+közművelődés!I41+civilszerv!I41+Fertőző!I41+'Egyéb szociális'!I41+'NEM KELL!!családseg.'!I41+'NEM KELL!Önkorm elsz.'!I41</f>
        <v>0</v>
      </c>
      <c r="J41" s="71" t="e">
        <f>igazgatás!J41+adók!J41+temető!J41+rendezvények!J41+'téli közf.'!J41+hosszúi.közf.!J41+'út üzemelt.'!J41+közvilágítás!J41+zöldterület!J41+'város-község'!J41+könyvtár!J41+gyermekjólét!J41+közművelődés!J41+civilszerv!J41+Fertőző!J41+'Egyéb szociális'!J41+'NEM KELL!!családseg.'!J41+'NEM KELL!Önkorm elsz.'!J41</f>
        <v>#VALUE!</v>
      </c>
      <c r="K41" s="71">
        <f>igazgatás!K41+adók!K41+temető!K41+rendezvények!K41+'téli közf.'!K41+hosszúi.közf.!K41+'út üzemelt.'!K41+közvilágítás!K41+zöldterület!K41+'város-község'!K41+könyvtár!K41+gyermekjólét!K41+közművelődés!K41+civilszerv!K41+Fertőző!K41+'Egyéb szociális'!K41+'NEM KELL!!családseg.'!K41+'NEM KELL!Önkorm elsz.'!K41</f>
        <v>0</v>
      </c>
      <c r="L41" s="71">
        <f>igazgatás!L41+adók!L41+temető!L41+rendezvények!L41+'téli közf.'!L41+hosszúi.közf.!L41+'út üzemelt.'!L41+közvilágítás!L41+zöldterület!L41+'város-község'!L41+könyvtár!L41+gyermekjólét!L41+közművelődés!L41+civilszerv!L41+Fertőző!L41+'Egyéb szociális'!L41+'NEM KELL!!családseg.'!L41+'NEM KELL!Önkorm elsz.'!L41</f>
        <v>0</v>
      </c>
      <c r="M41" s="71">
        <f>igazgatás!M41+adók!M41+temető!M41+rendezvények!M41+'téli közf.'!M41+hosszúi.közf.!M41+'út üzemelt.'!M41+közvilágítás!M41+zöldterület!M41+'város-község'!M41+könyvtár!M41+gyermekjólét!M41+közművelődés!M41+civilszerv!M41+Fertőző!M41+'Egyéb szociális'!M41+'NEM KELL!!családseg.'!M41+'NEM KELL!Önkorm elsz.'!M41</f>
        <v>0</v>
      </c>
      <c r="N41" s="71">
        <f>igazgatás!N41+adók!N41+temető!N41+rendezvények!N41+'téli közf.'!N41+hosszúi.közf.!N41+'út üzemelt.'!N41+közvilágítás!N41+zöldterület!N41+'város-község'!N41+könyvtár!N41+gyermekjólét!N41+közművelődés!N41+civilszerv!N41+Fertőző!N41+'Egyéb szociális'!N41+'NEM KELL!!családseg.'!N41+'NEM KELL!Önkorm elsz.'!N41</f>
        <v>0</v>
      </c>
      <c r="O41" s="133" t="str">
        <f t="shared" si="1"/>
        <v xml:space="preserve"> </v>
      </c>
      <c r="P41" s="71">
        <f>igazgatás!P41+adók!P41+temető!P41+rendezvények!P41+'téli közf.'!P41+hosszúi.közf.!P41+'út üzemelt.'!P41+közvilágítás!P41+zöldterület!P41+'város-község'!P41+könyvtár!P41+gyermekjólét!P41+közművelődés!P41+civilszerv!P41+Fertőző!P41+'Egyéb szociális'!P41+'NEM KELL!!családseg.'!P41+'NEM KELL!Önkorm elsz.'!P41</f>
        <v>0</v>
      </c>
    </row>
    <row r="42" spans="1:16" ht="25.5" x14ac:dyDescent="0.2">
      <c r="A42" s="392" t="s">
        <v>74</v>
      </c>
      <c r="B42" s="393"/>
      <c r="C42" s="5" t="s">
        <v>41</v>
      </c>
      <c r="D42" s="14" t="s">
        <v>71</v>
      </c>
      <c r="E42" s="14"/>
      <c r="F42" s="71">
        <f>igazgatás!F42+adók!F42+temető!F42+rendezvények!F42+'téli közf.'!F42+hosszúi.közf.!F42+'út üzemelt.'!F42+közvilágítás!F42+zöldterület!F42+'város-község'!F42+könyvtár!F42+közművelődés!F42+gyermekjólét!F42+'Egyéb szociális'!F42+'NEM KELL!!családseg.'!F42+'NEM KELL!Önkorm elsz.'!F42</f>
        <v>0</v>
      </c>
      <c r="G42" s="71">
        <f>igazgatás!G42+adók!G42+temető!G42+rendezvények!G42+'téli közf.'!G42+hosszúi.közf.!G42+'út üzemelt.'!G42+közvilágítás!G42+zöldterület!G42+'város-község'!G42+könyvtár!G42+közművelődés!G42+gyermekjólét!G42+'Egyéb szociális'!G42+'NEM KELL!!családseg.'!G42+'NEM KELL!Önkorm elsz.'!G42</f>
        <v>0</v>
      </c>
      <c r="H42" s="71">
        <f>igazgatás!H42+adók!H42+temető!H42+rendezvények!H42+'téli közf.'!H42+hosszúi.közf.!H42+'út üzemelt.'!H42+közvilágítás!H42+zöldterület!H42+'város-község'!H42+könyvtár!H42+közművelődés!H42+gyermekjólét!H42+'Egyéb szociális'!H42+'NEM KELL!!családseg.'!H42+'NEM KELL!Önkorm elsz.'!H42</f>
        <v>0</v>
      </c>
      <c r="I42" s="71">
        <f>igazgatás!I42+adók!I42+temető!I42+rendezvények!I42+'téli közf.'!I42+hosszúi.közf.!I42+'út üzemelt.'!I42+közvilágítás!I42+zöldterület!I42+'város-község'!I42+könyvtár!I42+gyermekjólét!I42+közművelődés!I42+civilszerv!I42+Fertőző!I42+'Egyéb szociális'!I42+'NEM KELL!!családseg.'!I42+'NEM KELL!Önkorm elsz.'!I42</f>
        <v>0</v>
      </c>
      <c r="J42" s="133" t="str">
        <f t="shared" si="0"/>
        <v xml:space="preserve"> </v>
      </c>
      <c r="K42" s="71">
        <f>igazgatás!K42+adók!K42+temető!K42+rendezvények!K42+'téli közf.'!K42+hosszúi.közf.!K42+'út üzemelt.'!K42+közvilágítás!K42+zöldterület!K42+'város-község'!K42+könyvtár!K42+gyermekjólét!K42+közművelődés!K42+civilszerv!K42+Fertőző!K42+'Egyéb szociális'!K42+'NEM KELL!!családseg.'!K42+'NEM KELL!Önkorm elsz.'!K42</f>
        <v>0</v>
      </c>
      <c r="L42" s="71">
        <f>igazgatás!L42+adók!L42+temető!L42+rendezvények!L42+'téli közf.'!L42+hosszúi.közf.!L42+'út üzemelt.'!L42+közvilágítás!L42+zöldterület!L42+'város-község'!L42+könyvtár!L42+közművelődés!L42+gyermekjólét!L42+'Egyéb szociális'!L42+'NEM KELL!!családseg.'!L42+'NEM KELL!Önkorm elsz.'!L42</f>
        <v>0</v>
      </c>
      <c r="M42" s="71">
        <f>igazgatás!M42+adók!M42+temető!M42+rendezvények!M42+'téli közf.'!M42+hosszúi.közf.!M42+'út üzemelt.'!M42+közvilágítás!M42+zöldterület!M42+'város-község'!M42+könyvtár!M42+gyermekjólét!M42+közművelődés!M42+civilszerv!M42+Fertőző!M42+'Egyéb szociális'!M42+'NEM KELL!!családseg.'!M42+'NEM KELL!Önkorm elsz.'!M42</f>
        <v>0</v>
      </c>
      <c r="N42" s="71">
        <f>igazgatás!N42+adók!N42+temető!N42+rendezvények!N42+'téli közf.'!N42+hosszúi.közf.!N42+'út üzemelt.'!N42+közvilágítás!N42+zöldterület!N42+'város-község'!N42+könyvtár!N42+gyermekjólét!N42+közművelődés!N42+civilszerv!N42+Fertőző!N42+'Egyéb szociális'!N42+'NEM KELL!!családseg.'!N42+'NEM KELL!Önkorm elsz.'!N42</f>
        <v>0</v>
      </c>
      <c r="O42" s="133" t="str">
        <f t="shared" si="1"/>
        <v xml:space="preserve"> </v>
      </c>
      <c r="P42" s="71">
        <f>igazgatás!P42+adók!P42+temető!P42+rendezvények!P42+'téli közf.'!P42+hosszúi.közf.!P42+'út üzemelt.'!P42+közvilágítás!P42+zöldterület!P42+'város-község'!P42+könyvtár!P42+gyermekjólét!P42+közművelődés!P42+civilszerv!P42+Fertőző!P42+'Egyéb szociális'!P42+'NEM KELL!!családseg.'!P42+'NEM KELL!Önkorm elsz.'!P42</f>
        <v>0</v>
      </c>
    </row>
    <row r="43" spans="1:16" x14ac:dyDescent="0.2">
      <c r="A43" s="392" t="s">
        <v>75</v>
      </c>
      <c r="B43" s="393"/>
      <c r="C43" s="5" t="s">
        <v>43</v>
      </c>
      <c r="D43" s="14" t="s">
        <v>71</v>
      </c>
      <c r="E43" s="14"/>
      <c r="F43" s="71">
        <f>igazgatás!F43+adók!F43+temető!F43+rendezvények!F43+'téli közf.'!F43+hosszúi.közf.!F43+'út üzemelt.'!F43+közvilágítás!F43+zöldterület!F43+'város-község'!F43+könyvtár!F43+közművelődés!F43+gyermekjólét!F43+'Egyéb szociális'!F43+'NEM KELL!!családseg.'!F43+'NEM KELL!Önkorm elsz.'!F43</f>
        <v>0</v>
      </c>
      <c r="G43" s="71">
        <f>igazgatás!G43+adók!G43+temető!G43+rendezvények!G43+'téli közf.'!G43+hosszúi.közf.!G43+'út üzemelt.'!G43+közvilágítás!G43+zöldterület!G43+'város-község'!G43+könyvtár!G43+közművelődés!G43+gyermekjólét!G43+'Egyéb szociális'!G43+'NEM KELL!!családseg.'!G43+'NEM KELL!Önkorm elsz.'!G43</f>
        <v>0</v>
      </c>
      <c r="H43" s="71">
        <f>igazgatás!H43+adók!H43+temető!H43+rendezvények!H43+'téli közf.'!H43+hosszúi.közf.!H43+'út üzemelt.'!H43+közvilágítás!H43+zöldterület!H43+'város-község'!H43+könyvtár!H43+közművelődés!H43+gyermekjólét!H43+'Egyéb szociális'!H43+'NEM KELL!!családseg.'!H43+'NEM KELL!Önkorm elsz.'!H43</f>
        <v>0</v>
      </c>
      <c r="I43" s="71">
        <f>igazgatás!I43+adók!I43+temető!I43+rendezvények!I43+'téli közf.'!I43+hosszúi.közf.!I43+'út üzemelt.'!I43+közvilágítás!I43+zöldterület!I43+'város-község'!I43+könyvtár!I43+gyermekjólét!I43+közművelődés!I43+civilszerv!I43+Fertőző!I43+'Egyéb szociális'!I43+'NEM KELL!!családseg.'!I43+'NEM KELL!Önkorm elsz.'!I43</f>
        <v>305388</v>
      </c>
      <c r="J43" s="133" t="str">
        <f t="shared" si="0"/>
        <v xml:space="preserve"> </v>
      </c>
      <c r="K43" s="71">
        <f>igazgatás!K43+adók!K43+temető!K43+rendezvények!K43+'téli közf.'!K43+hosszúi.közf.!K43+'út üzemelt.'!K43+közvilágítás!K43+zöldterület!K43+'város-község'!K43+könyvtár!K43+gyermekjólét!K43+közművelődés!K43+civilszerv!K43+Fertőző!K43+'Egyéb szociális'!K43+'NEM KELL!!családseg.'!K43+'NEM KELL!Önkorm elsz.'!K43</f>
        <v>5498160</v>
      </c>
      <c r="L43" s="71">
        <f>igazgatás!L43+adók!L43+temető!L43+rendezvények!L43+'téli közf.'!L43+hosszúi.közf.!L43+'út üzemelt.'!L43+közvilágítás!L43+zöldterület!L43+'város-község'!L43+könyvtár!L43+közművelődés!L43+gyermekjólét!L43+'Egyéb szociális'!L43+'NEM KELL!!családseg.'!L43+'NEM KELL!Önkorm elsz.'!L43</f>
        <v>-2141805</v>
      </c>
      <c r="M43" s="71">
        <f>igazgatás!M43+adók!M43+temető!M43+rendezvények!M43+'téli közf.'!M43+hosszúi.közf.!M43+'út üzemelt.'!M43+közvilágítás!M43+zöldterület!M43+'város-község'!M43+könyvtár!M43+gyermekjólét!M43+közművelődés!M43+civilszerv!M43+Fertőző!M43+'Egyéb szociális'!M43+'NEM KELL!!családseg.'!M43+'NEM KELL!Önkorm elsz.'!M43</f>
        <v>3356355</v>
      </c>
      <c r="N43" s="71">
        <f>igazgatás!N43+adók!N43+temető!N43+rendezvények!N43+'téli közf.'!N43+hosszúi.közf.!N43+'út üzemelt.'!N43+közvilágítás!N43+zöldterület!N43+'város-község'!N43+könyvtár!N43+gyermekjólét!N43+közművelődés!N43+civilszerv!N43+Fertőző!N43+'Egyéb szociális'!N43+'NEM KELL!!családseg.'!N43+'NEM KELL!Önkorm elsz.'!N43</f>
        <v>499000</v>
      </c>
      <c r="O43" s="133">
        <f t="shared" si="1"/>
        <v>0.14867318862277679</v>
      </c>
      <c r="P43" s="71">
        <f>igazgatás!P43+adók!P43+temető!P43+rendezvények!P43+'téli közf.'!P43+hosszúi.közf.!P43+'út üzemelt.'!P43+közvilágítás!P43+zöldterület!P43+'város-község'!P43+könyvtár!P43+gyermekjólét!P43+közművelődés!P43+civilszerv!P43+Fertőző!P43+'Egyéb szociális'!P43+'NEM KELL!!családseg.'!P43+'NEM KELL!Önkorm elsz.'!P43</f>
        <v>5498160</v>
      </c>
    </row>
    <row r="44" spans="1:16" x14ac:dyDescent="0.2">
      <c r="A44" s="392" t="s">
        <v>76</v>
      </c>
      <c r="B44" s="393"/>
      <c r="C44" s="5" t="s">
        <v>45</v>
      </c>
      <c r="D44" s="14" t="s">
        <v>71</v>
      </c>
      <c r="E44" s="14"/>
      <c r="F44" s="71">
        <f>igazgatás!F44+adók!F44+temető!F44+rendezvények!F44+'téli közf.'!F44+hosszúi.közf.!F44+'út üzemelt.'!F44+közvilágítás!F44+zöldterület!F44+'város-község'!F44+könyvtár!F44+közművelődés!F44+gyermekjólét!F44+'Egyéb szociális'!F44+'NEM KELL!!családseg.'!F44+'NEM KELL!Önkorm elsz.'!F44</f>
        <v>0</v>
      </c>
      <c r="G44" s="71">
        <f>igazgatás!G44+adók!G44+temető!G44+rendezvények!G44+'téli közf.'!G44+hosszúi.közf.!G44+'út üzemelt.'!G44+közvilágítás!G44+zöldterület!G44+'város-község'!G44+könyvtár!G44+közművelődés!G44+gyermekjólét!G44+'Egyéb szociális'!G44+'NEM KELL!!családseg.'!G44+'NEM KELL!Önkorm elsz.'!G44</f>
        <v>0</v>
      </c>
      <c r="H44" s="71">
        <f>igazgatás!H44+adók!H44+temető!H44+rendezvények!H44+'téli közf.'!H44+hosszúi.közf.!H44+'út üzemelt.'!H44+közvilágítás!H44+zöldterület!H44+'város-község'!H44+könyvtár!H44+közművelődés!H44+gyermekjólét!H44+'Egyéb szociális'!H44+'NEM KELL!!családseg.'!H44+'NEM KELL!Önkorm elsz.'!H44</f>
        <v>0</v>
      </c>
      <c r="I44" s="71">
        <f>igazgatás!I44+adók!I44+temető!I44+rendezvények!I44+'téli közf.'!I44+hosszúi.közf.!I44+'út üzemelt.'!I44+közvilágítás!I44+zöldterület!I44+'város-község'!I44+könyvtár!I44+gyermekjólét!I44+közművelődés!I44+civilszerv!I44+Fertőző!I44+'Egyéb szociális'!I44+'NEM KELL!!családseg.'!I44+'NEM KELL!Önkorm elsz.'!I44</f>
        <v>0</v>
      </c>
      <c r="J44" s="133" t="str">
        <f t="shared" si="0"/>
        <v xml:space="preserve"> </v>
      </c>
      <c r="K44" s="71">
        <f>igazgatás!K44+adók!K44+temető!K44+rendezvények!K44+'téli közf.'!K44+hosszúi.közf.!K44+'út üzemelt.'!K44+közvilágítás!K44+zöldterület!K44+'város-község'!K44+könyvtár!K44+gyermekjólét!K44+közművelődés!K44+civilszerv!K44+Fertőző!K44+'Egyéb szociális'!K44+'NEM KELL!!családseg.'!K44+'NEM KELL!Önkorm elsz.'!K44</f>
        <v>0</v>
      </c>
      <c r="L44" s="71">
        <f>igazgatás!L44+adók!L44+temető!L44+rendezvények!L44+'téli közf.'!L44+hosszúi.közf.!L44+'út üzemelt.'!L44+közvilágítás!L44+zöldterület!L44+'város-község'!L44+könyvtár!L44+közművelődés!L44+gyermekjólét!L44+'Egyéb szociális'!L44+'NEM KELL!!családseg.'!L44+'NEM KELL!Önkorm elsz.'!L44</f>
        <v>0</v>
      </c>
      <c r="M44" s="71">
        <f>igazgatás!M44+adók!M44+temető!M44+rendezvények!M44+'téli közf.'!M44+hosszúi.közf.!M44+'út üzemelt.'!M44+közvilágítás!M44+zöldterület!M44+'város-község'!M44+könyvtár!M44+gyermekjólét!M44+közművelődés!M44+civilszerv!M44+Fertőző!M44+'Egyéb szociális'!M44+'NEM KELL!!családseg.'!M44+'NEM KELL!Önkorm elsz.'!M44</f>
        <v>0</v>
      </c>
      <c r="N44" s="71">
        <f>igazgatás!N44+adók!N44+temető!N44+rendezvények!N44+'téli közf.'!N44+hosszúi.közf.!N44+'út üzemelt.'!N44+közvilágítás!N44+zöldterület!N44+'város-község'!N44+könyvtár!N44+gyermekjólét!N44+közművelődés!N44+civilszerv!N44+Fertőző!N44+'Egyéb szociális'!N44+'NEM KELL!!családseg.'!N44+'NEM KELL!Önkorm elsz.'!N44</f>
        <v>0</v>
      </c>
      <c r="O44" s="133" t="str">
        <f t="shared" si="1"/>
        <v xml:space="preserve"> </v>
      </c>
      <c r="P44" s="71">
        <f>igazgatás!P44+adók!P44+temető!P44+rendezvények!P44+'téli közf.'!P44+hosszúi.közf.!P44+'út üzemelt.'!P44+közvilágítás!P44+zöldterület!P44+'város-község'!P44+könyvtár!P44+gyermekjólét!P44+közművelődés!P44+civilszerv!P44+Fertőző!P44+'Egyéb szociális'!P44+'NEM KELL!!családseg.'!P44+'NEM KELL!Önkorm elsz.'!P44</f>
        <v>0</v>
      </c>
    </row>
    <row r="45" spans="1:16" x14ac:dyDescent="0.2">
      <c r="A45" s="392" t="s">
        <v>77</v>
      </c>
      <c r="B45" s="393"/>
      <c r="C45" s="5" t="s">
        <v>47</v>
      </c>
      <c r="D45" s="14" t="s">
        <v>71</v>
      </c>
      <c r="E45" s="14"/>
      <c r="F45" s="71">
        <f>igazgatás!F45+adók!F45+temető!F45+rendezvények!F45+'téli közf.'!F45+hosszúi.közf.!F45+'út üzemelt.'!F45+közvilágítás!F45+zöldterület!F45+'város-község'!F45+könyvtár!F45+közművelődés!F45+gyermekjólét!F45+'Egyéb szociális'!F45+'NEM KELL!!családseg.'!F45+'NEM KELL!Önkorm elsz.'!F45</f>
        <v>2200</v>
      </c>
      <c r="G45" s="71">
        <f>igazgatás!G45+adók!G45+temető!G45+rendezvények!G45+'téli közf.'!G45+hosszúi.közf.!G45+'út üzemelt.'!G45+közvilágítás!G45+zöldterület!G45+'város-község'!G45+könyvtár!G45+közművelődés!G45+gyermekjólét!G45+'Egyéb szociális'!G45+'NEM KELL!!családseg.'!G45+'NEM KELL!Önkorm elsz.'!G45</f>
        <v>1357</v>
      </c>
      <c r="H45" s="71">
        <f>igazgatás!H45+adók!H45+temető!H45+rendezvények!H45+'téli közf.'!H45+hosszúi.közf.!H45+'út üzemelt.'!H45+közvilágítás!H45+zöldterület!H45+'város-község'!H45+könyvtár!H45+közművelődés!H45+gyermekjólét!H45+'Egyéb szociális'!H45+'NEM KELL!!családseg.'!H45+'NEM KELL!Önkorm elsz.'!H45</f>
        <v>3557</v>
      </c>
      <c r="I45" s="71">
        <f>igazgatás!I45+adók!I45+temető!I45+rendezvények!I45+'téli közf.'!I45+hosszúi.közf.!I45+'út üzemelt.'!I45+közvilágítás!I45+zöldterület!I45+'város-község'!I45+könyvtár!I45+gyermekjólét!I45+közművelődés!I45+civilszerv!I45+Fertőző!I45+'Egyéb szociális'!I45+'NEM KELL!!családseg.'!I45+'NEM KELL!Önkorm elsz.'!I45</f>
        <v>2342386</v>
      </c>
      <c r="J45" s="133">
        <f t="shared" si="0"/>
        <v>658.5285352825415</v>
      </c>
      <c r="K45" s="71">
        <f>igazgatás!K45+adók!K45+temető!K45+rendezvények!K45+'téli közf.'!K45+hosszúi.közf.!K45+'út üzemelt.'!K45+közvilágítás!K45+zöldterület!K45+'város-község'!K45+könyvtár!K45+gyermekjólét!K45+közművelődés!K45+civilszerv!K45+Fertőző!K45+'Egyéb szociális'!K45+'NEM KELL!!családseg.'!K45+'NEM KELL!Önkorm elsz.'!K45</f>
        <v>574787</v>
      </c>
      <c r="L45" s="71">
        <f>igazgatás!L45+adók!L45+temető!L45+rendezvények!L45+'téli közf.'!L45+hosszúi.közf.!L45+'út üzemelt.'!L45+közvilágítás!L45+zöldterület!L45+'város-község'!L45+könyvtár!L45+közművelődés!L45+gyermekjólét!L45+'Egyéb szociális'!L45+'NEM KELL!!családseg.'!L45+'NEM KELL!Önkorm elsz.'!L45</f>
        <v>1441805</v>
      </c>
      <c r="M45" s="71">
        <f>igazgatás!M45+adók!M45+temető!M45+rendezvények!M45+'téli közf.'!M45+hosszúi.közf.!M45+'út üzemelt.'!M45+közvilágítás!M45+zöldterület!M45+'város-község'!M45+könyvtár!M45+gyermekjólét!M45+közművelődés!M45+civilszerv!M45+Fertőző!M45+'Egyéb szociális'!M45+'NEM KELL!!családseg.'!M45+'NEM KELL!Önkorm elsz.'!M45</f>
        <v>2016592</v>
      </c>
      <c r="N45" s="71">
        <f>igazgatás!N45+adók!N45+temető!N45+rendezvények!N45+'téli közf.'!N45+hosszúi.közf.!N45+'út üzemelt.'!N45+közvilágítás!N45+zöldterület!N45+'város-község'!N45+könyvtár!N45+gyermekjólét!N45+közművelődés!N45+civilszerv!N45+Fertőző!N45+'Egyéb szociális'!N45+'NEM KELL!!családseg.'!N45+'NEM KELL!Önkorm elsz.'!N45</f>
        <v>2016592</v>
      </c>
      <c r="O45" s="133">
        <f t="shared" si="1"/>
        <v>1</v>
      </c>
      <c r="P45" s="71">
        <f>igazgatás!P45+adók!P45+temető!P45+rendezvények!P45+'téli közf.'!P45+hosszúi.közf.!P45+'út üzemelt.'!P45+közvilágítás!P45+zöldterület!P45+'város-község'!P45+könyvtár!P45+gyermekjólét!P45+közművelődés!P45+civilszerv!P45+Fertőző!P45+'Egyéb szociális'!P45+'NEM KELL!!családseg.'!P45+'NEM KELL!Önkorm elsz.'!P45</f>
        <v>574787</v>
      </c>
    </row>
    <row r="46" spans="1:16" x14ac:dyDescent="0.2">
      <c r="A46" s="392" t="s">
        <v>78</v>
      </c>
      <c r="B46" s="393"/>
      <c r="C46" s="5" t="s">
        <v>49</v>
      </c>
      <c r="D46" s="14" t="s">
        <v>71</v>
      </c>
      <c r="E46" s="14"/>
      <c r="F46" s="71">
        <f>igazgatás!F46+adók!F46+temető!F46+rendezvények!F46+'téli közf.'!F46+hosszúi.közf.!F46+'út üzemelt.'!F46+közvilágítás!F46+zöldterület!F46+'város-község'!F46+könyvtár!F46+közművelődés!F46+gyermekjólét!F46+'Egyéb szociális'!F46+'NEM KELL!!családseg.'!F46+'NEM KELL!Önkorm elsz.'!F46</f>
        <v>0</v>
      </c>
      <c r="G46" s="71">
        <f>igazgatás!G46+adók!G46+temető!G46+rendezvények!G46+'téli közf.'!G46+hosszúi.közf.!G46+'út üzemelt.'!G46+közvilágítás!G46+zöldterület!G46+'város-község'!G46+könyvtár!G46+közművelődés!G46+gyermekjólét!G46+'Egyéb szociális'!G46+'NEM KELL!!családseg.'!G46+'NEM KELL!Önkorm elsz.'!G46</f>
        <v>300</v>
      </c>
      <c r="H46" s="71">
        <f>igazgatás!H46+adók!H46+temető!H46+rendezvények!H46+'téli közf.'!H46+hosszúi.közf.!H46+'út üzemelt.'!H46+közvilágítás!H46+zöldterület!H46+'város-község'!H46+könyvtár!H46+közművelődés!H46+gyermekjólét!H46+'Egyéb szociális'!H46+'NEM KELL!!családseg.'!H46+'NEM KELL!Önkorm elsz.'!H46</f>
        <v>300</v>
      </c>
      <c r="I46" s="71">
        <f>igazgatás!I46+adók!I46+temető!I46+rendezvények!I46+'téli közf.'!I46+hosszúi.közf.!I46+'út üzemelt.'!I46+közvilágítás!I46+zöldterület!I46+'város-község'!I46+könyvtár!I46+gyermekjólét!I46+közművelődés!I46+civilszerv!I46+Fertőző!I46+'Egyéb szociális'!I46+'NEM KELL!!családseg.'!I46+'NEM KELL!Önkorm elsz.'!I46</f>
        <v>552225</v>
      </c>
      <c r="J46" s="133">
        <f t="shared" si="0"/>
        <v>1840.75</v>
      </c>
      <c r="K46" s="71">
        <f>igazgatás!K46+adók!K46+temető!K46+rendezvények!K46+'téli közf.'!K46+hosszúi.közf.!K46+'út üzemelt.'!K46+közvilágítás!K46+zöldterület!K46+'város-község'!K46+könyvtár!K46+gyermekjólét!K46+közművelődés!K46+civilszerv!K46+Fertőző!K46+'Egyéb szociális'!K46+'NEM KELL!!családseg.'!K46+'NEM KELL!Önkorm elsz.'!K46</f>
        <v>0</v>
      </c>
      <c r="L46" s="71">
        <f>igazgatás!L46+adók!L46+temető!L46+rendezvények!L46+'téli közf.'!L46+hosszúi.közf.!L46+'út üzemelt.'!L46+közvilágítás!L46+zöldterület!L46+'város-község'!L46+könyvtár!L46+közművelődés!L46+gyermekjólét!L46+'Egyéb szociális'!L46+'NEM KELL!!családseg.'!L46+'NEM KELL!Önkorm elsz.'!L46</f>
        <v>0</v>
      </c>
      <c r="M46" s="71">
        <f>igazgatás!M46+adók!M46+temető!M46+rendezvények!M46+'téli közf.'!M46+hosszúi.közf.!M46+'út üzemelt.'!M46+közvilágítás!M46+zöldterület!M46+'város-község'!M46+könyvtár!M46+gyermekjólét!M46+közművelődés!M46+civilszerv!M46+Fertőző!M46+'Egyéb szociális'!M46+'NEM KELL!!családseg.'!M46+'NEM KELL!Önkorm elsz.'!M46</f>
        <v>0</v>
      </c>
      <c r="N46" s="71">
        <f>igazgatás!N46+adók!N46+temető!N46+rendezvények!N46+'téli közf.'!N46+hosszúi.közf.!N46+'út üzemelt.'!N46+közvilágítás!N46+zöldterület!N46+'város-község'!N46+könyvtár!N46+gyermekjólét!N46+közművelődés!N46+civilszerv!N46+Fertőző!N46+'Egyéb szociális'!N46+'NEM KELL!!családseg.'!N46+'NEM KELL!Önkorm elsz.'!N46</f>
        <v>0</v>
      </c>
      <c r="O46" s="133" t="str">
        <f t="shared" si="1"/>
        <v xml:space="preserve"> </v>
      </c>
      <c r="P46" s="71">
        <f>igazgatás!P46+adók!P46+temető!P46+rendezvények!P46+'téli közf.'!P46+hosszúi.közf.!P46+'út üzemelt.'!P46+közvilágítás!P46+zöldterület!P46+'város-község'!P46+könyvtár!P46+gyermekjólét!P46+közművelődés!P46+civilszerv!P46+Fertőző!P46+'Egyéb szociális'!P46+'NEM KELL!!családseg.'!P46+'NEM KELL!Önkorm elsz.'!P46</f>
        <v>0</v>
      </c>
    </row>
    <row r="47" spans="1:16" x14ac:dyDescent="0.2">
      <c r="A47" s="392" t="s">
        <v>79</v>
      </c>
      <c r="B47" s="393"/>
      <c r="C47" s="5" t="s">
        <v>51</v>
      </c>
      <c r="D47" s="14" t="s">
        <v>71</v>
      </c>
      <c r="E47" s="14"/>
      <c r="F47" s="71">
        <f>igazgatás!F47+adók!F47+temető!F47+rendezvények!F47+'téli közf.'!F47+hosszúi.közf.!F47+'út üzemelt.'!F47+közvilágítás!F47+zöldterület!F47+'város-község'!F47+könyvtár!F47+közművelődés!F47+gyermekjólét!F47+'Egyéb szociális'!F47+'NEM KELL!!családseg.'!F47+'NEM KELL!Önkorm elsz.'!F47</f>
        <v>0</v>
      </c>
      <c r="G47" s="71">
        <f>igazgatás!G47+adók!G47+temető!G47+rendezvények!G47+'téli közf.'!G47+hosszúi.közf.!G47+'út üzemelt.'!G47+közvilágítás!G47+zöldterület!G47+'város-község'!G47+könyvtár!G47+közművelődés!G47+gyermekjólét!G47+'Egyéb szociális'!G47+'NEM KELL!!családseg.'!G47+'NEM KELL!Önkorm elsz.'!G47</f>
        <v>0</v>
      </c>
      <c r="H47" s="71">
        <f>igazgatás!H47+adók!H47+temető!H47+rendezvények!H47+'téli közf.'!H47+hosszúi.közf.!H47+'út üzemelt.'!H47+közvilágítás!H47+zöldterület!H47+'város-község'!H47+könyvtár!H47+közművelődés!H47+gyermekjólét!H47+'Egyéb szociális'!H47+'NEM KELL!!családseg.'!H47+'NEM KELL!Önkorm elsz.'!H47</f>
        <v>0</v>
      </c>
      <c r="I47" s="71">
        <f>igazgatás!I47+adók!I47+temető!I47+rendezvények!I47+'téli közf.'!I47+hosszúi.közf.!I47+'út üzemelt.'!I47+közvilágítás!I47+zöldterület!I47+'város-község'!I47+könyvtár!I47+gyermekjólét!I47+közművelődés!I47+civilszerv!I47+Fertőző!I47+'Egyéb szociális'!I47+'NEM KELL!!családseg.'!I47+'NEM KELL!Önkorm elsz.'!I47</f>
        <v>0</v>
      </c>
      <c r="J47" s="133" t="str">
        <f t="shared" si="0"/>
        <v xml:space="preserve"> </v>
      </c>
      <c r="K47" s="71">
        <f>igazgatás!K47+adók!K47+temető!K47+rendezvények!K47+'téli közf.'!K47+hosszúi.közf.!K47+'út üzemelt.'!K47+közvilágítás!K47+zöldterület!K47+'város-község'!K47+könyvtár!K47+gyermekjólét!K47+közművelődés!K47+civilszerv!K47+Fertőző!K47+'Egyéb szociális'!K47+'NEM KELL!!családseg.'!K47+'NEM KELL!Önkorm elsz.'!K47</f>
        <v>0</v>
      </c>
      <c r="L47" s="71">
        <f>igazgatás!L47+adók!L47+temető!L47+rendezvények!L47+'téli közf.'!L47+hosszúi.közf.!L47+'út üzemelt.'!L47+közvilágítás!L47+zöldterület!L47+'város-község'!L47+könyvtár!L47+közművelődés!L47+gyermekjólét!L47+'Egyéb szociális'!L47+'NEM KELL!!családseg.'!L47+'NEM KELL!Önkorm elsz.'!L47</f>
        <v>0</v>
      </c>
      <c r="M47" s="71">
        <f>igazgatás!M47+adók!M47+temető!M47+rendezvények!M47+'téli közf.'!M47+hosszúi.közf.!M47+'út üzemelt.'!M47+közvilágítás!M47+zöldterület!M47+'város-község'!M47+könyvtár!M47+gyermekjólét!M47+közművelődés!M47+civilszerv!M47+Fertőző!M47+'Egyéb szociális'!M47+'NEM KELL!!családseg.'!M47+'NEM KELL!Önkorm elsz.'!M47</f>
        <v>0</v>
      </c>
      <c r="N47" s="71">
        <f>igazgatás!N47+adók!N47+temető!N47+rendezvények!N47+'téli közf.'!N47+hosszúi.közf.!N47+'út üzemelt.'!N47+közvilágítás!N47+zöldterület!N47+'város-község'!N47+könyvtár!N47+gyermekjólét!N47+közművelődés!N47+civilszerv!N47+Fertőző!N47+'Egyéb szociális'!N47+'NEM KELL!!családseg.'!N47+'NEM KELL!Önkorm elsz.'!N47</f>
        <v>0</v>
      </c>
      <c r="O47" s="133" t="str">
        <f t="shared" si="1"/>
        <v xml:space="preserve"> </v>
      </c>
      <c r="P47" s="71">
        <f>igazgatás!P47+adók!P47+temető!P47+rendezvények!P47+'téli közf.'!P47+hosszúi.közf.!P47+'út üzemelt.'!P47+közvilágítás!P47+zöldterület!P47+'város-község'!P47+könyvtár!P47+gyermekjólét!P47+közművelődés!P47+civilszerv!P47+Fertőző!P47+'Egyéb szociális'!P47+'NEM KELL!!családseg.'!P47+'NEM KELL!Önkorm elsz.'!P47</f>
        <v>0</v>
      </c>
    </row>
    <row r="48" spans="1:16" x14ac:dyDescent="0.2">
      <c r="A48" s="392" t="s">
        <v>80</v>
      </c>
      <c r="B48" s="393"/>
      <c r="C48" s="5" t="s">
        <v>53</v>
      </c>
      <c r="D48" s="14" t="s">
        <v>71</v>
      </c>
      <c r="E48" s="14"/>
      <c r="F48" s="71">
        <f>igazgatás!F48+adók!F48+temető!F48+rendezvények!F48+'téli közf.'!F48+hosszúi.közf.!F48+'út üzemelt.'!F48+közvilágítás!F48+zöldterület!F48+'város-község'!F48+könyvtár!F48+közművelődés!F48+gyermekjólét!F48+'Egyéb szociális'!F48+'NEM KELL!!családseg.'!F48+'NEM KELL!Önkorm elsz.'!F48</f>
        <v>0</v>
      </c>
      <c r="G48" s="71">
        <f>igazgatás!G48+adók!G48+temető!G48+rendezvények!G48+'téli közf.'!G48+hosszúi.közf.!G48+'út üzemelt.'!G48+közvilágítás!G48+zöldterület!G48+'város-község'!G48+könyvtár!G48+közművelődés!G48+gyermekjólét!G48+'Egyéb szociális'!G48+'NEM KELL!!családseg.'!G48+'NEM KELL!Önkorm elsz.'!G48</f>
        <v>0</v>
      </c>
      <c r="H48" s="71">
        <f>igazgatás!H48+adók!H48+temető!H48+rendezvények!H48+'téli közf.'!H48+hosszúi.közf.!H48+'út üzemelt.'!H48+közvilágítás!H48+zöldterület!H48+'város-község'!H48+könyvtár!H48+közművelődés!H48+gyermekjólét!H48+'Egyéb szociális'!H48+'NEM KELL!!családseg.'!H48+'NEM KELL!Önkorm elsz.'!H48</f>
        <v>0</v>
      </c>
      <c r="I48" s="71">
        <f>igazgatás!I48+adók!I48+temető!I48+rendezvények!I48+'téli közf.'!I48+hosszúi.közf.!I48+'út üzemelt.'!I48+közvilágítás!I48+zöldterület!I48+'város-község'!I48+könyvtár!I48+gyermekjólét!I48+közművelődés!I48+civilszerv!I48+Fertőző!I48+'Egyéb szociális'!I48+'NEM KELL!!családseg.'!I48+'NEM KELL!Önkorm elsz.'!I48</f>
        <v>0</v>
      </c>
      <c r="J48" s="133" t="str">
        <f t="shared" si="0"/>
        <v xml:space="preserve"> </v>
      </c>
      <c r="K48" s="71">
        <f>igazgatás!K48+adók!K48+temető!K48+rendezvények!K48+'téli közf.'!K48+hosszúi.közf.!K48+'út üzemelt.'!K48+közvilágítás!K48+zöldterület!K48+'város-község'!K48+könyvtár!K48+gyermekjólét!K48+közművelődés!K48+civilszerv!K48+Fertőző!K48+'Egyéb szociális'!K48+'NEM KELL!!családseg.'!K48+'NEM KELL!Önkorm elsz.'!K48</f>
        <v>0</v>
      </c>
      <c r="L48" s="71">
        <f>igazgatás!L48+adók!L48+temető!L48+rendezvények!L48+'téli közf.'!L48+hosszúi.közf.!L48+'út üzemelt.'!L48+közvilágítás!L48+zöldterület!L48+'város-község'!L48+könyvtár!L48+közművelődés!L48+gyermekjólét!L48+'Egyéb szociális'!L48+'NEM KELL!!családseg.'!L48+'NEM KELL!Önkorm elsz.'!L48</f>
        <v>0</v>
      </c>
      <c r="M48" s="71">
        <f>igazgatás!M48+adók!M48+temető!M48+rendezvények!M48+'téli közf.'!M48+hosszúi.közf.!M48+'út üzemelt.'!M48+közvilágítás!M48+zöldterület!M48+'város-község'!M48+könyvtár!M48+gyermekjólét!M48+közművelődés!M48+civilszerv!M48+Fertőző!M48+'Egyéb szociális'!M48+'NEM KELL!!családseg.'!M48+'NEM KELL!Önkorm elsz.'!M48</f>
        <v>0</v>
      </c>
      <c r="N48" s="71">
        <f>igazgatás!N48+adók!N48+temető!N48+rendezvények!N48+'téli közf.'!N48+hosszúi.közf.!N48+'út üzemelt.'!N48+közvilágítás!N48+zöldterület!N48+'város-község'!N48+könyvtár!N48+gyermekjólét!N48+közművelődés!N48+civilszerv!N48+Fertőző!N48+'Egyéb szociális'!N48+'NEM KELL!!családseg.'!N48+'NEM KELL!Önkorm elsz.'!N48</f>
        <v>0</v>
      </c>
      <c r="O48" s="133" t="str">
        <f t="shared" si="1"/>
        <v xml:space="preserve"> </v>
      </c>
      <c r="P48" s="71">
        <f>igazgatás!P48+adók!P48+temető!P48+rendezvények!P48+'téli közf.'!P48+hosszúi.közf.!P48+'út üzemelt.'!P48+közvilágítás!P48+zöldterület!P48+'város-község'!P48+könyvtár!P48+gyermekjólét!P48+közművelődés!P48+civilszerv!P48+Fertőző!P48+'Egyéb szociális'!P48+'NEM KELL!!családseg.'!P48+'NEM KELL!Önkorm elsz.'!P48</f>
        <v>0</v>
      </c>
    </row>
    <row r="49" spans="1:16" x14ac:dyDescent="0.2">
      <c r="A49" s="392" t="s">
        <v>81</v>
      </c>
      <c r="B49" s="393"/>
      <c r="C49" s="5" t="s">
        <v>55</v>
      </c>
      <c r="D49" s="14" t="s">
        <v>71</v>
      </c>
      <c r="E49" s="14"/>
      <c r="F49" s="71">
        <f>igazgatás!F49+adók!F49+temető!F49+rendezvények!F49+'téli közf.'!F49+hosszúi.közf.!F49+'út üzemelt.'!F49+közvilágítás!F49+zöldterület!F49+'város-község'!F49+könyvtár!F49+közművelődés!F49+gyermekjólét!F49+'Egyéb szociális'!F49+'NEM KELL!!családseg.'!F49+'NEM KELL!Önkorm elsz.'!F49</f>
        <v>0</v>
      </c>
      <c r="G49" s="71">
        <f>igazgatás!G49+adók!G49+temető!G49+rendezvények!G49+'téli közf.'!G49+hosszúi.közf.!G49+'út üzemelt.'!G49+közvilágítás!G49+zöldterület!G49+'város-község'!G49+könyvtár!G49+közművelődés!G49+gyermekjólét!G49+'Egyéb szociális'!G49+'NEM KELL!!családseg.'!G49+'NEM KELL!Önkorm elsz.'!G49</f>
        <v>0</v>
      </c>
      <c r="H49" s="71">
        <f>igazgatás!H49+adók!H49+temető!H49+rendezvények!H49+'téli közf.'!H49+hosszúi.közf.!H49+'út üzemelt.'!H49+közvilágítás!H49+zöldterület!H49+'város-község'!H49+könyvtár!H49+közművelődés!H49+gyermekjólét!H49+'Egyéb szociális'!H49+'NEM KELL!!családseg.'!H49+'NEM KELL!Önkorm elsz.'!H49</f>
        <v>0</v>
      </c>
      <c r="I49" s="71">
        <f>igazgatás!I49+adók!I49+temető!I49+rendezvények!I49+'téli közf.'!I49+hosszúi.közf.!I49+'út üzemelt.'!I49+közvilágítás!I49+zöldterület!I49+'város-község'!I49+könyvtár!I49+gyermekjólét!I49+közművelődés!I49+civilszerv!I49+Fertőző!I49+'Egyéb szociális'!I49+'NEM KELL!!családseg.'!I49+'NEM KELL!Önkorm elsz.'!I49</f>
        <v>0</v>
      </c>
      <c r="J49" s="133" t="str">
        <f t="shared" si="0"/>
        <v xml:space="preserve"> </v>
      </c>
      <c r="K49" s="71">
        <f>igazgatás!K49+adók!K49+temető!K49+rendezvények!K49+'téli közf.'!K49+hosszúi.közf.!K49+'út üzemelt.'!K49+közvilágítás!K49+zöldterület!K49+'város-község'!K49+könyvtár!K49+gyermekjólét!K49+közművelődés!K49+civilszerv!K49+Fertőző!K49+'Egyéb szociális'!K49+'NEM KELL!!családseg.'!K49+'NEM KELL!Önkorm elsz.'!K49</f>
        <v>0</v>
      </c>
      <c r="L49" s="71">
        <f>igazgatás!L49+adók!L49+temető!L49+rendezvények!L49+'téli közf.'!L49+hosszúi.közf.!L49+'út üzemelt.'!L49+közvilágítás!L49+zöldterület!L49+'város-község'!L49+könyvtár!L49+közművelődés!L49+gyermekjólét!L49+'Egyéb szociális'!L49+'NEM KELL!!családseg.'!L49+'NEM KELL!Önkorm elsz.'!L49</f>
        <v>0</v>
      </c>
      <c r="M49" s="71">
        <f>igazgatás!M49+adók!M49+temető!M49+rendezvények!M49+'téli közf.'!M49+hosszúi.közf.!M49+'út üzemelt.'!M49+közvilágítás!M49+zöldterület!M49+'város-község'!M49+könyvtár!M49+gyermekjólét!M49+közművelődés!M49+civilszerv!M49+Fertőző!M49+'Egyéb szociális'!M49+'NEM KELL!!családseg.'!M49+'NEM KELL!Önkorm elsz.'!M49</f>
        <v>0</v>
      </c>
      <c r="N49" s="71">
        <f>igazgatás!N49+adók!N49+temető!N49+rendezvények!N49+'téli közf.'!N49+hosszúi.közf.!N49+'út üzemelt.'!N49+közvilágítás!N49+zöldterület!N49+'város-község'!N49+könyvtár!N49+gyermekjólét!N49+közművelődés!N49+civilszerv!N49+Fertőző!N49+'Egyéb szociális'!N49+'NEM KELL!!családseg.'!N49+'NEM KELL!Önkorm elsz.'!N49</f>
        <v>0</v>
      </c>
      <c r="O49" s="133" t="str">
        <f t="shared" si="1"/>
        <v xml:space="preserve"> </v>
      </c>
      <c r="P49" s="71">
        <f>igazgatás!P49+adók!P49+temető!P49+rendezvények!P49+'téli közf.'!P49+hosszúi.közf.!P49+'út üzemelt.'!P49+közvilágítás!P49+zöldterület!P49+'város-község'!P49+könyvtár!P49+gyermekjólét!P49+közművelődés!P49+civilszerv!P49+Fertőző!P49+'Egyéb szociális'!P49+'NEM KELL!!családseg.'!P49+'NEM KELL!Önkorm elsz.'!P49</f>
        <v>0</v>
      </c>
    </row>
    <row r="50" spans="1:16" s="80" customFormat="1" ht="25.5" x14ac:dyDescent="0.25">
      <c r="A50" s="394" t="s">
        <v>82</v>
      </c>
      <c r="B50" s="395"/>
      <c r="C50" s="4" t="s">
        <v>83</v>
      </c>
      <c r="D50" s="15" t="s">
        <v>84</v>
      </c>
      <c r="E50" s="15"/>
      <c r="F50" s="72">
        <f t="shared" ref="F50:H50" si="2">F14+F15+F16+F17+F28+F39</f>
        <v>27890</v>
      </c>
      <c r="G50" s="72">
        <f t="shared" si="2"/>
        <v>1657</v>
      </c>
      <c r="H50" s="72">
        <f t="shared" si="2"/>
        <v>28947</v>
      </c>
      <c r="I50" s="72">
        <f>igazgatás!I50+adók!I50+temető!I50+rendezvények!I50+'téli közf.'!I50+hosszúi.közf.!I50+'út üzemelt.'!I50+közvilágítás!I50+zöldterület!I50+'város-község'!I50+könyvtár!I50+gyermekjólét!I50+közművelődés!I50+civilszerv!I50+Fertőző!I50+'Egyéb szociális'!I50+'NEM KELL!!családseg.'!I50+'NEM KELL!Önkorm elsz.'!I50+'Int-en kív.gy.étk.'!I50</f>
        <v>21859068</v>
      </c>
      <c r="J50" s="72" t="e">
        <f>igazgatás!J50+adók!J50+temető!J50+rendezvények!J50+'téli közf.'!J50+hosszúi.közf.!J50+'út üzemelt.'!J50+közvilágítás!J50+zöldterület!J50+'város-község'!J50+könyvtár!J50+gyermekjólét!J50+közművelődés!J50+civilszerv!J50+Fertőző!J50+'Egyéb szociális'!J50+'NEM KELL!!családseg.'!J50+'NEM KELL!Önkorm elsz.'!J50+'Int-en kív.gy.étk.'!J50</f>
        <v>#VALUE!</v>
      </c>
      <c r="K50" s="72">
        <f>igazgatás!K50+adók!K50+temető!K50+rendezvények!K50+'téli közf.'!K50+hosszúi.közf.!K50+'út üzemelt.'!K50+közvilágítás!K50+zöldterület!K50+'város-község'!K50+könyvtár!K50+gyermekjólét!K50+közművelődés!K50+civilszerv!K50+Fertőző!K50+'Egyéb szociális'!K50+'NEM KELL!!családseg.'!K50+'NEM KELL!Önkorm elsz.'!K50+'Int-en kív.gy.étk.'!K50</f>
        <v>21572956</v>
      </c>
      <c r="L50" s="72">
        <f>igazgatás!L50+adók!L50+temető!L50+rendezvények!L50+'téli közf.'!L50+hosszúi.közf.!L50+'út üzemelt.'!L50+közvilágítás!L50+zöldterület!L50+'város-község'!L50+könyvtár!L50+gyermekjólét!L50+közművelődés!L50+civilszerv!L50+Fertőző!L50+'Egyéb szociális'!L50+'NEM KELL!!családseg.'!L50+'NEM KELL!Önkorm elsz.'!L50+'Int-en kív.gy.étk.'!L50</f>
        <v>-280900</v>
      </c>
      <c r="M50" s="72">
        <f>igazgatás!M50+adók!M50+temető!M50+rendezvények!M50+'téli közf.'!M50+hosszúi.közf.!M50+'út üzemelt.'!M50+közvilágítás!M50+zöldterület!M50+'város-község'!M50+könyvtár!M50+gyermekjólét!M50+közművelődés!M50+civilszerv!M50+Fertőző!M50+'Egyéb szociális'!M50+'NEM KELL!!családseg.'!M50+'NEM KELL!Önkorm elsz.'!M50+'Int-en kív.gy.étk.'!M50</f>
        <v>21292056</v>
      </c>
      <c r="N50" s="72">
        <f>igazgatás!N50+adók!N50+temető!N50+rendezvények!N50+'téli közf.'!N50+hosszúi.közf.!N50+'út üzemelt.'!N50+közvilágítás!N50+zöldterület!N50+'város-község'!N50+könyvtár!N50+gyermekjólét!N50+közművelődés!N50+civilszerv!N50+Fertőző!N50+'Egyéb szociális'!N50+'NEM KELL!!családseg.'!N50+'NEM KELL!Önkorm elsz.'!N50+'Int-en kív.gy.étk.'!N50</f>
        <v>14873930</v>
      </c>
      <c r="O50" s="143">
        <f t="shared" si="1"/>
        <v>0.69856710878460959</v>
      </c>
      <c r="P50" s="72">
        <f>igazgatás!P50+adók!P50+temető!P50+rendezvények!P50+'téli közf.'!P50+hosszúi.közf.!P50+'út üzemelt.'!P50+közvilágítás!P50+zöldterület!P50+'város-község'!P50+könyvtár!P50+gyermekjólét!P50+közművelődés!P50+civilszerv!P50+Fertőző!P50+'Egyéb szociális'!P50+'NEM KELL!!családseg.'!P50+'NEM KELL!Önkorm elsz.'!P50+'Int-en kív.gy.étk.'!P50</f>
        <v>21572956</v>
      </c>
    </row>
    <row r="51" spans="1:16" s="80" customFormat="1" ht="15.75" x14ac:dyDescent="0.25">
      <c r="A51" s="394" t="s">
        <v>85</v>
      </c>
      <c r="B51" s="395"/>
      <c r="C51" s="4" t="s">
        <v>86</v>
      </c>
      <c r="D51" s="15" t="s">
        <v>87</v>
      </c>
      <c r="E51" s="15"/>
      <c r="F51" s="72">
        <f>igazgatás!F51+adók!F51+temető!F51+rendezvények!F51+'téli közf.'!F51+hosszúi.közf.!F51+'út üzemelt.'!F51+közvilágítás!F51+zöldterület!F51+'város-község'!F51+könyvtár!F51+közművelődés!F51+gyermekjólét!F51+'Egyéb szociális'!F51+'NEM KELL!!családseg.'!F51+'NEM KELL!Önkorm elsz.'!F51</f>
        <v>0</v>
      </c>
      <c r="G51" s="72">
        <f>igazgatás!G51+adók!G51+temető!G51+rendezvények!G51+'téli közf.'!G51+hosszúi.közf.!G51+'út üzemelt.'!G51+közvilágítás!G51+zöldterület!G51+'város-község'!G51+könyvtár!G51+közművelődés!G51+gyermekjólét!G51+'Egyéb szociális'!G51+'NEM KELL!!családseg.'!G51+'NEM KELL!Önkorm elsz.'!G51</f>
        <v>0</v>
      </c>
      <c r="H51" s="72">
        <f>igazgatás!H51+adók!H51+temető!H51+rendezvények!H51+'téli közf.'!H51+hosszúi.közf.!H51+'út üzemelt.'!H51+közvilágítás!H51+zöldterület!H51+'város-község'!H51+könyvtár!H51+közművelődés!H51+gyermekjólét!H51+'Egyéb szociális'!H51+'NEM KELL!!családseg.'!H51+'NEM KELL!Önkorm elsz.'!H51</f>
        <v>0</v>
      </c>
      <c r="I51" s="72">
        <f>igazgatás!I51+adók!I51+temető!I51+rendezvények!I51+'téli közf.'!I51+hosszúi.közf.!I51+'út üzemelt.'!I51+közvilágítás!I51+zöldterület!I51+'város-község'!I51+könyvtár!I51+gyermekjólét!I51+közművelődés!I51+civilszerv!I51+Fertőző!I51+'Egyéb szociális'!I51+'NEM KELL!!családseg.'!I51+'NEM KELL!Önkorm elsz.'!I51</f>
        <v>32999175</v>
      </c>
      <c r="J51" s="143" t="str">
        <f t="shared" si="0"/>
        <v xml:space="preserve"> </v>
      </c>
      <c r="K51" s="72">
        <f>igazgatás!K51+adók!K51+temető!K51+rendezvények!K51+'téli közf.'!K51+hosszúi.közf.!K51+'út üzemelt.'!K51+közvilágítás!K51+zöldterület!K51+'város-község'!K51+könyvtár!K51+gyermekjólét!K51+közművelődés!K51+civilszerv!K51+Fertőző!K51+'Egyéb szociális'!K51+'NEM KELL!!családseg.'!K51+'NEM KELL!Önkorm elsz.'!K51</f>
        <v>0</v>
      </c>
      <c r="L51" s="72">
        <f>igazgatás!L51+adók!L51+temető!L51+rendezvények!L51+'téli közf.'!L51+hosszúi.közf.!L51+'út üzemelt.'!L51+közvilágítás!L51+zöldterület!L51+'város-község'!L51+könyvtár!L51+közművelődés!L51+gyermekjólét!L51+'Egyéb szociális'!L51+'NEM KELL!!családseg.'!L51+'NEM KELL!Önkorm elsz.'!L51</f>
        <v>15202589</v>
      </c>
      <c r="M51" s="72">
        <f>igazgatás!M51+adók!M51+temető!M51+rendezvények!M51+'téli közf.'!M51+hosszúi.közf.!M51+'út üzemelt.'!M51+közvilágítás!M51+zöldterület!M51+'város-község'!M51+könyvtár!M51+gyermekjólét!M51+közművelődés!M51+civilszerv!M51+Fertőző!M51+'Egyéb szociális'!M51+'NEM KELL!!családseg.'!M51+'NEM KELL!Önkorm elsz.'!M51</f>
        <v>15202589</v>
      </c>
      <c r="N51" s="72">
        <f>igazgatás!N51+adók!N51+temető!N51+rendezvények!N51+'téli közf.'!N51+hosszúi.közf.!N51+'út üzemelt.'!N51+közvilágítás!N51+zöldterület!N51+'város-község'!N51+könyvtár!N51+gyermekjólét!N51+közművelődés!N51+civilszerv!N51+Fertőző!N51+'Egyéb szociális'!N51+'NEM KELL!!családseg.'!N51+'NEM KELL!Önkorm elsz.'!N51</f>
        <v>15202589</v>
      </c>
      <c r="O51" s="143">
        <f t="shared" si="1"/>
        <v>1</v>
      </c>
      <c r="P51" s="72">
        <f>igazgatás!P51+adók!P51+temető!P51+rendezvények!P51+'téli közf.'!P51+hosszúi.közf.!P51+'út üzemelt.'!P51+közvilágítás!P51+zöldterület!P51+'város-község'!P51+könyvtár!P51+gyermekjólét!P51+közművelődés!P51+civilszerv!P51+Fertőző!P51+'Egyéb szociális'!P51+'NEM KELL!!családseg.'!P51+'NEM KELL!Önkorm elsz.'!P51</f>
        <v>0</v>
      </c>
    </row>
    <row r="52" spans="1:16" s="80" customFormat="1" ht="25.5" hidden="1" customHeight="1" x14ac:dyDescent="0.25">
      <c r="A52" s="394" t="s">
        <v>88</v>
      </c>
      <c r="B52" s="395"/>
      <c r="C52" s="4" t="s">
        <v>89</v>
      </c>
      <c r="D52" s="15" t="s">
        <v>90</v>
      </c>
      <c r="E52" s="15"/>
      <c r="F52" s="71">
        <f>igazgatás!F52+adók!F52+temető!F52+rendezvények!F52+'téli közf.'!F52+hosszúi.közf.!F52+'út üzemelt.'!F52+közvilágítás!F52+zöldterület!F52+'város-község'!F52+könyvtár!F52+közművelődés!F52+gyermekjólét!F52+'Egyéb szociális'!F52+'NEM KELL!!családseg.'!F52+'NEM KELL!Önkorm elsz.'!F52</f>
        <v>0</v>
      </c>
      <c r="G52" s="71">
        <f>igazgatás!G52+adók!G52+temető!G52+rendezvények!G52+'téli közf.'!G52+hosszúi.közf.!G52+'út üzemelt.'!G52+közvilágítás!G52+zöldterület!G52+'város-község'!G52+könyvtár!G52+közművelődés!G52+gyermekjólét!G52+'Egyéb szociális'!G52+'NEM KELL!!családseg.'!G52+'NEM KELL!Önkorm elsz.'!G52</f>
        <v>0</v>
      </c>
      <c r="H52" s="71">
        <f>igazgatás!H52+adók!H52+temető!H52+rendezvények!H52+'téli közf.'!H52+hosszúi.közf.!H52+'út üzemelt.'!H52+közvilágítás!H52+zöldterület!H52+'város-község'!H52+könyvtár!H52+közművelődés!H52+gyermekjólét!H52+'Egyéb szociális'!H52+'NEM KELL!!családseg.'!H52+'NEM KELL!Önkorm elsz.'!H52</f>
        <v>0</v>
      </c>
      <c r="I52" s="71">
        <f>igazgatás!I52+adók!I52+temető!I52+rendezvények!I52+'téli közf.'!I52+hosszúi.közf.!I52+'út üzemelt.'!I52+közvilágítás!I52+zöldterület!I52+'város-község'!I52+könyvtár!I52+gyermekjólét!I52+közművelődés!I52+civilszerv!I52+Fertőző!I52+'Egyéb szociális'!I52+'NEM KELL!!családseg.'!I52+'NEM KELL!Önkorm elsz.'!I52</f>
        <v>0</v>
      </c>
      <c r="J52" s="143" t="str">
        <f t="shared" si="0"/>
        <v xml:space="preserve"> </v>
      </c>
      <c r="K52" s="71">
        <f>igazgatás!K52+adók!K52+temető!K52+rendezvények!K52+'téli közf.'!K52+hosszúi.közf.!K52+'út üzemelt.'!K52+közvilágítás!K52+zöldterület!K52+'város-község'!K52+könyvtár!K52+gyermekjólét!K52+közművelődés!K52+civilszerv!K52+Fertőző!K52+'Egyéb szociális'!K52+'NEM KELL!!családseg.'!K52+'NEM KELL!Önkorm elsz.'!K52</f>
        <v>0</v>
      </c>
      <c r="L52" s="71">
        <f>igazgatás!L52+adók!L52+temető!L52+rendezvények!L52+'téli közf.'!L52+hosszúi.közf.!L52+'út üzemelt.'!L52+közvilágítás!L52+zöldterület!L52+'város-község'!L52+könyvtár!L52+közművelődés!L52+gyermekjólét!L52+'Egyéb szociális'!L52+'NEM KELL!!családseg.'!L52+'NEM KELL!Önkorm elsz.'!L52</f>
        <v>0</v>
      </c>
      <c r="M52" s="71">
        <f>igazgatás!M52+adók!M52+temető!M52+rendezvények!M52+'téli közf.'!M52+hosszúi.közf.!M52+'út üzemelt.'!M52+közvilágítás!M52+zöldterület!M52+'város-község'!M52+könyvtár!M52+gyermekjólét!M52+közművelődés!M52+civilszerv!M52+Fertőző!M52+'Egyéb szociális'!M52+'NEM KELL!!családseg.'!M52+'NEM KELL!Önkorm elsz.'!M52</f>
        <v>0</v>
      </c>
      <c r="N52" s="71">
        <f>igazgatás!N52+adók!N52+temető!N52+rendezvények!N52+'téli közf.'!N52+hosszúi.közf.!N52+'út üzemelt.'!N52+közvilágítás!N52+zöldterület!N52+'város-község'!N52+könyvtár!N52+gyermekjólét!N52+közművelődés!N52+civilszerv!N52+Fertőző!N52+'Egyéb szociális'!N52+'NEM KELL!!családseg.'!N52+'NEM KELL!Önkorm elsz.'!N52</f>
        <v>0</v>
      </c>
      <c r="O52" s="133" t="str">
        <f t="shared" si="1"/>
        <v xml:space="preserve"> </v>
      </c>
      <c r="P52" s="71">
        <f>igazgatás!P52+adók!P52+temető!P52+rendezvények!P52+'téli közf.'!P52+hosszúi.közf.!P52+'út üzemelt.'!P52+közvilágítás!P52+zöldterület!P52+'város-község'!P52+könyvtár!P52+gyermekjólét!P52+közművelődés!P52+civilszerv!P52+Fertőző!P52+'Egyéb szociális'!P52+'NEM KELL!!családseg.'!P52+'NEM KELL!Önkorm elsz.'!P52</f>
        <v>0</v>
      </c>
    </row>
    <row r="53" spans="1:16" s="80" customFormat="1" ht="38.25" hidden="1" customHeight="1" x14ac:dyDescent="0.25">
      <c r="A53" s="394" t="s">
        <v>91</v>
      </c>
      <c r="B53" s="395"/>
      <c r="C53" s="4" t="s">
        <v>92</v>
      </c>
      <c r="D53" s="15" t="s">
        <v>93</v>
      </c>
      <c r="E53" s="15"/>
      <c r="F53" s="71">
        <f>igazgatás!F53+adók!F53+temető!F53+rendezvények!F53+'téli közf.'!F53+hosszúi.közf.!F53+'út üzemelt.'!F53+közvilágítás!F53+zöldterület!F53+'város-község'!F53+könyvtár!F53+közművelődés!F53+gyermekjólét!F53+'Egyéb szociális'!F53+'NEM KELL!!családseg.'!F53+'NEM KELL!Önkorm elsz.'!F53</f>
        <v>0</v>
      </c>
      <c r="G53" s="71">
        <f>igazgatás!G53+adók!G53+temető!G53+rendezvények!G53+'téli közf.'!G53+hosszúi.közf.!G53+'út üzemelt.'!G53+közvilágítás!G53+zöldterület!G53+'város-község'!G53+könyvtár!G53+közművelődés!G53+gyermekjólét!G53+'Egyéb szociális'!G53+'NEM KELL!!családseg.'!G53+'NEM KELL!Önkorm elsz.'!G53</f>
        <v>0</v>
      </c>
      <c r="H53" s="71">
        <f>igazgatás!H53+adók!H53+temető!H53+rendezvények!H53+'téli közf.'!H53+hosszúi.közf.!H53+'út üzemelt.'!H53+közvilágítás!H53+zöldterület!H53+'város-község'!H53+könyvtár!H53+közművelődés!H53+gyermekjólét!H53+'Egyéb szociális'!H53+'NEM KELL!!családseg.'!H53+'NEM KELL!Önkorm elsz.'!H53</f>
        <v>0</v>
      </c>
      <c r="I53" s="71">
        <f>igazgatás!I53+adók!I53+temető!I53+rendezvények!I53+'téli közf.'!I53+hosszúi.közf.!I53+'út üzemelt.'!I53+közvilágítás!I53+zöldterület!I53+'város-község'!I53+könyvtár!I53+gyermekjólét!I53+közművelődés!I53+civilszerv!I53+Fertőző!I53+'Egyéb szociális'!I53+'NEM KELL!!családseg.'!I53+'NEM KELL!Önkorm elsz.'!I53</f>
        <v>0</v>
      </c>
      <c r="J53" s="143" t="str">
        <f t="shared" si="0"/>
        <v xml:space="preserve"> </v>
      </c>
      <c r="K53" s="71">
        <f>igazgatás!K53+adók!K53+temető!K53+rendezvények!K53+'téli közf.'!K53+hosszúi.közf.!K53+'út üzemelt.'!K53+közvilágítás!K53+zöldterület!K53+'város-község'!K53+könyvtár!K53+gyermekjólét!K53+közművelődés!K53+civilszerv!K53+Fertőző!K53+'Egyéb szociális'!K53+'NEM KELL!!családseg.'!K53+'NEM KELL!Önkorm elsz.'!K53</f>
        <v>0</v>
      </c>
      <c r="L53" s="71">
        <f>igazgatás!L53+adók!L53+temető!L53+rendezvények!L53+'téli közf.'!L53+hosszúi.közf.!L53+'út üzemelt.'!L53+közvilágítás!L53+zöldterület!L53+'város-község'!L53+könyvtár!L53+közművelődés!L53+gyermekjólét!L53+'Egyéb szociális'!L53+'NEM KELL!!családseg.'!L53+'NEM KELL!Önkorm elsz.'!L53</f>
        <v>0</v>
      </c>
      <c r="M53" s="71">
        <f>igazgatás!M53+adók!M53+temető!M53+rendezvények!M53+'téli közf.'!M53+hosszúi.közf.!M53+'út üzemelt.'!M53+közvilágítás!M53+zöldterület!M53+'város-község'!M53+könyvtár!M53+gyermekjólét!M53+közművelődés!M53+civilszerv!M53+Fertőző!M53+'Egyéb szociális'!M53+'NEM KELL!!családseg.'!M53+'NEM KELL!Önkorm elsz.'!M53</f>
        <v>0</v>
      </c>
      <c r="N53" s="71">
        <f>igazgatás!N53+adók!N53+temető!N53+rendezvények!N53+'téli közf.'!N53+hosszúi.közf.!N53+'út üzemelt.'!N53+közvilágítás!N53+zöldterület!N53+'város-község'!N53+könyvtár!N53+gyermekjólét!N53+közművelődés!N53+civilszerv!N53+Fertőző!N53+'Egyéb szociális'!N53+'NEM KELL!!családseg.'!N53+'NEM KELL!Önkorm elsz.'!N53</f>
        <v>0</v>
      </c>
      <c r="O53" s="133" t="str">
        <f t="shared" si="1"/>
        <v xml:space="preserve"> </v>
      </c>
      <c r="P53" s="71">
        <f>igazgatás!P53+adók!P53+temető!P53+rendezvények!P53+'téli közf.'!P53+hosszúi.közf.!P53+'út üzemelt.'!P53+közvilágítás!P53+zöldterület!P53+'város-község'!P53+könyvtár!P53+gyermekjólét!P53+közművelődés!P53+civilszerv!P53+Fertőző!P53+'Egyéb szociális'!P53+'NEM KELL!!családseg.'!P53+'NEM KELL!Önkorm elsz.'!P53</f>
        <v>0</v>
      </c>
    </row>
    <row r="54" spans="1:16" s="80" customFormat="1" ht="15.75" hidden="1" customHeight="1" x14ac:dyDescent="0.25">
      <c r="A54" s="394" t="s">
        <v>94</v>
      </c>
      <c r="B54" s="395"/>
      <c r="C54" s="7" t="s">
        <v>37</v>
      </c>
      <c r="D54" s="15" t="s">
        <v>93</v>
      </c>
      <c r="E54" s="15"/>
      <c r="F54" s="71">
        <f>igazgatás!F54+adók!F54+temető!F54+rendezvények!F54+'téli közf.'!F54+hosszúi.közf.!F54+'út üzemelt.'!F54+közvilágítás!F54+zöldterület!F54+'város-község'!F54+könyvtár!F54+közművelődés!F54+gyermekjólét!F54+'Egyéb szociális'!F54+'NEM KELL!!családseg.'!F54+'NEM KELL!Önkorm elsz.'!F54</f>
        <v>0</v>
      </c>
      <c r="G54" s="71">
        <f>igazgatás!G54+adók!G54+temető!G54+rendezvények!G54+'téli közf.'!G54+hosszúi.közf.!G54+'út üzemelt.'!G54+közvilágítás!G54+zöldterület!G54+'város-község'!G54+könyvtár!G54+közművelődés!G54+gyermekjólét!G54+'Egyéb szociális'!G54+'NEM KELL!!családseg.'!G54+'NEM KELL!Önkorm elsz.'!G54</f>
        <v>0</v>
      </c>
      <c r="H54" s="71">
        <f>igazgatás!H54+adók!H54+temető!H54+rendezvények!H54+'téli közf.'!H54+hosszúi.közf.!H54+'út üzemelt.'!H54+közvilágítás!H54+zöldterület!H54+'város-község'!H54+könyvtár!H54+közművelődés!H54+gyermekjólét!H54+'Egyéb szociális'!H54+'NEM KELL!!családseg.'!H54+'NEM KELL!Önkorm elsz.'!H54</f>
        <v>0</v>
      </c>
      <c r="I54" s="71">
        <f>igazgatás!I54+adók!I54+temető!I54+rendezvények!I54+'téli közf.'!I54+hosszúi.közf.!I54+'út üzemelt.'!I54+közvilágítás!I54+zöldterület!I54+'város-község'!I54+könyvtár!I54+gyermekjólét!I54+közművelődés!I54+civilszerv!I54+Fertőző!I54+'Egyéb szociális'!I54+'NEM KELL!!családseg.'!I54+'NEM KELL!Önkorm elsz.'!I54</f>
        <v>0</v>
      </c>
      <c r="J54" s="143" t="str">
        <f t="shared" si="0"/>
        <v xml:space="preserve"> </v>
      </c>
      <c r="K54" s="71">
        <f>igazgatás!K54+adók!K54+temető!K54+rendezvények!K54+'téli közf.'!K54+hosszúi.közf.!K54+'út üzemelt.'!K54+közvilágítás!K54+zöldterület!K54+'város-község'!K54+könyvtár!K54+gyermekjólét!K54+közművelődés!K54+civilszerv!K54+Fertőző!K54+'Egyéb szociális'!K54+'NEM KELL!!családseg.'!K54+'NEM KELL!Önkorm elsz.'!K54</f>
        <v>0</v>
      </c>
      <c r="L54" s="71">
        <f>igazgatás!L54+adók!L54+temető!L54+rendezvények!L54+'téli közf.'!L54+hosszúi.közf.!L54+'út üzemelt.'!L54+közvilágítás!L54+zöldterület!L54+'város-község'!L54+könyvtár!L54+közművelődés!L54+gyermekjólét!L54+'Egyéb szociális'!L54+'NEM KELL!!családseg.'!L54+'NEM KELL!Önkorm elsz.'!L54</f>
        <v>0</v>
      </c>
      <c r="M54" s="71">
        <f>igazgatás!M54+adók!M54+temető!M54+rendezvények!M54+'téli közf.'!M54+hosszúi.közf.!M54+'út üzemelt.'!M54+közvilágítás!M54+zöldterület!M54+'város-község'!M54+könyvtár!M54+gyermekjólét!M54+közművelődés!M54+civilszerv!M54+Fertőző!M54+'Egyéb szociális'!M54+'NEM KELL!!családseg.'!M54+'NEM KELL!Önkorm elsz.'!M54</f>
        <v>0</v>
      </c>
      <c r="N54" s="71">
        <f>igazgatás!N54+adók!N54+temető!N54+rendezvények!N54+'téli közf.'!N54+hosszúi.közf.!N54+'út üzemelt.'!N54+közvilágítás!N54+zöldterület!N54+'város-község'!N54+könyvtár!N54+gyermekjólét!N54+közművelődés!N54+civilszerv!N54+Fertőző!N54+'Egyéb szociális'!N54+'NEM KELL!!családseg.'!N54+'NEM KELL!Önkorm elsz.'!N54</f>
        <v>0</v>
      </c>
      <c r="O54" s="133" t="str">
        <f t="shared" si="1"/>
        <v xml:space="preserve"> </v>
      </c>
      <c r="P54" s="71">
        <f>igazgatás!P54+adók!P54+temető!P54+rendezvények!P54+'téli közf.'!P54+hosszúi.közf.!P54+'út üzemelt.'!P54+közvilágítás!P54+zöldterület!P54+'város-község'!P54+könyvtár!P54+gyermekjólét!P54+közművelődés!P54+civilszerv!P54+Fertőző!P54+'Egyéb szociális'!P54+'NEM KELL!!családseg.'!P54+'NEM KELL!Önkorm elsz.'!P54</f>
        <v>0</v>
      </c>
    </row>
    <row r="55" spans="1:16" s="80" customFormat="1" ht="15.75" hidden="1" customHeight="1" x14ac:dyDescent="0.25">
      <c r="A55" s="394" t="s">
        <v>95</v>
      </c>
      <c r="B55" s="395"/>
      <c r="C55" s="7" t="s">
        <v>39</v>
      </c>
      <c r="D55" s="15" t="s">
        <v>93</v>
      </c>
      <c r="E55" s="15"/>
      <c r="F55" s="71">
        <f>igazgatás!F55+adók!F55+temető!F55+rendezvények!F55+'téli közf.'!F55+hosszúi.közf.!F55+'út üzemelt.'!F55+közvilágítás!F55+zöldterület!F55+'város-község'!F55+könyvtár!F55+közművelődés!F55+gyermekjólét!F55+'Egyéb szociális'!F55+'NEM KELL!!családseg.'!F55+'NEM KELL!Önkorm elsz.'!F55</f>
        <v>0</v>
      </c>
      <c r="G55" s="71">
        <f>igazgatás!G55+adók!G55+temető!G55+rendezvények!G55+'téli közf.'!G55+hosszúi.közf.!G55+'út üzemelt.'!G55+közvilágítás!G55+zöldterület!G55+'város-község'!G55+könyvtár!G55+közművelődés!G55+gyermekjólét!G55+'Egyéb szociális'!G55+'NEM KELL!!családseg.'!G55+'NEM KELL!Önkorm elsz.'!G55</f>
        <v>0</v>
      </c>
      <c r="H55" s="71">
        <f>igazgatás!H55+adók!H55+temető!H55+rendezvények!H55+'téli közf.'!H55+hosszúi.közf.!H55+'út üzemelt.'!H55+közvilágítás!H55+zöldterület!H55+'város-község'!H55+könyvtár!H55+közművelődés!H55+gyermekjólét!H55+'Egyéb szociális'!H55+'NEM KELL!!családseg.'!H55+'NEM KELL!Önkorm elsz.'!H55</f>
        <v>0</v>
      </c>
      <c r="I55" s="71">
        <f>igazgatás!I55+adók!I55+temető!I55+rendezvények!I55+'téli közf.'!I55+hosszúi.közf.!I55+'út üzemelt.'!I55+közvilágítás!I55+zöldterület!I55+'város-község'!I55+könyvtár!I55+gyermekjólét!I55+közművelődés!I55+civilszerv!I55+Fertőző!I55+'Egyéb szociális'!I55+'NEM KELL!!családseg.'!I55+'NEM KELL!Önkorm elsz.'!I55</f>
        <v>0</v>
      </c>
      <c r="J55" s="143" t="str">
        <f t="shared" si="0"/>
        <v xml:space="preserve"> </v>
      </c>
      <c r="K55" s="71">
        <f>igazgatás!K55+adók!K55+temető!K55+rendezvények!K55+'téli közf.'!K55+hosszúi.közf.!K55+'út üzemelt.'!K55+közvilágítás!K55+zöldterület!K55+'város-község'!K55+könyvtár!K55+gyermekjólét!K55+közművelődés!K55+civilszerv!K55+Fertőző!K55+'Egyéb szociális'!K55+'NEM KELL!!családseg.'!K55+'NEM KELL!Önkorm elsz.'!K55</f>
        <v>0</v>
      </c>
      <c r="L55" s="71">
        <f>igazgatás!L55+adók!L55+temető!L55+rendezvények!L55+'téli közf.'!L55+hosszúi.közf.!L55+'út üzemelt.'!L55+közvilágítás!L55+zöldterület!L55+'város-község'!L55+könyvtár!L55+közművelődés!L55+gyermekjólét!L55+'Egyéb szociális'!L55+'NEM KELL!!családseg.'!L55+'NEM KELL!Önkorm elsz.'!L55</f>
        <v>0</v>
      </c>
      <c r="M55" s="71">
        <f>igazgatás!M55+adók!M55+temető!M55+rendezvények!M55+'téli közf.'!M55+hosszúi.közf.!M55+'út üzemelt.'!M55+közvilágítás!M55+zöldterület!M55+'város-község'!M55+könyvtár!M55+gyermekjólét!M55+közművelődés!M55+civilszerv!M55+Fertőző!M55+'Egyéb szociális'!M55+'NEM KELL!!családseg.'!M55+'NEM KELL!Önkorm elsz.'!M55</f>
        <v>0</v>
      </c>
      <c r="N55" s="71">
        <f>igazgatás!N55+adók!N55+temető!N55+rendezvények!N55+'téli közf.'!N55+hosszúi.közf.!N55+'út üzemelt.'!N55+közvilágítás!N55+zöldterület!N55+'város-község'!N55+könyvtár!N55+gyermekjólét!N55+közművelődés!N55+civilszerv!N55+Fertőző!N55+'Egyéb szociális'!N55+'NEM KELL!!családseg.'!N55+'NEM KELL!Önkorm elsz.'!N55</f>
        <v>0</v>
      </c>
      <c r="O55" s="133" t="str">
        <f t="shared" si="1"/>
        <v xml:space="preserve"> </v>
      </c>
      <c r="P55" s="71">
        <f>igazgatás!P55+adók!P55+temető!P55+rendezvények!P55+'téli közf.'!P55+hosszúi.közf.!P55+'út üzemelt.'!P55+közvilágítás!P55+zöldterület!P55+'város-község'!P55+könyvtár!P55+gyermekjólét!P55+közművelődés!P55+civilszerv!P55+Fertőző!P55+'Egyéb szociális'!P55+'NEM KELL!!családseg.'!P55+'NEM KELL!Önkorm elsz.'!P55</f>
        <v>0</v>
      </c>
    </row>
    <row r="56" spans="1:16" s="80" customFormat="1" ht="25.5" hidden="1" customHeight="1" x14ac:dyDescent="0.25">
      <c r="A56" s="394" t="s">
        <v>96</v>
      </c>
      <c r="B56" s="395"/>
      <c r="C56" s="7" t="s">
        <v>41</v>
      </c>
      <c r="D56" s="15" t="s">
        <v>93</v>
      </c>
      <c r="E56" s="15"/>
      <c r="F56" s="71">
        <f>igazgatás!F56+adók!F56+temető!F56+rendezvények!F56+'téli közf.'!F56+hosszúi.közf.!F56+'út üzemelt.'!F56+közvilágítás!F56+zöldterület!F56+'város-község'!F56+könyvtár!F56+közművelődés!F56+gyermekjólét!F56+'Egyéb szociális'!F56+'NEM KELL!!családseg.'!F56+'NEM KELL!Önkorm elsz.'!F56</f>
        <v>0</v>
      </c>
      <c r="G56" s="71">
        <f>igazgatás!G56+adók!G56+temető!G56+rendezvények!G56+'téli közf.'!G56+hosszúi.közf.!G56+'út üzemelt.'!G56+közvilágítás!G56+zöldterület!G56+'város-község'!G56+könyvtár!G56+közművelődés!G56+gyermekjólét!G56+'Egyéb szociális'!G56+'NEM KELL!!családseg.'!G56+'NEM KELL!Önkorm elsz.'!G56</f>
        <v>0</v>
      </c>
      <c r="H56" s="71">
        <f>igazgatás!H56+adók!H56+temető!H56+rendezvények!H56+'téli közf.'!H56+hosszúi.közf.!H56+'út üzemelt.'!H56+közvilágítás!H56+zöldterület!H56+'város-község'!H56+könyvtár!H56+közművelődés!H56+gyermekjólét!H56+'Egyéb szociális'!H56+'NEM KELL!!családseg.'!H56+'NEM KELL!Önkorm elsz.'!H56</f>
        <v>0</v>
      </c>
      <c r="I56" s="71">
        <f>igazgatás!I56+adók!I56+temető!I56+rendezvények!I56+'téli közf.'!I56+hosszúi.közf.!I56+'út üzemelt.'!I56+közvilágítás!I56+zöldterület!I56+'város-község'!I56+könyvtár!I56+gyermekjólét!I56+közművelődés!I56+civilszerv!I56+Fertőző!I56+'Egyéb szociális'!I56+'NEM KELL!!családseg.'!I56+'NEM KELL!Önkorm elsz.'!I56</f>
        <v>0</v>
      </c>
      <c r="J56" s="143" t="str">
        <f t="shared" si="0"/>
        <v xml:space="preserve"> </v>
      </c>
      <c r="K56" s="71">
        <f>igazgatás!K56+adók!K56+temető!K56+rendezvények!K56+'téli közf.'!K56+hosszúi.közf.!K56+'út üzemelt.'!K56+közvilágítás!K56+zöldterület!K56+'város-község'!K56+könyvtár!K56+gyermekjólét!K56+közművelődés!K56+civilszerv!K56+Fertőző!K56+'Egyéb szociális'!K56+'NEM KELL!!családseg.'!K56+'NEM KELL!Önkorm elsz.'!K56</f>
        <v>0</v>
      </c>
      <c r="L56" s="71">
        <f>igazgatás!L56+adók!L56+temető!L56+rendezvények!L56+'téli közf.'!L56+hosszúi.közf.!L56+'út üzemelt.'!L56+közvilágítás!L56+zöldterület!L56+'város-község'!L56+könyvtár!L56+közművelődés!L56+gyermekjólét!L56+'Egyéb szociális'!L56+'NEM KELL!!családseg.'!L56+'NEM KELL!Önkorm elsz.'!L56</f>
        <v>0</v>
      </c>
      <c r="M56" s="71">
        <f>igazgatás!M56+adók!M56+temető!M56+rendezvények!M56+'téli közf.'!M56+hosszúi.közf.!M56+'út üzemelt.'!M56+közvilágítás!M56+zöldterület!M56+'város-község'!M56+könyvtár!M56+gyermekjólét!M56+közművelődés!M56+civilszerv!M56+Fertőző!M56+'Egyéb szociális'!M56+'NEM KELL!!családseg.'!M56+'NEM KELL!Önkorm elsz.'!M56</f>
        <v>0</v>
      </c>
      <c r="N56" s="71">
        <f>igazgatás!N56+adók!N56+temető!N56+rendezvények!N56+'téli közf.'!N56+hosszúi.közf.!N56+'út üzemelt.'!N56+közvilágítás!N56+zöldterület!N56+'város-község'!N56+könyvtár!N56+gyermekjólét!N56+közművelődés!N56+civilszerv!N56+Fertőző!N56+'Egyéb szociális'!N56+'NEM KELL!!családseg.'!N56+'NEM KELL!Önkorm elsz.'!N56</f>
        <v>0</v>
      </c>
      <c r="O56" s="133" t="str">
        <f t="shared" si="1"/>
        <v xml:space="preserve"> </v>
      </c>
      <c r="P56" s="71">
        <f>igazgatás!P56+adók!P56+temető!P56+rendezvények!P56+'téli közf.'!P56+hosszúi.közf.!P56+'út üzemelt.'!P56+közvilágítás!P56+zöldterület!P56+'város-község'!P56+könyvtár!P56+gyermekjólét!P56+közművelődés!P56+civilszerv!P56+Fertőző!P56+'Egyéb szociális'!P56+'NEM KELL!!családseg.'!P56+'NEM KELL!Önkorm elsz.'!P56</f>
        <v>0</v>
      </c>
    </row>
    <row r="57" spans="1:16" s="80" customFormat="1" ht="15.75" hidden="1" customHeight="1" x14ac:dyDescent="0.25">
      <c r="A57" s="394" t="s">
        <v>97</v>
      </c>
      <c r="B57" s="395"/>
      <c r="C57" s="7" t="s">
        <v>43</v>
      </c>
      <c r="D57" s="15" t="s">
        <v>93</v>
      </c>
      <c r="E57" s="15"/>
      <c r="F57" s="71">
        <f>igazgatás!F57+adók!F57+temető!F57+rendezvények!F57+'téli közf.'!F57+hosszúi.közf.!F57+'út üzemelt.'!F57+közvilágítás!F57+zöldterület!F57+'város-község'!F57+könyvtár!F57+közművelődés!F57+gyermekjólét!F57+'Egyéb szociális'!F57+'NEM KELL!!családseg.'!F57+'NEM KELL!Önkorm elsz.'!F57</f>
        <v>0</v>
      </c>
      <c r="G57" s="71">
        <f>igazgatás!G57+adók!G57+temető!G57+rendezvények!G57+'téli közf.'!G57+hosszúi.közf.!G57+'út üzemelt.'!G57+közvilágítás!G57+zöldterület!G57+'város-község'!G57+könyvtár!G57+közművelődés!G57+gyermekjólét!G57+'Egyéb szociális'!G57+'NEM KELL!!családseg.'!G57+'NEM KELL!Önkorm elsz.'!G57</f>
        <v>0</v>
      </c>
      <c r="H57" s="71">
        <f>igazgatás!H57+adók!H57+temető!H57+rendezvények!H57+'téli közf.'!H57+hosszúi.közf.!H57+'út üzemelt.'!H57+közvilágítás!H57+zöldterület!H57+'város-község'!H57+könyvtár!H57+közművelődés!H57+gyermekjólét!H57+'Egyéb szociális'!H57+'NEM KELL!!családseg.'!H57+'NEM KELL!Önkorm elsz.'!H57</f>
        <v>0</v>
      </c>
      <c r="I57" s="71">
        <f>igazgatás!I57+adók!I57+temető!I57+rendezvények!I57+'téli közf.'!I57+hosszúi.közf.!I57+'út üzemelt.'!I57+közvilágítás!I57+zöldterület!I57+'város-község'!I57+könyvtár!I57+gyermekjólét!I57+közművelődés!I57+civilszerv!I57+Fertőző!I57+'Egyéb szociális'!I57+'NEM KELL!!családseg.'!I57+'NEM KELL!Önkorm elsz.'!I57</f>
        <v>0</v>
      </c>
      <c r="J57" s="143" t="str">
        <f t="shared" si="0"/>
        <v xml:space="preserve"> </v>
      </c>
      <c r="K57" s="71">
        <f>igazgatás!K57+adók!K57+temető!K57+rendezvények!K57+'téli közf.'!K57+hosszúi.közf.!K57+'út üzemelt.'!K57+közvilágítás!K57+zöldterület!K57+'város-község'!K57+könyvtár!K57+gyermekjólét!K57+közművelődés!K57+civilszerv!K57+Fertőző!K57+'Egyéb szociális'!K57+'NEM KELL!!családseg.'!K57+'NEM KELL!Önkorm elsz.'!K57</f>
        <v>0</v>
      </c>
      <c r="L57" s="71">
        <f>igazgatás!L57+adók!L57+temető!L57+rendezvények!L57+'téli közf.'!L57+hosszúi.közf.!L57+'út üzemelt.'!L57+közvilágítás!L57+zöldterület!L57+'város-község'!L57+könyvtár!L57+közművelődés!L57+gyermekjólét!L57+'Egyéb szociális'!L57+'NEM KELL!!családseg.'!L57+'NEM KELL!Önkorm elsz.'!L57</f>
        <v>0</v>
      </c>
      <c r="M57" s="71">
        <f>igazgatás!M57+adók!M57+temető!M57+rendezvények!M57+'téli közf.'!M57+hosszúi.közf.!M57+'út üzemelt.'!M57+közvilágítás!M57+zöldterület!M57+'város-község'!M57+könyvtár!M57+gyermekjólét!M57+közművelődés!M57+civilszerv!M57+Fertőző!M57+'Egyéb szociális'!M57+'NEM KELL!!családseg.'!M57+'NEM KELL!Önkorm elsz.'!M57</f>
        <v>0</v>
      </c>
      <c r="N57" s="71">
        <f>igazgatás!N57+adók!N57+temető!N57+rendezvények!N57+'téli közf.'!N57+hosszúi.közf.!N57+'út üzemelt.'!N57+közvilágítás!N57+zöldterület!N57+'város-község'!N57+könyvtár!N57+gyermekjólét!N57+közművelődés!N57+civilszerv!N57+Fertőző!N57+'Egyéb szociális'!N57+'NEM KELL!!családseg.'!N57+'NEM KELL!Önkorm elsz.'!N57</f>
        <v>0</v>
      </c>
      <c r="O57" s="133" t="str">
        <f t="shared" si="1"/>
        <v xml:space="preserve"> </v>
      </c>
      <c r="P57" s="71">
        <f>igazgatás!P57+adók!P57+temető!P57+rendezvények!P57+'téli közf.'!P57+hosszúi.közf.!P57+'út üzemelt.'!P57+közvilágítás!P57+zöldterület!P57+'város-község'!P57+könyvtár!P57+gyermekjólét!P57+közművelődés!P57+civilszerv!P57+Fertőző!P57+'Egyéb szociális'!P57+'NEM KELL!!családseg.'!P57+'NEM KELL!Önkorm elsz.'!P57</f>
        <v>0</v>
      </c>
    </row>
    <row r="58" spans="1:16" s="80" customFormat="1" ht="15.75" hidden="1" customHeight="1" x14ac:dyDescent="0.25">
      <c r="A58" s="394" t="s">
        <v>98</v>
      </c>
      <c r="B58" s="395"/>
      <c r="C58" s="7" t="s">
        <v>45</v>
      </c>
      <c r="D58" s="15" t="s">
        <v>93</v>
      </c>
      <c r="E58" s="15"/>
      <c r="F58" s="71">
        <f>igazgatás!F58+adók!F58+temető!F58+rendezvények!F58+'téli közf.'!F58+hosszúi.közf.!F58+'út üzemelt.'!F58+közvilágítás!F58+zöldterület!F58+'város-község'!F58+könyvtár!F58+közművelődés!F58+gyermekjólét!F58+'Egyéb szociális'!F58+'NEM KELL!!családseg.'!F58+'NEM KELL!Önkorm elsz.'!F58</f>
        <v>0</v>
      </c>
      <c r="G58" s="71">
        <f>igazgatás!G58+adók!G58+temető!G58+rendezvények!G58+'téli közf.'!G58+hosszúi.közf.!G58+'út üzemelt.'!G58+közvilágítás!G58+zöldterület!G58+'város-község'!G58+könyvtár!G58+közművelődés!G58+gyermekjólét!G58+'Egyéb szociális'!G58+'NEM KELL!!családseg.'!G58+'NEM KELL!Önkorm elsz.'!G58</f>
        <v>0</v>
      </c>
      <c r="H58" s="71">
        <f>igazgatás!H58+adók!H58+temető!H58+rendezvények!H58+'téli közf.'!H58+hosszúi.közf.!H58+'út üzemelt.'!H58+közvilágítás!H58+zöldterület!H58+'város-község'!H58+könyvtár!H58+közművelődés!H58+gyermekjólét!H58+'Egyéb szociális'!H58+'NEM KELL!!családseg.'!H58+'NEM KELL!Önkorm elsz.'!H58</f>
        <v>0</v>
      </c>
      <c r="I58" s="71">
        <f>igazgatás!I58+adók!I58+temető!I58+rendezvények!I58+'téli közf.'!I58+hosszúi.közf.!I58+'út üzemelt.'!I58+közvilágítás!I58+zöldterület!I58+'város-község'!I58+könyvtár!I58+gyermekjólét!I58+közművelődés!I58+civilszerv!I58+Fertőző!I58+'Egyéb szociális'!I58+'NEM KELL!!családseg.'!I58+'NEM KELL!Önkorm elsz.'!I58</f>
        <v>0</v>
      </c>
      <c r="J58" s="143" t="str">
        <f t="shared" si="0"/>
        <v xml:space="preserve"> </v>
      </c>
      <c r="K58" s="71">
        <f>igazgatás!K58+adók!K58+temető!K58+rendezvények!K58+'téli közf.'!K58+hosszúi.közf.!K58+'út üzemelt.'!K58+közvilágítás!K58+zöldterület!K58+'város-község'!K58+könyvtár!K58+gyermekjólét!K58+közművelődés!K58+civilszerv!K58+Fertőző!K58+'Egyéb szociális'!K58+'NEM KELL!!családseg.'!K58+'NEM KELL!Önkorm elsz.'!K58</f>
        <v>0</v>
      </c>
      <c r="L58" s="71">
        <f>igazgatás!L58+adók!L58+temető!L58+rendezvények!L58+'téli közf.'!L58+hosszúi.közf.!L58+'út üzemelt.'!L58+közvilágítás!L58+zöldterület!L58+'város-község'!L58+könyvtár!L58+közművelődés!L58+gyermekjólét!L58+'Egyéb szociális'!L58+'NEM KELL!!családseg.'!L58+'NEM KELL!Önkorm elsz.'!L58</f>
        <v>0</v>
      </c>
      <c r="M58" s="71">
        <f>igazgatás!M58+adók!M58+temető!M58+rendezvények!M58+'téli közf.'!M58+hosszúi.közf.!M58+'út üzemelt.'!M58+közvilágítás!M58+zöldterület!M58+'város-község'!M58+könyvtár!M58+gyermekjólét!M58+közművelődés!M58+civilszerv!M58+Fertőző!M58+'Egyéb szociális'!M58+'NEM KELL!!családseg.'!M58+'NEM KELL!Önkorm elsz.'!M58</f>
        <v>0</v>
      </c>
      <c r="N58" s="71">
        <f>igazgatás!N58+adók!N58+temető!N58+rendezvények!N58+'téli közf.'!N58+hosszúi.közf.!N58+'út üzemelt.'!N58+közvilágítás!N58+zöldterület!N58+'város-község'!N58+könyvtár!N58+gyermekjólét!N58+közművelődés!N58+civilszerv!N58+Fertőző!N58+'Egyéb szociális'!N58+'NEM KELL!!családseg.'!N58+'NEM KELL!Önkorm elsz.'!N58</f>
        <v>0</v>
      </c>
      <c r="O58" s="133" t="str">
        <f t="shared" si="1"/>
        <v xml:space="preserve"> </v>
      </c>
      <c r="P58" s="71">
        <f>igazgatás!P58+adók!P58+temető!P58+rendezvények!P58+'téli közf.'!P58+hosszúi.közf.!P58+'út üzemelt.'!P58+közvilágítás!P58+zöldterület!P58+'város-község'!P58+könyvtár!P58+gyermekjólét!P58+közművelődés!P58+civilszerv!P58+Fertőző!P58+'Egyéb szociális'!P58+'NEM KELL!!családseg.'!P58+'NEM KELL!Önkorm elsz.'!P58</f>
        <v>0</v>
      </c>
    </row>
    <row r="59" spans="1:16" s="80" customFormat="1" ht="15.75" hidden="1" customHeight="1" x14ac:dyDescent="0.25">
      <c r="A59" s="394" t="s">
        <v>99</v>
      </c>
      <c r="B59" s="395"/>
      <c r="C59" s="7" t="s">
        <v>47</v>
      </c>
      <c r="D59" s="15" t="s">
        <v>93</v>
      </c>
      <c r="E59" s="15"/>
      <c r="F59" s="71">
        <f>igazgatás!F59+adók!F59+temető!F59+rendezvények!F59+'téli közf.'!F59+hosszúi.közf.!F59+'út üzemelt.'!F59+közvilágítás!F59+zöldterület!F59+'város-község'!F59+könyvtár!F59+közművelődés!F59+gyermekjólét!F59+'Egyéb szociális'!F59+'NEM KELL!!családseg.'!F59+'NEM KELL!Önkorm elsz.'!F59</f>
        <v>0</v>
      </c>
      <c r="G59" s="71">
        <f>igazgatás!G59+adók!G59+temető!G59+rendezvények!G59+'téli közf.'!G59+hosszúi.közf.!G59+'út üzemelt.'!G59+közvilágítás!G59+zöldterület!G59+'város-község'!G59+könyvtár!G59+közművelődés!G59+gyermekjólét!G59+'Egyéb szociális'!G59+'NEM KELL!!családseg.'!G59+'NEM KELL!Önkorm elsz.'!G59</f>
        <v>0</v>
      </c>
      <c r="H59" s="71">
        <f>igazgatás!H59+adók!H59+temető!H59+rendezvények!H59+'téli közf.'!H59+hosszúi.közf.!H59+'út üzemelt.'!H59+közvilágítás!H59+zöldterület!H59+'város-község'!H59+könyvtár!H59+közművelődés!H59+gyermekjólét!H59+'Egyéb szociális'!H59+'NEM KELL!!családseg.'!H59+'NEM KELL!Önkorm elsz.'!H59</f>
        <v>0</v>
      </c>
      <c r="I59" s="71">
        <f>igazgatás!I59+adók!I59+temető!I59+rendezvények!I59+'téli közf.'!I59+hosszúi.közf.!I59+'út üzemelt.'!I59+közvilágítás!I59+zöldterület!I59+'város-község'!I59+könyvtár!I59+gyermekjólét!I59+közművelődés!I59+civilszerv!I59+Fertőző!I59+'Egyéb szociális'!I59+'NEM KELL!!családseg.'!I59+'NEM KELL!Önkorm elsz.'!I59</f>
        <v>0</v>
      </c>
      <c r="J59" s="143" t="str">
        <f t="shared" si="0"/>
        <v xml:space="preserve"> </v>
      </c>
      <c r="K59" s="71">
        <f>igazgatás!K59+adók!K59+temető!K59+rendezvények!K59+'téli közf.'!K59+hosszúi.közf.!K59+'út üzemelt.'!K59+közvilágítás!K59+zöldterület!K59+'város-község'!K59+könyvtár!K59+gyermekjólét!K59+közművelődés!K59+civilszerv!K59+Fertőző!K59+'Egyéb szociális'!K59+'NEM KELL!!családseg.'!K59+'NEM KELL!Önkorm elsz.'!K59</f>
        <v>0</v>
      </c>
      <c r="L59" s="71">
        <f>igazgatás!L59+adók!L59+temető!L59+rendezvények!L59+'téli közf.'!L59+hosszúi.közf.!L59+'út üzemelt.'!L59+közvilágítás!L59+zöldterület!L59+'város-község'!L59+könyvtár!L59+közművelődés!L59+gyermekjólét!L59+'Egyéb szociális'!L59+'NEM KELL!!családseg.'!L59+'NEM KELL!Önkorm elsz.'!L59</f>
        <v>0</v>
      </c>
      <c r="M59" s="71">
        <f>igazgatás!M59+adók!M59+temető!M59+rendezvények!M59+'téli közf.'!M59+hosszúi.közf.!M59+'út üzemelt.'!M59+közvilágítás!M59+zöldterület!M59+'város-község'!M59+könyvtár!M59+gyermekjólét!M59+közművelődés!M59+civilszerv!M59+Fertőző!M59+'Egyéb szociális'!M59+'NEM KELL!!családseg.'!M59+'NEM KELL!Önkorm elsz.'!M59</f>
        <v>0</v>
      </c>
      <c r="N59" s="71">
        <f>igazgatás!N59+adók!N59+temető!N59+rendezvények!N59+'téli közf.'!N59+hosszúi.közf.!N59+'út üzemelt.'!N59+közvilágítás!N59+zöldterület!N59+'város-község'!N59+könyvtár!N59+gyermekjólét!N59+közművelődés!N59+civilszerv!N59+Fertőző!N59+'Egyéb szociális'!N59+'NEM KELL!!családseg.'!N59+'NEM KELL!Önkorm elsz.'!N59</f>
        <v>0</v>
      </c>
      <c r="O59" s="133" t="str">
        <f t="shared" si="1"/>
        <v xml:space="preserve"> </v>
      </c>
      <c r="P59" s="71">
        <f>igazgatás!P59+adók!P59+temető!P59+rendezvények!P59+'téli közf.'!P59+hosszúi.közf.!P59+'út üzemelt.'!P59+közvilágítás!P59+zöldterület!P59+'város-község'!P59+könyvtár!P59+gyermekjólét!P59+közművelődés!P59+civilszerv!P59+Fertőző!P59+'Egyéb szociális'!P59+'NEM KELL!!családseg.'!P59+'NEM KELL!Önkorm elsz.'!P59</f>
        <v>0</v>
      </c>
    </row>
    <row r="60" spans="1:16" s="80" customFormat="1" ht="15.75" hidden="1" customHeight="1" x14ac:dyDescent="0.25">
      <c r="A60" s="402" t="s">
        <v>100</v>
      </c>
      <c r="B60" s="403"/>
      <c r="C60" s="7" t="s">
        <v>49</v>
      </c>
      <c r="D60" s="15" t="s">
        <v>93</v>
      </c>
      <c r="E60" s="15"/>
      <c r="F60" s="71">
        <f>igazgatás!F60+adók!F60+temető!F60+rendezvények!F60+'téli közf.'!F60+hosszúi.közf.!F60+'út üzemelt.'!F60+közvilágítás!F60+zöldterület!F60+'város-község'!F60+könyvtár!F60+közművelődés!F60+gyermekjólét!F60+'Egyéb szociális'!F60+'NEM KELL!!családseg.'!F60+'NEM KELL!Önkorm elsz.'!F60</f>
        <v>0</v>
      </c>
      <c r="G60" s="71">
        <f>igazgatás!G60+adók!G60+temető!G60+rendezvények!G60+'téli közf.'!G60+hosszúi.közf.!G60+'út üzemelt.'!G60+közvilágítás!G60+zöldterület!G60+'város-község'!G60+könyvtár!G60+közművelődés!G60+gyermekjólét!G60+'Egyéb szociális'!G60+'NEM KELL!!családseg.'!G60+'NEM KELL!Önkorm elsz.'!G60</f>
        <v>0</v>
      </c>
      <c r="H60" s="71">
        <f>igazgatás!H60+adók!H60+temető!H60+rendezvények!H60+'téli közf.'!H60+hosszúi.közf.!H60+'út üzemelt.'!H60+közvilágítás!H60+zöldterület!H60+'város-község'!H60+könyvtár!H60+közművelődés!H60+gyermekjólét!H60+'Egyéb szociális'!H60+'NEM KELL!!családseg.'!H60+'NEM KELL!Önkorm elsz.'!H60</f>
        <v>0</v>
      </c>
      <c r="I60" s="71">
        <f>igazgatás!I60+adók!I60+temető!I60+rendezvények!I60+'téli közf.'!I60+hosszúi.közf.!I60+'út üzemelt.'!I60+közvilágítás!I60+zöldterület!I60+'város-község'!I60+könyvtár!I60+gyermekjólét!I60+közművelődés!I60+civilszerv!I60+Fertőző!I60+'Egyéb szociális'!I60+'NEM KELL!!családseg.'!I60+'NEM KELL!Önkorm elsz.'!I60</f>
        <v>0</v>
      </c>
      <c r="J60" s="143" t="str">
        <f t="shared" si="0"/>
        <v xml:space="preserve"> </v>
      </c>
      <c r="K60" s="71">
        <f>igazgatás!K60+adók!K60+temető!K60+rendezvények!K60+'téli közf.'!K60+hosszúi.közf.!K60+'út üzemelt.'!K60+közvilágítás!K60+zöldterület!K60+'város-község'!K60+könyvtár!K60+gyermekjólét!K60+közművelődés!K60+civilszerv!K60+Fertőző!K60+'Egyéb szociális'!K60+'NEM KELL!!családseg.'!K60+'NEM KELL!Önkorm elsz.'!K60</f>
        <v>0</v>
      </c>
      <c r="L60" s="71">
        <f>igazgatás!L60+adók!L60+temető!L60+rendezvények!L60+'téli közf.'!L60+hosszúi.közf.!L60+'út üzemelt.'!L60+közvilágítás!L60+zöldterület!L60+'város-község'!L60+könyvtár!L60+közművelődés!L60+gyermekjólét!L60+'Egyéb szociális'!L60+'NEM KELL!!családseg.'!L60+'NEM KELL!Önkorm elsz.'!L60</f>
        <v>0</v>
      </c>
      <c r="M60" s="71">
        <f>igazgatás!M60+adók!M60+temető!M60+rendezvények!M60+'téli közf.'!M60+hosszúi.közf.!M60+'út üzemelt.'!M60+közvilágítás!M60+zöldterület!M60+'város-község'!M60+könyvtár!M60+gyermekjólét!M60+közművelődés!M60+civilszerv!M60+Fertőző!M60+'Egyéb szociális'!M60+'NEM KELL!!családseg.'!M60+'NEM KELL!Önkorm elsz.'!M60</f>
        <v>0</v>
      </c>
      <c r="N60" s="71">
        <f>igazgatás!N60+adók!N60+temető!N60+rendezvények!N60+'téli közf.'!N60+hosszúi.közf.!N60+'út üzemelt.'!N60+közvilágítás!N60+zöldterület!N60+'város-község'!N60+könyvtár!N60+gyermekjólét!N60+közművelődés!N60+civilszerv!N60+Fertőző!N60+'Egyéb szociális'!N60+'NEM KELL!!családseg.'!N60+'NEM KELL!Önkorm elsz.'!N60</f>
        <v>0</v>
      </c>
      <c r="O60" s="133" t="str">
        <f t="shared" si="1"/>
        <v xml:space="preserve"> </v>
      </c>
      <c r="P60" s="71">
        <f>igazgatás!P60+adók!P60+temető!P60+rendezvények!P60+'téli közf.'!P60+hosszúi.közf.!P60+'út üzemelt.'!P60+közvilágítás!P60+zöldterület!P60+'város-község'!P60+könyvtár!P60+gyermekjólét!P60+közművelődés!P60+civilszerv!P60+Fertőző!P60+'Egyéb szociális'!P60+'NEM KELL!!családseg.'!P60+'NEM KELL!Önkorm elsz.'!P60</f>
        <v>0</v>
      </c>
    </row>
    <row r="61" spans="1:16" s="80" customFormat="1" ht="15.75" hidden="1" customHeight="1" x14ac:dyDescent="0.25">
      <c r="A61" s="402" t="s">
        <v>101</v>
      </c>
      <c r="B61" s="403"/>
      <c r="C61" s="7" t="s">
        <v>51</v>
      </c>
      <c r="D61" s="15" t="s">
        <v>93</v>
      </c>
      <c r="E61" s="15"/>
      <c r="F61" s="71">
        <f>igazgatás!F61+adók!F61+temető!F61+rendezvények!F61+'téli közf.'!F61+hosszúi.közf.!F61+'út üzemelt.'!F61+közvilágítás!F61+zöldterület!F61+'város-község'!F61+könyvtár!F61+közművelődés!F61+gyermekjólét!F61+'Egyéb szociális'!F61+'NEM KELL!!családseg.'!F61+'NEM KELL!Önkorm elsz.'!F61</f>
        <v>0</v>
      </c>
      <c r="G61" s="71">
        <f>igazgatás!G61+adók!G61+temető!G61+rendezvények!G61+'téli közf.'!G61+hosszúi.közf.!G61+'út üzemelt.'!G61+közvilágítás!G61+zöldterület!G61+'város-község'!G61+könyvtár!G61+közművelődés!G61+gyermekjólét!G61+'Egyéb szociális'!G61+'NEM KELL!!családseg.'!G61+'NEM KELL!Önkorm elsz.'!G61</f>
        <v>0</v>
      </c>
      <c r="H61" s="71">
        <f>igazgatás!H61+adók!H61+temető!H61+rendezvények!H61+'téli közf.'!H61+hosszúi.közf.!H61+'út üzemelt.'!H61+közvilágítás!H61+zöldterület!H61+'város-község'!H61+könyvtár!H61+közművelődés!H61+gyermekjólét!H61+'Egyéb szociális'!H61+'NEM KELL!!családseg.'!H61+'NEM KELL!Önkorm elsz.'!H61</f>
        <v>0</v>
      </c>
      <c r="I61" s="71">
        <f>igazgatás!I61+adók!I61+temető!I61+rendezvények!I61+'téli közf.'!I61+hosszúi.közf.!I61+'út üzemelt.'!I61+közvilágítás!I61+zöldterület!I61+'város-község'!I61+könyvtár!I61+gyermekjólét!I61+közművelődés!I61+civilszerv!I61+Fertőző!I61+'Egyéb szociális'!I61+'NEM KELL!!családseg.'!I61+'NEM KELL!Önkorm elsz.'!I61</f>
        <v>0</v>
      </c>
      <c r="J61" s="143" t="str">
        <f t="shared" si="0"/>
        <v xml:space="preserve"> </v>
      </c>
      <c r="K61" s="71">
        <f>igazgatás!K61+adók!K61+temető!K61+rendezvények!K61+'téli közf.'!K61+hosszúi.közf.!K61+'út üzemelt.'!K61+közvilágítás!K61+zöldterület!K61+'város-község'!K61+könyvtár!K61+gyermekjólét!K61+közművelődés!K61+civilszerv!K61+Fertőző!K61+'Egyéb szociális'!K61+'NEM KELL!!családseg.'!K61+'NEM KELL!Önkorm elsz.'!K61</f>
        <v>0</v>
      </c>
      <c r="L61" s="71">
        <f>igazgatás!L61+adók!L61+temető!L61+rendezvények!L61+'téli közf.'!L61+hosszúi.közf.!L61+'út üzemelt.'!L61+közvilágítás!L61+zöldterület!L61+'város-község'!L61+könyvtár!L61+közművelődés!L61+gyermekjólét!L61+'Egyéb szociális'!L61+'NEM KELL!!családseg.'!L61+'NEM KELL!Önkorm elsz.'!L61</f>
        <v>0</v>
      </c>
      <c r="M61" s="71">
        <f>igazgatás!M61+adók!M61+temető!M61+rendezvények!M61+'téli közf.'!M61+hosszúi.közf.!M61+'út üzemelt.'!M61+közvilágítás!M61+zöldterület!M61+'város-község'!M61+könyvtár!M61+gyermekjólét!M61+közművelődés!M61+civilszerv!M61+Fertőző!M61+'Egyéb szociális'!M61+'NEM KELL!!családseg.'!M61+'NEM KELL!Önkorm elsz.'!M61</f>
        <v>0</v>
      </c>
      <c r="N61" s="71">
        <f>igazgatás!N61+adók!N61+temető!N61+rendezvények!N61+'téli közf.'!N61+hosszúi.közf.!N61+'út üzemelt.'!N61+közvilágítás!N61+zöldterület!N61+'város-község'!N61+könyvtár!N61+gyermekjólét!N61+közművelődés!N61+civilszerv!N61+Fertőző!N61+'Egyéb szociális'!N61+'NEM KELL!!családseg.'!N61+'NEM KELL!Önkorm elsz.'!N61</f>
        <v>0</v>
      </c>
      <c r="O61" s="133" t="str">
        <f t="shared" si="1"/>
        <v xml:space="preserve"> </v>
      </c>
      <c r="P61" s="71">
        <f>igazgatás!P61+adók!P61+temető!P61+rendezvények!P61+'téli közf.'!P61+hosszúi.közf.!P61+'út üzemelt.'!P61+közvilágítás!P61+zöldterület!P61+'város-község'!P61+könyvtár!P61+gyermekjólét!P61+közművelődés!P61+civilszerv!P61+Fertőző!P61+'Egyéb szociális'!P61+'NEM KELL!!családseg.'!P61+'NEM KELL!Önkorm elsz.'!P61</f>
        <v>0</v>
      </c>
    </row>
    <row r="62" spans="1:16" s="80" customFormat="1" ht="25.5" hidden="1" customHeight="1" x14ac:dyDescent="0.25">
      <c r="A62" s="402" t="s">
        <v>102</v>
      </c>
      <c r="B62" s="403"/>
      <c r="C62" s="7" t="s">
        <v>53</v>
      </c>
      <c r="D62" s="15" t="s">
        <v>93</v>
      </c>
      <c r="E62" s="15"/>
      <c r="F62" s="71">
        <f>igazgatás!F62+adók!F62+temető!F62+rendezvények!F62+'téli közf.'!F62+hosszúi.közf.!F62+'út üzemelt.'!F62+közvilágítás!F62+zöldterület!F62+'város-község'!F62+könyvtár!F62+közművelődés!F62+gyermekjólét!F62+'Egyéb szociális'!F62+'NEM KELL!!családseg.'!F62+'NEM KELL!Önkorm elsz.'!F62</f>
        <v>0</v>
      </c>
      <c r="G62" s="71">
        <f>igazgatás!G62+adók!G62+temető!G62+rendezvények!G62+'téli közf.'!G62+hosszúi.közf.!G62+'út üzemelt.'!G62+közvilágítás!G62+zöldterület!G62+'város-község'!G62+könyvtár!G62+közművelődés!G62+gyermekjólét!G62+'Egyéb szociális'!G62+'NEM KELL!!családseg.'!G62+'NEM KELL!Önkorm elsz.'!G62</f>
        <v>0</v>
      </c>
      <c r="H62" s="71">
        <f>igazgatás!H62+adók!H62+temető!H62+rendezvények!H62+'téli közf.'!H62+hosszúi.közf.!H62+'út üzemelt.'!H62+közvilágítás!H62+zöldterület!H62+'város-község'!H62+könyvtár!H62+közművelődés!H62+gyermekjólét!H62+'Egyéb szociális'!H62+'NEM KELL!!családseg.'!H62+'NEM KELL!Önkorm elsz.'!H62</f>
        <v>0</v>
      </c>
      <c r="I62" s="71">
        <f>igazgatás!I62+adók!I62+temető!I62+rendezvények!I62+'téli közf.'!I62+hosszúi.közf.!I62+'út üzemelt.'!I62+közvilágítás!I62+zöldterület!I62+'város-község'!I62+könyvtár!I62+gyermekjólét!I62+közművelődés!I62+civilszerv!I62+Fertőző!I62+'Egyéb szociális'!I62+'NEM KELL!!családseg.'!I62+'NEM KELL!Önkorm elsz.'!I62</f>
        <v>0</v>
      </c>
      <c r="J62" s="143" t="str">
        <f t="shared" si="0"/>
        <v xml:space="preserve"> </v>
      </c>
      <c r="K62" s="71">
        <f>igazgatás!K62+adók!K62+temető!K62+rendezvények!K62+'téli közf.'!K62+hosszúi.közf.!K62+'út üzemelt.'!K62+közvilágítás!K62+zöldterület!K62+'város-község'!K62+könyvtár!K62+gyermekjólét!K62+közművelődés!K62+civilszerv!K62+Fertőző!K62+'Egyéb szociális'!K62+'NEM KELL!!családseg.'!K62+'NEM KELL!Önkorm elsz.'!K62</f>
        <v>0</v>
      </c>
      <c r="L62" s="71">
        <f>igazgatás!L62+adók!L62+temető!L62+rendezvények!L62+'téli közf.'!L62+hosszúi.közf.!L62+'út üzemelt.'!L62+közvilágítás!L62+zöldterület!L62+'város-község'!L62+könyvtár!L62+közművelődés!L62+gyermekjólét!L62+'Egyéb szociális'!L62+'NEM KELL!!családseg.'!L62+'NEM KELL!Önkorm elsz.'!L62</f>
        <v>0</v>
      </c>
      <c r="M62" s="71">
        <f>igazgatás!M62+adók!M62+temető!M62+rendezvények!M62+'téli közf.'!M62+hosszúi.közf.!M62+'út üzemelt.'!M62+közvilágítás!M62+zöldterület!M62+'város-község'!M62+könyvtár!M62+gyermekjólét!M62+közművelődés!M62+civilszerv!M62+Fertőző!M62+'Egyéb szociális'!M62+'NEM KELL!!családseg.'!M62+'NEM KELL!Önkorm elsz.'!M62</f>
        <v>0</v>
      </c>
      <c r="N62" s="71">
        <f>igazgatás!N62+adók!N62+temető!N62+rendezvények!N62+'téli közf.'!N62+hosszúi.közf.!N62+'út üzemelt.'!N62+közvilágítás!N62+zöldterület!N62+'város-község'!N62+könyvtár!N62+gyermekjólét!N62+közművelődés!N62+civilszerv!N62+Fertőző!N62+'Egyéb szociális'!N62+'NEM KELL!!családseg.'!N62+'NEM KELL!Önkorm elsz.'!N62</f>
        <v>0</v>
      </c>
      <c r="O62" s="133" t="str">
        <f t="shared" si="1"/>
        <v xml:space="preserve"> </v>
      </c>
      <c r="P62" s="71">
        <f>igazgatás!P62+adók!P62+temető!P62+rendezvények!P62+'téli közf.'!P62+hosszúi.közf.!P62+'út üzemelt.'!P62+közvilágítás!P62+zöldterület!P62+'város-község'!P62+könyvtár!P62+gyermekjólét!P62+közművelődés!P62+civilszerv!P62+Fertőző!P62+'Egyéb szociális'!P62+'NEM KELL!!családseg.'!P62+'NEM KELL!Önkorm elsz.'!P62</f>
        <v>0</v>
      </c>
    </row>
    <row r="63" spans="1:16" s="80" customFormat="1" ht="25.5" hidden="1" customHeight="1" x14ac:dyDescent="0.25">
      <c r="A63" s="402" t="s">
        <v>103</v>
      </c>
      <c r="B63" s="403"/>
      <c r="C63" s="7" t="s">
        <v>55</v>
      </c>
      <c r="D63" s="15" t="s">
        <v>93</v>
      </c>
      <c r="E63" s="15"/>
      <c r="F63" s="71">
        <f>igazgatás!F63+adók!F63+temető!F63+rendezvények!F63+'téli közf.'!F63+hosszúi.közf.!F63+'út üzemelt.'!F63+közvilágítás!F63+zöldterület!F63+'város-község'!F63+könyvtár!F63+közművelődés!F63+gyermekjólét!F63+'Egyéb szociális'!F63+'NEM KELL!!családseg.'!F63+'NEM KELL!Önkorm elsz.'!F63</f>
        <v>0</v>
      </c>
      <c r="G63" s="71">
        <f>igazgatás!G63+adók!G63+temető!G63+rendezvények!G63+'téli közf.'!G63+hosszúi.közf.!G63+'út üzemelt.'!G63+közvilágítás!G63+zöldterület!G63+'város-község'!G63+könyvtár!G63+közművelődés!G63+gyermekjólét!G63+'Egyéb szociális'!G63+'NEM KELL!!családseg.'!G63+'NEM KELL!Önkorm elsz.'!G63</f>
        <v>0</v>
      </c>
      <c r="H63" s="71">
        <f>igazgatás!H63+adók!H63+temető!H63+rendezvények!H63+'téli közf.'!H63+hosszúi.közf.!H63+'út üzemelt.'!H63+közvilágítás!H63+zöldterület!H63+'város-község'!H63+könyvtár!H63+közművelődés!H63+gyermekjólét!H63+'Egyéb szociális'!H63+'NEM KELL!!családseg.'!H63+'NEM KELL!Önkorm elsz.'!H63</f>
        <v>0</v>
      </c>
      <c r="I63" s="71">
        <f>igazgatás!I63+adók!I63+temető!I63+rendezvények!I63+'téli közf.'!I63+hosszúi.közf.!I63+'út üzemelt.'!I63+közvilágítás!I63+zöldterület!I63+'város-község'!I63+könyvtár!I63+gyermekjólét!I63+közművelődés!I63+civilszerv!I63+Fertőző!I63+'Egyéb szociális'!I63+'NEM KELL!!családseg.'!I63+'NEM KELL!Önkorm elsz.'!I63</f>
        <v>0</v>
      </c>
      <c r="J63" s="143" t="str">
        <f t="shared" si="0"/>
        <v xml:space="preserve"> </v>
      </c>
      <c r="K63" s="71">
        <f>igazgatás!K63+adók!K63+temető!K63+rendezvények!K63+'téli közf.'!K63+hosszúi.közf.!K63+'út üzemelt.'!K63+közvilágítás!K63+zöldterület!K63+'város-község'!K63+könyvtár!K63+gyermekjólét!K63+közművelődés!K63+civilszerv!K63+Fertőző!K63+'Egyéb szociális'!K63+'NEM KELL!!családseg.'!K63+'NEM KELL!Önkorm elsz.'!K63</f>
        <v>0</v>
      </c>
      <c r="L63" s="71">
        <f>igazgatás!L63+adók!L63+temető!L63+rendezvények!L63+'téli közf.'!L63+hosszúi.közf.!L63+'út üzemelt.'!L63+közvilágítás!L63+zöldterület!L63+'város-község'!L63+könyvtár!L63+közművelődés!L63+gyermekjólét!L63+'Egyéb szociális'!L63+'NEM KELL!!családseg.'!L63+'NEM KELL!Önkorm elsz.'!L63</f>
        <v>0</v>
      </c>
      <c r="M63" s="71">
        <f>igazgatás!M63+adók!M63+temető!M63+rendezvények!M63+'téli közf.'!M63+hosszúi.közf.!M63+'út üzemelt.'!M63+közvilágítás!M63+zöldterület!M63+'város-község'!M63+könyvtár!M63+gyermekjólét!M63+közművelődés!M63+civilszerv!M63+Fertőző!M63+'Egyéb szociális'!M63+'NEM KELL!!családseg.'!M63+'NEM KELL!Önkorm elsz.'!M63</f>
        <v>0</v>
      </c>
      <c r="N63" s="71">
        <f>igazgatás!N63+adók!N63+temető!N63+rendezvények!N63+'téli közf.'!N63+hosszúi.közf.!N63+'út üzemelt.'!N63+közvilágítás!N63+zöldterület!N63+'város-község'!N63+könyvtár!N63+gyermekjólét!N63+közművelődés!N63+civilszerv!N63+Fertőző!N63+'Egyéb szociális'!N63+'NEM KELL!!családseg.'!N63+'NEM KELL!Önkorm elsz.'!N63</f>
        <v>0</v>
      </c>
      <c r="O63" s="133" t="str">
        <f t="shared" si="1"/>
        <v xml:space="preserve"> </v>
      </c>
      <c r="P63" s="71">
        <f>igazgatás!P63+adók!P63+temető!P63+rendezvények!P63+'téli közf.'!P63+hosszúi.közf.!P63+'út üzemelt.'!P63+közvilágítás!P63+zöldterület!P63+'város-község'!P63+könyvtár!P63+gyermekjólét!P63+közművelődés!P63+civilszerv!P63+Fertőző!P63+'Egyéb szociális'!P63+'NEM KELL!!családseg.'!P63+'NEM KELL!Önkorm elsz.'!P63</f>
        <v>0</v>
      </c>
    </row>
    <row r="64" spans="1:16" s="80" customFormat="1" ht="38.25" hidden="1" customHeight="1" x14ac:dyDescent="0.25">
      <c r="A64" s="402" t="s">
        <v>104</v>
      </c>
      <c r="B64" s="403"/>
      <c r="C64" s="4" t="s">
        <v>105</v>
      </c>
      <c r="D64" s="15" t="s">
        <v>106</v>
      </c>
      <c r="E64" s="15"/>
      <c r="F64" s="71">
        <f>igazgatás!F64+adók!F64+temető!F64+rendezvények!F64+'téli közf.'!F64+hosszúi.közf.!F64+'út üzemelt.'!F64+közvilágítás!F64+zöldterület!F64+'város-község'!F64+könyvtár!F64+közművelődés!F64+gyermekjólét!F64+'Egyéb szociális'!F64+'NEM KELL!!családseg.'!F64+'NEM KELL!Önkorm elsz.'!F64</f>
        <v>0</v>
      </c>
      <c r="G64" s="71">
        <f>igazgatás!G64+adók!G64+temető!G64+rendezvények!G64+'téli közf.'!G64+hosszúi.közf.!G64+'út üzemelt.'!G64+közvilágítás!G64+zöldterület!G64+'város-község'!G64+könyvtár!G64+közművelődés!G64+gyermekjólét!G64+'Egyéb szociális'!G64+'NEM KELL!!családseg.'!G64+'NEM KELL!Önkorm elsz.'!G64</f>
        <v>0</v>
      </c>
      <c r="H64" s="71">
        <f>igazgatás!H64+adók!H64+temető!H64+rendezvények!H64+'téli közf.'!H64+hosszúi.közf.!H64+'út üzemelt.'!H64+közvilágítás!H64+zöldterület!H64+'város-község'!H64+könyvtár!H64+közművelődés!H64+gyermekjólét!H64+'Egyéb szociális'!H64+'NEM KELL!!családseg.'!H64+'NEM KELL!Önkorm elsz.'!H64</f>
        <v>0</v>
      </c>
      <c r="I64" s="71">
        <f>igazgatás!I64+adók!I64+temető!I64+rendezvények!I64+'téli közf.'!I64+hosszúi.közf.!I64+'út üzemelt.'!I64+közvilágítás!I64+zöldterület!I64+'város-község'!I64+könyvtár!I64+gyermekjólét!I64+közművelődés!I64+civilszerv!I64+Fertőző!I64+'Egyéb szociális'!I64+'NEM KELL!!családseg.'!I64+'NEM KELL!Önkorm elsz.'!I64</f>
        <v>0</v>
      </c>
      <c r="J64" s="143" t="str">
        <f t="shared" si="0"/>
        <v xml:space="preserve"> </v>
      </c>
      <c r="K64" s="71">
        <f>igazgatás!K64+adók!K64+temető!K64+rendezvények!K64+'téli közf.'!K64+hosszúi.közf.!K64+'út üzemelt.'!K64+közvilágítás!K64+zöldterület!K64+'város-község'!K64+könyvtár!K64+gyermekjólét!K64+közművelődés!K64+civilszerv!K64+Fertőző!K64+'Egyéb szociális'!K64+'NEM KELL!!családseg.'!K64+'NEM KELL!Önkorm elsz.'!K64</f>
        <v>0</v>
      </c>
      <c r="L64" s="71">
        <f>igazgatás!L64+adók!L64+temető!L64+rendezvények!L64+'téli közf.'!L64+hosszúi.közf.!L64+'út üzemelt.'!L64+közvilágítás!L64+zöldterület!L64+'város-község'!L64+könyvtár!L64+közművelődés!L64+gyermekjólét!L64+'Egyéb szociális'!L64+'NEM KELL!!családseg.'!L64+'NEM KELL!Önkorm elsz.'!L64</f>
        <v>0</v>
      </c>
      <c r="M64" s="71">
        <f>igazgatás!M64+adók!M64+temető!M64+rendezvények!M64+'téli közf.'!M64+hosszúi.közf.!M64+'út üzemelt.'!M64+közvilágítás!M64+zöldterület!M64+'város-község'!M64+könyvtár!M64+gyermekjólét!M64+közművelődés!M64+civilszerv!M64+Fertőző!M64+'Egyéb szociális'!M64+'NEM KELL!!családseg.'!M64+'NEM KELL!Önkorm elsz.'!M64</f>
        <v>0</v>
      </c>
      <c r="N64" s="71">
        <f>igazgatás!N64+adók!N64+temető!N64+rendezvények!N64+'téli közf.'!N64+hosszúi.közf.!N64+'út üzemelt.'!N64+közvilágítás!N64+zöldterület!N64+'város-község'!N64+könyvtár!N64+gyermekjólét!N64+közművelődés!N64+civilszerv!N64+Fertőző!N64+'Egyéb szociális'!N64+'NEM KELL!!családseg.'!N64+'NEM KELL!Önkorm elsz.'!N64</f>
        <v>0</v>
      </c>
      <c r="O64" s="133" t="str">
        <f t="shared" si="1"/>
        <v xml:space="preserve"> </v>
      </c>
      <c r="P64" s="71">
        <f>igazgatás!P64+adók!P64+temető!P64+rendezvények!P64+'téli közf.'!P64+hosszúi.közf.!P64+'út üzemelt.'!P64+közvilágítás!P64+zöldterület!P64+'város-község'!P64+könyvtár!P64+gyermekjólét!P64+közművelődés!P64+civilszerv!P64+Fertőző!P64+'Egyéb szociális'!P64+'NEM KELL!!családseg.'!P64+'NEM KELL!Önkorm elsz.'!P64</f>
        <v>0</v>
      </c>
    </row>
    <row r="65" spans="1:16" s="80" customFormat="1" ht="15.75" hidden="1" customHeight="1" x14ac:dyDescent="0.25">
      <c r="A65" s="402" t="s">
        <v>107</v>
      </c>
      <c r="B65" s="403"/>
      <c r="C65" s="7" t="s">
        <v>37</v>
      </c>
      <c r="D65" s="15" t="s">
        <v>106</v>
      </c>
      <c r="E65" s="15"/>
      <c r="F65" s="71">
        <f>igazgatás!F65+adók!F65+temető!F65+rendezvények!F65+'téli közf.'!F65+hosszúi.közf.!F65+'út üzemelt.'!F65+közvilágítás!F65+zöldterület!F65+'város-község'!F65+könyvtár!F65+közművelődés!F65+gyermekjólét!F65+'Egyéb szociális'!F65+'NEM KELL!!családseg.'!F65+'NEM KELL!Önkorm elsz.'!F65</f>
        <v>0</v>
      </c>
      <c r="G65" s="71">
        <f>igazgatás!G65+adók!G65+temető!G65+rendezvények!G65+'téli közf.'!G65+hosszúi.közf.!G65+'út üzemelt.'!G65+közvilágítás!G65+zöldterület!G65+'város-község'!G65+könyvtár!G65+közművelődés!G65+gyermekjólét!G65+'Egyéb szociális'!G65+'NEM KELL!!családseg.'!G65+'NEM KELL!Önkorm elsz.'!G65</f>
        <v>0</v>
      </c>
      <c r="H65" s="71">
        <f>igazgatás!H65+adók!H65+temető!H65+rendezvények!H65+'téli közf.'!H65+hosszúi.közf.!H65+'út üzemelt.'!H65+közvilágítás!H65+zöldterület!H65+'város-község'!H65+könyvtár!H65+közművelődés!H65+gyermekjólét!H65+'Egyéb szociális'!H65+'NEM KELL!!családseg.'!H65+'NEM KELL!Önkorm elsz.'!H65</f>
        <v>0</v>
      </c>
      <c r="I65" s="71">
        <f>igazgatás!I65+adók!I65+temető!I65+rendezvények!I65+'téli közf.'!I65+hosszúi.közf.!I65+'út üzemelt.'!I65+közvilágítás!I65+zöldterület!I65+'város-község'!I65+könyvtár!I65+gyermekjólét!I65+közművelődés!I65+civilszerv!I65+Fertőző!I65+'Egyéb szociális'!I65+'NEM KELL!!családseg.'!I65+'NEM KELL!Önkorm elsz.'!I65</f>
        <v>0</v>
      </c>
      <c r="J65" s="143" t="str">
        <f t="shared" si="0"/>
        <v xml:space="preserve"> </v>
      </c>
      <c r="K65" s="71">
        <f>igazgatás!K65+adók!K65+temető!K65+rendezvények!K65+'téli közf.'!K65+hosszúi.közf.!K65+'út üzemelt.'!K65+közvilágítás!K65+zöldterület!K65+'város-község'!K65+könyvtár!K65+gyermekjólét!K65+közművelődés!K65+civilszerv!K65+Fertőző!K65+'Egyéb szociális'!K65+'NEM KELL!!családseg.'!K65+'NEM KELL!Önkorm elsz.'!K65</f>
        <v>0</v>
      </c>
      <c r="L65" s="71">
        <f>igazgatás!L65+adók!L65+temető!L65+rendezvények!L65+'téli közf.'!L65+hosszúi.közf.!L65+'út üzemelt.'!L65+közvilágítás!L65+zöldterület!L65+'város-község'!L65+könyvtár!L65+közművelődés!L65+gyermekjólét!L65+'Egyéb szociális'!L65+'NEM KELL!!családseg.'!L65+'NEM KELL!Önkorm elsz.'!L65</f>
        <v>0</v>
      </c>
      <c r="M65" s="71">
        <f>igazgatás!M65+adók!M65+temető!M65+rendezvények!M65+'téli közf.'!M65+hosszúi.közf.!M65+'út üzemelt.'!M65+közvilágítás!M65+zöldterület!M65+'város-község'!M65+könyvtár!M65+gyermekjólét!M65+közművelődés!M65+civilszerv!M65+Fertőző!M65+'Egyéb szociális'!M65+'NEM KELL!!családseg.'!M65+'NEM KELL!Önkorm elsz.'!M65</f>
        <v>0</v>
      </c>
      <c r="N65" s="71">
        <f>igazgatás!N65+adók!N65+temető!N65+rendezvények!N65+'téli közf.'!N65+hosszúi.közf.!N65+'út üzemelt.'!N65+közvilágítás!N65+zöldterület!N65+'város-község'!N65+könyvtár!N65+gyermekjólét!N65+közművelődés!N65+civilszerv!N65+Fertőző!N65+'Egyéb szociális'!N65+'NEM KELL!!családseg.'!N65+'NEM KELL!Önkorm elsz.'!N65</f>
        <v>0</v>
      </c>
      <c r="O65" s="133" t="str">
        <f t="shared" si="1"/>
        <v xml:space="preserve"> </v>
      </c>
      <c r="P65" s="71">
        <f>igazgatás!P65+adók!P65+temető!P65+rendezvények!P65+'téli közf.'!P65+hosszúi.közf.!P65+'út üzemelt.'!P65+közvilágítás!P65+zöldterület!P65+'város-község'!P65+könyvtár!P65+gyermekjólét!P65+közművelődés!P65+civilszerv!P65+Fertőző!P65+'Egyéb szociális'!P65+'NEM KELL!!családseg.'!P65+'NEM KELL!Önkorm elsz.'!P65</f>
        <v>0</v>
      </c>
    </row>
    <row r="66" spans="1:16" s="80" customFormat="1" ht="15.75" hidden="1" customHeight="1" x14ac:dyDescent="0.25">
      <c r="A66" s="402" t="s">
        <v>108</v>
      </c>
      <c r="B66" s="403"/>
      <c r="C66" s="7" t="s">
        <v>39</v>
      </c>
      <c r="D66" s="15" t="s">
        <v>106</v>
      </c>
      <c r="E66" s="15"/>
      <c r="F66" s="71">
        <f>igazgatás!F66+adók!F66+temető!F66+rendezvények!F66+'téli közf.'!F66+hosszúi.közf.!F66+'út üzemelt.'!F66+közvilágítás!F66+zöldterület!F66+'város-község'!F66+könyvtár!F66+közművelődés!F66+gyermekjólét!F66+'Egyéb szociális'!F66+'NEM KELL!!családseg.'!F66+'NEM KELL!Önkorm elsz.'!F66</f>
        <v>0</v>
      </c>
      <c r="G66" s="71">
        <f>igazgatás!G66+adók!G66+temető!G66+rendezvények!G66+'téli közf.'!G66+hosszúi.közf.!G66+'út üzemelt.'!G66+közvilágítás!G66+zöldterület!G66+'város-község'!G66+könyvtár!G66+közművelődés!G66+gyermekjólét!G66+'Egyéb szociális'!G66+'NEM KELL!!családseg.'!G66+'NEM KELL!Önkorm elsz.'!G66</f>
        <v>0</v>
      </c>
      <c r="H66" s="71">
        <f>igazgatás!H66+adók!H66+temető!H66+rendezvények!H66+'téli közf.'!H66+hosszúi.közf.!H66+'út üzemelt.'!H66+közvilágítás!H66+zöldterület!H66+'város-község'!H66+könyvtár!H66+közművelődés!H66+gyermekjólét!H66+'Egyéb szociális'!H66+'NEM KELL!!családseg.'!H66+'NEM KELL!Önkorm elsz.'!H66</f>
        <v>0</v>
      </c>
      <c r="I66" s="71">
        <f>igazgatás!I66+adók!I66+temető!I66+rendezvények!I66+'téli közf.'!I66+hosszúi.közf.!I66+'út üzemelt.'!I66+közvilágítás!I66+zöldterület!I66+'város-község'!I66+könyvtár!I66+gyermekjólét!I66+közművelődés!I66+civilszerv!I66+Fertőző!I66+'Egyéb szociális'!I66+'NEM KELL!!családseg.'!I66+'NEM KELL!Önkorm elsz.'!I66</f>
        <v>0</v>
      </c>
      <c r="J66" s="143" t="str">
        <f t="shared" si="0"/>
        <v xml:space="preserve"> </v>
      </c>
      <c r="K66" s="71">
        <f>igazgatás!K66+adók!K66+temető!K66+rendezvények!K66+'téli közf.'!K66+hosszúi.közf.!K66+'út üzemelt.'!K66+közvilágítás!K66+zöldterület!K66+'város-község'!K66+könyvtár!K66+gyermekjólét!K66+közművelődés!K66+civilszerv!K66+Fertőző!K66+'Egyéb szociális'!K66+'NEM KELL!!családseg.'!K66+'NEM KELL!Önkorm elsz.'!K66</f>
        <v>0</v>
      </c>
      <c r="L66" s="71">
        <f>igazgatás!L66+adók!L66+temető!L66+rendezvények!L66+'téli közf.'!L66+hosszúi.közf.!L66+'út üzemelt.'!L66+közvilágítás!L66+zöldterület!L66+'város-község'!L66+könyvtár!L66+közművelődés!L66+gyermekjólét!L66+'Egyéb szociális'!L66+'NEM KELL!!családseg.'!L66+'NEM KELL!Önkorm elsz.'!L66</f>
        <v>0</v>
      </c>
      <c r="M66" s="71">
        <f>igazgatás!M66+adók!M66+temető!M66+rendezvények!M66+'téli közf.'!M66+hosszúi.közf.!M66+'út üzemelt.'!M66+közvilágítás!M66+zöldterület!M66+'város-község'!M66+könyvtár!M66+gyermekjólét!M66+közművelődés!M66+civilszerv!M66+Fertőző!M66+'Egyéb szociális'!M66+'NEM KELL!!családseg.'!M66+'NEM KELL!Önkorm elsz.'!M66</f>
        <v>0</v>
      </c>
      <c r="N66" s="71">
        <f>igazgatás!N66+adók!N66+temető!N66+rendezvények!N66+'téli közf.'!N66+hosszúi.közf.!N66+'út üzemelt.'!N66+közvilágítás!N66+zöldterület!N66+'város-község'!N66+könyvtár!N66+gyermekjólét!N66+közművelődés!N66+civilszerv!N66+Fertőző!N66+'Egyéb szociális'!N66+'NEM KELL!!családseg.'!N66+'NEM KELL!Önkorm elsz.'!N66</f>
        <v>0</v>
      </c>
      <c r="O66" s="133" t="str">
        <f t="shared" si="1"/>
        <v xml:space="preserve"> </v>
      </c>
      <c r="P66" s="71">
        <f>igazgatás!P66+adók!P66+temető!P66+rendezvények!P66+'téli közf.'!P66+hosszúi.közf.!P66+'út üzemelt.'!P66+közvilágítás!P66+zöldterület!P66+'város-község'!P66+könyvtár!P66+gyermekjólét!P66+közművelődés!P66+civilszerv!P66+Fertőző!P66+'Egyéb szociális'!P66+'NEM KELL!!családseg.'!P66+'NEM KELL!Önkorm elsz.'!P66</f>
        <v>0</v>
      </c>
    </row>
    <row r="67" spans="1:16" s="80" customFormat="1" ht="25.5" hidden="1" customHeight="1" x14ac:dyDescent="0.25">
      <c r="A67" s="402" t="s">
        <v>109</v>
      </c>
      <c r="B67" s="403"/>
      <c r="C67" s="7" t="s">
        <v>41</v>
      </c>
      <c r="D67" s="15" t="s">
        <v>106</v>
      </c>
      <c r="E67" s="15"/>
      <c r="F67" s="71">
        <f>igazgatás!F67+adók!F67+temető!F67+rendezvények!F67+'téli közf.'!F67+hosszúi.közf.!F67+'út üzemelt.'!F67+közvilágítás!F67+zöldterület!F67+'város-község'!F67+könyvtár!F67+közművelődés!F67+gyermekjólét!F67+'Egyéb szociális'!F67+'NEM KELL!!családseg.'!F67+'NEM KELL!Önkorm elsz.'!F67</f>
        <v>0</v>
      </c>
      <c r="G67" s="71">
        <f>igazgatás!G67+adók!G67+temető!G67+rendezvények!G67+'téli közf.'!G67+hosszúi.közf.!G67+'út üzemelt.'!G67+közvilágítás!G67+zöldterület!G67+'város-község'!G67+könyvtár!G67+közművelődés!G67+gyermekjólét!G67+'Egyéb szociális'!G67+'NEM KELL!!családseg.'!G67+'NEM KELL!Önkorm elsz.'!G67</f>
        <v>0</v>
      </c>
      <c r="H67" s="71">
        <f>igazgatás!H67+adók!H67+temető!H67+rendezvények!H67+'téli közf.'!H67+hosszúi.közf.!H67+'út üzemelt.'!H67+közvilágítás!H67+zöldterület!H67+'város-község'!H67+könyvtár!H67+közművelődés!H67+gyermekjólét!H67+'Egyéb szociális'!H67+'NEM KELL!!családseg.'!H67+'NEM KELL!Önkorm elsz.'!H67</f>
        <v>0</v>
      </c>
      <c r="I67" s="71">
        <f>igazgatás!I67+adók!I67+temető!I67+rendezvények!I67+'téli közf.'!I67+hosszúi.közf.!I67+'út üzemelt.'!I67+közvilágítás!I67+zöldterület!I67+'város-község'!I67+könyvtár!I67+gyermekjólét!I67+közművelődés!I67+civilszerv!I67+Fertőző!I67+'Egyéb szociális'!I67+'NEM KELL!!családseg.'!I67+'NEM KELL!Önkorm elsz.'!I67</f>
        <v>0</v>
      </c>
      <c r="J67" s="143" t="str">
        <f t="shared" si="0"/>
        <v xml:space="preserve"> </v>
      </c>
      <c r="K67" s="71">
        <f>igazgatás!K67+adók!K67+temető!K67+rendezvények!K67+'téli közf.'!K67+hosszúi.közf.!K67+'út üzemelt.'!K67+közvilágítás!K67+zöldterület!K67+'város-község'!K67+könyvtár!K67+gyermekjólét!K67+közművelődés!K67+civilszerv!K67+Fertőző!K67+'Egyéb szociális'!K67+'NEM KELL!!családseg.'!K67+'NEM KELL!Önkorm elsz.'!K67</f>
        <v>0</v>
      </c>
      <c r="L67" s="71">
        <f>igazgatás!L67+adók!L67+temető!L67+rendezvények!L67+'téli közf.'!L67+hosszúi.közf.!L67+'út üzemelt.'!L67+közvilágítás!L67+zöldterület!L67+'város-község'!L67+könyvtár!L67+közművelődés!L67+gyermekjólét!L67+'Egyéb szociális'!L67+'NEM KELL!!családseg.'!L67+'NEM KELL!Önkorm elsz.'!L67</f>
        <v>0</v>
      </c>
      <c r="M67" s="71">
        <f>igazgatás!M67+adók!M67+temető!M67+rendezvények!M67+'téli közf.'!M67+hosszúi.közf.!M67+'út üzemelt.'!M67+közvilágítás!M67+zöldterület!M67+'város-község'!M67+könyvtár!M67+gyermekjólét!M67+közművelődés!M67+civilszerv!M67+Fertőző!M67+'Egyéb szociális'!M67+'NEM KELL!!családseg.'!M67+'NEM KELL!Önkorm elsz.'!M67</f>
        <v>0</v>
      </c>
      <c r="N67" s="71">
        <f>igazgatás!N67+adók!N67+temető!N67+rendezvények!N67+'téli közf.'!N67+hosszúi.közf.!N67+'út üzemelt.'!N67+közvilágítás!N67+zöldterület!N67+'város-község'!N67+könyvtár!N67+gyermekjólét!N67+közművelődés!N67+civilszerv!N67+Fertőző!N67+'Egyéb szociális'!N67+'NEM KELL!!családseg.'!N67+'NEM KELL!Önkorm elsz.'!N67</f>
        <v>0</v>
      </c>
      <c r="O67" s="133" t="str">
        <f t="shared" si="1"/>
        <v xml:space="preserve"> </v>
      </c>
      <c r="P67" s="71">
        <f>igazgatás!P67+adók!P67+temető!P67+rendezvények!P67+'téli közf.'!P67+hosszúi.közf.!P67+'út üzemelt.'!P67+közvilágítás!P67+zöldterület!P67+'város-község'!P67+könyvtár!P67+gyermekjólét!P67+közművelődés!P67+civilszerv!P67+Fertőző!P67+'Egyéb szociális'!P67+'NEM KELL!!családseg.'!P67+'NEM KELL!Önkorm elsz.'!P67</f>
        <v>0</v>
      </c>
    </row>
    <row r="68" spans="1:16" s="80" customFormat="1" ht="15.75" hidden="1" customHeight="1" x14ac:dyDescent="0.25">
      <c r="A68" s="402" t="s">
        <v>110</v>
      </c>
      <c r="B68" s="403"/>
      <c r="C68" s="7" t="s">
        <v>43</v>
      </c>
      <c r="D68" s="15" t="s">
        <v>106</v>
      </c>
      <c r="E68" s="15"/>
      <c r="F68" s="71">
        <f>igazgatás!F68+adók!F68+temető!F68+rendezvények!F68+'téli közf.'!F68+hosszúi.közf.!F68+'út üzemelt.'!F68+közvilágítás!F68+zöldterület!F68+'város-község'!F68+könyvtár!F68+közművelődés!F68+gyermekjólét!F68+'Egyéb szociális'!F68+'NEM KELL!!családseg.'!F68+'NEM KELL!Önkorm elsz.'!F68</f>
        <v>0</v>
      </c>
      <c r="G68" s="71">
        <f>igazgatás!G68+adók!G68+temető!G68+rendezvények!G68+'téli közf.'!G68+hosszúi.közf.!G68+'út üzemelt.'!G68+közvilágítás!G68+zöldterület!G68+'város-község'!G68+könyvtár!G68+közművelődés!G68+gyermekjólét!G68+'Egyéb szociális'!G68+'NEM KELL!!családseg.'!G68+'NEM KELL!Önkorm elsz.'!G68</f>
        <v>0</v>
      </c>
      <c r="H68" s="71">
        <f>igazgatás!H68+adók!H68+temető!H68+rendezvények!H68+'téli közf.'!H68+hosszúi.közf.!H68+'út üzemelt.'!H68+közvilágítás!H68+zöldterület!H68+'város-község'!H68+könyvtár!H68+közművelődés!H68+gyermekjólét!H68+'Egyéb szociális'!H68+'NEM KELL!!családseg.'!H68+'NEM KELL!Önkorm elsz.'!H68</f>
        <v>0</v>
      </c>
      <c r="I68" s="71">
        <f>igazgatás!I68+adók!I68+temető!I68+rendezvények!I68+'téli közf.'!I68+hosszúi.közf.!I68+'út üzemelt.'!I68+közvilágítás!I68+zöldterület!I68+'város-község'!I68+könyvtár!I68+gyermekjólét!I68+közművelődés!I68+civilszerv!I68+Fertőző!I68+'Egyéb szociális'!I68+'NEM KELL!!családseg.'!I68+'NEM KELL!Önkorm elsz.'!I68</f>
        <v>0</v>
      </c>
      <c r="J68" s="143" t="str">
        <f t="shared" si="0"/>
        <v xml:space="preserve"> </v>
      </c>
      <c r="K68" s="71">
        <f>igazgatás!K68+adók!K68+temető!K68+rendezvények!K68+'téli közf.'!K68+hosszúi.közf.!K68+'út üzemelt.'!K68+közvilágítás!K68+zöldterület!K68+'város-község'!K68+könyvtár!K68+gyermekjólét!K68+közművelődés!K68+civilszerv!K68+Fertőző!K68+'Egyéb szociális'!K68+'NEM KELL!!családseg.'!K68+'NEM KELL!Önkorm elsz.'!K68</f>
        <v>0</v>
      </c>
      <c r="L68" s="71">
        <f>igazgatás!L68+adók!L68+temető!L68+rendezvények!L68+'téli közf.'!L68+hosszúi.közf.!L68+'út üzemelt.'!L68+közvilágítás!L68+zöldterület!L68+'város-község'!L68+könyvtár!L68+közművelődés!L68+gyermekjólét!L68+'Egyéb szociális'!L68+'NEM KELL!!családseg.'!L68+'NEM KELL!Önkorm elsz.'!L68</f>
        <v>0</v>
      </c>
      <c r="M68" s="71">
        <f>igazgatás!M68+adók!M68+temető!M68+rendezvények!M68+'téli közf.'!M68+hosszúi.közf.!M68+'út üzemelt.'!M68+közvilágítás!M68+zöldterület!M68+'város-község'!M68+könyvtár!M68+gyermekjólét!M68+közművelődés!M68+civilszerv!M68+Fertőző!M68+'Egyéb szociális'!M68+'NEM KELL!!családseg.'!M68+'NEM KELL!Önkorm elsz.'!M68</f>
        <v>0</v>
      </c>
      <c r="N68" s="71">
        <f>igazgatás!N68+adók!N68+temető!N68+rendezvények!N68+'téli közf.'!N68+hosszúi.közf.!N68+'út üzemelt.'!N68+közvilágítás!N68+zöldterület!N68+'város-község'!N68+könyvtár!N68+gyermekjólét!N68+közművelődés!N68+civilszerv!N68+Fertőző!N68+'Egyéb szociális'!N68+'NEM KELL!!családseg.'!N68+'NEM KELL!Önkorm elsz.'!N68</f>
        <v>0</v>
      </c>
      <c r="O68" s="133" t="str">
        <f t="shared" si="1"/>
        <v xml:space="preserve"> </v>
      </c>
      <c r="P68" s="71">
        <f>igazgatás!P68+adók!P68+temető!P68+rendezvények!P68+'téli közf.'!P68+hosszúi.közf.!P68+'út üzemelt.'!P68+közvilágítás!P68+zöldterület!P68+'város-község'!P68+könyvtár!P68+gyermekjólét!P68+közművelődés!P68+civilszerv!P68+Fertőző!P68+'Egyéb szociális'!P68+'NEM KELL!!családseg.'!P68+'NEM KELL!Önkorm elsz.'!P68</f>
        <v>0</v>
      </c>
    </row>
    <row r="69" spans="1:16" s="80" customFormat="1" ht="15.75" hidden="1" customHeight="1" x14ac:dyDescent="0.25">
      <c r="A69" s="402" t="s">
        <v>111</v>
      </c>
      <c r="B69" s="403"/>
      <c r="C69" s="7" t="s">
        <v>45</v>
      </c>
      <c r="D69" s="15" t="s">
        <v>106</v>
      </c>
      <c r="E69" s="15"/>
      <c r="F69" s="71">
        <f>igazgatás!F69+adók!F69+temető!F69+rendezvények!F69+'téli közf.'!F69+hosszúi.közf.!F69+'út üzemelt.'!F69+közvilágítás!F69+zöldterület!F69+'város-község'!F69+könyvtár!F69+közművelődés!F69+gyermekjólét!F69+'Egyéb szociális'!F69+'NEM KELL!!családseg.'!F69+'NEM KELL!Önkorm elsz.'!F69</f>
        <v>0</v>
      </c>
      <c r="G69" s="71">
        <f>igazgatás!G69+adók!G69+temető!G69+rendezvények!G69+'téli közf.'!G69+hosszúi.közf.!G69+'út üzemelt.'!G69+közvilágítás!G69+zöldterület!G69+'város-község'!G69+könyvtár!G69+közművelődés!G69+gyermekjólét!G69+'Egyéb szociális'!G69+'NEM KELL!!családseg.'!G69+'NEM KELL!Önkorm elsz.'!G69</f>
        <v>0</v>
      </c>
      <c r="H69" s="71">
        <f>igazgatás!H69+adók!H69+temető!H69+rendezvények!H69+'téli közf.'!H69+hosszúi.közf.!H69+'út üzemelt.'!H69+közvilágítás!H69+zöldterület!H69+'város-község'!H69+könyvtár!H69+közművelődés!H69+gyermekjólét!H69+'Egyéb szociális'!H69+'NEM KELL!!családseg.'!H69+'NEM KELL!Önkorm elsz.'!H69</f>
        <v>0</v>
      </c>
      <c r="I69" s="71">
        <f>igazgatás!I69+adók!I69+temető!I69+rendezvények!I69+'téli közf.'!I69+hosszúi.közf.!I69+'út üzemelt.'!I69+közvilágítás!I69+zöldterület!I69+'város-község'!I69+könyvtár!I69+gyermekjólét!I69+közművelődés!I69+civilszerv!I69+Fertőző!I69+'Egyéb szociális'!I69+'NEM KELL!!családseg.'!I69+'NEM KELL!Önkorm elsz.'!I69</f>
        <v>0</v>
      </c>
      <c r="J69" s="143" t="str">
        <f t="shared" si="0"/>
        <v xml:space="preserve"> </v>
      </c>
      <c r="K69" s="71">
        <f>igazgatás!K69+adók!K69+temető!K69+rendezvények!K69+'téli közf.'!K69+hosszúi.közf.!K69+'út üzemelt.'!K69+közvilágítás!K69+zöldterület!K69+'város-község'!K69+könyvtár!K69+gyermekjólét!K69+közművelődés!K69+civilszerv!K69+Fertőző!K69+'Egyéb szociális'!K69+'NEM KELL!!családseg.'!K69+'NEM KELL!Önkorm elsz.'!K69</f>
        <v>0</v>
      </c>
      <c r="L69" s="71">
        <f>igazgatás!L69+adók!L69+temető!L69+rendezvények!L69+'téli közf.'!L69+hosszúi.közf.!L69+'út üzemelt.'!L69+közvilágítás!L69+zöldterület!L69+'város-község'!L69+könyvtár!L69+közművelődés!L69+gyermekjólét!L69+'Egyéb szociális'!L69+'NEM KELL!!családseg.'!L69+'NEM KELL!Önkorm elsz.'!L69</f>
        <v>0</v>
      </c>
      <c r="M69" s="71">
        <f>igazgatás!M69+adók!M69+temető!M69+rendezvények!M69+'téli közf.'!M69+hosszúi.közf.!M69+'út üzemelt.'!M69+közvilágítás!M69+zöldterület!M69+'város-község'!M69+könyvtár!M69+gyermekjólét!M69+közművelődés!M69+civilszerv!M69+Fertőző!M69+'Egyéb szociális'!M69+'NEM KELL!!családseg.'!M69+'NEM KELL!Önkorm elsz.'!M69</f>
        <v>0</v>
      </c>
      <c r="N69" s="71">
        <f>igazgatás!N69+adók!N69+temető!N69+rendezvények!N69+'téli közf.'!N69+hosszúi.közf.!N69+'út üzemelt.'!N69+közvilágítás!N69+zöldterület!N69+'város-község'!N69+könyvtár!N69+gyermekjólét!N69+közművelődés!N69+civilszerv!N69+Fertőző!N69+'Egyéb szociális'!N69+'NEM KELL!!családseg.'!N69+'NEM KELL!Önkorm elsz.'!N69</f>
        <v>0</v>
      </c>
      <c r="O69" s="133" t="str">
        <f t="shared" si="1"/>
        <v xml:space="preserve"> </v>
      </c>
      <c r="P69" s="71">
        <f>igazgatás!P69+adók!P69+temető!P69+rendezvények!P69+'téli közf.'!P69+hosszúi.közf.!P69+'út üzemelt.'!P69+közvilágítás!P69+zöldterület!P69+'város-község'!P69+könyvtár!P69+gyermekjólét!P69+közművelődés!P69+civilszerv!P69+Fertőző!P69+'Egyéb szociális'!P69+'NEM KELL!!családseg.'!P69+'NEM KELL!Önkorm elsz.'!P69</f>
        <v>0</v>
      </c>
    </row>
    <row r="70" spans="1:16" s="80" customFormat="1" ht="15.75" hidden="1" customHeight="1" x14ac:dyDescent="0.25">
      <c r="A70" s="402" t="s">
        <v>112</v>
      </c>
      <c r="B70" s="403"/>
      <c r="C70" s="7" t="s">
        <v>47</v>
      </c>
      <c r="D70" s="15" t="s">
        <v>106</v>
      </c>
      <c r="E70" s="15"/>
      <c r="F70" s="71">
        <f>igazgatás!F70+adók!F70+temető!F70+rendezvények!F70+'téli közf.'!F70+hosszúi.közf.!F70+'út üzemelt.'!F70+közvilágítás!F70+zöldterület!F70+'város-község'!F70+könyvtár!F70+közművelődés!F70+gyermekjólét!F70+'Egyéb szociális'!F70+'NEM KELL!!családseg.'!F70+'NEM KELL!Önkorm elsz.'!F70</f>
        <v>0</v>
      </c>
      <c r="G70" s="71">
        <f>igazgatás!G70+adók!G70+temető!G70+rendezvények!G70+'téli közf.'!G70+hosszúi.közf.!G70+'út üzemelt.'!G70+közvilágítás!G70+zöldterület!G70+'város-község'!G70+könyvtár!G70+közművelődés!G70+gyermekjólét!G70+'Egyéb szociális'!G70+'NEM KELL!!családseg.'!G70+'NEM KELL!Önkorm elsz.'!G70</f>
        <v>0</v>
      </c>
      <c r="H70" s="71">
        <f>igazgatás!H70+adók!H70+temető!H70+rendezvények!H70+'téli közf.'!H70+hosszúi.közf.!H70+'út üzemelt.'!H70+közvilágítás!H70+zöldterület!H70+'város-község'!H70+könyvtár!H70+közművelődés!H70+gyermekjólét!H70+'Egyéb szociális'!H70+'NEM KELL!!családseg.'!H70+'NEM KELL!Önkorm elsz.'!H70</f>
        <v>0</v>
      </c>
      <c r="I70" s="71">
        <f>igazgatás!I70+adók!I70+temető!I70+rendezvények!I70+'téli közf.'!I70+hosszúi.közf.!I70+'út üzemelt.'!I70+közvilágítás!I70+zöldterület!I70+'város-község'!I70+könyvtár!I70+gyermekjólét!I70+közművelődés!I70+civilszerv!I70+Fertőző!I70+'Egyéb szociális'!I70+'NEM KELL!!családseg.'!I70+'NEM KELL!Önkorm elsz.'!I70</f>
        <v>0</v>
      </c>
      <c r="J70" s="143" t="str">
        <f t="shared" si="0"/>
        <v xml:space="preserve"> </v>
      </c>
      <c r="K70" s="71">
        <f>igazgatás!K70+adók!K70+temető!K70+rendezvények!K70+'téli közf.'!K70+hosszúi.közf.!K70+'út üzemelt.'!K70+közvilágítás!K70+zöldterület!K70+'város-község'!K70+könyvtár!K70+gyermekjólét!K70+közművelődés!K70+civilszerv!K70+Fertőző!K70+'Egyéb szociális'!K70+'NEM KELL!!családseg.'!K70+'NEM KELL!Önkorm elsz.'!K70</f>
        <v>0</v>
      </c>
      <c r="L70" s="71">
        <f>igazgatás!L70+adók!L70+temető!L70+rendezvények!L70+'téli közf.'!L70+hosszúi.közf.!L70+'út üzemelt.'!L70+közvilágítás!L70+zöldterület!L70+'város-község'!L70+könyvtár!L70+közművelődés!L70+gyermekjólét!L70+'Egyéb szociális'!L70+'NEM KELL!!családseg.'!L70+'NEM KELL!Önkorm elsz.'!L70</f>
        <v>0</v>
      </c>
      <c r="M70" s="71">
        <f>igazgatás!M70+adók!M70+temető!M70+rendezvények!M70+'téli közf.'!M70+hosszúi.közf.!M70+'út üzemelt.'!M70+közvilágítás!M70+zöldterület!M70+'város-község'!M70+könyvtár!M70+gyermekjólét!M70+közművelődés!M70+civilszerv!M70+Fertőző!M70+'Egyéb szociális'!M70+'NEM KELL!!családseg.'!M70+'NEM KELL!Önkorm elsz.'!M70</f>
        <v>0</v>
      </c>
      <c r="N70" s="71">
        <f>igazgatás!N70+adók!N70+temető!N70+rendezvények!N70+'téli közf.'!N70+hosszúi.közf.!N70+'út üzemelt.'!N70+közvilágítás!N70+zöldterület!N70+'város-község'!N70+könyvtár!N70+gyermekjólét!N70+közművelődés!N70+civilszerv!N70+Fertőző!N70+'Egyéb szociális'!N70+'NEM KELL!!családseg.'!N70+'NEM KELL!Önkorm elsz.'!N70</f>
        <v>0</v>
      </c>
      <c r="O70" s="133" t="str">
        <f t="shared" si="1"/>
        <v xml:space="preserve"> </v>
      </c>
      <c r="P70" s="71">
        <f>igazgatás!P70+adók!P70+temető!P70+rendezvények!P70+'téli közf.'!P70+hosszúi.közf.!P70+'út üzemelt.'!P70+közvilágítás!P70+zöldterület!P70+'város-község'!P70+könyvtár!P70+gyermekjólét!P70+közművelődés!P70+civilszerv!P70+Fertőző!P70+'Egyéb szociális'!P70+'NEM KELL!!családseg.'!P70+'NEM KELL!Önkorm elsz.'!P70</f>
        <v>0</v>
      </c>
    </row>
    <row r="71" spans="1:16" s="80" customFormat="1" ht="15.75" hidden="1" customHeight="1" x14ac:dyDescent="0.25">
      <c r="A71" s="402" t="s">
        <v>113</v>
      </c>
      <c r="B71" s="403"/>
      <c r="C71" s="7" t="s">
        <v>49</v>
      </c>
      <c r="D71" s="15" t="s">
        <v>106</v>
      </c>
      <c r="E71" s="15"/>
      <c r="F71" s="71">
        <f>igazgatás!F71+adók!F71+temető!F71+rendezvények!F71+'téli közf.'!F71+hosszúi.közf.!F71+'út üzemelt.'!F71+közvilágítás!F71+zöldterület!F71+'város-község'!F71+könyvtár!F71+közművelődés!F71+gyermekjólét!F71+'Egyéb szociális'!F71+'NEM KELL!!családseg.'!F71+'NEM KELL!Önkorm elsz.'!F71</f>
        <v>0</v>
      </c>
      <c r="G71" s="71">
        <f>igazgatás!G71+adók!G71+temető!G71+rendezvények!G71+'téli közf.'!G71+hosszúi.közf.!G71+'út üzemelt.'!G71+közvilágítás!G71+zöldterület!G71+'város-község'!G71+könyvtár!G71+közművelődés!G71+gyermekjólét!G71+'Egyéb szociális'!G71+'NEM KELL!!családseg.'!G71+'NEM KELL!Önkorm elsz.'!G71</f>
        <v>0</v>
      </c>
      <c r="H71" s="71">
        <f>igazgatás!H71+adók!H71+temető!H71+rendezvények!H71+'téli közf.'!H71+hosszúi.közf.!H71+'út üzemelt.'!H71+közvilágítás!H71+zöldterület!H71+'város-község'!H71+könyvtár!H71+közművelődés!H71+gyermekjólét!H71+'Egyéb szociális'!H71+'NEM KELL!!családseg.'!H71+'NEM KELL!Önkorm elsz.'!H71</f>
        <v>0</v>
      </c>
      <c r="I71" s="71">
        <f>igazgatás!I71+adók!I71+temető!I71+rendezvények!I71+'téli közf.'!I71+hosszúi.közf.!I71+'út üzemelt.'!I71+közvilágítás!I71+zöldterület!I71+'város-község'!I71+könyvtár!I71+gyermekjólét!I71+közművelődés!I71+civilszerv!I71+Fertőző!I71+'Egyéb szociális'!I71+'NEM KELL!!családseg.'!I71+'NEM KELL!Önkorm elsz.'!I71</f>
        <v>0</v>
      </c>
      <c r="J71" s="143" t="str">
        <f t="shared" si="0"/>
        <v xml:space="preserve"> </v>
      </c>
      <c r="K71" s="71">
        <f>igazgatás!K71+adók!K71+temető!K71+rendezvények!K71+'téli közf.'!K71+hosszúi.közf.!K71+'út üzemelt.'!K71+közvilágítás!K71+zöldterület!K71+'város-község'!K71+könyvtár!K71+gyermekjólét!K71+közművelődés!K71+civilszerv!K71+Fertőző!K71+'Egyéb szociális'!K71+'NEM KELL!!családseg.'!K71+'NEM KELL!Önkorm elsz.'!K71</f>
        <v>0</v>
      </c>
      <c r="L71" s="71">
        <f>igazgatás!L71+adók!L71+temető!L71+rendezvények!L71+'téli közf.'!L71+hosszúi.közf.!L71+'út üzemelt.'!L71+közvilágítás!L71+zöldterület!L71+'város-község'!L71+könyvtár!L71+közművelődés!L71+gyermekjólét!L71+'Egyéb szociális'!L71+'NEM KELL!!családseg.'!L71+'NEM KELL!Önkorm elsz.'!L71</f>
        <v>0</v>
      </c>
      <c r="M71" s="71">
        <f>igazgatás!M71+adók!M71+temető!M71+rendezvények!M71+'téli közf.'!M71+hosszúi.közf.!M71+'út üzemelt.'!M71+közvilágítás!M71+zöldterület!M71+'város-község'!M71+könyvtár!M71+gyermekjólét!M71+közművelődés!M71+civilszerv!M71+Fertőző!M71+'Egyéb szociális'!M71+'NEM KELL!!családseg.'!M71+'NEM KELL!Önkorm elsz.'!M71</f>
        <v>0</v>
      </c>
      <c r="N71" s="71">
        <f>igazgatás!N71+adók!N71+temető!N71+rendezvények!N71+'téli közf.'!N71+hosszúi.közf.!N71+'út üzemelt.'!N71+közvilágítás!N71+zöldterület!N71+'város-község'!N71+könyvtár!N71+gyermekjólét!N71+közművelődés!N71+civilszerv!N71+Fertőző!N71+'Egyéb szociális'!N71+'NEM KELL!!családseg.'!N71+'NEM KELL!Önkorm elsz.'!N71</f>
        <v>0</v>
      </c>
      <c r="O71" s="133" t="str">
        <f t="shared" si="1"/>
        <v xml:space="preserve"> </v>
      </c>
      <c r="P71" s="71">
        <f>igazgatás!P71+adók!P71+temető!P71+rendezvények!P71+'téli közf.'!P71+hosszúi.közf.!P71+'út üzemelt.'!P71+közvilágítás!P71+zöldterület!P71+'város-község'!P71+könyvtár!P71+gyermekjólét!P71+közművelődés!P71+civilszerv!P71+Fertőző!P71+'Egyéb szociális'!P71+'NEM KELL!!családseg.'!P71+'NEM KELL!Önkorm elsz.'!P71</f>
        <v>0</v>
      </c>
    </row>
    <row r="72" spans="1:16" s="80" customFormat="1" ht="15.75" hidden="1" customHeight="1" x14ac:dyDescent="0.25">
      <c r="A72" s="402" t="s">
        <v>114</v>
      </c>
      <c r="B72" s="403"/>
      <c r="C72" s="7" t="s">
        <v>51</v>
      </c>
      <c r="D72" s="15" t="s">
        <v>106</v>
      </c>
      <c r="E72" s="15"/>
      <c r="F72" s="71">
        <f>igazgatás!F72+adók!F72+temető!F72+rendezvények!F72+'téli közf.'!F72+hosszúi.közf.!F72+'út üzemelt.'!F72+közvilágítás!F72+zöldterület!F72+'város-község'!F72+könyvtár!F72+közművelődés!F72+gyermekjólét!F72+'Egyéb szociális'!F72+'NEM KELL!!családseg.'!F72+'NEM KELL!Önkorm elsz.'!F72</f>
        <v>0</v>
      </c>
      <c r="G72" s="71">
        <f>igazgatás!G72+adók!G72+temető!G72+rendezvények!G72+'téli közf.'!G72+hosszúi.közf.!G72+'út üzemelt.'!G72+közvilágítás!G72+zöldterület!G72+'város-község'!G72+könyvtár!G72+közművelődés!G72+gyermekjólét!G72+'Egyéb szociális'!G72+'NEM KELL!!családseg.'!G72+'NEM KELL!Önkorm elsz.'!G72</f>
        <v>0</v>
      </c>
      <c r="H72" s="71">
        <f>igazgatás!H72+adók!H72+temető!H72+rendezvények!H72+'téli közf.'!H72+hosszúi.közf.!H72+'út üzemelt.'!H72+közvilágítás!H72+zöldterület!H72+'város-község'!H72+könyvtár!H72+közművelődés!H72+gyermekjólét!H72+'Egyéb szociális'!H72+'NEM KELL!!családseg.'!H72+'NEM KELL!Önkorm elsz.'!H72</f>
        <v>0</v>
      </c>
      <c r="I72" s="71">
        <f>igazgatás!I72+adók!I72+temető!I72+rendezvények!I72+'téli közf.'!I72+hosszúi.közf.!I72+'út üzemelt.'!I72+közvilágítás!I72+zöldterület!I72+'város-község'!I72+könyvtár!I72+gyermekjólét!I72+közművelődés!I72+civilszerv!I72+Fertőző!I72+'Egyéb szociális'!I72+'NEM KELL!!családseg.'!I72+'NEM KELL!Önkorm elsz.'!I72</f>
        <v>0</v>
      </c>
      <c r="J72" s="143" t="str">
        <f t="shared" ref="J72:J135" si="3">IF(H72=0," ",I72/H72)</f>
        <v xml:space="preserve"> </v>
      </c>
      <c r="K72" s="71">
        <f>igazgatás!K72+adók!K72+temető!K72+rendezvények!K72+'téli közf.'!K72+hosszúi.közf.!K72+'út üzemelt.'!K72+közvilágítás!K72+zöldterület!K72+'város-község'!K72+könyvtár!K72+gyermekjólét!K72+közművelődés!K72+civilszerv!K72+Fertőző!K72+'Egyéb szociális'!K72+'NEM KELL!!családseg.'!K72+'NEM KELL!Önkorm elsz.'!K72</f>
        <v>0</v>
      </c>
      <c r="L72" s="71">
        <f>igazgatás!L72+adók!L72+temető!L72+rendezvények!L72+'téli közf.'!L72+hosszúi.közf.!L72+'út üzemelt.'!L72+közvilágítás!L72+zöldterület!L72+'város-község'!L72+könyvtár!L72+közművelődés!L72+gyermekjólét!L72+'Egyéb szociális'!L72+'NEM KELL!!családseg.'!L72+'NEM KELL!Önkorm elsz.'!L72</f>
        <v>0</v>
      </c>
      <c r="M72" s="71">
        <f>igazgatás!M72+adók!M72+temető!M72+rendezvények!M72+'téli közf.'!M72+hosszúi.közf.!M72+'út üzemelt.'!M72+közvilágítás!M72+zöldterület!M72+'város-község'!M72+könyvtár!M72+gyermekjólét!M72+közművelődés!M72+civilszerv!M72+Fertőző!M72+'Egyéb szociális'!M72+'NEM KELL!!családseg.'!M72+'NEM KELL!Önkorm elsz.'!M72</f>
        <v>0</v>
      </c>
      <c r="N72" s="71">
        <f>igazgatás!N72+adók!N72+temető!N72+rendezvények!N72+'téli közf.'!N72+hosszúi.közf.!N72+'út üzemelt.'!N72+közvilágítás!N72+zöldterület!N72+'város-község'!N72+könyvtár!N72+gyermekjólét!N72+közművelődés!N72+civilszerv!N72+Fertőző!N72+'Egyéb szociális'!N72+'NEM KELL!!családseg.'!N72+'NEM KELL!Önkorm elsz.'!N72</f>
        <v>0</v>
      </c>
      <c r="O72" s="133" t="str">
        <f t="shared" si="1"/>
        <v xml:space="preserve"> </v>
      </c>
      <c r="P72" s="71">
        <f>igazgatás!P72+adók!P72+temető!P72+rendezvények!P72+'téli közf.'!P72+hosszúi.közf.!P72+'út üzemelt.'!P72+közvilágítás!P72+zöldterület!P72+'város-község'!P72+könyvtár!P72+gyermekjólét!P72+közművelődés!P72+civilszerv!P72+Fertőző!P72+'Egyéb szociális'!P72+'NEM KELL!!családseg.'!P72+'NEM KELL!Önkorm elsz.'!P72</f>
        <v>0</v>
      </c>
    </row>
    <row r="73" spans="1:16" s="80" customFormat="1" ht="25.5" hidden="1" customHeight="1" x14ac:dyDescent="0.25">
      <c r="A73" s="402" t="s">
        <v>115</v>
      </c>
      <c r="B73" s="403"/>
      <c r="C73" s="7" t="s">
        <v>53</v>
      </c>
      <c r="D73" s="15" t="s">
        <v>106</v>
      </c>
      <c r="E73" s="15"/>
      <c r="F73" s="71">
        <f>igazgatás!F73+adók!F73+temető!F73+rendezvények!F73+'téli közf.'!F73+hosszúi.közf.!F73+'út üzemelt.'!F73+közvilágítás!F73+zöldterület!F73+'város-község'!F73+könyvtár!F73+közművelődés!F73+gyermekjólét!F73+'Egyéb szociális'!F73+'NEM KELL!!családseg.'!F73+'NEM KELL!Önkorm elsz.'!F73</f>
        <v>0</v>
      </c>
      <c r="G73" s="71">
        <f>igazgatás!G73+adók!G73+temető!G73+rendezvények!G73+'téli közf.'!G73+hosszúi.közf.!G73+'út üzemelt.'!G73+közvilágítás!G73+zöldterület!G73+'város-község'!G73+könyvtár!G73+közművelődés!G73+gyermekjólét!G73+'Egyéb szociális'!G73+'NEM KELL!!családseg.'!G73+'NEM KELL!Önkorm elsz.'!G73</f>
        <v>0</v>
      </c>
      <c r="H73" s="71">
        <f>igazgatás!H73+adók!H73+temető!H73+rendezvények!H73+'téli közf.'!H73+hosszúi.közf.!H73+'út üzemelt.'!H73+közvilágítás!H73+zöldterület!H73+'város-község'!H73+könyvtár!H73+közművelődés!H73+gyermekjólét!H73+'Egyéb szociális'!H73+'NEM KELL!!családseg.'!H73+'NEM KELL!Önkorm elsz.'!H73</f>
        <v>0</v>
      </c>
      <c r="I73" s="71">
        <f>igazgatás!I73+adók!I73+temető!I73+rendezvények!I73+'téli közf.'!I73+hosszúi.közf.!I73+'út üzemelt.'!I73+közvilágítás!I73+zöldterület!I73+'város-község'!I73+könyvtár!I73+gyermekjólét!I73+közművelődés!I73+civilszerv!I73+Fertőző!I73+'Egyéb szociális'!I73+'NEM KELL!!családseg.'!I73+'NEM KELL!Önkorm elsz.'!I73</f>
        <v>0</v>
      </c>
      <c r="J73" s="143" t="str">
        <f t="shared" si="3"/>
        <v xml:space="preserve"> </v>
      </c>
      <c r="K73" s="71">
        <f>igazgatás!K73+adók!K73+temető!K73+rendezvények!K73+'téli közf.'!K73+hosszúi.közf.!K73+'út üzemelt.'!K73+közvilágítás!K73+zöldterület!K73+'város-község'!K73+könyvtár!K73+gyermekjólét!K73+közművelődés!K73+civilszerv!K73+Fertőző!K73+'Egyéb szociális'!K73+'NEM KELL!!családseg.'!K73+'NEM KELL!Önkorm elsz.'!K73</f>
        <v>0</v>
      </c>
      <c r="L73" s="71">
        <f>igazgatás!L73+adók!L73+temető!L73+rendezvények!L73+'téli közf.'!L73+hosszúi.közf.!L73+'út üzemelt.'!L73+közvilágítás!L73+zöldterület!L73+'város-község'!L73+könyvtár!L73+közművelődés!L73+gyermekjólét!L73+'Egyéb szociális'!L73+'NEM KELL!!családseg.'!L73+'NEM KELL!Önkorm elsz.'!L73</f>
        <v>0</v>
      </c>
      <c r="M73" s="71">
        <f>igazgatás!M73+adók!M73+temető!M73+rendezvények!M73+'téli közf.'!M73+hosszúi.közf.!M73+'út üzemelt.'!M73+közvilágítás!M73+zöldterület!M73+'város-község'!M73+könyvtár!M73+gyermekjólét!M73+közművelődés!M73+civilszerv!M73+Fertőző!M73+'Egyéb szociális'!M73+'NEM KELL!!családseg.'!M73+'NEM KELL!Önkorm elsz.'!M73</f>
        <v>0</v>
      </c>
      <c r="N73" s="71">
        <f>igazgatás!N73+adók!N73+temető!N73+rendezvények!N73+'téli közf.'!N73+hosszúi.közf.!N73+'út üzemelt.'!N73+közvilágítás!N73+zöldterület!N73+'város-község'!N73+könyvtár!N73+gyermekjólét!N73+közművelődés!N73+civilszerv!N73+Fertőző!N73+'Egyéb szociális'!N73+'NEM KELL!!családseg.'!N73+'NEM KELL!Önkorm elsz.'!N73</f>
        <v>0</v>
      </c>
      <c r="O73" s="133" t="str">
        <f t="shared" ref="O73:O136" si="4">IF(M73=0," ",N73/M73)</f>
        <v xml:space="preserve"> </v>
      </c>
      <c r="P73" s="71">
        <f>igazgatás!P73+adók!P73+temető!P73+rendezvények!P73+'téli közf.'!P73+hosszúi.közf.!P73+'út üzemelt.'!P73+közvilágítás!P73+zöldterület!P73+'város-község'!P73+könyvtár!P73+gyermekjólét!P73+közművelődés!P73+civilszerv!P73+Fertőző!P73+'Egyéb szociális'!P73+'NEM KELL!!családseg.'!P73+'NEM KELL!Önkorm elsz.'!P73</f>
        <v>0</v>
      </c>
    </row>
    <row r="74" spans="1:16" s="80" customFormat="1" ht="25.5" hidden="1" customHeight="1" x14ac:dyDescent="0.25">
      <c r="A74" s="402" t="s">
        <v>116</v>
      </c>
      <c r="B74" s="403"/>
      <c r="C74" s="7" t="s">
        <v>55</v>
      </c>
      <c r="D74" s="15" t="s">
        <v>106</v>
      </c>
      <c r="E74" s="15"/>
      <c r="F74" s="71">
        <f>igazgatás!F74+adók!F74+temető!F74+rendezvények!F74+'téli közf.'!F74+hosszúi.közf.!F74+'út üzemelt.'!F74+közvilágítás!F74+zöldterület!F74+'város-község'!F74+könyvtár!F74+közművelődés!F74+gyermekjólét!F74+'Egyéb szociális'!F74+'NEM KELL!!családseg.'!F74+'NEM KELL!Önkorm elsz.'!F74</f>
        <v>0</v>
      </c>
      <c r="G74" s="71">
        <f>igazgatás!G74+adók!G74+temető!G74+rendezvények!G74+'téli közf.'!G74+hosszúi.közf.!G74+'út üzemelt.'!G74+közvilágítás!G74+zöldterület!G74+'város-község'!G74+könyvtár!G74+közművelődés!G74+gyermekjólét!G74+'Egyéb szociális'!G74+'NEM KELL!!családseg.'!G74+'NEM KELL!Önkorm elsz.'!G74</f>
        <v>0</v>
      </c>
      <c r="H74" s="71">
        <f>igazgatás!H74+adók!H74+temető!H74+rendezvények!H74+'téli közf.'!H74+hosszúi.közf.!H74+'út üzemelt.'!H74+közvilágítás!H74+zöldterület!H74+'város-község'!H74+könyvtár!H74+közművelődés!H74+gyermekjólét!H74+'Egyéb szociális'!H74+'NEM KELL!!családseg.'!H74+'NEM KELL!Önkorm elsz.'!H74</f>
        <v>0</v>
      </c>
      <c r="I74" s="71">
        <f>igazgatás!I74+adók!I74+temető!I74+rendezvények!I74+'téli közf.'!I74+hosszúi.közf.!I74+'út üzemelt.'!I74+közvilágítás!I74+zöldterület!I74+'város-község'!I74+könyvtár!I74+gyermekjólét!I74+közművelődés!I74+civilszerv!I74+Fertőző!I74+'Egyéb szociális'!I74+'NEM KELL!!családseg.'!I74+'NEM KELL!Önkorm elsz.'!I74</f>
        <v>0</v>
      </c>
      <c r="J74" s="143" t="str">
        <f t="shared" si="3"/>
        <v xml:space="preserve"> </v>
      </c>
      <c r="K74" s="71">
        <f>igazgatás!K74+adók!K74+temető!K74+rendezvények!K74+'téli közf.'!K74+hosszúi.közf.!K74+'út üzemelt.'!K74+közvilágítás!K74+zöldterület!K74+'város-község'!K74+könyvtár!K74+gyermekjólét!K74+közművelődés!K74+civilszerv!K74+Fertőző!K74+'Egyéb szociális'!K74+'NEM KELL!!családseg.'!K74+'NEM KELL!Önkorm elsz.'!K74</f>
        <v>0</v>
      </c>
      <c r="L74" s="71">
        <f>igazgatás!L74+adók!L74+temető!L74+rendezvények!L74+'téli közf.'!L74+hosszúi.közf.!L74+'út üzemelt.'!L74+közvilágítás!L74+zöldterület!L74+'város-község'!L74+könyvtár!L74+közművelődés!L74+gyermekjólét!L74+'Egyéb szociális'!L74+'NEM KELL!!családseg.'!L74+'NEM KELL!Önkorm elsz.'!L74</f>
        <v>0</v>
      </c>
      <c r="M74" s="71">
        <f>igazgatás!M74+adók!M74+temető!M74+rendezvények!M74+'téli közf.'!M74+hosszúi.közf.!M74+'út üzemelt.'!M74+közvilágítás!M74+zöldterület!M74+'város-község'!M74+könyvtár!M74+gyermekjólét!M74+közművelődés!M74+civilszerv!M74+Fertőző!M74+'Egyéb szociális'!M74+'NEM KELL!!családseg.'!M74+'NEM KELL!Önkorm elsz.'!M74</f>
        <v>0</v>
      </c>
      <c r="N74" s="71">
        <f>igazgatás!N74+adók!N74+temető!N74+rendezvények!N74+'téli közf.'!N74+hosszúi.közf.!N74+'út üzemelt.'!N74+közvilágítás!N74+zöldterület!N74+'város-község'!N74+könyvtár!N74+gyermekjólét!N74+közművelődés!N74+civilszerv!N74+Fertőző!N74+'Egyéb szociális'!N74+'NEM KELL!!családseg.'!N74+'NEM KELL!Önkorm elsz.'!N74</f>
        <v>0</v>
      </c>
      <c r="O74" s="133" t="str">
        <f t="shared" si="4"/>
        <v xml:space="preserve"> </v>
      </c>
      <c r="P74" s="71">
        <f>igazgatás!P74+adók!P74+temető!P74+rendezvények!P74+'téli közf.'!P74+hosszúi.közf.!P74+'út üzemelt.'!P74+közvilágítás!P74+zöldterület!P74+'város-község'!P74+könyvtár!P74+gyermekjólét!P74+közművelődés!P74+civilszerv!P74+Fertőző!P74+'Egyéb szociális'!P74+'NEM KELL!!családseg.'!P74+'NEM KELL!Önkorm elsz.'!P74</f>
        <v>0</v>
      </c>
    </row>
    <row r="75" spans="1:16" s="80" customFormat="1" ht="25.5" customHeight="1" x14ac:dyDescent="0.25">
      <c r="A75" s="402" t="s">
        <v>117</v>
      </c>
      <c r="B75" s="403"/>
      <c r="C75" s="4" t="s">
        <v>118</v>
      </c>
      <c r="D75" s="15" t="s">
        <v>119</v>
      </c>
      <c r="E75" s="15"/>
      <c r="F75" s="71">
        <f>igazgatás!F75+adók!F75+temető!F75+rendezvények!F75+'téli közf.'!F75+hosszúi.közf.!F75+'út üzemelt.'!F75+közvilágítás!F75+zöldterület!F75+'város-község'!F75+könyvtár!F75+közművelődés!F75+gyermekjólét!F75+'Egyéb szociális'!F75+'NEM KELL!!családseg.'!F75+'NEM KELL!Önkorm elsz.'!F75</f>
        <v>0</v>
      </c>
      <c r="G75" s="71">
        <f>igazgatás!G75+adók!G75+temető!G75+rendezvények!G75+'téli közf.'!G75+hosszúi.közf.!G75+'út üzemelt.'!G75+közvilágítás!G75+zöldterület!G75+'város-község'!G75+könyvtár!G75+közművelődés!G75+gyermekjólét!G75+'Egyéb szociális'!G75+'NEM KELL!!családseg.'!G75+'NEM KELL!Önkorm elsz.'!G75</f>
        <v>0</v>
      </c>
      <c r="H75" s="71">
        <f>igazgatás!H75+adók!H75+temető!H75+rendezvények!H75+'téli közf.'!H75+hosszúi.közf.!H75+'út üzemelt.'!H75+közvilágítás!H75+zöldterület!H75+'város-község'!H75+könyvtár!H75+közművelődés!H75+gyermekjólét!H75+'Egyéb szociális'!H75+'NEM KELL!!családseg.'!H75+'NEM KELL!Önkorm elsz.'!H75</f>
        <v>0</v>
      </c>
      <c r="I75" s="71">
        <f>igazgatás!I75+adók!I75+temető!I75+rendezvények!I75+'téli közf.'!I75+hosszúi.közf.!I75+'út üzemelt.'!I75+közvilágítás!I75+zöldterület!I75+'város-község'!I75+könyvtár!I75+gyermekjólét!I75+közművelődés!I75+civilszerv!I75+Fertőző!I75+'Egyéb szociális'!I75+'NEM KELL!!családseg.'!I75+'NEM KELL!Önkorm elsz.'!I75</f>
        <v>4999160</v>
      </c>
      <c r="J75" s="143" t="str">
        <f t="shared" si="3"/>
        <v xml:space="preserve"> </v>
      </c>
      <c r="K75" s="71">
        <f>igazgatás!K75+adók!K75+temető!K75+rendezvények!K75+'téli közf.'!K75+hosszúi.közf.!K75+'út üzemelt.'!K75+közvilágítás!K75+zöldterület!K75+'város-község'!K75+könyvtár!K75+gyermekjólét!K75+közművelődés!K75+civilszerv!K75+Fertőző!K75+'Egyéb szociális'!K75+'NEM KELL!!családseg.'!K75+'NEM KELL!Önkorm elsz.'!K75</f>
        <v>9999472</v>
      </c>
      <c r="L75" s="71">
        <f>igazgatás!L75+adók!L75+temető!L75+rendezvények!L75+'téli közf.'!L75+hosszúi.közf.!L75+'út üzemelt.'!L75+közvilágítás!L75+zöldterület!L75+'város-község'!L75+könyvtár!L75+közművelődés!L75+gyermekjólét!L75+'Egyéb szociális'!L75+'NEM KELL!!családseg.'!L75+'NEM KELL!Önkorm elsz.'!L75</f>
        <v>-1850</v>
      </c>
      <c r="M75" s="71">
        <f>igazgatás!M75+adók!M75+temető!M75+rendezvények!M75+'téli közf.'!M75+hosszúi.közf.!M75+'út üzemelt.'!M75+közvilágítás!M75+zöldterület!M75+'város-község'!M75+könyvtár!M75+gyermekjólét!M75+közművelődés!M75+civilszerv!M75+Fertőző!M75+'Egyéb szociális'!M75+'NEM KELL!!családseg.'!M75+'NEM KELL!Önkorm elsz.'!M75</f>
        <v>9997622</v>
      </c>
      <c r="N75" s="71">
        <f>igazgatás!N75+adók!N75+temető!N75+rendezvények!N75+'téli közf.'!N75+hosszúi.közf.!N75+'út üzemelt.'!N75+közvilágítás!N75+zöldterület!N75+'város-község'!N75+könyvtár!N75+gyermekjólét!N75+közművelődés!N75+civilszerv!N75+Fertőző!N75+'Egyéb szociális'!N75+'NEM KELL!!családseg.'!N75+'NEM KELL!Önkorm elsz.'!N75</f>
        <v>7497754</v>
      </c>
      <c r="O75" s="133">
        <f t="shared" si="4"/>
        <v>0.74995373899913398</v>
      </c>
      <c r="P75" s="71">
        <f>igazgatás!P75+adók!P75+temető!P75+rendezvények!P75+'téli közf.'!P75+hosszúi.közf.!P75+'út üzemelt.'!P75+közvilágítás!P75+zöldterület!P75+'város-község'!P75+könyvtár!P75+gyermekjólét!P75+közművelődés!P75+civilszerv!P75+Fertőző!P75+'Egyéb szociális'!P75+'NEM KELL!!családseg.'!P75+'NEM KELL!Önkorm elsz.'!P75</f>
        <v>9999472</v>
      </c>
    </row>
    <row r="76" spans="1:16" s="80" customFormat="1" ht="15.75" customHeight="1" x14ac:dyDescent="0.25">
      <c r="A76" s="402" t="s">
        <v>120</v>
      </c>
      <c r="B76" s="403"/>
      <c r="C76" s="7" t="s">
        <v>37</v>
      </c>
      <c r="D76" s="15" t="s">
        <v>119</v>
      </c>
      <c r="E76" s="15"/>
      <c r="F76" s="71">
        <f>igazgatás!F76+adók!F76+temető!F76+rendezvények!F76+'téli közf.'!F76+hosszúi.közf.!F76+'út üzemelt.'!F76+közvilágítás!F76+zöldterület!F76+'város-község'!F76+könyvtár!F76+közművelődés!F76+gyermekjólét!F76+'Egyéb szociális'!F76+'NEM KELL!!családseg.'!F76+'NEM KELL!Önkorm elsz.'!F76</f>
        <v>0</v>
      </c>
      <c r="G76" s="71">
        <f>igazgatás!G76+adók!G76+temető!G76+rendezvények!G76+'téli közf.'!G76+hosszúi.közf.!G76+'út üzemelt.'!G76+közvilágítás!G76+zöldterület!G76+'város-község'!G76+könyvtár!G76+közművelődés!G76+gyermekjólét!G76+'Egyéb szociális'!G76+'NEM KELL!!családseg.'!G76+'NEM KELL!Önkorm elsz.'!G76</f>
        <v>0</v>
      </c>
      <c r="H76" s="71">
        <f>igazgatás!H76+adók!H76+temető!H76+rendezvények!H76+'téli közf.'!H76+hosszúi.közf.!H76+'út üzemelt.'!H76+közvilágítás!H76+zöldterület!H76+'város-község'!H76+könyvtár!H76+közművelődés!H76+gyermekjólét!H76+'Egyéb szociális'!H76+'NEM KELL!!családseg.'!H76+'NEM KELL!Önkorm elsz.'!H76</f>
        <v>0</v>
      </c>
      <c r="I76" s="71">
        <f>igazgatás!I76+adók!I76+temető!I76+rendezvények!I76+'téli közf.'!I76+hosszúi.közf.!I76+'út üzemelt.'!I76+közvilágítás!I76+zöldterület!I76+'város-község'!I76+könyvtár!I76+gyermekjólét!I76+közművelődés!I76+civilszerv!I76+Fertőző!I76+'Egyéb szociális'!I76+'NEM KELL!!családseg.'!I76+'NEM KELL!Önkorm elsz.'!I76</f>
        <v>0</v>
      </c>
      <c r="J76" s="143" t="str">
        <f t="shared" si="3"/>
        <v xml:space="preserve"> </v>
      </c>
      <c r="K76" s="71">
        <f>igazgatás!K76+adók!K76+temető!K76+rendezvények!K76+'téli közf.'!K76+hosszúi.közf.!K76+'út üzemelt.'!K76+közvilágítás!K76+zöldterület!K76+'város-község'!K76+könyvtár!K76+gyermekjólét!K76+közművelődés!K76+civilszerv!K76+Fertőző!K76+'Egyéb szociális'!K76+'NEM KELL!!családseg.'!K76+'NEM KELL!Önkorm elsz.'!K76</f>
        <v>0</v>
      </c>
      <c r="L76" s="71">
        <f>igazgatás!L76+adók!L76+temető!L76+rendezvények!L76+'téli közf.'!L76+hosszúi.közf.!L76+'út üzemelt.'!L76+közvilágítás!L76+zöldterület!L76+'város-község'!L76+könyvtár!L76+közművelődés!L76+gyermekjólét!L76+'Egyéb szociális'!L76+'NEM KELL!!családseg.'!L76+'NEM KELL!Önkorm elsz.'!L76</f>
        <v>0</v>
      </c>
      <c r="M76" s="71">
        <f>igazgatás!M76+adók!M76+temető!M76+rendezvények!M76+'téli közf.'!M76+hosszúi.közf.!M76+'út üzemelt.'!M76+közvilágítás!M76+zöldterület!M76+'város-község'!M76+könyvtár!M76+gyermekjólét!M76+közművelődés!M76+civilszerv!M76+Fertőző!M76+'Egyéb szociális'!M76+'NEM KELL!!családseg.'!M76+'NEM KELL!Önkorm elsz.'!M76</f>
        <v>0</v>
      </c>
      <c r="N76" s="71">
        <f>igazgatás!N76+adók!N76+temető!N76+rendezvények!N76+'téli közf.'!N76+hosszúi.közf.!N76+'út üzemelt.'!N76+közvilágítás!N76+zöldterület!N76+'város-község'!N76+könyvtár!N76+gyermekjólét!N76+közművelődés!N76+civilszerv!N76+Fertőző!N76+'Egyéb szociális'!N76+'NEM KELL!!családseg.'!N76+'NEM KELL!Önkorm elsz.'!N76</f>
        <v>0</v>
      </c>
      <c r="O76" s="133" t="str">
        <f t="shared" si="4"/>
        <v xml:space="preserve"> </v>
      </c>
      <c r="P76" s="71">
        <f>igazgatás!P76+adók!P76+temető!P76+rendezvények!P76+'téli közf.'!P76+hosszúi.közf.!P76+'út üzemelt.'!P76+közvilágítás!P76+zöldterület!P76+'város-község'!P76+könyvtár!P76+gyermekjólét!P76+közművelődés!P76+civilszerv!P76+Fertőző!P76+'Egyéb szociális'!P76+'NEM KELL!!családseg.'!P76+'NEM KELL!Önkorm elsz.'!P76</f>
        <v>0</v>
      </c>
    </row>
    <row r="77" spans="1:16" s="80" customFormat="1" ht="15.75" customHeight="1" x14ac:dyDescent="0.25">
      <c r="A77" s="402" t="s">
        <v>121</v>
      </c>
      <c r="B77" s="403"/>
      <c r="C77" s="7" t="s">
        <v>39</v>
      </c>
      <c r="D77" s="15" t="s">
        <v>119</v>
      </c>
      <c r="E77" s="15"/>
      <c r="F77" s="71">
        <f>igazgatás!F77+adók!F77+temető!F77+rendezvények!F77+'téli közf.'!F77+hosszúi.közf.!F77+'út üzemelt.'!F77+közvilágítás!F77+zöldterület!F77+'város-község'!F77+könyvtár!F77+közművelődés!F77+gyermekjólét!F77+'Egyéb szociális'!F77+'NEM KELL!!családseg.'!F77+'NEM KELL!Önkorm elsz.'!F77</f>
        <v>0</v>
      </c>
      <c r="G77" s="71">
        <f>igazgatás!G77+adók!G77+temető!G77+rendezvények!G77+'téli közf.'!G77+hosszúi.közf.!G77+'út üzemelt.'!G77+közvilágítás!G77+zöldterület!G77+'város-község'!G77+könyvtár!G77+közművelődés!G77+gyermekjólét!G77+'Egyéb szociális'!G77+'NEM KELL!!családseg.'!G77+'NEM KELL!Önkorm elsz.'!G77</f>
        <v>0</v>
      </c>
      <c r="H77" s="71">
        <f>igazgatás!H77+adók!H77+temető!H77+rendezvények!H77+'téli közf.'!H77+hosszúi.közf.!H77+'út üzemelt.'!H77+közvilágítás!H77+zöldterület!H77+'város-község'!H77+könyvtár!H77+közművelődés!H77+gyermekjólét!H77+'Egyéb szociális'!H77+'NEM KELL!!családseg.'!H77+'NEM KELL!Önkorm elsz.'!H77</f>
        <v>0</v>
      </c>
      <c r="I77" s="71">
        <f>igazgatás!I77+adók!I77+temető!I77+rendezvények!I77+'téli közf.'!I77+hosszúi.közf.!I77+'út üzemelt.'!I77+közvilágítás!I77+zöldterület!I77+'város-község'!I77+könyvtár!I77+gyermekjólét!I77+közművelődés!I77+civilszerv!I77+Fertőző!I77+'Egyéb szociális'!I77+'NEM KELL!!családseg.'!I77+'NEM KELL!Önkorm elsz.'!I77</f>
        <v>0</v>
      </c>
      <c r="J77" s="143" t="str">
        <f t="shared" si="3"/>
        <v xml:space="preserve"> </v>
      </c>
      <c r="K77" s="71">
        <f>igazgatás!K77+adók!K77+temető!K77+rendezvények!K77+'téli közf.'!K77+hosszúi.közf.!K77+'út üzemelt.'!K77+közvilágítás!K77+zöldterület!K77+'város-község'!K77+könyvtár!K77+gyermekjólét!K77+közművelődés!K77+civilszerv!K77+Fertőző!K77+'Egyéb szociális'!K77+'NEM KELL!!családseg.'!K77+'NEM KELL!Önkorm elsz.'!K77</f>
        <v>0</v>
      </c>
      <c r="L77" s="71">
        <f>igazgatás!L77+adók!L77+temető!L77+rendezvények!L77+'téli közf.'!L77+hosszúi.közf.!L77+'út üzemelt.'!L77+közvilágítás!L77+zöldterület!L77+'város-község'!L77+könyvtár!L77+közművelődés!L77+gyermekjólét!L77+'Egyéb szociális'!L77+'NEM KELL!!családseg.'!L77+'NEM KELL!Önkorm elsz.'!L77</f>
        <v>0</v>
      </c>
      <c r="M77" s="71">
        <f>igazgatás!M77+adók!M77+temető!M77+rendezvények!M77+'téli közf.'!M77+hosszúi.közf.!M77+'út üzemelt.'!M77+közvilágítás!M77+zöldterület!M77+'város-község'!M77+könyvtár!M77+gyermekjólét!M77+közművelődés!M77+civilszerv!M77+Fertőző!M77+'Egyéb szociális'!M77+'NEM KELL!!családseg.'!M77+'NEM KELL!Önkorm elsz.'!M77</f>
        <v>0</v>
      </c>
      <c r="N77" s="71">
        <f>igazgatás!N77+adók!N77+temető!N77+rendezvények!N77+'téli közf.'!N77+hosszúi.közf.!N77+'út üzemelt.'!N77+közvilágítás!N77+zöldterület!N77+'város-község'!N77+könyvtár!N77+gyermekjólét!N77+közművelődés!N77+civilszerv!N77+Fertőző!N77+'Egyéb szociális'!N77+'NEM KELL!!családseg.'!N77+'NEM KELL!Önkorm elsz.'!N77</f>
        <v>0</v>
      </c>
      <c r="O77" s="133" t="str">
        <f t="shared" si="4"/>
        <v xml:space="preserve"> </v>
      </c>
      <c r="P77" s="71">
        <f>igazgatás!P77+adók!P77+temető!P77+rendezvények!P77+'téli közf.'!P77+hosszúi.közf.!P77+'út üzemelt.'!P77+közvilágítás!P77+zöldterület!P77+'város-község'!P77+könyvtár!P77+gyermekjólét!P77+közművelődés!P77+civilszerv!P77+Fertőző!P77+'Egyéb szociális'!P77+'NEM KELL!!családseg.'!P77+'NEM KELL!Önkorm elsz.'!P77</f>
        <v>0</v>
      </c>
    </row>
    <row r="78" spans="1:16" s="80" customFormat="1" ht="25.5" customHeight="1" x14ac:dyDescent="0.25">
      <c r="A78" s="402" t="s">
        <v>122</v>
      </c>
      <c r="B78" s="403"/>
      <c r="C78" s="7" t="s">
        <v>41</v>
      </c>
      <c r="D78" s="15" t="s">
        <v>119</v>
      </c>
      <c r="E78" s="15"/>
      <c r="F78" s="71">
        <f>igazgatás!F78+adók!F78+temető!F78+rendezvények!F78+'téli közf.'!F78+hosszúi.közf.!F78+'út üzemelt.'!F78+közvilágítás!F78+zöldterület!F78+'város-község'!F78+könyvtár!F78+közművelődés!F78+gyermekjólét!F78+'Egyéb szociális'!F78+'NEM KELL!!családseg.'!F78+'NEM KELL!Önkorm elsz.'!F78</f>
        <v>0</v>
      </c>
      <c r="G78" s="71">
        <f>igazgatás!G78+adók!G78+temető!G78+rendezvények!G78+'téli közf.'!G78+hosszúi.közf.!G78+'út üzemelt.'!G78+közvilágítás!G78+zöldterület!G78+'város-község'!G78+könyvtár!G78+közművelődés!G78+gyermekjólét!G78+'Egyéb szociális'!G78+'NEM KELL!!családseg.'!G78+'NEM KELL!Önkorm elsz.'!G78</f>
        <v>0</v>
      </c>
      <c r="H78" s="71">
        <f>igazgatás!H78+adók!H78+temető!H78+rendezvények!H78+'téli közf.'!H78+hosszúi.közf.!H78+'út üzemelt.'!H78+közvilágítás!H78+zöldterület!H78+'város-község'!H78+könyvtár!H78+közművelődés!H78+gyermekjólét!H78+'Egyéb szociális'!H78+'NEM KELL!!családseg.'!H78+'NEM KELL!Önkorm elsz.'!H78</f>
        <v>0</v>
      </c>
      <c r="I78" s="71">
        <f>igazgatás!I78+adók!I78+temető!I78+rendezvények!I78+'téli közf.'!I78+hosszúi.közf.!I78+'út üzemelt.'!I78+közvilágítás!I78+zöldterület!I78+'város-község'!I78+könyvtár!I78+gyermekjólét!I78+közművelődés!I78+civilszerv!I78+Fertőző!I78+'Egyéb szociális'!I78+'NEM KELL!!családseg.'!I78+'NEM KELL!Önkorm elsz.'!I78</f>
        <v>0</v>
      </c>
      <c r="J78" s="143" t="str">
        <f t="shared" si="3"/>
        <v xml:space="preserve"> </v>
      </c>
      <c r="K78" s="71">
        <f>igazgatás!K78+adók!K78+temető!K78+rendezvények!K78+'téli közf.'!K78+hosszúi.közf.!K78+'út üzemelt.'!K78+közvilágítás!K78+zöldterület!K78+'város-község'!K78+könyvtár!K78+gyermekjólét!K78+közművelődés!K78+civilszerv!K78+Fertőző!K78+'Egyéb szociális'!K78+'NEM KELL!!családseg.'!K78+'NEM KELL!Önkorm elsz.'!K78</f>
        <v>0</v>
      </c>
      <c r="L78" s="71">
        <f>igazgatás!L78+adók!L78+temető!L78+rendezvények!L78+'téli közf.'!L78+hosszúi.közf.!L78+'út üzemelt.'!L78+közvilágítás!L78+zöldterület!L78+'város-község'!L78+könyvtár!L78+közművelődés!L78+gyermekjólét!L78+'Egyéb szociális'!L78+'NEM KELL!!családseg.'!L78+'NEM KELL!Önkorm elsz.'!L78</f>
        <v>0</v>
      </c>
      <c r="M78" s="71">
        <f>igazgatás!M78+adók!M78+temető!M78+rendezvények!M78+'téli közf.'!M78+hosszúi.közf.!M78+'út üzemelt.'!M78+közvilágítás!M78+zöldterület!M78+'város-község'!M78+könyvtár!M78+gyermekjólét!M78+közművelődés!M78+civilszerv!M78+Fertőző!M78+'Egyéb szociális'!M78+'NEM KELL!!családseg.'!M78+'NEM KELL!Önkorm elsz.'!M78</f>
        <v>0</v>
      </c>
      <c r="N78" s="71">
        <f>igazgatás!N78+adók!N78+temető!N78+rendezvények!N78+'téli közf.'!N78+hosszúi.közf.!N78+'út üzemelt.'!N78+közvilágítás!N78+zöldterület!N78+'város-község'!N78+könyvtár!N78+gyermekjólét!N78+közművelődés!N78+civilszerv!N78+Fertőző!N78+'Egyéb szociális'!N78+'NEM KELL!!családseg.'!N78+'NEM KELL!Önkorm elsz.'!N78</f>
        <v>0</v>
      </c>
      <c r="O78" s="133" t="str">
        <f t="shared" si="4"/>
        <v xml:space="preserve"> </v>
      </c>
      <c r="P78" s="71">
        <f>igazgatás!P78+adók!P78+temető!P78+rendezvények!P78+'téli közf.'!P78+hosszúi.közf.!P78+'út üzemelt.'!P78+közvilágítás!P78+zöldterület!P78+'város-község'!P78+könyvtár!P78+gyermekjólét!P78+közművelődés!P78+civilszerv!P78+Fertőző!P78+'Egyéb szociális'!P78+'NEM KELL!!családseg.'!P78+'NEM KELL!Önkorm elsz.'!P78</f>
        <v>0</v>
      </c>
    </row>
    <row r="79" spans="1:16" s="80" customFormat="1" ht="15.75" customHeight="1" x14ac:dyDescent="0.25">
      <c r="A79" s="402" t="s">
        <v>123</v>
      </c>
      <c r="B79" s="403"/>
      <c r="C79" s="7" t="s">
        <v>43</v>
      </c>
      <c r="D79" s="15" t="s">
        <v>119</v>
      </c>
      <c r="E79" s="15"/>
      <c r="F79" s="71">
        <f>igazgatás!F79+adók!F79+temető!F79+rendezvények!F79+'téli közf.'!F79+hosszúi.közf.!F79+'út üzemelt.'!F79+közvilágítás!F79+zöldterület!F79+'város-község'!F79+könyvtár!F79+közművelődés!F79+gyermekjólét!F79+'Egyéb szociális'!F79+'NEM KELL!!családseg.'!F79+'NEM KELL!Önkorm elsz.'!F79</f>
        <v>0</v>
      </c>
      <c r="G79" s="71">
        <f>igazgatás!G79+adók!G79+temető!G79+rendezvények!G79+'téli közf.'!G79+hosszúi.közf.!G79+'út üzemelt.'!G79+közvilágítás!G79+zöldterület!G79+'város-község'!G79+könyvtár!G79+közművelődés!G79+gyermekjólét!G79+'Egyéb szociális'!G79+'NEM KELL!!családseg.'!G79+'NEM KELL!Önkorm elsz.'!G79</f>
        <v>0</v>
      </c>
      <c r="H79" s="71">
        <f>igazgatás!H79+adók!H79+temető!H79+rendezvények!H79+'téli közf.'!H79+hosszúi.közf.!H79+'út üzemelt.'!H79+közvilágítás!H79+zöldterület!H79+'város-község'!H79+könyvtár!H79+közművelődés!H79+gyermekjólét!H79+'Egyéb szociális'!H79+'NEM KELL!!családseg.'!H79+'NEM KELL!Önkorm elsz.'!H79</f>
        <v>0</v>
      </c>
      <c r="I79" s="71">
        <f>igazgatás!I79+adók!I79+temető!I79+rendezvények!I79+'téli közf.'!I79+hosszúi.közf.!I79+'út üzemelt.'!I79+közvilágítás!I79+zöldterület!I79+'város-község'!I79+könyvtár!I79+gyermekjólét!I79+közművelődés!I79+civilszerv!I79+Fertőző!I79+'Egyéb szociális'!I79+'NEM KELL!!családseg.'!I79+'NEM KELL!Önkorm elsz.'!I79</f>
        <v>4999160</v>
      </c>
      <c r="J79" s="143" t="str">
        <f t="shared" si="3"/>
        <v xml:space="preserve"> </v>
      </c>
      <c r="K79" s="71">
        <f>igazgatás!K79+adók!K79+temető!K79+rendezvények!K79+'téli közf.'!K79+hosszúi.közf.!K79+'út üzemelt.'!K79+közvilágítás!K79+zöldterület!K79+'város-község'!K79+könyvtár!K79+gyermekjólét!K79+közművelődés!K79+civilszerv!K79+Fertőző!K79+'Egyéb szociális'!K79+'NEM KELL!!családseg.'!K79+'NEM KELL!Önkorm elsz.'!K79</f>
        <v>9999472</v>
      </c>
      <c r="L79" s="71">
        <f>igazgatás!L79+adók!L79+temető!L79+rendezvények!L79+'téli közf.'!L79+hosszúi.közf.!L79+'út üzemelt.'!L79+közvilágítás!L79+zöldterület!L79+'város-község'!L79+könyvtár!L79+közművelődés!L79+gyermekjólét!L79+'Egyéb szociális'!L79+'NEM KELL!!családseg.'!L79+'NEM KELL!Önkorm elsz.'!L79</f>
        <v>-1850</v>
      </c>
      <c r="M79" s="71">
        <f>igazgatás!M79+adók!M79+temető!M79+rendezvények!M79+'téli közf.'!M79+hosszúi.közf.!M79+'út üzemelt.'!M79+közvilágítás!M79+zöldterület!M79+'város-község'!M79+könyvtár!M79+gyermekjólét!M79+közművelődés!M79+civilszerv!M79+Fertőző!M79+'Egyéb szociális'!M79+'NEM KELL!!családseg.'!M79+'NEM KELL!Önkorm elsz.'!M79</f>
        <v>9997622</v>
      </c>
      <c r="N79" s="71">
        <f>igazgatás!N79+adók!N79+temető!N79+rendezvények!N79+'téli közf.'!N79+hosszúi.közf.!N79+'út üzemelt.'!N79+közvilágítás!N79+zöldterület!N79+'város-község'!N79+könyvtár!N79+gyermekjólét!N79+közművelődés!N79+civilszerv!N79+Fertőző!N79+'Egyéb szociális'!N79+'NEM KELL!!családseg.'!N79+'NEM KELL!Önkorm elsz.'!N79</f>
        <v>7497754</v>
      </c>
      <c r="O79" s="133">
        <f t="shared" si="4"/>
        <v>0.74995373899913398</v>
      </c>
      <c r="P79" s="71">
        <f>igazgatás!P79+adók!P79+temető!P79+rendezvények!P79+'téli közf.'!P79+hosszúi.közf.!P79+'út üzemelt.'!P79+közvilágítás!P79+zöldterület!P79+'város-község'!P79+könyvtár!P79+gyermekjólét!P79+közművelődés!P79+civilszerv!P79+Fertőző!P79+'Egyéb szociális'!P79+'NEM KELL!!családseg.'!P79+'NEM KELL!Önkorm elsz.'!P79</f>
        <v>9999472</v>
      </c>
    </row>
    <row r="80" spans="1:16" s="80" customFormat="1" ht="15.75" customHeight="1" x14ac:dyDescent="0.25">
      <c r="A80" s="402" t="s">
        <v>124</v>
      </c>
      <c r="B80" s="403"/>
      <c r="C80" s="7" t="s">
        <v>45</v>
      </c>
      <c r="D80" s="15" t="s">
        <v>119</v>
      </c>
      <c r="E80" s="15"/>
      <c r="F80" s="71">
        <f>igazgatás!F80+adók!F80+temető!F80+rendezvények!F80+'téli közf.'!F80+hosszúi.közf.!F80+'út üzemelt.'!F80+közvilágítás!F80+zöldterület!F80+'város-község'!F80+könyvtár!F80+közművelődés!F80+gyermekjólét!F80+'Egyéb szociális'!F80+'NEM KELL!!családseg.'!F80+'NEM KELL!Önkorm elsz.'!F80</f>
        <v>0</v>
      </c>
      <c r="G80" s="71">
        <f>igazgatás!G80+adók!G80+temető!G80+rendezvények!G80+'téli közf.'!G80+hosszúi.közf.!G80+'út üzemelt.'!G80+közvilágítás!G80+zöldterület!G80+'város-község'!G80+könyvtár!G80+közművelődés!G80+gyermekjólét!G80+'Egyéb szociális'!G80+'NEM KELL!!családseg.'!G80+'NEM KELL!Önkorm elsz.'!G80</f>
        <v>0</v>
      </c>
      <c r="H80" s="71">
        <f>igazgatás!H80+adók!H80+temető!H80+rendezvények!H80+'téli közf.'!H80+hosszúi.közf.!H80+'út üzemelt.'!H80+közvilágítás!H80+zöldterület!H80+'város-község'!H80+könyvtár!H80+közművelődés!H80+gyermekjólét!H80+'Egyéb szociális'!H80+'NEM KELL!!családseg.'!H80+'NEM KELL!Önkorm elsz.'!H80</f>
        <v>0</v>
      </c>
      <c r="I80" s="71">
        <f>igazgatás!I80+adók!I80+temető!I80+rendezvények!I80+'téli közf.'!I80+hosszúi.közf.!I80+'út üzemelt.'!I80+közvilágítás!I80+zöldterület!I80+'város-község'!I80+könyvtár!I80+gyermekjólét!I80+közművelődés!I80+civilszerv!I80+Fertőző!I80+'Egyéb szociális'!I80+'NEM KELL!!családseg.'!I80+'NEM KELL!Önkorm elsz.'!I80</f>
        <v>0</v>
      </c>
      <c r="J80" s="143" t="str">
        <f t="shared" si="3"/>
        <v xml:space="preserve"> </v>
      </c>
      <c r="K80" s="71">
        <f>igazgatás!K80+adók!K80+temető!K80+rendezvények!K80+'téli közf.'!K80+hosszúi.közf.!K80+'út üzemelt.'!K80+közvilágítás!K80+zöldterület!K80+'város-község'!K80+könyvtár!K80+gyermekjólét!K80+közművelődés!K80+civilszerv!K80+Fertőző!K80+'Egyéb szociális'!K80+'NEM KELL!!családseg.'!K80+'NEM KELL!Önkorm elsz.'!K80</f>
        <v>0</v>
      </c>
      <c r="L80" s="71">
        <f>igazgatás!L80+adók!L80+temető!L80+rendezvények!L80+'téli közf.'!L80+hosszúi.közf.!L80+'út üzemelt.'!L80+közvilágítás!L80+zöldterület!L80+'város-község'!L80+könyvtár!L80+közművelődés!L80+gyermekjólét!L80+'Egyéb szociális'!L80+'NEM KELL!!családseg.'!L80+'NEM KELL!Önkorm elsz.'!L80</f>
        <v>0</v>
      </c>
      <c r="M80" s="71">
        <f>igazgatás!M80+adók!M80+temető!M80+rendezvények!M80+'téli közf.'!M80+hosszúi.közf.!M80+'út üzemelt.'!M80+közvilágítás!M80+zöldterület!M80+'város-község'!M80+könyvtár!M80+gyermekjólét!M80+közművelődés!M80+civilszerv!M80+Fertőző!M80+'Egyéb szociális'!M80+'NEM KELL!!családseg.'!M80+'NEM KELL!Önkorm elsz.'!M80</f>
        <v>0</v>
      </c>
      <c r="N80" s="71">
        <f>igazgatás!N80+adók!N80+temető!N80+rendezvények!N80+'téli közf.'!N80+hosszúi.közf.!N80+'út üzemelt.'!N80+közvilágítás!N80+zöldterület!N80+'város-község'!N80+könyvtár!N80+gyermekjólét!N80+közművelődés!N80+civilszerv!N80+Fertőző!N80+'Egyéb szociális'!N80+'NEM KELL!!családseg.'!N80+'NEM KELL!Önkorm elsz.'!N80</f>
        <v>0</v>
      </c>
      <c r="O80" s="133" t="str">
        <f t="shared" si="4"/>
        <v xml:space="preserve"> </v>
      </c>
      <c r="P80" s="71">
        <f>igazgatás!P80+adók!P80+temető!P80+rendezvények!P80+'téli közf.'!P80+hosszúi.közf.!P80+'út üzemelt.'!P80+közvilágítás!P80+zöldterület!P80+'város-község'!P80+könyvtár!P80+gyermekjólét!P80+közművelődés!P80+civilszerv!P80+Fertőző!P80+'Egyéb szociális'!P80+'NEM KELL!!családseg.'!P80+'NEM KELL!Önkorm elsz.'!P80</f>
        <v>0</v>
      </c>
    </row>
    <row r="81" spans="1:16" s="80" customFormat="1" ht="15.75" customHeight="1" x14ac:dyDescent="0.25">
      <c r="A81" s="402" t="s">
        <v>125</v>
      </c>
      <c r="B81" s="403"/>
      <c r="C81" s="7" t="s">
        <v>47</v>
      </c>
      <c r="D81" s="15" t="s">
        <v>119</v>
      </c>
      <c r="E81" s="15"/>
      <c r="F81" s="71">
        <f>igazgatás!F81+adók!F81+temető!F81+rendezvények!F81+'téli közf.'!F81+hosszúi.közf.!F81+'út üzemelt.'!F81+közvilágítás!F81+zöldterület!F81+'város-község'!F81+könyvtár!F81+közművelődés!F81+gyermekjólét!F81+'Egyéb szociális'!F81+'NEM KELL!!családseg.'!F81+'NEM KELL!Önkorm elsz.'!F81</f>
        <v>0</v>
      </c>
      <c r="G81" s="71">
        <f>igazgatás!G81+adók!G81+temető!G81+rendezvények!G81+'téli közf.'!G81+hosszúi.közf.!G81+'út üzemelt.'!G81+közvilágítás!G81+zöldterület!G81+'város-község'!G81+könyvtár!G81+közművelődés!G81+gyermekjólét!G81+'Egyéb szociális'!G81+'NEM KELL!!családseg.'!G81+'NEM KELL!Önkorm elsz.'!G81</f>
        <v>0</v>
      </c>
      <c r="H81" s="71">
        <f>igazgatás!H81+adók!H81+temető!H81+rendezvények!H81+'téli közf.'!H81+hosszúi.közf.!H81+'út üzemelt.'!H81+közvilágítás!H81+zöldterület!H81+'város-község'!H81+könyvtár!H81+közművelődés!H81+gyermekjólét!H81+'Egyéb szociális'!H81+'NEM KELL!!családseg.'!H81+'NEM KELL!Önkorm elsz.'!H81</f>
        <v>0</v>
      </c>
      <c r="I81" s="71">
        <f>igazgatás!I81+adók!I81+temető!I81+rendezvények!I81+'téli közf.'!I81+hosszúi.közf.!I81+'út üzemelt.'!I81+közvilágítás!I81+zöldterület!I81+'város-község'!I81+könyvtár!I81+gyermekjólét!I81+közművelődés!I81+civilszerv!I81+Fertőző!I81+'Egyéb szociális'!I81+'NEM KELL!!családseg.'!I81+'NEM KELL!Önkorm elsz.'!I81</f>
        <v>0</v>
      </c>
      <c r="J81" s="143" t="str">
        <f t="shared" si="3"/>
        <v xml:space="preserve"> </v>
      </c>
      <c r="K81" s="71">
        <f>igazgatás!K81+adók!K81+temető!K81+rendezvények!K81+'téli közf.'!K81+hosszúi.közf.!K81+'út üzemelt.'!K81+közvilágítás!K81+zöldterület!K81+'város-község'!K81+könyvtár!K81+gyermekjólét!K81+közművelődés!K81+civilszerv!K81+Fertőző!K81+'Egyéb szociális'!K81+'NEM KELL!!családseg.'!K81+'NEM KELL!Önkorm elsz.'!K81</f>
        <v>0</v>
      </c>
      <c r="L81" s="71">
        <f>igazgatás!L81+adók!L81+temető!L81+rendezvények!L81+'téli közf.'!L81+hosszúi.közf.!L81+'út üzemelt.'!L81+közvilágítás!L81+zöldterület!L81+'város-község'!L81+könyvtár!L81+közművelődés!L81+gyermekjólét!L81+'Egyéb szociális'!L81+'NEM KELL!!családseg.'!L81+'NEM KELL!Önkorm elsz.'!L81</f>
        <v>0</v>
      </c>
      <c r="M81" s="71">
        <f>igazgatás!M81+adók!M81+temető!M81+rendezvények!M81+'téli közf.'!M81+hosszúi.közf.!M81+'út üzemelt.'!M81+közvilágítás!M81+zöldterület!M81+'város-község'!M81+könyvtár!M81+gyermekjólét!M81+közművelődés!M81+civilszerv!M81+Fertőző!M81+'Egyéb szociális'!M81+'NEM KELL!!családseg.'!M81+'NEM KELL!Önkorm elsz.'!M81</f>
        <v>0</v>
      </c>
      <c r="N81" s="71">
        <f>igazgatás!N81+adók!N81+temető!N81+rendezvények!N81+'téli közf.'!N81+hosszúi.közf.!N81+'út üzemelt.'!N81+közvilágítás!N81+zöldterület!N81+'város-község'!N81+könyvtár!N81+gyermekjólét!N81+közművelődés!N81+civilszerv!N81+Fertőző!N81+'Egyéb szociális'!N81+'NEM KELL!!családseg.'!N81+'NEM KELL!Önkorm elsz.'!N81</f>
        <v>0</v>
      </c>
      <c r="O81" s="133" t="str">
        <f t="shared" si="4"/>
        <v xml:space="preserve"> </v>
      </c>
      <c r="P81" s="71">
        <f>igazgatás!P81+adók!P81+temető!P81+rendezvények!P81+'téli közf.'!P81+hosszúi.közf.!P81+'út üzemelt.'!P81+közvilágítás!P81+zöldterület!P81+'város-község'!P81+könyvtár!P81+gyermekjólét!P81+közművelődés!P81+civilszerv!P81+Fertőző!P81+'Egyéb szociális'!P81+'NEM KELL!!családseg.'!P81+'NEM KELL!Önkorm elsz.'!P81</f>
        <v>0</v>
      </c>
    </row>
    <row r="82" spans="1:16" s="80" customFormat="1" ht="15.75" customHeight="1" x14ac:dyDescent="0.25">
      <c r="A82" s="402" t="s">
        <v>126</v>
      </c>
      <c r="B82" s="403"/>
      <c r="C82" s="7" t="s">
        <v>49</v>
      </c>
      <c r="D82" s="15" t="s">
        <v>119</v>
      </c>
      <c r="E82" s="15"/>
      <c r="F82" s="71">
        <f>igazgatás!F82+adók!F82+temető!F82+rendezvények!F82+'téli közf.'!F82+hosszúi.közf.!F82+'út üzemelt.'!F82+közvilágítás!F82+zöldterület!F82+'város-község'!F82+könyvtár!F82+közművelődés!F82+gyermekjólét!F82+'Egyéb szociális'!F82+'NEM KELL!!családseg.'!F82+'NEM KELL!Önkorm elsz.'!F82</f>
        <v>0</v>
      </c>
      <c r="G82" s="71">
        <f>igazgatás!G82+adók!G82+temető!G82+rendezvények!G82+'téli közf.'!G82+hosszúi.közf.!G82+'út üzemelt.'!G82+közvilágítás!G82+zöldterület!G82+'város-község'!G82+könyvtár!G82+közművelődés!G82+gyermekjólét!G82+'Egyéb szociális'!G82+'NEM KELL!!családseg.'!G82+'NEM KELL!Önkorm elsz.'!G82</f>
        <v>0</v>
      </c>
      <c r="H82" s="71">
        <f>igazgatás!H82+adók!H82+temető!H82+rendezvények!H82+'téli közf.'!H82+hosszúi.közf.!H82+'út üzemelt.'!H82+közvilágítás!H82+zöldterület!H82+'város-község'!H82+könyvtár!H82+közművelődés!H82+gyermekjólét!H82+'Egyéb szociális'!H82+'NEM KELL!!családseg.'!H82+'NEM KELL!Önkorm elsz.'!H82</f>
        <v>0</v>
      </c>
      <c r="I82" s="71">
        <f>igazgatás!I82+adók!I82+temető!I82+rendezvények!I82+'téli közf.'!I82+hosszúi.közf.!I82+'út üzemelt.'!I82+közvilágítás!I82+zöldterület!I82+'város-község'!I82+könyvtár!I82+gyermekjólét!I82+közművelődés!I82+civilszerv!I82+Fertőző!I82+'Egyéb szociális'!I82+'NEM KELL!!családseg.'!I82+'NEM KELL!Önkorm elsz.'!I82</f>
        <v>0</v>
      </c>
      <c r="J82" s="143" t="str">
        <f t="shared" si="3"/>
        <v xml:space="preserve"> </v>
      </c>
      <c r="K82" s="71">
        <f>igazgatás!K82+adók!K82+temető!K82+rendezvények!K82+'téli közf.'!K82+hosszúi.közf.!K82+'út üzemelt.'!K82+közvilágítás!K82+zöldterület!K82+'város-község'!K82+könyvtár!K82+gyermekjólét!K82+közművelődés!K82+civilszerv!K82+Fertőző!K82+'Egyéb szociális'!K82+'NEM KELL!!családseg.'!K82+'NEM KELL!Önkorm elsz.'!K82</f>
        <v>0</v>
      </c>
      <c r="L82" s="71">
        <f>igazgatás!L82+adók!L82+temető!L82+rendezvények!L82+'téli közf.'!L82+hosszúi.közf.!L82+'út üzemelt.'!L82+közvilágítás!L82+zöldterület!L82+'város-község'!L82+könyvtár!L82+közművelődés!L82+gyermekjólét!L82+'Egyéb szociális'!L82+'NEM KELL!!családseg.'!L82+'NEM KELL!Önkorm elsz.'!L82</f>
        <v>0</v>
      </c>
      <c r="M82" s="71">
        <f>igazgatás!M82+adók!M82+temető!M82+rendezvények!M82+'téli közf.'!M82+hosszúi.közf.!M82+'út üzemelt.'!M82+közvilágítás!M82+zöldterület!M82+'város-község'!M82+könyvtár!M82+gyermekjólét!M82+közművelődés!M82+civilszerv!M82+Fertőző!M82+'Egyéb szociális'!M82+'NEM KELL!!családseg.'!M82+'NEM KELL!Önkorm elsz.'!M82</f>
        <v>0</v>
      </c>
      <c r="N82" s="71">
        <f>igazgatás!N82+adók!N82+temető!N82+rendezvények!N82+'téli közf.'!N82+hosszúi.közf.!N82+'út üzemelt.'!N82+közvilágítás!N82+zöldterület!N82+'város-község'!N82+könyvtár!N82+gyermekjólét!N82+közművelődés!N82+civilszerv!N82+Fertőző!N82+'Egyéb szociális'!N82+'NEM KELL!!családseg.'!N82+'NEM KELL!Önkorm elsz.'!N82</f>
        <v>0</v>
      </c>
      <c r="O82" s="133" t="str">
        <f t="shared" si="4"/>
        <v xml:space="preserve"> </v>
      </c>
      <c r="P82" s="71">
        <f>igazgatás!P82+adók!P82+temető!P82+rendezvények!P82+'téli közf.'!P82+hosszúi.közf.!P82+'út üzemelt.'!P82+közvilágítás!P82+zöldterület!P82+'város-község'!P82+könyvtár!P82+gyermekjólét!P82+közművelődés!P82+civilszerv!P82+Fertőző!P82+'Egyéb szociális'!P82+'NEM KELL!!családseg.'!P82+'NEM KELL!Önkorm elsz.'!P82</f>
        <v>0</v>
      </c>
    </row>
    <row r="83" spans="1:16" s="80" customFormat="1" ht="15.75" customHeight="1" x14ac:dyDescent="0.25">
      <c r="A83" s="402" t="s">
        <v>127</v>
      </c>
      <c r="B83" s="403"/>
      <c r="C83" s="7" t="s">
        <v>51</v>
      </c>
      <c r="D83" s="15" t="s">
        <v>119</v>
      </c>
      <c r="E83" s="15"/>
      <c r="F83" s="71">
        <f>igazgatás!F83+adók!F83+temető!F83+rendezvények!F83+'téli közf.'!F83+hosszúi.közf.!F83+'út üzemelt.'!F83+közvilágítás!F83+zöldterület!F83+'város-község'!F83+könyvtár!F83+közművelődés!F83+gyermekjólét!F83+'Egyéb szociális'!F83+'NEM KELL!!családseg.'!F83+'NEM KELL!Önkorm elsz.'!F83</f>
        <v>0</v>
      </c>
      <c r="G83" s="71">
        <f>igazgatás!G83+adók!G83+temető!G83+rendezvények!G83+'téli közf.'!G83+hosszúi.közf.!G83+'út üzemelt.'!G83+közvilágítás!G83+zöldterület!G83+'város-község'!G83+könyvtár!G83+közművelődés!G83+gyermekjólét!G83+'Egyéb szociális'!G83+'NEM KELL!!családseg.'!G83+'NEM KELL!Önkorm elsz.'!G83</f>
        <v>0</v>
      </c>
      <c r="H83" s="71">
        <f>igazgatás!H83+adók!H83+temető!H83+rendezvények!H83+'téli közf.'!H83+hosszúi.közf.!H83+'út üzemelt.'!H83+közvilágítás!H83+zöldterület!H83+'város-község'!H83+könyvtár!H83+közművelődés!H83+gyermekjólét!H83+'Egyéb szociális'!H83+'NEM KELL!!családseg.'!H83+'NEM KELL!Önkorm elsz.'!H83</f>
        <v>0</v>
      </c>
      <c r="I83" s="71">
        <f>igazgatás!I83+adók!I83+temető!I83+rendezvények!I83+'téli közf.'!I83+hosszúi.közf.!I83+'út üzemelt.'!I83+közvilágítás!I83+zöldterület!I83+'város-község'!I83+könyvtár!I83+gyermekjólét!I83+közművelődés!I83+civilszerv!I83+Fertőző!I83+'Egyéb szociális'!I83+'NEM KELL!!családseg.'!I83+'NEM KELL!Önkorm elsz.'!I83</f>
        <v>0</v>
      </c>
      <c r="J83" s="143" t="str">
        <f t="shared" si="3"/>
        <v xml:space="preserve"> </v>
      </c>
      <c r="K83" s="71">
        <f>igazgatás!K83+adók!K83+temető!K83+rendezvények!K83+'téli közf.'!K83+hosszúi.közf.!K83+'út üzemelt.'!K83+közvilágítás!K83+zöldterület!K83+'város-község'!K83+könyvtár!K83+gyermekjólét!K83+közművelődés!K83+civilszerv!K83+Fertőző!K83+'Egyéb szociális'!K83+'NEM KELL!!családseg.'!K83+'NEM KELL!Önkorm elsz.'!K83</f>
        <v>0</v>
      </c>
      <c r="L83" s="71">
        <f>igazgatás!L83+adók!L83+temető!L83+rendezvények!L83+'téli közf.'!L83+hosszúi.közf.!L83+'út üzemelt.'!L83+közvilágítás!L83+zöldterület!L83+'város-község'!L83+könyvtár!L83+közművelődés!L83+gyermekjólét!L83+'Egyéb szociális'!L83+'NEM KELL!!családseg.'!L83+'NEM KELL!Önkorm elsz.'!L83</f>
        <v>0</v>
      </c>
      <c r="M83" s="71">
        <f>igazgatás!M83+adók!M83+temető!M83+rendezvények!M83+'téli közf.'!M83+hosszúi.közf.!M83+'út üzemelt.'!M83+közvilágítás!M83+zöldterület!M83+'város-község'!M83+könyvtár!M83+gyermekjólét!M83+közművelődés!M83+civilszerv!M83+Fertőző!M83+'Egyéb szociális'!M83+'NEM KELL!!családseg.'!M83+'NEM KELL!Önkorm elsz.'!M83</f>
        <v>0</v>
      </c>
      <c r="N83" s="71">
        <f>igazgatás!N83+adók!N83+temető!N83+rendezvények!N83+'téli közf.'!N83+hosszúi.közf.!N83+'út üzemelt.'!N83+közvilágítás!N83+zöldterület!N83+'város-község'!N83+könyvtár!N83+gyermekjólét!N83+közművelődés!N83+civilszerv!N83+Fertőző!N83+'Egyéb szociális'!N83+'NEM KELL!!családseg.'!N83+'NEM KELL!Önkorm elsz.'!N83</f>
        <v>0</v>
      </c>
      <c r="O83" s="133" t="str">
        <f t="shared" si="4"/>
        <v xml:space="preserve"> </v>
      </c>
      <c r="P83" s="71">
        <f>igazgatás!P83+adók!P83+temető!P83+rendezvények!P83+'téli közf.'!P83+hosszúi.közf.!P83+'út üzemelt.'!P83+közvilágítás!P83+zöldterület!P83+'város-község'!P83+könyvtár!P83+gyermekjólét!P83+közművelődés!P83+civilszerv!P83+Fertőző!P83+'Egyéb szociális'!P83+'NEM KELL!!családseg.'!P83+'NEM KELL!Önkorm elsz.'!P83</f>
        <v>0</v>
      </c>
    </row>
    <row r="84" spans="1:16" s="80" customFormat="1" ht="25.5" customHeight="1" x14ac:dyDescent="0.25">
      <c r="A84" s="402" t="s">
        <v>128</v>
      </c>
      <c r="B84" s="403"/>
      <c r="C84" s="7" t="s">
        <v>53</v>
      </c>
      <c r="D84" s="15" t="s">
        <v>119</v>
      </c>
      <c r="E84" s="15"/>
      <c r="F84" s="71">
        <f>igazgatás!F84+adók!F84+temető!F84+rendezvények!F84+'téli közf.'!F84+hosszúi.közf.!F84+'út üzemelt.'!F84+közvilágítás!F84+zöldterület!F84+'város-község'!F84+könyvtár!F84+közművelődés!F84+gyermekjólét!F84+'Egyéb szociális'!F84+'NEM KELL!!családseg.'!F84+'NEM KELL!Önkorm elsz.'!F84</f>
        <v>0</v>
      </c>
      <c r="G84" s="71">
        <f>igazgatás!G84+adók!G84+temető!G84+rendezvények!G84+'téli közf.'!G84+hosszúi.közf.!G84+'út üzemelt.'!G84+közvilágítás!G84+zöldterület!G84+'város-község'!G84+könyvtár!G84+közművelődés!G84+gyermekjólét!G84+'Egyéb szociális'!G84+'NEM KELL!!családseg.'!G84+'NEM KELL!Önkorm elsz.'!G84</f>
        <v>0</v>
      </c>
      <c r="H84" s="71">
        <f>igazgatás!H84+adók!H84+temető!H84+rendezvények!H84+'téli közf.'!H84+hosszúi.közf.!H84+'út üzemelt.'!H84+közvilágítás!H84+zöldterület!H84+'város-község'!H84+könyvtár!H84+közművelődés!H84+gyermekjólét!H84+'Egyéb szociális'!H84+'NEM KELL!!családseg.'!H84+'NEM KELL!Önkorm elsz.'!H84</f>
        <v>0</v>
      </c>
      <c r="I84" s="71">
        <f>igazgatás!I84+adók!I84+temető!I84+rendezvények!I84+'téli közf.'!I84+hosszúi.közf.!I84+'út üzemelt.'!I84+közvilágítás!I84+zöldterület!I84+'város-község'!I84+könyvtár!I84+gyermekjólét!I84+közművelődés!I84+civilszerv!I84+Fertőző!I84+'Egyéb szociális'!I84+'NEM KELL!!családseg.'!I84+'NEM KELL!Önkorm elsz.'!I84</f>
        <v>0</v>
      </c>
      <c r="J84" s="143" t="str">
        <f t="shared" si="3"/>
        <v xml:space="preserve"> </v>
      </c>
      <c r="K84" s="71">
        <f>igazgatás!K84+adók!K84+temető!K84+rendezvények!K84+'téli közf.'!K84+hosszúi.közf.!K84+'út üzemelt.'!K84+közvilágítás!K84+zöldterület!K84+'város-község'!K84+könyvtár!K84+gyermekjólét!K84+közművelődés!K84+civilszerv!K84+Fertőző!K84+'Egyéb szociális'!K84+'NEM KELL!!családseg.'!K84+'NEM KELL!Önkorm elsz.'!K84</f>
        <v>0</v>
      </c>
      <c r="L84" s="71">
        <f>igazgatás!L84+adók!L84+temető!L84+rendezvények!L84+'téli közf.'!L84+hosszúi.közf.!L84+'út üzemelt.'!L84+közvilágítás!L84+zöldterület!L84+'város-község'!L84+könyvtár!L84+közművelődés!L84+gyermekjólét!L84+'Egyéb szociális'!L84+'NEM KELL!!családseg.'!L84+'NEM KELL!Önkorm elsz.'!L84</f>
        <v>0</v>
      </c>
      <c r="M84" s="71">
        <f>igazgatás!M84+adók!M84+temető!M84+rendezvények!M84+'téli közf.'!M84+hosszúi.közf.!M84+'út üzemelt.'!M84+közvilágítás!M84+zöldterület!M84+'város-község'!M84+könyvtár!M84+gyermekjólét!M84+közművelődés!M84+civilszerv!M84+Fertőző!M84+'Egyéb szociális'!M84+'NEM KELL!!családseg.'!M84+'NEM KELL!Önkorm elsz.'!M84</f>
        <v>0</v>
      </c>
      <c r="N84" s="71">
        <f>igazgatás!N84+adók!N84+temető!N84+rendezvények!N84+'téli közf.'!N84+hosszúi.közf.!N84+'út üzemelt.'!N84+közvilágítás!N84+zöldterület!N84+'város-község'!N84+könyvtár!N84+gyermekjólét!N84+közművelődés!N84+civilszerv!N84+Fertőző!N84+'Egyéb szociális'!N84+'NEM KELL!!családseg.'!N84+'NEM KELL!Önkorm elsz.'!N84</f>
        <v>0</v>
      </c>
      <c r="O84" s="133" t="str">
        <f t="shared" si="4"/>
        <v xml:space="preserve"> </v>
      </c>
      <c r="P84" s="71">
        <f>igazgatás!P84+adók!P84+temető!P84+rendezvények!P84+'téli közf.'!P84+hosszúi.közf.!P84+'út üzemelt.'!P84+közvilágítás!P84+zöldterület!P84+'város-község'!P84+könyvtár!P84+gyermekjólét!P84+közművelődés!P84+civilszerv!P84+Fertőző!P84+'Egyéb szociális'!P84+'NEM KELL!!családseg.'!P84+'NEM KELL!Önkorm elsz.'!P84</f>
        <v>0</v>
      </c>
    </row>
    <row r="85" spans="1:16" s="80" customFormat="1" ht="25.5" customHeight="1" x14ac:dyDescent="0.25">
      <c r="A85" s="402" t="s">
        <v>129</v>
      </c>
      <c r="B85" s="403"/>
      <c r="C85" s="7" t="s">
        <v>55</v>
      </c>
      <c r="D85" s="15" t="s">
        <v>119</v>
      </c>
      <c r="E85" s="15"/>
      <c r="F85" s="71">
        <f>igazgatás!F85+adók!F85+temető!F85+rendezvények!F85+'téli közf.'!F85+hosszúi.közf.!F85+'út üzemelt.'!F85+közvilágítás!F85+zöldterület!F85+'város-község'!F85+könyvtár!F85+közművelődés!F85+gyermekjólét!F85+'Egyéb szociális'!F85+'NEM KELL!!családseg.'!F85+'NEM KELL!Önkorm elsz.'!F85</f>
        <v>0</v>
      </c>
      <c r="G85" s="71">
        <f>igazgatás!G85+adók!G85+temető!G85+rendezvények!G85+'téli közf.'!G85+hosszúi.közf.!G85+'út üzemelt.'!G85+közvilágítás!G85+zöldterület!G85+'város-község'!G85+könyvtár!G85+közművelődés!G85+gyermekjólét!G85+'Egyéb szociális'!G85+'NEM KELL!!családseg.'!G85+'NEM KELL!Önkorm elsz.'!G85</f>
        <v>0</v>
      </c>
      <c r="H85" s="71">
        <f>igazgatás!H85+adók!H85+temető!H85+rendezvények!H85+'téli közf.'!H85+hosszúi.közf.!H85+'út üzemelt.'!H85+közvilágítás!H85+zöldterület!H85+'város-község'!H85+könyvtár!H85+közművelődés!H85+gyermekjólét!H85+'Egyéb szociális'!H85+'NEM KELL!!családseg.'!H85+'NEM KELL!Önkorm elsz.'!H85</f>
        <v>0</v>
      </c>
      <c r="I85" s="71">
        <f>igazgatás!I85+adók!I85+temető!I85+rendezvények!I85+'téli közf.'!I85+hosszúi.közf.!I85+'út üzemelt.'!I85+közvilágítás!I85+zöldterület!I85+'város-község'!I85+könyvtár!I85+gyermekjólét!I85+közművelődés!I85+civilszerv!I85+Fertőző!I85+'Egyéb szociális'!I85+'NEM KELL!!családseg.'!I85+'NEM KELL!Önkorm elsz.'!I85</f>
        <v>0</v>
      </c>
      <c r="J85" s="143" t="str">
        <f t="shared" si="3"/>
        <v xml:space="preserve"> </v>
      </c>
      <c r="K85" s="71">
        <f>igazgatás!K85+adók!K85+temető!K85+rendezvények!K85+'téli közf.'!K85+hosszúi.közf.!K85+'út üzemelt.'!K85+közvilágítás!K85+zöldterület!K85+'város-község'!K85+könyvtár!K85+gyermekjólét!K85+közművelődés!K85+civilszerv!K85+Fertőző!K85+'Egyéb szociális'!K85+'NEM KELL!!családseg.'!K85+'NEM KELL!Önkorm elsz.'!K85</f>
        <v>0</v>
      </c>
      <c r="L85" s="71">
        <f>igazgatás!L85+adók!L85+temető!L85+rendezvények!L85+'téli közf.'!L85+hosszúi.közf.!L85+'út üzemelt.'!L85+közvilágítás!L85+zöldterület!L85+'város-község'!L85+könyvtár!L85+közművelődés!L85+gyermekjólét!L85+'Egyéb szociális'!L85+'NEM KELL!!családseg.'!L85+'NEM KELL!Önkorm elsz.'!L85</f>
        <v>0</v>
      </c>
      <c r="M85" s="71">
        <f>igazgatás!M85+adók!M85+temető!M85+rendezvények!M85+'téli közf.'!M85+hosszúi.közf.!M85+'út üzemelt.'!M85+közvilágítás!M85+zöldterület!M85+'város-község'!M85+könyvtár!M85+gyermekjólét!M85+közművelődés!M85+civilszerv!M85+Fertőző!M85+'Egyéb szociális'!M85+'NEM KELL!!családseg.'!M85+'NEM KELL!Önkorm elsz.'!M85</f>
        <v>0</v>
      </c>
      <c r="N85" s="71">
        <f>igazgatás!N85+adók!N85+temető!N85+rendezvények!N85+'téli közf.'!N85+hosszúi.közf.!N85+'út üzemelt.'!N85+közvilágítás!N85+zöldterület!N85+'város-község'!N85+könyvtár!N85+gyermekjólét!N85+közművelődés!N85+civilszerv!N85+Fertőző!N85+'Egyéb szociális'!N85+'NEM KELL!!családseg.'!N85+'NEM KELL!Önkorm elsz.'!N85</f>
        <v>0</v>
      </c>
      <c r="O85" s="133" t="str">
        <f t="shared" si="4"/>
        <v xml:space="preserve"> </v>
      </c>
      <c r="P85" s="71">
        <f>igazgatás!P85+adók!P85+temető!P85+rendezvények!P85+'téli közf.'!P85+hosszúi.közf.!P85+'út üzemelt.'!P85+közvilágítás!P85+zöldterület!P85+'város-község'!P85+könyvtár!P85+gyermekjólét!P85+közművelődés!P85+civilszerv!P85+Fertőző!P85+'Egyéb szociális'!P85+'NEM KELL!!családseg.'!P85+'NEM KELL!Önkorm elsz.'!P85</f>
        <v>0</v>
      </c>
    </row>
    <row r="86" spans="1:16" s="80" customFormat="1" ht="25.5" x14ac:dyDescent="0.25">
      <c r="A86" s="402" t="s">
        <v>130</v>
      </c>
      <c r="B86" s="403"/>
      <c r="C86" s="4" t="s">
        <v>131</v>
      </c>
      <c r="D86" s="15" t="s">
        <v>132</v>
      </c>
      <c r="E86" s="15"/>
      <c r="F86" s="72">
        <f>igazgatás!F86+adók!F86+temető!F86+rendezvények!F86+'téli közf.'!F86+hosszúi.közf.!F86+'út üzemelt.'!F86+közvilágítás!F86+zöldterület!F86+'város-község'!F86+könyvtár!F86+közművelődés!F86+gyermekjólét!F86+'Egyéb szociális'!F86+'NEM KELL!!családseg.'!F86+'NEM KELL!Önkorm elsz.'!F86</f>
        <v>0</v>
      </c>
      <c r="G86" s="72">
        <f>igazgatás!G86+adók!G86+temető!G86+rendezvények!G86+'téli közf.'!G86+hosszúi.közf.!G86+'út üzemelt.'!G86+közvilágítás!G86+zöldterület!G86+'város-község'!G86+könyvtár!G86+közművelődés!G86+gyermekjólét!G86+'Egyéb szociális'!G86+'NEM KELL!!családseg.'!G86+'NEM KELL!Önkorm elsz.'!G86</f>
        <v>0</v>
      </c>
      <c r="H86" s="72">
        <f>igazgatás!H86+adók!H86+temető!H86+rendezvények!H86+'téli közf.'!H86+hosszúi.közf.!H86+'út üzemelt.'!H86+közvilágítás!H86+zöldterület!H86+'város-község'!H86+könyvtár!H86+közművelődés!H86+gyermekjólét!H86+'Egyéb szociális'!H86+'NEM KELL!!családseg.'!H86+'NEM KELL!Önkorm elsz.'!H86</f>
        <v>0</v>
      </c>
      <c r="I86" s="72">
        <f>igazgatás!I86+adók!I86+temető!I86+rendezvények!I86+'téli közf.'!I86+hosszúi.közf.!I86+'út üzemelt.'!I86+közvilágítás!I86+zöldterület!I86+'város-község'!I86+könyvtár!I86+gyermekjólét!I86+közművelődés!I86+civilszerv!I86+Fertőző!I86+'Egyéb szociális'!I86+'NEM KELL!!családseg.'!I86+'NEM KELL!Önkorm elsz.'!I86</f>
        <v>37998335</v>
      </c>
      <c r="J86" s="143" t="str">
        <f t="shared" si="3"/>
        <v xml:space="preserve"> </v>
      </c>
      <c r="K86" s="72">
        <f>igazgatás!K86+adók!K86+temető!K86+rendezvények!K86+'téli közf.'!K86+hosszúi.közf.!K86+'út üzemelt.'!K86+közvilágítás!K86+zöldterület!K86+'város-község'!K86+könyvtár!K86+gyermekjólét!K86+közművelődés!K86+civilszerv!K86+Fertőző!K86+'Egyéb szociális'!K86+'NEM KELL!!családseg.'!K86+'NEM KELL!Önkorm elsz.'!K86</f>
        <v>9999472</v>
      </c>
      <c r="L86" s="72">
        <f>igazgatás!L86+adók!L86+temető!L86+rendezvények!L86+'téli közf.'!L86+hosszúi.közf.!L86+'út üzemelt.'!L86+közvilágítás!L86+zöldterület!L86+'város-község'!L86+könyvtár!L86+közművelődés!L86+gyermekjólét!L86+'Egyéb szociális'!L86+'NEM KELL!!családseg.'!L86+'NEM KELL!Önkorm elsz.'!L86</f>
        <v>15200739</v>
      </c>
      <c r="M86" s="72">
        <f>igazgatás!M86+adók!M86+temető!M86+rendezvények!M86+'téli közf.'!M86+hosszúi.közf.!M86+'út üzemelt.'!M86+közvilágítás!M86+zöldterület!M86+'város-község'!M86+könyvtár!M86+gyermekjólét!M86+közművelődés!M86+civilszerv!M86+Fertőző!M86+'Egyéb szociális'!M86+'NEM KELL!!családseg.'!M86+'NEM KELL!Önkorm elsz.'!M86</f>
        <v>25200211</v>
      </c>
      <c r="N86" s="72">
        <f>igazgatás!N86+adók!N86+temető!N86+rendezvények!N86+'téli közf.'!N86+hosszúi.közf.!N86+'út üzemelt.'!N86+közvilágítás!N86+zöldterület!N86+'város-község'!N86+könyvtár!N86+gyermekjólét!N86+közművelődés!N86+civilszerv!N86+Fertőző!N86+'Egyéb szociális'!N86+'NEM KELL!!családseg.'!N86+'NEM KELL!Önkorm elsz.'!N86</f>
        <v>22700343</v>
      </c>
      <c r="O86" s="143">
        <f t="shared" si="4"/>
        <v>0.90079971949441218</v>
      </c>
      <c r="P86" s="72">
        <f>igazgatás!P86+adók!P86+temető!P86+rendezvények!P86+'téli közf.'!P86+hosszúi.közf.!P86+'út üzemelt.'!P86+közvilágítás!P86+zöldterület!P86+'város-község'!P86+könyvtár!P86+gyermekjólét!P86+közművelődés!P86+civilszerv!P86+Fertőző!P86+'Egyéb szociális'!P86+'NEM KELL!!családseg.'!P86+'NEM KELL!Önkorm elsz.'!P86</f>
        <v>9999472</v>
      </c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71">
        <f>igazgatás!F87+adók!F87+temető!F87+rendezvények!F87+'téli közf.'!F87+hosszúi.közf.!F87+'út üzemelt.'!F87+közvilágítás!F87+zöldterület!F87+'város-község'!F87+könyvtár!F87+közművelődés!F87+gyermekjólét!F87+'Egyéb szociális'!F87+'NEM KELL!!családseg.'!F87+'NEM KELL!Önkorm elsz.'!F87</f>
        <v>0</v>
      </c>
      <c r="G87" s="71">
        <f>igazgatás!G87+adók!G87+temető!G87+rendezvények!G87+'téli közf.'!G87+hosszúi.közf.!G87+'út üzemelt.'!G87+közvilágítás!G87+zöldterület!G87+'város-község'!G87+könyvtár!G87+közművelődés!G87+gyermekjólét!G87+'Egyéb szociális'!G87+'NEM KELL!!családseg.'!G87+'NEM KELL!Önkorm elsz.'!G87</f>
        <v>0</v>
      </c>
      <c r="H87" s="71">
        <f>igazgatás!H87+adók!H87+temető!H87+rendezvények!H87+'téli közf.'!H87+hosszúi.közf.!H87+'út üzemelt.'!H87+közvilágítás!H87+zöldterület!H87+'város-község'!H87+könyvtár!H87+közművelődés!H87+gyermekjólét!H87+'Egyéb szociális'!H87+'NEM KELL!!családseg.'!H87+'NEM KELL!Önkorm elsz.'!H87</f>
        <v>0</v>
      </c>
      <c r="I87" s="71">
        <f>igazgatás!I87+adók!I87+temető!I87+rendezvények!I87+'téli közf.'!I87+hosszúi.közf.!I87+'út üzemelt.'!I87+közvilágítás!I87+zöldterület!I87+'város-község'!I87+könyvtár!I87+gyermekjólét!I87+közművelődés!I87+civilszerv!I87+Fertőző!I87+'Egyéb szociális'!I87+'NEM KELL!!családseg.'!I87+'NEM KELL!Önkorm elsz.'!I87</f>
        <v>0</v>
      </c>
      <c r="J87" s="133" t="str">
        <f t="shared" si="3"/>
        <v xml:space="preserve"> </v>
      </c>
      <c r="K87" s="71">
        <f>igazgatás!K87+adók!K87+temető!K87+rendezvények!K87+'téli közf.'!K87+hosszúi.közf.!K87+'út üzemelt.'!K87+közvilágítás!K87+zöldterület!K87+'város-község'!K87+könyvtár!K87+gyermekjólét!K87+közművelődés!K87+civilszerv!K87+Fertőző!K87+'Egyéb szociális'!K87+'NEM KELL!!családseg.'!K87+'NEM KELL!Önkorm elsz.'!K87</f>
        <v>0</v>
      </c>
      <c r="L87" s="71">
        <f>igazgatás!L87+adók!L87+temető!L87+rendezvények!L87+'téli közf.'!L87+hosszúi.közf.!L87+'út üzemelt.'!L87+közvilágítás!L87+zöldterület!L87+'város-község'!L87+könyvtár!L87+közművelődés!L87+gyermekjólét!L87+'Egyéb szociális'!L87+'NEM KELL!!családseg.'!L87+'NEM KELL!Önkorm elsz.'!L87</f>
        <v>0</v>
      </c>
      <c r="M87" s="71">
        <f>igazgatás!M87+adók!M87+temető!M87+rendezvények!M87+'téli közf.'!M87+hosszúi.közf.!M87+'út üzemelt.'!M87+közvilágítás!M87+zöldterület!M87+'város-község'!M87+könyvtár!M87+gyermekjólét!M87+közművelődés!M87+civilszerv!M87+Fertőző!M87+'Egyéb szociális'!M87+'NEM KELL!!családseg.'!M87+'NEM KELL!Önkorm elsz.'!M87</f>
        <v>0</v>
      </c>
      <c r="N87" s="71">
        <f>igazgatás!N87+adók!N87+temető!N87+rendezvények!N87+'téli közf.'!N87+hosszúi.közf.!N87+'út üzemelt.'!N87+közvilágítás!N87+zöldterület!N87+'város-község'!N87+könyvtár!N87+gyermekjólét!N87+közművelődés!N87+civilszerv!N87+Fertőző!N87+'Egyéb szociális'!N87+'NEM KELL!!családseg.'!N87+'NEM KELL!Önkorm elsz.'!N87</f>
        <v>0</v>
      </c>
      <c r="O87" s="133" t="str">
        <f t="shared" si="4"/>
        <v xml:space="preserve"> </v>
      </c>
      <c r="P87" s="71">
        <f>igazgatás!P87+adók!P87+temető!P87+rendezvények!P87+'téli közf.'!P87+hosszúi.közf.!P87+'út üzemelt.'!P87+közvilágítás!P87+zöldterület!P87+'város-község'!P87+könyvtár!P87+gyermekjólét!P87+közművelődés!P87+civilszerv!P87+Fertőző!P87+'Egyéb szociális'!P87+'NEM KELL!!családseg.'!P87+'NEM KELL!Önkorm elsz.'!P87</f>
        <v>0</v>
      </c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71">
        <f>igazgatás!F88+adók!F88+temető!F88+rendezvények!F88+'téli közf.'!F88+hosszúi.közf.!F88+'út üzemelt.'!F88+közvilágítás!F88+zöldterület!F88+'város-község'!F88+könyvtár!F88+közművelődés!F88+gyermekjólét!F88+'Egyéb szociális'!F88+'NEM KELL!!családseg.'!F88+'NEM KELL!Önkorm elsz.'!F88</f>
        <v>0</v>
      </c>
      <c r="G88" s="71">
        <f>igazgatás!G88+adók!G88+temető!G88+rendezvények!G88+'téli közf.'!G88+hosszúi.közf.!G88+'út üzemelt.'!G88+közvilágítás!G88+zöldterület!G88+'város-község'!G88+könyvtár!G88+közművelődés!G88+gyermekjólét!G88+'Egyéb szociális'!G88+'NEM KELL!!családseg.'!G88+'NEM KELL!Önkorm elsz.'!G88</f>
        <v>0</v>
      </c>
      <c r="H88" s="71">
        <f>igazgatás!H88+adók!H88+temető!H88+rendezvények!H88+'téli közf.'!H88+hosszúi.közf.!H88+'út üzemelt.'!H88+közvilágítás!H88+zöldterület!H88+'város-község'!H88+könyvtár!H88+közművelődés!H88+gyermekjólét!H88+'Egyéb szociális'!H88+'NEM KELL!!családseg.'!H88+'NEM KELL!Önkorm elsz.'!H88</f>
        <v>0</v>
      </c>
      <c r="I88" s="71">
        <f>igazgatás!I88+adók!I88+temető!I88+rendezvények!I88+'téli közf.'!I88+hosszúi.közf.!I88+'út üzemelt.'!I88+közvilágítás!I88+zöldterület!I88+'város-község'!I88+könyvtár!I88+gyermekjólét!I88+közművelődés!I88+civilszerv!I88+Fertőző!I88+'Egyéb szociális'!I88+'NEM KELL!!családseg.'!I88+'NEM KELL!Önkorm elsz.'!I88</f>
        <v>0</v>
      </c>
      <c r="J88" s="133" t="str">
        <f t="shared" si="3"/>
        <v xml:space="preserve"> </v>
      </c>
      <c r="K88" s="71">
        <f>igazgatás!K88+adók!K88+temető!K88+rendezvények!K88+'téli közf.'!K88+hosszúi.közf.!K88+'út üzemelt.'!K88+közvilágítás!K88+zöldterület!K88+'város-község'!K88+könyvtár!K88+gyermekjólét!K88+közművelődés!K88+civilszerv!K88+Fertőző!K88+'Egyéb szociális'!K88+'NEM KELL!!családseg.'!K88+'NEM KELL!Önkorm elsz.'!K88</f>
        <v>0</v>
      </c>
      <c r="L88" s="71">
        <f>igazgatás!L88+adók!L88+temető!L88+rendezvények!L88+'téli közf.'!L88+hosszúi.közf.!L88+'út üzemelt.'!L88+közvilágítás!L88+zöldterület!L88+'város-község'!L88+könyvtár!L88+közművelődés!L88+gyermekjólét!L88+'Egyéb szociális'!L88+'NEM KELL!!családseg.'!L88+'NEM KELL!Önkorm elsz.'!L88</f>
        <v>0</v>
      </c>
      <c r="M88" s="71">
        <f>igazgatás!M88+adók!M88+temető!M88+rendezvények!M88+'téli közf.'!M88+hosszúi.közf.!M88+'út üzemelt.'!M88+közvilágítás!M88+zöldterület!M88+'város-község'!M88+könyvtár!M88+gyermekjólét!M88+közművelődés!M88+civilszerv!M88+Fertőző!M88+'Egyéb szociális'!M88+'NEM KELL!!családseg.'!M88+'NEM KELL!Önkorm elsz.'!M88</f>
        <v>0</v>
      </c>
      <c r="N88" s="71">
        <f>igazgatás!N88+adók!N88+temető!N88+rendezvények!N88+'téli közf.'!N88+hosszúi.közf.!N88+'út üzemelt.'!N88+közvilágítás!N88+zöldterület!N88+'város-község'!N88+könyvtár!N88+gyermekjólét!N88+közművelődés!N88+civilszerv!N88+Fertőző!N88+'Egyéb szociális'!N88+'NEM KELL!!családseg.'!N88+'NEM KELL!Önkorm elsz.'!N88</f>
        <v>0</v>
      </c>
      <c r="O88" s="133" t="str">
        <f t="shared" si="4"/>
        <v xml:space="preserve"> </v>
      </c>
      <c r="P88" s="71">
        <f>igazgatás!P88+adók!P88+temető!P88+rendezvények!P88+'téli közf.'!P88+hosszúi.közf.!P88+'út üzemelt.'!P88+közvilágítás!P88+zöldterület!P88+'város-község'!P88+könyvtár!P88+gyermekjólét!P88+közművelődés!P88+civilszerv!P88+Fertőző!P88+'Egyéb szociális'!P88+'NEM KELL!!családseg.'!P88+'NEM KELL!Önkorm elsz.'!P88</f>
        <v>0</v>
      </c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71">
        <f>igazgatás!F89+adók!F89+temető!F89+rendezvények!F89+'téli közf.'!F89+hosszúi.közf.!F89+'út üzemelt.'!F89+közvilágítás!F89+zöldterület!F89+'város-község'!F89+könyvtár!F89+közművelődés!F89+gyermekjólét!F89+'Egyéb szociális'!F89+'NEM KELL!!családseg.'!F89+'NEM KELL!Önkorm elsz.'!F89</f>
        <v>0</v>
      </c>
      <c r="G89" s="71">
        <f>igazgatás!G89+adók!G89+temető!G89+rendezvények!G89+'téli közf.'!G89+hosszúi.közf.!G89+'út üzemelt.'!G89+közvilágítás!G89+zöldterület!G89+'város-község'!G89+könyvtár!G89+közművelődés!G89+gyermekjólét!G89+'Egyéb szociális'!G89+'NEM KELL!!családseg.'!G89+'NEM KELL!Önkorm elsz.'!G89</f>
        <v>0</v>
      </c>
      <c r="H89" s="71">
        <f>igazgatás!H89+adók!H89+temető!H89+rendezvények!H89+'téli közf.'!H89+hosszúi.közf.!H89+'út üzemelt.'!H89+közvilágítás!H89+zöldterület!H89+'város-község'!H89+könyvtár!H89+közművelődés!H89+gyermekjólét!H89+'Egyéb szociális'!H89+'NEM KELL!!családseg.'!H89+'NEM KELL!Önkorm elsz.'!H89</f>
        <v>0</v>
      </c>
      <c r="I89" s="71">
        <f>igazgatás!I89+adók!I89+temető!I89+rendezvények!I89+'téli közf.'!I89+hosszúi.közf.!I89+'út üzemelt.'!I89+közvilágítás!I89+zöldterület!I89+'város-község'!I89+könyvtár!I89+gyermekjólét!I89+közművelődés!I89+civilszerv!I89+Fertőző!I89+'Egyéb szociális'!I89+'NEM KELL!!családseg.'!I89+'NEM KELL!Önkorm elsz.'!I89</f>
        <v>0</v>
      </c>
      <c r="J89" s="133" t="str">
        <f t="shared" si="3"/>
        <v xml:space="preserve"> </v>
      </c>
      <c r="K89" s="71">
        <f>igazgatás!K89+adók!K89+temető!K89+rendezvények!K89+'téli közf.'!K89+hosszúi.közf.!K89+'út üzemelt.'!K89+közvilágítás!K89+zöldterület!K89+'város-község'!K89+könyvtár!K89+gyermekjólét!K89+közművelődés!K89+civilszerv!K89+Fertőző!K89+'Egyéb szociális'!K89+'NEM KELL!!családseg.'!K89+'NEM KELL!Önkorm elsz.'!K89</f>
        <v>0</v>
      </c>
      <c r="L89" s="71">
        <f>igazgatás!L89+adók!L89+temető!L89+rendezvények!L89+'téli közf.'!L89+hosszúi.közf.!L89+'út üzemelt.'!L89+közvilágítás!L89+zöldterület!L89+'város-község'!L89+könyvtár!L89+közművelődés!L89+gyermekjólét!L89+'Egyéb szociális'!L89+'NEM KELL!!családseg.'!L89+'NEM KELL!Önkorm elsz.'!L89</f>
        <v>0</v>
      </c>
      <c r="M89" s="71">
        <f>igazgatás!M89+adók!M89+temető!M89+rendezvények!M89+'téli közf.'!M89+hosszúi.közf.!M89+'út üzemelt.'!M89+közvilágítás!M89+zöldterület!M89+'város-község'!M89+könyvtár!M89+gyermekjólét!M89+közművelődés!M89+civilszerv!M89+Fertőző!M89+'Egyéb szociális'!M89+'NEM KELL!!családseg.'!M89+'NEM KELL!Önkorm elsz.'!M89</f>
        <v>0</v>
      </c>
      <c r="N89" s="71">
        <f>igazgatás!N89+adók!N89+temető!N89+rendezvények!N89+'téli közf.'!N89+hosszúi.közf.!N89+'út üzemelt.'!N89+közvilágítás!N89+zöldterület!N89+'város-község'!N89+könyvtár!N89+gyermekjólét!N89+közművelődés!N89+civilszerv!N89+Fertőző!N89+'Egyéb szociális'!N89+'NEM KELL!!családseg.'!N89+'NEM KELL!Önkorm elsz.'!N89</f>
        <v>0</v>
      </c>
      <c r="O89" s="133" t="str">
        <f t="shared" si="4"/>
        <v xml:space="preserve"> </v>
      </c>
      <c r="P89" s="71">
        <f>igazgatás!P89+adók!P89+temető!P89+rendezvények!P89+'téli közf.'!P89+hosszúi.közf.!P89+'út üzemelt.'!P89+közvilágítás!P89+zöldterület!P89+'város-község'!P89+könyvtár!P89+gyermekjólét!P89+közművelődés!P89+civilszerv!P89+Fertőző!P89+'Egyéb szociális'!P89+'NEM KELL!!családseg.'!P89+'NEM KELL!Önkorm elsz.'!P89</f>
        <v>0</v>
      </c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71">
        <f>igazgatás!F90+adók!F90+temető!F90+rendezvények!F90+'téli közf.'!F90+hosszúi.közf.!F90+'út üzemelt.'!F90+közvilágítás!F90+zöldterület!F90+'város-község'!F90+könyvtár!F90+közművelődés!F90+gyermekjólét!F90+'Egyéb szociális'!F90+'NEM KELL!!családseg.'!F90+'NEM KELL!Önkorm elsz.'!F90</f>
        <v>0</v>
      </c>
      <c r="G90" s="71">
        <f>igazgatás!G90+adók!G90+temető!G90+rendezvények!G90+'téli közf.'!G90+hosszúi.közf.!G90+'út üzemelt.'!G90+közvilágítás!G90+zöldterület!G90+'város-község'!G90+könyvtár!G90+közművelődés!G90+gyermekjólét!G90+'Egyéb szociális'!G90+'NEM KELL!!családseg.'!G90+'NEM KELL!Önkorm elsz.'!G90</f>
        <v>0</v>
      </c>
      <c r="H90" s="71">
        <f>igazgatás!H90+adók!H90+temető!H90+rendezvények!H90+'téli közf.'!H90+hosszúi.közf.!H90+'út üzemelt.'!H90+közvilágítás!H90+zöldterület!H90+'város-község'!H90+könyvtár!H90+közművelődés!H90+gyermekjólét!H90+'Egyéb szociális'!H90+'NEM KELL!!családseg.'!H90+'NEM KELL!Önkorm elsz.'!H90</f>
        <v>0</v>
      </c>
      <c r="I90" s="71">
        <f>igazgatás!I90+adók!I90+temető!I90+rendezvények!I90+'téli közf.'!I90+hosszúi.közf.!I90+'út üzemelt.'!I90+közvilágítás!I90+zöldterület!I90+'város-község'!I90+könyvtár!I90+gyermekjólét!I90+közművelődés!I90+civilszerv!I90+Fertőző!I90+'Egyéb szociális'!I90+'NEM KELL!!családseg.'!I90+'NEM KELL!Önkorm elsz.'!I90</f>
        <v>0</v>
      </c>
      <c r="J90" s="133" t="str">
        <f t="shared" si="3"/>
        <v xml:space="preserve"> </v>
      </c>
      <c r="K90" s="71">
        <f>igazgatás!K90+adók!K90+temető!K90+rendezvények!K90+'téli közf.'!K90+hosszúi.közf.!K90+'út üzemelt.'!K90+közvilágítás!K90+zöldterület!K90+'város-község'!K90+könyvtár!K90+gyermekjólét!K90+közművelődés!K90+civilszerv!K90+Fertőző!K90+'Egyéb szociális'!K90+'NEM KELL!!családseg.'!K90+'NEM KELL!Önkorm elsz.'!K90</f>
        <v>0</v>
      </c>
      <c r="L90" s="71">
        <f>igazgatás!L90+adók!L90+temető!L90+rendezvények!L90+'téli közf.'!L90+hosszúi.közf.!L90+'út üzemelt.'!L90+közvilágítás!L90+zöldterület!L90+'város-község'!L90+könyvtár!L90+közművelődés!L90+gyermekjólét!L90+'Egyéb szociális'!L90+'NEM KELL!!családseg.'!L90+'NEM KELL!Önkorm elsz.'!L90</f>
        <v>0</v>
      </c>
      <c r="M90" s="71">
        <f>igazgatás!M90+adók!M90+temető!M90+rendezvények!M90+'téli közf.'!M90+hosszúi.közf.!M90+'út üzemelt.'!M90+közvilágítás!M90+zöldterület!M90+'város-község'!M90+könyvtár!M90+gyermekjólét!M90+közművelődés!M90+civilszerv!M90+Fertőző!M90+'Egyéb szociális'!M90+'NEM KELL!!családseg.'!M90+'NEM KELL!Önkorm elsz.'!M90</f>
        <v>0</v>
      </c>
      <c r="N90" s="71">
        <f>igazgatás!N90+adók!N90+temető!N90+rendezvények!N90+'téli közf.'!N90+hosszúi.közf.!N90+'út üzemelt.'!N90+közvilágítás!N90+zöldterület!N90+'város-község'!N90+könyvtár!N90+gyermekjólét!N90+közművelődés!N90+civilszerv!N90+Fertőző!N90+'Egyéb szociális'!N90+'NEM KELL!!családseg.'!N90+'NEM KELL!Önkorm elsz.'!N90</f>
        <v>0</v>
      </c>
      <c r="O90" s="133" t="str">
        <f t="shared" si="4"/>
        <v xml:space="preserve"> </v>
      </c>
      <c r="P90" s="71">
        <f>igazgatás!P90+adók!P90+temető!P90+rendezvények!P90+'téli közf.'!P90+hosszúi.közf.!P90+'út üzemelt.'!P90+közvilágítás!P90+zöldterület!P90+'város-község'!P90+könyvtár!P90+gyermekjólét!P90+közművelődés!P90+civilszerv!P90+Fertőző!P90+'Egyéb szociális'!P90+'NEM KELL!!családseg.'!P90+'NEM KELL!Önkorm elsz.'!P90</f>
        <v>0</v>
      </c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71">
        <f>igazgatás!F91+adók!F91+temető!F91+rendezvények!F91+'téli közf.'!F91+hosszúi.közf.!F91+'út üzemelt.'!F91+közvilágítás!F91+zöldterület!F91+'város-község'!F91+könyvtár!F91+közművelődés!F91+gyermekjólét!F91+'Egyéb szociális'!F91+'NEM KELL!!családseg.'!F91+'NEM KELL!Önkorm elsz.'!F91</f>
        <v>0</v>
      </c>
      <c r="G91" s="71">
        <f>igazgatás!G91+adók!G91+temető!G91+rendezvények!G91+'téli közf.'!G91+hosszúi.közf.!G91+'út üzemelt.'!G91+közvilágítás!G91+zöldterület!G91+'város-község'!G91+könyvtár!G91+közművelődés!G91+gyermekjólét!G91+'Egyéb szociális'!G91+'NEM KELL!!családseg.'!G91+'NEM KELL!Önkorm elsz.'!G91</f>
        <v>0</v>
      </c>
      <c r="H91" s="71">
        <f>igazgatás!H91+adók!H91+temető!H91+rendezvények!H91+'téli közf.'!H91+hosszúi.közf.!H91+'út üzemelt.'!H91+közvilágítás!H91+zöldterület!H91+'város-község'!H91+könyvtár!H91+közművelődés!H91+gyermekjólét!H91+'Egyéb szociális'!H91+'NEM KELL!!családseg.'!H91+'NEM KELL!Önkorm elsz.'!H91</f>
        <v>0</v>
      </c>
      <c r="I91" s="71">
        <f>igazgatás!I91+adók!I91+temető!I91+rendezvények!I91+'téli közf.'!I91+hosszúi.közf.!I91+'út üzemelt.'!I91+közvilágítás!I91+zöldterület!I91+'város-község'!I91+könyvtár!I91+gyermekjólét!I91+közművelődés!I91+civilszerv!I91+Fertőző!I91+'Egyéb szociális'!I91+'NEM KELL!!családseg.'!I91+'NEM KELL!Önkorm elsz.'!I91</f>
        <v>0</v>
      </c>
      <c r="J91" s="133" t="str">
        <f t="shared" si="3"/>
        <v xml:space="preserve"> </v>
      </c>
      <c r="K91" s="71">
        <f>igazgatás!K91+adók!K91+temető!K91+rendezvények!K91+'téli közf.'!K91+hosszúi.közf.!K91+'út üzemelt.'!K91+közvilágítás!K91+zöldterület!K91+'város-község'!K91+könyvtár!K91+gyermekjólét!K91+közművelődés!K91+civilszerv!K91+Fertőző!K91+'Egyéb szociális'!K91+'NEM KELL!!családseg.'!K91+'NEM KELL!Önkorm elsz.'!K91</f>
        <v>0</v>
      </c>
      <c r="L91" s="71">
        <f>igazgatás!L91+adók!L91+temető!L91+rendezvények!L91+'téli közf.'!L91+hosszúi.közf.!L91+'út üzemelt.'!L91+közvilágítás!L91+zöldterület!L91+'város-község'!L91+könyvtár!L91+közművelődés!L91+gyermekjólét!L91+'Egyéb szociális'!L91+'NEM KELL!!családseg.'!L91+'NEM KELL!Önkorm elsz.'!L91</f>
        <v>0</v>
      </c>
      <c r="M91" s="71">
        <f>igazgatás!M91+adók!M91+temető!M91+rendezvények!M91+'téli közf.'!M91+hosszúi.közf.!M91+'út üzemelt.'!M91+közvilágítás!M91+zöldterület!M91+'város-község'!M91+könyvtár!M91+gyermekjólét!M91+közművelődés!M91+civilszerv!M91+Fertőző!M91+'Egyéb szociális'!M91+'NEM KELL!!családseg.'!M91+'NEM KELL!Önkorm elsz.'!M91</f>
        <v>0</v>
      </c>
      <c r="N91" s="71">
        <f>igazgatás!N91+adók!N91+temető!N91+rendezvények!N91+'téli közf.'!N91+hosszúi.közf.!N91+'út üzemelt.'!N91+közvilágítás!N91+zöldterület!N91+'város-község'!N91+könyvtár!N91+gyermekjólét!N91+közművelődés!N91+civilszerv!N91+Fertőző!N91+'Egyéb szociális'!N91+'NEM KELL!!családseg.'!N91+'NEM KELL!Önkorm elsz.'!N91</f>
        <v>0</v>
      </c>
      <c r="O91" s="133" t="str">
        <f t="shared" si="4"/>
        <v xml:space="preserve"> </v>
      </c>
      <c r="P91" s="71">
        <f>igazgatás!P91+adók!P91+temető!P91+rendezvények!P91+'téli közf.'!P91+hosszúi.közf.!P91+'út üzemelt.'!P91+közvilágítás!P91+zöldterület!P91+'város-község'!P91+könyvtár!P91+gyermekjólét!P91+közművelődés!P91+civilszerv!P91+Fertőző!P91+'Egyéb szociális'!P91+'NEM KELL!!családseg.'!P91+'NEM KELL!Önkorm elsz.'!P91</f>
        <v>0</v>
      </c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71">
        <f>igazgatás!F92+adók!F92+temető!F92+rendezvények!F92+'téli közf.'!F92+hosszúi.közf.!F92+'út üzemelt.'!F92+közvilágítás!F92+zöldterület!F92+'város-község'!F92+könyvtár!F92+közművelődés!F92+gyermekjólét!F92+'Egyéb szociális'!F92+'NEM KELL!!családseg.'!F92+'NEM KELL!Önkorm elsz.'!F92</f>
        <v>0</v>
      </c>
      <c r="G92" s="71">
        <f>igazgatás!G92+adók!G92+temető!G92+rendezvények!G92+'téli közf.'!G92+hosszúi.közf.!G92+'út üzemelt.'!G92+közvilágítás!G92+zöldterület!G92+'város-község'!G92+könyvtár!G92+közművelődés!G92+gyermekjólét!G92+'Egyéb szociális'!G92+'NEM KELL!!családseg.'!G92+'NEM KELL!Önkorm elsz.'!G92</f>
        <v>0</v>
      </c>
      <c r="H92" s="71">
        <f>igazgatás!H92+adók!H92+temető!H92+rendezvények!H92+'téli közf.'!H92+hosszúi.közf.!H92+'út üzemelt.'!H92+közvilágítás!H92+zöldterület!H92+'város-község'!H92+könyvtár!H92+közművelődés!H92+gyermekjólét!H92+'Egyéb szociális'!H92+'NEM KELL!!családseg.'!H92+'NEM KELL!Önkorm elsz.'!H92</f>
        <v>0</v>
      </c>
      <c r="I92" s="71">
        <f>igazgatás!I92+adók!I92+temető!I92+rendezvények!I92+'téli közf.'!I92+hosszúi.közf.!I92+'út üzemelt.'!I92+közvilágítás!I92+zöldterület!I92+'város-község'!I92+könyvtár!I92+gyermekjólét!I92+közművelődés!I92+civilszerv!I92+Fertőző!I92+'Egyéb szociális'!I92+'NEM KELL!!családseg.'!I92+'NEM KELL!Önkorm elsz.'!I92</f>
        <v>0</v>
      </c>
      <c r="J92" s="133" t="str">
        <f t="shared" si="3"/>
        <v xml:space="preserve"> </v>
      </c>
      <c r="K92" s="71">
        <f>igazgatás!K92+adók!K92+temető!K92+rendezvények!K92+'téli közf.'!K92+hosszúi.közf.!K92+'út üzemelt.'!K92+közvilágítás!K92+zöldterület!K92+'város-község'!K92+könyvtár!K92+gyermekjólét!K92+közművelődés!K92+civilszerv!K92+Fertőző!K92+'Egyéb szociális'!K92+'NEM KELL!!családseg.'!K92+'NEM KELL!Önkorm elsz.'!K92</f>
        <v>0</v>
      </c>
      <c r="L92" s="71">
        <f>igazgatás!L92+adók!L92+temető!L92+rendezvények!L92+'téli közf.'!L92+hosszúi.közf.!L92+'út üzemelt.'!L92+közvilágítás!L92+zöldterület!L92+'város-község'!L92+könyvtár!L92+közművelődés!L92+gyermekjólét!L92+'Egyéb szociális'!L92+'NEM KELL!!családseg.'!L92+'NEM KELL!Önkorm elsz.'!L92</f>
        <v>0</v>
      </c>
      <c r="M92" s="71">
        <f>igazgatás!M92+adók!M92+temető!M92+rendezvények!M92+'téli közf.'!M92+hosszúi.közf.!M92+'út üzemelt.'!M92+közvilágítás!M92+zöldterület!M92+'város-község'!M92+könyvtár!M92+gyermekjólét!M92+közművelődés!M92+civilszerv!M92+Fertőző!M92+'Egyéb szociális'!M92+'NEM KELL!!családseg.'!M92+'NEM KELL!Önkorm elsz.'!M92</f>
        <v>0</v>
      </c>
      <c r="N92" s="71">
        <f>igazgatás!N92+adók!N92+temető!N92+rendezvények!N92+'téli közf.'!N92+hosszúi.közf.!N92+'út üzemelt.'!N92+közvilágítás!N92+zöldterület!N92+'város-község'!N92+könyvtár!N92+gyermekjólét!N92+közművelődés!N92+civilszerv!N92+Fertőző!N92+'Egyéb szociális'!N92+'NEM KELL!!családseg.'!N92+'NEM KELL!Önkorm elsz.'!N92</f>
        <v>0</v>
      </c>
      <c r="O92" s="133" t="str">
        <f t="shared" si="4"/>
        <v xml:space="preserve"> </v>
      </c>
      <c r="P92" s="71">
        <f>igazgatás!P92+adók!P92+temető!P92+rendezvények!P92+'téli közf.'!P92+hosszúi.közf.!P92+'út üzemelt.'!P92+közvilágítás!P92+zöldterület!P92+'város-község'!P92+könyvtár!P92+gyermekjólét!P92+közművelődés!P92+civilszerv!P92+Fertőző!P92+'Egyéb szociális'!P92+'NEM KELL!!családseg.'!P92+'NEM KELL!Önkorm elsz.'!P92</f>
        <v>0</v>
      </c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71">
        <f>igazgatás!F93+adók!F93+temető!F93+rendezvények!F93+'téli közf.'!F93+hosszúi.közf.!F93+'út üzemelt.'!F93+közvilágítás!F93+zöldterület!F93+'város-község'!F93+könyvtár!F93+közművelődés!F93+gyermekjólét!F93+'Egyéb szociális'!F93+'NEM KELL!!családseg.'!F93+'NEM KELL!Önkorm elsz.'!F93</f>
        <v>0</v>
      </c>
      <c r="G93" s="71">
        <f>igazgatás!G93+adók!G93+temető!G93+rendezvények!G93+'téli közf.'!G93+hosszúi.közf.!G93+'út üzemelt.'!G93+közvilágítás!G93+zöldterület!G93+'város-község'!G93+könyvtár!G93+közművelődés!G93+gyermekjólét!G93+'Egyéb szociális'!G93+'NEM KELL!!családseg.'!G93+'NEM KELL!Önkorm elsz.'!G93</f>
        <v>0</v>
      </c>
      <c r="H93" s="71">
        <f>igazgatás!H93+adók!H93+temető!H93+rendezvények!H93+'téli közf.'!H93+hosszúi.közf.!H93+'út üzemelt.'!H93+közvilágítás!H93+zöldterület!H93+'város-község'!H93+könyvtár!H93+közművelődés!H93+gyermekjólét!H93+'Egyéb szociális'!H93+'NEM KELL!!családseg.'!H93+'NEM KELL!Önkorm elsz.'!H93</f>
        <v>0</v>
      </c>
      <c r="I93" s="71">
        <f>igazgatás!I93+adók!I93+temető!I93+rendezvények!I93+'téli közf.'!I93+hosszúi.közf.!I93+'út üzemelt.'!I93+közvilágítás!I93+zöldterület!I93+'város-község'!I93+könyvtár!I93+gyermekjólét!I93+közművelődés!I93+civilszerv!I93+Fertőző!I93+'Egyéb szociális'!I93+'NEM KELL!!családseg.'!I93+'NEM KELL!Önkorm elsz.'!I93</f>
        <v>0</v>
      </c>
      <c r="J93" s="133" t="str">
        <f t="shared" si="3"/>
        <v xml:space="preserve"> </v>
      </c>
      <c r="K93" s="71">
        <f>igazgatás!K93+adók!K93+temető!K93+rendezvények!K93+'téli közf.'!K93+hosszúi.közf.!K93+'út üzemelt.'!K93+közvilágítás!K93+zöldterület!K93+'város-község'!K93+könyvtár!K93+gyermekjólét!K93+közművelődés!K93+civilszerv!K93+Fertőző!K93+'Egyéb szociális'!K93+'NEM KELL!!családseg.'!K93+'NEM KELL!Önkorm elsz.'!K93</f>
        <v>0</v>
      </c>
      <c r="L93" s="71">
        <f>igazgatás!L93+adók!L93+temető!L93+rendezvények!L93+'téli közf.'!L93+hosszúi.közf.!L93+'út üzemelt.'!L93+közvilágítás!L93+zöldterület!L93+'város-község'!L93+könyvtár!L93+közművelődés!L93+gyermekjólét!L93+'Egyéb szociális'!L93+'NEM KELL!!családseg.'!L93+'NEM KELL!Önkorm elsz.'!L93</f>
        <v>0</v>
      </c>
      <c r="M93" s="71">
        <f>igazgatás!M93+adók!M93+temető!M93+rendezvények!M93+'téli közf.'!M93+hosszúi.közf.!M93+'út üzemelt.'!M93+közvilágítás!M93+zöldterület!M93+'város-község'!M93+könyvtár!M93+gyermekjólét!M93+közművelődés!M93+civilszerv!M93+Fertőző!M93+'Egyéb szociális'!M93+'NEM KELL!!családseg.'!M93+'NEM KELL!Önkorm elsz.'!M93</f>
        <v>0</v>
      </c>
      <c r="N93" s="71">
        <f>igazgatás!N93+adók!N93+temető!N93+rendezvények!N93+'téli közf.'!N93+hosszúi.közf.!N93+'út üzemelt.'!N93+közvilágítás!N93+zöldterület!N93+'város-község'!N93+könyvtár!N93+gyermekjólét!N93+közművelődés!N93+civilszerv!N93+Fertőző!N93+'Egyéb szociális'!N93+'NEM KELL!!családseg.'!N93+'NEM KELL!Önkorm elsz.'!N93</f>
        <v>0</v>
      </c>
      <c r="O93" s="133" t="str">
        <f t="shared" si="4"/>
        <v xml:space="preserve"> </v>
      </c>
      <c r="P93" s="71">
        <f>igazgatás!P93+adók!P93+temető!P93+rendezvények!P93+'téli közf.'!P93+hosszúi.közf.!P93+'út üzemelt.'!P93+közvilágítás!P93+zöldterület!P93+'város-község'!P93+könyvtár!P93+gyermekjólét!P93+közművelődés!P93+civilszerv!P93+Fertőző!P93+'Egyéb szociális'!P93+'NEM KELL!!családseg.'!P93+'NEM KELL!Önkorm elsz.'!P93</f>
        <v>0</v>
      </c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71">
        <f>igazgatás!F94+adók!F94+temető!F94+rendezvények!F94+'téli közf.'!F94+hosszúi.közf.!F94+'út üzemelt.'!F94+közvilágítás!F94+zöldterület!F94+'város-község'!F94+könyvtár!F94+közművelődés!F94+gyermekjólét!F94+'Egyéb szociális'!F94+'NEM KELL!!családseg.'!F94+'NEM KELL!Önkorm elsz.'!F94</f>
        <v>0</v>
      </c>
      <c r="G94" s="71">
        <f>igazgatás!G94+adók!G94+temető!G94+rendezvények!G94+'téli közf.'!G94+hosszúi.közf.!G94+'út üzemelt.'!G94+közvilágítás!G94+zöldterület!G94+'város-község'!G94+könyvtár!G94+közművelődés!G94+gyermekjólét!G94+'Egyéb szociális'!G94+'NEM KELL!!családseg.'!G94+'NEM KELL!Önkorm elsz.'!G94</f>
        <v>0</v>
      </c>
      <c r="H94" s="71">
        <f>igazgatás!H94+adók!H94+temető!H94+rendezvények!H94+'téli közf.'!H94+hosszúi.közf.!H94+'út üzemelt.'!H94+közvilágítás!H94+zöldterület!H94+'város-község'!H94+könyvtár!H94+közművelődés!H94+gyermekjólét!H94+'Egyéb szociális'!H94+'NEM KELL!!családseg.'!H94+'NEM KELL!Önkorm elsz.'!H94</f>
        <v>0</v>
      </c>
      <c r="I94" s="71">
        <f>igazgatás!I94+adók!I94+temető!I94+rendezvények!I94+'téli közf.'!I94+hosszúi.közf.!I94+'út üzemelt.'!I94+közvilágítás!I94+zöldterület!I94+'város-község'!I94+könyvtár!I94+gyermekjólét!I94+közművelődés!I94+civilszerv!I94+Fertőző!I94+'Egyéb szociális'!I94+'NEM KELL!!családseg.'!I94+'NEM KELL!Önkorm elsz.'!I94</f>
        <v>0</v>
      </c>
      <c r="J94" s="133" t="str">
        <f t="shared" si="3"/>
        <v xml:space="preserve"> </v>
      </c>
      <c r="K94" s="71">
        <f>igazgatás!K94+adók!K94+temető!K94+rendezvények!K94+'téli közf.'!K94+hosszúi.közf.!K94+'út üzemelt.'!K94+közvilágítás!K94+zöldterület!K94+'város-község'!K94+könyvtár!K94+gyermekjólét!K94+közművelődés!K94+civilszerv!K94+Fertőző!K94+'Egyéb szociális'!K94+'NEM KELL!!családseg.'!K94+'NEM KELL!Önkorm elsz.'!K94</f>
        <v>0</v>
      </c>
      <c r="L94" s="71">
        <f>igazgatás!L94+adók!L94+temető!L94+rendezvények!L94+'téli közf.'!L94+hosszúi.közf.!L94+'út üzemelt.'!L94+közvilágítás!L94+zöldterület!L94+'város-község'!L94+könyvtár!L94+közművelődés!L94+gyermekjólét!L94+'Egyéb szociális'!L94+'NEM KELL!!családseg.'!L94+'NEM KELL!Önkorm elsz.'!L94</f>
        <v>0</v>
      </c>
      <c r="M94" s="71">
        <f>igazgatás!M94+adók!M94+temető!M94+rendezvények!M94+'téli közf.'!M94+hosszúi.közf.!M94+'út üzemelt.'!M94+közvilágítás!M94+zöldterület!M94+'város-község'!M94+könyvtár!M94+gyermekjólét!M94+közművelődés!M94+civilszerv!M94+Fertőző!M94+'Egyéb szociális'!M94+'NEM KELL!!családseg.'!M94+'NEM KELL!Önkorm elsz.'!M94</f>
        <v>0</v>
      </c>
      <c r="N94" s="71">
        <f>igazgatás!N94+adók!N94+temető!N94+rendezvények!N94+'téli közf.'!N94+hosszúi.közf.!N94+'út üzemelt.'!N94+közvilágítás!N94+zöldterület!N94+'város-község'!N94+könyvtár!N94+gyermekjólét!N94+közművelődés!N94+civilszerv!N94+Fertőző!N94+'Egyéb szociális'!N94+'NEM KELL!!családseg.'!N94+'NEM KELL!Önkorm elsz.'!N94</f>
        <v>0</v>
      </c>
      <c r="O94" s="133" t="str">
        <f t="shared" si="4"/>
        <v xml:space="preserve"> </v>
      </c>
      <c r="P94" s="71">
        <f>igazgatás!P94+adók!P94+temető!P94+rendezvények!P94+'téli közf.'!P94+hosszúi.közf.!P94+'út üzemelt.'!P94+közvilágítás!P94+zöldterület!P94+'város-község'!P94+könyvtár!P94+gyermekjólét!P94+közművelődés!P94+civilszerv!P94+Fertőző!P94+'Egyéb szociális'!P94+'NEM KELL!!családseg.'!P94+'NEM KELL!Önkorm elsz.'!P94</f>
        <v>0</v>
      </c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71">
        <f>igazgatás!F95+adók!F95+temető!F95+rendezvények!F95+'téli közf.'!F95+hosszúi.közf.!F95+'út üzemelt.'!F95+közvilágítás!F95+zöldterület!F95+'város-község'!F95+könyvtár!F95+közművelődés!F95+gyermekjólét!F95+'Egyéb szociális'!F95+'NEM KELL!!családseg.'!F95+'NEM KELL!Önkorm elsz.'!F95</f>
        <v>0</v>
      </c>
      <c r="G95" s="71">
        <f>igazgatás!G95+adók!G95+temető!G95+rendezvények!G95+'téli közf.'!G95+hosszúi.közf.!G95+'út üzemelt.'!G95+közvilágítás!G95+zöldterület!G95+'város-község'!G95+könyvtár!G95+közművelődés!G95+gyermekjólét!G95+'Egyéb szociális'!G95+'NEM KELL!!családseg.'!G95+'NEM KELL!Önkorm elsz.'!G95</f>
        <v>0</v>
      </c>
      <c r="H95" s="71">
        <f>igazgatás!H95+adók!H95+temető!H95+rendezvények!H95+'téli közf.'!H95+hosszúi.közf.!H95+'út üzemelt.'!H95+közvilágítás!H95+zöldterület!H95+'város-község'!H95+könyvtár!H95+közművelődés!H95+gyermekjólét!H95+'Egyéb szociális'!H95+'NEM KELL!!családseg.'!H95+'NEM KELL!Önkorm elsz.'!H95</f>
        <v>0</v>
      </c>
      <c r="I95" s="71">
        <f>igazgatás!I95+adók!I95+temető!I95+rendezvények!I95+'téli közf.'!I95+hosszúi.közf.!I95+'út üzemelt.'!I95+közvilágítás!I95+zöldterület!I95+'város-község'!I95+könyvtár!I95+gyermekjólét!I95+közművelődés!I95+civilszerv!I95+Fertőző!I95+'Egyéb szociális'!I95+'NEM KELL!!családseg.'!I95+'NEM KELL!Önkorm elsz.'!I95</f>
        <v>0</v>
      </c>
      <c r="J95" s="133" t="str">
        <f t="shared" si="3"/>
        <v xml:space="preserve"> </v>
      </c>
      <c r="K95" s="71">
        <f>igazgatás!K95+adók!K95+temető!K95+rendezvények!K95+'téli közf.'!K95+hosszúi.közf.!K95+'út üzemelt.'!K95+közvilágítás!K95+zöldterület!K95+'város-község'!K95+könyvtár!K95+gyermekjólét!K95+közművelődés!K95+civilszerv!K95+Fertőző!K95+'Egyéb szociális'!K95+'NEM KELL!!családseg.'!K95+'NEM KELL!Önkorm elsz.'!K95</f>
        <v>0</v>
      </c>
      <c r="L95" s="71">
        <f>igazgatás!L95+adók!L95+temető!L95+rendezvények!L95+'téli közf.'!L95+hosszúi.közf.!L95+'út üzemelt.'!L95+közvilágítás!L95+zöldterület!L95+'város-község'!L95+könyvtár!L95+közművelődés!L95+gyermekjólét!L95+'Egyéb szociális'!L95+'NEM KELL!!családseg.'!L95+'NEM KELL!Önkorm elsz.'!L95</f>
        <v>0</v>
      </c>
      <c r="M95" s="71">
        <f>igazgatás!M95+adók!M95+temető!M95+rendezvények!M95+'téli közf.'!M95+hosszúi.közf.!M95+'út üzemelt.'!M95+közvilágítás!M95+zöldterület!M95+'város-község'!M95+könyvtár!M95+gyermekjólét!M95+közművelődés!M95+civilszerv!M95+Fertőző!M95+'Egyéb szociális'!M95+'NEM KELL!!családseg.'!M95+'NEM KELL!Önkorm elsz.'!M95</f>
        <v>0</v>
      </c>
      <c r="N95" s="71">
        <f>igazgatás!N95+adók!N95+temető!N95+rendezvények!N95+'téli közf.'!N95+hosszúi.közf.!N95+'út üzemelt.'!N95+közvilágítás!N95+zöldterület!N95+'város-község'!N95+könyvtár!N95+gyermekjólét!N95+közművelődés!N95+civilszerv!N95+Fertőző!N95+'Egyéb szociális'!N95+'NEM KELL!!családseg.'!N95+'NEM KELL!Önkorm elsz.'!N95</f>
        <v>0</v>
      </c>
      <c r="O95" s="133" t="str">
        <f t="shared" si="4"/>
        <v xml:space="preserve"> </v>
      </c>
      <c r="P95" s="71">
        <f>igazgatás!P95+adók!P95+temető!P95+rendezvények!P95+'téli közf.'!P95+hosszúi.közf.!P95+'út üzemelt.'!P95+közvilágítás!P95+zöldterület!P95+'város-község'!P95+könyvtár!P95+gyermekjólét!P95+közművelődés!P95+civilszerv!P95+Fertőző!P95+'Egyéb szociális'!P95+'NEM KELL!!családseg.'!P95+'NEM KELL!Önkorm elsz.'!P95</f>
        <v>0</v>
      </c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71">
        <f>igazgatás!F96+adók!F96+temető!F96+rendezvények!F96+'téli közf.'!F96+hosszúi.közf.!F96+'út üzemelt.'!F96+közvilágítás!F96+zöldterület!F96+'város-község'!F96+könyvtár!F96+közművelődés!F96+gyermekjólét!F96+'Egyéb szociális'!F96+'NEM KELL!!családseg.'!F96+'NEM KELL!Önkorm elsz.'!F96</f>
        <v>0</v>
      </c>
      <c r="G96" s="71">
        <f>igazgatás!G96+adók!G96+temető!G96+rendezvények!G96+'téli közf.'!G96+hosszúi.közf.!G96+'út üzemelt.'!G96+közvilágítás!G96+zöldterület!G96+'város-község'!G96+könyvtár!G96+közművelődés!G96+gyermekjólét!G96+'Egyéb szociális'!G96+'NEM KELL!!családseg.'!G96+'NEM KELL!Önkorm elsz.'!G96</f>
        <v>0</v>
      </c>
      <c r="H96" s="71">
        <f>igazgatás!H96+adók!H96+temető!H96+rendezvények!H96+'téli közf.'!H96+hosszúi.közf.!H96+'út üzemelt.'!H96+közvilágítás!H96+zöldterület!H96+'város-község'!H96+könyvtár!H96+közművelődés!H96+gyermekjólét!H96+'Egyéb szociális'!H96+'NEM KELL!!családseg.'!H96+'NEM KELL!Önkorm elsz.'!H96</f>
        <v>0</v>
      </c>
      <c r="I96" s="71">
        <f>igazgatás!I96+adók!I96+temető!I96+rendezvények!I96+'téli közf.'!I96+hosszúi.közf.!I96+'út üzemelt.'!I96+közvilágítás!I96+zöldterület!I96+'város-község'!I96+könyvtár!I96+gyermekjólét!I96+közművelődés!I96+civilszerv!I96+Fertőző!I96+'Egyéb szociális'!I96+'NEM KELL!!családseg.'!I96+'NEM KELL!Önkorm elsz.'!I96</f>
        <v>0</v>
      </c>
      <c r="J96" s="133" t="str">
        <f t="shared" si="3"/>
        <v xml:space="preserve"> </v>
      </c>
      <c r="K96" s="71">
        <f>igazgatás!K96+adók!K96+temető!K96+rendezvények!K96+'téli közf.'!K96+hosszúi.közf.!K96+'út üzemelt.'!K96+közvilágítás!K96+zöldterület!K96+'város-község'!K96+könyvtár!K96+gyermekjólét!K96+közművelődés!K96+civilszerv!K96+Fertőző!K96+'Egyéb szociális'!K96+'NEM KELL!!családseg.'!K96+'NEM KELL!Önkorm elsz.'!K96</f>
        <v>0</v>
      </c>
      <c r="L96" s="71">
        <f>igazgatás!L96+adók!L96+temető!L96+rendezvények!L96+'téli közf.'!L96+hosszúi.közf.!L96+'út üzemelt.'!L96+közvilágítás!L96+zöldterület!L96+'város-község'!L96+könyvtár!L96+közművelődés!L96+gyermekjólét!L96+'Egyéb szociális'!L96+'NEM KELL!!családseg.'!L96+'NEM KELL!Önkorm elsz.'!L96</f>
        <v>0</v>
      </c>
      <c r="M96" s="71">
        <f>igazgatás!M96+adók!M96+temető!M96+rendezvények!M96+'téli közf.'!M96+hosszúi.közf.!M96+'út üzemelt.'!M96+közvilágítás!M96+zöldterület!M96+'város-község'!M96+könyvtár!M96+gyermekjólét!M96+közművelődés!M96+civilszerv!M96+Fertőző!M96+'Egyéb szociális'!M96+'NEM KELL!!családseg.'!M96+'NEM KELL!Önkorm elsz.'!M96</f>
        <v>0</v>
      </c>
      <c r="N96" s="71">
        <f>igazgatás!N96+adók!N96+temető!N96+rendezvények!N96+'téli közf.'!N96+hosszúi.közf.!N96+'út üzemelt.'!N96+közvilágítás!N96+zöldterület!N96+'város-község'!N96+könyvtár!N96+gyermekjólét!N96+közművelődés!N96+civilszerv!N96+Fertőző!N96+'Egyéb szociális'!N96+'NEM KELL!!családseg.'!N96+'NEM KELL!Önkorm elsz.'!N96</f>
        <v>0</v>
      </c>
      <c r="O96" s="133" t="str">
        <f t="shared" si="4"/>
        <v xml:space="preserve"> </v>
      </c>
      <c r="P96" s="71">
        <f>igazgatás!P96+adók!P96+temető!P96+rendezvények!P96+'téli közf.'!P96+hosszúi.közf.!P96+'út üzemelt.'!P96+közvilágítás!P96+zöldterület!P96+'város-község'!P96+könyvtár!P96+gyermekjólét!P96+közművelődés!P96+civilszerv!P96+Fertőző!P96+'Egyéb szociális'!P96+'NEM KELL!!családseg.'!P96+'NEM KELL!Önkorm elsz.'!P96</f>
        <v>0</v>
      </c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71">
        <f>igazgatás!F97+adók!F97+temető!F97+rendezvények!F97+'téli közf.'!F97+hosszúi.közf.!F97+'út üzemelt.'!F97+közvilágítás!F97+zöldterület!F97+'város-község'!F97+könyvtár!F97+közművelődés!F97+gyermekjólét!F97+'Egyéb szociális'!F97+'NEM KELL!!családseg.'!F97+'NEM KELL!Önkorm elsz.'!F97</f>
        <v>0</v>
      </c>
      <c r="G97" s="71">
        <f>igazgatás!G97+adók!G97+temető!G97+rendezvények!G97+'téli közf.'!G97+hosszúi.közf.!G97+'út üzemelt.'!G97+közvilágítás!G97+zöldterület!G97+'város-község'!G97+könyvtár!G97+közművelődés!G97+gyermekjólét!G97+'Egyéb szociális'!G97+'NEM KELL!!családseg.'!G97+'NEM KELL!Önkorm elsz.'!G97</f>
        <v>0</v>
      </c>
      <c r="H97" s="71">
        <f>igazgatás!H97+adók!H97+temető!H97+rendezvények!H97+'téli közf.'!H97+hosszúi.közf.!H97+'út üzemelt.'!H97+közvilágítás!H97+zöldterület!H97+'város-község'!H97+könyvtár!H97+közművelődés!H97+gyermekjólét!H97+'Egyéb szociális'!H97+'NEM KELL!!családseg.'!H97+'NEM KELL!Önkorm elsz.'!H97</f>
        <v>0</v>
      </c>
      <c r="I97" s="71">
        <f>igazgatás!I97+adók!I97+temető!I97+rendezvények!I97+'téli közf.'!I97+hosszúi.közf.!I97+'út üzemelt.'!I97+közvilágítás!I97+zöldterület!I97+'város-község'!I97+könyvtár!I97+gyermekjólét!I97+közművelődés!I97+civilszerv!I97+Fertőző!I97+'Egyéb szociális'!I97+'NEM KELL!!családseg.'!I97+'NEM KELL!Önkorm elsz.'!I97</f>
        <v>0</v>
      </c>
      <c r="J97" s="133" t="str">
        <f t="shared" si="3"/>
        <v xml:space="preserve"> </v>
      </c>
      <c r="K97" s="71">
        <f>igazgatás!K97+adók!K97+temető!K97+rendezvények!K97+'téli közf.'!K97+hosszúi.közf.!K97+'út üzemelt.'!K97+közvilágítás!K97+zöldterület!K97+'város-község'!K97+könyvtár!K97+gyermekjólét!K97+közművelődés!K97+civilszerv!K97+Fertőző!K97+'Egyéb szociális'!K97+'NEM KELL!!családseg.'!K97+'NEM KELL!Önkorm elsz.'!K97</f>
        <v>0</v>
      </c>
      <c r="L97" s="71">
        <f>igazgatás!L97+adók!L97+temető!L97+rendezvények!L97+'téli közf.'!L97+hosszúi.közf.!L97+'út üzemelt.'!L97+közvilágítás!L97+zöldterület!L97+'város-község'!L97+könyvtár!L97+közművelődés!L97+gyermekjólét!L97+'Egyéb szociális'!L97+'NEM KELL!!családseg.'!L97+'NEM KELL!Önkorm elsz.'!L97</f>
        <v>0</v>
      </c>
      <c r="M97" s="71">
        <f>igazgatás!M97+adók!M97+temető!M97+rendezvények!M97+'téli közf.'!M97+hosszúi.közf.!M97+'út üzemelt.'!M97+közvilágítás!M97+zöldterület!M97+'város-község'!M97+könyvtár!M97+gyermekjólét!M97+közművelődés!M97+civilszerv!M97+Fertőző!M97+'Egyéb szociális'!M97+'NEM KELL!!családseg.'!M97+'NEM KELL!Önkorm elsz.'!M97</f>
        <v>0</v>
      </c>
      <c r="N97" s="71">
        <f>igazgatás!N97+adók!N97+temető!N97+rendezvények!N97+'téli közf.'!N97+hosszúi.közf.!N97+'út üzemelt.'!N97+közvilágítás!N97+zöldterület!N97+'város-község'!N97+könyvtár!N97+gyermekjólét!N97+közművelődés!N97+civilszerv!N97+Fertőző!N97+'Egyéb szociális'!N97+'NEM KELL!!családseg.'!N97+'NEM KELL!Önkorm elsz.'!N97</f>
        <v>0</v>
      </c>
      <c r="O97" s="133" t="str">
        <f t="shared" si="4"/>
        <v xml:space="preserve"> </v>
      </c>
      <c r="P97" s="71">
        <f>igazgatás!P97+adók!P97+temető!P97+rendezvények!P97+'téli közf.'!P97+hosszúi.közf.!P97+'út üzemelt.'!P97+közvilágítás!P97+zöldterület!P97+'város-község'!P97+könyvtár!P97+gyermekjólét!P97+közművelődés!P97+civilszerv!P97+Fertőző!P97+'Egyéb szociális'!P97+'NEM KELL!!családseg.'!P97+'NEM KELL!Önkorm elsz.'!P97</f>
        <v>0</v>
      </c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71">
        <f>igazgatás!F98+adók!F98+temető!F98+rendezvények!F98+'téli közf.'!F98+hosszúi.közf.!F98+'út üzemelt.'!F98+közvilágítás!F98+zöldterület!F98+'város-község'!F98+könyvtár!F98+közművelődés!F98+gyermekjólét!F98+'Egyéb szociális'!F98+'NEM KELL!!családseg.'!F98+'NEM KELL!Önkorm elsz.'!F98</f>
        <v>0</v>
      </c>
      <c r="G98" s="71">
        <f>igazgatás!G98+adók!G98+temető!G98+rendezvények!G98+'téli közf.'!G98+hosszúi.közf.!G98+'út üzemelt.'!G98+közvilágítás!G98+zöldterület!G98+'város-község'!G98+könyvtár!G98+közművelődés!G98+gyermekjólét!G98+'Egyéb szociális'!G98+'NEM KELL!!családseg.'!G98+'NEM KELL!Önkorm elsz.'!G98</f>
        <v>0</v>
      </c>
      <c r="H98" s="71">
        <f>igazgatás!H98+adók!H98+temető!H98+rendezvények!H98+'téli közf.'!H98+hosszúi.közf.!H98+'út üzemelt.'!H98+közvilágítás!H98+zöldterület!H98+'város-község'!H98+könyvtár!H98+közművelődés!H98+gyermekjólét!H98+'Egyéb szociális'!H98+'NEM KELL!!családseg.'!H98+'NEM KELL!Önkorm elsz.'!H98</f>
        <v>0</v>
      </c>
      <c r="I98" s="71">
        <f>igazgatás!I98+adók!I98+temető!I98+rendezvények!I98+'téli közf.'!I98+hosszúi.közf.!I98+'út üzemelt.'!I98+közvilágítás!I98+zöldterület!I98+'város-község'!I98+könyvtár!I98+gyermekjólét!I98+közművelődés!I98+civilszerv!I98+Fertőző!I98+'Egyéb szociális'!I98+'NEM KELL!!családseg.'!I98+'NEM KELL!Önkorm elsz.'!I98</f>
        <v>0</v>
      </c>
      <c r="J98" s="133" t="str">
        <f t="shared" si="3"/>
        <v xml:space="preserve"> </v>
      </c>
      <c r="K98" s="71">
        <f>igazgatás!K98+adók!K98+temető!K98+rendezvények!K98+'téli közf.'!K98+hosszúi.közf.!K98+'út üzemelt.'!K98+közvilágítás!K98+zöldterület!K98+'város-község'!K98+könyvtár!K98+gyermekjólét!K98+közművelődés!K98+civilszerv!K98+Fertőző!K98+'Egyéb szociális'!K98+'NEM KELL!!családseg.'!K98+'NEM KELL!Önkorm elsz.'!K98</f>
        <v>0</v>
      </c>
      <c r="L98" s="71">
        <f>igazgatás!L98+adók!L98+temető!L98+rendezvények!L98+'téli közf.'!L98+hosszúi.közf.!L98+'út üzemelt.'!L98+közvilágítás!L98+zöldterület!L98+'város-község'!L98+könyvtár!L98+közművelődés!L98+gyermekjólét!L98+'Egyéb szociális'!L98+'NEM KELL!!családseg.'!L98+'NEM KELL!Önkorm elsz.'!L98</f>
        <v>0</v>
      </c>
      <c r="M98" s="71">
        <f>igazgatás!M98+adók!M98+temető!M98+rendezvények!M98+'téli közf.'!M98+hosszúi.közf.!M98+'út üzemelt.'!M98+közvilágítás!M98+zöldterület!M98+'város-község'!M98+könyvtár!M98+gyermekjólét!M98+közművelődés!M98+civilszerv!M98+Fertőző!M98+'Egyéb szociális'!M98+'NEM KELL!!családseg.'!M98+'NEM KELL!Önkorm elsz.'!M98</f>
        <v>0</v>
      </c>
      <c r="N98" s="71">
        <f>igazgatás!N98+adók!N98+temető!N98+rendezvények!N98+'téli közf.'!N98+hosszúi.közf.!N98+'út üzemelt.'!N98+közvilágítás!N98+zöldterület!N98+'város-község'!N98+könyvtár!N98+gyermekjólét!N98+közművelődés!N98+civilszerv!N98+Fertőző!N98+'Egyéb szociális'!N98+'NEM KELL!!családseg.'!N98+'NEM KELL!Önkorm elsz.'!N98</f>
        <v>0</v>
      </c>
      <c r="O98" s="133" t="str">
        <f t="shared" si="4"/>
        <v xml:space="preserve"> </v>
      </c>
      <c r="P98" s="71">
        <f>igazgatás!P98+adók!P98+temető!P98+rendezvények!P98+'téli közf.'!P98+hosszúi.közf.!P98+'út üzemelt.'!P98+közvilágítás!P98+zöldterület!P98+'város-község'!P98+könyvtár!P98+gyermekjólét!P98+közművelődés!P98+civilszerv!P98+Fertőző!P98+'Egyéb szociális'!P98+'NEM KELL!!családseg.'!P98+'NEM KELL!Önkorm elsz.'!P98</f>
        <v>0</v>
      </c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71">
        <f>igazgatás!F99+adók!F99+temető!F99+rendezvények!F99+'téli közf.'!F99+hosszúi.közf.!F99+'út üzemelt.'!F99+közvilágítás!F99+zöldterület!F99+'város-község'!F99+könyvtár!F99+közművelődés!F99+gyermekjólét!F99+'Egyéb szociális'!F99+'NEM KELL!!családseg.'!F99+'NEM KELL!Önkorm elsz.'!F99</f>
        <v>0</v>
      </c>
      <c r="G99" s="71">
        <f>igazgatás!G99+adók!G99+temető!G99+rendezvények!G99+'téli közf.'!G99+hosszúi.közf.!G99+'út üzemelt.'!G99+közvilágítás!G99+zöldterület!G99+'város-község'!G99+könyvtár!G99+közművelődés!G99+gyermekjólét!G99+'Egyéb szociális'!G99+'NEM KELL!!családseg.'!G99+'NEM KELL!Önkorm elsz.'!G99</f>
        <v>0</v>
      </c>
      <c r="H99" s="71">
        <f>igazgatás!H99+adók!H99+temető!H99+rendezvények!H99+'téli közf.'!H99+hosszúi.közf.!H99+'út üzemelt.'!H99+közvilágítás!H99+zöldterület!H99+'város-község'!H99+könyvtár!H99+közművelődés!H99+gyermekjólét!H99+'Egyéb szociális'!H99+'NEM KELL!!családseg.'!H99+'NEM KELL!Önkorm elsz.'!H99</f>
        <v>0</v>
      </c>
      <c r="I99" s="71">
        <f>igazgatás!I99+adók!I99+temető!I99+rendezvények!I99+'téli közf.'!I99+hosszúi.közf.!I99+'út üzemelt.'!I99+közvilágítás!I99+zöldterület!I99+'város-község'!I99+könyvtár!I99+gyermekjólét!I99+közművelődés!I99+civilszerv!I99+Fertőző!I99+'Egyéb szociális'!I99+'NEM KELL!!családseg.'!I99+'NEM KELL!Önkorm elsz.'!I99</f>
        <v>0</v>
      </c>
      <c r="J99" s="133" t="str">
        <f t="shared" si="3"/>
        <v xml:space="preserve"> </v>
      </c>
      <c r="K99" s="71">
        <f>igazgatás!K99+adók!K99+temető!K99+rendezvények!K99+'téli közf.'!K99+hosszúi.közf.!K99+'út üzemelt.'!K99+közvilágítás!K99+zöldterület!K99+'város-község'!K99+könyvtár!K99+gyermekjólét!K99+közművelődés!K99+civilszerv!K99+Fertőző!K99+'Egyéb szociális'!K99+'NEM KELL!!családseg.'!K99+'NEM KELL!Önkorm elsz.'!K99</f>
        <v>0</v>
      </c>
      <c r="L99" s="71">
        <f>igazgatás!L99+adók!L99+temető!L99+rendezvények!L99+'téli közf.'!L99+hosszúi.közf.!L99+'út üzemelt.'!L99+közvilágítás!L99+zöldterület!L99+'város-község'!L99+könyvtár!L99+közművelődés!L99+gyermekjólét!L99+'Egyéb szociális'!L99+'NEM KELL!!családseg.'!L99+'NEM KELL!Önkorm elsz.'!L99</f>
        <v>0</v>
      </c>
      <c r="M99" s="71">
        <f>igazgatás!M99+adók!M99+temető!M99+rendezvények!M99+'téli közf.'!M99+hosszúi.közf.!M99+'út üzemelt.'!M99+közvilágítás!M99+zöldterület!M99+'város-község'!M99+könyvtár!M99+gyermekjólét!M99+közművelődés!M99+civilszerv!M99+Fertőző!M99+'Egyéb szociális'!M99+'NEM KELL!!családseg.'!M99+'NEM KELL!Önkorm elsz.'!M99</f>
        <v>0</v>
      </c>
      <c r="N99" s="71">
        <f>igazgatás!N99+adók!N99+temető!N99+rendezvények!N99+'téli közf.'!N99+hosszúi.közf.!N99+'út üzemelt.'!N99+közvilágítás!N99+zöldterület!N99+'város-község'!N99+könyvtár!N99+gyermekjólét!N99+közművelődés!N99+civilszerv!N99+Fertőző!N99+'Egyéb szociális'!N99+'NEM KELL!!családseg.'!N99+'NEM KELL!Önkorm elsz.'!N99</f>
        <v>0</v>
      </c>
      <c r="O99" s="133" t="str">
        <f t="shared" si="4"/>
        <v xml:space="preserve"> </v>
      </c>
      <c r="P99" s="71">
        <f>igazgatás!P99+adók!P99+temető!P99+rendezvények!P99+'téli közf.'!P99+hosszúi.közf.!P99+'út üzemelt.'!P99+közvilágítás!P99+zöldterület!P99+'város-község'!P99+könyvtár!P99+gyermekjólét!P99+közművelődés!P99+civilszerv!P99+Fertőző!P99+'Egyéb szociális'!P99+'NEM KELL!!családseg.'!P99+'NEM KELL!Önkorm elsz.'!P99</f>
        <v>0</v>
      </c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71">
        <f>igazgatás!F100+adók!F100+temető!F100+rendezvények!F100+'téli közf.'!F100+hosszúi.közf.!F100+'út üzemelt.'!F100+közvilágítás!F100+zöldterület!F100+'város-község'!F100+könyvtár!F100+közművelődés!F100+gyermekjólét!F100+'Egyéb szociális'!F100+'NEM KELL!!családseg.'!F100+'NEM KELL!Önkorm elsz.'!F100</f>
        <v>0</v>
      </c>
      <c r="G100" s="71">
        <f>igazgatás!G100+adók!G100+temető!G100+rendezvények!G100+'téli közf.'!G100+hosszúi.közf.!G100+'út üzemelt.'!G100+közvilágítás!G100+zöldterület!G100+'város-község'!G100+könyvtár!G100+közművelődés!G100+gyermekjólét!G100+'Egyéb szociális'!G100+'NEM KELL!!családseg.'!G100+'NEM KELL!Önkorm elsz.'!G100</f>
        <v>0</v>
      </c>
      <c r="H100" s="71">
        <f>igazgatás!H100+adók!H100+temető!H100+rendezvények!H100+'téli közf.'!H100+hosszúi.közf.!H100+'út üzemelt.'!H100+közvilágítás!H100+zöldterület!H100+'város-község'!H100+könyvtár!H100+közművelődés!H100+gyermekjólét!H100+'Egyéb szociális'!H100+'NEM KELL!!családseg.'!H100+'NEM KELL!Önkorm elsz.'!H100</f>
        <v>0</v>
      </c>
      <c r="I100" s="71">
        <f>igazgatás!I100+adók!I100+temető!I100+rendezvények!I100+'téli közf.'!I100+hosszúi.közf.!I100+'út üzemelt.'!I100+közvilágítás!I100+zöldterület!I100+'város-község'!I100+könyvtár!I100+gyermekjólét!I100+közművelődés!I100+civilszerv!I100+Fertőző!I100+'Egyéb szociális'!I100+'NEM KELL!!családseg.'!I100+'NEM KELL!Önkorm elsz.'!I100</f>
        <v>0</v>
      </c>
      <c r="J100" s="133" t="str">
        <f t="shared" si="3"/>
        <v xml:space="preserve"> </v>
      </c>
      <c r="K100" s="71">
        <f>igazgatás!K100+adók!K100+temető!K100+rendezvények!K100+'téli közf.'!K100+hosszúi.közf.!K100+'út üzemelt.'!K100+közvilágítás!K100+zöldterület!K100+'város-község'!K100+könyvtár!K100+gyermekjólét!K100+közművelődés!K100+civilszerv!K100+Fertőző!K100+'Egyéb szociális'!K100+'NEM KELL!!családseg.'!K100+'NEM KELL!Önkorm elsz.'!K100</f>
        <v>0</v>
      </c>
      <c r="L100" s="71">
        <f>igazgatás!L100+adók!L100+temető!L100+rendezvények!L100+'téli közf.'!L100+hosszúi.közf.!L100+'út üzemelt.'!L100+közvilágítás!L100+zöldterület!L100+'város-község'!L100+könyvtár!L100+közművelődés!L100+gyermekjólét!L100+'Egyéb szociális'!L100+'NEM KELL!!családseg.'!L100+'NEM KELL!Önkorm elsz.'!L100</f>
        <v>0</v>
      </c>
      <c r="M100" s="71">
        <f>igazgatás!M100+adók!M100+temető!M100+rendezvények!M100+'téli közf.'!M100+hosszúi.közf.!M100+'út üzemelt.'!M100+közvilágítás!M100+zöldterület!M100+'város-község'!M100+könyvtár!M100+gyermekjólét!M100+közművelődés!M100+civilszerv!M100+Fertőző!M100+'Egyéb szociális'!M100+'NEM KELL!!családseg.'!M100+'NEM KELL!Önkorm elsz.'!M100</f>
        <v>0</v>
      </c>
      <c r="N100" s="71">
        <f>igazgatás!N100+adók!N100+temető!N100+rendezvények!N100+'téli közf.'!N100+hosszúi.közf.!N100+'út üzemelt.'!N100+közvilágítás!N100+zöldterület!N100+'város-község'!N100+könyvtár!N100+gyermekjólét!N100+közművelődés!N100+civilszerv!N100+Fertőző!N100+'Egyéb szociális'!N100+'NEM KELL!!családseg.'!N100+'NEM KELL!Önkorm elsz.'!N100</f>
        <v>0</v>
      </c>
      <c r="O100" s="133" t="str">
        <f t="shared" si="4"/>
        <v xml:space="preserve"> </v>
      </c>
      <c r="P100" s="71">
        <f>igazgatás!P100+adók!P100+temető!P100+rendezvények!P100+'téli közf.'!P100+hosszúi.közf.!P100+'út üzemelt.'!P100+közvilágítás!P100+zöldterület!P100+'város-község'!P100+könyvtár!P100+gyermekjólét!P100+közművelődés!P100+civilszerv!P100+Fertőző!P100+'Egyéb szociális'!P100+'NEM KELL!!családseg.'!P100+'NEM KELL!Önkorm elsz.'!P100</f>
        <v>0</v>
      </c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71">
        <f>igazgatás!F101+adók!F101+temető!F101+rendezvények!F101+'téli közf.'!F101+hosszúi.közf.!F101+'út üzemelt.'!F101+közvilágítás!F101+zöldterület!F101+'város-község'!F101+könyvtár!F101+közművelődés!F101+gyermekjólét!F101+'Egyéb szociális'!F101+'NEM KELL!!családseg.'!F101+'NEM KELL!Önkorm elsz.'!F101</f>
        <v>0</v>
      </c>
      <c r="G101" s="71">
        <f>igazgatás!G101+adók!G101+temető!G101+rendezvények!G101+'téli közf.'!G101+hosszúi.közf.!G101+'út üzemelt.'!G101+közvilágítás!G101+zöldterület!G101+'város-község'!G101+könyvtár!G101+közművelődés!G101+gyermekjólét!G101+'Egyéb szociális'!G101+'NEM KELL!!családseg.'!G101+'NEM KELL!Önkorm elsz.'!G101</f>
        <v>0</v>
      </c>
      <c r="H101" s="71">
        <f>igazgatás!H101+adók!H101+temető!H101+rendezvények!H101+'téli közf.'!H101+hosszúi.közf.!H101+'út üzemelt.'!H101+közvilágítás!H101+zöldterület!H101+'város-község'!H101+könyvtár!H101+közművelődés!H101+gyermekjólét!H101+'Egyéb szociális'!H101+'NEM KELL!!családseg.'!H101+'NEM KELL!Önkorm elsz.'!H101</f>
        <v>0</v>
      </c>
      <c r="I101" s="71">
        <f>igazgatás!I101+adók!I101+temető!I101+rendezvények!I101+'téli közf.'!I101+hosszúi.közf.!I101+'út üzemelt.'!I101+közvilágítás!I101+zöldterület!I101+'város-község'!I101+könyvtár!I101+gyermekjólét!I101+közművelődés!I101+civilszerv!I101+Fertőző!I101+'Egyéb szociális'!I101+'NEM KELL!!családseg.'!I101+'NEM KELL!Önkorm elsz.'!I101</f>
        <v>0</v>
      </c>
      <c r="J101" s="133" t="str">
        <f t="shared" si="3"/>
        <v xml:space="preserve"> </v>
      </c>
      <c r="K101" s="71">
        <f>igazgatás!K101+adók!K101+temető!K101+rendezvények!K101+'téli közf.'!K101+hosszúi.közf.!K101+'út üzemelt.'!K101+közvilágítás!K101+zöldterület!K101+'város-község'!K101+könyvtár!K101+gyermekjólét!K101+közművelődés!K101+civilszerv!K101+Fertőző!K101+'Egyéb szociális'!K101+'NEM KELL!!családseg.'!K101+'NEM KELL!Önkorm elsz.'!K101</f>
        <v>0</v>
      </c>
      <c r="L101" s="71">
        <f>igazgatás!L101+adók!L101+temető!L101+rendezvények!L101+'téli közf.'!L101+hosszúi.közf.!L101+'út üzemelt.'!L101+közvilágítás!L101+zöldterület!L101+'város-község'!L101+könyvtár!L101+közművelődés!L101+gyermekjólét!L101+'Egyéb szociális'!L101+'NEM KELL!!családseg.'!L101+'NEM KELL!Önkorm elsz.'!L101</f>
        <v>0</v>
      </c>
      <c r="M101" s="71">
        <f>igazgatás!M101+adók!M101+temető!M101+rendezvények!M101+'téli közf.'!M101+hosszúi.közf.!M101+'út üzemelt.'!M101+közvilágítás!M101+zöldterület!M101+'város-község'!M101+könyvtár!M101+gyermekjólét!M101+közművelődés!M101+civilszerv!M101+Fertőző!M101+'Egyéb szociális'!M101+'NEM KELL!!családseg.'!M101+'NEM KELL!Önkorm elsz.'!M101</f>
        <v>0</v>
      </c>
      <c r="N101" s="71">
        <f>igazgatás!N101+adók!N101+temető!N101+rendezvények!N101+'téli közf.'!N101+hosszúi.közf.!N101+'út üzemelt.'!N101+közvilágítás!N101+zöldterület!N101+'város-község'!N101+könyvtár!N101+gyermekjólét!N101+közművelődés!N101+civilszerv!N101+Fertőző!N101+'Egyéb szociális'!N101+'NEM KELL!!családseg.'!N101+'NEM KELL!Önkorm elsz.'!N101</f>
        <v>0</v>
      </c>
      <c r="O101" s="133" t="str">
        <f t="shared" si="4"/>
        <v xml:space="preserve"> </v>
      </c>
      <c r="P101" s="71">
        <f>igazgatás!P101+adók!P101+temető!P101+rendezvények!P101+'téli közf.'!P101+hosszúi.közf.!P101+'út üzemelt.'!P101+közvilágítás!P101+zöldterület!P101+'város-község'!P101+könyvtár!P101+gyermekjólét!P101+közművelődés!P101+civilszerv!P101+Fertőző!P101+'Egyéb szociális'!P101+'NEM KELL!!családseg.'!P101+'NEM KELL!Önkorm elsz.'!P101</f>
        <v>0</v>
      </c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71">
        <f>igazgatás!F102+adók!F102+temető!F102+rendezvények!F102+'téli közf.'!F102+hosszúi.közf.!F102+'út üzemelt.'!F102+közvilágítás!F102+zöldterület!F102+'város-község'!F102+könyvtár!F102+közművelődés!F102+gyermekjólét!F102+'Egyéb szociális'!F102+'NEM KELL!!családseg.'!F102+'NEM KELL!Önkorm elsz.'!F102</f>
        <v>0</v>
      </c>
      <c r="G102" s="71">
        <f>igazgatás!G102+adók!G102+temető!G102+rendezvények!G102+'téli közf.'!G102+hosszúi.közf.!G102+'út üzemelt.'!G102+közvilágítás!G102+zöldterület!G102+'város-község'!G102+könyvtár!G102+közművelődés!G102+gyermekjólét!G102+'Egyéb szociális'!G102+'NEM KELL!!családseg.'!G102+'NEM KELL!Önkorm elsz.'!G102</f>
        <v>0</v>
      </c>
      <c r="H102" s="71">
        <f>igazgatás!H102+adók!H102+temető!H102+rendezvények!H102+'téli közf.'!H102+hosszúi.közf.!H102+'út üzemelt.'!H102+közvilágítás!H102+zöldterület!H102+'város-község'!H102+könyvtár!H102+közművelődés!H102+gyermekjólét!H102+'Egyéb szociális'!H102+'NEM KELL!!családseg.'!H102+'NEM KELL!Önkorm elsz.'!H102</f>
        <v>0</v>
      </c>
      <c r="I102" s="71">
        <f>igazgatás!I102+adók!I102+temető!I102+rendezvények!I102+'téli közf.'!I102+hosszúi.közf.!I102+'út üzemelt.'!I102+közvilágítás!I102+zöldterület!I102+'város-község'!I102+könyvtár!I102+gyermekjólét!I102+közművelődés!I102+civilszerv!I102+Fertőző!I102+'Egyéb szociális'!I102+'NEM KELL!!családseg.'!I102+'NEM KELL!Önkorm elsz.'!I102</f>
        <v>0</v>
      </c>
      <c r="J102" s="133" t="str">
        <f t="shared" si="3"/>
        <v xml:space="preserve"> </v>
      </c>
      <c r="K102" s="71">
        <f>igazgatás!K102+adók!K102+temető!K102+rendezvények!K102+'téli közf.'!K102+hosszúi.közf.!K102+'út üzemelt.'!K102+közvilágítás!K102+zöldterület!K102+'város-község'!K102+könyvtár!K102+gyermekjólét!K102+közművelődés!K102+civilszerv!K102+Fertőző!K102+'Egyéb szociális'!K102+'NEM KELL!!családseg.'!K102+'NEM KELL!Önkorm elsz.'!K102</f>
        <v>0</v>
      </c>
      <c r="L102" s="71">
        <f>igazgatás!L102+adók!L102+temető!L102+rendezvények!L102+'téli közf.'!L102+hosszúi.közf.!L102+'út üzemelt.'!L102+közvilágítás!L102+zöldterület!L102+'város-község'!L102+könyvtár!L102+közművelődés!L102+gyermekjólét!L102+'Egyéb szociális'!L102+'NEM KELL!!családseg.'!L102+'NEM KELL!Önkorm elsz.'!L102</f>
        <v>0</v>
      </c>
      <c r="M102" s="71">
        <f>igazgatás!M102+adók!M102+temető!M102+rendezvények!M102+'téli közf.'!M102+hosszúi.közf.!M102+'út üzemelt.'!M102+közvilágítás!M102+zöldterület!M102+'város-község'!M102+könyvtár!M102+gyermekjólét!M102+közművelődés!M102+civilszerv!M102+Fertőző!M102+'Egyéb szociális'!M102+'NEM KELL!!családseg.'!M102+'NEM KELL!Önkorm elsz.'!M102</f>
        <v>0</v>
      </c>
      <c r="N102" s="71">
        <f>igazgatás!N102+adók!N102+temető!N102+rendezvények!N102+'téli közf.'!N102+hosszúi.közf.!N102+'út üzemelt.'!N102+közvilágítás!N102+zöldterület!N102+'város-község'!N102+könyvtár!N102+gyermekjólét!N102+közművelődés!N102+civilszerv!N102+Fertőző!N102+'Egyéb szociális'!N102+'NEM KELL!!családseg.'!N102+'NEM KELL!Önkorm elsz.'!N102</f>
        <v>0</v>
      </c>
      <c r="O102" s="133" t="str">
        <f t="shared" si="4"/>
        <v xml:space="preserve"> </v>
      </c>
      <c r="P102" s="71">
        <f>igazgatás!P102+adók!P102+temető!P102+rendezvények!P102+'téli közf.'!P102+hosszúi.közf.!P102+'út üzemelt.'!P102+közvilágítás!P102+zöldterület!P102+'város-község'!P102+könyvtár!P102+gyermekjólét!P102+közművelődés!P102+civilszerv!P102+Fertőző!P102+'Egyéb szociális'!P102+'NEM KELL!!családseg.'!P102+'NEM KELL!Önkorm elsz.'!P102</f>
        <v>0</v>
      </c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71">
        <f>igazgatás!F103+adók!F103+temető!F103+rendezvények!F103+'téli közf.'!F103+hosszúi.közf.!F103+'út üzemelt.'!F103+közvilágítás!F103+zöldterület!F103+'város-község'!F103+könyvtár!F103+közművelődés!F103+gyermekjólét!F103+'Egyéb szociális'!F103+'NEM KELL!!családseg.'!F103+'NEM KELL!Önkorm elsz.'!F103</f>
        <v>0</v>
      </c>
      <c r="G103" s="71">
        <f>igazgatás!G103+adók!G103+temető!G103+rendezvények!G103+'téli közf.'!G103+hosszúi.közf.!G103+'út üzemelt.'!G103+közvilágítás!G103+zöldterület!G103+'város-község'!G103+könyvtár!G103+közművelődés!G103+gyermekjólét!G103+'Egyéb szociális'!G103+'NEM KELL!!családseg.'!G103+'NEM KELL!Önkorm elsz.'!G103</f>
        <v>0</v>
      </c>
      <c r="H103" s="71">
        <f>igazgatás!H103+adók!H103+temető!H103+rendezvények!H103+'téli közf.'!H103+hosszúi.közf.!H103+'út üzemelt.'!H103+közvilágítás!H103+zöldterület!H103+'város-község'!H103+könyvtár!H103+közművelődés!H103+gyermekjólét!H103+'Egyéb szociális'!H103+'NEM KELL!!családseg.'!H103+'NEM KELL!Önkorm elsz.'!H103</f>
        <v>0</v>
      </c>
      <c r="I103" s="71">
        <f>igazgatás!I103+adók!I103+temető!I103+rendezvények!I103+'téli közf.'!I103+hosszúi.közf.!I103+'út üzemelt.'!I103+közvilágítás!I103+zöldterület!I103+'város-község'!I103+könyvtár!I103+gyermekjólét!I103+közművelődés!I103+civilszerv!I103+Fertőző!I103+'Egyéb szociális'!I103+'NEM KELL!!családseg.'!I103+'NEM KELL!Önkorm elsz.'!I103</f>
        <v>0</v>
      </c>
      <c r="J103" s="133" t="str">
        <f t="shared" si="3"/>
        <v xml:space="preserve"> </v>
      </c>
      <c r="K103" s="71">
        <f>igazgatás!K103+adók!K103+temető!K103+rendezvények!K103+'téli közf.'!K103+hosszúi.közf.!K103+'út üzemelt.'!K103+közvilágítás!K103+zöldterület!K103+'város-község'!K103+könyvtár!K103+gyermekjólét!K103+közművelődés!K103+civilszerv!K103+Fertőző!K103+'Egyéb szociális'!K103+'NEM KELL!!családseg.'!K103+'NEM KELL!Önkorm elsz.'!K103</f>
        <v>0</v>
      </c>
      <c r="L103" s="71">
        <f>igazgatás!L103+adók!L103+temető!L103+rendezvények!L103+'téli közf.'!L103+hosszúi.közf.!L103+'út üzemelt.'!L103+közvilágítás!L103+zöldterület!L103+'város-község'!L103+könyvtár!L103+közművelődés!L103+gyermekjólét!L103+'Egyéb szociális'!L103+'NEM KELL!!családseg.'!L103+'NEM KELL!Önkorm elsz.'!L103</f>
        <v>0</v>
      </c>
      <c r="M103" s="71">
        <f>igazgatás!M103+adók!M103+temető!M103+rendezvények!M103+'téli közf.'!M103+hosszúi.közf.!M103+'út üzemelt.'!M103+közvilágítás!M103+zöldterület!M103+'város-község'!M103+könyvtár!M103+gyermekjólét!M103+közművelődés!M103+civilszerv!M103+Fertőző!M103+'Egyéb szociális'!M103+'NEM KELL!!családseg.'!M103+'NEM KELL!Önkorm elsz.'!M103</f>
        <v>0</v>
      </c>
      <c r="N103" s="71">
        <f>igazgatás!N103+adók!N103+temető!N103+rendezvények!N103+'téli közf.'!N103+hosszúi.közf.!N103+'út üzemelt.'!N103+közvilágítás!N103+zöldterület!N103+'város-község'!N103+könyvtár!N103+gyermekjólét!N103+közművelődés!N103+civilszerv!N103+Fertőző!N103+'Egyéb szociális'!N103+'NEM KELL!!családseg.'!N103+'NEM KELL!Önkorm elsz.'!N103</f>
        <v>0</v>
      </c>
      <c r="O103" s="133" t="str">
        <f t="shared" si="4"/>
        <v xml:space="preserve"> </v>
      </c>
      <c r="P103" s="71">
        <f>igazgatás!P103+adók!P103+temető!P103+rendezvények!P103+'téli közf.'!P103+hosszúi.közf.!P103+'út üzemelt.'!P103+közvilágítás!P103+zöldterület!P103+'város-község'!P103+könyvtár!P103+gyermekjólét!P103+közművelődés!P103+civilszerv!P103+Fertőző!P103+'Egyéb szociális'!P103+'NEM KELL!!családseg.'!P103+'NEM KELL!Önkorm elsz.'!P103</f>
        <v>0</v>
      </c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71">
        <f>igazgatás!F104+adók!F104+temető!F104+rendezvények!F104+'téli közf.'!F104+hosszúi.közf.!F104+'út üzemelt.'!F104+közvilágítás!F104+zöldterület!F104+'város-község'!F104+könyvtár!F104+közművelődés!F104+gyermekjólét!F104+'Egyéb szociális'!F104+'NEM KELL!!családseg.'!F104+'NEM KELL!Önkorm elsz.'!F104</f>
        <v>0</v>
      </c>
      <c r="G104" s="71">
        <f>igazgatás!G104+adók!G104+temető!G104+rendezvények!G104+'téli közf.'!G104+hosszúi.közf.!G104+'út üzemelt.'!G104+közvilágítás!G104+zöldterület!G104+'város-község'!G104+könyvtár!G104+közművelődés!G104+gyermekjólét!G104+'Egyéb szociális'!G104+'NEM KELL!!családseg.'!G104+'NEM KELL!Önkorm elsz.'!G104</f>
        <v>0</v>
      </c>
      <c r="H104" s="71">
        <f>igazgatás!H104+adók!H104+temető!H104+rendezvények!H104+'téli közf.'!H104+hosszúi.közf.!H104+'út üzemelt.'!H104+közvilágítás!H104+zöldterület!H104+'város-község'!H104+könyvtár!H104+közművelődés!H104+gyermekjólét!H104+'Egyéb szociális'!H104+'NEM KELL!!családseg.'!H104+'NEM KELL!Önkorm elsz.'!H104</f>
        <v>0</v>
      </c>
      <c r="I104" s="71">
        <f>igazgatás!I104+adók!I104+temető!I104+rendezvények!I104+'téli közf.'!I104+hosszúi.közf.!I104+'út üzemelt.'!I104+közvilágítás!I104+zöldterület!I104+'város-község'!I104+könyvtár!I104+gyermekjólét!I104+közművelődés!I104+civilszerv!I104+Fertőző!I104+'Egyéb szociális'!I104+'NEM KELL!!családseg.'!I104+'NEM KELL!Önkorm elsz.'!I104</f>
        <v>0</v>
      </c>
      <c r="J104" s="133" t="str">
        <f t="shared" si="3"/>
        <v xml:space="preserve"> </v>
      </c>
      <c r="K104" s="71">
        <f>igazgatás!K104+adók!K104+temető!K104+rendezvények!K104+'téli közf.'!K104+hosszúi.közf.!K104+'út üzemelt.'!K104+közvilágítás!K104+zöldterület!K104+'város-község'!K104+könyvtár!K104+gyermekjólét!K104+közművelődés!K104+civilszerv!K104+Fertőző!K104+'Egyéb szociális'!K104+'NEM KELL!!családseg.'!K104+'NEM KELL!Önkorm elsz.'!K104</f>
        <v>0</v>
      </c>
      <c r="L104" s="71">
        <f>igazgatás!L104+adók!L104+temető!L104+rendezvények!L104+'téli közf.'!L104+hosszúi.közf.!L104+'út üzemelt.'!L104+közvilágítás!L104+zöldterület!L104+'város-község'!L104+könyvtár!L104+közművelődés!L104+gyermekjólét!L104+'Egyéb szociális'!L104+'NEM KELL!!családseg.'!L104+'NEM KELL!Önkorm elsz.'!L104</f>
        <v>0</v>
      </c>
      <c r="M104" s="71">
        <f>igazgatás!M104+adók!M104+temető!M104+rendezvények!M104+'téli közf.'!M104+hosszúi.közf.!M104+'út üzemelt.'!M104+közvilágítás!M104+zöldterület!M104+'város-község'!M104+könyvtár!M104+gyermekjólét!M104+közművelődés!M104+civilszerv!M104+Fertőző!M104+'Egyéb szociális'!M104+'NEM KELL!!családseg.'!M104+'NEM KELL!Önkorm elsz.'!M104</f>
        <v>0</v>
      </c>
      <c r="N104" s="71">
        <f>igazgatás!N104+adók!N104+temető!N104+rendezvények!N104+'téli közf.'!N104+hosszúi.közf.!N104+'út üzemelt.'!N104+közvilágítás!N104+zöldterület!N104+'város-község'!N104+könyvtár!N104+gyermekjólét!N104+közművelődés!N104+civilszerv!N104+Fertőző!N104+'Egyéb szociális'!N104+'NEM KELL!!családseg.'!N104+'NEM KELL!Önkorm elsz.'!N104</f>
        <v>0</v>
      </c>
      <c r="O104" s="133" t="str">
        <f t="shared" si="4"/>
        <v xml:space="preserve"> </v>
      </c>
      <c r="P104" s="71">
        <f>igazgatás!P104+adók!P104+temető!P104+rendezvények!P104+'téli közf.'!P104+hosszúi.közf.!P104+'út üzemelt.'!P104+közvilágítás!P104+zöldterület!P104+'város-község'!P104+könyvtár!P104+gyermekjólét!P104+közművelődés!P104+civilszerv!P104+Fertőző!P104+'Egyéb szociális'!P104+'NEM KELL!!családseg.'!P104+'NEM KELL!Önkorm elsz.'!P104</f>
        <v>0</v>
      </c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71">
        <f>igazgatás!F105+adók!F105+temető!F105+rendezvények!F105+'téli közf.'!F105+hosszúi.közf.!F105+'út üzemelt.'!F105+közvilágítás!F105+zöldterület!F105+'város-község'!F105+könyvtár!F105+közművelődés!F105+gyermekjólét!F105+'Egyéb szociális'!F105+'NEM KELL!!családseg.'!F105+'NEM KELL!Önkorm elsz.'!F105</f>
        <v>0</v>
      </c>
      <c r="G105" s="71">
        <f>igazgatás!G105+adók!G105+temető!G105+rendezvények!G105+'téli közf.'!G105+hosszúi.közf.!G105+'út üzemelt.'!G105+közvilágítás!G105+zöldterület!G105+'város-község'!G105+könyvtár!G105+közművelődés!G105+gyermekjólét!G105+'Egyéb szociális'!G105+'NEM KELL!!családseg.'!G105+'NEM KELL!Önkorm elsz.'!G105</f>
        <v>0</v>
      </c>
      <c r="H105" s="71">
        <f>igazgatás!H105+adók!H105+temető!H105+rendezvények!H105+'téli közf.'!H105+hosszúi.közf.!H105+'út üzemelt.'!H105+közvilágítás!H105+zöldterület!H105+'város-község'!H105+könyvtár!H105+közművelődés!H105+gyermekjólét!H105+'Egyéb szociális'!H105+'NEM KELL!!családseg.'!H105+'NEM KELL!Önkorm elsz.'!H105</f>
        <v>0</v>
      </c>
      <c r="I105" s="71">
        <f>igazgatás!I105+adók!I105+temető!I105+rendezvények!I105+'téli közf.'!I105+hosszúi.közf.!I105+'út üzemelt.'!I105+közvilágítás!I105+zöldterület!I105+'város-község'!I105+könyvtár!I105+gyermekjólét!I105+közművelődés!I105+civilszerv!I105+Fertőző!I105+'Egyéb szociális'!I105+'NEM KELL!!családseg.'!I105+'NEM KELL!Önkorm elsz.'!I105</f>
        <v>0</v>
      </c>
      <c r="J105" s="133" t="str">
        <f t="shared" si="3"/>
        <v xml:space="preserve"> </v>
      </c>
      <c r="K105" s="71">
        <f>igazgatás!K105+adók!K105+temető!K105+rendezvények!K105+'téli közf.'!K105+hosszúi.közf.!K105+'út üzemelt.'!K105+közvilágítás!K105+zöldterület!K105+'város-község'!K105+könyvtár!K105+gyermekjólét!K105+közművelődés!K105+civilszerv!K105+Fertőző!K105+'Egyéb szociális'!K105+'NEM KELL!!családseg.'!K105+'NEM KELL!Önkorm elsz.'!K105</f>
        <v>0</v>
      </c>
      <c r="L105" s="71">
        <f>igazgatás!L105+adók!L105+temető!L105+rendezvények!L105+'téli közf.'!L105+hosszúi.közf.!L105+'út üzemelt.'!L105+közvilágítás!L105+zöldterület!L105+'város-község'!L105+könyvtár!L105+közművelődés!L105+gyermekjólét!L105+'Egyéb szociális'!L105+'NEM KELL!!családseg.'!L105+'NEM KELL!Önkorm elsz.'!L105</f>
        <v>0</v>
      </c>
      <c r="M105" s="71">
        <f>igazgatás!M105+adók!M105+temető!M105+rendezvények!M105+'téli közf.'!M105+hosszúi.közf.!M105+'út üzemelt.'!M105+közvilágítás!M105+zöldterület!M105+'város-község'!M105+könyvtár!M105+gyermekjólét!M105+közművelődés!M105+civilszerv!M105+Fertőző!M105+'Egyéb szociális'!M105+'NEM KELL!!családseg.'!M105+'NEM KELL!Önkorm elsz.'!M105</f>
        <v>0</v>
      </c>
      <c r="N105" s="71">
        <f>igazgatás!N105+adók!N105+temető!N105+rendezvények!N105+'téli közf.'!N105+hosszúi.közf.!N105+'út üzemelt.'!N105+közvilágítás!N105+zöldterület!N105+'város-község'!N105+könyvtár!N105+gyermekjólét!N105+közművelődés!N105+civilszerv!N105+Fertőző!N105+'Egyéb szociális'!N105+'NEM KELL!!családseg.'!N105+'NEM KELL!Önkorm elsz.'!N105</f>
        <v>0</v>
      </c>
      <c r="O105" s="133" t="str">
        <f t="shared" si="4"/>
        <v xml:space="preserve"> </v>
      </c>
      <c r="P105" s="71">
        <f>igazgatás!P105+adók!P105+temető!P105+rendezvények!P105+'téli közf.'!P105+hosszúi.közf.!P105+'út üzemelt.'!P105+közvilágítás!P105+zöldterület!P105+'város-község'!P105+könyvtár!P105+gyermekjólét!P105+közművelődés!P105+civilszerv!P105+Fertőző!P105+'Egyéb szociális'!P105+'NEM KELL!!családseg.'!P105+'NEM KELL!Önkorm elsz.'!P105</f>
        <v>0</v>
      </c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71">
        <f>igazgatás!F106+adók!F106+temető!F106+rendezvények!F106+'téli közf.'!F106+hosszúi.közf.!F106+'út üzemelt.'!F106+közvilágítás!F106+zöldterület!F106+'város-község'!F106+könyvtár!F106+közművelődés!F106+gyermekjólét!F106+'Egyéb szociális'!F106+'NEM KELL!!családseg.'!F106+'NEM KELL!Önkorm elsz.'!F106</f>
        <v>0</v>
      </c>
      <c r="G106" s="71">
        <f>igazgatás!G106+adók!G106+temető!G106+rendezvények!G106+'téli közf.'!G106+hosszúi.közf.!G106+'út üzemelt.'!G106+közvilágítás!G106+zöldterület!G106+'város-község'!G106+könyvtár!G106+közművelődés!G106+gyermekjólét!G106+'Egyéb szociális'!G106+'NEM KELL!!családseg.'!G106+'NEM KELL!Önkorm elsz.'!G106</f>
        <v>0</v>
      </c>
      <c r="H106" s="71">
        <f>igazgatás!H106+adók!H106+temető!H106+rendezvények!H106+'téli közf.'!H106+hosszúi.közf.!H106+'út üzemelt.'!H106+közvilágítás!H106+zöldterület!H106+'város-község'!H106+könyvtár!H106+közművelődés!H106+gyermekjólét!H106+'Egyéb szociális'!H106+'NEM KELL!!családseg.'!H106+'NEM KELL!Önkorm elsz.'!H106</f>
        <v>0</v>
      </c>
      <c r="I106" s="71">
        <f>igazgatás!I106+adók!I106+temető!I106+rendezvények!I106+'téli közf.'!I106+hosszúi.közf.!I106+'út üzemelt.'!I106+közvilágítás!I106+zöldterület!I106+'város-község'!I106+könyvtár!I106+gyermekjólét!I106+közművelődés!I106+civilszerv!I106+Fertőző!I106+'Egyéb szociális'!I106+'NEM KELL!!családseg.'!I106+'NEM KELL!Önkorm elsz.'!I106</f>
        <v>0</v>
      </c>
      <c r="J106" s="133" t="str">
        <f t="shared" si="3"/>
        <v xml:space="preserve"> </v>
      </c>
      <c r="K106" s="71">
        <f>igazgatás!K106+adók!K106+temető!K106+rendezvények!K106+'téli közf.'!K106+hosszúi.közf.!K106+'út üzemelt.'!K106+közvilágítás!K106+zöldterület!K106+'város-község'!K106+könyvtár!K106+gyermekjólét!K106+közművelődés!K106+civilszerv!K106+Fertőző!K106+'Egyéb szociális'!K106+'NEM KELL!!családseg.'!K106+'NEM KELL!Önkorm elsz.'!K106</f>
        <v>0</v>
      </c>
      <c r="L106" s="71">
        <f>igazgatás!L106+adók!L106+temető!L106+rendezvények!L106+'téli közf.'!L106+hosszúi.közf.!L106+'út üzemelt.'!L106+közvilágítás!L106+zöldterület!L106+'város-község'!L106+könyvtár!L106+közművelődés!L106+gyermekjólét!L106+'Egyéb szociális'!L106+'NEM KELL!!családseg.'!L106+'NEM KELL!Önkorm elsz.'!L106</f>
        <v>0</v>
      </c>
      <c r="M106" s="71">
        <f>igazgatás!M106+adók!M106+temető!M106+rendezvények!M106+'téli közf.'!M106+hosszúi.közf.!M106+'út üzemelt.'!M106+közvilágítás!M106+zöldterület!M106+'város-község'!M106+könyvtár!M106+gyermekjólét!M106+közművelődés!M106+civilszerv!M106+Fertőző!M106+'Egyéb szociális'!M106+'NEM KELL!!családseg.'!M106+'NEM KELL!Önkorm elsz.'!M106</f>
        <v>0</v>
      </c>
      <c r="N106" s="71">
        <f>igazgatás!N106+adók!N106+temető!N106+rendezvények!N106+'téli közf.'!N106+hosszúi.közf.!N106+'út üzemelt.'!N106+közvilágítás!N106+zöldterület!N106+'város-község'!N106+könyvtár!N106+gyermekjólét!N106+közművelődés!N106+civilszerv!N106+Fertőző!N106+'Egyéb szociális'!N106+'NEM KELL!!családseg.'!N106+'NEM KELL!Önkorm elsz.'!N106</f>
        <v>0</v>
      </c>
      <c r="O106" s="133" t="str">
        <f t="shared" si="4"/>
        <v xml:space="preserve"> </v>
      </c>
      <c r="P106" s="71">
        <f>igazgatás!P106+adók!P106+temető!P106+rendezvények!P106+'téli közf.'!P106+hosszúi.közf.!P106+'út üzemelt.'!P106+közvilágítás!P106+zöldterület!P106+'város-község'!P106+könyvtár!P106+gyermekjólét!P106+közművelődés!P106+civilszerv!P106+Fertőző!P106+'Egyéb szociális'!P106+'NEM KELL!!családseg.'!P106+'NEM KELL!Önkorm elsz.'!P106</f>
        <v>0</v>
      </c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71">
        <f>igazgatás!F107+adók!F107+temető!F107+rendezvények!F107+'téli közf.'!F107+hosszúi.közf.!F107+'út üzemelt.'!F107+közvilágítás!F107+zöldterület!F107+'város-község'!F107+könyvtár!F107+közművelődés!F107+gyermekjólét!F107+'Egyéb szociális'!F107+'NEM KELL!!családseg.'!F107+'NEM KELL!Önkorm elsz.'!F107</f>
        <v>0</v>
      </c>
      <c r="G107" s="71">
        <f>igazgatás!G107+adók!G107+temető!G107+rendezvények!G107+'téli közf.'!G107+hosszúi.közf.!G107+'út üzemelt.'!G107+közvilágítás!G107+zöldterület!G107+'város-község'!G107+könyvtár!G107+közművelődés!G107+gyermekjólét!G107+'Egyéb szociális'!G107+'NEM KELL!!családseg.'!G107+'NEM KELL!Önkorm elsz.'!G107</f>
        <v>0</v>
      </c>
      <c r="H107" s="71">
        <f>igazgatás!H107+adók!H107+temető!H107+rendezvények!H107+'téli közf.'!H107+hosszúi.közf.!H107+'út üzemelt.'!H107+közvilágítás!H107+zöldterület!H107+'város-község'!H107+könyvtár!H107+közművelődés!H107+gyermekjólét!H107+'Egyéb szociális'!H107+'NEM KELL!!családseg.'!H107+'NEM KELL!Önkorm elsz.'!H107</f>
        <v>0</v>
      </c>
      <c r="I107" s="71">
        <f>igazgatás!I107+adók!I107+temető!I107+rendezvények!I107+'téli közf.'!I107+hosszúi.közf.!I107+'út üzemelt.'!I107+közvilágítás!I107+zöldterület!I107+'város-község'!I107+könyvtár!I107+gyermekjólét!I107+közművelődés!I107+civilszerv!I107+Fertőző!I107+'Egyéb szociális'!I107+'NEM KELL!!családseg.'!I107+'NEM KELL!Önkorm elsz.'!I107</f>
        <v>0</v>
      </c>
      <c r="J107" s="133" t="str">
        <f t="shared" si="3"/>
        <v xml:space="preserve"> </v>
      </c>
      <c r="K107" s="71">
        <f>igazgatás!K107+adók!K107+temető!K107+rendezvények!K107+'téli közf.'!K107+hosszúi.közf.!K107+'út üzemelt.'!K107+közvilágítás!K107+zöldterület!K107+'város-község'!K107+könyvtár!K107+gyermekjólét!K107+közművelődés!K107+civilszerv!K107+Fertőző!K107+'Egyéb szociális'!K107+'NEM KELL!!családseg.'!K107+'NEM KELL!Önkorm elsz.'!K107</f>
        <v>0</v>
      </c>
      <c r="L107" s="71">
        <f>igazgatás!L107+adók!L107+temető!L107+rendezvények!L107+'téli közf.'!L107+hosszúi.közf.!L107+'út üzemelt.'!L107+közvilágítás!L107+zöldterület!L107+'város-község'!L107+könyvtár!L107+közművelődés!L107+gyermekjólét!L107+'Egyéb szociális'!L107+'NEM KELL!!családseg.'!L107+'NEM KELL!Önkorm elsz.'!L107</f>
        <v>0</v>
      </c>
      <c r="M107" s="71">
        <f>igazgatás!M107+adók!M107+temető!M107+rendezvények!M107+'téli közf.'!M107+hosszúi.közf.!M107+'út üzemelt.'!M107+közvilágítás!M107+zöldterület!M107+'város-község'!M107+könyvtár!M107+gyermekjólét!M107+közművelődés!M107+civilszerv!M107+Fertőző!M107+'Egyéb szociális'!M107+'NEM KELL!!családseg.'!M107+'NEM KELL!Önkorm elsz.'!M107</f>
        <v>0</v>
      </c>
      <c r="N107" s="71">
        <f>igazgatás!N107+adók!N107+temető!N107+rendezvények!N107+'téli közf.'!N107+hosszúi.közf.!N107+'út üzemelt.'!N107+közvilágítás!N107+zöldterület!N107+'város-község'!N107+könyvtár!N107+gyermekjólét!N107+közművelődés!N107+civilszerv!N107+Fertőző!N107+'Egyéb szociális'!N107+'NEM KELL!!családseg.'!N107+'NEM KELL!Önkorm elsz.'!N107</f>
        <v>0</v>
      </c>
      <c r="O107" s="133" t="str">
        <f t="shared" si="4"/>
        <v xml:space="preserve"> </v>
      </c>
      <c r="P107" s="71">
        <f>igazgatás!P107+adók!P107+temető!P107+rendezvények!P107+'téli közf.'!P107+hosszúi.közf.!P107+'út üzemelt.'!P107+közvilágítás!P107+zöldterület!P107+'város-község'!P107+könyvtár!P107+gyermekjólét!P107+közművelődés!P107+civilszerv!P107+Fertőző!P107+'Egyéb szociális'!P107+'NEM KELL!!családseg.'!P107+'NEM KELL!Önkorm elsz.'!P107</f>
        <v>0</v>
      </c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71">
        <f>igazgatás!F108+adók!F108+temető!F108+rendezvények!F108+'téli közf.'!F108+hosszúi.közf.!F108+'út üzemelt.'!F108+közvilágítás!F108+zöldterület!F108+'város-község'!F108+könyvtár!F108+közművelődés!F108+gyermekjólét!F108+'Egyéb szociális'!F108+'NEM KELL!!családseg.'!F108+'NEM KELL!Önkorm elsz.'!F108</f>
        <v>0</v>
      </c>
      <c r="G108" s="71">
        <f>igazgatás!G108+adók!G108+temető!G108+rendezvények!G108+'téli közf.'!G108+hosszúi.közf.!G108+'út üzemelt.'!G108+közvilágítás!G108+zöldterület!G108+'város-község'!G108+könyvtár!G108+közművelődés!G108+gyermekjólét!G108+'Egyéb szociális'!G108+'NEM KELL!!családseg.'!G108+'NEM KELL!Önkorm elsz.'!G108</f>
        <v>0</v>
      </c>
      <c r="H108" s="71">
        <f>igazgatás!H108+adók!H108+temető!H108+rendezvények!H108+'téli közf.'!H108+hosszúi.közf.!H108+'út üzemelt.'!H108+közvilágítás!H108+zöldterület!H108+'város-község'!H108+könyvtár!H108+közművelődés!H108+gyermekjólét!H108+'Egyéb szociális'!H108+'NEM KELL!!családseg.'!H108+'NEM KELL!Önkorm elsz.'!H108</f>
        <v>0</v>
      </c>
      <c r="I108" s="71">
        <f>igazgatás!I108+adók!I108+temető!I108+rendezvények!I108+'téli közf.'!I108+hosszúi.közf.!I108+'út üzemelt.'!I108+közvilágítás!I108+zöldterület!I108+'város-község'!I108+könyvtár!I108+gyermekjólét!I108+közművelődés!I108+civilszerv!I108+Fertőző!I108+'Egyéb szociális'!I108+'NEM KELL!!családseg.'!I108+'NEM KELL!Önkorm elsz.'!I108</f>
        <v>0</v>
      </c>
      <c r="J108" s="133" t="str">
        <f t="shared" si="3"/>
        <v xml:space="preserve"> </v>
      </c>
      <c r="K108" s="71">
        <f>igazgatás!K108+adók!K108+temető!K108+rendezvények!K108+'téli közf.'!K108+hosszúi.közf.!K108+'út üzemelt.'!K108+közvilágítás!K108+zöldterület!K108+'város-község'!K108+könyvtár!K108+gyermekjólét!K108+közművelődés!K108+civilszerv!K108+Fertőző!K108+'Egyéb szociális'!K108+'NEM KELL!!családseg.'!K108+'NEM KELL!Önkorm elsz.'!K108</f>
        <v>0</v>
      </c>
      <c r="L108" s="71">
        <f>igazgatás!L108+adók!L108+temető!L108+rendezvények!L108+'téli közf.'!L108+hosszúi.közf.!L108+'út üzemelt.'!L108+közvilágítás!L108+zöldterület!L108+'város-község'!L108+könyvtár!L108+közművelődés!L108+gyermekjólét!L108+'Egyéb szociális'!L108+'NEM KELL!!családseg.'!L108+'NEM KELL!Önkorm elsz.'!L108</f>
        <v>0</v>
      </c>
      <c r="M108" s="71">
        <f>igazgatás!M108+adók!M108+temető!M108+rendezvények!M108+'téli közf.'!M108+hosszúi.közf.!M108+'út üzemelt.'!M108+közvilágítás!M108+zöldterület!M108+'város-község'!M108+könyvtár!M108+gyermekjólét!M108+közművelődés!M108+civilszerv!M108+Fertőző!M108+'Egyéb szociális'!M108+'NEM KELL!!családseg.'!M108+'NEM KELL!Önkorm elsz.'!M108</f>
        <v>0</v>
      </c>
      <c r="N108" s="71">
        <f>igazgatás!N108+adók!N108+temető!N108+rendezvények!N108+'téli közf.'!N108+hosszúi.közf.!N108+'út üzemelt.'!N108+közvilágítás!N108+zöldterület!N108+'város-község'!N108+könyvtár!N108+gyermekjólét!N108+közművelődés!N108+civilszerv!N108+Fertőző!N108+'Egyéb szociális'!N108+'NEM KELL!!családseg.'!N108+'NEM KELL!Önkorm elsz.'!N108</f>
        <v>0</v>
      </c>
      <c r="O108" s="133" t="str">
        <f t="shared" si="4"/>
        <v xml:space="preserve"> </v>
      </c>
      <c r="P108" s="71">
        <f>igazgatás!P108+adók!P108+temető!P108+rendezvények!P108+'téli közf.'!P108+hosszúi.közf.!P108+'út üzemelt.'!P108+közvilágítás!P108+zöldterület!P108+'város-község'!P108+könyvtár!P108+gyermekjólét!P108+közművelődés!P108+civilszerv!P108+Fertőző!P108+'Egyéb szociális'!P108+'NEM KELL!!családseg.'!P108+'NEM KELL!Önkorm elsz.'!P108</f>
        <v>0</v>
      </c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71">
        <f>igazgatás!F109+adók!F109+temető!F109+rendezvények!F109+'téli közf.'!F109+hosszúi.közf.!F109+'út üzemelt.'!F109+közvilágítás!F109+zöldterület!F109+'város-község'!F109+könyvtár!F109+közművelődés!F109+gyermekjólét!F109+'Egyéb szociális'!F109+'NEM KELL!!családseg.'!F109+'NEM KELL!Önkorm elsz.'!F109</f>
        <v>0</v>
      </c>
      <c r="G109" s="71">
        <f>igazgatás!G109+adók!G109+temető!G109+rendezvények!G109+'téli közf.'!G109+hosszúi.közf.!G109+'út üzemelt.'!G109+közvilágítás!G109+zöldterület!G109+'város-község'!G109+könyvtár!G109+közművelődés!G109+gyermekjólét!G109+'Egyéb szociális'!G109+'NEM KELL!!családseg.'!G109+'NEM KELL!Önkorm elsz.'!G109</f>
        <v>0</v>
      </c>
      <c r="H109" s="71">
        <f>igazgatás!H109+adók!H109+temető!H109+rendezvények!H109+'téli közf.'!H109+hosszúi.közf.!H109+'út üzemelt.'!H109+közvilágítás!H109+zöldterület!H109+'város-község'!H109+könyvtár!H109+közművelődés!H109+gyermekjólét!H109+'Egyéb szociális'!H109+'NEM KELL!!családseg.'!H109+'NEM KELL!Önkorm elsz.'!H109</f>
        <v>0</v>
      </c>
      <c r="I109" s="71">
        <f>igazgatás!I109+adók!I109+temető!I109+rendezvények!I109+'téli közf.'!I109+hosszúi.közf.!I109+'út üzemelt.'!I109+közvilágítás!I109+zöldterület!I109+'város-község'!I109+könyvtár!I109+gyermekjólét!I109+közművelődés!I109+civilszerv!I109+Fertőző!I109+'Egyéb szociális'!I109+'NEM KELL!!családseg.'!I109+'NEM KELL!Önkorm elsz.'!I109</f>
        <v>0</v>
      </c>
      <c r="J109" s="133" t="str">
        <f t="shared" si="3"/>
        <v xml:space="preserve"> </v>
      </c>
      <c r="K109" s="71">
        <f>igazgatás!K109+adók!K109+temető!K109+rendezvények!K109+'téli közf.'!K109+hosszúi.közf.!K109+'út üzemelt.'!K109+közvilágítás!K109+zöldterület!K109+'város-község'!K109+könyvtár!K109+gyermekjólét!K109+közművelődés!K109+civilszerv!K109+Fertőző!K109+'Egyéb szociális'!K109+'NEM KELL!!családseg.'!K109+'NEM KELL!Önkorm elsz.'!K109</f>
        <v>0</v>
      </c>
      <c r="L109" s="71">
        <f>igazgatás!L109+adók!L109+temető!L109+rendezvények!L109+'téli közf.'!L109+hosszúi.közf.!L109+'út üzemelt.'!L109+közvilágítás!L109+zöldterület!L109+'város-község'!L109+könyvtár!L109+közművelődés!L109+gyermekjólét!L109+'Egyéb szociális'!L109+'NEM KELL!!családseg.'!L109+'NEM KELL!Önkorm elsz.'!L109</f>
        <v>0</v>
      </c>
      <c r="M109" s="71">
        <f>igazgatás!M109+adók!M109+temető!M109+rendezvények!M109+'téli közf.'!M109+hosszúi.közf.!M109+'út üzemelt.'!M109+közvilágítás!M109+zöldterület!M109+'város-község'!M109+könyvtár!M109+gyermekjólét!M109+közművelődés!M109+civilszerv!M109+Fertőző!M109+'Egyéb szociális'!M109+'NEM KELL!!családseg.'!M109+'NEM KELL!Önkorm elsz.'!M109</f>
        <v>0</v>
      </c>
      <c r="N109" s="71">
        <f>igazgatás!N109+adók!N109+temető!N109+rendezvények!N109+'téli közf.'!N109+hosszúi.közf.!N109+'út üzemelt.'!N109+közvilágítás!N109+zöldterület!N109+'város-község'!N109+könyvtár!N109+gyermekjólét!N109+közművelődés!N109+civilszerv!N109+Fertőző!N109+'Egyéb szociális'!N109+'NEM KELL!!családseg.'!N109+'NEM KELL!Önkorm elsz.'!N109</f>
        <v>0</v>
      </c>
      <c r="O109" s="133" t="str">
        <f t="shared" si="4"/>
        <v xml:space="preserve"> </v>
      </c>
      <c r="P109" s="71">
        <f>igazgatás!P109+adók!P109+temető!P109+rendezvények!P109+'téli közf.'!P109+hosszúi.közf.!P109+'út üzemelt.'!P109+közvilágítás!P109+zöldterület!P109+'város-község'!P109+könyvtár!P109+gyermekjólét!P109+közművelődés!P109+civilszerv!P109+Fertőző!P109+'Egyéb szociális'!P109+'NEM KELL!!családseg.'!P109+'NEM KELL!Önkorm elsz.'!P109</f>
        <v>0</v>
      </c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71">
        <f>igazgatás!F110+adók!F110+temető!F110+rendezvények!F110+'téli közf.'!F110+hosszúi.közf.!F110+'út üzemelt.'!F110+közvilágítás!F110+zöldterület!F110+'város-község'!F110+könyvtár!F110+közművelődés!F110+gyermekjólét!F110+'Egyéb szociális'!F110+'NEM KELL!!családseg.'!F110+'NEM KELL!Önkorm elsz.'!F110</f>
        <v>0</v>
      </c>
      <c r="G110" s="71">
        <f>igazgatás!G110+adók!G110+temető!G110+rendezvények!G110+'téli közf.'!G110+hosszúi.közf.!G110+'út üzemelt.'!G110+közvilágítás!G110+zöldterület!G110+'város-község'!G110+könyvtár!G110+közművelődés!G110+gyermekjólét!G110+'Egyéb szociális'!G110+'NEM KELL!!családseg.'!G110+'NEM KELL!Önkorm elsz.'!G110</f>
        <v>0</v>
      </c>
      <c r="H110" s="71">
        <f>igazgatás!H110+adók!H110+temető!H110+rendezvények!H110+'téli közf.'!H110+hosszúi.közf.!H110+'út üzemelt.'!H110+közvilágítás!H110+zöldterület!H110+'város-község'!H110+könyvtár!H110+közművelődés!H110+gyermekjólét!H110+'Egyéb szociális'!H110+'NEM KELL!!családseg.'!H110+'NEM KELL!Önkorm elsz.'!H110</f>
        <v>0</v>
      </c>
      <c r="I110" s="71">
        <f>igazgatás!I110+adók!I110+temető!I110+rendezvények!I110+'téli közf.'!I110+hosszúi.közf.!I110+'út üzemelt.'!I110+közvilágítás!I110+zöldterület!I110+'város-község'!I110+könyvtár!I110+gyermekjólét!I110+közművelődés!I110+civilszerv!I110+Fertőző!I110+'Egyéb szociális'!I110+'NEM KELL!!családseg.'!I110+'NEM KELL!Önkorm elsz.'!I110</f>
        <v>0</v>
      </c>
      <c r="J110" s="133" t="str">
        <f t="shared" si="3"/>
        <v xml:space="preserve"> </v>
      </c>
      <c r="K110" s="71">
        <f>igazgatás!K110+adók!K110+temető!K110+rendezvények!K110+'téli közf.'!K110+hosszúi.közf.!K110+'út üzemelt.'!K110+közvilágítás!K110+zöldterület!K110+'város-község'!K110+könyvtár!K110+gyermekjólét!K110+közművelődés!K110+civilszerv!K110+Fertőző!K110+'Egyéb szociális'!K110+'NEM KELL!!családseg.'!K110+'NEM KELL!Önkorm elsz.'!K110</f>
        <v>0</v>
      </c>
      <c r="L110" s="71">
        <f>igazgatás!L110+adók!L110+temető!L110+rendezvények!L110+'téli közf.'!L110+hosszúi.közf.!L110+'út üzemelt.'!L110+közvilágítás!L110+zöldterület!L110+'város-község'!L110+könyvtár!L110+közművelődés!L110+gyermekjólét!L110+'Egyéb szociális'!L110+'NEM KELL!!családseg.'!L110+'NEM KELL!Önkorm elsz.'!L110</f>
        <v>0</v>
      </c>
      <c r="M110" s="71">
        <f>igazgatás!M110+adók!M110+temető!M110+rendezvények!M110+'téli közf.'!M110+hosszúi.közf.!M110+'út üzemelt.'!M110+közvilágítás!M110+zöldterület!M110+'város-község'!M110+könyvtár!M110+gyermekjólét!M110+közművelődés!M110+civilszerv!M110+Fertőző!M110+'Egyéb szociális'!M110+'NEM KELL!!családseg.'!M110+'NEM KELL!Önkorm elsz.'!M110</f>
        <v>0</v>
      </c>
      <c r="N110" s="71">
        <f>igazgatás!N110+adók!N110+temető!N110+rendezvények!N110+'téli közf.'!N110+hosszúi.közf.!N110+'út üzemelt.'!N110+közvilágítás!N110+zöldterület!N110+'város-község'!N110+könyvtár!N110+gyermekjólét!N110+közművelődés!N110+civilszerv!N110+Fertőző!N110+'Egyéb szociális'!N110+'NEM KELL!!családseg.'!N110+'NEM KELL!Önkorm elsz.'!N110</f>
        <v>0</v>
      </c>
      <c r="O110" s="133" t="str">
        <f t="shared" si="4"/>
        <v xml:space="preserve"> </v>
      </c>
      <c r="P110" s="71">
        <f>igazgatás!P110+adók!P110+temető!P110+rendezvények!P110+'téli közf.'!P110+hosszúi.közf.!P110+'út üzemelt.'!P110+közvilágítás!P110+zöldterület!P110+'város-község'!P110+könyvtár!P110+gyermekjólét!P110+közművelődés!P110+civilszerv!P110+Fertőző!P110+'Egyéb szociális'!P110+'NEM KELL!!családseg.'!P110+'NEM KELL!Önkorm elsz.'!P110</f>
        <v>0</v>
      </c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71">
        <f>igazgatás!F111+adók!F111+temető!F111+rendezvények!F111+'téli közf.'!F111+hosszúi.közf.!F111+'út üzemelt.'!F111+közvilágítás!F111+zöldterület!F111+'város-község'!F111+könyvtár!F111+közművelődés!F111+gyermekjólét!F111+'Egyéb szociális'!F111+'NEM KELL!!családseg.'!F111+'NEM KELL!Önkorm elsz.'!F111</f>
        <v>0</v>
      </c>
      <c r="G111" s="71">
        <f>igazgatás!G111+adók!G111+temető!G111+rendezvények!G111+'téli közf.'!G111+hosszúi.közf.!G111+'út üzemelt.'!G111+közvilágítás!G111+zöldterület!G111+'város-község'!G111+könyvtár!G111+közművelődés!G111+gyermekjólét!G111+'Egyéb szociális'!G111+'NEM KELL!!családseg.'!G111+'NEM KELL!Önkorm elsz.'!G111</f>
        <v>0</v>
      </c>
      <c r="H111" s="71">
        <f>igazgatás!H111+adók!H111+temető!H111+rendezvények!H111+'téli közf.'!H111+hosszúi.közf.!H111+'út üzemelt.'!H111+közvilágítás!H111+zöldterület!H111+'város-község'!H111+könyvtár!H111+közművelődés!H111+gyermekjólét!H111+'Egyéb szociális'!H111+'NEM KELL!!családseg.'!H111+'NEM KELL!Önkorm elsz.'!H111</f>
        <v>0</v>
      </c>
      <c r="I111" s="71">
        <f>igazgatás!I111+adók!I111+temető!I111+rendezvények!I111+'téli közf.'!I111+hosszúi.közf.!I111+'út üzemelt.'!I111+közvilágítás!I111+zöldterület!I111+'város-község'!I111+könyvtár!I111+gyermekjólét!I111+közművelődés!I111+civilszerv!I111+Fertőző!I111+'Egyéb szociális'!I111+'NEM KELL!!családseg.'!I111+'NEM KELL!Önkorm elsz.'!I111</f>
        <v>0</v>
      </c>
      <c r="J111" s="133" t="str">
        <f t="shared" si="3"/>
        <v xml:space="preserve"> </v>
      </c>
      <c r="K111" s="71">
        <f>igazgatás!K111+adók!K111+temető!K111+rendezvények!K111+'téli közf.'!K111+hosszúi.közf.!K111+'út üzemelt.'!K111+közvilágítás!K111+zöldterület!K111+'város-község'!K111+könyvtár!K111+gyermekjólét!K111+közművelődés!K111+civilszerv!K111+Fertőző!K111+'Egyéb szociális'!K111+'NEM KELL!!családseg.'!K111+'NEM KELL!Önkorm elsz.'!K111</f>
        <v>0</v>
      </c>
      <c r="L111" s="71">
        <f>igazgatás!L111+adók!L111+temető!L111+rendezvények!L111+'téli közf.'!L111+hosszúi.közf.!L111+'út üzemelt.'!L111+közvilágítás!L111+zöldterület!L111+'város-község'!L111+könyvtár!L111+közművelődés!L111+gyermekjólét!L111+'Egyéb szociális'!L111+'NEM KELL!!családseg.'!L111+'NEM KELL!Önkorm elsz.'!L111</f>
        <v>0</v>
      </c>
      <c r="M111" s="71">
        <f>igazgatás!M111+adók!M111+temető!M111+rendezvények!M111+'téli közf.'!M111+hosszúi.közf.!M111+'út üzemelt.'!M111+közvilágítás!M111+zöldterület!M111+'város-község'!M111+könyvtár!M111+gyermekjólét!M111+közművelődés!M111+civilszerv!M111+Fertőző!M111+'Egyéb szociális'!M111+'NEM KELL!!családseg.'!M111+'NEM KELL!Önkorm elsz.'!M111</f>
        <v>0</v>
      </c>
      <c r="N111" s="71">
        <f>igazgatás!N111+adók!N111+temető!N111+rendezvények!N111+'téli közf.'!N111+hosszúi.közf.!N111+'út üzemelt.'!N111+közvilágítás!N111+zöldterület!N111+'város-község'!N111+könyvtár!N111+gyermekjólét!N111+közművelődés!N111+civilszerv!N111+Fertőző!N111+'Egyéb szociális'!N111+'NEM KELL!!családseg.'!N111+'NEM KELL!Önkorm elsz.'!N111</f>
        <v>0</v>
      </c>
      <c r="O111" s="133" t="str">
        <f t="shared" si="4"/>
        <v xml:space="preserve"> </v>
      </c>
      <c r="P111" s="71">
        <f>igazgatás!P111+adók!P111+temető!P111+rendezvények!P111+'téli közf.'!P111+hosszúi.közf.!P111+'út üzemelt.'!P111+közvilágítás!P111+zöldterület!P111+'város-község'!P111+könyvtár!P111+gyermekjólét!P111+közművelődés!P111+civilszerv!P111+Fertőző!P111+'Egyéb szociális'!P111+'NEM KELL!!családseg.'!P111+'NEM KELL!Önkorm elsz.'!P111</f>
        <v>0</v>
      </c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71">
        <f>igazgatás!F112+adók!F112+temető!F112+rendezvények!F112+'téli közf.'!F112+hosszúi.közf.!F112+'út üzemelt.'!F112+közvilágítás!F112+zöldterület!F112+'város-község'!F112+könyvtár!F112+közművelődés!F112+gyermekjólét!F112+'Egyéb szociális'!F112+'NEM KELL!!családseg.'!F112+'NEM KELL!Önkorm elsz.'!F112</f>
        <v>0</v>
      </c>
      <c r="G112" s="71">
        <f>igazgatás!G112+adók!G112+temető!G112+rendezvények!G112+'téli közf.'!G112+hosszúi.közf.!G112+'út üzemelt.'!G112+közvilágítás!G112+zöldterület!G112+'város-község'!G112+könyvtár!G112+közművelődés!G112+gyermekjólét!G112+'Egyéb szociális'!G112+'NEM KELL!!családseg.'!G112+'NEM KELL!Önkorm elsz.'!G112</f>
        <v>0</v>
      </c>
      <c r="H112" s="71">
        <f>igazgatás!H112+adók!H112+temető!H112+rendezvények!H112+'téli közf.'!H112+hosszúi.közf.!H112+'út üzemelt.'!H112+közvilágítás!H112+zöldterület!H112+'város-község'!H112+könyvtár!H112+közművelődés!H112+gyermekjólét!H112+'Egyéb szociális'!H112+'NEM KELL!!családseg.'!H112+'NEM KELL!Önkorm elsz.'!H112</f>
        <v>0</v>
      </c>
      <c r="I112" s="71">
        <f>igazgatás!I112+adók!I112+temető!I112+rendezvények!I112+'téli közf.'!I112+hosszúi.közf.!I112+'út üzemelt.'!I112+közvilágítás!I112+zöldterület!I112+'város-község'!I112+könyvtár!I112+gyermekjólét!I112+közművelődés!I112+civilszerv!I112+Fertőző!I112+'Egyéb szociális'!I112+'NEM KELL!!családseg.'!I112+'NEM KELL!Önkorm elsz.'!I112</f>
        <v>0</v>
      </c>
      <c r="J112" s="133" t="str">
        <f t="shared" si="3"/>
        <v xml:space="preserve"> </v>
      </c>
      <c r="K112" s="71">
        <f>igazgatás!K112+adók!K112+temető!K112+rendezvények!K112+'téli közf.'!K112+hosszúi.közf.!K112+'út üzemelt.'!K112+közvilágítás!K112+zöldterület!K112+'város-község'!K112+könyvtár!K112+gyermekjólét!K112+közművelődés!K112+civilszerv!K112+Fertőző!K112+'Egyéb szociális'!K112+'NEM KELL!!családseg.'!K112+'NEM KELL!Önkorm elsz.'!K112</f>
        <v>0</v>
      </c>
      <c r="L112" s="71">
        <f>igazgatás!L112+adók!L112+temető!L112+rendezvények!L112+'téli közf.'!L112+hosszúi.közf.!L112+'út üzemelt.'!L112+közvilágítás!L112+zöldterület!L112+'város-község'!L112+könyvtár!L112+közművelődés!L112+gyermekjólét!L112+'Egyéb szociális'!L112+'NEM KELL!!családseg.'!L112+'NEM KELL!Önkorm elsz.'!L112</f>
        <v>0</v>
      </c>
      <c r="M112" s="71">
        <f>igazgatás!M112+adók!M112+temető!M112+rendezvények!M112+'téli közf.'!M112+hosszúi.közf.!M112+'út üzemelt.'!M112+közvilágítás!M112+zöldterület!M112+'város-község'!M112+könyvtár!M112+gyermekjólét!M112+közművelődés!M112+civilszerv!M112+Fertőző!M112+'Egyéb szociális'!M112+'NEM KELL!!családseg.'!M112+'NEM KELL!Önkorm elsz.'!M112</f>
        <v>0</v>
      </c>
      <c r="N112" s="71">
        <f>igazgatás!N112+adók!N112+temető!N112+rendezvények!N112+'téli közf.'!N112+hosszúi.közf.!N112+'út üzemelt.'!N112+közvilágítás!N112+zöldterület!N112+'város-község'!N112+könyvtár!N112+gyermekjólét!N112+közművelődés!N112+civilszerv!N112+Fertőző!N112+'Egyéb szociális'!N112+'NEM KELL!!családseg.'!N112+'NEM KELL!Önkorm elsz.'!N112</f>
        <v>0</v>
      </c>
      <c r="O112" s="133" t="str">
        <f t="shared" si="4"/>
        <v xml:space="preserve"> </v>
      </c>
      <c r="P112" s="71">
        <f>igazgatás!P112+adók!P112+temető!P112+rendezvények!P112+'téli közf.'!P112+hosszúi.közf.!P112+'út üzemelt.'!P112+közvilágítás!P112+zöldterület!P112+'város-község'!P112+könyvtár!P112+gyermekjólét!P112+közművelődés!P112+civilszerv!P112+Fertőző!P112+'Egyéb szociális'!P112+'NEM KELL!!családseg.'!P112+'NEM KELL!Önkorm elsz.'!P112</f>
        <v>0</v>
      </c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71">
        <f>igazgatás!F113+adók!F113+temető!F113+rendezvények!F113+'téli közf.'!F113+hosszúi.közf.!F113+'út üzemelt.'!F113+közvilágítás!F113+zöldterület!F113+'város-község'!F113+könyvtár!F113+közművelődés!F113+gyermekjólét!F113+'Egyéb szociális'!F113+'NEM KELL!!családseg.'!F113+'NEM KELL!Önkorm elsz.'!F113</f>
        <v>0</v>
      </c>
      <c r="G113" s="71">
        <f>igazgatás!G113+adók!G113+temető!G113+rendezvények!G113+'téli közf.'!G113+hosszúi.közf.!G113+'út üzemelt.'!G113+közvilágítás!G113+zöldterület!G113+'város-község'!G113+könyvtár!G113+közművelődés!G113+gyermekjólét!G113+'Egyéb szociális'!G113+'NEM KELL!!családseg.'!G113+'NEM KELL!Önkorm elsz.'!G113</f>
        <v>0</v>
      </c>
      <c r="H113" s="71">
        <f>igazgatás!H113+adók!H113+temető!H113+rendezvények!H113+'téli közf.'!H113+hosszúi.közf.!H113+'út üzemelt.'!H113+közvilágítás!H113+zöldterület!H113+'város-község'!H113+könyvtár!H113+közművelődés!H113+gyermekjólét!H113+'Egyéb szociális'!H113+'NEM KELL!!családseg.'!H113+'NEM KELL!Önkorm elsz.'!H113</f>
        <v>0</v>
      </c>
      <c r="I113" s="71">
        <f>igazgatás!I113+adók!I113+temető!I113+rendezvények!I113+'téli közf.'!I113+hosszúi.közf.!I113+'út üzemelt.'!I113+közvilágítás!I113+zöldterület!I113+'város-község'!I113+könyvtár!I113+gyermekjólét!I113+közművelődés!I113+civilszerv!I113+Fertőző!I113+'Egyéb szociális'!I113+'NEM KELL!!családseg.'!I113+'NEM KELL!Önkorm elsz.'!I113</f>
        <v>0</v>
      </c>
      <c r="J113" s="133" t="str">
        <f t="shared" si="3"/>
        <v xml:space="preserve"> </v>
      </c>
      <c r="K113" s="71">
        <f>igazgatás!K113+adók!K113+temető!K113+rendezvények!K113+'téli közf.'!K113+hosszúi.közf.!K113+'út üzemelt.'!K113+közvilágítás!K113+zöldterület!K113+'város-község'!K113+könyvtár!K113+gyermekjólét!K113+közművelődés!K113+civilszerv!K113+Fertőző!K113+'Egyéb szociális'!K113+'NEM KELL!!családseg.'!K113+'NEM KELL!Önkorm elsz.'!K113</f>
        <v>0</v>
      </c>
      <c r="L113" s="71">
        <f>igazgatás!L113+adók!L113+temető!L113+rendezvények!L113+'téli közf.'!L113+hosszúi.közf.!L113+'út üzemelt.'!L113+közvilágítás!L113+zöldterület!L113+'város-község'!L113+könyvtár!L113+közművelődés!L113+gyermekjólét!L113+'Egyéb szociális'!L113+'NEM KELL!!családseg.'!L113+'NEM KELL!Önkorm elsz.'!L113</f>
        <v>0</v>
      </c>
      <c r="M113" s="71">
        <f>igazgatás!M113+adók!M113+temető!M113+rendezvények!M113+'téli közf.'!M113+hosszúi.közf.!M113+'út üzemelt.'!M113+közvilágítás!M113+zöldterület!M113+'város-község'!M113+könyvtár!M113+gyermekjólét!M113+közművelődés!M113+civilszerv!M113+Fertőző!M113+'Egyéb szociális'!M113+'NEM KELL!!családseg.'!M113+'NEM KELL!Önkorm elsz.'!M113</f>
        <v>0</v>
      </c>
      <c r="N113" s="71">
        <f>igazgatás!N113+adók!N113+temető!N113+rendezvények!N113+'téli közf.'!N113+hosszúi.közf.!N113+'út üzemelt.'!N113+közvilágítás!N113+zöldterület!N113+'város-község'!N113+könyvtár!N113+gyermekjólét!N113+közművelődés!N113+civilszerv!N113+Fertőző!N113+'Egyéb szociális'!N113+'NEM KELL!!családseg.'!N113+'NEM KELL!Önkorm elsz.'!N113</f>
        <v>0</v>
      </c>
      <c r="O113" s="133" t="str">
        <f t="shared" si="4"/>
        <v xml:space="preserve"> </v>
      </c>
      <c r="P113" s="71">
        <f>igazgatás!P113+adók!P113+temető!P113+rendezvények!P113+'téli közf.'!P113+hosszúi.közf.!P113+'út üzemelt.'!P113+közvilágítás!P113+zöldterület!P113+'város-község'!P113+könyvtár!P113+gyermekjólét!P113+közművelődés!P113+civilszerv!P113+Fertőző!P113+'Egyéb szociális'!P113+'NEM KELL!!családseg.'!P113+'NEM KELL!Önkorm elsz.'!P113</f>
        <v>0</v>
      </c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71">
        <f>igazgatás!F114+adók!F114+temető!F114+rendezvények!F114+'téli közf.'!F114+hosszúi.közf.!F114+'út üzemelt.'!F114+közvilágítás!F114+zöldterület!F114+'város-község'!F114+könyvtár!F114+közművelődés!F114+gyermekjólét!F114+'Egyéb szociális'!F114+'NEM KELL!!családseg.'!F114+'NEM KELL!Önkorm elsz.'!F114</f>
        <v>0</v>
      </c>
      <c r="G114" s="71">
        <f>igazgatás!G114+adók!G114+temető!G114+rendezvények!G114+'téli közf.'!G114+hosszúi.közf.!G114+'út üzemelt.'!G114+közvilágítás!G114+zöldterület!G114+'város-község'!G114+könyvtár!G114+közművelődés!G114+gyermekjólét!G114+'Egyéb szociális'!G114+'NEM KELL!!családseg.'!G114+'NEM KELL!Önkorm elsz.'!G114</f>
        <v>0</v>
      </c>
      <c r="H114" s="71">
        <f>igazgatás!H114+adók!H114+temető!H114+rendezvények!H114+'téli közf.'!H114+hosszúi.közf.!H114+'út üzemelt.'!H114+közvilágítás!H114+zöldterület!H114+'város-község'!H114+könyvtár!H114+közművelődés!H114+gyermekjólét!H114+'Egyéb szociális'!H114+'NEM KELL!!családseg.'!H114+'NEM KELL!Önkorm elsz.'!H114</f>
        <v>0</v>
      </c>
      <c r="I114" s="71">
        <f>igazgatás!I114+adók!I114+temető!I114+rendezvények!I114+'téli közf.'!I114+hosszúi.közf.!I114+'út üzemelt.'!I114+közvilágítás!I114+zöldterület!I114+'város-község'!I114+könyvtár!I114+gyermekjólét!I114+közművelődés!I114+civilszerv!I114+Fertőző!I114+'Egyéb szociális'!I114+'NEM KELL!!családseg.'!I114+'NEM KELL!Önkorm elsz.'!I114</f>
        <v>0</v>
      </c>
      <c r="J114" s="133" t="str">
        <f t="shared" si="3"/>
        <v xml:space="preserve"> </v>
      </c>
      <c r="K114" s="71">
        <f>igazgatás!K114+adók!K114+temető!K114+rendezvények!K114+'téli közf.'!K114+hosszúi.közf.!K114+'út üzemelt.'!K114+közvilágítás!K114+zöldterület!K114+'város-község'!K114+könyvtár!K114+gyermekjólét!K114+közművelődés!K114+civilszerv!K114+Fertőző!K114+'Egyéb szociális'!K114+'NEM KELL!!családseg.'!K114+'NEM KELL!Önkorm elsz.'!K114</f>
        <v>0</v>
      </c>
      <c r="L114" s="71">
        <f>igazgatás!L114+adók!L114+temető!L114+rendezvények!L114+'téli közf.'!L114+hosszúi.közf.!L114+'út üzemelt.'!L114+közvilágítás!L114+zöldterület!L114+'város-község'!L114+könyvtár!L114+közművelődés!L114+gyermekjólét!L114+'Egyéb szociális'!L114+'NEM KELL!!családseg.'!L114+'NEM KELL!Önkorm elsz.'!L114</f>
        <v>0</v>
      </c>
      <c r="M114" s="71">
        <f>igazgatás!M114+adók!M114+temető!M114+rendezvények!M114+'téli közf.'!M114+hosszúi.közf.!M114+'út üzemelt.'!M114+közvilágítás!M114+zöldterület!M114+'város-község'!M114+könyvtár!M114+gyermekjólét!M114+közművelődés!M114+civilszerv!M114+Fertőző!M114+'Egyéb szociális'!M114+'NEM KELL!!családseg.'!M114+'NEM KELL!Önkorm elsz.'!M114</f>
        <v>0</v>
      </c>
      <c r="N114" s="71">
        <f>igazgatás!N114+adók!N114+temető!N114+rendezvények!N114+'téli közf.'!N114+hosszúi.közf.!N114+'út üzemelt.'!N114+közvilágítás!N114+zöldterület!N114+'város-község'!N114+könyvtár!N114+gyermekjólét!N114+közművelődés!N114+civilszerv!N114+Fertőző!N114+'Egyéb szociális'!N114+'NEM KELL!!családseg.'!N114+'NEM KELL!Önkorm elsz.'!N114</f>
        <v>0</v>
      </c>
      <c r="O114" s="133" t="str">
        <f t="shared" si="4"/>
        <v xml:space="preserve"> </v>
      </c>
      <c r="P114" s="71">
        <f>igazgatás!P114+adók!P114+temető!P114+rendezvények!P114+'téli közf.'!P114+hosszúi.közf.!P114+'út üzemelt.'!P114+közvilágítás!P114+zöldterület!P114+'város-község'!P114+könyvtár!P114+gyermekjólét!P114+közművelődés!P114+civilszerv!P114+Fertőző!P114+'Egyéb szociális'!P114+'NEM KELL!!családseg.'!P114+'NEM KELL!Önkorm elsz.'!P114</f>
        <v>0</v>
      </c>
    </row>
    <row r="115" spans="1:16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71">
        <f>igazgatás!F115+adók!F115+temető!F115+rendezvények!F115+'téli közf.'!F115+hosszúi.közf.!F115+'út üzemelt.'!F115+közvilágítás!F115+zöldterület!F115+'város-község'!F115+könyvtár!F115+közművelődés!F115+gyermekjólét!F115+'Egyéb szociális'!F115+'NEM KELL!!családseg.'!F115+'NEM KELL!Önkorm elsz.'!F115</f>
        <v>1513</v>
      </c>
      <c r="G115" s="71">
        <f>igazgatás!G115+adók!G115+temető!G115+rendezvények!G115+'téli közf.'!G115+hosszúi.közf.!G115+'út üzemelt.'!G115+közvilágítás!G115+zöldterület!G115+'város-község'!G115+könyvtár!G115+közművelődés!G115+gyermekjólét!G115+'Egyéb szociális'!G115+'NEM KELL!!családseg.'!G115+'NEM KELL!Önkorm elsz.'!G115</f>
        <v>267</v>
      </c>
      <c r="H115" s="71">
        <f>igazgatás!H115+adók!H115+temető!H115+rendezvények!H115+'téli közf.'!H115+hosszúi.közf.!H115+'út üzemelt.'!H115+közvilágítás!H115+zöldterület!H115+'város-község'!H115+könyvtár!H115+közművelődés!H115+gyermekjólét!H115+'Egyéb szociális'!H115+'NEM KELL!!családseg.'!H115+'NEM KELL!Önkorm elsz.'!H115</f>
        <v>1780</v>
      </c>
      <c r="I115" s="71">
        <f>igazgatás!I115+adók!I115+temető!I115+rendezvények!I115+'téli közf.'!I115+hosszúi.közf.!I115+'út üzemelt.'!I115+közvilágítás!I115+zöldterület!I115+'város-község'!I115+könyvtár!I115+gyermekjólét!I115+közművelődés!I115+civilszerv!I115+Fertőző!I115+'Egyéb szociális'!I115+'NEM KELL!!családseg.'!I115+'NEM KELL!Önkorm elsz.'!I115</f>
        <v>4268869</v>
      </c>
      <c r="J115" s="133">
        <f t="shared" si="3"/>
        <v>2398.2410112359548</v>
      </c>
      <c r="K115" s="71">
        <f>igazgatás!K115+adók!K115+temető!K115+rendezvények!K115+'téli közf.'!K115+hosszúi.közf.!K115+'út üzemelt.'!K115+közvilágítás!K115+zöldterület!K115+'város-község'!K115+könyvtár!K115+gyermekjólét!K115+közművelődés!K115+civilszerv!K115+Fertőző!K115+'Egyéb szociális'!K115+'NEM KELL!!családseg.'!K115+'NEM KELL!Önkorm elsz.'!K115</f>
        <v>2000000</v>
      </c>
      <c r="L115" s="71">
        <f>igazgatás!L115+adók!L115+temető!L115+rendezvények!L115+'téli közf.'!L115+hosszúi.közf.!L115+'út üzemelt.'!L115+közvilágítás!L115+zöldterület!L115+'város-község'!L115+könyvtár!L115+közművelődés!L115+gyermekjólét!L115+'Egyéb szociális'!L115+'NEM KELL!!családseg.'!L115+'NEM KELL!Önkorm elsz.'!L115</f>
        <v>0</v>
      </c>
      <c r="M115" s="71">
        <f>igazgatás!M115+adók!M115+temető!M115+rendezvények!M115+'téli közf.'!M115+hosszúi.közf.!M115+'út üzemelt.'!M115+közvilágítás!M115+zöldterület!M115+'város-község'!M115+könyvtár!M115+gyermekjólét!M115+közművelődés!M115+civilszerv!M115+Fertőző!M115+'Egyéb szociális'!M115+'NEM KELL!!családseg.'!M115+'NEM KELL!Önkorm elsz.'!M115</f>
        <v>2000000</v>
      </c>
      <c r="N115" s="71">
        <f>igazgatás!N115+adók!N115+temető!N115+rendezvények!N115+'téli közf.'!N115+hosszúi.közf.!N115+'út üzemelt.'!N115+közvilágítás!N115+zöldterület!N115+'város-község'!N115+könyvtár!N115+gyermekjólét!N115+közművelődés!N115+civilszerv!N115+Fertőző!N115+'Egyéb szociális'!N115+'NEM KELL!!családseg.'!N115+'NEM KELL!Önkorm elsz.'!N115</f>
        <v>1987067</v>
      </c>
      <c r="O115" s="133">
        <f t="shared" si="4"/>
        <v>0.99353349999999996</v>
      </c>
      <c r="P115" s="71">
        <f>igazgatás!P115+adók!P115+temető!P115+rendezvények!P115+'téli közf.'!P115+hosszúi.közf.!P115+'út üzemelt.'!P115+közvilágítás!P115+zöldterület!P115+'város-község'!P115+könyvtár!P115+gyermekjólét!P115+közművelődés!P115+civilszerv!P115+Fertőző!P115+'Egyéb szociális'!P115+'NEM KELL!!családseg.'!P115+'NEM KELL!Önkorm elsz.'!P115</f>
        <v>2000000</v>
      </c>
    </row>
    <row r="116" spans="1:16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71">
        <f>igazgatás!F116+adók!F116+temető!F116+rendezvények!F116+'téli közf.'!F116+hosszúi.közf.!F116+'út üzemelt.'!F116+közvilágítás!F116+zöldterület!F116+'város-község'!F116+könyvtár!F116+közművelődés!F116+gyermekjólét!F116+'Egyéb szociális'!F116+'NEM KELL!!családseg.'!F116+'NEM KELL!Önkorm elsz.'!F116</f>
        <v>0</v>
      </c>
      <c r="G116" s="71">
        <f>igazgatás!G116+adók!G116+temető!G116+rendezvények!G116+'téli közf.'!G116+hosszúi.közf.!G116+'út üzemelt.'!G116+közvilágítás!G116+zöldterület!G116+'város-község'!G116+könyvtár!G116+közművelődés!G116+gyermekjólét!G116+'Egyéb szociális'!G116+'NEM KELL!!családseg.'!G116+'NEM KELL!Önkorm elsz.'!G116</f>
        <v>0</v>
      </c>
      <c r="H116" s="71">
        <f>igazgatás!H116+adók!H116+temető!H116+rendezvények!H116+'téli közf.'!H116+hosszúi.közf.!H116+'út üzemelt.'!H116+közvilágítás!H116+zöldterület!H116+'város-község'!H116+könyvtár!H116+közművelődés!H116+gyermekjólét!H116+'Egyéb szociális'!H116+'NEM KELL!!családseg.'!H116+'NEM KELL!Önkorm elsz.'!H116</f>
        <v>0</v>
      </c>
      <c r="I116" s="71">
        <f>igazgatás!I116+adók!I116+temető!I116+rendezvények!I116+'téli közf.'!I116+hosszúi.közf.!I116+'út üzemelt.'!I116+közvilágítás!I116+zöldterület!I116+'város-község'!I116+könyvtár!I116+gyermekjólét!I116+közművelődés!I116+civilszerv!I116+Fertőző!I116+'Egyéb szociális'!I116+'NEM KELL!!családseg.'!I116+'NEM KELL!Önkorm elsz.'!I116</f>
        <v>0</v>
      </c>
      <c r="J116" s="133" t="str">
        <f t="shared" si="3"/>
        <v xml:space="preserve"> </v>
      </c>
      <c r="K116" s="71">
        <f>igazgatás!K116+adók!K116+temető!K116+rendezvények!K116+'téli közf.'!K116+hosszúi.közf.!K116+'út üzemelt.'!K116+közvilágítás!K116+zöldterület!K116+'város-község'!K116+könyvtár!K116+gyermekjólét!K116+közművelődés!K116+civilszerv!K116+Fertőző!K116+'Egyéb szociális'!K116+'NEM KELL!!családseg.'!K116+'NEM KELL!Önkorm elsz.'!K116</f>
        <v>0</v>
      </c>
      <c r="L116" s="71">
        <f>igazgatás!L116+adók!L116+temető!L116+rendezvények!L116+'téli közf.'!L116+hosszúi.közf.!L116+'út üzemelt.'!L116+közvilágítás!L116+zöldterület!L116+'város-község'!L116+könyvtár!L116+közművelődés!L116+gyermekjólét!L116+'Egyéb szociális'!L116+'NEM KELL!!családseg.'!L116+'NEM KELL!Önkorm elsz.'!L116</f>
        <v>0</v>
      </c>
      <c r="M116" s="71">
        <f>igazgatás!M116+adók!M116+temető!M116+rendezvények!M116+'téli közf.'!M116+hosszúi.közf.!M116+'út üzemelt.'!M116+közvilágítás!M116+zöldterület!M116+'város-község'!M116+könyvtár!M116+gyermekjólét!M116+közművelődés!M116+civilszerv!M116+Fertőző!M116+'Egyéb szociális'!M116+'NEM KELL!!családseg.'!M116+'NEM KELL!Önkorm elsz.'!M116</f>
        <v>0</v>
      </c>
      <c r="N116" s="71">
        <f>igazgatás!N116+adók!N116+temető!N116+rendezvények!N116+'téli közf.'!N116+hosszúi.közf.!N116+'út üzemelt.'!N116+közvilágítás!N116+zöldterület!N116+'város-község'!N116+könyvtár!N116+gyermekjólét!N116+közművelődés!N116+civilszerv!N116+Fertőző!N116+'Egyéb szociális'!N116+'NEM KELL!!családseg.'!N116+'NEM KELL!Önkorm elsz.'!N116</f>
        <v>0</v>
      </c>
      <c r="O116" s="133" t="str">
        <f t="shared" si="4"/>
        <v xml:space="preserve"> </v>
      </c>
      <c r="P116" s="71">
        <f>igazgatás!P116+adók!P116+temető!P116+rendezvények!P116+'téli közf.'!P116+hosszúi.közf.!P116+'út üzemelt.'!P116+közvilágítás!P116+zöldterület!P116+'város-község'!P116+könyvtár!P116+gyermekjólét!P116+közművelődés!P116+civilszerv!P116+Fertőző!P116+'Egyéb szociális'!P116+'NEM KELL!!családseg.'!P116+'NEM KELL!Önkorm elsz.'!P116</f>
        <v>0</v>
      </c>
    </row>
    <row r="117" spans="1:16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71">
        <f>igazgatás!F117+adók!F117+temető!F117+rendezvények!F117+'téli közf.'!F117+hosszúi.közf.!F117+'út üzemelt.'!F117+közvilágítás!F117+zöldterület!F117+'város-község'!F117+könyvtár!F117+közművelődés!F117+gyermekjólét!F117+'Egyéb szociális'!F117+'NEM KELL!!családseg.'!F117+'NEM KELL!Önkorm elsz.'!F117</f>
        <v>0</v>
      </c>
      <c r="G117" s="71">
        <f>igazgatás!G117+adók!G117+temető!G117+rendezvények!G117+'téli közf.'!G117+hosszúi.közf.!G117+'út üzemelt.'!G117+közvilágítás!G117+zöldterület!G117+'város-község'!G117+könyvtár!G117+közművelődés!G117+gyermekjólét!G117+'Egyéb szociális'!G117+'NEM KELL!!családseg.'!G117+'NEM KELL!Önkorm elsz.'!G117</f>
        <v>0</v>
      </c>
      <c r="H117" s="71">
        <f>igazgatás!H117+adók!H117+temető!H117+rendezvények!H117+'téli közf.'!H117+hosszúi.közf.!H117+'út üzemelt.'!H117+közvilágítás!H117+zöldterület!H117+'város-község'!H117+könyvtár!H117+közművelődés!H117+gyermekjólét!H117+'Egyéb szociális'!H117+'NEM KELL!!családseg.'!H117+'NEM KELL!Önkorm elsz.'!H117</f>
        <v>0</v>
      </c>
      <c r="I117" s="71">
        <f>igazgatás!I117+adók!I117+temető!I117+rendezvények!I117+'téli közf.'!I117+hosszúi.közf.!I117+'út üzemelt.'!I117+közvilágítás!I117+zöldterület!I117+'város-község'!I117+könyvtár!I117+gyermekjólét!I117+közművelődés!I117+civilszerv!I117+Fertőző!I117+'Egyéb szociális'!I117+'NEM KELL!!családseg.'!I117+'NEM KELL!Önkorm elsz.'!I117</f>
        <v>0</v>
      </c>
      <c r="J117" s="133" t="str">
        <f t="shared" si="3"/>
        <v xml:space="preserve"> </v>
      </c>
      <c r="K117" s="71">
        <f>igazgatás!K117+adók!K117+temető!K117+rendezvények!K117+'téli közf.'!K117+hosszúi.közf.!K117+'út üzemelt.'!K117+közvilágítás!K117+zöldterület!K117+'város-község'!K117+könyvtár!K117+gyermekjólét!K117+közművelődés!K117+civilszerv!K117+Fertőző!K117+'Egyéb szociális'!K117+'NEM KELL!!családseg.'!K117+'NEM KELL!Önkorm elsz.'!K117</f>
        <v>0</v>
      </c>
      <c r="L117" s="71">
        <f>igazgatás!L117+adók!L117+temető!L117+rendezvények!L117+'téli közf.'!L117+hosszúi.közf.!L117+'út üzemelt.'!L117+közvilágítás!L117+zöldterület!L117+'város-község'!L117+könyvtár!L117+közművelődés!L117+gyermekjólét!L117+'Egyéb szociális'!L117+'NEM KELL!!családseg.'!L117+'NEM KELL!Önkorm elsz.'!L117</f>
        <v>0</v>
      </c>
      <c r="M117" s="71">
        <f>igazgatás!M117+adók!M117+temető!M117+rendezvények!M117+'téli közf.'!M117+hosszúi.közf.!M117+'út üzemelt.'!M117+közvilágítás!M117+zöldterület!M117+'város-község'!M117+könyvtár!M117+gyermekjólét!M117+közművelődés!M117+civilszerv!M117+Fertőző!M117+'Egyéb szociális'!M117+'NEM KELL!!családseg.'!M117+'NEM KELL!Önkorm elsz.'!M117</f>
        <v>0</v>
      </c>
      <c r="N117" s="71">
        <f>igazgatás!N117+adók!N117+temető!N117+rendezvények!N117+'téli közf.'!N117+hosszúi.közf.!N117+'út üzemelt.'!N117+közvilágítás!N117+zöldterület!N117+'város-község'!N117+könyvtár!N117+gyermekjólét!N117+közművelődés!N117+civilszerv!N117+Fertőző!N117+'Egyéb szociális'!N117+'NEM KELL!!családseg.'!N117+'NEM KELL!Önkorm elsz.'!N117</f>
        <v>0</v>
      </c>
      <c r="O117" s="133" t="str">
        <f t="shared" si="4"/>
        <v xml:space="preserve"> </v>
      </c>
      <c r="P117" s="71">
        <f>igazgatás!P117+adók!P117+temető!P117+rendezvények!P117+'téli közf.'!P117+hosszúi.közf.!P117+'út üzemelt.'!P117+közvilágítás!P117+zöldterület!P117+'város-község'!P117+könyvtár!P117+gyermekjólét!P117+közművelődés!P117+civilszerv!P117+Fertőző!P117+'Egyéb szociális'!P117+'NEM KELL!!családseg.'!P117+'NEM KELL!Önkorm elsz.'!P117</f>
        <v>0</v>
      </c>
    </row>
    <row r="118" spans="1:16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71">
        <f>igazgatás!F118+adók!F118+temető!F118+rendezvények!F118+'téli közf.'!F118+hosszúi.közf.!F118+'út üzemelt.'!F118+közvilágítás!F118+zöldterület!F118+'város-község'!F118+könyvtár!F118+közművelődés!F118+gyermekjólét!F118+'Egyéb szociális'!F118+'NEM KELL!!családseg.'!F118+'NEM KELL!Önkorm elsz.'!F118</f>
        <v>1000</v>
      </c>
      <c r="G118" s="71">
        <f>igazgatás!G118+adók!G118+temető!G118+rendezvények!G118+'téli közf.'!G118+hosszúi.közf.!G118+'út üzemelt.'!G118+közvilágítás!G118+zöldterület!G118+'város-község'!G118+könyvtár!G118+közművelődés!G118+gyermekjólét!G118+'Egyéb szociális'!G118+'NEM KELL!!családseg.'!G118+'NEM KELL!Önkorm elsz.'!G118</f>
        <v>131</v>
      </c>
      <c r="H118" s="71">
        <f>igazgatás!H118+adók!H118+temető!H118+rendezvények!H118+'téli közf.'!H118+hosszúi.közf.!H118+'út üzemelt.'!H118+közvilágítás!H118+zöldterület!H118+'város-község'!H118+könyvtár!H118+közművelődés!H118+gyermekjólét!H118+'Egyéb szociális'!H118+'NEM KELL!!családseg.'!H118+'NEM KELL!Önkorm elsz.'!H118</f>
        <v>1131</v>
      </c>
      <c r="I118" s="71">
        <f>igazgatás!I118+adók!I118+temető!I118+rendezvények!I118+'téli közf.'!I118+hosszúi.közf.!I118+'út üzemelt.'!I118+közvilágítás!I118+zöldterület!I118+'város-község'!I118+könyvtár!I118+gyermekjólét!I118+közművelődés!I118+civilszerv!I118+Fertőző!I118+'Egyéb szociális'!I118+'NEM KELL!!családseg.'!I118+'NEM KELL!Önkorm elsz.'!I118</f>
        <v>2421873</v>
      </c>
      <c r="J118" s="133">
        <f t="shared" si="3"/>
        <v>2141.3554376657826</v>
      </c>
      <c r="K118" s="71">
        <f>igazgatás!K118+adók!K118+temető!K118+rendezvények!K118+'téli közf.'!K118+hosszúi.közf.!K118+'út üzemelt.'!K118+közvilágítás!K118+zöldterület!K118+'város-község'!K118+könyvtár!K118+gyermekjólét!K118+közművelődés!K118+civilszerv!K118+Fertőző!K118+'Egyéb szociális'!K118+'NEM KELL!!családseg.'!K118+'NEM KELL!Önkorm elsz.'!K118</f>
        <v>800000</v>
      </c>
      <c r="L118" s="71">
        <f>igazgatás!L118+adók!L118+temető!L118+rendezvények!L118+'téli közf.'!L118+hosszúi.közf.!L118+'út üzemelt.'!L118+közvilágítás!L118+zöldterület!L118+'város-község'!L118+könyvtár!L118+közművelődés!L118+gyermekjólét!L118+'Egyéb szociális'!L118+'NEM KELL!!családseg.'!L118+'NEM KELL!Önkorm elsz.'!L118</f>
        <v>66042</v>
      </c>
      <c r="M118" s="71">
        <f>igazgatás!M118+adók!M118+temető!M118+rendezvények!M118+'téli közf.'!M118+hosszúi.közf.!M118+'út üzemelt.'!M118+közvilágítás!M118+zöldterület!M118+'város-község'!M118+könyvtár!M118+gyermekjólét!M118+közművelődés!M118+civilszerv!M118+Fertőző!M118+'Egyéb szociális'!M118+'NEM KELL!!családseg.'!M118+'NEM KELL!Önkorm elsz.'!M118</f>
        <v>866042</v>
      </c>
      <c r="N118" s="71">
        <f>igazgatás!N118+adók!N118+temető!N118+rendezvények!N118+'téli közf.'!N118+hosszúi.közf.!N118+'út üzemelt.'!N118+közvilágítás!N118+zöldterület!N118+'város-község'!N118+könyvtár!N118+gyermekjólét!N118+közművelődés!N118+civilszerv!N118+Fertőző!N118+'Egyéb szociális'!N118+'NEM KELL!!családseg.'!N118+'NEM KELL!Önkorm elsz.'!N118</f>
        <v>866042</v>
      </c>
      <c r="O118" s="133">
        <f t="shared" si="4"/>
        <v>1</v>
      </c>
      <c r="P118" s="71">
        <f>igazgatás!P118+adók!P118+temető!P118+rendezvények!P118+'téli közf.'!P118+hosszúi.közf.!P118+'út üzemelt.'!P118+közvilágítás!P118+zöldterület!P118+'város-község'!P118+könyvtár!P118+gyermekjólét!P118+közművelődés!P118+civilszerv!P118+Fertőző!P118+'Egyéb szociális'!P118+'NEM KELL!!családseg.'!P118+'NEM KELL!Önkorm elsz.'!P118</f>
        <v>800000</v>
      </c>
    </row>
    <row r="119" spans="1:16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71">
        <f>igazgatás!F119+adók!F119+temető!F119+rendezvények!F119+'téli közf.'!F119+hosszúi.közf.!F119+'út üzemelt.'!F119+közvilágítás!F119+zöldterület!F119+'város-község'!F119+könyvtár!F119+közművelődés!F119+gyermekjólét!F119+'Egyéb szociális'!F119+'NEM KELL!!családseg.'!F119+'NEM KELL!Önkorm elsz.'!F119</f>
        <v>513</v>
      </c>
      <c r="G119" s="71">
        <f>igazgatás!G119+adók!G119+temető!G119+rendezvények!G119+'téli közf.'!G119+hosszúi.közf.!G119+'út üzemelt.'!G119+közvilágítás!G119+zöldterület!G119+'város-község'!G119+könyvtár!G119+közművelődés!G119+gyermekjólét!G119+'Egyéb szociális'!G119+'NEM KELL!!családseg.'!G119+'NEM KELL!Önkorm elsz.'!G119</f>
        <v>136</v>
      </c>
      <c r="H119" s="71">
        <f>igazgatás!H119+adók!H119+temető!H119+rendezvények!H119+'téli közf.'!H119+hosszúi.közf.!H119+'út üzemelt.'!H119+közvilágítás!H119+zöldterület!H119+'város-község'!H119+könyvtár!H119+közművelődés!H119+gyermekjólét!H119+'Egyéb szociális'!H119+'NEM KELL!!családseg.'!H119+'NEM KELL!Önkorm elsz.'!H119</f>
        <v>649</v>
      </c>
      <c r="I119" s="71">
        <f>igazgatás!I119+adók!I119+temető!I119+rendezvények!I119+'téli közf.'!I119+hosszúi.közf.!I119+'út üzemelt.'!I119+közvilágítás!I119+zöldterület!I119+'város-község'!I119+könyvtár!I119+gyermekjólét!I119+közművelődés!I119+civilszerv!I119+Fertőző!I119+'Egyéb szociális'!I119+'NEM KELL!!családseg.'!I119+'NEM KELL!Önkorm elsz.'!I119</f>
        <v>1846996</v>
      </c>
      <c r="J119" s="133">
        <f t="shared" si="3"/>
        <v>2845.9106317411402</v>
      </c>
      <c r="K119" s="71">
        <f>igazgatás!K119+adók!K119+temető!K119+rendezvények!K119+'téli közf.'!K119+hosszúi.közf.!K119+'út üzemelt.'!K119+közvilágítás!K119+zöldterület!K119+'város-község'!K119+könyvtár!K119+gyermekjólét!K119+közművelődés!K119+civilszerv!K119+Fertőző!K119+'Egyéb szociális'!K119+'NEM KELL!!családseg.'!K119+'NEM KELL!Önkorm elsz.'!K119</f>
        <v>1200000</v>
      </c>
      <c r="L119" s="71">
        <f>igazgatás!L119+adók!L119+temető!L119+rendezvények!L119+'téli közf.'!L119+hosszúi.közf.!L119+'út üzemelt.'!L119+közvilágítás!L119+zöldterület!L119+'város-község'!L119+könyvtár!L119+közművelődés!L119+gyermekjólét!L119+'Egyéb szociális'!L119+'NEM KELL!!családseg.'!L119+'NEM KELL!Önkorm elsz.'!L119</f>
        <v>-66042</v>
      </c>
      <c r="M119" s="71">
        <f>igazgatás!M119+adók!M119+temető!M119+rendezvények!M119+'téli közf.'!M119+hosszúi.közf.!M119+'út üzemelt.'!M119+közvilágítás!M119+zöldterület!M119+'város-község'!M119+könyvtár!M119+gyermekjólét!M119+közművelődés!M119+civilszerv!M119+Fertőző!M119+'Egyéb szociális'!M119+'NEM KELL!!családseg.'!M119+'NEM KELL!Önkorm elsz.'!M119</f>
        <v>1133958</v>
      </c>
      <c r="N119" s="71">
        <f>igazgatás!N119+adók!N119+temető!N119+rendezvények!N119+'téli közf.'!N119+hosszúi.közf.!N119+'út üzemelt.'!N119+közvilágítás!N119+zöldterület!N119+'város-község'!N119+könyvtár!N119+gyermekjólét!N119+közművelődés!N119+civilszerv!N119+Fertőző!N119+'Egyéb szociális'!N119+'NEM KELL!!családseg.'!N119+'NEM KELL!Önkorm elsz.'!N119</f>
        <v>1121025</v>
      </c>
      <c r="O119" s="133">
        <f t="shared" si="4"/>
        <v>0.98859481568100405</v>
      </c>
      <c r="P119" s="71">
        <f>igazgatás!P119+adók!P119+temető!P119+rendezvények!P119+'téli közf.'!P119+hosszúi.közf.!P119+'út üzemelt.'!P119+közvilágítás!P119+zöldterület!P119+'város-község'!P119+könyvtár!P119+gyermekjólét!P119+közművelődés!P119+civilszerv!P119+Fertőző!P119+'Egyéb szociális'!P119+'NEM KELL!!családseg.'!P119+'NEM KELL!Önkorm elsz.'!P119</f>
        <v>1200000</v>
      </c>
    </row>
    <row r="120" spans="1:16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71">
        <f>igazgatás!F120+adók!F120+temető!F120+rendezvények!F120+'téli közf.'!F120+hosszúi.közf.!F120+'út üzemelt.'!F120+közvilágítás!F120+zöldterület!F120+'város-község'!F120+könyvtár!F120+közművelődés!F120+gyermekjólét!F120+'Egyéb szociális'!F120+'NEM KELL!!családseg.'!F120+'NEM KELL!Önkorm elsz.'!F120</f>
        <v>0</v>
      </c>
      <c r="G120" s="71">
        <f>igazgatás!G120+adók!G120+temető!G120+rendezvények!G120+'téli közf.'!G120+hosszúi.közf.!G120+'út üzemelt.'!G120+közvilágítás!G120+zöldterület!G120+'város-község'!G120+könyvtár!G120+közművelődés!G120+gyermekjólét!G120+'Egyéb szociális'!G120+'NEM KELL!!családseg.'!G120+'NEM KELL!Önkorm elsz.'!G120</f>
        <v>0</v>
      </c>
      <c r="H120" s="71">
        <f>igazgatás!H120+adók!H120+temető!H120+rendezvények!H120+'téli közf.'!H120+hosszúi.közf.!H120+'út üzemelt.'!H120+közvilágítás!H120+zöldterület!H120+'város-község'!H120+könyvtár!H120+közművelődés!H120+gyermekjólét!H120+'Egyéb szociális'!H120+'NEM KELL!!családseg.'!H120+'NEM KELL!Önkorm elsz.'!H120</f>
        <v>0</v>
      </c>
      <c r="I120" s="71">
        <f>igazgatás!I120+adók!I120+temető!I120+rendezvények!I120+'téli közf.'!I120+hosszúi.közf.!I120+'út üzemelt.'!I120+közvilágítás!I120+zöldterület!I120+'város-község'!I120+könyvtár!I120+gyermekjólét!I120+közművelődés!I120+civilszerv!I120+Fertőző!I120+'Egyéb szociális'!I120+'NEM KELL!!családseg.'!I120+'NEM KELL!Önkorm elsz.'!I120</f>
        <v>0</v>
      </c>
      <c r="J120" s="133" t="str">
        <f t="shared" si="3"/>
        <v xml:space="preserve"> </v>
      </c>
      <c r="K120" s="71">
        <f>igazgatás!K120+adók!K120+temető!K120+rendezvények!K120+'téli közf.'!K120+hosszúi.közf.!K120+'út üzemelt.'!K120+közvilágítás!K120+zöldterület!K120+'város-község'!K120+könyvtár!K120+gyermekjólét!K120+közművelődés!K120+civilszerv!K120+Fertőző!K120+'Egyéb szociális'!K120+'NEM KELL!!családseg.'!K120+'NEM KELL!Önkorm elsz.'!K120</f>
        <v>0</v>
      </c>
      <c r="L120" s="71">
        <f>igazgatás!L120+adók!L120+temető!L120+rendezvények!L120+'téli közf.'!L120+hosszúi.közf.!L120+'út üzemelt.'!L120+közvilágítás!L120+zöldterület!L120+'város-község'!L120+könyvtár!L120+közművelődés!L120+gyermekjólét!L120+'Egyéb szociális'!L120+'NEM KELL!!családseg.'!L120+'NEM KELL!Önkorm elsz.'!L120</f>
        <v>0</v>
      </c>
      <c r="M120" s="71">
        <f>igazgatás!M120+adók!M120+temető!M120+rendezvények!M120+'téli közf.'!M120+hosszúi.közf.!M120+'út üzemelt.'!M120+közvilágítás!M120+zöldterület!M120+'város-község'!M120+könyvtár!M120+gyermekjólét!M120+közművelődés!M120+civilszerv!M120+Fertőző!M120+'Egyéb szociális'!M120+'NEM KELL!!családseg.'!M120+'NEM KELL!Önkorm elsz.'!M120</f>
        <v>0</v>
      </c>
      <c r="N120" s="71">
        <f>igazgatás!N120+adók!N120+temető!N120+rendezvények!N120+'téli közf.'!N120+hosszúi.közf.!N120+'út üzemelt.'!N120+közvilágítás!N120+zöldterület!N120+'város-község'!N120+könyvtár!N120+gyermekjólét!N120+közművelődés!N120+civilszerv!N120+Fertőző!N120+'Egyéb szociális'!N120+'NEM KELL!!családseg.'!N120+'NEM KELL!Önkorm elsz.'!N120</f>
        <v>0</v>
      </c>
      <c r="O120" s="133" t="str">
        <f t="shared" si="4"/>
        <v xml:space="preserve"> </v>
      </c>
      <c r="P120" s="71">
        <f>igazgatás!P120+adók!P120+temető!P120+rendezvények!P120+'téli közf.'!P120+hosszúi.közf.!P120+'út üzemelt.'!P120+közvilágítás!P120+zöldterület!P120+'város-község'!P120+könyvtár!P120+gyermekjólét!P120+közművelődés!P120+civilszerv!P120+Fertőző!P120+'Egyéb szociális'!P120+'NEM KELL!!családseg.'!P120+'NEM KELL!Önkorm elsz.'!P120</f>
        <v>0</v>
      </c>
    </row>
    <row r="121" spans="1:16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71">
        <f>igazgatás!F121+adók!F121+temető!F121+rendezvények!F121+'téli közf.'!F121+hosszúi.közf.!F121+'út üzemelt.'!F121+közvilágítás!F121+zöldterület!F121+'város-község'!F121+könyvtár!F121+közművelődés!F121+gyermekjólét!F121+'Egyéb szociális'!F121+'NEM KELL!!családseg.'!F121+'NEM KELL!Önkorm elsz.'!F121</f>
        <v>0</v>
      </c>
      <c r="G121" s="71">
        <f>igazgatás!G121+adók!G121+temető!G121+rendezvények!G121+'téli közf.'!G121+hosszúi.közf.!G121+'út üzemelt.'!G121+közvilágítás!G121+zöldterület!G121+'város-község'!G121+könyvtár!G121+közművelődés!G121+gyermekjólét!G121+'Egyéb szociális'!G121+'NEM KELL!!családseg.'!G121+'NEM KELL!Önkorm elsz.'!G121</f>
        <v>0</v>
      </c>
      <c r="H121" s="71">
        <f>igazgatás!H121+adók!H121+temető!H121+rendezvények!H121+'téli közf.'!H121+hosszúi.közf.!H121+'út üzemelt.'!H121+közvilágítás!H121+zöldterület!H121+'város-község'!H121+könyvtár!H121+közművelődés!H121+gyermekjólét!H121+'Egyéb szociális'!H121+'NEM KELL!!családseg.'!H121+'NEM KELL!Önkorm elsz.'!H121</f>
        <v>0</v>
      </c>
      <c r="I121" s="71">
        <f>igazgatás!I121+adók!I121+temető!I121+rendezvények!I121+'téli közf.'!I121+hosszúi.közf.!I121+'út üzemelt.'!I121+közvilágítás!I121+zöldterület!I121+'város-község'!I121+könyvtár!I121+gyermekjólét!I121+közművelődés!I121+civilszerv!I121+Fertőző!I121+'Egyéb szociális'!I121+'NEM KELL!!családseg.'!I121+'NEM KELL!Önkorm elsz.'!I121</f>
        <v>0</v>
      </c>
      <c r="J121" s="133" t="str">
        <f t="shared" si="3"/>
        <v xml:space="preserve"> </v>
      </c>
      <c r="K121" s="71">
        <f>igazgatás!K121+adók!K121+temető!K121+rendezvények!K121+'téli közf.'!K121+hosszúi.közf.!K121+'út üzemelt.'!K121+közvilágítás!K121+zöldterület!K121+'város-község'!K121+könyvtár!K121+gyermekjólét!K121+közművelődés!K121+civilszerv!K121+Fertőző!K121+'Egyéb szociális'!K121+'NEM KELL!!családseg.'!K121+'NEM KELL!Önkorm elsz.'!K121</f>
        <v>0</v>
      </c>
      <c r="L121" s="71">
        <f>igazgatás!L121+adók!L121+temető!L121+rendezvények!L121+'téli közf.'!L121+hosszúi.közf.!L121+'út üzemelt.'!L121+közvilágítás!L121+zöldterület!L121+'város-község'!L121+könyvtár!L121+közművelődés!L121+gyermekjólét!L121+'Egyéb szociális'!L121+'NEM KELL!!családseg.'!L121+'NEM KELL!Önkorm elsz.'!L121</f>
        <v>0</v>
      </c>
      <c r="M121" s="71">
        <f>igazgatás!M121+adók!M121+temető!M121+rendezvények!M121+'téli közf.'!M121+hosszúi.közf.!M121+'út üzemelt.'!M121+közvilágítás!M121+zöldterület!M121+'város-község'!M121+könyvtár!M121+gyermekjólét!M121+közművelődés!M121+civilszerv!M121+Fertőző!M121+'Egyéb szociális'!M121+'NEM KELL!!családseg.'!M121+'NEM KELL!Önkorm elsz.'!M121</f>
        <v>0</v>
      </c>
      <c r="N121" s="71">
        <f>igazgatás!N121+adók!N121+temető!N121+rendezvények!N121+'téli közf.'!N121+hosszúi.közf.!N121+'út üzemelt.'!N121+közvilágítás!N121+zöldterület!N121+'város-község'!N121+könyvtár!N121+gyermekjólét!N121+közművelődés!N121+civilszerv!N121+Fertőző!N121+'Egyéb szociális'!N121+'NEM KELL!!családseg.'!N121+'NEM KELL!Önkorm elsz.'!N121</f>
        <v>0</v>
      </c>
      <c r="O121" s="133" t="str">
        <f t="shared" si="4"/>
        <v xml:space="preserve"> </v>
      </c>
      <c r="P121" s="71">
        <f>igazgatás!P121+adók!P121+temető!P121+rendezvények!P121+'téli közf.'!P121+hosszúi.közf.!P121+'út üzemelt.'!P121+közvilágítás!P121+zöldterület!P121+'város-község'!P121+könyvtár!P121+gyermekjólét!P121+közművelődés!P121+civilszerv!P121+Fertőző!P121+'Egyéb szociális'!P121+'NEM KELL!!családseg.'!P121+'NEM KELL!Önkorm elsz.'!P121</f>
        <v>0</v>
      </c>
    </row>
    <row r="122" spans="1:16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71">
        <f>igazgatás!F122+adók!F122+temető!F122+rendezvények!F122+'téli közf.'!F122+hosszúi.közf.!F122+'út üzemelt.'!F122+közvilágítás!F122+zöldterület!F122+'város-község'!F122+könyvtár!F122+közművelődés!F122+gyermekjólét!F122+'Egyéb szociális'!F122+'NEM KELL!!családseg.'!F122+'NEM KELL!Önkorm elsz.'!F122</f>
        <v>0</v>
      </c>
      <c r="G122" s="71">
        <f>igazgatás!G122+adók!G122+temető!G122+rendezvények!G122+'téli közf.'!G122+hosszúi.közf.!G122+'út üzemelt.'!G122+közvilágítás!G122+zöldterület!G122+'város-község'!G122+könyvtár!G122+közművelődés!G122+gyermekjólét!G122+'Egyéb szociális'!G122+'NEM KELL!!családseg.'!G122+'NEM KELL!Önkorm elsz.'!G122</f>
        <v>0</v>
      </c>
      <c r="H122" s="71">
        <f>igazgatás!H122+adók!H122+temető!H122+rendezvények!H122+'téli közf.'!H122+hosszúi.közf.!H122+'út üzemelt.'!H122+közvilágítás!H122+zöldterület!H122+'város-község'!H122+könyvtár!H122+közművelődés!H122+gyermekjólét!H122+'Egyéb szociális'!H122+'NEM KELL!!családseg.'!H122+'NEM KELL!Önkorm elsz.'!H122</f>
        <v>0</v>
      </c>
      <c r="I122" s="71">
        <f>igazgatás!I122+adók!I122+temető!I122+rendezvények!I122+'téli közf.'!I122+hosszúi.közf.!I122+'út üzemelt.'!I122+közvilágítás!I122+zöldterület!I122+'város-község'!I122+könyvtár!I122+gyermekjólét!I122+közművelődés!I122+civilszerv!I122+Fertőző!I122+'Egyéb szociális'!I122+'NEM KELL!!családseg.'!I122+'NEM KELL!Önkorm elsz.'!I122</f>
        <v>0</v>
      </c>
      <c r="J122" s="133" t="str">
        <f t="shared" si="3"/>
        <v xml:space="preserve"> </v>
      </c>
      <c r="K122" s="71">
        <f>igazgatás!K122+adók!K122+temető!K122+rendezvények!K122+'téli közf.'!K122+hosszúi.közf.!K122+'út üzemelt.'!K122+közvilágítás!K122+zöldterület!K122+'város-község'!K122+könyvtár!K122+gyermekjólét!K122+közművelődés!K122+civilszerv!K122+Fertőző!K122+'Egyéb szociális'!K122+'NEM KELL!!családseg.'!K122+'NEM KELL!Önkorm elsz.'!K122</f>
        <v>0</v>
      </c>
      <c r="L122" s="71">
        <f>igazgatás!L122+adók!L122+temető!L122+rendezvények!L122+'téli közf.'!L122+hosszúi.közf.!L122+'út üzemelt.'!L122+közvilágítás!L122+zöldterület!L122+'város-község'!L122+könyvtár!L122+közművelődés!L122+gyermekjólét!L122+'Egyéb szociális'!L122+'NEM KELL!!családseg.'!L122+'NEM KELL!Önkorm elsz.'!L122</f>
        <v>0</v>
      </c>
      <c r="M122" s="71">
        <f>igazgatás!M122+adók!M122+temető!M122+rendezvények!M122+'téli közf.'!M122+hosszúi.közf.!M122+'út üzemelt.'!M122+közvilágítás!M122+zöldterület!M122+'város-község'!M122+könyvtár!M122+gyermekjólét!M122+közművelődés!M122+civilszerv!M122+Fertőző!M122+'Egyéb szociális'!M122+'NEM KELL!!családseg.'!M122+'NEM KELL!Önkorm elsz.'!M122</f>
        <v>0</v>
      </c>
      <c r="N122" s="71">
        <f>igazgatás!N122+adók!N122+temető!N122+rendezvények!N122+'téli közf.'!N122+hosszúi.közf.!N122+'út üzemelt.'!N122+közvilágítás!N122+zöldterület!N122+'város-község'!N122+könyvtár!N122+gyermekjólét!N122+közművelődés!N122+civilszerv!N122+Fertőző!N122+'Egyéb szociális'!N122+'NEM KELL!!családseg.'!N122+'NEM KELL!Önkorm elsz.'!N122</f>
        <v>0</v>
      </c>
      <c r="O122" s="133" t="str">
        <f t="shared" si="4"/>
        <v xml:space="preserve"> </v>
      </c>
      <c r="P122" s="71">
        <f>igazgatás!P122+adók!P122+temető!P122+rendezvények!P122+'téli közf.'!P122+hosszúi.közf.!P122+'út üzemelt.'!P122+közvilágítás!P122+zöldterület!P122+'város-község'!P122+könyvtár!P122+gyermekjólét!P122+közművelődés!P122+civilszerv!P122+Fertőző!P122+'Egyéb szociális'!P122+'NEM KELL!!családseg.'!P122+'NEM KELL!Önkorm elsz.'!P122</f>
        <v>0</v>
      </c>
    </row>
    <row r="123" spans="1:16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71">
        <f>igazgatás!F123+adók!F123+temető!F123+rendezvények!F123+'téli közf.'!F123+hosszúi.közf.!F123+'út üzemelt.'!F123+közvilágítás!F123+zöldterület!F123+'város-község'!F123+könyvtár!F123+közművelődés!F123+gyermekjólét!F123+'Egyéb szociális'!F123+'NEM KELL!!családseg.'!F123+'NEM KELL!Önkorm elsz.'!F123</f>
        <v>0</v>
      </c>
      <c r="G123" s="71">
        <f>igazgatás!G123+adók!G123+temető!G123+rendezvények!G123+'téli közf.'!G123+hosszúi.közf.!G123+'út üzemelt.'!G123+közvilágítás!G123+zöldterület!G123+'város-község'!G123+könyvtár!G123+közművelődés!G123+gyermekjólét!G123+'Egyéb szociális'!G123+'NEM KELL!!családseg.'!G123+'NEM KELL!Önkorm elsz.'!G123</f>
        <v>0</v>
      </c>
      <c r="H123" s="71">
        <f>igazgatás!H123+adók!H123+temető!H123+rendezvények!H123+'téli közf.'!H123+hosszúi.közf.!H123+'út üzemelt.'!H123+közvilágítás!H123+zöldterület!H123+'város-község'!H123+könyvtár!H123+közművelődés!H123+gyermekjólét!H123+'Egyéb szociális'!H123+'NEM KELL!!családseg.'!H123+'NEM KELL!Önkorm elsz.'!H123</f>
        <v>0</v>
      </c>
      <c r="I123" s="71">
        <f>igazgatás!I123+adók!I123+temető!I123+rendezvények!I123+'téli közf.'!I123+hosszúi.közf.!I123+'út üzemelt.'!I123+közvilágítás!I123+zöldterület!I123+'város-község'!I123+könyvtár!I123+gyermekjólét!I123+közművelődés!I123+civilszerv!I123+Fertőző!I123+'Egyéb szociális'!I123+'NEM KELL!!családseg.'!I123+'NEM KELL!Önkorm elsz.'!I123</f>
        <v>0</v>
      </c>
      <c r="J123" s="133" t="str">
        <f t="shared" si="3"/>
        <v xml:space="preserve"> </v>
      </c>
      <c r="K123" s="71">
        <f>igazgatás!K123+adók!K123+temető!K123+rendezvények!K123+'téli közf.'!K123+hosszúi.közf.!K123+'út üzemelt.'!K123+közvilágítás!K123+zöldterület!K123+'város-község'!K123+könyvtár!K123+gyermekjólét!K123+közművelődés!K123+civilszerv!K123+Fertőző!K123+'Egyéb szociális'!K123+'NEM KELL!!családseg.'!K123+'NEM KELL!Önkorm elsz.'!K123</f>
        <v>0</v>
      </c>
      <c r="L123" s="71">
        <f>igazgatás!L123+adók!L123+temető!L123+rendezvények!L123+'téli közf.'!L123+hosszúi.közf.!L123+'út üzemelt.'!L123+közvilágítás!L123+zöldterület!L123+'város-község'!L123+könyvtár!L123+közművelődés!L123+gyermekjólét!L123+'Egyéb szociális'!L123+'NEM KELL!!családseg.'!L123+'NEM KELL!Önkorm elsz.'!L123</f>
        <v>0</v>
      </c>
      <c r="M123" s="71">
        <f>igazgatás!M123+adók!M123+temető!M123+rendezvények!M123+'téli közf.'!M123+hosszúi.közf.!M123+'út üzemelt.'!M123+közvilágítás!M123+zöldterület!M123+'város-község'!M123+könyvtár!M123+gyermekjólét!M123+közművelődés!M123+civilszerv!M123+Fertőző!M123+'Egyéb szociális'!M123+'NEM KELL!!családseg.'!M123+'NEM KELL!Önkorm elsz.'!M123</f>
        <v>0</v>
      </c>
      <c r="N123" s="71">
        <f>igazgatás!N123+adók!N123+temető!N123+rendezvények!N123+'téli közf.'!N123+hosszúi.közf.!N123+'út üzemelt.'!N123+közvilágítás!N123+zöldterület!N123+'város-község'!N123+könyvtár!N123+gyermekjólét!N123+közművelődés!N123+civilszerv!N123+Fertőző!N123+'Egyéb szociális'!N123+'NEM KELL!!családseg.'!N123+'NEM KELL!Önkorm elsz.'!N123</f>
        <v>0</v>
      </c>
      <c r="O123" s="133" t="str">
        <f t="shared" si="4"/>
        <v xml:space="preserve"> </v>
      </c>
      <c r="P123" s="71">
        <f>igazgatás!P123+adók!P123+temető!P123+rendezvények!P123+'téli közf.'!P123+hosszúi.közf.!P123+'út üzemelt.'!P123+közvilágítás!P123+zöldterület!P123+'város-község'!P123+könyvtár!P123+gyermekjólét!P123+közművelődés!P123+civilszerv!P123+Fertőző!P123+'Egyéb szociális'!P123+'NEM KELL!!családseg.'!P123+'NEM KELL!Önkorm elsz.'!P123</f>
        <v>0</v>
      </c>
    </row>
    <row r="124" spans="1:16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71">
        <f>igazgatás!F124+adók!F124+temető!F124+rendezvények!F124+'téli közf.'!F124+hosszúi.közf.!F124+'út üzemelt.'!F124+közvilágítás!F124+zöldterület!F124+'város-község'!F124+könyvtár!F124+közművelődés!F124+gyermekjólét!F124+'Egyéb szociális'!F124+'NEM KELL!!családseg.'!F124+'NEM KELL!Önkorm elsz.'!F124</f>
        <v>1200</v>
      </c>
      <c r="G124" s="71">
        <f>igazgatás!G124+adók!G124+temető!G124+rendezvények!G124+'téli közf.'!G124+hosszúi.közf.!G124+'út üzemelt.'!G124+közvilágítás!G124+zöldterület!G124+'város-község'!G124+könyvtár!G124+közművelődés!G124+gyermekjólét!G124+'Egyéb szociális'!G124+'NEM KELL!!családseg.'!G124+'NEM KELL!Önkorm elsz.'!G124</f>
        <v>886</v>
      </c>
      <c r="H124" s="71">
        <f>igazgatás!H124+adók!H124+temető!H124+rendezvények!H124+'téli közf.'!H124+hosszúi.közf.!H124+'út üzemelt.'!H124+közvilágítás!H124+zöldterület!H124+'város-község'!H124+könyvtár!H124+közművelődés!H124+gyermekjólét!H124+'Egyéb szociális'!H124+'NEM KELL!!családseg.'!H124+'NEM KELL!Önkorm elsz.'!H124</f>
        <v>2086</v>
      </c>
      <c r="I124" s="71">
        <f>igazgatás!I124+adók!I124+temető!I124+rendezvények!I124+'téli közf.'!I124+hosszúi.közf.!I124+'út üzemelt.'!I124+közvilágítás!I124+zöldterület!I124+'város-község'!I124+könyvtár!I124+gyermekjólét!I124+közművelődés!I124+civilszerv!I124+Fertőző!I124+'Egyéb szociális'!I124+'NEM KELL!!családseg.'!I124+'NEM KELL!Önkorm elsz.'!I124</f>
        <v>6526670</v>
      </c>
      <c r="J124" s="133">
        <f t="shared" si="3"/>
        <v>3128.7967401725791</v>
      </c>
      <c r="K124" s="71">
        <f>igazgatás!K124+adók!K124+temető!K124+rendezvények!K124+'téli közf.'!K124+hosszúi.közf.!K124+'út üzemelt.'!K124+közvilágítás!K124+zöldterület!K124+'város-község'!K124+könyvtár!K124+gyermekjólét!K124+közművelődés!K124+civilszerv!K124+Fertőző!K124+'Egyéb szociális'!K124+'NEM KELL!!családseg.'!K124+'NEM KELL!Önkorm elsz.'!K124</f>
        <v>5500000</v>
      </c>
      <c r="L124" s="71">
        <f>igazgatás!L124+adók!L124+temető!L124+rendezvények!L124+'téli közf.'!L124+hosszúi.közf.!L124+'út üzemelt.'!L124+közvilágítás!L124+zöldterület!L124+'város-község'!L124+könyvtár!L124+közművelődés!L124+gyermekjólét!L124+'Egyéb szociális'!L124+'NEM KELL!!családseg.'!L124+'NEM KELL!Önkorm elsz.'!L124</f>
        <v>492212</v>
      </c>
      <c r="M124" s="71">
        <f>igazgatás!M124+adók!M124+temető!M124+rendezvények!M124+'téli közf.'!M124+hosszúi.közf.!M124+'út üzemelt.'!M124+közvilágítás!M124+zöldterület!M124+'város-község'!M124+könyvtár!M124+gyermekjólét!M124+közművelődés!M124+civilszerv!M124+Fertőző!M124+'Egyéb szociális'!M124+'NEM KELL!!családseg.'!M124+'NEM KELL!Önkorm elsz.'!M124</f>
        <v>5992212</v>
      </c>
      <c r="N124" s="71">
        <f>igazgatás!N124+adók!N124+temető!N124+rendezvények!N124+'téli közf.'!N124+hosszúi.közf.!N124+'út üzemelt.'!N124+közvilágítás!N124+zöldterület!N124+'város-község'!N124+könyvtár!N124+gyermekjólét!N124+közművelődés!N124+civilszerv!N124+Fertőző!N124+'Egyéb szociális'!N124+'NEM KELL!!családseg.'!N124+'NEM KELL!Önkorm elsz.'!N124</f>
        <v>5992212</v>
      </c>
      <c r="O124" s="133">
        <f t="shared" si="4"/>
        <v>1</v>
      </c>
      <c r="P124" s="71">
        <f>igazgatás!P124+adók!P124+temető!P124+rendezvények!P124+'téli közf.'!P124+hosszúi.közf.!P124+'út üzemelt.'!P124+közvilágítás!P124+zöldterület!P124+'város-község'!P124+könyvtár!P124+gyermekjólét!P124+közművelődés!P124+civilszerv!P124+Fertőző!P124+'Egyéb szociális'!P124+'NEM KELL!!családseg.'!P124+'NEM KELL!Önkorm elsz.'!P124</f>
        <v>5500000</v>
      </c>
    </row>
    <row r="125" spans="1:16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71">
        <f>igazgatás!F125+adók!F125+temető!F125+rendezvények!F125+'téli közf.'!F125+hosszúi.közf.!F125+'út üzemelt.'!F125+közvilágítás!F125+zöldterület!F125+'város-község'!F125+könyvtár!F125+közművelődés!F125+gyermekjólét!F125+'Egyéb szociális'!F125+'NEM KELL!!családseg.'!F125+'NEM KELL!Önkorm elsz.'!F125</f>
        <v>0</v>
      </c>
      <c r="G125" s="71">
        <f>igazgatás!G125+adók!G125+temető!G125+rendezvények!G125+'téli közf.'!G125+hosszúi.közf.!G125+'út üzemelt.'!G125+közvilágítás!G125+zöldterület!G125+'város-község'!G125+könyvtár!G125+közművelődés!G125+gyermekjólét!G125+'Egyéb szociális'!G125+'NEM KELL!!családseg.'!G125+'NEM KELL!Önkorm elsz.'!G125</f>
        <v>0</v>
      </c>
      <c r="H125" s="71">
        <f>igazgatás!H125+adók!H125+temető!H125+rendezvények!H125+'téli közf.'!H125+hosszúi.közf.!H125+'út üzemelt.'!H125+közvilágítás!H125+zöldterület!H125+'város-község'!H125+könyvtár!H125+közművelődés!H125+gyermekjólét!H125+'Egyéb szociális'!H125+'NEM KELL!!családseg.'!H125+'NEM KELL!Önkorm elsz.'!H125</f>
        <v>0</v>
      </c>
      <c r="I125" s="71">
        <f>igazgatás!I125+adók!I125+temető!I125+rendezvények!I125+'téli közf.'!I125+hosszúi.közf.!I125+'út üzemelt.'!I125+közvilágítás!I125+zöldterület!I125+'város-község'!I125+könyvtár!I125+gyermekjólét!I125+közművelődés!I125+civilszerv!I125+Fertőző!I125+'Egyéb szociális'!I125+'NEM KELL!!családseg.'!I125+'NEM KELL!Önkorm elsz.'!I125</f>
        <v>0</v>
      </c>
      <c r="J125" s="133" t="str">
        <f t="shared" si="3"/>
        <v xml:space="preserve"> </v>
      </c>
      <c r="K125" s="71">
        <f>igazgatás!K125+adók!K125+temető!K125+rendezvények!K125+'téli közf.'!K125+hosszúi.közf.!K125+'út üzemelt.'!K125+közvilágítás!K125+zöldterület!K125+'város-község'!K125+könyvtár!K125+gyermekjólét!K125+közművelődés!K125+civilszerv!K125+Fertőző!K125+'Egyéb szociális'!K125+'NEM KELL!!családseg.'!K125+'NEM KELL!Önkorm elsz.'!K125</f>
        <v>0</v>
      </c>
      <c r="L125" s="71">
        <f>igazgatás!L125+adók!L125+temető!L125+rendezvények!L125+'téli közf.'!L125+hosszúi.közf.!L125+'út üzemelt.'!L125+közvilágítás!L125+zöldterület!L125+'város-község'!L125+könyvtár!L125+közművelődés!L125+gyermekjólét!L125+'Egyéb szociális'!L125+'NEM KELL!!családseg.'!L125+'NEM KELL!Önkorm elsz.'!L125</f>
        <v>0</v>
      </c>
      <c r="M125" s="71">
        <f>igazgatás!M125+adók!M125+temető!M125+rendezvények!M125+'téli közf.'!M125+hosszúi.közf.!M125+'út üzemelt.'!M125+közvilágítás!M125+zöldterület!M125+'város-község'!M125+könyvtár!M125+gyermekjólét!M125+közművelődés!M125+civilszerv!M125+Fertőző!M125+'Egyéb szociális'!M125+'NEM KELL!!családseg.'!M125+'NEM KELL!Önkorm elsz.'!M125</f>
        <v>0</v>
      </c>
      <c r="N125" s="71">
        <f>igazgatás!N125+adók!N125+temető!N125+rendezvények!N125+'téli közf.'!N125+hosszúi.közf.!N125+'út üzemelt.'!N125+közvilágítás!N125+zöldterület!N125+'város-község'!N125+könyvtár!N125+gyermekjólét!N125+közművelődés!N125+civilszerv!N125+Fertőző!N125+'Egyéb szociális'!N125+'NEM KELL!!családseg.'!N125+'NEM KELL!Önkorm elsz.'!N125</f>
        <v>0</v>
      </c>
      <c r="O125" s="133" t="str">
        <f t="shared" si="4"/>
        <v xml:space="preserve"> </v>
      </c>
      <c r="P125" s="71">
        <f>igazgatás!P125+adók!P125+temető!P125+rendezvények!P125+'téli közf.'!P125+hosszúi.közf.!P125+'út üzemelt.'!P125+közvilágítás!P125+zöldterület!P125+'város-község'!P125+könyvtár!P125+gyermekjólét!P125+közművelődés!P125+civilszerv!P125+Fertőző!P125+'Egyéb szociális'!P125+'NEM KELL!!családseg.'!P125+'NEM KELL!Önkorm elsz.'!P125</f>
        <v>0</v>
      </c>
    </row>
    <row r="126" spans="1:16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71">
        <f>igazgatás!F126+adók!F126+temető!F126+rendezvények!F126+'téli közf.'!F126+hosszúi.közf.!F126+'út üzemelt.'!F126+közvilágítás!F126+zöldterület!F126+'város-község'!F126+könyvtár!F126+közművelődés!F126+gyermekjólét!F126+'Egyéb szociális'!F126+'NEM KELL!!családseg.'!F126+'NEM KELL!Önkorm elsz.'!F126</f>
        <v>0</v>
      </c>
      <c r="G126" s="71">
        <f>igazgatás!G126+adók!G126+temető!G126+rendezvények!G126+'téli közf.'!G126+hosszúi.közf.!G126+'út üzemelt.'!G126+közvilágítás!G126+zöldterület!G126+'város-község'!G126+könyvtár!G126+közművelődés!G126+gyermekjólét!G126+'Egyéb szociális'!G126+'NEM KELL!!családseg.'!G126+'NEM KELL!Önkorm elsz.'!G126</f>
        <v>0</v>
      </c>
      <c r="H126" s="71">
        <f>igazgatás!H126+adók!H126+temető!H126+rendezvények!H126+'téli közf.'!H126+hosszúi.közf.!H126+'út üzemelt.'!H126+közvilágítás!H126+zöldterület!H126+'város-község'!H126+könyvtár!H126+közművelődés!H126+gyermekjólét!H126+'Egyéb szociális'!H126+'NEM KELL!!családseg.'!H126+'NEM KELL!Önkorm elsz.'!H126</f>
        <v>0</v>
      </c>
      <c r="I126" s="71">
        <f>igazgatás!I126+adók!I126+temető!I126+rendezvények!I126+'téli közf.'!I126+hosszúi.közf.!I126+'út üzemelt.'!I126+közvilágítás!I126+zöldterület!I126+'város-község'!I126+könyvtár!I126+gyermekjólét!I126+közművelődés!I126+civilszerv!I126+Fertőző!I126+'Egyéb szociális'!I126+'NEM KELL!!családseg.'!I126+'NEM KELL!Önkorm elsz.'!I126</f>
        <v>0</v>
      </c>
      <c r="J126" s="133" t="str">
        <f t="shared" si="3"/>
        <v xml:space="preserve"> </v>
      </c>
      <c r="K126" s="71">
        <f>igazgatás!K126+adók!K126+temető!K126+rendezvények!K126+'téli közf.'!K126+hosszúi.közf.!K126+'út üzemelt.'!K126+közvilágítás!K126+zöldterület!K126+'város-község'!K126+könyvtár!K126+gyermekjólét!K126+közművelődés!K126+civilszerv!K126+Fertőző!K126+'Egyéb szociális'!K126+'NEM KELL!!családseg.'!K126+'NEM KELL!Önkorm elsz.'!K126</f>
        <v>0</v>
      </c>
      <c r="L126" s="71">
        <f>igazgatás!L126+adók!L126+temető!L126+rendezvények!L126+'téli közf.'!L126+hosszúi.közf.!L126+'út üzemelt.'!L126+közvilágítás!L126+zöldterület!L126+'város-község'!L126+könyvtár!L126+közművelődés!L126+gyermekjólét!L126+'Egyéb szociális'!L126+'NEM KELL!!családseg.'!L126+'NEM KELL!Önkorm elsz.'!L126</f>
        <v>0</v>
      </c>
      <c r="M126" s="71">
        <f>igazgatás!M126+adók!M126+temető!M126+rendezvények!M126+'téli közf.'!M126+hosszúi.közf.!M126+'út üzemelt.'!M126+közvilágítás!M126+zöldterület!M126+'város-község'!M126+könyvtár!M126+gyermekjólét!M126+közművelődés!M126+civilszerv!M126+Fertőző!M126+'Egyéb szociális'!M126+'NEM KELL!!családseg.'!M126+'NEM KELL!Önkorm elsz.'!M126</f>
        <v>0</v>
      </c>
      <c r="N126" s="71">
        <f>igazgatás!N126+adók!N126+temető!N126+rendezvények!N126+'téli közf.'!N126+hosszúi.közf.!N126+'út üzemelt.'!N126+közvilágítás!N126+zöldterület!N126+'város-község'!N126+könyvtár!N126+gyermekjólét!N126+közművelődés!N126+civilszerv!N126+Fertőző!N126+'Egyéb szociális'!N126+'NEM KELL!!családseg.'!N126+'NEM KELL!Önkorm elsz.'!N126</f>
        <v>0</v>
      </c>
      <c r="O126" s="133" t="str">
        <f t="shared" si="4"/>
        <v xml:space="preserve"> </v>
      </c>
      <c r="P126" s="71">
        <f>igazgatás!P126+adók!P126+temető!P126+rendezvények!P126+'téli közf.'!P126+hosszúi.közf.!P126+'út üzemelt.'!P126+közvilágítás!P126+zöldterület!P126+'város-község'!P126+könyvtár!P126+gyermekjólét!P126+közművelődés!P126+civilszerv!P126+Fertőző!P126+'Egyéb szociális'!P126+'NEM KELL!!családseg.'!P126+'NEM KELL!Önkorm elsz.'!P126</f>
        <v>0</v>
      </c>
    </row>
    <row r="127" spans="1:16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71">
        <f>igazgatás!F127+adók!F127+temető!F127+rendezvények!F127+'téli közf.'!F127+hosszúi.közf.!F127+'út üzemelt.'!F127+közvilágítás!F127+zöldterület!F127+'város-község'!F127+könyvtár!F127+közművelődés!F127+gyermekjólét!F127+'Egyéb szociális'!F127+'NEM KELL!!családseg.'!F127+'NEM KELL!Önkorm elsz.'!F127</f>
        <v>0</v>
      </c>
      <c r="G127" s="71">
        <f>igazgatás!G127+adók!G127+temető!G127+rendezvények!G127+'téli közf.'!G127+hosszúi.közf.!G127+'út üzemelt.'!G127+közvilágítás!G127+zöldterület!G127+'város-község'!G127+könyvtár!G127+közművelődés!G127+gyermekjólét!G127+'Egyéb szociális'!G127+'NEM KELL!!családseg.'!G127+'NEM KELL!Önkorm elsz.'!G127</f>
        <v>0</v>
      </c>
      <c r="H127" s="71">
        <f>igazgatás!H127+adók!H127+temető!H127+rendezvények!H127+'téli közf.'!H127+hosszúi.közf.!H127+'út üzemelt.'!H127+közvilágítás!H127+zöldterület!H127+'város-község'!H127+könyvtár!H127+közművelődés!H127+gyermekjólét!H127+'Egyéb szociális'!H127+'NEM KELL!!családseg.'!H127+'NEM KELL!Önkorm elsz.'!H127</f>
        <v>0</v>
      </c>
      <c r="I127" s="71">
        <f>igazgatás!I127+adók!I127+temető!I127+rendezvények!I127+'téli közf.'!I127+hosszúi.közf.!I127+'út üzemelt.'!I127+közvilágítás!I127+zöldterület!I127+'város-község'!I127+könyvtár!I127+gyermekjólét!I127+közművelődés!I127+civilszerv!I127+Fertőző!I127+'Egyéb szociális'!I127+'NEM KELL!!családseg.'!I127+'NEM KELL!Önkorm elsz.'!I127</f>
        <v>0</v>
      </c>
      <c r="J127" s="133" t="str">
        <f t="shared" si="3"/>
        <v xml:space="preserve"> </v>
      </c>
      <c r="K127" s="71">
        <f>igazgatás!K127+adók!K127+temető!K127+rendezvények!K127+'téli közf.'!K127+hosszúi.közf.!K127+'út üzemelt.'!K127+közvilágítás!K127+zöldterület!K127+'város-község'!K127+könyvtár!K127+gyermekjólét!K127+közművelődés!K127+civilszerv!K127+Fertőző!K127+'Egyéb szociális'!K127+'NEM KELL!!családseg.'!K127+'NEM KELL!Önkorm elsz.'!K127</f>
        <v>0</v>
      </c>
      <c r="L127" s="71">
        <f>igazgatás!L127+adók!L127+temető!L127+rendezvények!L127+'téli közf.'!L127+hosszúi.közf.!L127+'út üzemelt.'!L127+közvilágítás!L127+zöldterület!L127+'város-község'!L127+könyvtár!L127+közművelődés!L127+gyermekjólét!L127+'Egyéb szociális'!L127+'NEM KELL!!családseg.'!L127+'NEM KELL!Önkorm elsz.'!L127</f>
        <v>0</v>
      </c>
      <c r="M127" s="71">
        <f>igazgatás!M127+adók!M127+temető!M127+rendezvények!M127+'téli közf.'!M127+hosszúi.közf.!M127+'út üzemelt.'!M127+közvilágítás!M127+zöldterület!M127+'város-község'!M127+könyvtár!M127+gyermekjólét!M127+közművelődés!M127+civilszerv!M127+Fertőző!M127+'Egyéb szociális'!M127+'NEM KELL!!családseg.'!M127+'NEM KELL!Önkorm elsz.'!M127</f>
        <v>0</v>
      </c>
      <c r="N127" s="71">
        <f>igazgatás!N127+adók!N127+temető!N127+rendezvények!N127+'téli közf.'!N127+hosszúi.közf.!N127+'út üzemelt.'!N127+közvilágítás!N127+zöldterület!N127+'város-község'!N127+könyvtár!N127+gyermekjólét!N127+közművelődés!N127+civilszerv!N127+Fertőző!N127+'Egyéb szociális'!N127+'NEM KELL!!családseg.'!N127+'NEM KELL!Önkorm elsz.'!N127</f>
        <v>0</v>
      </c>
      <c r="O127" s="133" t="str">
        <f t="shared" si="4"/>
        <v xml:space="preserve"> </v>
      </c>
      <c r="P127" s="71">
        <f>igazgatás!P127+adók!P127+temető!P127+rendezvények!P127+'téli közf.'!P127+hosszúi.közf.!P127+'út üzemelt.'!P127+közvilágítás!P127+zöldterület!P127+'város-község'!P127+könyvtár!P127+gyermekjólét!P127+közművelődés!P127+civilszerv!P127+Fertőző!P127+'Egyéb szociális'!P127+'NEM KELL!!családseg.'!P127+'NEM KELL!Önkorm elsz.'!P127</f>
        <v>0</v>
      </c>
    </row>
    <row r="128" spans="1:16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71">
        <f>igazgatás!F128+adók!F128+temető!F128+rendezvények!F128+'téli közf.'!F128+hosszúi.közf.!F128+'út üzemelt.'!F128+közvilágítás!F128+zöldterület!F128+'város-község'!F128+könyvtár!F128+közművelődés!F128+gyermekjólét!F128+'Egyéb szociális'!F128+'NEM KELL!!családseg.'!F128+'NEM KELL!Önkorm elsz.'!F128</f>
        <v>0</v>
      </c>
      <c r="G128" s="71">
        <f>igazgatás!G128+adók!G128+temető!G128+rendezvények!G128+'téli közf.'!G128+hosszúi.közf.!G128+'út üzemelt.'!G128+közvilágítás!G128+zöldterület!G128+'város-község'!G128+könyvtár!G128+közművelődés!G128+gyermekjólét!G128+'Egyéb szociális'!G128+'NEM KELL!!családseg.'!G128+'NEM KELL!Önkorm elsz.'!G128</f>
        <v>0</v>
      </c>
      <c r="H128" s="71">
        <f>igazgatás!H128+adók!H128+temető!H128+rendezvények!H128+'téli közf.'!H128+hosszúi.közf.!H128+'út üzemelt.'!H128+közvilágítás!H128+zöldterület!H128+'város-község'!H128+könyvtár!H128+közművelődés!H128+gyermekjólét!H128+'Egyéb szociális'!H128+'NEM KELL!!családseg.'!H128+'NEM KELL!Önkorm elsz.'!H128</f>
        <v>0</v>
      </c>
      <c r="I128" s="71">
        <f>igazgatás!I128+adók!I128+temető!I128+rendezvények!I128+'téli közf.'!I128+hosszúi.közf.!I128+'út üzemelt.'!I128+közvilágítás!I128+zöldterület!I128+'város-község'!I128+könyvtár!I128+gyermekjólét!I128+közművelődés!I128+civilszerv!I128+Fertőző!I128+'Egyéb szociális'!I128+'NEM KELL!!családseg.'!I128+'NEM KELL!Önkorm elsz.'!I128</f>
        <v>0</v>
      </c>
      <c r="J128" s="133" t="str">
        <f t="shared" si="3"/>
        <v xml:space="preserve"> </v>
      </c>
      <c r="K128" s="71">
        <f>igazgatás!K128+adók!K128+temető!K128+rendezvények!K128+'téli közf.'!K128+hosszúi.közf.!K128+'út üzemelt.'!K128+közvilágítás!K128+zöldterület!K128+'város-község'!K128+könyvtár!K128+gyermekjólét!K128+közművelődés!K128+civilszerv!K128+Fertőző!K128+'Egyéb szociális'!K128+'NEM KELL!!családseg.'!K128+'NEM KELL!Önkorm elsz.'!K128</f>
        <v>0</v>
      </c>
      <c r="L128" s="71">
        <f>igazgatás!L128+adók!L128+temető!L128+rendezvények!L128+'téli közf.'!L128+hosszúi.közf.!L128+'út üzemelt.'!L128+közvilágítás!L128+zöldterület!L128+'város-község'!L128+könyvtár!L128+közművelődés!L128+gyermekjólét!L128+'Egyéb szociális'!L128+'NEM KELL!!családseg.'!L128+'NEM KELL!Önkorm elsz.'!L128</f>
        <v>0</v>
      </c>
      <c r="M128" s="71">
        <f>igazgatás!M128+adók!M128+temető!M128+rendezvények!M128+'téli közf.'!M128+hosszúi.közf.!M128+'út üzemelt.'!M128+közvilágítás!M128+zöldterület!M128+'város-község'!M128+könyvtár!M128+gyermekjólét!M128+közművelődés!M128+civilszerv!M128+Fertőző!M128+'Egyéb szociális'!M128+'NEM KELL!!családseg.'!M128+'NEM KELL!Önkorm elsz.'!M128</f>
        <v>0</v>
      </c>
      <c r="N128" s="71">
        <f>igazgatás!N128+adók!N128+temető!N128+rendezvények!N128+'téli közf.'!N128+hosszúi.közf.!N128+'út üzemelt.'!N128+közvilágítás!N128+zöldterület!N128+'város-község'!N128+könyvtár!N128+gyermekjólét!N128+közművelődés!N128+civilszerv!N128+Fertőző!N128+'Egyéb szociális'!N128+'NEM KELL!!családseg.'!N128+'NEM KELL!Önkorm elsz.'!N128</f>
        <v>0</v>
      </c>
      <c r="O128" s="133" t="str">
        <f t="shared" si="4"/>
        <v xml:space="preserve"> </v>
      </c>
      <c r="P128" s="71">
        <f>igazgatás!P128+adók!P128+temető!P128+rendezvények!P128+'téli közf.'!P128+hosszúi.közf.!P128+'út üzemelt.'!P128+közvilágítás!P128+zöldterület!P128+'város-község'!P128+könyvtár!P128+gyermekjólét!P128+közművelődés!P128+civilszerv!P128+Fertőző!P128+'Egyéb szociális'!P128+'NEM KELL!!családseg.'!P128+'NEM KELL!Önkorm elsz.'!P128</f>
        <v>0</v>
      </c>
    </row>
    <row r="129" spans="1:16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71">
        <f>igazgatás!F129+adók!F129+temető!F129+rendezvények!F129+'téli közf.'!F129+hosszúi.közf.!F129+'út üzemelt.'!F129+közvilágítás!F129+zöldterület!F129+'város-község'!F129+könyvtár!F129+közművelődés!F129+gyermekjólét!F129+'Egyéb szociális'!F129+'NEM KELL!!családseg.'!F129+'NEM KELL!Önkorm elsz.'!F129</f>
        <v>0</v>
      </c>
      <c r="G129" s="71">
        <f>igazgatás!G129+adók!G129+temető!G129+rendezvények!G129+'téli közf.'!G129+hosszúi.közf.!G129+'út üzemelt.'!G129+közvilágítás!G129+zöldterület!G129+'város-község'!G129+könyvtár!G129+közművelődés!G129+gyermekjólét!G129+'Egyéb szociális'!G129+'NEM KELL!!családseg.'!G129+'NEM KELL!Önkorm elsz.'!G129</f>
        <v>0</v>
      </c>
      <c r="H129" s="71">
        <f>igazgatás!H129+adók!H129+temető!H129+rendezvények!H129+'téli közf.'!H129+hosszúi.közf.!H129+'út üzemelt.'!H129+közvilágítás!H129+zöldterület!H129+'város-község'!H129+könyvtár!H129+közművelődés!H129+gyermekjólét!H129+'Egyéb szociális'!H129+'NEM KELL!!családseg.'!H129+'NEM KELL!Önkorm elsz.'!H129</f>
        <v>0</v>
      </c>
      <c r="I129" s="71">
        <f>igazgatás!I129+adók!I129+temető!I129+rendezvények!I129+'téli közf.'!I129+hosszúi.közf.!I129+'út üzemelt.'!I129+közvilágítás!I129+zöldterület!I129+'város-község'!I129+könyvtár!I129+gyermekjólét!I129+közművelődés!I129+civilszerv!I129+Fertőző!I129+'Egyéb szociális'!I129+'NEM KELL!!családseg.'!I129+'NEM KELL!Önkorm elsz.'!I129</f>
        <v>0</v>
      </c>
      <c r="J129" s="133" t="str">
        <f t="shared" si="3"/>
        <v xml:space="preserve"> </v>
      </c>
      <c r="K129" s="71">
        <f>igazgatás!K129+adók!K129+temető!K129+rendezvények!K129+'téli közf.'!K129+hosszúi.közf.!K129+'út üzemelt.'!K129+közvilágítás!K129+zöldterület!K129+'város-község'!K129+könyvtár!K129+gyermekjólét!K129+közművelődés!K129+civilszerv!K129+Fertőző!K129+'Egyéb szociális'!K129+'NEM KELL!!családseg.'!K129+'NEM KELL!Önkorm elsz.'!K129</f>
        <v>0</v>
      </c>
      <c r="L129" s="71">
        <f>igazgatás!L129+adók!L129+temető!L129+rendezvények!L129+'téli közf.'!L129+hosszúi.közf.!L129+'út üzemelt.'!L129+közvilágítás!L129+zöldterület!L129+'város-község'!L129+könyvtár!L129+közművelődés!L129+gyermekjólét!L129+'Egyéb szociális'!L129+'NEM KELL!!családseg.'!L129+'NEM KELL!Önkorm elsz.'!L129</f>
        <v>0</v>
      </c>
      <c r="M129" s="71">
        <f>igazgatás!M129+adók!M129+temető!M129+rendezvények!M129+'téli közf.'!M129+hosszúi.közf.!M129+'út üzemelt.'!M129+közvilágítás!M129+zöldterület!M129+'város-község'!M129+könyvtár!M129+gyermekjólét!M129+közművelődés!M129+civilszerv!M129+Fertőző!M129+'Egyéb szociális'!M129+'NEM KELL!!családseg.'!M129+'NEM KELL!Önkorm elsz.'!M129</f>
        <v>0</v>
      </c>
      <c r="N129" s="71">
        <f>igazgatás!N129+adók!N129+temető!N129+rendezvények!N129+'téli közf.'!N129+hosszúi.közf.!N129+'út üzemelt.'!N129+közvilágítás!N129+zöldterület!N129+'város-község'!N129+könyvtár!N129+gyermekjólét!N129+közművelődés!N129+civilszerv!N129+Fertőző!N129+'Egyéb szociális'!N129+'NEM KELL!!családseg.'!N129+'NEM KELL!Önkorm elsz.'!N129</f>
        <v>0</v>
      </c>
      <c r="O129" s="133" t="str">
        <f t="shared" si="4"/>
        <v xml:space="preserve"> </v>
      </c>
      <c r="P129" s="71">
        <f>igazgatás!P129+adók!P129+temető!P129+rendezvények!P129+'téli közf.'!P129+hosszúi.közf.!P129+'út üzemelt.'!P129+közvilágítás!P129+zöldterület!P129+'város-község'!P129+könyvtár!P129+gyermekjólét!P129+közművelődés!P129+civilszerv!P129+Fertőző!P129+'Egyéb szociális'!P129+'NEM KELL!!családseg.'!P129+'NEM KELL!Önkorm elsz.'!P129</f>
        <v>0</v>
      </c>
    </row>
    <row r="130" spans="1:16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71">
        <f>igazgatás!F130+adók!F130+temető!F130+rendezvények!F130+'téli közf.'!F130+hosszúi.közf.!F130+'út üzemelt.'!F130+közvilágítás!F130+zöldterület!F130+'város-község'!F130+könyvtár!F130+közművelődés!F130+gyermekjólét!F130+'Egyéb szociális'!F130+'NEM KELL!!családseg.'!F130+'NEM KELL!Önkorm elsz.'!F130</f>
        <v>0</v>
      </c>
      <c r="G130" s="71">
        <f>igazgatás!G130+adók!G130+temető!G130+rendezvények!G130+'téli közf.'!G130+hosszúi.közf.!G130+'út üzemelt.'!G130+közvilágítás!G130+zöldterület!G130+'város-község'!G130+könyvtár!G130+közművelődés!G130+gyermekjólét!G130+'Egyéb szociális'!G130+'NEM KELL!!családseg.'!G130+'NEM KELL!Önkorm elsz.'!G130</f>
        <v>0</v>
      </c>
      <c r="H130" s="71">
        <f>igazgatás!H130+adók!H130+temető!H130+rendezvények!H130+'téli közf.'!H130+hosszúi.közf.!H130+'út üzemelt.'!H130+közvilágítás!H130+zöldterület!H130+'város-község'!H130+könyvtár!H130+közművelődés!H130+gyermekjólét!H130+'Egyéb szociális'!H130+'NEM KELL!!családseg.'!H130+'NEM KELL!Önkorm elsz.'!H130</f>
        <v>0</v>
      </c>
      <c r="I130" s="71">
        <f>igazgatás!I130+adók!I130+temető!I130+rendezvények!I130+'téli közf.'!I130+hosszúi.közf.!I130+'út üzemelt.'!I130+közvilágítás!I130+zöldterület!I130+'város-község'!I130+könyvtár!I130+gyermekjólét!I130+közművelődés!I130+civilszerv!I130+Fertőző!I130+'Egyéb szociális'!I130+'NEM KELL!!családseg.'!I130+'NEM KELL!Önkorm elsz.'!I130</f>
        <v>0</v>
      </c>
      <c r="J130" s="133" t="str">
        <f t="shared" si="3"/>
        <v xml:space="preserve"> </v>
      </c>
      <c r="K130" s="71">
        <f>igazgatás!K130+adók!K130+temető!K130+rendezvények!K130+'téli közf.'!K130+hosszúi.közf.!K130+'út üzemelt.'!K130+közvilágítás!K130+zöldterület!K130+'város-község'!K130+könyvtár!K130+gyermekjólét!K130+közművelődés!K130+civilszerv!K130+Fertőző!K130+'Egyéb szociális'!K130+'NEM KELL!!családseg.'!K130+'NEM KELL!Önkorm elsz.'!K130</f>
        <v>0</v>
      </c>
      <c r="L130" s="71">
        <f>igazgatás!L130+adók!L130+temető!L130+rendezvények!L130+'téli közf.'!L130+hosszúi.közf.!L130+'út üzemelt.'!L130+közvilágítás!L130+zöldterület!L130+'város-község'!L130+könyvtár!L130+közművelődés!L130+gyermekjólét!L130+'Egyéb szociális'!L130+'NEM KELL!!családseg.'!L130+'NEM KELL!Önkorm elsz.'!L130</f>
        <v>0</v>
      </c>
      <c r="M130" s="71">
        <f>igazgatás!M130+adók!M130+temető!M130+rendezvények!M130+'téli közf.'!M130+hosszúi.közf.!M130+'út üzemelt.'!M130+közvilágítás!M130+zöldterület!M130+'város-község'!M130+könyvtár!M130+gyermekjólét!M130+közművelődés!M130+civilszerv!M130+Fertőző!M130+'Egyéb szociális'!M130+'NEM KELL!!családseg.'!M130+'NEM KELL!Önkorm elsz.'!M130</f>
        <v>0</v>
      </c>
      <c r="N130" s="71">
        <f>igazgatás!N130+adók!N130+temető!N130+rendezvények!N130+'téli közf.'!N130+hosszúi.közf.!N130+'út üzemelt.'!N130+közvilágítás!N130+zöldterület!N130+'város-község'!N130+könyvtár!N130+gyermekjólét!N130+közművelődés!N130+civilszerv!N130+Fertőző!N130+'Egyéb szociális'!N130+'NEM KELL!!családseg.'!N130+'NEM KELL!Önkorm elsz.'!N130</f>
        <v>0</v>
      </c>
      <c r="O130" s="133" t="str">
        <f t="shared" si="4"/>
        <v xml:space="preserve"> </v>
      </c>
      <c r="P130" s="71">
        <f>igazgatás!P130+adók!P130+temető!P130+rendezvények!P130+'téli közf.'!P130+hosszúi.közf.!P130+'út üzemelt.'!P130+közvilágítás!P130+zöldterület!P130+'város-község'!P130+könyvtár!P130+gyermekjólét!P130+közművelődés!P130+civilszerv!P130+Fertőző!P130+'Egyéb szociális'!P130+'NEM KELL!!családseg.'!P130+'NEM KELL!Önkorm elsz.'!P130</f>
        <v>0</v>
      </c>
    </row>
    <row r="131" spans="1:16" ht="25.5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71">
        <f>igazgatás!F131+adók!F131+temető!F131+rendezvények!F131+'téli közf.'!F131+hosszúi.közf.!F131+'út üzemelt.'!F131+közvilágítás!F131+zöldterület!F131+'város-község'!F131+könyvtár!F131+közművelődés!F131+gyermekjólét!F131+'Egyéb szociális'!F131+'NEM KELL!!családseg.'!F131+'NEM KELL!Önkorm elsz.'!F131</f>
        <v>1200</v>
      </c>
      <c r="G131" s="71">
        <f>igazgatás!G131+adók!G131+temető!G131+rendezvények!G131+'téli közf.'!G131+hosszúi.közf.!G131+'út üzemelt.'!G131+közvilágítás!G131+zöldterület!G131+'város-község'!G131+könyvtár!G131+közművelődés!G131+gyermekjólét!G131+'Egyéb szociális'!G131+'NEM KELL!!családseg.'!G131+'NEM KELL!Önkorm elsz.'!G131</f>
        <v>886</v>
      </c>
      <c r="H131" s="71">
        <f>igazgatás!H131+adók!H131+temető!H131+rendezvények!H131+'téli közf.'!H131+hosszúi.közf.!H131+'út üzemelt.'!H131+közvilágítás!H131+zöldterület!H131+'város-község'!H131+könyvtár!H131+közművelődés!H131+gyermekjólét!H131+'Egyéb szociális'!H131+'NEM KELL!!családseg.'!H131+'NEM KELL!Önkorm elsz.'!H131</f>
        <v>2086</v>
      </c>
      <c r="I131" s="71">
        <f>igazgatás!I131+adók!I131+temető!I131+rendezvények!I131+'téli közf.'!I131+hosszúi.közf.!I131+'út üzemelt.'!I131+közvilágítás!I131+zöldterület!I131+'város-község'!I131+könyvtár!I131+gyermekjólét!I131+közművelődés!I131+civilszerv!I131+Fertőző!I131+'Egyéb szociális'!I131+'NEM KELL!!családseg.'!I131+'NEM KELL!Önkorm elsz.'!I131</f>
        <v>6526670</v>
      </c>
      <c r="J131" s="133">
        <f t="shared" si="3"/>
        <v>3128.7967401725791</v>
      </c>
      <c r="K131" s="71">
        <f>igazgatás!K131+adók!K131+temető!K131+rendezvények!K131+'téli közf.'!K131+hosszúi.közf.!K131+'út üzemelt.'!K131+közvilágítás!K131+zöldterület!K131+'város-község'!K131+könyvtár!K131+gyermekjólét!K131+közművelődés!K131+civilszerv!K131+Fertőző!K131+'Egyéb szociális'!K131+'NEM KELL!!családseg.'!K131+'NEM KELL!Önkorm elsz.'!K131</f>
        <v>5500000</v>
      </c>
      <c r="L131" s="71">
        <f>igazgatás!L131+adók!L131+temető!L131+rendezvények!L131+'téli közf.'!L131+hosszúi.közf.!L131+'út üzemelt.'!L131+közvilágítás!L131+zöldterület!L131+'város-község'!L131+könyvtár!L131+közművelődés!L131+gyermekjólét!L131+'Egyéb szociális'!L131+'NEM KELL!!családseg.'!L131+'NEM KELL!Önkorm elsz.'!L131</f>
        <v>492212</v>
      </c>
      <c r="M131" s="71">
        <f>igazgatás!M131+adók!M131+temető!M131+rendezvények!M131+'téli közf.'!M131+hosszúi.közf.!M131+'út üzemelt.'!M131+közvilágítás!M131+zöldterület!M131+'város-község'!M131+könyvtár!M131+gyermekjólét!M131+közművelődés!M131+civilszerv!M131+Fertőző!M131+'Egyéb szociális'!M131+'NEM KELL!!családseg.'!M131+'NEM KELL!Önkorm elsz.'!M131</f>
        <v>5992212</v>
      </c>
      <c r="N131" s="71">
        <f>igazgatás!N131+adók!N131+temető!N131+rendezvények!N131+'téli közf.'!N131+hosszúi.közf.!N131+'út üzemelt.'!N131+közvilágítás!N131+zöldterület!N131+'város-község'!N131+könyvtár!N131+gyermekjólét!N131+közművelődés!N131+civilszerv!N131+Fertőző!N131+'Egyéb szociális'!N131+'NEM KELL!!családseg.'!N131+'NEM KELL!Önkorm elsz.'!N131</f>
        <v>5992212</v>
      </c>
      <c r="O131" s="133">
        <f t="shared" si="4"/>
        <v>1</v>
      </c>
      <c r="P131" s="71">
        <f>igazgatás!P131+adók!P131+temető!P131+rendezvények!P131+'téli közf.'!P131+hosszúi.közf.!P131+'út üzemelt.'!P131+közvilágítás!P131+zöldterület!P131+'város-község'!P131+könyvtár!P131+gyermekjólét!P131+közművelődés!P131+civilszerv!P131+Fertőző!P131+'Egyéb szociális'!P131+'NEM KELL!!családseg.'!P131+'NEM KELL!Önkorm elsz.'!P131</f>
        <v>5500000</v>
      </c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71">
        <f>igazgatás!F132+adók!F132+temető!F132+rendezvények!F132+'téli közf.'!F132+hosszúi.közf.!F132+'út üzemelt.'!F132+közvilágítás!F132+zöldterület!F132+'város-község'!F132+könyvtár!F132+közművelődés!F132+gyermekjólét!F132+'Egyéb szociális'!F132+'NEM KELL!!családseg.'!F132+'NEM KELL!Önkorm elsz.'!F132</f>
        <v>0</v>
      </c>
      <c r="G132" s="71">
        <f>igazgatás!G132+adók!G132+temető!G132+rendezvények!G132+'téli közf.'!G132+hosszúi.közf.!G132+'út üzemelt.'!G132+közvilágítás!G132+zöldterület!G132+'város-község'!G132+könyvtár!G132+közművelődés!G132+gyermekjólét!G132+'Egyéb szociális'!G132+'NEM KELL!!családseg.'!G132+'NEM KELL!Önkorm elsz.'!G132</f>
        <v>0</v>
      </c>
      <c r="H132" s="71">
        <f>igazgatás!H132+adók!H132+temető!H132+rendezvények!H132+'téli közf.'!H132+hosszúi.közf.!H132+'út üzemelt.'!H132+közvilágítás!H132+zöldterület!H132+'város-község'!H132+könyvtár!H132+közművelődés!H132+gyermekjólét!H132+'Egyéb szociális'!H132+'NEM KELL!!családseg.'!H132+'NEM KELL!Önkorm elsz.'!H132</f>
        <v>0</v>
      </c>
      <c r="I132" s="71">
        <f>igazgatás!I132+adók!I132+temető!I132+rendezvények!I132+'téli közf.'!I132+hosszúi.közf.!I132+'út üzemelt.'!I132+közvilágítás!I132+zöldterület!I132+'város-község'!I132+könyvtár!I132+gyermekjólét!I132+közművelődés!I132+civilszerv!I132+Fertőző!I132+'Egyéb szociális'!I132+'NEM KELL!!családseg.'!I132+'NEM KELL!Önkorm elsz.'!I132</f>
        <v>0</v>
      </c>
      <c r="J132" s="133" t="str">
        <f t="shared" si="3"/>
        <v xml:space="preserve"> </v>
      </c>
      <c r="K132" s="71">
        <f>igazgatás!K132+adók!K132+temető!K132+rendezvények!K132+'téli közf.'!K132+hosszúi.közf.!K132+'út üzemelt.'!K132+közvilágítás!K132+zöldterület!K132+'város-község'!K132+könyvtár!K132+gyermekjólét!K132+közművelődés!K132+civilszerv!K132+Fertőző!K132+'Egyéb szociális'!K132+'NEM KELL!!családseg.'!K132+'NEM KELL!Önkorm elsz.'!K132</f>
        <v>0</v>
      </c>
      <c r="L132" s="71">
        <f>igazgatás!L132+adók!L132+temető!L132+rendezvények!L132+'téli közf.'!L132+hosszúi.közf.!L132+'út üzemelt.'!L132+közvilágítás!L132+zöldterület!L132+'város-község'!L132+könyvtár!L132+közművelődés!L132+gyermekjólét!L132+'Egyéb szociális'!L132+'NEM KELL!!családseg.'!L132+'NEM KELL!Önkorm elsz.'!L132</f>
        <v>0</v>
      </c>
      <c r="M132" s="71">
        <f>igazgatás!M132+adók!M132+temető!M132+rendezvények!M132+'téli közf.'!M132+hosszúi.közf.!M132+'út üzemelt.'!M132+közvilágítás!M132+zöldterület!M132+'város-község'!M132+könyvtár!M132+gyermekjólét!M132+közművelődés!M132+civilszerv!M132+Fertőző!M132+'Egyéb szociális'!M132+'NEM KELL!!családseg.'!M132+'NEM KELL!Önkorm elsz.'!M132</f>
        <v>0</v>
      </c>
      <c r="N132" s="71">
        <f>igazgatás!N132+adók!N132+temető!N132+rendezvények!N132+'téli közf.'!N132+hosszúi.közf.!N132+'út üzemelt.'!N132+közvilágítás!N132+zöldterület!N132+'város-község'!N132+könyvtár!N132+gyermekjólét!N132+közművelődés!N132+civilszerv!N132+Fertőző!N132+'Egyéb szociális'!N132+'NEM KELL!!családseg.'!N132+'NEM KELL!Önkorm elsz.'!N132</f>
        <v>0</v>
      </c>
      <c r="O132" s="133" t="str">
        <f t="shared" si="4"/>
        <v xml:space="preserve"> </v>
      </c>
      <c r="P132" s="71">
        <f>igazgatás!P132+adók!P132+temető!P132+rendezvények!P132+'téli közf.'!P132+hosszúi.közf.!P132+'út üzemelt.'!P132+közvilágítás!P132+zöldterület!P132+'város-község'!P132+könyvtár!P132+gyermekjólét!P132+közművelődés!P132+civilszerv!P132+Fertőző!P132+'Egyéb szociális'!P132+'NEM KELL!!családseg.'!P132+'NEM KELL!Önkorm elsz.'!P132</f>
        <v>0</v>
      </c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71">
        <f>igazgatás!F133+adók!F133+temető!F133+rendezvények!F133+'téli közf.'!F133+hosszúi.közf.!F133+'út üzemelt.'!F133+közvilágítás!F133+zöldterület!F133+'város-község'!F133+könyvtár!F133+közművelődés!F133+gyermekjólét!F133+'Egyéb szociális'!F133+'NEM KELL!!családseg.'!F133+'NEM KELL!Önkorm elsz.'!F133</f>
        <v>0</v>
      </c>
      <c r="G133" s="71">
        <f>igazgatás!G133+adók!G133+temető!G133+rendezvények!G133+'téli közf.'!G133+hosszúi.közf.!G133+'út üzemelt.'!G133+közvilágítás!G133+zöldterület!G133+'város-község'!G133+könyvtár!G133+közművelődés!G133+gyermekjólét!G133+'Egyéb szociális'!G133+'NEM KELL!!családseg.'!G133+'NEM KELL!Önkorm elsz.'!G133</f>
        <v>0</v>
      </c>
      <c r="H133" s="71">
        <f>igazgatás!H133+adók!H133+temető!H133+rendezvények!H133+'téli közf.'!H133+hosszúi.közf.!H133+'út üzemelt.'!H133+közvilágítás!H133+zöldterület!H133+'város-község'!H133+könyvtár!H133+közművelődés!H133+gyermekjólét!H133+'Egyéb szociális'!H133+'NEM KELL!!családseg.'!H133+'NEM KELL!Önkorm elsz.'!H133</f>
        <v>0</v>
      </c>
      <c r="I133" s="71">
        <f>igazgatás!I133+adók!I133+temető!I133+rendezvények!I133+'téli közf.'!I133+hosszúi.közf.!I133+'út üzemelt.'!I133+közvilágítás!I133+zöldterület!I133+'város-község'!I133+könyvtár!I133+gyermekjólét!I133+közművelődés!I133+civilszerv!I133+Fertőző!I133+'Egyéb szociális'!I133+'NEM KELL!!családseg.'!I133+'NEM KELL!Önkorm elsz.'!I133</f>
        <v>0</v>
      </c>
      <c r="J133" s="133" t="str">
        <f t="shared" si="3"/>
        <v xml:space="preserve"> </v>
      </c>
      <c r="K133" s="71">
        <f>igazgatás!K133+adók!K133+temető!K133+rendezvények!K133+'téli közf.'!K133+hosszúi.közf.!K133+'út üzemelt.'!K133+közvilágítás!K133+zöldterület!K133+'város-község'!K133+könyvtár!K133+gyermekjólét!K133+közművelődés!K133+civilszerv!K133+Fertőző!K133+'Egyéb szociális'!K133+'NEM KELL!!családseg.'!K133+'NEM KELL!Önkorm elsz.'!K133</f>
        <v>0</v>
      </c>
      <c r="L133" s="71">
        <f>igazgatás!L133+adók!L133+temető!L133+rendezvények!L133+'téli közf.'!L133+hosszúi.közf.!L133+'út üzemelt.'!L133+közvilágítás!L133+zöldterület!L133+'város-község'!L133+könyvtár!L133+közművelődés!L133+gyermekjólét!L133+'Egyéb szociális'!L133+'NEM KELL!!családseg.'!L133+'NEM KELL!Önkorm elsz.'!L133</f>
        <v>0</v>
      </c>
      <c r="M133" s="71">
        <f>igazgatás!M133+adók!M133+temető!M133+rendezvények!M133+'téli közf.'!M133+hosszúi.közf.!M133+'út üzemelt.'!M133+közvilágítás!M133+zöldterület!M133+'város-község'!M133+könyvtár!M133+gyermekjólét!M133+közművelődés!M133+civilszerv!M133+Fertőző!M133+'Egyéb szociális'!M133+'NEM KELL!!családseg.'!M133+'NEM KELL!Önkorm elsz.'!M133</f>
        <v>0</v>
      </c>
      <c r="N133" s="71">
        <f>igazgatás!N133+adók!N133+temető!N133+rendezvények!N133+'téli közf.'!N133+hosszúi.közf.!N133+'út üzemelt.'!N133+közvilágítás!N133+zöldterület!N133+'város-község'!N133+könyvtár!N133+gyermekjólét!N133+közművelődés!N133+civilszerv!N133+Fertőző!N133+'Egyéb szociális'!N133+'NEM KELL!!családseg.'!N133+'NEM KELL!Önkorm elsz.'!N133</f>
        <v>0</v>
      </c>
      <c r="O133" s="133" t="str">
        <f t="shared" si="4"/>
        <v xml:space="preserve"> </v>
      </c>
      <c r="P133" s="71">
        <f>igazgatás!P133+adók!P133+temető!P133+rendezvények!P133+'téli közf.'!P133+hosszúi.közf.!P133+'út üzemelt.'!P133+közvilágítás!P133+zöldterület!P133+'város-község'!P133+könyvtár!P133+gyermekjólét!P133+közművelődés!P133+civilszerv!P133+Fertőző!P133+'Egyéb szociális'!P133+'NEM KELL!!családseg.'!P133+'NEM KELL!Önkorm elsz.'!P133</f>
        <v>0</v>
      </c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71">
        <f>igazgatás!F134+adók!F134+temető!F134+rendezvények!F134+'téli közf.'!F134+hosszúi.közf.!F134+'út üzemelt.'!F134+közvilágítás!F134+zöldterület!F134+'város-község'!F134+könyvtár!F134+közművelődés!F134+gyermekjólét!F134+'Egyéb szociális'!F134+'NEM KELL!!családseg.'!F134+'NEM KELL!Önkorm elsz.'!F134</f>
        <v>0</v>
      </c>
      <c r="G134" s="71">
        <f>igazgatás!G134+adók!G134+temető!G134+rendezvények!G134+'téli közf.'!G134+hosszúi.közf.!G134+'út üzemelt.'!G134+közvilágítás!G134+zöldterület!G134+'város-község'!G134+könyvtár!G134+közművelődés!G134+gyermekjólét!G134+'Egyéb szociális'!G134+'NEM KELL!!családseg.'!G134+'NEM KELL!Önkorm elsz.'!G134</f>
        <v>0</v>
      </c>
      <c r="H134" s="71">
        <f>igazgatás!H134+adók!H134+temető!H134+rendezvények!H134+'téli közf.'!H134+hosszúi.közf.!H134+'út üzemelt.'!H134+közvilágítás!H134+zöldterület!H134+'város-község'!H134+könyvtár!H134+közművelődés!H134+gyermekjólét!H134+'Egyéb szociális'!H134+'NEM KELL!!családseg.'!H134+'NEM KELL!Önkorm elsz.'!H134</f>
        <v>0</v>
      </c>
      <c r="I134" s="71">
        <f>igazgatás!I134+adók!I134+temető!I134+rendezvények!I134+'téli közf.'!I134+hosszúi.közf.!I134+'út üzemelt.'!I134+közvilágítás!I134+zöldterület!I134+'város-község'!I134+könyvtár!I134+gyermekjólét!I134+közművelődés!I134+civilszerv!I134+Fertőző!I134+'Egyéb szociális'!I134+'NEM KELL!!családseg.'!I134+'NEM KELL!Önkorm elsz.'!I134</f>
        <v>0</v>
      </c>
      <c r="J134" s="133" t="str">
        <f t="shared" si="3"/>
        <v xml:space="preserve"> </v>
      </c>
      <c r="K134" s="71">
        <f>igazgatás!K134+adók!K134+temető!K134+rendezvények!K134+'téli közf.'!K134+hosszúi.közf.!K134+'út üzemelt.'!K134+közvilágítás!K134+zöldterület!K134+'város-község'!K134+könyvtár!K134+gyermekjólét!K134+közművelődés!K134+civilszerv!K134+Fertőző!K134+'Egyéb szociális'!K134+'NEM KELL!!családseg.'!K134+'NEM KELL!Önkorm elsz.'!K134</f>
        <v>0</v>
      </c>
      <c r="L134" s="71">
        <f>igazgatás!L134+adók!L134+temető!L134+rendezvények!L134+'téli közf.'!L134+hosszúi.közf.!L134+'út üzemelt.'!L134+közvilágítás!L134+zöldterület!L134+'város-község'!L134+könyvtár!L134+közművelődés!L134+gyermekjólét!L134+'Egyéb szociális'!L134+'NEM KELL!!családseg.'!L134+'NEM KELL!Önkorm elsz.'!L134</f>
        <v>0</v>
      </c>
      <c r="M134" s="71">
        <f>igazgatás!M134+adók!M134+temető!M134+rendezvények!M134+'téli közf.'!M134+hosszúi.közf.!M134+'út üzemelt.'!M134+közvilágítás!M134+zöldterület!M134+'város-község'!M134+könyvtár!M134+gyermekjólét!M134+közművelődés!M134+civilszerv!M134+Fertőző!M134+'Egyéb szociális'!M134+'NEM KELL!!családseg.'!M134+'NEM KELL!Önkorm elsz.'!M134</f>
        <v>0</v>
      </c>
      <c r="N134" s="71">
        <f>igazgatás!N134+adók!N134+temető!N134+rendezvények!N134+'téli közf.'!N134+hosszúi.közf.!N134+'út üzemelt.'!N134+közvilágítás!N134+zöldterület!N134+'város-község'!N134+könyvtár!N134+gyermekjólét!N134+közművelődés!N134+civilszerv!N134+Fertőző!N134+'Egyéb szociális'!N134+'NEM KELL!!családseg.'!N134+'NEM KELL!Önkorm elsz.'!N134</f>
        <v>0</v>
      </c>
      <c r="O134" s="133" t="str">
        <f t="shared" si="4"/>
        <v xml:space="preserve"> </v>
      </c>
      <c r="P134" s="71">
        <f>igazgatás!P134+adók!P134+temető!P134+rendezvények!P134+'téli közf.'!P134+hosszúi.közf.!P134+'út üzemelt.'!P134+közvilágítás!P134+zöldterület!P134+'város-község'!P134+könyvtár!P134+gyermekjólét!P134+közművelődés!P134+civilszerv!P134+Fertőző!P134+'Egyéb szociális'!P134+'NEM KELL!!családseg.'!P134+'NEM KELL!Önkorm elsz.'!P134</f>
        <v>0</v>
      </c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71">
        <f>igazgatás!F135+adók!F135+temető!F135+rendezvények!F135+'téli közf.'!F135+hosszúi.közf.!F135+'út üzemelt.'!F135+közvilágítás!F135+zöldterület!F135+'város-község'!F135+könyvtár!F135+közművelődés!F135+gyermekjólét!F135+'Egyéb szociális'!F135+'NEM KELL!!családseg.'!F135+'NEM KELL!Önkorm elsz.'!F135</f>
        <v>0</v>
      </c>
      <c r="G135" s="71">
        <f>igazgatás!G135+adók!G135+temető!G135+rendezvények!G135+'téli közf.'!G135+hosszúi.közf.!G135+'út üzemelt.'!G135+közvilágítás!G135+zöldterület!G135+'város-község'!G135+könyvtár!G135+közművelődés!G135+gyermekjólét!G135+'Egyéb szociális'!G135+'NEM KELL!!családseg.'!G135+'NEM KELL!Önkorm elsz.'!G135</f>
        <v>0</v>
      </c>
      <c r="H135" s="71">
        <f>igazgatás!H135+adók!H135+temető!H135+rendezvények!H135+'téli közf.'!H135+hosszúi.közf.!H135+'út üzemelt.'!H135+közvilágítás!H135+zöldterület!H135+'város-község'!H135+könyvtár!H135+közművelődés!H135+gyermekjólét!H135+'Egyéb szociális'!H135+'NEM KELL!!családseg.'!H135+'NEM KELL!Önkorm elsz.'!H135</f>
        <v>0</v>
      </c>
      <c r="I135" s="71">
        <f>igazgatás!I135+adók!I135+temető!I135+rendezvények!I135+'téli közf.'!I135+hosszúi.közf.!I135+'út üzemelt.'!I135+közvilágítás!I135+zöldterület!I135+'város-község'!I135+könyvtár!I135+gyermekjólét!I135+közművelődés!I135+civilszerv!I135+Fertőző!I135+'Egyéb szociális'!I135+'NEM KELL!!családseg.'!I135+'NEM KELL!Önkorm elsz.'!I135</f>
        <v>0</v>
      </c>
      <c r="J135" s="133" t="str">
        <f t="shared" si="3"/>
        <v xml:space="preserve"> </v>
      </c>
      <c r="K135" s="71">
        <f>igazgatás!K135+adók!K135+temető!K135+rendezvények!K135+'téli közf.'!K135+hosszúi.közf.!K135+'út üzemelt.'!K135+közvilágítás!K135+zöldterület!K135+'város-község'!K135+könyvtár!K135+gyermekjólét!K135+közművelődés!K135+civilszerv!K135+Fertőző!K135+'Egyéb szociális'!K135+'NEM KELL!!családseg.'!K135+'NEM KELL!Önkorm elsz.'!K135</f>
        <v>0</v>
      </c>
      <c r="L135" s="71">
        <f>igazgatás!L135+adók!L135+temető!L135+rendezvények!L135+'téli közf.'!L135+hosszúi.közf.!L135+'út üzemelt.'!L135+közvilágítás!L135+zöldterület!L135+'város-község'!L135+könyvtár!L135+közművelődés!L135+gyermekjólét!L135+'Egyéb szociális'!L135+'NEM KELL!!családseg.'!L135+'NEM KELL!Önkorm elsz.'!L135</f>
        <v>0</v>
      </c>
      <c r="M135" s="71">
        <f>igazgatás!M135+adók!M135+temető!M135+rendezvények!M135+'téli közf.'!M135+hosszúi.közf.!M135+'út üzemelt.'!M135+közvilágítás!M135+zöldterület!M135+'város-község'!M135+könyvtár!M135+gyermekjólét!M135+közművelődés!M135+civilszerv!M135+Fertőző!M135+'Egyéb szociális'!M135+'NEM KELL!!családseg.'!M135+'NEM KELL!Önkorm elsz.'!M135</f>
        <v>0</v>
      </c>
      <c r="N135" s="71">
        <f>igazgatás!N135+adók!N135+temető!N135+rendezvények!N135+'téli közf.'!N135+hosszúi.közf.!N135+'út üzemelt.'!N135+közvilágítás!N135+zöldterület!N135+'város-község'!N135+könyvtár!N135+gyermekjólét!N135+közművelődés!N135+civilszerv!N135+Fertőző!N135+'Egyéb szociális'!N135+'NEM KELL!!családseg.'!N135+'NEM KELL!Önkorm elsz.'!N135</f>
        <v>0</v>
      </c>
      <c r="O135" s="133" t="str">
        <f t="shared" si="4"/>
        <v xml:space="preserve"> </v>
      </c>
      <c r="P135" s="71">
        <f>igazgatás!P135+adók!P135+temető!P135+rendezvények!P135+'téli közf.'!P135+hosszúi.közf.!P135+'út üzemelt.'!P135+közvilágítás!P135+zöldterület!P135+'város-község'!P135+könyvtár!P135+gyermekjólét!P135+közművelődés!P135+civilszerv!P135+Fertőző!P135+'Egyéb szociális'!P135+'NEM KELL!!családseg.'!P135+'NEM KELL!Önkorm elsz.'!P135</f>
        <v>0</v>
      </c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71">
        <f>igazgatás!F136+adók!F136+temető!F136+rendezvények!F136+'téli közf.'!F136+hosszúi.közf.!F136+'út üzemelt.'!F136+közvilágítás!F136+zöldterület!F136+'város-község'!F136+könyvtár!F136+közművelődés!F136+gyermekjólét!F136+'Egyéb szociális'!F136+'NEM KELL!!családseg.'!F136+'NEM KELL!Önkorm elsz.'!F136</f>
        <v>0</v>
      </c>
      <c r="G136" s="71">
        <f>igazgatás!G136+adók!G136+temető!G136+rendezvények!G136+'téli közf.'!G136+hosszúi.közf.!G136+'út üzemelt.'!G136+közvilágítás!G136+zöldterület!G136+'város-község'!G136+könyvtár!G136+közművelődés!G136+gyermekjólét!G136+'Egyéb szociális'!G136+'NEM KELL!!családseg.'!G136+'NEM KELL!Önkorm elsz.'!G136</f>
        <v>0</v>
      </c>
      <c r="H136" s="71">
        <f>igazgatás!H136+adók!H136+temető!H136+rendezvények!H136+'téli közf.'!H136+hosszúi.közf.!H136+'út üzemelt.'!H136+közvilágítás!H136+zöldterület!H136+'város-község'!H136+könyvtár!H136+közművelődés!H136+gyermekjólét!H136+'Egyéb szociális'!H136+'NEM KELL!!családseg.'!H136+'NEM KELL!Önkorm elsz.'!H136</f>
        <v>0</v>
      </c>
      <c r="I136" s="71">
        <f>igazgatás!I136+adók!I136+temető!I136+rendezvények!I136+'téli közf.'!I136+hosszúi.közf.!I136+'út üzemelt.'!I136+közvilágítás!I136+zöldterület!I136+'város-község'!I136+könyvtár!I136+gyermekjólét!I136+közművelődés!I136+civilszerv!I136+Fertőző!I136+'Egyéb szociális'!I136+'NEM KELL!!családseg.'!I136+'NEM KELL!Önkorm elsz.'!I136</f>
        <v>0</v>
      </c>
      <c r="J136" s="133" t="str">
        <f t="shared" ref="J136:J200" si="5">IF(H136=0," ",I136/H136)</f>
        <v xml:space="preserve"> </v>
      </c>
      <c r="K136" s="71">
        <f>igazgatás!K136+adók!K136+temető!K136+rendezvények!K136+'téli közf.'!K136+hosszúi.közf.!K136+'út üzemelt.'!K136+közvilágítás!K136+zöldterület!K136+'város-község'!K136+könyvtár!K136+gyermekjólét!K136+közművelődés!K136+civilszerv!K136+Fertőző!K136+'Egyéb szociális'!K136+'NEM KELL!!családseg.'!K136+'NEM KELL!Önkorm elsz.'!K136</f>
        <v>0</v>
      </c>
      <c r="L136" s="71">
        <f>igazgatás!L136+adók!L136+temető!L136+rendezvények!L136+'téli közf.'!L136+hosszúi.közf.!L136+'út üzemelt.'!L136+közvilágítás!L136+zöldterület!L136+'város-község'!L136+könyvtár!L136+közművelődés!L136+gyermekjólét!L136+'Egyéb szociális'!L136+'NEM KELL!!családseg.'!L136+'NEM KELL!Önkorm elsz.'!L136</f>
        <v>0</v>
      </c>
      <c r="M136" s="71">
        <f>igazgatás!M136+adók!M136+temető!M136+rendezvények!M136+'téli közf.'!M136+hosszúi.közf.!M136+'út üzemelt.'!M136+közvilágítás!M136+zöldterület!M136+'város-község'!M136+könyvtár!M136+gyermekjólét!M136+közművelődés!M136+civilszerv!M136+Fertőző!M136+'Egyéb szociális'!M136+'NEM KELL!!családseg.'!M136+'NEM KELL!Önkorm elsz.'!M136</f>
        <v>0</v>
      </c>
      <c r="N136" s="71">
        <f>igazgatás!N136+adók!N136+temető!N136+rendezvények!N136+'téli közf.'!N136+hosszúi.közf.!N136+'út üzemelt.'!N136+közvilágítás!N136+zöldterület!N136+'város-község'!N136+könyvtár!N136+gyermekjólét!N136+közművelődés!N136+civilszerv!N136+Fertőző!N136+'Egyéb szociális'!N136+'NEM KELL!!családseg.'!N136+'NEM KELL!Önkorm elsz.'!N136</f>
        <v>0</v>
      </c>
      <c r="O136" s="133" t="str">
        <f t="shared" si="4"/>
        <v xml:space="preserve"> </v>
      </c>
      <c r="P136" s="71">
        <f>igazgatás!P136+adók!P136+temető!P136+rendezvények!P136+'téli közf.'!P136+hosszúi.közf.!P136+'út üzemelt.'!P136+közvilágítás!P136+zöldterület!P136+'város-község'!P136+könyvtár!P136+gyermekjólét!P136+közművelődés!P136+civilszerv!P136+Fertőző!P136+'Egyéb szociális'!P136+'NEM KELL!!családseg.'!P136+'NEM KELL!Önkorm elsz.'!P136</f>
        <v>0</v>
      </c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71">
        <f>igazgatás!F137+adók!F137+temető!F137+rendezvények!F137+'téli közf.'!F137+hosszúi.közf.!F137+'út üzemelt.'!F137+közvilágítás!F137+zöldterület!F137+'város-község'!F137+könyvtár!F137+közművelődés!F137+gyermekjólét!F137+'Egyéb szociális'!F137+'NEM KELL!!családseg.'!F137+'NEM KELL!Önkorm elsz.'!F137</f>
        <v>0</v>
      </c>
      <c r="G137" s="71">
        <f>igazgatás!G137+adók!G137+temető!G137+rendezvények!G137+'téli közf.'!G137+hosszúi.közf.!G137+'út üzemelt.'!G137+közvilágítás!G137+zöldterület!G137+'város-község'!G137+könyvtár!G137+közművelődés!G137+gyermekjólét!G137+'Egyéb szociális'!G137+'NEM KELL!!családseg.'!G137+'NEM KELL!Önkorm elsz.'!G137</f>
        <v>0</v>
      </c>
      <c r="H137" s="71">
        <f>igazgatás!H137+adók!H137+temető!H137+rendezvények!H137+'téli közf.'!H137+hosszúi.közf.!H137+'út üzemelt.'!H137+közvilágítás!H137+zöldterület!H137+'város-község'!H137+könyvtár!H137+közművelődés!H137+gyermekjólét!H137+'Egyéb szociális'!H137+'NEM KELL!!családseg.'!H137+'NEM KELL!Önkorm elsz.'!H137</f>
        <v>0</v>
      </c>
      <c r="I137" s="71">
        <f>igazgatás!I137+adók!I137+temető!I137+rendezvények!I137+'téli közf.'!I137+hosszúi.közf.!I137+'út üzemelt.'!I137+közvilágítás!I137+zöldterület!I137+'város-község'!I137+könyvtár!I137+gyermekjólét!I137+közművelődés!I137+civilszerv!I137+Fertőző!I137+'Egyéb szociális'!I137+'NEM KELL!!családseg.'!I137+'NEM KELL!Önkorm elsz.'!I137</f>
        <v>0</v>
      </c>
      <c r="J137" s="133" t="str">
        <f t="shared" si="5"/>
        <v xml:space="preserve"> </v>
      </c>
      <c r="K137" s="71">
        <f>igazgatás!K137+adók!K137+temető!K137+rendezvények!K137+'téli közf.'!K137+hosszúi.közf.!K137+'út üzemelt.'!K137+közvilágítás!K137+zöldterület!K137+'város-község'!K137+könyvtár!K137+gyermekjólét!K137+közművelődés!K137+civilszerv!K137+Fertőző!K137+'Egyéb szociális'!K137+'NEM KELL!!családseg.'!K137+'NEM KELL!Önkorm elsz.'!K137</f>
        <v>0</v>
      </c>
      <c r="L137" s="71">
        <f>igazgatás!L137+adók!L137+temető!L137+rendezvények!L137+'téli közf.'!L137+hosszúi.közf.!L137+'út üzemelt.'!L137+közvilágítás!L137+zöldterület!L137+'város-község'!L137+könyvtár!L137+közművelődés!L137+gyermekjólét!L137+'Egyéb szociális'!L137+'NEM KELL!!családseg.'!L137+'NEM KELL!Önkorm elsz.'!L137</f>
        <v>0</v>
      </c>
      <c r="M137" s="71">
        <f>igazgatás!M137+adók!M137+temető!M137+rendezvények!M137+'téli közf.'!M137+hosszúi.közf.!M137+'út üzemelt.'!M137+közvilágítás!M137+zöldterület!M137+'város-község'!M137+könyvtár!M137+gyermekjólét!M137+közművelődés!M137+civilszerv!M137+Fertőző!M137+'Egyéb szociális'!M137+'NEM KELL!!családseg.'!M137+'NEM KELL!Önkorm elsz.'!M137</f>
        <v>0</v>
      </c>
      <c r="N137" s="71">
        <f>igazgatás!N137+adók!N137+temető!N137+rendezvények!N137+'téli közf.'!N137+hosszúi.közf.!N137+'út üzemelt.'!N137+közvilágítás!N137+zöldterület!N137+'város-község'!N137+könyvtár!N137+gyermekjólét!N137+közművelődés!N137+civilszerv!N137+Fertőző!N137+'Egyéb szociális'!N137+'NEM KELL!!családseg.'!N137+'NEM KELL!Önkorm elsz.'!N137</f>
        <v>0</v>
      </c>
      <c r="O137" s="133" t="str">
        <f t="shared" ref="O137:O201" si="6">IF(M137=0," ",N137/M137)</f>
        <v xml:space="preserve"> </v>
      </c>
      <c r="P137" s="71">
        <f>igazgatás!P137+adók!P137+temető!P137+rendezvények!P137+'téli közf.'!P137+hosszúi.közf.!P137+'út üzemelt.'!P137+közvilágítás!P137+zöldterület!P137+'város-község'!P137+könyvtár!P137+gyermekjólét!P137+közművelődés!P137+civilszerv!P137+Fertőző!P137+'Egyéb szociális'!P137+'NEM KELL!!családseg.'!P137+'NEM KELL!Önkorm elsz.'!P137</f>
        <v>0</v>
      </c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71">
        <f>igazgatás!F138+adók!F138+temető!F138+rendezvények!F138+'téli közf.'!F138+hosszúi.közf.!F138+'út üzemelt.'!F138+közvilágítás!F138+zöldterület!F138+'város-község'!F138+könyvtár!F138+közművelődés!F138+gyermekjólét!F138+'Egyéb szociális'!F138+'NEM KELL!!családseg.'!F138+'NEM KELL!Önkorm elsz.'!F138</f>
        <v>0</v>
      </c>
      <c r="G138" s="71">
        <f>igazgatás!G138+adók!G138+temető!G138+rendezvények!G138+'téli közf.'!G138+hosszúi.közf.!G138+'út üzemelt.'!G138+közvilágítás!G138+zöldterület!G138+'város-község'!G138+könyvtár!G138+közművelődés!G138+gyermekjólét!G138+'Egyéb szociális'!G138+'NEM KELL!!családseg.'!G138+'NEM KELL!Önkorm elsz.'!G138</f>
        <v>0</v>
      </c>
      <c r="H138" s="71">
        <f>igazgatás!H138+adók!H138+temető!H138+rendezvények!H138+'téli közf.'!H138+hosszúi.közf.!H138+'út üzemelt.'!H138+közvilágítás!H138+zöldterület!H138+'város-község'!H138+könyvtár!H138+közművelődés!H138+gyermekjólét!H138+'Egyéb szociális'!H138+'NEM KELL!!családseg.'!H138+'NEM KELL!Önkorm elsz.'!H138</f>
        <v>0</v>
      </c>
      <c r="I138" s="71">
        <f>igazgatás!I138+adók!I138+temető!I138+rendezvények!I138+'téli közf.'!I138+hosszúi.közf.!I138+'út üzemelt.'!I138+közvilágítás!I138+zöldterület!I138+'város-község'!I138+könyvtár!I138+gyermekjólét!I138+közművelődés!I138+civilszerv!I138+Fertőző!I138+'Egyéb szociális'!I138+'NEM KELL!!családseg.'!I138+'NEM KELL!Önkorm elsz.'!I138</f>
        <v>0</v>
      </c>
      <c r="J138" s="133" t="str">
        <f t="shared" si="5"/>
        <v xml:space="preserve"> </v>
      </c>
      <c r="K138" s="71">
        <f>igazgatás!K138+adók!K138+temető!K138+rendezvények!K138+'téli közf.'!K138+hosszúi.közf.!K138+'út üzemelt.'!K138+közvilágítás!K138+zöldterület!K138+'város-község'!K138+könyvtár!K138+gyermekjólét!K138+közművelődés!K138+civilszerv!K138+Fertőző!K138+'Egyéb szociális'!K138+'NEM KELL!!családseg.'!K138+'NEM KELL!Önkorm elsz.'!K138</f>
        <v>0</v>
      </c>
      <c r="L138" s="71">
        <f>igazgatás!L138+adók!L138+temető!L138+rendezvények!L138+'téli közf.'!L138+hosszúi.közf.!L138+'út üzemelt.'!L138+közvilágítás!L138+zöldterület!L138+'város-község'!L138+könyvtár!L138+közművelődés!L138+gyermekjólét!L138+'Egyéb szociális'!L138+'NEM KELL!!családseg.'!L138+'NEM KELL!Önkorm elsz.'!L138</f>
        <v>0</v>
      </c>
      <c r="M138" s="71">
        <f>igazgatás!M138+adók!M138+temető!M138+rendezvények!M138+'téli közf.'!M138+hosszúi.közf.!M138+'út üzemelt.'!M138+közvilágítás!M138+zöldterület!M138+'város-község'!M138+könyvtár!M138+gyermekjólét!M138+közművelődés!M138+civilszerv!M138+Fertőző!M138+'Egyéb szociális'!M138+'NEM KELL!!családseg.'!M138+'NEM KELL!Önkorm elsz.'!M138</f>
        <v>0</v>
      </c>
      <c r="N138" s="71">
        <f>igazgatás!N138+adók!N138+temető!N138+rendezvények!N138+'téli közf.'!N138+hosszúi.közf.!N138+'út üzemelt.'!N138+közvilágítás!N138+zöldterület!N138+'város-község'!N138+könyvtár!N138+gyermekjólét!N138+közművelődés!N138+civilszerv!N138+Fertőző!N138+'Egyéb szociális'!N138+'NEM KELL!!családseg.'!N138+'NEM KELL!Önkorm elsz.'!N138</f>
        <v>0</v>
      </c>
      <c r="O138" s="133" t="str">
        <f t="shared" si="6"/>
        <v xml:space="preserve"> </v>
      </c>
      <c r="P138" s="71">
        <f>igazgatás!P138+adók!P138+temető!P138+rendezvények!P138+'téli közf.'!P138+hosszúi.közf.!P138+'út üzemelt.'!P138+közvilágítás!P138+zöldterület!P138+'város-község'!P138+könyvtár!P138+gyermekjólét!P138+közművelődés!P138+civilszerv!P138+Fertőző!P138+'Egyéb szociális'!P138+'NEM KELL!!családseg.'!P138+'NEM KELL!Önkorm elsz.'!P138</f>
        <v>0</v>
      </c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71">
        <f>igazgatás!F139+adók!F139+temető!F139+rendezvények!F139+'téli közf.'!F139+hosszúi.közf.!F139+'út üzemelt.'!F139+közvilágítás!F139+zöldterület!F139+'város-község'!F139+könyvtár!F139+közművelődés!F139+gyermekjólét!F139+'Egyéb szociális'!F139+'NEM KELL!!családseg.'!F139+'NEM KELL!Önkorm elsz.'!F139</f>
        <v>0</v>
      </c>
      <c r="G139" s="71">
        <f>igazgatás!G139+adók!G139+temető!G139+rendezvények!G139+'téli közf.'!G139+hosszúi.közf.!G139+'út üzemelt.'!G139+közvilágítás!G139+zöldterület!G139+'város-község'!G139+könyvtár!G139+közművelődés!G139+gyermekjólét!G139+'Egyéb szociális'!G139+'NEM KELL!!családseg.'!G139+'NEM KELL!Önkorm elsz.'!G139</f>
        <v>0</v>
      </c>
      <c r="H139" s="71">
        <f>igazgatás!H139+adók!H139+temető!H139+rendezvények!H139+'téli közf.'!H139+hosszúi.közf.!H139+'út üzemelt.'!H139+közvilágítás!H139+zöldterület!H139+'város-község'!H139+könyvtár!H139+közművelődés!H139+gyermekjólét!H139+'Egyéb szociális'!H139+'NEM KELL!!családseg.'!H139+'NEM KELL!Önkorm elsz.'!H139</f>
        <v>0</v>
      </c>
      <c r="I139" s="71">
        <f>igazgatás!I139+adók!I139+temető!I139+rendezvények!I139+'téli közf.'!I139+hosszúi.közf.!I139+'út üzemelt.'!I139+közvilágítás!I139+zöldterület!I139+'város-község'!I139+könyvtár!I139+gyermekjólét!I139+közművelődés!I139+civilszerv!I139+Fertőző!I139+'Egyéb szociális'!I139+'NEM KELL!!családseg.'!I139+'NEM KELL!Önkorm elsz.'!I139</f>
        <v>0</v>
      </c>
      <c r="J139" s="133" t="str">
        <f t="shared" si="5"/>
        <v xml:space="preserve"> </v>
      </c>
      <c r="K139" s="71">
        <f>igazgatás!K139+adók!K139+temető!K139+rendezvények!K139+'téli közf.'!K139+hosszúi.közf.!K139+'út üzemelt.'!K139+közvilágítás!K139+zöldterület!K139+'város-község'!K139+könyvtár!K139+gyermekjólét!K139+közművelődés!K139+civilszerv!K139+Fertőző!K139+'Egyéb szociális'!K139+'NEM KELL!!családseg.'!K139+'NEM KELL!Önkorm elsz.'!K139</f>
        <v>0</v>
      </c>
      <c r="L139" s="71">
        <f>igazgatás!L139+adók!L139+temető!L139+rendezvények!L139+'téli közf.'!L139+hosszúi.közf.!L139+'út üzemelt.'!L139+közvilágítás!L139+zöldterület!L139+'város-község'!L139+könyvtár!L139+közművelődés!L139+gyermekjólét!L139+'Egyéb szociális'!L139+'NEM KELL!!családseg.'!L139+'NEM KELL!Önkorm elsz.'!L139</f>
        <v>0</v>
      </c>
      <c r="M139" s="71">
        <f>igazgatás!M139+adók!M139+temető!M139+rendezvények!M139+'téli közf.'!M139+hosszúi.közf.!M139+'út üzemelt.'!M139+közvilágítás!M139+zöldterület!M139+'város-község'!M139+könyvtár!M139+gyermekjólét!M139+közművelődés!M139+civilszerv!M139+Fertőző!M139+'Egyéb szociális'!M139+'NEM KELL!!családseg.'!M139+'NEM KELL!Önkorm elsz.'!M139</f>
        <v>0</v>
      </c>
      <c r="N139" s="71">
        <f>igazgatás!N139+adók!N139+temető!N139+rendezvények!N139+'téli közf.'!N139+hosszúi.közf.!N139+'út üzemelt.'!N139+közvilágítás!N139+zöldterület!N139+'város-község'!N139+könyvtár!N139+gyermekjólét!N139+közművelődés!N139+civilszerv!N139+Fertőző!N139+'Egyéb szociális'!N139+'NEM KELL!!családseg.'!N139+'NEM KELL!Önkorm elsz.'!N139</f>
        <v>0</v>
      </c>
      <c r="O139" s="133" t="str">
        <f t="shared" si="6"/>
        <v xml:space="preserve"> </v>
      </c>
      <c r="P139" s="71">
        <f>igazgatás!P139+adók!P139+temető!P139+rendezvények!P139+'téli közf.'!P139+hosszúi.közf.!P139+'út üzemelt.'!P139+közvilágítás!P139+zöldterület!P139+'város-község'!P139+könyvtár!P139+gyermekjólét!P139+közművelődés!P139+civilszerv!P139+Fertőző!P139+'Egyéb szociális'!P139+'NEM KELL!!családseg.'!P139+'NEM KELL!Önkorm elsz.'!P139</f>
        <v>0</v>
      </c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71">
        <f>igazgatás!F140+adók!F140+temető!F140+rendezvények!F140+'téli közf.'!F140+hosszúi.közf.!F140+'út üzemelt.'!F140+közvilágítás!F140+zöldterület!F140+'város-község'!F140+könyvtár!F140+közművelődés!F140+gyermekjólét!F140+'Egyéb szociális'!F140+'NEM KELL!!családseg.'!F140+'NEM KELL!Önkorm elsz.'!F140</f>
        <v>0</v>
      </c>
      <c r="G140" s="71">
        <f>igazgatás!G140+adók!G140+temető!G140+rendezvények!G140+'téli közf.'!G140+hosszúi.közf.!G140+'út üzemelt.'!G140+közvilágítás!G140+zöldterület!G140+'város-község'!G140+könyvtár!G140+közművelődés!G140+gyermekjólét!G140+'Egyéb szociális'!G140+'NEM KELL!!családseg.'!G140+'NEM KELL!Önkorm elsz.'!G140</f>
        <v>0</v>
      </c>
      <c r="H140" s="71">
        <f>igazgatás!H140+adók!H140+temető!H140+rendezvények!H140+'téli közf.'!H140+hosszúi.közf.!H140+'út üzemelt.'!H140+közvilágítás!H140+zöldterület!H140+'város-község'!H140+könyvtár!H140+közművelődés!H140+gyermekjólét!H140+'Egyéb szociális'!H140+'NEM KELL!!családseg.'!H140+'NEM KELL!Önkorm elsz.'!H140</f>
        <v>0</v>
      </c>
      <c r="I140" s="71">
        <f>igazgatás!I140+adók!I140+temető!I140+rendezvények!I140+'téli közf.'!I140+hosszúi.közf.!I140+'út üzemelt.'!I140+közvilágítás!I140+zöldterület!I140+'város-község'!I140+könyvtár!I140+gyermekjólét!I140+közművelődés!I140+civilszerv!I140+Fertőző!I140+'Egyéb szociális'!I140+'NEM KELL!!családseg.'!I140+'NEM KELL!Önkorm elsz.'!I140</f>
        <v>0</v>
      </c>
      <c r="J140" s="133" t="str">
        <f t="shared" si="5"/>
        <v xml:space="preserve"> </v>
      </c>
      <c r="K140" s="71">
        <f>igazgatás!K140+adók!K140+temető!K140+rendezvények!K140+'téli közf.'!K140+hosszúi.közf.!K140+'út üzemelt.'!K140+közvilágítás!K140+zöldterület!K140+'város-község'!K140+könyvtár!K140+gyermekjólét!K140+közművelődés!K140+civilszerv!K140+Fertőző!K140+'Egyéb szociális'!K140+'NEM KELL!!családseg.'!K140+'NEM KELL!Önkorm elsz.'!K140</f>
        <v>0</v>
      </c>
      <c r="L140" s="71">
        <f>igazgatás!L140+adók!L140+temető!L140+rendezvények!L140+'téli közf.'!L140+hosszúi.közf.!L140+'út üzemelt.'!L140+közvilágítás!L140+zöldterület!L140+'város-község'!L140+könyvtár!L140+közművelődés!L140+gyermekjólét!L140+'Egyéb szociális'!L140+'NEM KELL!!családseg.'!L140+'NEM KELL!Önkorm elsz.'!L140</f>
        <v>0</v>
      </c>
      <c r="M140" s="71">
        <f>igazgatás!M140+adók!M140+temető!M140+rendezvények!M140+'téli közf.'!M140+hosszúi.közf.!M140+'út üzemelt.'!M140+közvilágítás!M140+zöldterület!M140+'város-község'!M140+könyvtár!M140+gyermekjólét!M140+közművelődés!M140+civilszerv!M140+Fertőző!M140+'Egyéb szociális'!M140+'NEM KELL!!családseg.'!M140+'NEM KELL!Önkorm elsz.'!M140</f>
        <v>0</v>
      </c>
      <c r="N140" s="71">
        <f>igazgatás!N140+adók!N140+temető!N140+rendezvények!N140+'téli közf.'!N140+hosszúi.közf.!N140+'út üzemelt.'!N140+közvilágítás!N140+zöldterület!N140+'város-község'!N140+könyvtár!N140+gyermekjólét!N140+közművelődés!N140+civilszerv!N140+Fertőző!N140+'Egyéb szociális'!N140+'NEM KELL!!családseg.'!N140+'NEM KELL!Önkorm elsz.'!N140</f>
        <v>0</v>
      </c>
      <c r="O140" s="133" t="str">
        <f t="shared" si="6"/>
        <v xml:space="preserve"> </v>
      </c>
      <c r="P140" s="71">
        <f>igazgatás!P140+adók!P140+temető!P140+rendezvények!P140+'téli közf.'!P140+hosszúi.közf.!P140+'út üzemelt.'!P140+közvilágítás!P140+zöldterület!P140+'város-község'!P140+könyvtár!P140+gyermekjólét!P140+közművelődés!P140+civilszerv!P140+Fertőző!P140+'Egyéb szociális'!P140+'NEM KELL!!családseg.'!P140+'NEM KELL!Önkorm elsz.'!P140</f>
        <v>0</v>
      </c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71">
        <f>igazgatás!F141+adók!F141+temető!F141+rendezvények!F141+'téli közf.'!F141+hosszúi.közf.!F141+'út üzemelt.'!F141+közvilágítás!F141+zöldterület!F141+'város-község'!F141+könyvtár!F141+közművelődés!F141+gyermekjólét!F141+'Egyéb szociális'!F141+'NEM KELL!!családseg.'!F141+'NEM KELL!Önkorm elsz.'!F141</f>
        <v>0</v>
      </c>
      <c r="G141" s="71">
        <f>igazgatás!G141+adók!G141+temető!G141+rendezvények!G141+'téli közf.'!G141+hosszúi.közf.!G141+'út üzemelt.'!G141+közvilágítás!G141+zöldterület!G141+'város-község'!G141+könyvtár!G141+közművelődés!G141+gyermekjólét!G141+'Egyéb szociális'!G141+'NEM KELL!!családseg.'!G141+'NEM KELL!Önkorm elsz.'!G141</f>
        <v>0</v>
      </c>
      <c r="H141" s="71">
        <f>igazgatás!H141+adók!H141+temető!H141+rendezvények!H141+'téli közf.'!H141+hosszúi.közf.!H141+'út üzemelt.'!H141+közvilágítás!H141+zöldterület!H141+'város-község'!H141+könyvtár!H141+közművelődés!H141+gyermekjólét!H141+'Egyéb szociális'!H141+'NEM KELL!!családseg.'!H141+'NEM KELL!Önkorm elsz.'!H141</f>
        <v>0</v>
      </c>
      <c r="I141" s="71">
        <f>igazgatás!I141+adók!I141+temető!I141+rendezvények!I141+'téli közf.'!I141+hosszúi.közf.!I141+'út üzemelt.'!I141+közvilágítás!I141+zöldterület!I141+'város-község'!I141+könyvtár!I141+gyermekjólét!I141+közművelődés!I141+civilszerv!I141+Fertőző!I141+'Egyéb szociális'!I141+'NEM KELL!!családseg.'!I141+'NEM KELL!Önkorm elsz.'!I141</f>
        <v>0</v>
      </c>
      <c r="J141" s="133" t="str">
        <f t="shared" si="5"/>
        <v xml:space="preserve"> </v>
      </c>
      <c r="K141" s="71">
        <f>igazgatás!K141+adók!K141+temető!K141+rendezvények!K141+'téli közf.'!K141+hosszúi.közf.!K141+'út üzemelt.'!K141+közvilágítás!K141+zöldterület!K141+'város-község'!K141+könyvtár!K141+gyermekjólét!K141+közművelődés!K141+civilszerv!K141+Fertőző!K141+'Egyéb szociális'!K141+'NEM KELL!!családseg.'!K141+'NEM KELL!Önkorm elsz.'!K141</f>
        <v>0</v>
      </c>
      <c r="L141" s="71">
        <f>igazgatás!L141+adók!L141+temető!L141+rendezvények!L141+'téli közf.'!L141+hosszúi.közf.!L141+'út üzemelt.'!L141+közvilágítás!L141+zöldterület!L141+'város-község'!L141+könyvtár!L141+közművelődés!L141+gyermekjólét!L141+'Egyéb szociális'!L141+'NEM KELL!!családseg.'!L141+'NEM KELL!Önkorm elsz.'!L141</f>
        <v>0</v>
      </c>
      <c r="M141" s="71">
        <f>igazgatás!M141+adók!M141+temető!M141+rendezvények!M141+'téli közf.'!M141+hosszúi.közf.!M141+'út üzemelt.'!M141+közvilágítás!M141+zöldterület!M141+'város-község'!M141+könyvtár!M141+gyermekjólét!M141+közművelődés!M141+civilszerv!M141+Fertőző!M141+'Egyéb szociális'!M141+'NEM KELL!!családseg.'!M141+'NEM KELL!Önkorm elsz.'!M141</f>
        <v>0</v>
      </c>
      <c r="N141" s="71">
        <f>igazgatás!N141+adók!N141+temető!N141+rendezvények!N141+'téli közf.'!N141+hosszúi.közf.!N141+'út üzemelt.'!N141+közvilágítás!N141+zöldterület!N141+'város-község'!N141+könyvtár!N141+gyermekjólét!N141+közművelődés!N141+civilszerv!N141+Fertőző!N141+'Egyéb szociális'!N141+'NEM KELL!!családseg.'!N141+'NEM KELL!Önkorm elsz.'!N141</f>
        <v>0</v>
      </c>
      <c r="O141" s="133" t="str">
        <f t="shared" si="6"/>
        <v xml:space="preserve"> </v>
      </c>
      <c r="P141" s="71">
        <f>igazgatás!P141+adók!P141+temető!P141+rendezvények!P141+'téli közf.'!P141+hosszúi.közf.!P141+'út üzemelt.'!P141+közvilágítás!P141+zöldterület!P141+'város-község'!P141+könyvtár!P141+gyermekjólét!P141+közművelődés!P141+civilszerv!P141+Fertőző!P141+'Egyéb szociális'!P141+'NEM KELL!!családseg.'!P141+'NEM KELL!Önkorm elsz.'!P141</f>
        <v>0</v>
      </c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71">
        <f>igazgatás!F142+adók!F142+temető!F142+rendezvények!F142+'téli közf.'!F142+hosszúi.közf.!F142+'út üzemelt.'!F142+közvilágítás!F142+zöldterület!F142+'város-község'!F142+könyvtár!F142+közművelődés!F142+gyermekjólét!F142+'Egyéb szociális'!F142+'NEM KELL!!családseg.'!F142+'NEM KELL!Önkorm elsz.'!F142</f>
        <v>0</v>
      </c>
      <c r="G142" s="71">
        <f>igazgatás!G142+adók!G142+temető!G142+rendezvények!G142+'téli közf.'!G142+hosszúi.közf.!G142+'út üzemelt.'!G142+közvilágítás!G142+zöldterület!G142+'város-község'!G142+könyvtár!G142+közművelődés!G142+gyermekjólét!G142+'Egyéb szociális'!G142+'NEM KELL!!családseg.'!G142+'NEM KELL!Önkorm elsz.'!G142</f>
        <v>0</v>
      </c>
      <c r="H142" s="71">
        <f>igazgatás!H142+adók!H142+temető!H142+rendezvények!H142+'téli közf.'!H142+hosszúi.közf.!H142+'út üzemelt.'!H142+közvilágítás!H142+zöldterület!H142+'város-község'!H142+könyvtár!H142+közművelődés!H142+gyermekjólét!H142+'Egyéb szociális'!H142+'NEM KELL!!családseg.'!H142+'NEM KELL!Önkorm elsz.'!H142</f>
        <v>0</v>
      </c>
      <c r="I142" s="71">
        <f>igazgatás!I142+adók!I142+temető!I142+rendezvények!I142+'téli közf.'!I142+hosszúi.közf.!I142+'út üzemelt.'!I142+közvilágítás!I142+zöldterület!I142+'város-község'!I142+könyvtár!I142+gyermekjólét!I142+közművelődés!I142+civilszerv!I142+Fertőző!I142+'Egyéb szociális'!I142+'NEM KELL!!családseg.'!I142+'NEM KELL!Önkorm elsz.'!I142</f>
        <v>0</v>
      </c>
      <c r="J142" s="133" t="str">
        <f t="shared" si="5"/>
        <v xml:space="preserve"> </v>
      </c>
      <c r="K142" s="71">
        <f>igazgatás!K142+adók!K142+temető!K142+rendezvények!K142+'téli közf.'!K142+hosszúi.közf.!K142+'út üzemelt.'!K142+közvilágítás!K142+zöldterület!K142+'város-község'!K142+könyvtár!K142+gyermekjólét!K142+közművelődés!K142+civilszerv!K142+Fertőző!K142+'Egyéb szociális'!K142+'NEM KELL!!családseg.'!K142+'NEM KELL!Önkorm elsz.'!K142</f>
        <v>0</v>
      </c>
      <c r="L142" s="71">
        <f>igazgatás!L142+adók!L142+temető!L142+rendezvények!L142+'téli közf.'!L142+hosszúi.közf.!L142+'út üzemelt.'!L142+közvilágítás!L142+zöldterület!L142+'város-község'!L142+könyvtár!L142+közművelődés!L142+gyermekjólét!L142+'Egyéb szociális'!L142+'NEM KELL!!családseg.'!L142+'NEM KELL!Önkorm elsz.'!L142</f>
        <v>0</v>
      </c>
      <c r="M142" s="71">
        <f>igazgatás!M142+adók!M142+temető!M142+rendezvények!M142+'téli közf.'!M142+hosszúi.közf.!M142+'út üzemelt.'!M142+közvilágítás!M142+zöldterület!M142+'város-község'!M142+könyvtár!M142+gyermekjólét!M142+közművelődés!M142+civilszerv!M142+Fertőző!M142+'Egyéb szociális'!M142+'NEM KELL!!családseg.'!M142+'NEM KELL!Önkorm elsz.'!M142</f>
        <v>0</v>
      </c>
      <c r="N142" s="71">
        <f>igazgatás!N142+adók!N142+temető!N142+rendezvények!N142+'téli közf.'!N142+hosszúi.közf.!N142+'út üzemelt.'!N142+közvilágítás!N142+zöldterület!N142+'város-község'!N142+könyvtár!N142+gyermekjólét!N142+közművelődés!N142+civilszerv!N142+Fertőző!N142+'Egyéb szociális'!N142+'NEM KELL!!családseg.'!N142+'NEM KELL!Önkorm elsz.'!N142</f>
        <v>0</v>
      </c>
      <c r="O142" s="133" t="str">
        <f t="shared" si="6"/>
        <v xml:space="preserve"> </v>
      </c>
      <c r="P142" s="71">
        <f>igazgatás!P142+adók!P142+temető!P142+rendezvények!P142+'téli közf.'!P142+hosszúi.közf.!P142+'út üzemelt.'!P142+közvilágítás!P142+zöldterület!P142+'város-község'!P142+könyvtár!P142+gyermekjólét!P142+közművelődés!P142+civilszerv!P142+Fertőző!P142+'Egyéb szociális'!P142+'NEM KELL!!családseg.'!P142+'NEM KELL!Önkorm elsz.'!P142</f>
        <v>0</v>
      </c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71">
        <f>igazgatás!F143+adók!F143+temető!F143+rendezvények!F143+'téli közf.'!F143+hosszúi.közf.!F143+'út üzemelt.'!F143+közvilágítás!F143+zöldterület!F143+'város-község'!F143+könyvtár!F143+közművelődés!F143+gyermekjólét!F143+'Egyéb szociális'!F143+'NEM KELL!!családseg.'!F143+'NEM KELL!Önkorm elsz.'!F143</f>
        <v>0</v>
      </c>
      <c r="G143" s="71">
        <f>igazgatás!G143+adók!G143+temető!G143+rendezvények!G143+'téli közf.'!G143+hosszúi.közf.!G143+'út üzemelt.'!G143+közvilágítás!G143+zöldterület!G143+'város-község'!G143+könyvtár!G143+közművelődés!G143+gyermekjólét!G143+'Egyéb szociális'!G143+'NEM KELL!!családseg.'!G143+'NEM KELL!Önkorm elsz.'!G143</f>
        <v>0</v>
      </c>
      <c r="H143" s="71">
        <f>igazgatás!H143+adók!H143+temető!H143+rendezvények!H143+'téli közf.'!H143+hosszúi.közf.!H143+'út üzemelt.'!H143+közvilágítás!H143+zöldterület!H143+'város-község'!H143+könyvtár!H143+közművelődés!H143+gyermekjólét!H143+'Egyéb szociális'!H143+'NEM KELL!!családseg.'!H143+'NEM KELL!Önkorm elsz.'!H143</f>
        <v>0</v>
      </c>
      <c r="I143" s="71">
        <f>igazgatás!I143+adók!I143+temető!I143+rendezvények!I143+'téli közf.'!I143+hosszúi.közf.!I143+'út üzemelt.'!I143+közvilágítás!I143+zöldterület!I143+'város-község'!I143+könyvtár!I143+gyermekjólét!I143+közművelődés!I143+civilszerv!I143+Fertőző!I143+'Egyéb szociális'!I143+'NEM KELL!!családseg.'!I143+'NEM KELL!Önkorm elsz.'!I143</f>
        <v>0</v>
      </c>
      <c r="J143" s="133" t="str">
        <f t="shared" si="5"/>
        <v xml:space="preserve"> </v>
      </c>
      <c r="K143" s="71">
        <f>igazgatás!K143+adók!K143+temető!K143+rendezvények!K143+'téli közf.'!K143+hosszúi.közf.!K143+'út üzemelt.'!K143+közvilágítás!K143+zöldterület!K143+'város-község'!K143+könyvtár!K143+gyermekjólét!K143+közművelődés!K143+civilszerv!K143+Fertőző!K143+'Egyéb szociális'!K143+'NEM KELL!!családseg.'!K143+'NEM KELL!Önkorm elsz.'!K143</f>
        <v>0</v>
      </c>
      <c r="L143" s="71">
        <f>igazgatás!L143+adók!L143+temető!L143+rendezvények!L143+'téli közf.'!L143+hosszúi.közf.!L143+'út üzemelt.'!L143+közvilágítás!L143+zöldterület!L143+'város-község'!L143+könyvtár!L143+közművelődés!L143+gyermekjólét!L143+'Egyéb szociális'!L143+'NEM KELL!!családseg.'!L143+'NEM KELL!Önkorm elsz.'!L143</f>
        <v>0</v>
      </c>
      <c r="M143" s="71">
        <f>igazgatás!M143+adók!M143+temető!M143+rendezvények!M143+'téli közf.'!M143+hosszúi.közf.!M143+'út üzemelt.'!M143+közvilágítás!M143+zöldterület!M143+'város-község'!M143+könyvtár!M143+gyermekjólét!M143+közművelődés!M143+civilszerv!M143+Fertőző!M143+'Egyéb szociális'!M143+'NEM KELL!!családseg.'!M143+'NEM KELL!Önkorm elsz.'!M143</f>
        <v>0</v>
      </c>
      <c r="N143" s="71">
        <f>igazgatás!N143+adók!N143+temető!N143+rendezvények!N143+'téli közf.'!N143+hosszúi.közf.!N143+'út üzemelt.'!N143+közvilágítás!N143+zöldterület!N143+'város-község'!N143+könyvtár!N143+gyermekjólét!N143+közművelődés!N143+civilszerv!N143+Fertőző!N143+'Egyéb szociális'!N143+'NEM KELL!!családseg.'!N143+'NEM KELL!Önkorm elsz.'!N143</f>
        <v>0</v>
      </c>
      <c r="O143" s="133" t="str">
        <f t="shared" si="6"/>
        <v xml:space="preserve"> </v>
      </c>
      <c r="P143" s="71">
        <f>igazgatás!P143+adók!P143+temető!P143+rendezvények!P143+'téli közf.'!P143+hosszúi.közf.!P143+'út üzemelt.'!P143+közvilágítás!P143+zöldterület!P143+'város-község'!P143+könyvtár!P143+gyermekjólét!P143+közművelődés!P143+civilszerv!P143+Fertőző!P143+'Egyéb szociális'!P143+'NEM KELL!!családseg.'!P143+'NEM KELL!Önkorm elsz.'!P143</f>
        <v>0</v>
      </c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71">
        <f>igazgatás!F144+adók!F144+temető!F144+rendezvények!F144+'téli közf.'!F144+hosszúi.közf.!F144+'út üzemelt.'!F144+közvilágítás!F144+zöldterület!F144+'város-község'!F144+könyvtár!F144+közművelődés!F144+gyermekjólét!F144+'Egyéb szociális'!F144+'NEM KELL!!családseg.'!F144+'NEM KELL!Önkorm elsz.'!F144</f>
        <v>0</v>
      </c>
      <c r="G144" s="71">
        <f>igazgatás!G144+adók!G144+temető!G144+rendezvények!G144+'téli közf.'!G144+hosszúi.közf.!G144+'út üzemelt.'!G144+közvilágítás!G144+zöldterület!G144+'város-község'!G144+könyvtár!G144+közművelődés!G144+gyermekjólét!G144+'Egyéb szociális'!G144+'NEM KELL!!családseg.'!G144+'NEM KELL!Önkorm elsz.'!G144</f>
        <v>0</v>
      </c>
      <c r="H144" s="71">
        <f>igazgatás!H144+adók!H144+temető!H144+rendezvények!H144+'téli közf.'!H144+hosszúi.közf.!H144+'út üzemelt.'!H144+közvilágítás!H144+zöldterület!H144+'város-község'!H144+könyvtár!H144+közművelődés!H144+gyermekjólét!H144+'Egyéb szociális'!H144+'NEM KELL!!családseg.'!H144+'NEM KELL!Önkorm elsz.'!H144</f>
        <v>0</v>
      </c>
      <c r="I144" s="71">
        <f>igazgatás!I144+adók!I144+temető!I144+rendezvények!I144+'téli közf.'!I144+hosszúi.közf.!I144+'út üzemelt.'!I144+közvilágítás!I144+zöldterület!I144+'város-község'!I144+könyvtár!I144+gyermekjólét!I144+közművelődés!I144+civilszerv!I144+Fertőző!I144+'Egyéb szociális'!I144+'NEM KELL!!családseg.'!I144+'NEM KELL!Önkorm elsz.'!I144</f>
        <v>0</v>
      </c>
      <c r="J144" s="133" t="str">
        <f t="shared" si="5"/>
        <v xml:space="preserve"> </v>
      </c>
      <c r="K144" s="71">
        <f>igazgatás!K144+adók!K144+temető!K144+rendezvények!K144+'téli közf.'!K144+hosszúi.közf.!K144+'út üzemelt.'!K144+közvilágítás!K144+zöldterület!K144+'város-község'!K144+könyvtár!K144+gyermekjólét!K144+közművelődés!K144+civilszerv!K144+Fertőző!K144+'Egyéb szociális'!K144+'NEM KELL!!családseg.'!K144+'NEM KELL!Önkorm elsz.'!K144</f>
        <v>0</v>
      </c>
      <c r="L144" s="71">
        <f>igazgatás!L144+adók!L144+temető!L144+rendezvények!L144+'téli közf.'!L144+hosszúi.közf.!L144+'út üzemelt.'!L144+közvilágítás!L144+zöldterület!L144+'város-község'!L144+könyvtár!L144+közművelődés!L144+gyermekjólét!L144+'Egyéb szociális'!L144+'NEM KELL!!családseg.'!L144+'NEM KELL!Önkorm elsz.'!L144</f>
        <v>0</v>
      </c>
      <c r="M144" s="71">
        <f>igazgatás!M144+adók!M144+temető!M144+rendezvények!M144+'téli közf.'!M144+hosszúi.közf.!M144+'út üzemelt.'!M144+közvilágítás!M144+zöldterület!M144+'város-község'!M144+könyvtár!M144+gyermekjólét!M144+közművelődés!M144+civilszerv!M144+Fertőző!M144+'Egyéb szociális'!M144+'NEM KELL!!családseg.'!M144+'NEM KELL!Önkorm elsz.'!M144</f>
        <v>0</v>
      </c>
      <c r="N144" s="71">
        <f>igazgatás!N144+adók!N144+temető!N144+rendezvények!N144+'téli közf.'!N144+hosszúi.közf.!N144+'út üzemelt.'!N144+közvilágítás!N144+zöldterület!N144+'város-község'!N144+könyvtár!N144+gyermekjólét!N144+közművelődés!N144+civilszerv!N144+Fertőző!N144+'Egyéb szociális'!N144+'NEM KELL!!családseg.'!N144+'NEM KELL!Önkorm elsz.'!N144</f>
        <v>0</v>
      </c>
      <c r="O144" s="133" t="str">
        <f t="shared" si="6"/>
        <v xml:space="preserve"> </v>
      </c>
      <c r="P144" s="71">
        <f>igazgatás!P144+adók!P144+temető!P144+rendezvények!P144+'téli közf.'!P144+hosszúi.közf.!P144+'út üzemelt.'!P144+közvilágítás!P144+zöldterület!P144+'város-község'!P144+könyvtár!P144+gyermekjólét!P144+közművelődés!P144+civilszerv!P144+Fertőző!P144+'Egyéb szociális'!P144+'NEM KELL!!családseg.'!P144+'NEM KELL!Önkorm elsz.'!P144</f>
        <v>0</v>
      </c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71">
        <f>igazgatás!F145+adók!F145+temető!F145+rendezvények!F145+'téli közf.'!F145+hosszúi.közf.!F145+'út üzemelt.'!F145+közvilágítás!F145+zöldterület!F145+'város-község'!F145+könyvtár!F145+közművelődés!F145+gyermekjólét!F145+'Egyéb szociális'!F145+'NEM KELL!!családseg.'!F145+'NEM KELL!Önkorm elsz.'!F145</f>
        <v>0</v>
      </c>
      <c r="G145" s="71">
        <f>igazgatás!G145+adók!G145+temető!G145+rendezvények!G145+'téli közf.'!G145+hosszúi.közf.!G145+'út üzemelt.'!G145+közvilágítás!G145+zöldterület!G145+'város-község'!G145+könyvtár!G145+közművelődés!G145+gyermekjólét!G145+'Egyéb szociális'!G145+'NEM KELL!!családseg.'!G145+'NEM KELL!Önkorm elsz.'!G145</f>
        <v>0</v>
      </c>
      <c r="H145" s="71">
        <f>igazgatás!H145+adók!H145+temető!H145+rendezvények!H145+'téli közf.'!H145+hosszúi.közf.!H145+'út üzemelt.'!H145+közvilágítás!H145+zöldterület!H145+'város-község'!H145+könyvtár!H145+közművelődés!H145+gyermekjólét!H145+'Egyéb szociális'!H145+'NEM KELL!!családseg.'!H145+'NEM KELL!Önkorm elsz.'!H145</f>
        <v>0</v>
      </c>
      <c r="I145" s="71">
        <f>igazgatás!I145+adók!I145+temető!I145+rendezvények!I145+'téli közf.'!I145+hosszúi.közf.!I145+'út üzemelt.'!I145+közvilágítás!I145+zöldterület!I145+'város-község'!I145+könyvtár!I145+gyermekjólét!I145+közművelődés!I145+civilszerv!I145+Fertőző!I145+'Egyéb szociális'!I145+'NEM KELL!!családseg.'!I145+'NEM KELL!Önkorm elsz.'!I145</f>
        <v>0</v>
      </c>
      <c r="J145" s="133" t="str">
        <f t="shared" si="5"/>
        <v xml:space="preserve"> </v>
      </c>
      <c r="K145" s="71">
        <f>igazgatás!K145+adók!K145+temető!K145+rendezvények!K145+'téli közf.'!K145+hosszúi.közf.!K145+'út üzemelt.'!K145+közvilágítás!K145+zöldterület!K145+'város-község'!K145+könyvtár!K145+gyermekjólét!K145+közművelődés!K145+civilszerv!K145+Fertőző!K145+'Egyéb szociális'!K145+'NEM KELL!!családseg.'!K145+'NEM KELL!Önkorm elsz.'!K145</f>
        <v>0</v>
      </c>
      <c r="L145" s="71">
        <f>igazgatás!L145+adók!L145+temető!L145+rendezvények!L145+'téli közf.'!L145+hosszúi.közf.!L145+'út üzemelt.'!L145+közvilágítás!L145+zöldterület!L145+'város-község'!L145+könyvtár!L145+közművelődés!L145+gyermekjólét!L145+'Egyéb szociális'!L145+'NEM KELL!!családseg.'!L145+'NEM KELL!Önkorm elsz.'!L145</f>
        <v>0</v>
      </c>
      <c r="M145" s="71">
        <f>igazgatás!M145+adók!M145+temető!M145+rendezvények!M145+'téli közf.'!M145+hosszúi.közf.!M145+'út üzemelt.'!M145+közvilágítás!M145+zöldterület!M145+'város-község'!M145+könyvtár!M145+gyermekjólét!M145+közművelődés!M145+civilszerv!M145+Fertőző!M145+'Egyéb szociális'!M145+'NEM KELL!!családseg.'!M145+'NEM KELL!Önkorm elsz.'!M145</f>
        <v>0</v>
      </c>
      <c r="N145" s="71">
        <f>igazgatás!N145+adók!N145+temető!N145+rendezvények!N145+'téli közf.'!N145+hosszúi.közf.!N145+'út üzemelt.'!N145+közvilágítás!N145+zöldterület!N145+'város-község'!N145+könyvtár!N145+gyermekjólét!N145+közművelődés!N145+civilszerv!N145+Fertőző!N145+'Egyéb szociális'!N145+'NEM KELL!!családseg.'!N145+'NEM KELL!Önkorm elsz.'!N145</f>
        <v>0</v>
      </c>
      <c r="O145" s="133" t="str">
        <f t="shared" si="6"/>
        <v xml:space="preserve"> </v>
      </c>
      <c r="P145" s="71">
        <f>igazgatás!P145+adók!P145+temető!P145+rendezvények!P145+'téli közf.'!P145+hosszúi.közf.!P145+'út üzemelt.'!P145+közvilágítás!P145+zöldterület!P145+'város-község'!P145+könyvtár!P145+gyermekjólét!P145+közművelődés!P145+civilszerv!P145+Fertőző!P145+'Egyéb szociális'!P145+'NEM KELL!!családseg.'!P145+'NEM KELL!Önkorm elsz.'!P145</f>
        <v>0</v>
      </c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71">
        <f>igazgatás!F146+adók!F146+temető!F146+rendezvények!F146+'téli közf.'!F146+hosszúi.közf.!F146+'út üzemelt.'!F146+közvilágítás!F146+zöldterület!F146+'város-község'!F146+könyvtár!F146+közművelődés!F146+gyermekjólét!F146+'Egyéb szociális'!F146+'NEM KELL!!családseg.'!F146+'NEM KELL!Önkorm elsz.'!F146</f>
        <v>0</v>
      </c>
      <c r="G146" s="71">
        <f>igazgatás!G146+adók!G146+temető!G146+rendezvények!G146+'téli közf.'!G146+hosszúi.közf.!G146+'út üzemelt.'!G146+közvilágítás!G146+zöldterület!G146+'város-község'!G146+könyvtár!G146+közművelődés!G146+gyermekjólét!G146+'Egyéb szociális'!G146+'NEM KELL!!családseg.'!G146+'NEM KELL!Önkorm elsz.'!G146</f>
        <v>0</v>
      </c>
      <c r="H146" s="71">
        <f>igazgatás!H146+adók!H146+temető!H146+rendezvények!H146+'téli közf.'!H146+hosszúi.közf.!H146+'út üzemelt.'!H146+közvilágítás!H146+zöldterület!H146+'város-község'!H146+könyvtár!H146+közművelődés!H146+gyermekjólét!H146+'Egyéb szociális'!H146+'NEM KELL!!családseg.'!H146+'NEM KELL!Önkorm elsz.'!H146</f>
        <v>0</v>
      </c>
      <c r="I146" s="71">
        <f>igazgatás!I146+adók!I146+temető!I146+rendezvények!I146+'téli közf.'!I146+hosszúi.közf.!I146+'út üzemelt.'!I146+közvilágítás!I146+zöldterület!I146+'város-község'!I146+könyvtár!I146+gyermekjólét!I146+közművelődés!I146+civilszerv!I146+Fertőző!I146+'Egyéb szociális'!I146+'NEM KELL!!családseg.'!I146+'NEM KELL!Önkorm elsz.'!I146</f>
        <v>0</v>
      </c>
      <c r="J146" s="133" t="str">
        <f t="shared" si="5"/>
        <v xml:space="preserve"> </v>
      </c>
      <c r="K146" s="71">
        <f>igazgatás!K146+adók!K146+temető!K146+rendezvények!K146+'téli közf.'!K146+hosszúi.közf.!K146+'út üzemelt.'!K146+közvilágítás!K146+zöldterület!K146+'város-község'!K146+könyvtár!K146+gyermekjólét!K146+közművelődés!K146+civilszerv!K146+Fertőző!K146+'Egyéb szociális'!K146+'NEM KELL!!családseg.'!K146+'NEM KELL!Önkorm elsz.'!K146</f>
        <v>0</v>
      </c>
      <c r="L146" s="71">
        <f>igazgatás!L146+adók!L146+temető!L146+rendezvények!L146+'téli közf.'!L146+hosszúi.közf.!L146+'út üzemelt.'!L146+közvilágítás!L146+zöldterület!L146+'város-község'!L146+könyvtár!L146+közművelődés!L146+gyermekjólét!L146+'Egyéb szociális'!L146+'NEM KELL!!családseg.'!L146+'NEM KELL!Önkorm elsz.'!L146</f>
        <v>0</v>
      </c>
      <c r="M146" s="71">
        <f>igazgatás!M146+adók!M146+temető!M146+rendezvények!M146+'téli közf.'!M146+hosszúi.közf.!M146+'út üzemelt.'!M146+közvilágítás!M146+zöldterület!M146+'város-község'!M146+könyvtár!M146+gyermekjólét!M146+közművelődés!M146+civilszerv!M146+Fertőző!M146+'Egyéb szociális'!M146+'NEM KELL!!családseg.'!M146+'NEM KELL!Önkorm elsz.'!M146</f>
        <v>0</v>
      </c>
      <c r="N146" s="71">
        <f>igazgatás!N146+adók!N146+temető!N146+rendezvények!N146+'téli közf.'!N146+hosszúi.közf.!N146+'út üzemelt.'!N146+közvilágítás!N146+zöldterület!N146+'város-község'!N146+könyvtár!N146+gyermekjólét!N146+közművelődés!N146+civilszerv!N146+Fertőző!N146+'Egyéb szociális'!N146+'NEM KELL!!családseg.'!N146+'NEM KELL!Önkorm elsz.'!N146</f>
        <v>0</v>
      </c>
      <c r="O146" s="133" t="str">
        <f t="shared" si="6"/>
        <v xml:space="preserve"> </v>
      </c>
      <c r="P146" s="71">
        <f>igazgatás!P146+adók!P146+temető!P146+rendezvények!P146+'téli közf.'!P146+hosszúi.közf.!P146+'út üzemelt.'!P146+közvilágítás!P146+zöldterület!P146+'város-község'!P146+könyvtár!P146+gyermekjólét!P146+közművelődés!P146+civilszerv!P146+Fertőző!P146+'Egyéb szociális'!P146+'NEM KELL!!családseg.'!P146+'NEM KELL!Önkorm elsz.'!P146</f>
        <v>0</v>
      </c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71">
        <f>igazgatás!F147+adók!F147+temető!F147+rendezvények!F147+'téli közf.'!F147+hosszúi.közf.!F147+'út üzemelt.'!F147+közvilágítás!F147+zöldterület!F147+'város-község'!F147+könyvtár!F147+közművelődés!F147+gyermekjólét!F147+'Egyéb szociális'!F147+'NEM KELL!!családseg.'!F147+'NEM KELL!Önkorm elsz.'!F147</f>
        <v>0</v>
      </c>
      <c r="G147" s="71">
        <f>igazgatás!G147+adók!G147+temető!G147+rendezvények!G147+'téli közf.'!G147+hosszúi.közf.!G147+'út üzemelt.'!G147+közvilágítás!G147+zöldterület!G147+'város-község'!G147+könyvtár!G147+közművelődés!G147+gyermekjólét!G147+'Egyéb szociális'!G147+'NEM KELL!!családseg.'!G147+'NEM KELL!Önkorm elsz.'!G147</f>
        <v>0</v>
      </c>
      <c r="H147" s="71">
        <f>igazgatás!H147+adók!H147+temető!H147+rendezvények!H147+'téli közf.'!H147+hosszúi.közf.!H147+'út üzemelt.'!H147+közvilágítás!H147+zöldterület!H147+'város-község'!H147+könyvtár!H147+közművelődés!H147+gyermekjólét!H147+'Egyéb szociális'!H147+'NEM KELL!!családseg.'!H147+'NEM KELL!Önkorm elsz.'!H147</f>
        <v>0</v>
      </c>
      <c r="I147" s="71">
        <f>igazgatás!I147+adók!I147+temető!I147+rendezvények!I147+'téli közf.'!I147+hosszúi.közf.!I147+'út üzemelt.'!I147+közvilágítás!I147+zöldterület!I147+'város-község'!I147+könyvtár!I147+gyermekjólét!I147+közművelődés!I147+civilszerv!I147+Fertőző!I147+'Egyéb szociális'!I147+'NEM KELL!!családseg.'!I147+'NEM KELL!Önkorm elsz.'!I147</f>
        <v>0</v>
      </c>
      <c r="J147" s="133" t="str">
        <f t="shared" si="5"/>
        <v xml:space="preserve"> </v>
      </c>
      <c r="K147" s="71">
        <f>igazgatás!K147+adók!K147+temető!K147+rendezvények!K147+'téli közf.'!K147+hosszúi.közf.!K147+'út üzemelt.'!K147+közvilágítás!K147+zöldterület!K147+'város-község'!K147+könyvtár!K147+gyermekjólét!K147+közművelődés!K147+civilszerv!K147+Fertőző!K147+'Egyéb szociális'!K147+'NEM KELL!!családseg.'!K147+'NEM KELL!Önkorm elsz.'!K147</f>
        <v>0</v>
      </c>
      <c r="L147" s="71">
        <f>igazgatás!L147+adók!L147+temető!L147+rendezvények!L147+'téli közf.'!L147+hosszúi.közf.!L147+'út üzemelt.'!L147+közvilágítás!L147+zöldterület!L147+'város-község'!L147+könyvtár!L147+közművelődés!L147+gyermekjólét!L147+'Egyéb szociális'!L147+'NEM KELL!!családseg.'!L147+'NEM KELL!Önkorm elsz.'!L147</f>
        <v>0</v>
      </c>
      <c r="M147" s="71">
        <f>igazgatás!M147+adók!M147+temető!M147+rendezvények!M147+'téli közf.'!M147+hosszúi.közf.!M147+'út üzemelt.'!M147+közvilágítás!M147+zöldterület!M147+'város-község'!M147+könyvtár!M147+gyermekjólét!M147+közművelődés!M147+civilszerv!M147+Fertőző!M147+'Egyéb szociális'!M147+'NEM KELL!!családseg.'!M147+'NEM KELL!Önkorm elsz.'!M147</f>
        <v>0</v>
      </c>
      <c r="N147" s="71">
        <f>igazgatás!N147+adók!N147+temető!N147+rendezvények!N147+'téli közf.'!N147+hosszúi.közf.!N147+'út üzemelt.'!N147+közvilágítás!N147+zöldterület!N147+'város-község'!N147+könyvtár!N147+gyermekjólét!N147+közművelődés!N147+civilszerv!N147+Fertőző!N147+'Egyéb szociális'!N147+'NEM KELL!!családseg.'!N147+'NEM KELL!Önkorm elsz.'!N147</f>
        <v>0</v>
      </c>
      <c r="O147" s="133" t="str">
        <f t="shared" si="6"/>
        <v xml:space="preserve"> </v>
      </c>
      <c r="P147" s="71">
        <f>igazgatás!P147+adók!P147+temető!P147+rendezvények!P147+'téli közf.'!P147+hosszúi.közf.!P147+'út üzemelt.'!P147+közvilágítás!P147+zöldterület!P147+'város-község'!P147+könyvtár!P147+gyermekjólét!P147+közművelődés!P147+civilszerv!P147+Fertőző!P147+'Egyéb szociális'!P147+'NEM KELL!!családseg.'!P147+'NEM KELL!Önkorm elsz.'!P147</f>
        <v>0</v>
      </c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71">
        <f>igazgatás!F148+adók!F148+temető!F148+rendezvények!F148+'téli közf.'!F148+hosszúi.közf.!F148+'út üzemelt.'!F148+közvilágítás!F148+zöldterület!F148+'város-község'!F148+könyvtár!F148+közművelődés!F148+gyermekjólét!F148+'Egyéb szociális'!F148+'NEM KELL!!családseg.'!F148+'NEM KELL!Önkorm elsz.'!F148</f>
        <v>0</v>
      </c>
      <c r="G148" s="71">
        <f>igazgatás!G148+adók!G148+temető!G148+rendezvények!G148+'téli közf.'!G148+hosszúi.közf.!G148+'út üzemelt.'!G148+közvilágítás!G148+zöldterület!G148+'város-község'!G148+könyvtár!G148+közművelődés!G148+gyermekjólét!G148+'Egyéb szociális'!G148+'NEM KELL!!családseg.'!G148+'NEM KELL!Önkorm elsz.'!G148</f>
        <v>0</v>
      </c>
      <c r="H148" s="71">
        <f>igazgatás!H148+adók!H148+temető!H148+rendezvények!H148+'téli közf.'!H148+hosszúi.közf.!H148+'út üzemelt.'!H148+közvilágítás!H148+zöldterület!H148+'város-község'!H148+könyvtár!H148+közművelődés!H148+gyermekjólét!H148+'Egyéb szociális'!H148+'NEM KELL!!családseg.'!H148+'NEM KELL!Önkorm elsz.'!H148</f>
        <v>0</v>
      </c>
      <c r="I148" s="71">
        <f>igazgatás!I148+adók!I148+temető!I148+rendezvények!I148+'téli közf.'!I148+hosszúi.közf.!I148+'út üzemelt.'!I148+közvilágítás!I148+zöldterület!I148+'város-község'!I148+könyvtár!I148+gyermekjólét!I148+közművelődés!I148+civilszerv!I148+Fertőző!I148+'Egyéb szociális'!I148+'NEM KELL!!családseg.'!I148+'NEM KELL!Önkorm elsz.'!I148</f>
        <v>0</v>
      </c>
      <c r="J148" s="133" t="str">
        <f t="shared" si="5"/>
        <v xml:space="preserve"> </v>
      </c>
      <c r="K148" s="71">
        <f>igazgatás!K148+adók!K148+temető!K148+rendezvények!K148+'téli közf.'!K148+hosszúi.közf.!K148+'út üzemelt.'!K148+közvilágítás!K148+zöldterület!K148+'város-község'!K148+könyvtár!K148+gyermekjólét!K148+közművelődés!K148+civilszerv!K148+Fertőző!K148+'Egyéb szociális'!K148+'NEM KELL!!családseg.'!K148+'NEM KELL!Önkorm elsz.'!K148</f>
        <v>0</v>
      </c>
      <c r="L148" s="71">
        <f>igazgatás!L148+adók!L148+temető!L148+rendezvények!L148+'téli közf.'!L148+hosszúi.közf.!L148+'út üzemelt.'!L148+közvilágítás!L148+zöldterület!L148+'város-község'!L148+könyvtár!L148+közművelődés!L148+gyermekjólét!L148+'Egyéb szociális'!L148+'NEM KELL!!családseg.'!L148+'NEM KELL!Önkorm elsz.'!L148</f>
        <v>0</v>
      </c>
      <c r="M148" s="71">
        <f>igazgatás!M148+adók!M148+temető!M148+rendezvények!M148+'téli közf.'!M148+hosszúi.közf.!M148+'út üzemelt.'!M148+közvilágítás!M148+zöldterület!M148+'város-község'!M148+könyvtár!M148+gyermekjólét!M148+közművelődés!M148+civilszerv!M148+Fertőző!M148+'Egyéb szociális'!M148+'NEM KELL!!családseg.'!M148+'NEM KELL!Önkorm elsz.'!M148</f>
        <v>0</v>
      </c>
      <c r="N148" s="71">
        <f>igazgatás!N148+adók!N148+temető!N148+rendezvények!N148+'téli közf.'!N148+hosszúi.közf.!N148+'út üzemelt.'!N148+közvilágítás!N148+zöldterület!N148+'város-község'!N148+könyvtár!N148+gyermekjólét!N148+közművelődés!N148+civilszerv!N148+Fertőző!N148+'Egyéb szociális'!N148+'NEM KELL!!családseg.'!N148+'NEM KELL!Önkorm elsz.'!N148</f>
        <v>0</v>
      </c>
      <c r="O148" s="133" t="str">
        <f t="shared" si="6"/>
        <v xml:space="preserve"> </v>
      </c>
      <c r="P148" s="71">
        <f>igazgatás!P148+adók!P148+temető!P148+rendezvények!P148+'téli közf.'!P148+hosszúi.közf.!P148+'út üzemelt.'!P148+közvilágítás!P148+zöldterület!P148+'város-község'!P148+könyvtár!P148+gyermekjólét!P148+közművelődés!P148+civilszerv!P148+Fertőző!P148+'Egyéb szociális'!P148+'NEM KELL!!családseg.'!P148+'NEM KELL!Önkorm elsz.'!P148</f>
        <v>0</v>
      </c>
    </row>
    <row r="149" spans="1:16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71">
        <f>igazgatás!F149+adók!F149+temető!F149+rendezvények!F149+'téli közf.'!F149+hosszúi.közf.!F149+'út üzemelt.'!F149+közvilágítás!F149+zöldterület!F149+'város-község'!F149+könyvtár!F149+közművelődés!F149+gyermekjólét!F149+'Egyéb szociális'!F149+'NEM KELL!!családseg.'!F149+'NEM KELL!Önkorm elsz.'!F149</f>
        <v>1311</v>
      </c>
      <c r="G149" s="71">
        <f>igazgatás!G149+adók!G149+temető!G149+rendezvények!G149+'téli közf.'!G149+hosszúi.közf.!G149+'út üzemelt.'!G149+közvilágítás!G149+zöldterület!G149+'város-község'!G149+könyvtár!G149+közművelődés!G149+gyermekjólét!G149+'Egyéb szociális'!G149+'NEM KELL!!családseg.'!G149+'NEM KELL!Önkorm elsz.'!G149</f>
        <v>170</v>
      </c>
      <c r="H149" s="71">
        <f>igazgatás!H149+adók!H149+temető!H149+rendezvények!H149+'téli közf.'!H149+hosszúi.közf.!H149+'út üzemelt.'!H149+közvilágítás!H149+zöldterület!H149+'város-község'!H149+könyvtár!H149+közművelődés!H149+gyermekjólét!H149+'Egyéb szociális'!H149+'NEM KELL!!családseg.'!H149+'NEM KELL!Önkorm elsz.'!H149</f>
        <v>1481</v>
      </c>
      <c r="I149" s="71">
        <f>igazgatás!I149+adók!I149+temető!I149+rendezvények!I149+'téli közf.'!I149+hosszúi.közf.!I149+'út üzemelt.'!I149+közvilágítás!I149+zöldterület!I149+'város-község'!I149+könyvtár!I149+gyermekjólét!I149+közművelődés!I149+civilszerv!I149+Fertőző!I149+'Egyéb szociális'!I149+'NEM KELL!!családseg.'!I149+'NEM KELL!Önkorm elsz.'!I149</f>
        <v>2132365</v>
      </c>
      <c r="J149" s="133">
        <f t="shared" si="5"/>
        <v>1439.8143146522621</v>
      </c>
      <c r="K149" s="71">
        <f>igazgatás!K149+adók!K149+temető!K149+rendezvények!K149+'téli közf.'!K149+hosszúi.közf.!K149+'út üzemelt.'!K149+közvilágítás!K149+zöldterület!K149+'város-község'!K149+könyvtár!K149+gyermekjólét!K149+közművelődés!K149+civilszerv!K149+Fertőző!K149+'Egyéb szociális'!K149+'NEM KELL!!családseg.'!K149+'NEM KELL!Önkorm elsz.'!K149</f>
        <v>1500000</v>
      </c>
      <c r="L149" s="71">
        <f>igazgatás!L149+adók!L149+temető!L149+rendezvények!L149+'téli közf.'!L149+hosszúi.közf.!L149+'út üzemelt.'!L149+közvilágítás!L149+zöldterület!L149+'város-község'!L149+könyvtár!L149+közművelődés!L149+gyermekjólét!L149+'Egyéb szociális'!L149+'NEM KELL!!családseg.'!L149+'NEM KELL!Önkorm elsz.'!L149</f>
        <v>-1500000</v>
      </c>
      <c r="M149" s="71">
        <f>igazgatás!M149+adók!M149+temető!M149+rendezvények!M149+'téli közf.'!M149+hosszúi.közf.!M149+'út üzemelt.'!M149+közvilágítás!M149+zöldterület!M149+'város-község'!M149+könyvtár!M149+gyermekjólét!M149+közművelődés!M149+civilszerv!M149+Fertőző!M149+'Egyéb szociális'!M149+'NEM KELL!!családseg.'!M149+'NEM KELL!Önkorm elsz.'!M149</f>
        <v>0</v>
      </c>
      <c r="N149" s="71">
        <f>igazgatás!N149+adók!N149+temető!N149+rendezvények!N149+'téli közf.'!N149+hosszúi.közf.!N149+'út üzemelt.'!N149+közvilágítás!N149+zöldterület!N149+'város-község'!N149+könyvtár!N149+gyermekjólét!N149+közművelődés!N149+civilszerv!N149+Fertőző!N149+'Egyéb szociális'!N149+'NEM KELL!!családseg.'!N149+'NEM KELL!Önkorm elsz.'!N149</f>
        <v>0</v>
      </c>
      <c r="O149" s="133" t="str">
        <f t="shared" si="6"/>
        <v xml:space="preserve"> </v>
      </c>
      <c r="P149" s="71">
        <f>igazgatás!P149+adók!P149+temető!P149+rendezvények!P149+'téli közf.'!P149+hosszúi.közf.!P149+'út üzemelt.'!P149+közvilágítás!P149+zöldterület!P149+'város-község'!P149+könyvtár!P149+gyermekjólét!P149+közművelődés!P149+civilszerv!P149+Fertőző!P149+'Egyéb szociális'!P149+'NEM KELL!!családseg.'!P149+'NEM KELL!Önkorm elsz.'!P149</f>
        <v>1500000</v>
      </c>
    </row>
    <row r="150" spans="1:16" ht="25.5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71">
        <f>igazgatás!F150+adók!F150+temető!F150+rendezvények!F150+'téli közf.'!F150+hosszúi.közf.!F150+'út üzemelt.'!F150+közvilágítás!F150+zöldterület!F150+'város-község'!F150+könyvtár!F150+közművelődés!F150+gyermekjólét!F150+'Egyéb szociális'!F150+'NEM KELL!!családseg.'!F150+'NEM KELL!Önkorm elsz.'!F150</f>
        <v>0</v>
      </c>
      <c r="G150" s="71">
        <f>igazgatás!G150+adók!G150+temető!G150+rendezvények!G150+'téli közf.'!G150+hosszúi.közf.!G150+'út üzemelt.'!G150+közvilágítás!G150+zöldterület!G150+'város-község'!G150+könyvtár!G150+közművelődés!G150+gyermekjólét!G150+'Egyéb szociális'!G150+'NEM KELL!!családseg.'!G150+'NEM KELL!Önkorm elsz.'!G150</f>
        <v>0</v>
      </c>
      <c r="H150" s="71">
        <f>igazgatás!H150+adók!H150+temető!H150+rendezvények!H150+'téli közf.'!H150+hosszúi.közf.!H150+'út üzemelt.'!H150+közvilágítás!H150+zöldterület!H150+'város-község'!H150+könyvtár!H150+közművelődés!H150+gyermekjólét!H150+'Egyéb szociális'!H150+'NEM KELL!!családseg.'!H150+'NEM KELL!Önkorm elsz.'!H150</f>
        <v>0</v>
      </c>
      <c r="I150" s="71">
        <f>igazgatás!I150+adók!I150+temető!I150+rendezvények!I150+'téli közf.'!I150+hosszúi.közf.!I150+'út üzemelt.'!I150+közvilágítás!I150+zöldterület!I150+'város-község'!I150+könyvtár!I150+gyermekjólét!I150+közművelődés!I150+civilszerv!I150+Fertőző!I150+'Egyéb szociális'!I150+'NEM KELL!!családseg.'!I150+'NEM KELL!Önkorm elsz.'!I150</f>
        <v>0</v>
      </c>
      <c r="J150" s="133" t="str">
        <f t="shared" si="5"/>
        <v xml:space="preserve"> </v>
      </c>
      <c r="K150" s="71">
        <f>igazgatás!K150+adók!K150+temető!K150+rendezvények!K150+'téli közf.'!K150+hosszúi.közf.!K150+'út üzemelt.'!K150+közvilágítás!K150+zöldterület!K150+'város-község'!K150+könyvtár!K150+gyermekjólét!K150+közművelődés!K150+civilszerv!K150+Fertőző!K150+'Egyéb szociális'!K150+'NEM KELL!!családseg.'!K150+'NEM KELL!Önkorm elsz.'!K150</f>
        <v>0</v>
      </c>
      <c r="L150" s="71">
        <f>igazgatás!L150+adók!L150+temető!L150+rendezvények!L150+'téli közf.'!L150+hosszúi.közf.!L150+'út üzemelt.'!L150+közvilágítás!L150+zöldterület!L150+'város-község'!L150+könyvtár!L150+közművelődés!L150+gyermekjólét!L150+'Egyéb szociális'!L150+'NEM KELL!!családseg.'!L150+'NEM KELL!Önkorm elsz.'!L150</f>
        <v>0</v>
      </c>
      <c r="M150" s="71">
        <f>igazgatás!M150+adók!M150+temető!M150+rendezvények!M150+'téli közf.'!M150+hosszúi.közf.!M150+'út üzemelt.'!M150+közvilágítás!M150+zöldterület!M150+'város-község'!M150+könyvtár!M150+gyermekjólét!M150+közművelődés!M150+civilszerv!M150+Fertőző!M150+'Egyéb szociális'!M150+'NEM KELL!!családseg.'!M150+'NEM KELL!Önkorm elsz.'!M150</f>
        <v>0</v>
      </c>
      <c r="N150" s="71">
        <f>igazgatás!N150+adók!N150+temető!N150+rendezvények!N150+'téli közf.'!N150+hosszúi.közf.!N150+'út üzemelt.'!N150+közvilágítás!N150+zöldterület!N150+'város-község'!N150+könyvtár!N150+gyermekjólét!N150+közművelődés!N150+civilszerv!N150+Fertőző!N150+'Egyéb szociális'!N150+'NEM KELL!!családseg.'!N150+'NEM KELL!Önkorm elsz.'!N150</f>
        <v>0</v>
      </c>
      <c r="O150" s="133" t="str">
        <f t="shared" si="6"/>
        <v xml:space="preserve"> </v>
      </c>
      <c r="P150" s="71">
        <f>igazgatás!P150+adók!P150+temető!P150+rendezvények!P150+'téli közf.'!P150+hosszúi.közf.!P150+'út üzemelt.'!P150+közvilágítás!P150+zöldterület!P150+'város-község'!P150+könyvtár!P150+gyermekjólét!P150+közművelődés!P150+civilszerv!P150+Fertőző!P150+'Egyéb szociális'!P150+'NEM KELL!!családseg.'!P150+'NEM KELL!Önkorm elsz.'!P150</f>
        <v>0</v>
      </c>
    </row>
    <row r="151" spans="1:16" ht="25.5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71">
        <f>igazgatás!F151+adók!F151+temető!F151+rendezvények!F151+'téli közf.'!F151+hosszúi.közf.!F151+'út üzemelt.'!F151+közvilágítás!F151+zöldterület!F151+'város-község'!F151+könyvtár!F151+közművelődés!F151+gyermekjólét!F151+'Egyéb szociális'!F151+'NEM KELL!!családseg.'!F151+'NEM KELL!Önkorm elsz.'!F151</f>
        <v>1311</v>
      </c>
      <c r="G151" s="71">
        <f>igazgatás!G151+adók!G151+temető!G151+rendezvények!G151+'téli közf.'!G151+hosszúi.közf.!G151+'út üzemelt.'!G151+közvilágítás!G151+zöldterület!G151+'város-község'!G151+könyvtár!G151+közművelődés!G151+gyermekjólét!G151+'Egyéb szociális'!G151+'NEM KELL!!családseg.'!G151+'NEM KELL!Önkorm elsz.'!G151</f>
        <v>170</v>
      </c>
      <c r="H151" s="71">
        <f>igazgatás!H151+adók!H151+temető!H151+rendezvények!H151+'téli közf.'!H151+hosszúi.közf.!H151+'út üzemelt.'!H151+közvilágítás!H151+zöldterület!H151+'város-község'!H151+könyvtár!H151+közművelődés!H151+gyermekjólét!H151+'Egyéb szociális'!H151+'NEM KELL!!családseg.'!H151+'NEM KELL!Önkorm elsz.'!H151</f>
        <v>1481</v>
      </c>
      <c r="I151" s="71">
        <f>igazgatás!I151+adók!I151+temető!I151+rendezvények!I151+'téli közf.'!I151+hosszúi.közf.!I151+'út üzemelt.'!I151+közvilágítás!I151+zöldterület!I151+'város-község'!I151+könyvtár!I151+gyermekjólét!I151+közművelődés!I151+civilszerv!I151+Fertőző!I151+'Egyéb szociális'!I151+'NEM KELL!!családseg.'!I151+'NEM KELL!Önkorm elsz.'!I151</f>
        <v>2132365</v>
      </c>
      <c r="J151" s="133">
        <f t="shared" si="5"/>
        <v>1439.8143146522621</v>
      </c>
      <c r="K151" s="71">
        <f>igazgatás!K151+adók!K151+temető!K151+rendezvények!K151+'téli közf.'!K151+hosszúi.közf.!K151+'út üzemelt.'!K151+közvilágítás!K151+zöldterület!K151+'város-község'!K151+könyvtár!K151+gyermekjólét!K151+közművelődés!K151+civilszerv!K151+Fertőző!K151+'Egyéb szociális'!K151+'NEM KELL!!családseg.'!K151+'NEM KELL!Önkorm elsz.'!K151</f>
        <v>1500000</v>
      </c>
      <c r="L151" s="71">
        <f>igazgatás!L151+adók!L151+temető!L151+rendezvények!L151+'téli közf.'!L151+hosszúi.közf.!L151+'út üzemelt.'!L151+közvilágítás!L151+zöldterület!L151+'város-község'!L151+könyvtár!L151+közművelődés!L151+gyermekjólét!L151+'Egyéb szociális'!L151+'NEM KELL!!családseg.'!L151+'NEM KELL!Önkorm elsz.'!L151</f>
        <v>-1500000</v>
      </c>
      <c r="M151" s="71">
        <f>igazgatás!M151+adók!M151+temető!M151+rendezvények!M151+'téli közf.'!M151+hosszúi.közf.!M151+'út üzemelt.'!M151+közvilágítás!M151+zöldterület!M151+'város-község'!M151+könyvtár!M151+gyermekjólét!M151+közművelődés!M151+civilszerv!M151+Fertőző!M151+'Egyéb szociális'!M151+'NEM KELL!!családseg.'!M151+'NEM KELL!Önkorm elsz.'!M151</f>
        <v>0</v>
      </c>
      <c r="N151" s="71">
        <f>igazgatás!N151+adók!N151+temető!N151+rendezvények!N151+'téli közf.'!N151+hosszúi.közf.!N151+'út üzemelt.'!N151+közvilágítás!N151+zöldterület!N151+'város-község'!N151+könyvtár!N151+gyermekjólét!N151+közművelődés!N151+civilszerv!N151+Fertőző!N151+'Egyéb szociális'!N151+'NEM KELL!!családseg.'!N151+'NEM KELL!Önkorm elsz.'!N151</f>
        <v>0</v>
      </c>
      <c r="O151" s="133" t="str">
        <f t="shared" si="6"/>
        <v xml:space="preserve"> </v>
      </c>
      <c r="P151" s="71">
        <f>igazgatás!P151+adók!P151+temető!P151+rendezvények!P151+'téli közf.'!P151+hosszúi.közf.!P151+'út üzemelt.'!P151+közvilágítás!P151+zöldterület!P151+'város-község'!P151+könyvtár!P151+gyermekjólét!P151+közművelődés!P151+civilszerv!P151+Fertőző!P151+'Egyéb szociális'!P151+'NEM KELL!!családseg.'!P151+'NEM KELL!Önkorm elsz.'!P151</f>
        <v>1500000</v>
      </c>
    </row>
    <row r="152" spans="1:16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71">
        <f>igazgatás!F152+adók!F152+temető!F152+rendezvények!F152+'téli közf.'!F152+hosszúi.közf.!F152+'út üzemelt.'!F152+közvilágítás!F152+zöldterület!F152+'város-község'!F152+könyvtár!F152+közművelődés!F152+gyermekjólét!F152+'Egyéb szociális'!F152+'NEM KELL!!családseg.'!F152+'NEM KELL!Önkorm elsz.'!F152</f>
        <v>0</v>
      </c>
      <c r="G152" s="71">
        <f>igazgatás!G152+adók!G152+temető!G152+rendezvények!G152+'téli közf.'!G152+hosszúi.közf.!G152+'út üzemelt.'!G152+közvilágítás!G152+zöldterület!G152+'város-község'!G152+könyvtár!G152+közművelődés!G152+gyermekjólét!G152+'Egyéb szociális'!G152+'NEM KELL!!családseg.'!G152+'NEM KELL!Önkorm elsz.'!G152</f>
        <v>0</v>
      </c>
      <c r="H152" s="71">
        <f>igazgatás!H152+adók!H152+temető!H152+rendezvények!H152+'téli közf.'!H152+hosszúi.közf.!H152+'út üzemelt.'!H152+közvilágítás!H152+zöldterület!H152+'város-község'!H152+könyvtár!H152+közművelődés!H152+gyermekjólét!H152+'Egyéb szociális'!H152+'NEM KELL!!családseg.'!H152+'NEM KELL!Önkorm elsz.'!H152</f>
        <v>0</v>
      </c>
      <c r="I152" s="71">
        <f>igazgatás!I152+adók!I152+temető!I152+rendezvények!I152+'téli közf.'!I152+hosszúi.közf.!I152+'út üzemelt.'!I152+közvilágítás!I152+zöldterület!I152+'város-község'!I152+könyvtár!I152+gyermekjólét!I152+közművelődés!I152+civilszerv!I152+Fertőző!I152+'Egyéb szociális'!I152+'NEM KELL!!családseg.'!I152+'NEM KELL!Önkorm elsz.'!I152</f>
        <v>0</v>
      </c>
      <c r="J152" s="133" t="str">
        <f t="shared" si="5"/>
        <v xml:space="preserve"> </v>
      </c>
      <c r="K152" s="71">
        <f>igazgatás!K152+adók!K152+temető!K152+rendezvények!K152+'téli közf.'!K152+hosszúi.közf.!K152+'út üzemelt.'!K152+közvilágítás!K152+zöldterület!K152+'város-község'!K152+könyvtár!K152+gyermekjólét!K152+közművelődés!K152+civilszerv!K152+Fertőző!K152+'Egyéb szociális'!K152+'NEM KELL!!családseg.'!K152+'NEM KELL!Önkorm elsz.'!K152</f>
        <v>0</v>
      </c>
      <c r="L152" s="71">
        <f>igazgatás!L152+adók!L152+temető!L152+rendezvények!L152+'téli közf.'!L152+hosszúi.közf.!L152+'út üzemelt.'!L152+közvilágítás!L152+zöldterület!L152+'város-község'!L152+könyvtár!L152+közművelődés!L152+gyermekjólét!L152+'Egyéb szociális'!L152+'NEM KELL!!családseg.'!L152+'NEM KELL!Önkorm elsz.'!L152</f>
        <v>0</v>
      </c>
      <c r="M152" s="71">
        <f>igazgatás!M152+adók!M152+temető!M152+rendezvények!M152+'téli közf.'!M152+hosszúi.közf.!M152+'út üzemelt.'!M152+közvilágítás!M152+zöldterület!M152+'város-község'!M152+könyvtár!M152+gyermekjólét!M152+közművelődés!M152+civilszerv!M152+Fertőző!M152+'Egyéb szociális'!M152+'NEM KELL!!családseg.'!M152+'NEM KELL!Önkorm elsz.'!M152</f>
        <v>0</v>
      </c>
      <c r="N152" s="71">
        <f>igazgatás!N152+adók!N152+temető!N152+rendezvények!N152+'téli közf.'!N152+hosszúi.közf.!N152+'út üzemelt.'!N152+közvilágítás!N152+zöldterület!N152+'város-község'!N152+könyvtár!N152+gyermekjólét!N152+közművelődés!N152+civilszerv!N152+Fertőző!N152+'Egyéb szociális'!N152+'NEM KELL!!családseg.'!N152+'NEM KELL!Önkorm elsz.'!N152</f>
        <v>0</v>
      </c>
      <c r="O152" s="133" t="str">
        <f t="shared" si="6"/>
        <v xml:space="preserve"> </v>
      </c>
      <c r="P152" s="71">
        <f>igazgatás!P152+adók!P152+temető!P152+rendezvények!P152+'téli közf.'!P152+hosszúi.közf.!P152+'út üzemelt.'!P152+közvilágítás!P152+zöldterület!P152+'város-község'!P152+könyvtár!P152+gyermekjólét!P152+közművelődés!P152+civilszerv!P152+Fertőző!P152+'Egyéb szociális'!P152+'NEM KELL!!családseg.'!P152+'NEM KELL!Önkorm elsz.'!P152</f>
        <v>0</v>
      </c>
    </row>
    <row r="153" spans="1:16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71">
        <f>igazgatás!F153+adók!F153+temető!F153+rendezvények!F153+'téli közf.'!F153+hosszúi.közf.!F153+'út üzemelt.'!F153+közvilágítás!F153+zöldterület!F153+'város-község'!F153+könyvtár!F153+közművelődés!F153+gyermekjólét!F153+'Egyéb szociális'!F153+'NEM KELL!!családseg.'!F153+'NEM KELL!Önkorm elsz.'!F153</f>
        <v>0</v>
      </c>
      <c r="G153" s="71">
        <f>igazgatás!G153+adók!G153+temető!G153+rendezvények!G153+'téli közf.'!G153+hosszúi.közf.!G153+'út üzemelt.'!G153+közvilágítás!G153+zöldterület!G153+'város-község'!G153+könyvtár!G153+közművelődés!G153+gyermekjólét!G153+'Egyéb szociális'!G153+'NEM KELL!!családseg.'!G153+'NEM KELL!Önkorm elsz.'!G153</f>
        <v>0</v>
      </c>
      <c r="H153" s="71">
        <f>igazgatás!H153+adók!H153+temető!H153+rendezvények!H153+'téli közf.'!H153+hosszúi.közf.!H153+'út üzemelt.'!H153+közvilágítás!H153+zöldterület!H153+'város-község'!H153+könyvtár!H153+közművelődés!H153+gyermekjólét!H153+'Egyéb szociális'!H153+'NEM KELL!!családseg.'!H153+'NEM KELL!Önkorm elsz.'!H153</f>
        <v>0</v>
      </c>
      <c r="I153" s="71">
        <f>igazgatás!I153+adók!I153+temető!I153+rendezvények!I153+'téli közf.'!I153+hosszúi.közf.!I153+'út üzemelt.'!I153+közvilágítás!I153+zöldterület!I153+'város-község'!I153+könyvtár!I153+gyermekjólét!I153+közművelődés!I153+civilszerv!I153+Fertőző!I153+'Egyéb szociális'!I153+'NEM KELL!!családseg.'!I153+'NEM KELL!Önkorm elsz.'!I153</f>
        <v>0</v>
      </c>
      <c r="J153" s="133" t="str">
        <f t="shared" si="5"/>
        <v xml:space="preserve"> </v>
      </c>
      <c r="K153" s="71">
        <f>igazgatás!K153+adók!K153+temető!K153+rendezvények!K153+'téli közf.'!K153+hosszúi.közf.!K153+'út üzemelt.'!K153+közvilágítás!K153+zöldterület!K153+'város-község'!K153+könyvtár!K153+gyermekjólét!K153+közművelődés!K153+civilszerv!K153+Fertőző!K153+'Egyéb szociális'!K153+'NEM KELL!!családseg.'!K153+'NEM KELL!Önkorm elsz.'!K153</f>
        <v>0</v>
      </c>
      <c r="L153" s="71">
        <f>igazgatás!L153+adók!L153+temető!L153+rendezvények!L153+'téli közf.'!L153+hosszúi.közf.!L153+'út üzemelt.'!L153+közvilágítás!L153+zöldterület!L153+'város-község'!L153+könyvtár!L153+közművelődés!L153+gyermekjólét!L153+'Egyéb szociális'!L153+'NEM KELL!!családseg.'!L153+'NEM KELL!Önkorm elsz.'!L153</f>
        <v>0</v>
      </c>
      <c r="M153" s="71">
        <f>igazgatás!M153+adók!M153+temető!M153+rendezvények!M153+'téli közf.'!M153+hosszúi.közf.!M153+'út üzemelt.'!M153+közvilágítás!M153+zöldterület!M153+'város-község'!M153+könyvtár!M153+gyermekjólét!M153+közművelődés!M153+civilszerv!M153+Fertőző!M153+'Egyéb szociális'!M153+'NEM KELL!!családseg.'!M153+'NEM KELL!Önkorm elsz.'!M153</f>
        <v>0</v>
      </c>
      <c r="N153" s="71">
        <f>igazgatás!N153+adók!N153+temető!N153+rendezvények!N153+'téli közf.'!N153+hosszúi.közf.!N153+'út üzemelt.'!N153+közvilágítás!N153+zöldterület!N153+'város-község'!N153+könyvtár!N153+gyermekjólét!N153+közművelődés!N153+civilszerv!N153+Fertőző!N153+'Egyéb szociális'!N153+'NEM KELL!!családseg.'!N153+'NEM KELL!Önkorm elsz.'!N153</f>
        <v>0</v>
      </c>
      <c r="O153" s="133" t="str">
        <f t="shared" si="6"/>
        <v xml:space="preserve"> </v>
      </c>
      <c r="P153" s="71">
        <f>igazgatás!P153+adók!P153+temető!P153+rendezvények!P153+'téli közf.'!P153+hosszúi.közf.!P153+'út üzemelt.'!P153+közvilágítás!P153+zöldterület!P153+'város-község'!P153+könyvtár!P153+gyermekjólét!P153+közművelődés!P153+civilszerv!P153+Fertőző!P153+'Egyéb szociális'!P153+'NEM KELL!!családseg.'!P153+'NEM KELL!Önkorm elsz.'!P153</f>
        <v>0</v>
      </c>
    </row>
    <row r="154" spans="1:16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71">
        <f>igazgatás!F154+adók!F154+temető!F154+rendezvények!F154+'téli közf.'!F154+hosszúi.közf.!F154+'út üzemelt.'!F154+közvilágítás!F154+zöldterület!F154+'város-község'!F154+könyvtár!F154+közművelődés!F154+gyermekjólét!F154+'Egyéb szociális'!F154+'NEM KELL!!családseg.'!F154+'NEM KELL!Önkorm elsz.'!F154</f>
        <v>0</v>
      </c>
      <c r="G154" s="71">
        <f>igazgatás!G154+adók!G154+temető!G154+rendezvények!G154+'téli közf.'!G154+hosszúi.közf.!G154+'út üzemelt.'!G154+közvilágítás!G154+zöldterület!G154+'város-község'!G154+könyvtár!G154+közművelődés!G154+gyermekjólét!G154+'Egyéb szociális'!G154+'NEM KELL!!családseg.'!G154+'NEM KELL!Önkorm elsz.'!G154</f>
        <v>7</v>
      </c>
      <c r="H154" s="71">
        <f>igazgatás!H154+adók!H154+temető!H154+rendezvények!H154+'téli közf.'!H154+hosszúi.közf.!H154+'út üzemelt.'!H154+közvilágítás!H154+zöldterület!H154+'város-község'!H154+könyvtár!H154+közművelődés!H154+gyermekjólét!H154+'Egyéb szociális'!H154+'NEM KELL!!családseg.'!H154+'NEM KELL!Önkorm elsz.'!H154</f>
        <v>7</v>
      </c>
      <c r="I154" s="71">
        <f>igazgatás!I154+adók!I154+temető!I154+rendezvények!I154+'téli közf.'!I154+hosszúi.közf.!I154+'út üzemelt.'!I154+közvilágítás!I154+zöldterület!I154+'város-község'!I154+könyvtár!I154+gyermekjólét!I154+közművelődés!I154+civilszerv!I154+Fertőző!I154+'Egyéb szociális'!I154+'NEM KELL!!családseg.'!I154+'NEM KELL!Önkorm elsz.'!I154</f>
        <v>0</v>
      </c>
      <c r="J154" s="133">
        <f t="shared" si="5"/>
        <v>0</v>
      </c>
      <c r="K154" s="71">
        <f>igazgatás!K154+adók!K154+temető!K154+rendezvények!K154+'téli közf.'!K154+hosszúi.közf.!K154+'út üzemelt.'!K154+közvilágítás!K154+zöldterület!K154+'város-község'!K154+könyvtár!K154+gyermekjólét!K154+közművelődés!K154+civilszerv!K154+Fertőző!K154+'Egyéb szociális'!K154+'NEM KELL!!családseg.'!K154+'NEM KELL!Önkorm elsz.'!K154</f>
        <v>0</v>
      </c>
      <c r="L154" s="71">
        <f>igazgatás!L154+adók!L154+temető!L154+rendezvények!L154+'téli közf.'!L154+hosszúi.közf.!L154+'út üzemelt.'!L154+közvilágítás!L154+zöldterület!L154+'város-község'!L154+könyvtár!L154+közművelődés!L154+gyermekjólét!L154+'Egyéb szociális'!L154+'NEM KELL!!családseg.'!L154+'NEM KELL!Önkorm elsz.'!L154</f>
        <v>0</v>
      </c>
      <c r="M154" s="71">
        <f>igazgatás!M154+adók!M154+temető!M154+rendezvények!M154+'téli közf.'!M154+hosszúi.közf.!M154+'út üzemelt.'!M154+közvilágítás!M154+zöldterület!M154+'város-község'!M154+könyvtár!M154+gyermekjólét!M154+közművelődés!M154+civilszerv!M154+Fertőző!M154+'Egyéb szociális'!M154+'NEM KELL!!családseg.'!M154+'NEM KELL!Önkorm elsz.'!M154</f>
        <v>0</v>
      </c>
      <c r="N154" s="71">
        <f>igazgatás!N154+adók!N154+temető!N154+rendezvények!N154+'téli közf.'!N154+hosszúi.közf.!N154+'út üzemelt.'!N154+közvilágítás!N154+zöldterület!N154+'város-község'!N154+könyvtár!N154+gyermekjólét!N154+közművelődés!N154+civilszerv!N154+Fertőző!N154+'Egyéb szociális'!N154+'NEM KELL!!családseg.'!N154+'NEM KELL!Önkorm elsz.'!N154</f>
        <v>0</v>
      </c>
      <c r="O154" s="133" t="str">
        <f t="shared" si="6"/>
        <v xml:space="preserve"> </v>
      </c>
      <c r="P154" s="71">
        <f>igazgatás!P154+adók!P154+temető!P154+rendezvények!P154+'téli közf.'!P154+hosszúi.közf.!P154+'út üzemelt.'!P154+közvilágítás!P154+zöldterület!P154+'város-község'!P154+könyvtár!P154+gyermekjólét!P154+közművelődés!P154+civilszerv!P154+Fertőző!P154+'Egyéb szociális'!P154+'NEM KELL!!családseg.'!P154+'NEM KELL!Önkorm elsz.'!P154</f>
        <v>0</v>
      </c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71">
        <f>igazgatás!F155+adók!F155+temető!F155+rendezvények!F155+'téli közf.'!F155+hosszúi.közf.!F155+'út üzemelt.'!F155+közvilágítás!F155+zöldterület!F155+'város-község'!F155+könyvtár!F155+közművelődés!F155+gyermekjólét!F155+'Egyéb szociális'!F155+'NEM KELL!!családseg.'!F155+'NEM KELL!Önkorm elsz.'!F155</f>
        <v>0</v>
      </c>
      <c r="G155" s="71">
        <f>igazgatás!G155+adók!G155+temető!G155+rendezvények!G155+'téli közf.'!G155+hosszúi.közf.!G155+'út üzemelt.'!G155+közvilágítás!G155+zöldterület!G155+'város-község'!G155+könyvtár!G155+közművelődés!G155+gyermekjólét!G155+'Egyéb szociális'!G155+'NEM KELL!!családseg.'!G155+'NEM KELL!Önkorm elsz.'!G155</f>
        <v>0</v>
      </c>
      <c r="H155" s="71">
        <f>igazgatás!H155+adók!H155+temető!H155+rendezvények!H155+'téli közf.'!H155+hosszúi.közf.!H155+'út üzemelt.'!H155+közvilágítás!H155+zöldterület!H155+'város-község'!H155+könyvtár!H155+közművelődés!H155+gyermekjólét!H155+'Egyéb szociális'!H155+'NEM KELL!!családseg.'!H155+'NEM KELL!Önkorm elsz.'!H155</f>
        <v>0</v>
      </c>
      <c r="I155" s="71">
        <f>igazgatás!I155+adók!I155+temető!I155+rendezvények!I155+'téli közf.'!I155+hosszúi.közf.!I155+'út üzemelt.'!I155+közvilágítás!I155+zöldterület!I155+'város-község'!I155+könyvtár!I155+gyermekjólét!I155+közművelődés!I155+civilszerv!I155+Fertőző!I155+'Egyéb szociális'!I155+'NEM KELL!!családseg.'!I155+'NEM KELL!Önkorm elsz.'!I155</f>
        <v>0</v>
      </c>
      <c r="J155" s="133" t="str">
        <f t="shared" si="5"/>
        <v xml:space="preserve"> </v>
      </c>
      <c r="K155" s="71">
        <f>igazgatás!K155+adók!K155+temető!K155+rendezvények!K155+'téli közf.'!K155+hosszúi.közf.!K155+'út üzemelt.'!K155+közvilágítás!K155+zöldterület!K155+'város-község'!K155+könyvtár!K155+gyermekjólét!K155+közművelődés!K155+civilszerv!K155+Fertőző!K155+'Egyéb szociális'!K155+'NEM KELL!!családseg.'!K155+'NEM KELL!Önkorm elsz.'!K155</f>
        <v>0</v>
      </c>
      <c r="L155" s="71">
        <f>igazgatás!L155+adók!L155+temető!L155+rendezvények!L155+'téli közf.'!L155+hosszúi.közf.!L155+'út üzemelt.'!L155+közvilágítás!L155+zöldterület!L155+'város-község'!L155+könyvtár!L155+közművelődés!L155+gyermekjólét!L155+'Egyéb szociális'!L155+'NEM KELL!!családseg.'!L155+'NEM KELL!Önkorm elsz.'!L155</f>
        <v>0</v>
      </c>
      <c r="M155" s="71">
        <f>igazgatás!M155+adók!M155+temető!M155+rendezvények!M155+'téli közf.'!M155+hosszúi.közf.!M155+'út üzemelt.'!M155+közvilágítás!M155+zöldterület!M155+'város-község'!M155+könyvtár!M155+gyermekjólét!M155+közművelődés!M155+civilszerv!M155+Fertőző!M155+'Egyéb szociális'!M155+'NEM KELL!!családseg.'!M155+'NEM KELL!Önkorm elsz.'!M155</f>
        <v>0</v>
      </c>
      <c r="N155" s="71">
        <f>igazgatás!N155+adók!N155+temető!N155+rendezvények!N155+'téli közf.'!N155+hosszúi.közf.!N155+'út üzemelt.'!N155+közvilágítás!N155+zöldterület!N155+'város-község'!N155+könyvtár!N155+gyermekjólét!N155+közművelődés!N155+civilszerv!N155+Fertőző!N155+'Egyéb szociális'!N155+'NEM KELL!!családseg.'!N155+'NEM KELL!Önkorm elsz.'!N155</f>
        <v>0</v>
      </c>
      <c r="O155" s="133" t="str">
        <f t="shared" si="6"/>
        <v xml:space="preserve"> </v>
      </c>
      <c r="P155" s="71">
        <f>igazgatás!P155+adók!P155+temető!P155+rendezvények!P155+'téli közf.'!P155+hosszúi.közf.!P155+'út üzemelt.'!P155+közvilágítás!P155+zöldterület!P155+'város-község'!P155+könyvtár!P155+gyermekjólét!P155+közművelődés!P155+civilszerv!P155+Fertőző!P155+'Egyéb szociális'!P155+'NEM KELL!!családseg.'!P155+'NEM KELL!Önkorm elsz.'!P155</f>
        <v>0</v>
      </c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71">
        <f>igazgatás!F156+adók!F156+temető!F156+rendezvények!F156+'téli közf.'!F156+hosszúi.közf.!F156+'út üzemelt.'!F156+közvilágítás!F156+zöldterület!F156+'város-község'!F156+könyvtár!F156+közművelődés!F156+gyermekjólét!F156+'Egyéb szociális'!F156+'NEM KELL!!családseg.'!F156+'NEM KELL!Önkorm elsz.'!F156</f>
        <v>0</v>
      </c>
      <c r="G156" s="71">
        <f>igazgatás!G156+adók!G156+temető!G156+rendezvények!G156+'téli közf.'!G156+hosszúi.közf.!G156+'út üzemelt.'!G156+közvilágítás!G156+zöldterület!G156+'város-község'!G156+könyvtár!G156+közművelődés!G156+gyermekjólét!G156+'Egyéb szociális'!G156+'NEM KELL!!családseg.'!G156+'NEM KELL!Önkorm elsz.'!G156</f>
        <v>0</v>
      </c>
      <c r="H156" s="71">
        <f>igazgatás!H156+adók!H156+temető!H156+rendezvények!H156+'téli közf.'!H156+hosszúi.közf.!H156+'út üzemelt.'!H156+közvilágítás!H156+zöldterület!H156+'város-község'!H156+könyvtár!H156+közművelődés!H156+gyermekjólét!H156+'Egyéb szociális'!H156+'NEM KELL!!családseg.'!H156+'NEM KELL!Önkorm elsz.'!H156</f>
        <v>0</v>
      </c>
      <c r="I156" s="71">
        <f>igazgatás!I156+adók!I156+temető!I156+rendezvények!I156+'téli közf.'!I156+hosszúi.közf.!I156+'út üzemelt.'!I156+közvilágítás!I156+zöldterület!I156+'város-község'!I156+könyvtár!I156+gyermekjólét!I156+közművelődés!I156+civilszerv!I156+Fertőző!I156+'Egyéb szociális'!I156+'NEM KELL!!családseg.'!I156+'NEM KELL!Önkorm elsz.'!I156</f>
        <v>0</v>
      </c>
      <c r="J156" s="133" t="str">
        <f t="shared" si="5"/>
        <v xml:space="preserve"> </v>
      </c>
      <c r="K156" s="71">
        <f>igazgatás!K156+adók!K156+temető!K156+rendezvények!K156+'téli közf.'!K156+hosszúi.közf.!K156+'út üzemelt.'!K156+közvilágítás!K156+zöldterület!K156+'város-község'!K156+könyvtár!K156+gyermekjólét!K156+közművelődés!K156+civilszerv!K156+Fertőző!K156+'Egyéb szociális'!K156+'NEM KELL!!családseg.'!K156+'NEM KELL!Önkorm elsz.'!K156</f>
        <v>0</v>
      </c>
      <c r="L156" s="71">
        <f>igazgatás!L156+adók!L156+temető!L156+rendezvények!L156+'téli közf.'!L156+hosszúi.közf.!L156+'út üzemelt.'!L156+közvilágítás!L156+zöldterület!L156+'város-község'!L156+könyvtár!L156+közművelődés!L156+gyermekjólét!L156+'Egyéb szociális'!L156+'NEM KELL!!családseg.'!L156+'NEM KELL!Önkorm elsz.'!L156</f>
        <v>0</v>
      </c>
      <c r="M156" s="71">
        <f>igazgatás!M156+adók!M156+temető!M156+rendezvények!M156+'téli közf.'!M156+hosszúi.közf.!M156+'út üzemelt.'!M156+közvilágítás!M156+zöldterület!M156+'város-község'!M156+könyvtár!M156+gyermekjólét!M156+közművelődés!M156+civilszerv!M156+Fertőző!M156+'Egyéb szociális'!M156+'NEM KELL!!családseg.'!M156+'NEM KELL!Önkorm elsz.'!M156</f>
        <v>0</v>
      </c>
      <c r="N156" s="71">
        <f>igazgatás!N156+adók!N156+temető!N156+rendezvények!N156+'téli közf.'!N156+hosszúi.közf.!N156+'út üzemelt.'!N156+közvilágítás!N156+zöldterület!N156+'város-község'!N156+könyvtár!N156+gyermekjólét!N156+közművelődés!N156+civilszerv!N156+Fertőző!N156+'Egyéb szociális'!N156+'NEM KELL!!családseg.'!N156+'NEM KELL!Önkorm elsz.'!N156</f>
        <v>0</v>
      </c>
      <c r="O156" s="133" t="str">
        <f t="shared" si="6"/>
        <v xml:space="preserve"> </v>
      </c>
      <c r="P156" s="71">
        <f>igazgatás!P156+adók!P156+temető!P156+rendezvények!P156+'téli közf.'!P156+hosszúi.közf.!P156+'út üzemelt.'!P156+közvilágítás!P156+zöldterület!P156+'város-község'!P156+könyvtár!P156+gyermekjólét!P156+közművelődés!P156+civilszerv!P156+Fertőző!P156+'Egyéb szociális'!P156+'NEM KELL!!családseg.'!P156+'NEM KELL!Önkorm elsz.'!P156</f>
        <v>0</v>
      </c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71">
        <f>igazgatás!F157+adók!F157+temető!F157+rendezvények!F157+'téli közf.'!F157+hosszúi.közf.!F157+'út üzemelt.'!F157+közvilágítás!F157+zöldterület!F157+'város-község'!F157+könyvtár!F157+közművelődés!F157+gyermekjólét!F157+'Egyéb szociális'!F157+'NEM KELL!!családseg.'!F157+'NEM KELL!Önkorm elsz.'!F157</f>
        <v>0</v>
      </c>
      <c r="G157" s="71">
        <f>igazgatás!G157+adók!G157+temető!G157+rendezvények!G157+'téli közf.'!G157+hosszúi.közf.!G157+'út üzemelt.'!G157+közvilágítás!G157+zöldterület!G157+'város-község'!G157+könyvtár!G157+közművelődés!G157+gyermekjólét!G157+'Egyéb szociális'!G157+'NEM KELL!!családseg.'!G157+'NEM KELL!Önkorm elsz.'!G157</f>
        <v>0</v>
      </c>
      <c r="H157" s="71">
        <f>igazgatás!H157+adók!H157+temető!H157+rendezvények!H157+'téli közf.'!H157+hosszúi.közf.!H157+'út üzemelt.'!H157+közvilágítás!H157+zöldterület!H157+'város-község'!H157+könyvtár!H157+közművelődés!H157+gyermekjólét!H157+'Egyéb szociális'!H157+'NEM KELL!!családseg.'!H157+'NEM KELL!Önkorm elsz.'!H157</f>
        <v>0</v>
      </c>
      <c r="I157" s="71">
        <f>igazgatás!I157+adók!I157+temető!I157+rendezvények!I157+'téli közf.'!I157+hosszúi.közf.!I157+'út üzemelt.'!I157+közvilágítás!I157+zöldterület!I157+'város-község'!I157+könyvtár!I157+gyermekjólét!I157+közművelődés!I157+civilszerv!I157+Fertőző!I157+'Egyéb szociális'!I157+'NEM KELL!!családseg.'!I157+'NEM KELL!Önkorm elsz.'!I157</f>
        <v>0</v>
      </c>
      <c r="J157" s="133" t="str">
        <f t="shared" si="5"/>
        <v xml:space="preserve"> </v>
      </c>
      <c r="K157" s="71">
        <f>igazgatás!K157+adók!K157+temető!K157+rendezvények!K157+'téli közf.'!K157+hosszúi.közf.!K157+'út üzemelt.'!K157+közvilágítás!K157+zöldterület!K157+'város-község'!K157+könyvtár!K157+gyermekjólét!K157+közművelődés!K157+civilszerv!K157+Fertőző!K157+'Egyéb szociális'!K157+'NEM KELL!!családseg.'!K157+'NEM KELL!Önkorm elsz.'!K157</f>
        <v>0</v>
      </c>
      <c r="L157" s="71">
        <f>igazgatás!L157+adók!L157+temető!L157+rendezvények!L157+'téli közf.'!L157+hosszúi.közf.!L157+'út üzemelt.'!L157+közvilágítás!L157+zöldterület!L157+'város-község'!L157+könyvtár!L157+közművelődés!L157+gyermekjólét!L157+'Egyéb szociális'!L157+'NEM KELL!!családseg.'!L157+'NEM KELL!Önkorm elsz.'!L157</f>
        <v>0</v>
      </c>
      <c r="M157" s="71">
        <f>igazgatás!M157+adók!M157+temető!M157+rendezvények!M157+'téli közf.'!M157+hosszúi.közf.!M157+'út üzemelt.'!M157+közvilágítás!M157+zöldterület!M157+'város-község'!M157+könyvtár!M157+gyermekjólét!M157+közművelődés!M157+civilszerv!M157+Fertőző!M157+'Egyéb szociális'!M157+'NEM KELL!!családseg.'!M157+'NEM KELL!Önkorm elsz.'!M157</f>
        <v>0</v>
      </c>
      <c r="N157" s="71">
        <f>igazgatás!N157+adók!N157+temető!N157+rendezvények!N157+'téli közf.'!N157+hosszúi.közf.!N157+'út üzemelt.'!N157+közvilágítás!N157+zöldterület!N157+'város-község'!N157+könyvtár!N157+gyermekjólét!N157+közművelődés!N157+civilszerv!N157+Fertőző!N157+'Egyéb szociális'!N157+'NEM KELL!!családseg.'!N157+'NEM KELL!Önkorm elsz.'!N157</f>
        <v>0</v>
      </c>
      <c r="O157" s="133" t="str">
        <f t="shared" si="6"/>
        <v xml:space="preserve"> </v>
      </c>
      <c r="P157" s="71">
        <f>igazgatás!P157+adók!P157+temető!P157+rendezvények!P157+'téli közf.'!P157+hosszúi.közf.!P157+'út üzemelt.'!P157+közvilágítás!P157+zöldterület!P157+'város-község'!P157+könyvtár!P157+gyermekjólét!P157+közművelődés!P157+civilszerv!P157+Fertőző!P157+'Egyéb szociális'!P157+'NEM KELL!!családseg.'!P157+'NEM KELL!Önkorm elsz.'!P157</f>
        <v>0</v>
      </c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71">
        <f>igazgatás!F158+adók!F158+temető!F158+rendezvények!F158+'téli közf.'!F158+hosszúi.közf.!F158+'út üzemelt.'!F158+közvilágítás!F158+zöldterület!F158+'város-község'!F158+könyvtár!F158+közművelődés!F158+gyermekjólét!F158+'Egyéb szociális'!F158+'NEM KELL!!családseg.'!F158+'NEM KELL!Önkorm elsz.'!F158</f>
        <v>0</v>
      </c>
      <c r="G158" s="71">
        <f>igazgatás!G158+adók!G158+temető!G158+rendezvények!G158+'téli közf.'!G158+hosszúi.közf.!G158+'út üzemelt.'!G158+közvilágítás!G158+zöldterület!G158+'város-község'!G158+könyvtár!G158+közművelődés!G158+gyermekjólét!G158+'Egyéb szociális'!G158+'NEM KELL!!családseg.'!G158+'NEM KELL!Önkorm elsz.'!G158</f>
        <v>0</v>
      </c>
      <c r="H158" s="71">
        <f>igazgatás!H158+adók!H158+temető!H158+rendezvények!H158+'téli közf.'!H158+hosszúi.közf.!H158+'út üzemelt.'!H158+közvilágítás!H158+zöldterület!H158+'város-község'!H158+könyvtár!H158+közművelődés!H158+gyermekjólét!H158+'Egyéb szociális'!H158+'NEM KELL!!családseg.'!H158+'NEM KELL!Önkorm elsz.'!H158</f>
        <v>0</v>
      </c>
      <c r="I158" s="71">
        <f>igazgatás!I158+adók!I158+temető!I158+rendezvények!I158+'téli közf.'!I158+hosszúi.közf.!I158+'út üzemelt.'!I158+közvilágítás!I158+zöldterület!I158+'város-község'!I158+könyvtár!I158+gyermekjólét!I158+közművelődés!I158+civilszerv!I158+Fertőző!I158+'Egyéb szociális'!I158+'NEM KELL!!családseg.'!I158+'NEM KELL!Önkorm elsz.'!I158</f>
        <v>0</v>
      </c>
      <c r="J158" s="133" t="str">
        <f t="shared" si="5"/>
        <v xml:space="preserve"> </v>
      </c>
      <c r="K158" s="71">
        <f>igazgatás!K158+adók!K158+temető!K158+rendezvények!K158+'téli közf.'!K158+hosszúi.közf.!K158+'út üzemelt.'!K158+közvilágítás!K158+zöldterület!K158+'város-község'!K158+könyvtár!K158+gyermekjólét!K158+közművelődés!K158+civilszerv!K158+Fertőző!K158+'Egyéb szociális'!K158+'NEM KELL!!családseg.'!K158+'NEM KELL!Önkorm elsz.'!K158</f>
        <v>0</v>
      </c>
      <c r="L158" s="71">
        <f>igazgatás!L158+adók!L158+temető!L158+rendezvények!L158+'téli közf.'!L158+hosszúi.közf.!L158+'út üzemelt.'!L158+közvilágítás!L158+zöldterület!L158+'város-község'!L158+könyvtár!L158+közművelődés!L158+gyermekjólét!L158+'Egyéb szociális'!L158+'NEM KELL!!családseg.'!L158+'NEM KELL!Önkorm elsz.'!L158</f>
        <v>0</v>
      </c>
      <c r="M158" s="71">
        <f>igazgatás!M158+adók!M158+temető!M158+rendezvények!M158+'téli közf.'!M158+hosszúi.közf.!M158+'út üzemelt.'!M158+közvilágítás!M158+zöldterület!M158+'város-község'!M158+könyvtár!M158+gyermekjólét!M158+közművelődés!M158+civilszerv!M158+Fertőző!M158+'Egyéb szociális'!M158+'NEM KELL!!családseg.'!M158+'NEM KELL!Önkorm elsz.'!M158</f>
        <v>0</v>
      </c>
      <c r="N158" s="71">
        <f>igazgatás!N158+adók!N158+temető!N158+rendezvények!N158+'téli közf.'!N158+hosszúi.közf.!N158+'út üzemelt.'!N158+közvilágítás!N158+zöldterület!N158+'város-község'!N158+könyvtár!N158+gyermekjólét!N158+közművelődés!N158+civilszerv!N158+Fertőző!N158+'Egyéb szociális'!N158+'NEM KELL!!családseg.'!N158+'NEM KELL!Önkorm elsz.'!N158</f>
        <v>0</v>
      </c>
      <c r="O158" s="133" t="str">
        <f t="shared" si="6"/>
        <v xml:space="preserve"> </v>
      </c>
      <c r="P158" s="71">
        <f>igazgatás!P158+adók!P158+temető!P158+rendezvények!P158+'téli közf.'!P158+hosszúi.közf.!P158+'út üzemelt.'!P158+közvilágítás!P158+zöldterület!P158+'város-község'!P158+könyvtár!P158+gyermekjólét!P158+közművelődés!P158+civilszerv!P158+Fertőző!P158+'Egyéb szociális'!P158+'NEM KELL!!családseg.'!P158+'NEM KELL!Önkorm elsz.'!P158</f>
        <v>0</v>
      </c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71">
        <f>igazgatás!F159+adók!F159+temető!F159+rendezvények!F159+'téli közf.'!F159+hosszúi.közf.!F159+'út üzemelt.'!F159+közvilágítás!F159+zöldterület!F159+'város-község'!F159+könyvtár!F159+közművelődés!F159+gyermekjólét!F159+'Egyéb szociális'!F159+'NEM KELL!!családseg.'!F159+'NEM KELL!Önkorm elsz.'!F159</f>
        <v>0</v>
      </c>
      <c r="G159" s="71">
        <f>igazgatás!G159+adók!G159+temető!G159+rendezvények!G159+'téli közf.'!G159+hosszúi.közf.!G159+'út üzemelt.'!G159+közvilágítás!G159+zöldterület!G159+'város-község'!G159+könyvtár!G159+közművelődés!G159+gyermekjólét!G159+'Egyéb szociális'!G159+'NEM KELL!!családseg.'!G159+'NEM KELL!Önkorm elsz.'!G159</f>
        <v>0</v>
      </c>
      <c r="H159" s="71">
        <f>igazgatás!H159+adók!H159+temető!H159+rendezvények!H159+'téli közf.'!H159+hosszúi.közf.!H159+'út üzemelt.'!H159+közvilágítás!H159+zöldterület!H159+'város-község'!H159+könyvtár!H159+közművelődés!H159+gyermekjólét!H159+'Egyéb szociális'!H159+'NEM KELL!!családseg.'!H159+'NEM KELL!Önkorm elsz.'!H159</f>
        <v>0</v>
      </c>
      <c r="I159" s="71">
        <f>igazgatás!I159+adók!I159+temető!I159+rendezvények!I159+'téli közf.'!I159+hosszúi.közf.!I159+'út üzemelt.'!I159+közvilágítás!I159+zöldterület!I159+'város-község'!I159+könyvtár!I159+gyermekjólét!I159+közművelődés!I159+civilszerv!I159+Fertőző!I159+'Egyéb szociális'!I159+'NEM KELL!!családseg.'!I159+'NEM KELL!Önkorm elsz.'!I159</f>
        <v>0</v>
      </c>
      <c r="J159" s="133" t="str">
        <f t="shared" si="5"/>
        <v xml:space="preserve"> </v>
      </c>
      <c r="K159" s="71">
        <f>igazgatás!K159+adók!K159+temető!K159+rendezvények!K159+'téli közf.'!K159+hosszúi.közf.!K159+'út üzemelt.'!K159+közvilágítás!K159+zöldterület!K159+'város-község'!K159+könyvtár!K159+gyermekjólét!K159+közművelődés!K159+civilszerv!K159+Fertőző!K159+'Egyéb szociális'!K159+'NEM KELL!!családseg.'!K159+'NEM KELL!Önkorm elsz.'!K159</f>
        <v>0</v>
      </c>
      <c r="L159" s="71">
        <f>igazgatás!L159+adók!L159+temető!L159+rendezvények!L159+'téli közf.'!L159+hosszúi.közf.!L159+'út üzemelt.'!L159+közvilágítás!L159+zöldterület!L159+'város-község'!L159+könyvtár!L159+közművelődés!L159+gyermekjólét!L159+'Egyéb szociális'!L159+'NEM KELL!!családseg.'!L159+'NEM KELL!Önkorm elsz.'!L159</f>
        <v>0</v>
      </c>
      <c r="M159" s="71">
        <f>igazgatás!M159+adók!M159+temető!M159+rendezvények!M159+'téli közf.'!M159+hosszúi.közf.!M159+'út üzemelt.'!M159+közvilágítás!M159+zöldterület!M159+'város-község'!M159+könyvtár!M159+gyermekjólét!M159+közművelődés!M159+civilszerv!M159+Fertőző!M159+'Egyéb szociális'!M159+'NEM KELL!!családseg.'!M159+'NEM KELL!Önkorm elsz.'!M159</f>
        <v>0</v>
      </c>
      <c r="N159" s="71">
        <f>igazgatás!N159+adók!N159+temető!N159+rendezvények!N159+'téli közf.'!N159+hosszúi.közf.!N159+'út üzemelt.'!N159+közvilágítás!N159+zöldterület!N159+'város-község'!N159+könyvtár!N159+gyermekjólét!N159+közművelődés!N159+civilszerv!N159+Fertőző!N159+'Egyéb szociális'!N159+'NEM KELL!!családseg.'!N159+'NEM KELL!Önkorm elsz.'!N159</f>
        <v>0</v>
      </c>
      <c r="O159" s="133" t="str">
        <f t="shared" si="6"/>
        <v xml:space="preserve"> </v>
      </c>
      <c r="P159" s="71">
        <f>igazgatás!P159+adók!P159+temető!P159+rendezvények!P159+'téli közf.'!P159+hosszúi.közf.!P159+'út üzemelt.'!P159+közvilágítás!P159+zöldterület!P159+'város-község'!P159+könyvtár!P159+gyermekjólét!P159+közművelődés!P159+civilszerv!P159+Fertőző!P159+'Egyéb szociális'!P159+'NEM KELL!!családseg.'!P159+'NEM KELL!Önkorm elsz.'!P159</f>
        <v>0</v>
      </c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71">
        <f>igazgatás!F160+adók!F160+temető!F160+rendezvények!F160+'téli közf.'!F160+hosszúi.közf.!F160+'út üzemelt.'!F160+közvilágítás!F160+zöldterület!F160+'város-község'!F160+könyvtár!F160+közművelődés!F160+gyermekjólét!F160+'Egyéb szociális'!F160+'NEM KELL!!családseg.'!F160+'NEM KELL!Önkorm elsz.'!F160</f>
        <v>0</v>
      </c>
      <c r="G160" s="71">
        <f>igazgatás!G160+adók!G160+temető!G160+rendezvények!G160+'téli közf.'!G160+hosszúi.közf.!G160+'út üzemelt.'!G160+közvilágítás!G160+zöldterület!G160+'város-község'!G160+könyvtár!G160+közművelődés!G160+gyermekjólét!G160+'Egyéb szociális'!G160+'NEM KELL!!családseg.'!G160+'NEM KELL!Önkorm elsz.'!G160</f>
        <v>0</v>
      </c>
      <c r="H160" s="71">
        <f>igazgatás!H160+adók!H160+temető!H160+rendezvények!H160+'téli közf.'!H160+hosszúi.közf.!H160+'út üzemelt.'!H160+közvilágítás!H160+zöldterület!H160+'város-község'!H160+könyvtár!H160+közművelődés!H160+gyermekjólét!H160+'Egyéb szociális'!H160+'NEM KELL!!családseg.'!H160+'NEM KELL!Önkorm elsz.'!H160</f>
        <v>0</v>
      </c>
      <c r="I160" s="71">
        <f>igazgatás!I160+adók!I160+temető!I160+rendezvények!I160+'téli közf.'!I160+hosszúi.közf.!I160+'út üzemelt.'!I160+közvilágítás!I160+zöldterület!I160+'város-község'!I160+könyvtár!I160+gyermekjólét!I160+közművelődés!I160+civilszerv!I160+Fertőző!I160+'Egyéb szociális'!I160+'NEM KELL!!családseg.'!I160+'NEM KELL!Önkorm elsz.'!I160</f>
        <v>0</v>
      </c>
      <c r="J160" s="133" t="str">
        <f t="shared" si="5"/>
        <v xml:space="preserve"> </v>
      </c>
      <c r="K160" s="71">
        <f>igazgatás!K160+adók!K160+temető!K160+rendezvények!K160+'téli közf.'!K160+hosszúi.közf.!K160+'út üzemelt.'!K160+közvilágítás!K160+zöldterület!K160+'város-község'!K160+könyvtár!K160+gyermekjólét!K160+közművelődés!K160+civilszerv!K160+Fertőző!K160+'Egyéb szociális'!K160+'NEM KELL!!családseg.'!K160+'NEM KELL!Önkorm elsz.'!K160</f>
        <v>0</v>
      </c>
      <c r="L160" s="71">
        <f>igazgatás!L160+adók!L160+temető!L160+rendezvények!L160+'téli közf.'!L160+hosszúi.közf.!L160+'út üzemelt.'!L160+közvilágítás!L160+zöldterület!L160+'város-község'!L160+könyvtár!L160+közművelődés!L160+gyermekjólét!L160+'Egyéb szociális'!L160+'NEM KELL!!családseg.'!L160+'NEM KELL!Önkorm elsz.'!L160</f>
        <v>0</v>
      </c>
      <c r="M160" s="71">
        <f>igazgatás!M160+adók!M160+temető!M160+rendezvények!M160+'téli közf.'!M160+hosszúi.közf.!M160+'út üzemelt.'!M160+közvilágítás!M160+zöldterület!M160+'város-község'!M160+könyvtár!M160+gyermekjólét!M160+közművelődés!M160+civilszerv!M160+Fertőző!M160+'Egyéb szociális'!M160+'NEM KELL!!családseg.'!M160+'NEM KELL!Önkorm elsz.'!M160</f>
        <v>0</v>
      </c>
      <c r="N160" s="71">
        <f>igazgatás!N160+adók!N160+temető!N160+rendezvények!N160+'téli közf.'!N160+hosszúi.közf.!N160+'út üzemelt.'!N160+közvilágítás!N160+zöldterület!N160+'város-község'!N160+könyvtár!N160+gyermekjólét!N160+közművelődés!N160+civilszerv!N160+Fertőző!N160+'Egyéb szociális'!N160+'NEM KELL!!családseg.'!N160+'NEM KELL!Önkorm elsz.'!N160</f>
        <v>0</v>
      </c>
      <c r="O160" s="133" t="str">
        <f t="shared" si="6"/>
        <v xml:space="preserve"> </v>
      </c>
      <c r="P160" s="71">
        <f>igazgatás!P160+adók!P160+temető!P160+rendezvények!P160+'téli közf.'!P160+hosszúi.közf.!P160+'út üzemelt.'!P160+közvilágítás!P160+zöldterület!P160+'város-község'!P160+könyvtár!P160+gyermekjólét!P160+közművelődés!P160+civilszerv!P160+Fertőző!P160+'Egyéb szociális'!P160+'NEM KELL!!családseg.'!P160+'NEM KELL!Önkorm elsz.'!P160</f>
        <v>0</v>
      </c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71">
        <f>igazgatás!F161+adók!F161+temető!F161+rendezvények!F161+'téli közf.'!F161+hosszúi.közf.!F161+'út üzemelt.'!F161+közvilágítás!F161+zöldterület!F161+'város-község'!F161+könyvtár!F161+közművelődés!F161+gyermekjólét!F161+'Egyéb szociális'!F161+'NEM KELL!!családseg.'!F161+'NEM KELL!Önkorm elsz.'!F161</f>
        <v>0</v>
      </c>
      <c r="G161" s="71">
        <f>igazgatás!G161+adók!G161+temető!G161+rendezvények!G161+'téli közf.'!G161+hosszúi.közf.!G161+'út üzemelt.'!G161+közvilágítás!G161+zöldterület!G161+'város-község'!G161+könyvtár!G161+közművelődés!G161+gyermekjólét!G161+'Egyéb szociális'!G161+'NEM KELL!!családseg.'!G161+'NEM KELL!Önkorm elsz.'!G161</f>
        <v>0</v>
      </c>
      <c r="H161" s="71">
        <f>igazgatás!H161+adók!H161+temető!H161+rendezvények!H161+'téli közf.'!H161+hosszúi.közf.!H161+'út üzemelt.'!H161+közvilágítás!H161+zöldterület!H161+'város-község'!H161+könyvtár!H161+közművelődés!H161+gyermekjólét!H161+'Egyéb szociális'!H161+'NEM KELL!!családseg.'!H161+'NEM KELL!Önkorm elsz.'!H161</f>
        <v>0</v>
      </c>
      <c r="I161" s="71">
        <f>igazgatás!I161+adók!I161+temető!I161+rendezvények!I161+'téli közf.'!I161+hosszúi.közf.!I161+'út üzemelt.'!I161+közvilágítás!I161+zöldterület!I161+'város-község'!I161+könyvtár!I161+gyermekjólét!I161+közművelődés!I161+civilszerv!I161+Fertőző!I161+'Egyéb szociális'!I161+'NEM KELL!!családseg.'!I161+'NEM KELL!Önkorm elsz.'!I161</f>
        <v>0</v>
      </c>
      <c r="J161" s="133" t="str">
        <f t="shared" si="5"/>
        <v xml:space="preserve"> </v>
      </c>
      <c r="K161" s="71">
        <f>igazgatás!K161+adók!K161+temető!K161+rendezvények!K161+'téli közf.'!K161+hosszúi.közf.!K161+'út üzemelt.'!K161+közvilágítás!K161+zöldterület!K161+'város-község'!K161+könyvtár!K161+gyermekjólét!K161+közművelődés!K161+civilszerv!K161+Fertőző!K161+'Egyéb szociális'!K161+'NEM KELL!!családseg.'!K161+'NEM KELL!Önkorm elsz.'!K161</f>
        <v>0</v>
      </c>
      <c r="L161" s="71">
        <f>igazgatás!L161+adók!L161+temető!L161+rendezvények!L161+'téli közf.'!L161+hosszúi.közf.!L161+'út üzemelt.'!L161+közvilágítás!L161+zöldterület!L161+'város-község'!L161+könyvtár!L161+közművelődés!L161+gyermekjólét!L161+'Egyéb szociális'!L161+'NEM KELL!!családseg.'!L161+'NEM KELL!Önkorm elsz.'!L161</f>
        <v>0</v>
      </c>
      <c r="M161" s="71">
        <f>igazgatás!M161+adók!M161+temető!M161+rendezvények!M161+'téli közf.'!M161+hosszúi.közf.!M161+'út üzemelt.'!M161+közvilágítás!M161+zöldterület!M161+'város-község'!M161+könyvtár!M161+gyermekjólét!M161+közművelődés!M161+civilszerv!M161+Fertőző!M161+'Egyéb szociális'!M161+'NEM KELL!!családseg.'!M161+'NEM KELL!Önkorm elsz.'!M161</f>
        <v>0</v>
      </c>
      <c r="N161" s="71">
        <f>igazgatás!N161+adók!N161+temető!N161+rendezvények!N161+'téli közf.'!N161+hosszúi.közf.!N161+'út üzemelt.'!N161+közvilágítás!N161+zöldterület!N161+'város-község'!N161+könyvtár!N161+gyermekjólét!N161+közművelődés!N161+civilszerv!N161+Fertőző!N161+'Egyéb szociális'!N161+'NEM KELL!!családseg.'!N161+'NEM KELL!Önkorm elsz.'!N161</f>
        <v>0</v>
      </c>
      <c r="O161" s="133" t="str">
        <f t="shared" si="6"/>
        <v xml:space="preserve"> </v>
      </c>
      <c r="P161" s="71">
        <f>igazgatás!P161+adók!P161+temető!P161+rendezvények!P161+'téli közf.'!P161+hosszúi.közf.!P161+'út üzemelt.'!P161+közvilágítás!P161+zöldterület!P161+'város-község'!P161+könyvtár!P161+gyermekjólét!P161+közművelődés!P161+civilszerv!P161+Fertőző!P161+'Egyéb szociális'!P161+'NEM KELL!!családseg.'!P161+'NEM KELL!Önkorm elsz.'!P161</f>
        <v>0</v>
      </c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71">
        <f>igazgatás!F162+adók!F162+temető!F162+rendezvények!F162+'téli közf.'!F162+hosszúi.közf.!F162+'út üzemelt.'!F162+közvilágítás!F162+zöldterület!F162+'város-község'!F162+könyvtár!F162+közművelődés!F162+gyermekjólét!F162+'Egyéb szociális'!F162+'NEM KELL!!családseg.'!F162+'NEM KELL!Önkorm elsz.'!F162</f>
        <v>0</v>
      </c>
      <c r="G162" s="71">
        <f>igazgatás!G162+adók!G162+temető!G162+rendezvények!G162+'téli közf.'!G162+hosszúi.közf.!G162+'út üzemelt.'!G162+közvilágítás!G162+zöldterület!G162+'város-község'!G162+könyvtár!G162+közművelődés!G162+gyermekjólét!G162+'Egyéb szociális'!G162+'NEM KELL!!családseg.'!G162+'NEM KELL!Önkorm elsz.'!G162</f>
        <v>0</v>
      </c>
      <c r="H162" s="71">
        <f>igazgatás!H162+adók!H162+temető!H162+rendezvények!H162+'téli közf.'!H162+hosszúi.közf.!H162+'út üzemelt.'!H162+közvilágítás!H162+zöldterület!H162+'város-község'!H162+könyvtár!H162+közművelődés!H162+gyermekjólét!H162+'Egyéb szociális'!H162+'NEM KELL!!családseg.'!H162+'NEM KELL!Önkorm elsz.'!H162</f>
        <v>0</v>
      </c>
      <c r="I162" s="71">
        <f>igazgatás!I162+adók!I162+temető!I162+rendezvények!I162+'téli közf.'!I162+hosszúi.közf.!I162+'út üzemelt.'!I162+közvilágítás!I162+zöldterület!I162+'város-község'!I162+könyvtár!I162+gyermekjólét!I162+közművelődés!I162+civilszerv!I162+Fertőző!I162+'Egyéb szociális'!I162+'NEM KELL!!családseg.'!I162+'NEM KELL!Önkorm elsz.'!I162</f>
        <v>0</v>
      </c>
      <c r="J162" s="133" t="str">
        <f t="shared" si="5"/>
        <v xml:space="preserve"> </v>
      </c>
      <c r="K162" s="71">
        <f>igazgatás!K162+adók!K162+temető!K162+rendezvények!K162+'téli közf.'!K162+hosszúi.közf.!K162+'út üzemelt.'!K162+közvilágítás!K162+zöldterület!K162+'város-község'!K162+könyvtár!K162+gyermekjólét!K162+közművelődés!K162+civilszerv!K162+Fertőző!K162+'Egyéb szociális'!K162+'NEM KELL!!családseg.'!K162+'NEM KELL!Önkorm elsz.'!K162</f>
        <v>0</v>
      </c>
      <c r="L162" s="71">
        <f>igazgatás!L162+adók!L162+temető!L162+rendezvények!L162+'téli közf.'!L162+hosszúi.közf.!L162+'út üzemelt.'!L162+közvilágítás!L162+zöldterület!L162+'város-község'!L162+könyvtár!L162+közművelődés!L162+gyermekjólét!L162+'Egyéb szociális'!L162+'NEM KELL!!családseg.'!L162+'NEM KELL!Önkorm elsz.'!L162</f>
        <v>0</v>
      </c>
      <c r="M162" s="71">
        <f>igazgatás!M162+adók!M162+temető!M162+rendezvények!M162+'téli közf.'!M162+hosszúi.közf.!M162+'út üzemelt.'!M162+közvilágítás!M162+zöldterület!M162+'város-község'!M162+könyvtár!M162+gyermekjólét!M162+közművelődés!M162+civilszerv!M162+Fertőző!M162+'Egyéb szociális'!M162+'NEM KELL!!családseg.'!M162+'NEM KELL!Önkorm elsz.'!M162</f>
        <v>0</v>
      </c>
      <c r="N162" s="71">
        <f>igazgatás!N162+adók!N162+temető!N162+rendezvények!N162+'téli közf.'!N162+hosszúi.közf.!N162+'út üzemelt.'!N162+közvilágítás!N162+zöldterület!N162+'város-község'!N162+könyvtár!N162+gyermekjólét!N162+közművelődés!N162+civilszerv!N162+Fertőző!N162+'Egyéb szociális'!N162+'NEM KELL!!családseg.'!N162+'NEM KELL!Önkorm elsz.'!N162</f>
        <v>0</v>
      </c>
      <c r="O162" s="133" t="str">
        <f t="shared" si="6"/>
        <v xml:space="preserve"> </v>
      </c>
      <c r="P162" s="71">
        <f>igazgatás!P162+adók!P162+temető!P162+rendezvények!P162+'téli közf.'!P162+hosszúi.közf.!P162+'út üzemelt.'!P162+közvilágítás!P162+zöldterület!P162+'város-község'!P162+könyvtár!P162+gyermekjólét!P162+közművelődés!P162+civilszerv!P162+Fertőző!P162+'Egyéb szociális'!P162+'NEM KELL!!családseg.'!P162+'NEM KELL!Önkorm elsz.'!P162</f>
        <v>0</v>
      </c>
    </row>
    <row r="163" spans="1:16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71">
        <f>igazgatás!F163+adók!F163+temető!F163+rendezvények!F163+'téli közf.'!F163+hosszúi.közf.!F163+'út üzemelt.'!F163+közvilágítás!F163+zöldterület!F163+'város-község'!F163+könyvtár!F163+közművelődés!F163+gyermekjólét!F163+'Egyéb szociális'!F163+'NEM KELL!!családseg.'!F163+'NEM KELL!Önkorm elsz.'!F163</f>
        <v>0</v>
      </c>
      <c r="G163" s="71">
        <f>igazgatás!G163+adók!G163+temető!G163+rendezvények!G163+'téli közf.'!G163+hosszúi.közf.!G163+'út üzemelt.'!G163+közvilágítás!G163+zöldterület!G163+'város-község'!G163+könyvtár!G163+közművelődés!G163+gyermekjólét!G163+'Egyéb szociális'!G163+'NEM KELL!!családseg.'!G163+'NEM KELL!Önkorm elsz.'!G163</f>
        <v>7</v>
      </c>
      <c r="H163" s="71">
        <f>igazgatás!H163+adók!H163+temető!H163+rendezvények!H163+'téli közf.'!H163+hosszúi.közf.!H163+'út üzemelt.'!H163+közvilágítás!H163+zöldterület!H163+'város-község'!H163+könyvtár!H163+közművelődés!H163+gyermekjólét!H163+'Egyéb szociális'!H163+'NEM KELL!!családseg.'!H163+'NEM KELL!Önkorm elsz.'!H163</f>
        <v>7</v>
      </c>
      <c r="I163" s="71">
        <f>igazgatás!I163+adók!I163+temető!I163+rendezvények!I163+'téli közf.'!I163+hosszúi.közf.!I163+'út üzemelt.'!I163+közvilágítás!I163+zöldterület!I163+'város-község'!I163+könyvtár!I163+gyermekjólét!I163+közművelődés!I163+civilszerv!I163+Fertőző!I163+'Egyéb szociális'!I163+'NEM KELL!!családseg.'!I163+'NEM KELL!Önkorm elsz.'!I163</f>
        <v>0</v>
      </c>
      <c r="J163" s="133">
        <f t="shared" si="5"/>
        <v>0</v>
      </c>
      <c r="K163" s="71">
        <f>igazgatás!K163+adók!K163+temető!K163+rendezvények!K163+'téli közf.'!K163+hosszúi.közf.!K163+'út üzemelt.'!K163+közvilágítás!K163+zöldterület!K163+'város-község'!K163+könyvtár!K163+gyermekjólét!K163+közművelődés!K163+civilszerv!K163+Fertőző!K163+'Egyéb szociális'!K163+'NEM KELL!!családseg.'!K163+'NEM KELL!Önkorm elsz.'!K163</f>
        <v>0</v>
      </c>
      <c r="L163" s="71">
        <f>igazgatás!L163+adók!L163+temető!L163+rendezvények!L163+'téli közf.'!L163+hosszúi.közf.!L163+'út üzemelt.'!L163+közvilágítás!L163+zöldterület!L163+'város-község'!L163+könyvtár!L163+közművelődés!L163+gyermekjólét!L163+'Egyéb szociális'!L163+'NEM KELL!!családseg.'!L163+'NEM KELL!Önkorm elsz.'!L163</f>
        <v>0</v>
      </c>
      <c r="M163" s="71">
        <f>igazgatás!M163+adók!M163+temető!M163+rendezvények!M163+'téli közf.'!M163+hosszúi.közf.!M163+'út üzemelt.'!M163+közvilágítás!M163+zöldterület!M163+'város-község'!M163+könyvtár!M163+gyermekjólét!M163+közművelődés!M163+civilszerv!M163+Fertőző!M163+'Egyéb szociális'!M163+'NEM KELL!!családseg.'!M163+'NEM KELL!Önkorm elsz.'!M163</f>
        <v>0</v>
      </c>
      <c r="N163" s="71">
        <f>igazgatás!N163+adók!N163+temető!N163+rendezvények!N163+'téli közf.'!N163+hosszúi.közf.!N163+'út üzemelt.'!N163+közvilágítás!N163+zöldterület!N163+'város-község'!N163+könyvtár!N163+gyermekjólét!N163+közművelődés!N163+civilszerv!N163+Fertőző!N163+'Egyéb szociális'!N163+'NEM KELL!!családseg.'!N163+'NEM KELL!Önkorm elsz.'!N163</f>
        <v>0</v>
      </c>
      <c r="O163" s="133" t="str">
        <f t="shared" si="6"/>
        <v xml:space="preserve"> </v>
      </c>
      <c r="P163" s="71">
        <f>igazgatás!P163+adók!P163+temető!P163+rendezvények!P163+'téli közf.'!P163+hosszúi.közf.!P163+'út üzemelt.'!P163+közvilágítás!P163+zöldterület!P163+'város-község'!P163+könyvtár!P163+gyermekjólét!P163+közművelődés!P163+civilszerv!P163+Fertőző!P163+'Egyéb szociális'!P163+'NEM KELL!!családseg.'!P163+'NEM KELL!Önkorm elsz.'!P163</f>
        <v>0</v>
      </c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71">
        <f>igazgatás!F164+adók!F164+temető!F164+rendezvények!F164+'téli közf.'!F164+hosszúi.közf.!F164+'út üzemelt.'!F164+közvilágítás!F164+zöldterület!F164+'város-község'!F164+könyvtár!F164+közművelődés!F164+gyermekjólét!F164+'Egyéb szociális'!F164+'NEM KELL!!családseg.'!F164+'NEM KELL!Önkorm elsz.'!F164</f>
        <v>0</v>
      </c>
      <c r="G164" s="71">
        <f>igazgatás!G164+adók!G164+temető!G164+rendezvények!G164+'téli közf.'!G164+hosszúi.közf.!G164+'út üzemelt.'!G164+közvilágítás!G164+zöldterület!G164+'város-község'!G164+könyvtár!G164+közművelődés!G164+gyermekjólét!G164+'Egyéb szociális'!G164+'NEM KELL!!családseg.'!G164+'NEM KELL!Önkorm elsz.'!G164</f>
        <v>0</v>
      </c>
      <c r="H164" s="71">
        <f>igazgatás!H164+adók!H164+temető!H164+rendezvények!H164+'téli közf.'!H164+hosszúi.közf.!H164+'út üzemelt.'!H164+közvilágítás!H164+zöldterület!H164+'város-község'!H164+könyvtár!H164+közművelődés!H164+gyermekjólét!H164+'Egyéb szociális'!H164+'NEM KELL!!családseg.'!H164+'NEM KELL!Önkorm elsz.'!H164</f>
        <v>0</v>
      </c>
      <c r="I164" s="71">
        <f>igazgatás!I164+adók!I164+temető!I164+rendezvények!I164+'téli közf.'!I164+hosszúi.közf.!I164+'út üzemelt.'!I164+közvilágítás!I164+zöldterület!I164+'város-község'!I164+könyvtár!I164+gyermekjólét!I164+közművelődés!I164+civilszerv!I164+Fertőző!I164+'Egyéb szociális'!I164+'NEM KELL!!családseg.'!I164+'NEM KELL!Önkorm elsz.'!I164</f>
        <v>0</v>
      </c>
      <c r="J164" s="133" t="str">
        <f t="shared" si="5"/>
        <v xml:space="preserve"> </v>
      </c>
      <c r="K164" s="71">
        <f>igazgatás!K164+adók!K164+temető!K164+rendezvények!K164+'téli közf.'!K164+hosszúi.közf.!K164+'út üzemelt.'!K164+közvilágítás!K164+zöldterület!K164+'város-község'!K164+könyvtár!K164+gyermekjólét!K164+közművelődés!K164+civilszerv!K164+Fertőző!K164+'Egyéb szociális'!K164+'NEM KELL!!családseg.'!K164+'NEM KELL!Önkorm elsz.'!K164</f>
        <v>0</v>
      </c>
      <c r="L164" s="71">
        <f>igazgatás!L164+adók!L164+temető!L164+rendezvények!L164+'téli közf.'!L164+hosszúi.közf.!L164+'út üzemelt.'!L164+közvilágítás!L164+zöldterület!L164+'város-község'!L164+könyvtár!L164+közművelődés!L164+gyermekjólét!L164+'Egyéb szociális'!L164+'NEM KELL!!családseg.'!L164+'NEM KELL!Önkorm elsz.'!L164</f>
        <v>0</v>
      </c>
      <c r="M164" s="71">
        <f>igazgatás!M164+adók!M164+temető!M164+rendezvények!M164+'téli közf.'!M164+hosszúi.közf.!M164+'út üzemelt.'!M164+közvilágítás!M164+zöldterület!M164+'város-község'!M164+könyvtár!M164+gyermekjólét!M164+közművelődés!M164+civilszerv!M164+Fertőző!M164+'Egyéb szociális'!M164+'NEM KELL!!családseg.'!M164+'NEM KELL!Önkorm elsz.'!M164</f>
        <v>0</v>
      </c>
      <c r="N164" s="71">
        <f>igazgatás!N164+adók!N164+temető!N164+rendezvények!N164+'téli közf.'!N164+hosszúi.közf.!N164+'út üzemelt.'!N164+közvilágítás!N164+zöldterület!N164+'város-község'!N164+könyvtár!N164+gyermekjólét!N164+közművelődés!N164+civilszerv!N164+Fertőző!N164+'Egyéb szociális'!N164+'NEM KELL!!családseg.'!N164+'NEM KELL!Önkorm elsz.'!N164</f>
        <v>0</v>
      </c>
      <c r="O164" s="133" t="str">
        <f t="shared" si="6"/>
        <v xml:space="preserve"> </v>
      </c>
      <c r="P164" s="71">
        <f>igazgatás!P164+adók!P164+temető!P164+rendezvények!P164+'téli közf.'!P164+hosszúi.közf.!P164+'út üzemelt.'!P164+közvilágítás!P164+zöldterület!P164+'város-község'!P164+könyvtár!P164+gyermekjólét!P164+közművelődés!P164+civilszerv!P164+Fertőző!P164+'Egyéb szociális'!P164+'NEM KELL!!családseg.'!P164+'NEM KELL!Önkorm elsz.'!P164</f>
        <v>0</v>
      </c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71">
        <f>igazgatás!F165+adók!F165+temető!F165+rendezvények!F165+'téli közf.'!F165+hosszúi.közf.!F165+'út üzemelt.'!F165+közvilágítás!F165+zöldterület!F165+'város-község'!F165+könyvtár!F165+közművelődés!F165+gyermekjólét!F165+'Egyéb szociális'!F165+'NEM KELL!!családseg.'!F165+'NEM KELL!Önkorm elsz.'!F165</f>
        <v>0</v>
      </c>
      <c r="G165" s="71">
        <f>igazgatás!G165+adók!G165+temető!G165+rendezvények!G165+'téli közf.'!G165+hosszúi.közf.!G165+'út üzemelt.'!G165+közvilágítás!G165+zöldterület!G165+'város-község'!G165+könyvtár!G165+közművelődés!G165+gyermekjólét!G165+'Egyéb szociális'!G165+'NEM KELL!!családseg.'!G165+'NEM KELL!Önkorm elsz.'!G165</f>
        <v>0</v>
      </c>
      <c r="H165" s="71">
        <f>igazgatás!H165+adók!H165+temető!H165+rendezvények!H165+'téli közf.'!H165+hosszúi.közf.!H165+'út üzemelt.'!H165+közvilágítás!H165+zöldterület!H165+'város-község'!H165+könyvtár!H165+közművelődés!H165+gyermekjólét!H165+'Egyéb szociális'!H165+'NEM KELL!!családseg.'!H165+'NEM KELL!Önkorm elsz.'!H165</f>
        <v>0</v>
      </c>
      <c r="I165" s="71">
        <f>igazgatás!I165+adók!I165+temető!I165+rendezvények!I165+'téli közf.'!I165+hosszúi.közf.!I165+'út üzemelt.'!I165+közvilágítás!I165+zöldterület!I165+'város-község'!I165+könyvtár!I165+gyermekjólét!I165+közművelődés!I165+civilszerv!I165+Fertőző!I165+'Egyéb szociális'!I165+'NEM KELL!!családseg.'!I165+'NEM KELL!Önkorm elsz.'!I165</f>
        <v>0</v>
      </c>
      <c r="J165" s="133" t="str">
        <f t="shared" si="5"/>
        <v xml:space="preserve"> </v>
      </c>
      <c r="K165" s="71">
        <f>igazgatás!K165+adók!K165+temető!K165+rendezvények!K165+'téli közf.'!K165+hosszúi.közf.!K165+'út üzemelt.'!K165+közvilágítás!K165+zöldterület!K165+'város-község'!K165+könyvtár!K165+gyermekjólét!K165+közművelődés!K165+civilszerv!K165+Fertőző!K165+'Egyéb szociális'!K165+'NEM KELL!!családseg.'!K165+'NEM KELL!Önkorm elsz.'!K165</f>
        <v>0</v>
      </c>
      <c r="L165" s="71">
        <f>igazgatás!L165+adók!L165+temető!L165+rendezvények!L165+'téli közf.'!L165+hosszúi.közf.!L165+'út üzemelt.'!L165+közvilágítás!L165+zöldterület!L165+'város-község'!L165+könyvtár!L165+közművelődés!L165+gyermekjólét!L165+'Egyéb szociális'!L165+'NEM KELL!!családseg.'!L165+'NEM KELL!Önkorm elsz.'!L165</f>
        <v>0</v>
      </c>
      <c r="M165" s="71">
        <f>igazgatás!M165+adók!M165+temető!M165+rendezvények!M165+'téli közf.'!M165+hosszúi.közf.!M165+'út üzemelt.'!M165+közvilágítás!M165+zöldterület!M165+'város-község'!M165+könyvtár!M165+gyermekjólét!M165+közművelődés!M165+civilszerv!M165+Fertőző!M165+'Egyéb szociális'!M165+'NEM KELL!!családseg.'!M165+'NEM KELL!Önkorm elsz.'!M165</f>
        <v>0</v>
      </c>
      <c r="N165" s="71">
        <f>igazgatás!N165+adók!N165+temető!N165+rendezvények!N165+'téli közf.'!N165+hosszúi.közf.!N165+'út üzemelt.'!N165+közvilágítás!N165+zöldterület!N165+'város-község'!N165+könyvtár!N165+gyermekjólét!N165+közművelődés!N165+civilszerv!N165+Fertőző!N165+'Egyéb szociális'!N165+'NEM KELL!!családseg.'!N165+'NEM KELL!Önkorm elsz.'!N165</f>
        <v>0</v>
      </c>
      <c r="O165" s="133" t="str">
        <f t="shared" si="6"/>
        <v xml:space="preserve"> </v>
      </c>
      <c r="P165" s="71">
        <f>igazgatás!P165+adók!P165+temető!P165+rendezvények!P165+'téli közf.'!P165+hosszúi.közf.!P165+'út üzemelt.'!P165+közvilágítás!P165+zöldterület!P165+'város-község'!P165+könyvtár!P165+gyermekjólét!P165+közművelődés!P165+civilszerv!P165+Fertőző!P165+'Egyéb szociális'!P165+'NEM KELL!!családseg.'!P165+'NEM KELL!Önkorm elsz.'!P165</f>
        <v>0</v>
      </c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71">
        <f>igazgatás!F166+adók!F166+temető!F166+rendezvények!F166+'téli közf.'!F166+hosszúi.közf.!F166+'út üzemelt.'!F166+közvilágítás!F166+zöldterület!F166+'város-község'!F166+könyvtár!F166+közművelődés!F166+gyermekjólét!F166+'Egyéb szociális'!F166+'NEM KELL!!családseg.'!F166+'NEM KELL!Önkorm elsz.'!F166</f>
        <v>0</v>
      </c>
      <c r="G166" s="71">
        <f>igazgatás!G166+adók!G166+temető!G166+rendezvények!G166+'téli közf.'!G166+hosszúi.közf.!G166+'út üzemelt.'!G166+közvilágítás!G166+zöldterület!G166+'város-község'!G166+könyvtár!G166+közművelődés!G166+gyermekjólét!G166+'Egyéb szociális'!G166+'NEM KELL!!családseg.'!G166+'NEM KELL!Önkorm elsz.'!G166</f>
        <v>0</v>
      </c>
      <c r="H166" s="71">
        <f>igazgatás!H166+adók!H166+temető!H166+rendezvények!H166+'téli közf.'!H166+hosszúi.közf.!H166+'út üzemelt.'!H166+közvilágítás!H166+zöldterület!H166+'város-község'!H166+könyvtár!H166+közművelődés!H166+gyermekjólét!H166+'Egyéb szociális'!H166+'NEM KELL!!családseg.'!H166+'NEM KELL!Önkorm elsz.'!H166</f>
        <v>0</v>
      </c>
      <c r="I166" s="71">
        <f>igazgatás!I166+adók!I166+temető!I166+rendezvények!I166+'téli közf.'!I166+hosszúi.közf.!I166+'út üzemelt.'!I166+közvilágítás!I166+zöldterület!I166+'város-község'!I166+könyvtár!I166+gyermekjólét!I166+közművelődés!I166+civilszerv!I166+Fertőző!I166+'Egyéb szociális'!I166+'NEM KELL!!családseg.'!I166+'NEM KELL!Önkorm elsz.'!I166</f>
        <v>0</v>
      </c>
      <c r="J166" s="133" t="str">
        <f t="shared" si="5"/>
        <v xml:space="preserve"> </v>
      </c>
      <c r="K166" s="71">
        <f>igazgatás!K166+adók!K166+temető!K166+rendezvények!K166+'téli közf.'!K166+hosszúi.közf.!K166+'út üzemelt.'!K166+közvilágítás!K166+zöldterület!K166+'város-község'!K166+könyvtár!K166+gyermekjólét!K166+közművelődés!K166+civilszerv!K166+Fertőző!K166+'Egyéb szociális'!K166+'NEM KELL!!családseg.'!K166+'NEM KELL!Önkorm elsz.'!K166</f>
        <v>0</v>
      </c>
      <c r="L166" s="71">
        <f>igazgatás!L166+adók!L166+temető!L166+rendezvények!L166+'téli közf.'!L166+hosszúi.közf.!L166+'út üzemelt.'!L166+közvilágítás!L166+zöldterület!L166+'város-község'!L166+könyvtár!L166+közművelődés!L166+gyermekjólét!L166+'Egyéb szociális'!L166+'NEM KELL!!családseg.'!L166+'NEM KELL!Önkorm elsz.'!L166</f>
        <v>0</v>
      </c>
      <c r="M166" s="71">
        <f>igazgatás!M166+adók!M166+temető!M166+rendezvények!M166+'téli közf.'!M166+hosszúi.közf.!M166+'út üzemelt.'!M166+közvilágítás!M166+zöldterület!M166+'város-község'!M166+könyvtár!M166+gyermekjólét!M166+közművelődés!M166+civilszerv!M166+Fertőző!M166+'Egyéb szociális'!M166+'NEM KELL!!családseg.'!M166+'NEM KELL!Önkorm elsz.'!M166</f>
        <v>0</v>
      </c>
      <c r="N166" s="71">
        <f>igazgatás!N166+adók!N166+temető!N166+rendezvények!N166+'téli közf.'!N166+hosszúi.közf.!N166+'út üzemelt.'!N166+közvilágítás!N166+zöldterület!N166+'város-község'!N166+könyvtár!N166+gyermekjólét!N166+közművelődés!N166+civilszerv!N166+Fertőző!N166+'Egyéb szociális'!N166+'NEM KELL!!családseg.'!N166+'NEM KELL!Önkorm elsz.'!N166</f>
        <v>0</v>
      </c>
      <c r="O166" s="133" t="str">
        <f t="shared" si="6"/>
        <v xml:space="preserve"> </v>
      </c>
      <c r="P166" s="71">
        <f>igazgatás!P166+adók!P166+temető!P166+rendezvények!P166+'téli közf.'!P166+hosszúi.közf.!P166+'út üzemelt.'!P166+közvilágítás!P166+zöldterület!P166+'város-község'!P166+könyvtár!P166+gyermekjólét!P166+közművelődés!P166+civilszerv!P166+Fertőző!P166+'Egyéb szociális'!P166+'NEM KELL!!családseg.'!P166+'NEM KELL!Önkorm elsz.'!P166</f>
        <v>0</v>
      </c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71">
        <f>igazgatás!F167+adók!F167+temető!F167+rendezvények!F167+'téli közf.'!F167+hosszúi.közf.!F167+'út üzemelt.'!F167+közvilágítás!F167+zöldterület!F167+'város-község'!F167+könyvtár!F167+közművelődés!F167+gyermekjólét!F167+'Egyéb szociális'!F167+'NEM KELL!!családseg.'!F167+'NEM KELL!Önkorm elsz.'!F167</f>
        <v>0</v>
      </c>
      <c r="G167" s="71">
        <f>igazgatás!G167+adók!G167+temető!G167+rendezvények!G167+'téli közf.'!G167+hosszúi.közf.!G167+'út üzemelt.'!G167+közvilágítás!G167+zöldterület!G167+'város-község'!G167+könyvtár!G167+közművelődés!G167+gyermekjólét!G167+'Egyéb szociális'!G167+'NEM KELL!!családseg.'!G167+'NEM KELL!Önkorm elsz.'!G167</f>
        <v>0</v>
      </c>
      <c r="H167" s="71">
        <f>igazgatás!H167+adók!H167+temető!H167+rendezvények!H167+'téli közf.'!H167+hosszúi.közf.!H167+'út üzemelt.'!H167+közvilágítás!H167+zöldterület!H167+'város-község'!H167+könyvtár!H167+közművelődés!H167+gyermekjólét!H167+'Egyéb szociális'!H167+'NEM KELL!!családseg.'!H167+'NEM KELL!Önkorm elsz.'!H167</f>
        <v>0</v>
      </c>
      <c r="I167" s="71">
        <f>igazgatás!I167+adók!I167+temető!I167+rendezvények!I167+'téli közf.'!I167+hosszúi.közf.!I167+'út üzemelt.'!I167+közvilágítás!I167+zöldterület!I167+'város-község'!I167+könyvtár!I167+gyermekjólét!I167+közművelődés!I167+civilszerv!I167+Fertőző!I167+'Egyéb szociális'!I167+'NEM KELL!!családseg.'!I167+'NEM KELL!Önkorm elsz.'!I167</f>
        <v>0</v>
      </c>
      <c r="J167" s="133" t="str">
        <f t="shared" si="5"/>
        <v xml:space="preserve"> </v>
      </c>
      <c r="K167" s="71">
        <f>igazgatás!K167+adók!K167+temető!K167+rendezvények!K167+'téli közf.'!K167+hosszúi.közf.!K167+'út üzemelt.'!K167+közvilágítás!K167+zöldterület!K167+'város-község'!K167+könyvtár!K167+gyermekjólét!K167+közművelődés!K167+civilszerv!K167+Fertőző!K167+'Egyéb szociális'!K167+'NEM KELL!!családseg.'!K167+'NEM KELL!Önkorm elsz.'!K167</f>
        <v>0</v>
      </c>
      <c r="L167" s="71">
        <f>igazgatás!L167+adók!L167+temető!L167+rendezvények!L167+'téli közf.'!L167+hosszúi.közf.!L167+'út üzemelt.'!L167+közvilágítás!L167+zöldterület!L167+'város-község'!L167+könyvtár!L167+közművelődés!L167+gyermekjólét!L167+'Egyéb szociális'!L167+'NEM KELL!!családseg.'!L167+'NEM KELL!Önkorm elsz.'!L167</f>
        <v>0</v>
      </c>
      <c r="M167" s="71">
        <f>igazgatás!M167+adók!M167+temető!M167+rendezvények!M167+'téli közf.'!M167+hosszúi.közf.!M167+'út üzemelt.'!M167+közvilágítás!M167+zöldterület!M167+'város-község'!M167+könyvtár!M167+gyermekjólét!M167+közművelődés!M167+civilszerv!M167+Fertőző!M167+'Egyéb szociális'!M167+'NEM KELL!!családseg.'!M167+'NEM KELL!Önkorm elsz.'!M167</f>
        <v>0</v>
      </c>
      <c r="N167" s="71">
        <f>igazgatás!N167+adók!N167+temető!N167+rendezvények!N167+'téli közf.'!N167+hosszúi.közf.!N167+'út üzemelt.'!N167+közvilágítás!N167+zöldterület!N167+'város-község'!N167+könyvtár!N167+gyermekjólét!N167+közművelődés!N167+civilszerv!N167+Fertőző!N167+'Egyéb szociális'!N167+'NEM KELL!!családseg.'!N167+'NEM KELL!Önkorm elsz.'!N167</f>
        <v>0</v>
      </c>
      <c r="O167" s="133" t="str">
        <f t="shared" si="6"/>
        <v xml:space="preserve"> </v>
      </c>
      <c r="P167" s="71">
        <f>igazgatás!P167+adók!P167+temető!P167+rendezvények!P167+'téli közf.'!P167+hosszúi.közf.!P167+'út üzemelt.'!P167+közvilágítás!P167+zöldterület!P167+'város-község'!P167+könyvtár!P167+gyermekjólét!P167+közművelődés!P167+civilszerv!P167+Fertőző!P167+'Egyéb szociális'!P167+'NEM KELL!!családseg.'!P167+'NEM KELL!Önkorm elsz.'!P167</f>
        <v>0</v>
      </c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71">
        <f>igazgatás!F168+adók!F168+temető!F168+rendezvények!F168+'téli közf.'!F168+hosszúi.közf.!F168+'út üzemelt.'!F168+közvilágítás!F168+zöldterület!F168+'város-község'!F168+könyvtár!F168+közművelődés!F168+gyermekjólét!F168+'Egyéb szociális'!F168+'NEM KELL!!családseg.'!F168+'NEM KELL!Önkorm elsz.'!F168</f>
        <v>0</v>
      </c>
      <c r="G168" s="71">
        <f>igazgatás!G168+adók!G168+temető!G168+rendezvények!G168+'téli közf.'!G168+hosszúi.közf.!G168+'út üzemelt.'!G168+közvilágítás!G168+zöldterület!G168+'város-község'!G168+könyvtár!G168+közművelődés!G168+gyermekjólét!G168+'Egyéb szociális'!G168+'NEM KELL!!családseg.'!G168+'NEM KELL!Önkorm elsz.'!G168</f>
        <v>0</v>
      </c>
      <c r="H168" s="71">
        <f>igazgatás!H168+adók!H168+temető!H168+rendezvények!H168+'téli közf.'!H168+hosszúi.közf.!H168+'út üzemelt.'!H168+közvilágítás!H168+zöldterület!H168+'város-község'!H168+könyvtár!H168+közművelődés!H168+gyermekjólét!H168+'Egyéb szociális'!H168+'NEM KELL!!családseg.'!H168+'NEM KELL!Önkorm elsz.'!H168</f>
        <v>0</v>
      </c>
      <c r="I168" s="71">
        <f>igazgatás!I168+adók!I168+temető!I168+rendezvények!I168+'téli közf.'!I168+hosszúi.közf.!I168+'út üzemelt.'!I168+közvilágítás!I168+zöldterület!I168+'város-község'!I168+könyvtár!I168+gyermekjólét!I168+közművelődés!I168+civilszerv!I168+Fertőző!I168+'Egyéb szociális'!I168+'NEM KELL!!családseg.'!I168+'NEM KELL!Önkorm elsz.'!I168</f>
        <v>0</v>
      </c>
      <c r="J168" s="133" t="str">
        <f t="shared" si="5"/>
        <v xml:space="preserve"> </v>
      </c>
      <c r="K168" s="71">
        <f>igazgatás!K168+adók!K168+temető!K168+rendezvények!K168+'téli közf.'!K168+hosszúi.közf.!K168+'út üzemelt.'!K168+közvilágítás!K168+zöldterület!K168+'város-község'!K168+könyvtár!K168+gyermekjólét!K168+közművelődés!K168+civilszerv!K168+Fertőző!K168+'Egyéb szociális'!K168+'NEM KELL!!családseg.'!K168+'NEM KELL!Önkorm elsz.'!K168</f>
        <v>0</v>
      </c>
      <c r="L168" s="71">
        <f>igazgatás!L168+adók!L168+temető!L168+rendezvények!L168+'téli közf.'!L168+hosszúi.közf.!L168+'út üzemelt.'!L168+közvilágítás!L168+zöldterület!L168+'város-község'!L168+könyvtár!L168+közművelődés!L168+gyermekjólét!L168+'Egyéb szociális'!L168+'NEM KELL!!családseg.'!L168+'NEM KELL!Önkorm elsz.'!L168</f>
        <v>0</v>
      </c>
      <c r="M168" s="71">
        <f>igazgatás!M168+adók!M168+temető!M168+rendezvények!M168+'téli közf.'!M168+hosszúi.közf.!M168+'út üzemelt.'!M168+közvilágítás!M168+zöldterület!M168+'város-község'!M168+könyvtár!M168+gyermekjólét!M168+közművelődés!M168+civilszerv!M168+Fertőző!M168+'Egyéb szociális'!M168+'NEM KELL!!családseg.'!M168+'NEM KELL!Önkorm elsz.'!M168</f>
        <v>0</v>
      </c>
      <c r="N168" s="71">
        <f>igazgatás!N168+adók!N168+temető!N168+rendezvények!N168+'téli közf.'!N168+hosszúi.közf.!N168+'út üzemelt.'!N168+közvilágítás!N168+zöldterület!N168+'város-község'!N168+könyvtár!N168+gyermekjólét!N168+közművelődés!N168+civilszerv!N168+Fertőző!N168+'Egyéb szociális'!N168+'NEM KELL!!családseg.'!N168+'NEM KELL!Önkorm elsz.'!N168</f>
        <v>0</v>
      </c>
      <c r="O168" s="133" t="str">
        <f t="shared" si="6"/>
        <v xml:space="preserve"> </v>
      </c>
      <c r="P168" s="71">
        <f>igazgatás!P168+adók!P168+temető!P168+rendezvények!P168+'téli közf.'!P168+hosszúi.közf.!P168+'út üzemelt.'!P168+közvilágítás!P168+zöldterület!P168+'város-község'!P168+könyvtár!P168+gyermekjólét!P168+közművelődés!P168+civilszerv!P168+Fertőző!P168+'Egyéb szociális'!P168+'NEM KELL!!családseg.'!P168+'NEM KELL!Önkorm elsz.'!P168</f>
        <v>0</v>
      </c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71">
        <f>igazgatás!F169+adók!F169+temető!F169+rendezvények!F169+'téli közf.'!F169+hosszúi.közf.!F169+'út üzemelt.'!F169+közvilágítás!F169+zöldterület!F169+'város-község'!F169+könyvtár!F169+közművelődés!F169+gyermekjólét!F169+'Egyéb szociális'!F169+'NEM KELL!!családseg.'!F169+'NEM KELL!Önkorm elsz.'!F169</f>
        <v>0</v>
      </c>
      <c r="G169" s="71">
        <f>igazgatás!G169+adók!G169+temető!G169+rendezvények!G169+'téli közf.'!G169+hosszúi.közf.!G169+'út üzemelt.'!G169+közvilágítás!G169+zöldterület!G169+'város-község'!G169+könyvtár!G169+közművelődés!G169+gyermekjólét!G169+'Egyéb szociális'!G169+'NEM KELL!!családseg.'!G169+'NEM KELL!Önkorm elsz.'!G169</f>
        <v>0</v>
      </c>
      <c r="H169" s="71">
        <f>igazgatás!H169+adók!H169+temető!H169+rendezvények!H169+'téli közf.'!H169+hosszúi.közf.!H169+'út üzemelt.'!H169+közvilágítás!H169+zöldterület!H169+'város-község'!H169+könyvtár!H169+közművelődés!H169+gyermekjólét!H169+'Egyéb szociális'!H169+'NEM KELL!!családseg.'!H169+'NEM KELL!Önkorm elsz.'!H169</f>
        <v>0</v>
      </c>
      <c r="I169" s="71">
        <f>igazgatás!I169+adók!I169+temető!I169+rendezvények!I169+'téli közf.'!I169+hosszúi.közf.!I169+'út üzemelt.'!I169+közvilágítás!I169+zöldterület!I169+'város-község'!I169+könyvtár!I169+gyermekjólét!I169+közművelődés!I169+civilszerv!I169+Fertőző!I169+'Egyéb szociális'!I169+'NEM KELL!!családseg.'!I169+'NEM KELL!Önkorm elsz.'!I169</f>
        <v>0</v>
      </c>
      <c r="J169" s="133" t="str">
        <f t="shared" si="5"/>
        <v xml:space="preserve"> </v>
      </c>
      <c r="K169" s="71">
        <f>igazgatás!K169+adók!K169+temető!K169+rendezvények!K169+'téli közf.'!K169+hosszúi.közf.!K169+'út üzemelt.'!K169+közvilágítás!K169+zöldterület!K169+'város-község'!K169+könyvtár!K169+gyermekjólét!K169+közművelődés!K169+civilszerv!K169+Fertőző!K169+'Egyéb szociális'!K169+'NEM KELL!!családseg.'!K169+'NEM KELL!Önkorm elsz.'!K169</f>
        <v>0</v>
      </c>
      <c r="L169" s="71">
        <f>igazgatás!L169+adók!L169+temető!L169+rendezvények!L169+'téli közf.'!L169+hosszúi.közf.!L169+'út üzemelt.'!L169+közvilágítás!L169+zöldterület!L169+'város-község'!L169+könyvtár!L169+közművelődés!L169+gyermekjólét!L169+'Egyéb szociális'!L169+'NEM KELL!!családseg.'!L169+'NEM KELL!Önkorm elsz.'!L169</f>
        <v>0</v>
      </c>
      <c r="M169" s="71">
        <f>igazgatás!M169+adók!M169+temető!M169+rendezvények!M169+'téli közf.'!M169+hosszúi.közf.!M169+'út üzemelt.'!M169+közvilágítás!M169+zöldterület!M169+'város-község'!M169+könyvtár!M169+gyermekjólét!M169+közművelődés!M169+civilszerv!M169+Fertőző!M169+'Egyéb szociális'!M169+'NEM KELL!!családseg.'!M169+'NEM KELL!Önkorm elsz.'!M169</f>
        <v>0</v>
      </c>
      <c r="N169" s="71">
        <f>igazgatás!N169+adók!N169+temető!N169+rendezvények!N169+'téli közf.'!N169+hosszúi.közf.!N169+'út üzemelt.'!N169+közvilágítás!N169+zöldterület!N169+'város-község'!N169+könyvtár!N169+gyermekjólét!N169+közművelődés!N169+civilszerv!N169+Fertőző!N169+'Egyéb szociális'!N169+'NEM KELL!!családseg.'!N169+'NEM KELL!Önkorm elsz.'!N169</f>
        <v>0</v>
      </c>
      <c r="O169" s="133" t="str">
        <f t="shared" si="6"/>
        <v xml:space="preserve"> </v>
      </c>
      <c r="P169" s="71">
        <f>igazgatás!P169+adók!P169+temető!P169+rendezvények!P169+'téli közf.'!P169+hosszúi.közf.!P169+'út üzemelt.'!P169+közvilágítás!P169+zöldterület!P169+'város-község'!P169+könyvtár!P169+gyermekjólét!P169+közművelődés!P169+civilszerv!P169+Fertőző!P169+'Egyéb szociális'!P169+'NEM KELL!!családseg.'!P169+'NEM KELL!Önkorm elsz.'!P169</f>
        <v>0</v>
      </c>
    </row>
    <row r="170" spans="1:16" s="80" customFormat="1" ht="15.75" x14ac:dyDescent="0.25">
      <c r="A170" s="402" t="s">
        <v>310</v>
      </c>
      <c r="B170" s="403"/>
      <c r="C170" s="4" t="s">
        <v>311</v>
      </c>
      <c r="D170" s="15" t="s">
        <v>312</v>
      </c>
      <c r="E170" s="15"/>
      <c r="F170" s="72">
        <f>igazgatás!F170+adók!F170+temető!F170+rendezvények!F170+'téli közf.'!F170+hosszúi.közf.!F170+'út üzemelt.'!F170+közvilágítás!F170+zöldterület!F170+'város-község'!F170+könyvtár!F170+közművelődés!F170+gyermekjólét!F170+'Egyéb szociális'!F170+'NEM KELL!!családseg.'!F170+'NEM KELL!Önkorm elsz.'!F170</f>
        <v>2511</v>
      </c>
      <c r="G170" s="72">
        <f>igazgatás!G170+adók!G170+temető!G170+rendezvények!G170+'téli közf.'!G170+hosszúi.közf.!G170+'út üzemelt.'!G170+közvilágítás!G170+zöldterület!G170+'város-község'!G170+könyvtár!G170+közművelődés!G170+gyermekjólét!G170+'Egyéb szociális'!G170+'NEM KELL!!családseg.'!G170+'NEM KELL!Önkorm elsz.'!G170</f>
        <v>1063</v>
      </c>
      <c r="H170" s="72">
        <f>igazgatás!H170+adók!H170+temető!H170+rendezvények!H170+'téli közf.'!H170+hosszúi.közf.!H170+'út üzemelt.'!H170+közvilágítás!H170+zöldterület!H170+'város-község'!H170+könyvtár!H170+közművelődés!H170+gyermekjólét!H170+'Egyéb szociális'!H170+'NEM KELL!!családseg.'!H170+'NEM KELL!Önkorm elsz.'!H170</f>
        <v>3574</v>
      </c>
      <c r="I170" s="72">
        <f>igazgatás!I170+adók!I170+temető!I170+rendezvények!I170+'téli közf.'!I170+hosszúi.közf.!I170+'út üzemelt.'!I170+közvilágítás!I170+zöldterület!I170+'város-község'!I170+könyvtár!I170+gyermekjólét!I170+közművelődés!I170+civilszerv!I170+Fertőző!I170+'Egyéb szociális'!I170+'NEM KELL!!családseg.'!I170+'NEM KELL!Önkorm elsz.'!I170</f>
        <v>8659035</v>
      </c>
      <c r="J170" s="143">
        <f t="shared" si="5"/>
        <v>2422.7853945159486</v>
      </c>
      <c r="K170" s="72">
        <f>igazgatás!K170+adók!K170+temető!K170+rendezvények!K170+'téli közf.'!K170+hosszúi.közf.!K170+'út üzemelt.'!K170+közvilágítás!K170+zöldterület!K170+'város-község'!K170+könyvtár!K170+gyermekjólét!K170+közművelődés!K170+civilszerv!K170+Fertőző!K170+'Egyéb szociális'!K170+'NEM KELL!!családseg.'!K170+'NEM KELL!Önkorm elsz.'!K170</f>
        <v>7000000</v>
      </c>
      <c r="L170" s="72">
        <f>igazgatás!L170+adók!L170+temető!L170+rendezvények!L170+'téli közf.'!L170+hosszúi.közf.!L170+'út üzemelt.'!L170+közvilágítás!L170+zöldterület!L170+'város-község'!L170+könyvtár!L170+közművelődés!L170+gyermekjólét!L170+'Egyéb szociális'!L170+'NEM KELL!!családseg.'!L170+'NEM KELL!Önkorm elsz.'!L170</f>
        <v>-1007788</v>
      </c>
      <c r="M170" s="72">
        <f>igazgatás!M170+adók!M170+temető!M170+rendezvények!M170+'téli közf.'!M170+hosszúi.közf.!M170+'út üzemelt.'!M170+közvilágítás!M170+zöldterület!M170+'város-község'!M170+könyvtár!M170+gyermekjólét!M170+közművelődés!M170+civilszerv!M170+Fertőző!M170+'Egyéb szociális'!M170+'NEM KELL!!családseg.'!M170+'NEM KELL!Önkorm elsz.'!M170</f>
        <v>5992212</v>
      </c>
      <c r="N170" s="72">
        <f>igazgatás!N170+adók!N170+temető!N170+rendezvények!N170+'téli közf.'!N170+hosszúi.közf.!N170+'út üzemelt.'!N170+közvilágítás!N170+zöldterület!N170+'város-község'!N170+könyvtár!N170+gyermekjólét!N170+közművelődés!N170+civilszerv!N170+Fertőző!N170+'Egyéb szociális'!N170+'NEM KELL!!családseg.'!N170+'NEM KELL!Önkorm elsz.'!N170</f>
        <v>5992212</v>
      </c>
      <c r="O170" s="143">
        <f t="shared" si="6"/>
        <v>1</v>
      </c>
      <c r="P170" s="72">
        <f>igazgatás!P170+adók!P170+temető!P170+rendezvények!P170+'téli közf.'!P170+hosszúi.közf.!P170+'út üzemelt.'!P170+közvilágítás!P170+zöldterület!P170+'város-község'!P170+könyvtár!P170+gyermekjólét!P170+közművelődés!P170+civilszerv!P170+Fertőző!P170+'Egyéb szociális'!P170+'NEM KELL!!családseg.'!P170+'NEM KELL!Önkorm elsz.'!P170</f>
        <v>7000000</v>
      </c>
    </row>
    <row r="171" spans="1:16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71">
        <f>igazgatás!F171+adók!F171+temető!F171+rendezvények!F171+'téli közf.'!F171+hosszúi.közf.!F171+'út üzemelt.'!F171+közvilágítás!F171+zöldterület!F171+'város-község'!F171+könyvtár!F171+közművelődés!F171+gyermekjólét!F171+'Egyéb szociális'!F171+'NEM KELL!!családseg.'!F171+'NEM KELL!Önkorm elsz.'!F171</f>
        <v>236</v>
      </c>
      <c r="G171" s="71">
        <f>igazgatás!G171+adók!G171+temető!G171+rendezvények!G171+'téli közf.'!G171+hosszúi.közf.!G171+'út üzemelt.'!G171+közvilágítás!G171+zöldterület!G171+'város-község'!G171+könyvtár!G171+közművelődés!G171+gyermekjólét!G171+'Egyéb szociális'!G171+'NEM KELL!!családseg.'!G171+'NEM KELL!Önkorm elsz.'!G171</f>
        <v>31</v>
      </c>
      <c r="H171" s="71">
        <f>igazgatás!H171+adók!H171+temető!H171+rendezvények!H171+'téli közf.'!H171+hosszúi.közf.!H171+'út üzemelt.'!H171+közvilágítás!H171+zöldterület!H171+'város-község'!H171+könyvtár!H171+közművelődés!H171+gyermekjólét!H171+'Egyéb szociális'!H171+'NEM KELL!!családseg.'!H171+'NEM KELL!Önkorm elsz.'!H171</f>
        <v>267</v>
      </c>
      <c r="I171" s="71">
        <f>igazgatás!I171+adók!I171+temető!I171+rendezvények!I171+'téli közf.'!I171+hosszúi.közf.!I171+'út üzemelt.'!I171+közvilágítás!I171+zöldterület!I171+'város-község'!I171+könyvtár!I171+gyermekjólét!I171+közművelődés!I171+civilszerv!I171+Fertőző!I171+'Egyéb szociális'!I171+'NEM KELL!!családseg.'!I171+'NEM KELL!Önkorm elsz.'!I171</f>
        <v>242173</v>
      </c>
      <c r="J171" s="133">
        <f t="shared" si="5"/>
        <v>907.01498127340824</v>
      </c>
      <c r="K171" s="71">
        <f>igazgatás!K171+adók!K171+temető!K171+rendezvények!K171+'téli közf.'!K171+hosszúi.közf.!K171+'út üzemelt.'!K171+közvilágítás!K171+zöldterület!K171+'város-község'!K171+könyvtár!K171+gyermekjólét!K171+közművelődés!K171+civilszerv!K171+Fertőző!K171+'Egyéb szociális'!K171+'NEM KELL!!családseg.'!K171+'NEM KELL!Önkorm elsz.'!K171</f>
        <v>1150000</v>
      </c>
      <c r="L171" s="71">
        <f>igazgatás!L171+adók!L171+temető!L171+rendezvények!L171+'téli közf.'!L171+hosszúi.közf.!L171+'út üzemelt.'!L171+közvilágítás!L171+zöldterület!L171+'város-község'!L171+könyvtár!L171+közművelődés!L171+gyermekjólét!L171+'Egyéb szociális'!L171+'NEM KELL!!családseg.'!L171+'NEM KELL!Önkorm elsz.'!L171</f>
        <v>46955</v>
      </c>
      <c r="M171" s="71">
        <f>igazgatás!M171+adók!M171+temető!M171+rendezvények!M171+'téli közf.'!M171+hosszúi.közf.!M171+'út üzemelt.'!M171+közvilágítás!M171+zöldterület!M171+'város-község'!M171+könyvtár!M171+gyermekjólét!M171+közművelődés!M171+civilszerv!M171+Fertőző!M171+'Egyéb szociális'!M171+'NEM KELL!!családseg.'!M171+'NEM KELL!Önkorm elsz.'!M171</f>
        <v>1196955</v>
      </c>
      <c r="N171" s="71">
        <f>igazgatás!N171+adók!N171+temető!N171+rendezvények!N171+'téli közf.'!N171+hosszúi.közf.!N171+'út üzemelt.'!N171+közvilágítás!N171+zöldterület!N171+'város-község'!N171+könyvtár!N171+gyermekjólét!N171+közművelődés!N171+civilszerv!N171+Fertőző!N171+'Egyéb szociális'!N171+'NEM KELL!!családseg.'!N171+'NEM KELL!Önkorm elsz.'!N171</f>
        <v>1196955</v>
      </c>
      <c r="O171" s="133">
        <f t="shared" si="6"/>
        <v>1</v>
      </c>
      <c r="P171" s="71">
        <f>igazgatás!P171+adók!P171+temető!P171+rendezvények!P171+'téli közf.'!P171+hosszúi.közf.!P171+'út üzemelt.'!P171+közvilágítás!P171+zöldterület!P171+'város-község'!P171+könyvtár!P171+gyermekjólét!P171+közművelődés!P171+civilszerv!P171+Fertőző!P171+'Egyéb szociális'!P171+'NEM KELL!!családseg.'!P171+'NEM KELL!Önkorm elsz.'!P171</f>
        <v>1150000</v>
      </c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71">
        <f>igazgatás!F172+adók!F172+temető!F172+rendezvények!F172+'téli közf.'!F172+hosszúi.közf.!F172+'út üzemelt.'!F172+közvilágítás!F172+zöldterület!F172+'város-község'!F172+könyvtár!F172+közművelődés!F172+gyermekjólét!F172+'Egyéb szociális'!F172+'NEM KELL!!családseg.'!F172+'NEM KELL!Önkorm elsz.'!F172</f>
        <v>0</v>
      </c>
      <c r="G172" s="71">
        <f>igazgatás!G172+adók!G172+temető!G172+rendezvények!G172+'téli közf.'!G172+hosszúi.közf.!G172+'út üzemelt.'!G172+közvilágítás!G172+zöldterület!G172+'város-község'!G172+könyvtár!G172+közművelődés!G172+gyermekjólét!G172+'Egyéb szociális'!G172+'NEM KELL!!családseg.'!G172+'NEM KELL!Önkorm elsz.'!G172</f>
        <v>0</v>
      </c>
      <c r="H172" s="71">
        <f>igazgatás!H172+adók!H172+temető!H172+rendezvények!H172+'téli közf.'!H172+hosszúi.közf.!H172+'út üzemelt.'!H172+közvilágítás!H172+zöldterület!H172+'város-község'!H172+könyvtár!H172+közművelődés!H172+gyermekjólét!H172+'Egyéb szociális'!H172+'NEM KELL!!családseg.'!H172+'NEM KELL!Önkorm elsz.'!H172</f>
        <v>0</v>
      </c>
      <c r="I172" s="71">
        <f>igazgatás!I172+adók!I172+temető!I172+rendezvények!I172+'téli közf.'!I172+hosszúi.közf.!I172+'út üzemelt.'!I172+közvilágítás!I172+zöldterület!I172+'város-község'!I172+könyvtár!I172+gyermekjólét!I172+közművelődés!I172+civilszerv!I172+Fertőző!I172+'Egyéb szociális'!I172+'NEM KELL!!családseg.'!I172+'NEM KELL!Önkorm elsz.'!I172</f>
        <v>0</v>
      </c>
      <c r="J172" s="133" t="str">
        <f t="shared" si="5"/>
        <v xml:space="preserve"> </v>
      </c>
      <c r="K172" s="71">
        <f>igazgatás!K172+adók!K172+temető!K172+rendezvények!K172+'téli közf.'!K172+hosszúi.közf.!K172+'út üzemelt.'!K172+közvilágítás!K172+zöldterület!K172+'város-község'!K172+könyvtár!K172+gyermekjólét!K172+közművelődés!K172+civilszerv!K172+Fertőző!K172+'Egyéb szociális'!K172+'NEM KELL!!családseg.'!K172+'NEM KELL!Önkorm elsz.'!K172</f>
        <v>0</v>
      </c>
      <c r="L172" s="71">
        <f>igazgatás!L172+adók!L172+temető!L172+rendezvények!L172+'téli közf.'!L172+hosszúi.közf.!L172+'út üzemelt.'!L172+közvilágítás!L172+zöldterület!L172+'város-község'!L172+könyvtár!L172+közművelődés!L172+gyermekjólét!L172+'Egyéb szociális'!L172+'NEM KELL!!családseg.'!L172+'NEM KELL!Önkorm elsz.'!L172</f>
        <v>0</v>
      </c>
      <c r="M172" s="71">
        <f>igazgatás!M172+adók!M172+temető!M172+rendezvények!M172+'téli közf.'!M172+hosszúi.közf.!M172+'út üzemelt.'!M172+közvilágítás!M172+zöldterület!M172+'város-község'!M172+könyvtár!M172+gyermekjólét!M172+közművelődés!M172+civilszerv!M172+Fertőző!M172+'Egyéb szociális'!M172+'NEM KELL!!családseg.'!M172+'NEM KELL!Önkorm elsz.'!M172</f>
        <v>0</v>
      </c>
      <c r="N172" s="71">
        <f>igazgatás!N172+adók!N172+temető!N172+rendezvények!N172+'téli közf.'!N172+hosszúi.közf.!N172+'út üzemelt.'!N172+közvilágítás!N172+zöldterület!N172+'város-község'!N172+könyvtár!N172+gyermekjólét!N172+közművelődés!N172+civilszerv!N172+Fertőző!N172+'Egyéb szociális'!N172+'NEM KELL!!családseg.'!N172+'NEM KELL!Önkorm elsz.'!N172</f>
        <v>0</v>
      </c>
      <c r="O172" s="133" t="str">
        <f t="shared" si="6"/>
        <v xml:space="preserve"> </v>
      </c>
      <c r="P172" s="71">
        <f>igazgatás!P172+adók!P172+temető!P172+rendezvények!P172+'téli közf.'!P172+hosszúi.közf.!P172+'út üzemelt.'!P172+közvilágítás!P172+zöldterület!P172+'város-község'!P172+könyvtár!P172+gyermekjólét!P172+közművelődés!P172+civilszerv!P172+Fertőző!P172+'Egyéb szociális'!P172+'NEM KELL!!családseg.'!P172+'NEM KELL!Önkorm elsz.'!P172</f>
        <v>0</v>
      </c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71">
        <f>igazgatás!F173+adók!F173+temető!F173+rendezvények!F173+'téli közf.'!F173+hosszúi.közf.!F173+'út üzemelt.'!F173+közvilágítás!F173+zöldterület!F173+'város-község'!F173+könyvtár!F173+közművelődés!F173+gyermekjólét!F173+'Egyéb szociális'!F173+'NEM KELL!!családseg.'!F173+'NEM KELL!Önkorm elsz.'!F173</f>
        <v>0</v>
      </c>
      <c r="G173" s="71">
        <f>igazgatás!G173+adók!G173+temető!G173+rendezvények!G173+'téli közf.'!G173+hosszúi.közf.!G173+'út üzemelt.'!G173+közvilágítás!G173+zöldterület!G173+'város-község'!G173+könyvtár!G173+közművelődés!G173+gyermekjólét!G173+'Egyéb szociális'!G173+'NEM KELL!!családseg.'!G173+'NEM KELL!Önkorm elsz.'!G173</f>
        <v>0</v>
      </c>
      <c r="H173" s="71">
        <f>igazgatás!H173+adók!H173+temető!H173+rendezvények!H173+'téli közf.'!H173+hosszúi.közf.!H173+'út üzemelt.'!H173+közvilágítás!H173+zöldterület!H173+'város-község'!H173+könyvtár!H173+közművelődés!H173+gyermekjólét!H173+'Egyéb szociális'!H173+'NEM KELL!!családseg.'!H173+'NEM KELL!Önkorm elsz.'!H173</f>
        <v>0</v>
      </c>
      <c r="I173" s="71">
        <f>igazgatás!I173+adók!I173+temető!I173+rendezvények!I173+'téli közf.'!I173+hosszúi.közf.!I173+'út üzemelt.'!I173+közvilágítás!I173+zöldterület!I173+'város-község'!I173+könyvtár!I173+gyermekjólét!I173+közművelődés!I173+civilszerv!I173+Fertőző!I173+'Egyéb szociális'!I173+'NEM KELL!!családseg.'!I173+'NEM KELL!Önkorm elsz.'!I173</f>
        <v>0</v>
      </c>
      <c r="J173" s="133" t="str">
        <f t="shared" si="5"/>
        <v xml:space="preserve"> </v>
      </c>
      <c r="K173" s="71">
        <f>igazgatás!K173+adók!K173+temető!K173+rendezvények!K173+'téli közf.'!K173+hosszúi.közf.!K173+'út üzemelt.'!K173+közvilágítás!K173+zöldterület!K173+'város-község'!K173+könyvtár!K173+gyermekjólét!K173+közművelődés!K173+civilszerv!K173+Fertőző!K173+'Egyéb szociális'!K173+'NEM KELL!!családseg.'!K173+'NEM KELL!Önkorm elsz.'!K173</f>
        <v>0</v>
      </c>
      <c r="L173" s="71">
        <f>igazgatás!L173+adók!L173+temető!L173+rendezvények!L173+'téli közf.'!L173+hosszúi.közf.!L173+'út üzemelt.'!L173+közvilágítás!L173+zöldterület!L173+'város-község'!L173+könyvtár!L173+közművelődés!L173+gyermekjólét!L173+'Egyéb szociális'!L173+'NEM KELL!!családseg.'!L173+'NEM KELL!Önkorm elsz.'!L173</f>
        <v>0</v>
      </c>
      <c r="M173" s="71">
        <f>igazgatás!M173+adók!M173+temető!M173+rendezvények!M173+'téli közf.'!M173+hosszúi.közf.!M173+'út üzemelt.'!M173+közvilágítás!M173+zöldterület!M173+'város-község'!M173+könyvtár!M173+gyermekjólét!M173+közművelődés!M173+civilszerv!M173+Fertőző!M173+'Egyéb szociális'!M173+'NEM KELL!!családseg.'!M173+'NEM KELL!Önkorm elsz.'!M173</f>
        <v>0</v>
      </c>
      <c r="N173" s="71">
        <f>igazgatás!N173+adók!N173+temető!N173+rendezvények!N173+'téli közf.'!N173+hosszúi.közf.!N173+'út üzemelt.'!N173+közvilágítás!N173+zöldterület!N173+'város-község'!N173+könyvtár!N173+gyermekjólét!N173+közművelődés!N173+civilszerv!N173+Fertőző!N173+'Egyéb szociális'!N173+'NEM KELL!!családseg.'!N173+'NEM KELL!Önkorm elsz.'!N173</f>
        <v>0</v>
      </c>
      <c r="O173" s="133" t="str">
        <f t="shared" si="6"/>
        <v xml:space="preserve"> </v>
      </c>
      <c r="P173" s="71">
        <f>igazgatás!P173+adók!P173+temető!P173+rendezvények!P173+'téli közf.'!P173+hosszúi.közf.!P173+'út üzemelt.'!P173+közvilágítás!P173+zöldterület!P173+'város-község'!P173+könyvtár!P173+gyermekjólét!P173+közművelődés!P173+civilszerv!P173+Fertőző!P173+'Egyéb szociális'!P173+'NEM KELL!!családseg.'!P173+'NEM KELL!Önkorm elsz.'!P173</f>
        <v>0</v>
      </c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71">
        <f>igazgatás!F174+adók!F174+temető!F174+rendezvények!F174+'téli közf.'!F174+hosszúi.közf.!F174+'út üzemelt.'!F174+közvilágítás!F174+zöldterület!F174+'város-község'!F174+könyvtár!F174+közművelődés!F174+gyermekjólét!F174+'Egyéb szociális'!F174+'NEM KELL!!családseg.'!F174+'NEM KELL!Önkorm elsz.'!F174</f>
        <v>0</v>
      </c>
      <c r="G174" s="71">
        <f>igazgatás!G174+adók!G174+temető!G174+rendezvények!G174+'téli közf.'!G174+hosszúi.közf.!G174+'út üzemelt.'!G174+közvilágítás!G174+zöldterület!G174+'város-község'!G174+könyvtár!G174+közművelődés!G174+gyermekjólét!G174+'Egyéb szociális'!G174+'NEM KELL!!családseg.'!G174+'NEM KELL!Önkorm elsz.'!G174</f>
        <v>0</v>
      </c>
      <c r="H174" s="71">
        <f>igazgatás!H174+adók!H174+temető!H174+rendezvények!H174+'téli közf.'!H174+hosszúi.közf.!H174+'út üzemelt.'!H174+közvilágítás!H174+zöldterület!H174+'város-község'!H174+könyvtár!H174+közművelődés!H174+gyermekjólét!H174+'Egyéb szociális'!H174+'NEM KELL!!családseg.'!H174+'NEM KELL!Önkorm elsz.'!H174</f>
        <v>0</v>
      </c>
      <c r="I174" s="71">
        <f>igazgatás!I174+adók!I174+temető!I174+rendezvények!I174+'téli közf.'!I174+hosszúi.közf.!I174+'út üzemelt.'!I174+közvilágítás!I174+zöldterület!I174+'város-község'!I174+könyvtár!I174+gyermekjólét!I174+közművelődés!I174+civilszerv!I174+Fertőző!I174+'Egyéb szociális'!I174+'NEM KELL!!családseg.'!I174+'NEM KELL!Önkorm elsz.'!I174</f>
        <v>0</v>
      </c>
      <c r="J174" s="133" t="str">
        <f t="shared" si="5"/>
        <v xml:space="preserve"> </v>
      </c>
      <c r="K174" s="71">
        <f>igazgatás!K174+adók!K174+temető!K174+rendezvények!K174+'téli közf.'!K174+hosszúi.közf.!K174+'út üzemelt.'!K174+közvilágítás!K174+zöldterület!K174+'város-község'!K174+könyvtár!K174+gyermekjólét!K174+közművelődés!K174+civilszerv!K174+Fertőző!K174+'Egyéb szociális'!K174+'NEM KELL!!családseg.'!K174+'NEM KELL!Önkorm elsz.'!K174</f>
        <v>0</v>
      </c>
      <c r="L174" s="71">
        <f>igazgatás!L174+adók!L174+temető!L174+rendezvények!L174+'téli közf.'!L174+hosszúi.közf.!L174+'út üzemelt.'!L174+közvilágítás!L174+zöldterület!L174+'város-község'!L174+könyvtár!L174+közművelődés!L174+gyermekjólét!L174+'Egyéb szociális'!L174+'NEM KELL!!családseg.'!L174+'NEM KELL!Önkorm elsz.'!L174</f>
        <v>0</v>
      </c>
      <c r="M174" s="71">
        <f>igazgatás!M174+adók!M174+temető!M174+rendezvények!M174+'téli közf.'!M174+hosszúi.közf.!M174+'út üzemelt.'!M174+közvilágítás!M174+zöldterület!M174+'város-község'!M174+könyvtár!M174+gyermekjólét!M174+közművelődés!M174+civilszerv!M174+Fertőző!M174+'Egyéb szociális'!M174+'NEM KELL!!családseg.'!M174+'NEM KELL!Önkorm elsz.'!M174</f>
        <v>0</v>
      </c>
      <c r="N174" s="71">
        <f>igazgatás!N174+adók!N174+temető!N174+rendezvények!N174+'téli közf.'!N174+hosszúi.közf.!N174+'út üzemelt.'!N174+közvilágítás!N174+zöldterület!N174+'város-község'!N174+könyvtár!N174+gyermekjólét!N174+közművelődés!N174+civilszerv!N174+Fertőző!N174+'Egyéb szociális'!N174+'NEM KELL!!családseg.'!N174+'NEM KELL!Önkorm elsz.'!N174</f>
        <v>0</v>
      </c>
      <c r="O174" s="133" t="str">
        <f t="shared" si="6"/>
        <v xml:space="preserve"> </v>
      </c>
      <c r="P174" s="71">
        <f>igazgatás!P174+adók!P174+temető!P174+rendezvények!P174+'téli közf.'!P174+hosszúi.közf.!P174+'út üzemelt.'!P174+közvilágítás!P174+zöldterület!P174+'város-község'!P174+könyvtár!P174+gyermekjólét!P174+közművelődés!P174+civilszerv!P174+Fertőző!P174+'Egyéb szociális'!P174+'NEM KELL!!családseg.'!P174+'NEM KELL!Önkorm elsz.'!P174</f>
        <v>0</v>
      </c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71">
        <f>igazgatás!F175+adók!F175+temető!F175+rendezvények!F175+'téli közf.'!F175+hosszúi.közf.!F175+'út üzemelt.'!F175+közvilágítás!F175+zöldterület!F175+'város-község'!F175+könyvtár!F175+közművelődés!F175+gyermekjólét!F175+'Egyéb szociális'!F175+'NEM KELL!!családseg.'!F175+'NEM KELL!Önkorm elsz.'!F175</f>
        <v>0</v>
      </c>
      <c r="G175" s="71">
        <f>igazgatás!G175+adók!G175+temető!G175+rendezvények!G175+'téli közf.'!G175+hosszúi.közf.!G175+'út üzemelt.'!G175+közvilágítás!G175+zöldterület!G175+'város-község'!G175+könyvtár!G175+közművelődés!G175+gyermekjólét!G175+'Egyéb szociális'!G175+'NEM KELL!!családseg.'!G175+'NEM KELL!Önkorm elsz.'!G175</f>
        <v>0</v>
      </c>
      <c r="H175" s="71">
        <f>igazgatás!H175+adók!H175+temető!H175+rendezvények!H175+'téli közf.'!H175+hosszúi.közf.!H175+'út üzemelt.'!H175+közvilágítás!H175+zöldterület!H175+'város-község'!H175+könyvtár!H175+közművelődés!H175+gyermekjólét!H175+'Egyéb szociális'!H175+'NEM KELL!!családseg.'!H175+'NEM KELL!Önkorm elsz.'!H175</f>
        <v>0</v>
      </c>
      <c r="I175" s="71">
        <f>igazgatás!I175+adók!I175+temető!I175+rendezvények!I175+'téli közf.'!I175+hosszúi.közf.!I175+'út üzemelt.'!I175+közvilágítás!I175+zöldterület!I175+'város-község'!I175+könyvtár!I175+gyermekjólét!I175+közművelődés!I175+civilszerv!I175+Fertőző!I175+'Egyéb szociális'!I175+'NEM KELL!!családseg.'!I175+'NEM KELL!Önkorm elsz.'!I175</f>
        <v>0</v>
      </c>
      <c r="J175" s="133" t="str">
        <f t="shared" si="5"/>
        <v xml:space="preserve"> </v>
      </c>
      <c r="K175" s="71">
        <f>igazgatás!K175+adók!K175+temető!K175+rendezvények!K175+'téli közf.'!K175+hosszúi.közf.!K175+'út üzemelt.'!K175+közvilágítás!K175+zöldterület!K175+'város-község'!K175+könyvtár!K175+gyermekjólét!K175+közművelődés!K175+civilszerv!K175+Fertőző!K175+'Egyéb szociális'!K175+'NEM KELL!!családseg.'!K175+'NEM KELL!Önkorm elsz.'!K175</f>
        <v>0</v>
      </c>
      <c r="L175" s="71">
        <f>igazgatás!L175+adók!L175+temető!L175+rendezvények!L175+'téli közf.'!L175+hosszúi.közf.!L175+'út üzemelt.'!L175+közvilágítás!L175+zöldterület!L175+'város-község'!L175+könyvtár!L175+közművelődés!L175+gyermekjólét!L175+'Egyéb szociális'!L175+'NEM KELL!!családseg.'!L175+'NEM KELL!Önkorm elsz.'!L175</f>
        <v>0</v>
      </c>
      <c r="M175" s="71">
        <f>igazgatás!M175+adók!M175+temető!M175+rendezvények!M175+'téli közf.'!M175+hosszúi.közf.!M175+'út üzemelt.'!M175+közvilágítás!M175+zöldterület!M175+'város-község'!M175+könyvtár!M175+gyermekjólét!M175+közművelődés!M175+civilszerv!M175+Fertőző!M175+'Egyéb szociális'!M175+'NEM KELL!!családseg.'!M175+'NEM KELL!Önkorm elsz.'!M175</f>
        <v>0</v>
      </c>
      <c r="N175" s="71">
        <f>igazgatás!N175+adók!N175+temető!N175+rendezvények!N175+'téli közf.'!N175+hosszúi.közf.!N175+'út üzemelt.'!N175+közvilágítás!N175+zöldterület!N175+'város-község'!N175+könyvtár!N175+gyermekjólét!N175+közművelődés!N175+civilszerv!N175+Fertőző!N175+'Egyéb szociális'!N175+'NEM KELL!!családseg.'!N175+'NEM KELL!Önkorm elsz.'!N175</f>
        <v>0</v>
      </c>
      <c r="O175" s="133" t="str">
        <f t="shared" si="6"/>
        <v xml:space="preserve"> </v>
      </c>
      <c r="P175" s="71">
        <f>igazgatás!P175+adók!P175+temető!P175+rendezvények!P175+'téli közf.'!P175+hosszúi.közf.!P175+'út üzemelt.'!P175+közvilágítás!P175+zöldterület!P175+'város-község'!P175+könyvtár!P175+gyermekjólét!P175+közművelődés!P175+civilszerv!P175+Fertőző!P175+'Egyéb szociális'!P175+'NEM KELL!!családseg.'!P175+'NEM KELL!Önkorm elsz.'!P175</f>
        <v>0</v>
      </c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71">
        <f>igazgatás!F176+adók!F176+temető!F176+rendezvények!F176+'téli közf.'!F176+hosszúi.közf.!F176+'út üzemelt.'!F176+közvilágítás!F176+zöldterület!F176+'város-község'!F176+könyvtár!F176+közművelődés!F176+gyermekjólét!F176+'Egyéb szociális'!F176+'NEM KELL!!családseg.'!F176+'NEM KELL!Önkorm elsz.'!F176</f>
        <v>0</v>
      </c>
      <c r="G176" s="71">
        <f>igazgatás!G176+adók!G176+temető!G176+rendezvények!G176+'téli közf.'!G176+hosszúi.közf.!G176+'út üzemelt.'!G176+közvilágítás!G176+zöldterület!G176+'város-község'!G176+könyvtár!G176+közművelődés!G176+gyermekjólét!G176+'Egyéb szociális'!G176+'NEM KELL!!családseg.'!G176+'NEM KELL!Önkorm elsz.'!G176</f>
        <v>0</v>
      </c>
      <c r="H176" s="71">
        <f>igazgatás!H176+adók!H176+temető!H176+rendezvények!H176+'téli közf.'!H176+hosszúi.közf.!H176+'út üzemelt.'!H176+közvilágítás!H176+zöldterület!H176+'város-község'!H176+könyvtár!H176+közművelődés!H176+gyermekjólét!H176+'Egyéb szociális'!H176+'NEM KELL!!családseg.'!H176+'NEM KELL!Önkorm elsz.'!H176</f>
        <v>0</v>
      </c>
      <c r="I176" s="71">
        <f>igazgatás!I176+adók!I176+temető!I176+rendezvények!I176+'téli közf.'!I176+hosszúi.közf.!I176+'út üzemelt.'!I176+közvilágítás!I176+zöldterület!I176+'város-község'!I176+könyvtár!I176+gyermekjólét!I176+közművelődés!I176+civilszerv!I176+Fertőző!I176+'Egyéb szociális'!I176+'NEM KELL!!családseg.'!I176+'NEM KELL!Önkorm elsz.'!I176</f>
        <v>0</v>
      </c>
      <c r="J176" s="133" t="str">
        <f t="shared" si="5"/>
        <v xml:space="preserve"> </v>
      </c>
      <c r="K176" s="71">
        <f>igazgatás!K176+adók!K176+temető!K176+rendezvények!K176+'téli közf.'!K176+hosszúi.közf.!K176+'út üzemelt.'!K176+közvilágítás!K176+zöldterület!K176+'város-község'!K176+könyvtár!K176+gyermekjólét!K176+közművelődés!K176+civilszerv!K176+Fertőző!K176+'Egyéb szociális'!K176+'NEM KELL!!családseg.'!K176+'NEM KELL!Önkorm elsz.'!K176</f>
        <v>0</v>
      </c>
      <c r="L176" s="71">
        <f>igazgatás!L176+adók!L176+temető!L176+rendezvények!L176+'téli közf.'!L176+hosszúi.közf.!L176+'út üzemelt.'!L176+közvilágítás!L176+zöldterület!L176+'város-község'!L176+könyvtár!L176+közművelődés!L176+gyermekjólét!L176+'Egyéb szociális'!L176+'NEM KELL!!családseg.'!L176+'NEM KELL!Önkorm elsz.'!L176</f>
        <v>0</v>
      </c>
      <c r="M176" s="71">
        <f>igazgatás!M176+adók!M176+temető!M176+rendezvények!M176+'téli közf.'!M176+hosszúi.közf.!M176+'út üzemelt.'!M176+közvilágítás!M176+zöldterület!M176+'város-község'!M176+könyvtár!M176+gyermekjólét!M176+közművelődés!M176+civilszerv!M176+Fertőző!M176+'Egyéb szociális'!M176+'NEM KELL!!családseg.'!M176+'NEM KELL!Önkorm elsz.'!M176</f>
        <v>0</v>
      </c>
      <c r="N176" s="71">
        <f>igazgatás!N176+adók!N176+temető!N176+rendezvények!N176+'téli közf.'!N176+hosszúi.közf.!N176+'út üzemelt.'!N176+közvilágítás!N176+zöldterület!N176+'város-község'!N176+könyvtár!N176+gyermekjólét!N176+közművelődés!N176+civilszerv!N176+Fertőző!N176+'Egyéb szociális'!N176+'NEM KELL!!családseg.'!N176+'NEM KELL!Önkorm elsz.'!N176</f>
        <v>0</v>
      </c>
      <c r="O176" s="133" t="str">
        <f t="shared" si="6"/>
        <v xml:space="preserve"> </v>
      </c>
      <c r="P176" s="71">
        <f>igazgatás!P176+adók!P176+temető!P176+rendezvények!P176+'téli közf.'!P176+hosszúi.közf.!P176+'út üzemelt.'!P176+közvilágítás!P176+zöldterület!P176+'város-község'!P176+könyvtár!P176+gyermekjólét!P176+közművelődés!P176+civilszerv!P176+Fertőző!P176+'Egyéb szociális'!P176+'NEM KELL!!családseg.'!P176+'NEM KELL!Önkorm elsz.'!P176</f>
        <v>0</v>
      </c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71">
        <f>igazgatás!F177+adók!F177+temető!F177+rendezvények!F177+'téli közf.'!F177+hosszúi.közf.!F177+'út üzemelt.'!F177+közvilágítás!F177+zöldterület!F177+'város-község'!F177+könyvtár!F177+közművelődés!F177+gyermekjólét!F177+'Egyéb szociális'!F177+'NEM KELL!!családseg.'!F177+'NEM KELL!Önkorm elsz.'!F177</f>
        <v>0</v>
      </c>
      <c r="G177" s="71">
        <f>igazgatás!G177+adók!G177+temető!G177+rendezvények!G177+'téli közf.'!G177+hosszúi.közf.!G177+'út üzemelt.'!G177+közvilágítás!G177+zöldterület!G177+'város-község'!G177+könyvtár!G177+közművelődés!G177+gyermekjólét!G177+'Egyéb szociális'!G177+'NEM KELL!!családseg.'!G177+'NEM KELL!Önkorm elsz.'!G177</f>
        <v>0</v>
      </c>
      <c r="H177" s="71">
        <f>igazgatás!H177+adók!H177+temető!H177+rendezvények!H177+'téli közf.'!H177+hosszúi.közf.!H177+'út üzemelt.'!H177+közvilágítás!H177+zöldterület!H177+'város-község'!H177+könyvtár!H177+közművelődés!H177+gyermekjólét!H177+'Egyéb szociális'!H177+'NEM KELL!!családseg.'!H177+'NEM KELL!Önkorm elsz.'!H177</f>
        <v>0</v>
      </c>
      <c r="I177" s="71">
        <f>igazgatás!I177+adók!I177+temető!I177+rendezvények!I177+'téli közf.'!I177+hosszúi.közf.!I177+'út üzemelt.'!I177+közvilágítás!I177+zöldterület!I177+'város-község'!I177+könyvtár!I177+gyermekjólét!I177+közművelődés!I177+civilszerv!I177+Fertőző!I177+'Egyéb szociális'!I177+'NEM KELL!!családseg.'!I177+'NEM KELL!Önkorm elsz.'!I177</f>
        <v>0</v>
      </c>
      <c r="J177" s="133" t="str">
        <f t="shared" si="5"/>
        <v xml:space="preserve"> </v>
      </c>
      <c r="K177" s="71">
        <f>igazgatás!K177+adók!K177+temető!K177+rendezvények!K177+'téli közf.'!K177+hosszúi.közf.!K177+'út üzemelt.'!K177+közvilágítás!K177+zöldterület!K177+'város-község'!K177+könyvtár!K177+gyermekjólét!K177+közművelődés!K177+civilszerv!K177+Fertőző!K177+'Egyéb szociális'!K177+'NEM KELL!!családseg.'!K177+'NEM KELL!Önkorm elsz.'!K177</f>
        <v>0</v>
      </c>
      <c r="L177" s="71">
        <f>igazgatás!L177+adók!L177+temető!L177+rendezvények!L177+'téli közf.'!L177+hosszúi.közf.!L177+'út üzemelt.'!L177+közvilágítás!L177+zöldterület!L177+'város-község'!L177+könyvtár!L177+közművelődés!L177+gyermekjólét!L177+'Egyéb szociális'!L177+'NEM KELL!!családseg.'!L177+'NEM KELL!Önkorm elsz.'!L177</f>
        <v>0</v>
      </c>
      <c r="M177" s="71">
        <f>igazgatás!M177+adók!M177+temető!M177+rendezvények!M177+'téli közf.'!M177+hosszúi.közf.!M177+'út üzemelt.'!M177+közvilágítás!M177+zöldterület!M177+'város-község'!M177+könyvtár!M177+gyermekjólét!M177+közművelődés!M177+civilszerv!M177+Fertőző!M177+'Egyéb szociális'!M177+'NEM KELL!!családseg.'!M177+'NEM KELL!Önkorm elsz.'!M177</f>
        <v>0</v>
      </c>
      <c r="N177" s="71">
        <f>igazgatás!N177+adók!N177+temető!N177+rendezvények!N177+'téli közf.'!N177+hosszúi.közf.!N177+'út üzemelt.'!N177+közvilágítás!N177+zöldterület!N177+'város-község'!N177+könyvtár!N177+gyermekjólét!N177+közművelődés!N177+civilszerv!N177+Fertőző!N177+'Egyéb szociális'!N177+'NEM KELL!!családseg.'!N177+'NEM KELL!Önkorm elsz.'!N177</f>
        <v>0</v>
      </c>
      <c r="O177" s="133" t="str">
        <f t="shared" si="6"/>
        <v xml:space="preserve"> </v>
      </c>
      <c r="P177" s="71">
        <f>igazgatás!P177+adók!P177+temető!P177+rendezvények!P177+'téli közf.'!P177+hosszúi.közf.!P177+'út üzemelt.'!P177+közvilágítás!P177+zöldterület!P177+'város-község'!P177+könyvtár!P177+gyermekjólét!P177+közművelődés!P177+civilszerv!P177+Fertőző!P177+'Egyéb szociális'!P177+'NEM KELL!!családseg.'!P177+'NEM KELL!Önkorm elsz.'!P177</f>
        <v>0</v>
      </c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71">
        <f>igazgatás!F178+adók!F178+temető!F178+rendezvények!F178+'téli közf.'!F178+hosszúi.közf.!F178+'út üzemelt.'!F178+közvilágítás!F178+zöldterület!F178+'város-község'!F178+könyvtár!F178+közművelődés!F178+gyermekjólét!F178+'Egyéb szociális'!F178+'NEM KELL!!családseg.'!F178+'NEM KELL!Önkorm elsz.'!F178</f>
        <v>0</v>
      </c>
      <c r="G178" s="71">
        <f>igazgatás!G178+adók!G178+temető!G178+rendezvények!G178+'téli közf.'!G178+hosszúi.közf.!G178+'út üzemelt.'!G178+közvilágítás!G178+zöldterület!G178+'város-község'!G178+könyvtár!G178+közművelődés!G178+gyermekjólét!G178+'Egyéb szociális'!G178+'NEM KELL!!családseg.'!G178+'NEM KELL!Önkorm elsz.'!G178</f>
        <v>0</v>
      </c>
      <c r="H178" s="71">
        <f>igazgatás!H178+adók!H178+temető!H178+rendezvények!H178+'téli közf.'!H178+hosszúi.közf.!H178+'út üzemelt.'!H178+közvilágítás!H178+zöldterület!H178+'város-község'!H178+könyvtár!H178+közművelődés!H178+gyermekjólét!H178+'Egyéb szociális'!H178+'NEM KELL!!családseg.'!H178+'NEM KELL!Önkorm elsz.'!H178</f>
        <v>0</v>
      </c>
      <c r="I178" s="71">
        <f>igazgatás!I178+adók!I178+temető!I178+rendezvények!I178+'téli közf.'!I178+hosszúi.közf.!I178+'út üzemelt.'!I178+közvilágítás!I178+zöldterület!I178+'város-község'!I178+könyvtár!I178+gyermekjólét!I178+közművelődés!I178+civilszerv!I178+Fertőző!I178+'Egyéb szociális'!I178+'NEM KELL!!családseg.'!I178+'NEM KELL!Önkorm elsz.'!I178</f>
        <v>0</v>
      </c>
      <c r="J178" s="133" t="str">
        <f t="shared" si="5"/>
        <v xml:space="preserve"> </v>
      </c>
      <c r="K178" s="71">
        <f>igazgatás!K178+adók!K178+temető!K178+rendezvények!K178+'téli közf.'!K178+hosszúi.közf.!K178+'út üzemelt.'!K178+közvilágítás!K178+zöldterület!K178+'város-község'!K178+könyvtár!K178+gyermekjólét!K178+közművelődés!K178+civilszerv!K178+Fertőző!K178+'Egyéb szociális'!K178+'NEM KELL!!családseg.'!K178+'NEM KELL!Önkorm elsz.'!K178</f>
        <v>0</v>
      </c>
      <c r="L178" s="71">
        <f>igazgatás!L178+adók!L178+temető!L178+rendezvények!L178+'téli közf.'!L178+hosszúi.közf.!L178+'út üzemelt.'!L178+közvilágítás!L178+zöldterület!L178+'város-község'!L178+könyvtár!L178+közművelődés!L178+gyermekjólét!L178+'Egyéb szociális'!L178+'NEM KELL!!családseg.'!L178+'NEM KELL!Önkorm elsz.'!L178</f>
        <v>0</v>
      </c>
      <c r="M178" s="71">
        <f>igazgatás!M178+adók!M178+temető!M178+rendezvények!M178+'téli közf.'!M178+hosszúi.közf.!M178+'út üzemelt.'!M178+közvilágítás!M178+zöldterület!M178+'város-község'!M178+könyvtár!M178+gyermekjólét!M178+közművelődés!M178+civilszerv!M178+Fertőző!M178+'Egyéb szociális'!M178+'NEM KELL!!családseg.'!M178+'NEM KELL!Önkorm elsz.'!M178</f>
        <v>0</v>
      </c>
      <c r="N178" s="71">
        <f>igazgatás!N178+adók!N178+temető!N178+rendezvények!N178+'téli közf.'!N178+hosszúi.közf.!N178+'út üzemelt.'!N178+közvilágítás!N178+zöldterület!N178+'város-község'!N178+könyvtár!N178+gyermekjólét!N178+közművelődés!N178+civilszerv!N178+Fertőző!N178+'Egyéb szociális'!N178+'NEM KELL!!családseg.'!N178+'NEM KELL!Önkorm elsz.'!N178</f>
        <v>0</v>
      </c>
      <c r="O178" s="133" t="str">
        <f t="shared" si="6"/>
        <v xml:space="preserve"> </v>
      </c>
      <c r="P178" s="71">
        <f>igazgatás!P178+adók!P178+temető!P178+rendezvények!P178+'téli közf.'!P178+hosszúi.közf.!P178+'út üzemelt.'!P178+közvilágítás!P178+zöldterület!P178+'város-község'!P178+könyvtár!P178+gyermekjólét!P178+közművelődés!P178+civilszerv!P178+Fertőző!P178+'Egyéb szociális'!P178+'NEM KELL!!családseg.'!P178+'NEM KELL!Önkorm elsz.'!P178</f>
        <v>0</v>
      </c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71">
        <f>igazgatás!F179+adók!F179+temető!F179+rendezvények!F179+'téli közf.'!F179+hosszúi.közf.!F179+'út üzemelt.'!F179+közvilágítás!F179+zöldterület!F179+'város-község'!F179+könyvtár!F179+közművelődés!F179+gyermekjólét!F179+'Egyéb szociális'!F179+'NEM KELL!!családseg.'!F179+'NEM KELL!Önkorm elsz.'!F179</f>
        <v>0</v>
      </c>
      <c r="G179" s="71">
        <f>igazgatás!G179+adók!G179+temető!G179+rendezvények!G179+'téli közf.'!G179+hosszúi.közf.!G179+'út üzemelt.'!G179+közvilágítás!G179+zöldterület!G179+'város-község'!G179+könyvtár!G179+közművelődés!G179+gyermekjólét!G179+'Egyéb szociális'!G179+'NEM KELL!!családseg.'!G179+'NEM KELL!Önkorm elsz.'!G179</f>
        <v>0</v>
      </c>
      <c r="H179" s="71">
        <f>igazgatás!H179+adók!H179+temető!H179+rendezvények!H179+'téli közf.'!H179+hosszúi.közf.!H179+'út üzemelt.'!H179+közvilágítás!H179+zöldterület!H179+'város-község'!H179+könyvtár!H179+közművelődés!H179+gyermekjólét!H179+'Egyéb szociális'!H179+'NEM KELL!!családseg.'!H179+'NEM KELL!Önkorm elsz.'!H179</f>
        <v>0</v>
      </c>
      <c r="I179" s="71">
        <f>igazgatás!I179+adók!I179+temető!I179+rendezvények!I179+'téli közf.'!I179+hosszúi.közf.!I179+'út üzemelt.'!I179+közvilágítás!I179+zöldterület!I179+'város-község'!I179+könyvtár!I179+gyermekjólét!I179+közművelődés!I179+civilszerv!I179+Fertőző!I179+'Egyéb szociális'!I179+'NEM KELL!!családseg.'!I179+'NEM KELL!Önkorm elsz.'!I179</f>
        <v>0</v>
      </c>
      <c r="J179" s="133" t="str">
        <f t="shared" si="5"/>
        <v xml:space="preserve"> </v>
      </c>
      <c r="K179" s="71">
        <f>igazgatás!K179+adók!K179+temető!K179+rendezvények!K179+'téli közf.'!K179+hosszúi.közf.!K179+'út üzemelt.'!K179+közvilágítás!K179+zöldterület!K179+'város-község'!K179+könyvtár!K179+gyermekjólét!K179+közművelődés!K179+civilszerv!K179+Fertőző!K179+'Egyéb szociális'!K179+'NEM KELL!!családseg.'!K179+'NEM KELL!Önkorm elsz.'!K179</f>
        <v>0</v>
      </c>
      <c r="L179" s="71">
        <f>igazgatás!L179+adók!L179+temető!L179+rendezvények!L179+'téli közf.'!L179+hosszúi.közf.!L179+'út üzemelt.'!L179+közvilágítás!L179+zöldterület!L179+'város-község'!L179+könyvtár!L179+közművelődés!L179+gyermekjólét!L179+'Egyéb szociális'!L179+'NEM KELL!!családseg.'!L179+'NEM KELL!Önkorm elsz.'!L179</f>
        <v>0</v>
      </c>
      <c r="M179" s="71">
        <f>igazgatás!M179+adók!M179+temető!M179+rendezvények!M179+'téli közf.'!M179+hosszúi.közf.!M179+'út üzemelt.'!M179+közvilágítás!M179+zöldterület!M179+'város-község'!M179+könyvtár!M179+gyermekjólét!M179+közművelődés!M179+civilszerv!M179+Fertőző!M179+'Egyéb szociális'!M179+'NEM KELL!!családseg.'!M179+'NEM KELL!Önkorm elsz.'!M179</f>
        <v>0</v>
      </c>
      <c r="N179" s="71">
        <f>igazgatás!N179+adók!N179+temető!N179+rendezvények!N179+'téli közf.'!N179+hosszúi.közf.!N179+'út üzemelt.'!N179+közvilágítás!N179+zöldterület!N179+'város-község'!N179+könyvtár!N179+gyermekjólét!N179+közművelődés!N179+civilszerv!N179+Fertőző!N179+'Egyéb szociális'!N179+'NEM KELL!!családseg.'!N179+'NEM KELL!Önkorm elsz.'!N179</f>
        <v>0</v>
      </c>
      <c r="O179" s="133" t="str">
        <f t="shared" si="6"/>
        <v xml:space="preserve"> </v>
      </c>
      <c r="P179" s="71">
        <f>igazgatás!P179+adók!P179+temető!P179+rendezvények!P179+'téli közf.'!P179+hosszúi.közf.!P179+'út üzemelt.'!P179+közvilágítás!P179+zöldterület!P179+'város-község'!P179+könyvtár!P179+gyermekjólét!P179+közművelődés!P179+civilszerv!P179+Fertőző!P179+'Egyéb szociális'!P179+'NEM KELL!!családseg.'!P179+'NEM KELL!Önkorm elsz.'!P179</f>
        <v>0</v>
      </c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71">
        <f>igazgatás!F180+adók!F180+temető!F180+rendezvények!F180+'téli közf.'!F180+hosszúi.közf.!F180+'út üzemelt.'!F180+közvilágítás!F180+zöldterület!F180+'város-község'!F180+könyvtár!F180+közművelődés!F180+gyermekjólét!F180+'Egyéb szociális'!F180+'NEM KELL!!családseg.'!F180+'NEM KELL!Önkorm elsz.'!F180</f>
        <v>0</v>
      </c>
      <c r="G180" s="71">
        <f>igazgatás!G180+adók!G180+temető!G180+rendezvények!G180+'téli közf.'!G180+hosszúi.közf.!G180+'út üzemelt.'!G180+közvilágítás!G180+zöldterület!G180+'város-község'!G180+könyvtár!G180+közművelődés!G180+gyermekjólét!G180+'Egyéb szociális'!G180+'NEM KELL!!családseg.'!G180+'NEM KELL!Önkorm elsz.'!G180</f>
        <v>0</v>
      </c>
      <c r="H180" s="71">
        <f>igazgatás!H180+adók!H180+temető!H180+rendezvények!H180+'téli közf.'!H180+hosszúi.közf.!H180+'út üzemelt.'!H180+közvilágítás!H180+zöldterület!H180+'város-község'!H180+könyvtár!H180+közművelődés!H180+gyermekjólét!H180+'Egyéb szociális'!H180+'NEM KELL!!családseg.'!H180+'NEM KELL!Önkorm elsz.'!H180</f>
        <v>0</v>
      </c>
      <c r="I180" s="71">
        <f>igazgatás!I180+adók!I180+temető!I180+rendezvények!I180+'téli közf.'!I180+hosszúi.közf.!I180+'út üzemelt.'!I180+közvilágítás!I180+zöldterület!I180+'város-község'!I180+könyvtár!I180+gyermekjólét!I180+közművelődés!I180+civilszerv!I180+Fertőző!I180+'Egyéb szociális'!I180+'NEM KELL!!családseg.'!I180+'NEM KELL!Önkorm elsz.'!I180</f>
        <v>0</v>
      </c>
      <c r="J180" s="133" t="str">
        <f t="shared" si="5"/>
        <v xml:space="preserve"> </v>
      </c>
      <c r="K180" s="71">
        <f>igazgatás!K180+adók!K180+temető!K180+rendezvények!K180+'téli közf.'!K180+hosszúi.közf.!K180+'út üzemelt.'!K180+közvilágítás!K180+zöldterület!K180+'város-község'!K180+könyvtár!K180+gyermekjólét!K180+közművelődés!K180+civilszerv!K180+Fertőző!K180+'Egyéb szociális'!K180+'NEM KELL!!családseg.'!K180+'NEM KELL!Önkorm elsz.'!K180</f>
        <v>0</v>
      </c>
      <c r="L180" s="71">
        <f>igazgatás!L180+adók!L180+temető!L180+rendezvények!L180+'téli közf.'!L180+hosszúi.közf.!L180+'út üzemelt.'!L180+közvilágítás!L180+zöldterület!L180+'város-község'!L180+könyvtár!L180+közművelődés!L180+gyermekjólét!L180+'Egyéb szociális'!L180+'NEM KELL!!családseg.'!L180+'NEM KELL!Önkorm elsz.'!L180</f>
        <v>0</v>
      </c>
      <c r="M180" s="71">
        <f>igazgatás!M180+adók!M180+temető!M180+rendezvények!M180+'téli közf.'!M180+hosszúi.közf.!M180+'út üzemelt.'!M180+közvilágítás!M180+zöldterület!M180+'város-község'!M180+könyvtár!M180+gyermekjólét!M180+közművelődés!M180+civilszerv!M180+Fertőző!M180+'Egyéb szociális'!M180+'NEM KELL!!családseg.'!M180+'NEM KELL!Önkorm elsz.'!M180</f>
        <v>0</v>
      </c>
      <c r="N180" s="71">
        <f>igazgatás!N180+adók!N180+temető!N180+rendezvények!N180+'téli közf.'!N180+hosszúi.közf.!N180+'út üzemelt.'!N180+közvilágítás!N180+zöldterület!N180+'város-község'!N180+könyvtár!N180+gyermekjólét!N180+közművelődés!N180+civilszerv!N180+Fertőző!N180+'Egyéb szociális'!N180+'NEM KELL!!családseg.'!N180+'NEM KELL!Önkorm elsz.'!N180</f>
        <v>0</v>
      </c>
      <c r="O180" s="133" t="str">
        <f t="shared" si="6"/>
        <v xml:space="preserve"> </v>
      </c>
      <c r="P180" s="71">
        <f>igazgatás!P180+adók!P180+temető!P180+rendezvények!P180+'téli közf.'!P180+hosszúi.közf.!P180+'út üzemelt.'!P180+közvilágítás!P180+zöldterület!P180+'város-község'!P180+könyvtár!P180+gyermekjólét!P180+közművelődés!P180+civilszerv!P180+Fertőző!P180+'Egyéb szociális'!P180+'NEM KELL!!családseg.'!P180+'NEM KELL!Önkorm elsz.'!P180</f>
        <v>0</v>
      </c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71">
        <f>igazgatás!F181+adók!F181+temető!F181+rendezvények!F181+'téli közf.'!F181+hosszúi.közf.!F181+'út üzemelt.'!F181+közvilágítás!F181+zöldterület!F181+'város-község'!F181+könyvtár!F181+közművelődés!F181+gyermekjólét!F181+'Egyéb szociális'!F181+'NEM KELL!!családseg.'!F181+'NEM KELL!Önkorm elsz.'!F181</f>
        <v>0</v>
      </c>
      <c r="G181" s="71">
        <f>igazgatás!G181+adók!G181+temető!G181+rendezvények!G181+'téli közf.'!G181+hosszúi.közf.!G181+'út üzemelt.'!G181+közvilágítás!G181+zöldterület!G181+'város-község'!G181+könyvtár!G181+közművelődés!G181+gyermekjólét!G181+'Egyéb szociális'!G181+'NEM KELL!!családseg.'!G181+'NEM KELL!Önkorm elsz.'!G181</f>
        <v>0</v>
      </c>
      <c r="H181" s="71">
        <f>igazgatás!H181+adók!H181+temető!H181+rendezvények!H181+'téli közf.'!H181+hosszúi.közf.!H181+'út üzemelt.'!H181+közvilágítás!H181+zöldterület!H181+'város-község'!H181+könyvtár!H181+közművelődés!H181+gyermekjólét!H181+'Egyéb szociális'!H181+'NEM KELL!!családseg.'!H181+'NEM KELL!Önkorm elsz.'!H181</f>
        <v>0</v>
      </c>
      <c r="I181" s="71">
        <f>igazgatás!I181+adók!I181+temető!I181+rendezvények!I181+'téli közf.'!I181+hosszúi.közf.!I181+'út üzemelt.'!I181+közvilágítás!I181+zöldterület!I181+'város-község'!I181+könyvtár!I181+gyermekjólét!I181+közművelődés!I181+civilszerv!I181+Fertőző!I181+'Egyéb szociális'!I181+'NEM KELL!!családseg.'!I181+'NEM KELL!Önkorm elsz.'!I181</f>
        <v>0</v>
      </c>
      <c r="J181" s="133" t="str">
        <f t="shared" si="5"/>
        <v xml:space="preserve"> </v>
      </c>
      <c r="K181" s="71">
        <f>igazgatás!K181+adók!K181+temető!K181+rendezvények!K181+'téli közf.'!K181+hosszúi.közf.!K181+'út üzemelt.'!K181+közvilágítás!K181+zöldterület!K181+'város-község'!K181+könyvtár!K181+gyermekjólét!K181+közművelődés!K181+civilszerv!K181+Fertőző!K181+'Egyéb szociális'!K181+'NEM KELL!!családseg.'!K181+'NEM KELL!Önkorm elsz.'!K181</f>
        <v>0</v>
      </c>
      <c r="L181" s="71">
        <f>igazgatás!L181+adók!L181+temető!L181+rendezvények!L181+'téli közf.'!L181+hosszúi.közf.!L181+'út üzemelt.'!L181+közvilágítás!L181+zöldterület!L181+'város-község'!L181+könyvtár!L181+közművelődés!L181+gyermekjólét!L181+'Egyéb szociális'!L181+'NEM KELL!!családseg.'!L181+'NEM KELL!Önkorm elsz.'!L181</f>
        <v>0</v>
      </c>
      <c r="M181" s="71">
        <f>igazgatás!M181+adók!M181+temető!M181+rendezvények!M181+'téli közf.'!M181+hosszúi.közf.!M181+'út üzemelt.'!M181+közvilágítás!M181+zöldterület!M181+'város-község'!M181+könyvtár!M181+gyermekjólét!M181+közművelődés!M181+civilszerv!M181+Fertőző!M181+'Egyéb szociális'!M181+'NEM KELL!!családseg.'!M181+'NEM KELL!Önkorm elsz.'!M181</f>
        <v>0</v>
      </c>
      <c r="N181" s="71">
        <f>igazgatás!N181+adók!N181+temető!N181+rendezvények!N181+'téli közf.'!N181+hosszúi.közf.!N181+'út üzemelt.'!N181+közvilágítás!N181+zöldterület!N181+'város-község'!N181+könyvtár!N181+gyermekjólét!N181+közművelődés!N181+civilszerv!N181+Fertőző!N181+'Egyéb szociális'!N181+'NEM KELL!!családseg.'!N181+'NEM KELL!Önkorm elsz.'!N181</f>
        <v>0</v>
      </c>
      <c r="O181" s="133" t="str">
        <f t="shared" si="6"/>
        <v xml:space="preserve"> </v>
      </c>
      <c r="P181" s="71">
        <f>igazgatás!P181+adók!P181+temető!P181+rendezvények!P181+'téli közf.'!P181+hosszúi.közf.!P181+'út üzemelt.'!P181+közvilágítás!P181+zöldterület!P181+'város-község'!P181+könyvtár!P181+gyermekjólét!P181+közművelődés!P181+civilszerv!P181+Fertőző!P181+'Egyéb szociális'!P181+'NEM KELL!!családseg.'!P181+'NEM KELL!Önkorm elsz.'!P181</f>
        <v>0</v>
      </c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71">
        <f>igazgatás!F182+adók!F182+temető!F182+rendezvények!F182+'téli közf.'!F182+hosszúi.közf.!F182+'út üzemelt.'!F182+közvilágítás!F182+zöldterület!F182+'város-község'!F182+könyvtár!F182+közművelődés!F182+gyermekjólét!F182+'Egyéb szociális'!F182+'NEM KELL!!családseg.'!F182+'NEM KELL!Önkorm elsz.'!F182</f>
        <v>0</v>
      </c>
      <c r="G182" s="71">
        <f>igazgatás!G182+adók!G182+temető!G182+rendezvények!G182+'téli közf.'!G182+hosszúi.közf.!G182+'út üzemelt.'!G182+közvilágítás!G182+zöldterület!G182+'város-község'!G182+könyvtár!G182+közművelődés!G182+gyermekjólét!G182+'Egyéb szociális'!G182+'NEM KELL!!családseg.'!G182+'NEM KELL!Önkorm elsz.'!G182</f>
        <v>0</v>
      </c>
      <c r="H182" s="71">
        <f>igazgatás!H182+adók!H182+temető!H182+rendezvények!H182+'téli közf.'!H182+hosszúi.közf.!H182+'út üzemelt.'!H182+közvilágítás!H182+zöldterület!H182+'város-község'!H182+könyvtár!H182+közművelődés!H182+gyermekjólét!H182+'Egyéb szociális'!H182+'NEM KELL!!családseg.'!H182+'NEM KELL!Önkorm elsz.'!H182</f>
        <v>0</v>
      </c>
      <c r="I182" s="71">
        <f>igazgatás!I182+adók!I182+temető!I182+rendezvények!I182+'téli közf.'!I182+hosszúi.közf.!I182+'út üzemelt.'!I182+közvilágítás!I182+zöldterület!I182+'város-község'!I182+könyvtár!I182+gyermekjólét!I182+közművelődés!I182+civilszerv!I182+Fertőző!I182+'Egyéb szociális'!I182+'NEM KELL!!családseg.'!I182+'NEM KELL!Önkorm elsz.'!I182</f>
        <v>0</v>
      </c>
      <c r="J182" s="133" t="str">
        <f t="shared" si="5"/>
        <v xml:space="preserve"> </v>
      </c>
      <c r="K182" s="71">
        <f>igazgatás!K182+adók!K182+temető!K182+rendezvények!K182+'téli közf.'!K182+hosszúi.közf.!K182+'út üzemelt.'!K182+közvilágítás!K182+zöldterület!K182+'város-község'!K182+könyvtár!K182+gyermekjólét!K182+közművelődés!K182+civilszerv!K182+Fertőző!K182+'Egyéb szociális'!K182+'NEM KELL!!családseg.'!K182+'NEM KELL!Önkorm elsz.'!K182</f>
        <v>0</v>
      </c>
      <c r="L182" s="71">
        <f>igazgatás!L182+adók!L182+temető!L182+rendezvények!L182+'téli közf.'!L182+hosszúi.közf.!L182+'út üzemelt.'!L182+közvilágítás!L182+zöldterület!L182+'város-község'!L182+könyvtár!L182+közművelődés!L182+gyermekjólét!L182+'Egyéb szociális'!L182+'NEM KELL!!családseg.'!L182+'NEM KELL!Önkorm elsz.'!L182</f>
        <v>0</v>
      </c>
      <c r="M182" s="71">
        <f>igazgatás!M182+adók!M182+temető!M182+rendezvények!M182+'téli közf.'!M182+hosszúi.közf.!M182+'út üzemelt.'!M182+közvilágítás!M182+zöldterület!M182+'város-község'!M182+könyvtár!M182+gyermekjólét!M182+közművelődés!M182+civilszerv!M182+Fertőző!M182+'Egyéb szociális'!M182+'NEM KELL!!családseg.'!M182+'NEM KELL!Önkorm elsz.'!M182</f>
        <v>0</v>
      </c>
      <c r="N182" s="71">
        <f>igazgatás!N182+adók!N182+temető!N182+rendezvények!N182+'téli közf.'!N182+hosszúi.közf.!N182+'út üzemelt.'!N182+közvilágítás!N182+zöldterület!N182+'város-község'!N182+könyvtár!N182+gyermekjólét!N182+közművelődés!N182+civilszerv!N182+Fertőző!N182+'Egyéb szociális'!N182+'NEM KELL!!családseg.'!N182+'NEM KELL!Önkorm elsz.'!N182</f>
        <v>0</v>
      </c>
      <c r="O182" s="133" t="str">
        <f t="shared" si="6"/>
        <v xml:space="preserve"> </v>
      </c>
      <c r="P182" s="71">
        <f>igazgatás!P182+adók!P182+temető!P182+rendezvények!P182+'téli közf.'!P182+hosszúi.közf.!P182+'út üzemelt.'!P182+közvilágítás!P182+zöldterület!P182+'város-község'!P182+könyvtár!P182+gyermekjólét!P182+közművelődés!P182+civilszerv!P182+Fertőző!P182+'Egyéb szociális'!P182+'NEM KELL!!családseg.'!P182+'NEM KELL!Önkorm elsz.'!P182</f>
        <v>0</v>
      </c>
    </row>
    <row r="183" spans="1:16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71">
        <f>igazgatás!F183+adók!F183+temető!F183+rendezvények!F183+'téli közf.'!F183+hosszúi.közf.!F183+'út üzemelt.'!F183+közvilágítás!F183+zöldterület!F183+'város-község'!F183+könyvtár!F183+közművelődés!F183+gyermekjólét!F183+'Egyéb szociális'!F183+'NEM KELL!!családseg.'!F183+'NEM KELL!Önkorm elsz.'!F183</f>
        <v>236</v>
      </c>
      <c r="G183" s="71">
        <f>igazgatás!G183+adók!G183+temető!G183+rendezvények!G183+'téli közf.'!G183+hosszúi.közf.!G183+'út üzemelt.'!G183+közvilágítás!G183+zöldterület!G183+'város-község'!G183+könyvtár!G183+közművelődés!G183+gyermekjólét!G183+'Egyéb szociális'!G183+'NEM KELL!!családseg.'!G183+'NEM KELL!Önkorm elsz.'!G183</f>
        <v>31</v>
      </c>
      <c r="H183" s="71">
        <f>igazgatás!H183+adók!H183+temető!H183+rendezvények!H183+'téli közf.'!H183+hosszúi.közf.!H183+'út üzemelt.'!H183+közvilágítás!H183+zöldterület!H183+'város-község'!H183+könyvtár!H183+közművelődés!H183+gyermekjólét!H183+'Egyéb szociális'!H183+'NEM KELL!!családseg.'!H183+'NEM KELL!Önkorm elsz.'!H183</f>
        <v>267</v>
      </c>
      <c r="I183" s="71">
        <f>igazgatás!I183+adók!I183+temető!I183+rendezvények!I183+'téli közf.'!I183+hosszúi.közf.!I183+'út üzemelt.'!I183+közvilágítás!I183+zöldterület!I183+'város-község'!I183+könyvtár!I183+gyermekjólét!I183+közművelődés!I183+civilszerv!I183+Fertőző!I183+'Egyéb szociális'!I183+'NEM KELL!!családseg.'!I183+'NEM KELL!Önkorm elsz.'!I183</f>
        <v>20000</v>
      </c>
      <c r="J183" s="133">
        <f t="shared" si="5"/>
        <v>74.906367041198507</v>
      </c>
      <c r="K183" s="71">
        <f>igazgatás!K183+adók!K183+temető!K183+rendezvények!K183+'téli közf.'!K183+hosszúi.közf.!K183+'út üzemelt.'!K183+közvilágítás!K183+zöldterület!K183+'város-község'!K183+könyvtár!K183+gyermekjólét!K183+közművelődés!K183+civilszerv!K183+Fertőző!K183+'Egyéb szociális'!K183+'NEM KELL!!családseg.'!K183+'NEM KELL!Önkorm elsz.'!K183</f>
        <v>20000</v>
      </c>
      <c r="L183" s="71"/>
      <c r="M183" s="71"/>
      <c r="N183" s="71">
        <f>igazgatás!N183+adók!N183+temető!N183+rendezvények!N183+'téli közf.'!N183+hosszúi.közf.!N183+'út üzemelt.'!N183+közvilágítás!N183+zöldterület!N183+'város-község'!N183+könyvtár!N183+gyermekjólét!N183+közművelődés!N183+civilszerv!N183+Fertőző!N183+'Egyéb szociális'!N183+'NEM KELL!!családseg.'!N183+'NEM KELL!Önkorm elsz.'!N183</f>
        <v>5000</v>
      </c>
      <c r="O183" s="133" t="str">
        <f t="shared" si="6"/>
        <v xml:space="preserve"> </v>
      </c>
      <c r="P183" s="71">
        <f>igazgatás!P183+adók!P183+temető!P183+rendezvények!P183+'téli közf.'!P183+hosszúi.közf.!P183+'út üzemelt.'!P183+közvilágítás!P183+zöldterület!P183+'város-község'!P183+könyvtár!P183+gyermekjólét!P183+közművelődés!P183+civilszerv!P183+Fertőző!P183+'Egyéb szociális'!P183+'NEM KELL!!családseg.'!P183+'NEM KELL!Önkorm elsz.'!P183</f>
        <v>20000</v>
      </c>
    </row>
    <row r="184" spans="1:16" x14ac:dyDescent="0.2">
      <c r="A184" s="374"/>
      <c r="B184" s="375"/>
      <c r="C184" s="35" t="s">
        <v>1054</v>
      </c>
      <c r="D184" s="16" t="s">
        <v>314</v>
      </c>
      <c r="E184" s="16"/>
      <c r="F184" s="71"/>
      <c r="G184" s="71"/>
      <c r="H184" s="71"/>
      <c r="I184" s="71">
        <f>igazgatás!I184+adók!I184+temető!I184+rendezvények!I184+'téli közf.'!I184+hosszúi.közf.!I184+'út üzemelt.'!I184+közvilágítás!I184+zöldterület!I184+'város-község'!I184+könyvtár!I184+gyermekjólét!I184+közművelődés!I184+civilszerv!I184+Fertőző!I184+'Egyéb szociális'!I184+'NEM KELL!!családseg.'!I184+'NEM KELL!Önkorm elsz.'!I184</f>
        <v>0</v>
      </c>
      <c r="J184" s="133" t="str">
        <f t="shared" ref="J184" si="7">IF(H184=0," ",I184/H184)</f>
        <v xml:space="preserve"> </v>
      </c>
      <c r="K184" s="71">
        <f>igazgatás!K184+adók!K184+temető!K184+rendezvények!K184+'téli közf.'!K184+hosszúi.közf.!K184+'út üzemelt.'!K184+közvilágítás!K184+zöldterület!K184+'város-község'!K184+könyvtár!K184+gyermekjólét!K184+közművelődés!K184+civilszerv!K184+Fertőző!K184+'Egyéb szociális'!K184+'NEM KELL!!családseg.'!K184+'NEM KELL!Önkorm elsz.'!K184</f>
        <v>1000000</v>
      </c>
      <c r="L184" s="71"/>
      <c r="M184" s="71"/>
      <c r="N184" s="71">
        <f>igazgatás!N184+adók!N184+temető!N184+rendezvények!N184+'téli közf.'!N184+hosszúi.közf.!N184+'út üzemelt.'!N184+közvilágítás!N184+zöldterület!N184+'város-község'!N184+könyvtár!N184+gyermekjólét!N184+közművelődés!N184+civilszerv!N184+Fertőző!N184+'Egyéb szociális'!N184+'NEM KELL!!családseg.'!N184+'NEM KELL!Önkorm elsz.'!N184</f>
        <v>952918</v>
      </c>
      <c r="O184" s="133"/>
      <c r="P184" s="71"/>
    </row>
    <row r="185" spans="1:16" s="80" customFormat="1" ht="15.75" x14ac:dyDescent="0.25">
      <c r="A185" s="402" t="s">
        <v>339</v>
      </c>
      <c r="B185" s="403"/>
      <c r="C185" s="4" t="s">
        <v>340</v>
      </c>
      <c r="D185" s="15" t="s">
        <v>341</v>
      </c>
      <c r="E185" s="15"/>
      <c r="F185" s="72">
        <f>igazgatás!F184+adók!F185+temető!F184+rendezvények!F184+'téli közf.'!F184+hosszúi.közf.!F184+'út üzemelt.'!F184+közvilágítás!F184+zöldterület!F184+'város-község'!F184+könyvtár!F184+közművelődés!F184+gyermekjólét!F184+'Egyéb szociális'!F184+'NEM KELL!!családseg.'!F184+'NEM KELL!Önkorm elsz.'!F184</f>
        <v>4260</v>
      </c>
      <c r="G185" s="72">
        <f>igazgatás!G184+adók!G185+temető!G184+rendezvények!G184+'téli közf.'!G184+hosszúi.közf.!G184+'út üzemelt.'!G184+közvilágítás!G184+zöldterület!G184+'város-község'!G184+könyvtár!G184+közművelődés!G184+gyermekjólét!G184+'Egyéb szociális'!G184+'NEM KELL!!családseg.'!G184+'NEM KELL!Önkorm elsz.'!G184</f>
        <v>1361</v>
      </c>
      <c r="H185" s="72">
        <f>igazgatás!H184+adók!H185+temető!H184+rendezvények!H184+'téli közf.'!H184+hosszúi.közf.!H184+'út üzemelt.'!H184+közvilágítás!H184+zöldterület!H184+'város-község'!H184+könyvtár!H184+közművelődés!H184+gyermekjólét!H184+'Egyéb szociális'!H184+'NEM KELL!!családseg.'!H184+'NEM KELL!Önkorm elsz.'!H184</f>
        <v>5621</v>
      </c>
      <c r="I185" s="72">
        <f>igazgatás!I184+adók!I185+temető!I184+rendezvények!I184+'téli közf.'!I184+hosszúi.közf.!I184+'út üzemelt.'!I184+közvilágítás!I184+zöldterület!I184+'város-község'!I184+könyvtár!I184+gyermekjólét!I184+közművelődés!I184+civilszerv!I184+Fertőző!I184+'Egyéb szociális'!I184+'NEM KELL!!családseg.'!I184+'NEM KELL!Önkorm elsz.'!I184</f>
        <v>13170077</v>
      </c>
      <c r="J185" s="72" t="e">
        <f>igazgatás!J184+adók!J185+temető!J184+rendezvények!J184+'téli közf.'!J184+hosszúi.közf.!J184+'út üzemelt.'!J184+közvilágítás!J184+zöldterület!J184+'város-község'!J184+könyvtár!J184+közművelődés!J184+gyermekjólét!J184+'Egyéb szociális'!J184+'NEM KELL!!családseg.'!J184+'NEM KELL!Önkorm elsz.'!J184</f>
        <v>#VALUE!</v>
      </c>
      <c r="K185" s="72">
        <f>igazgatás!K184+adók!K185+temető!K184+rendezvények!K184+'téli közf.'!K184+hosszúi.közf.!K184+'út üzemelt.'!K184+közvilágítás!K184+zöldterület!K184+'város-község'!K184+könyvtár!K184+gyermekjólét!K184+közművelődés!K184+civilszerv!K184+Fertőző!K184+'Egyéb szociális'!K184+'NEM KELL!!családseg.'!K184+'NEM KELL!Önkorm elsz.'!K184</f>
        <v>10150000</v>
      </c>
      <c r="L185" s="72">
        <f>igazgatás!L184+adók!L185+temető!L184+rendezvények!L184+'téli közf.'!L184+hosszúi.közf.!L184+'út üzemelt.'!L184+közvilágítás!L184+zöldterület!L184+'város-község'!L184+könyvtár!L184+közművelődés!L184+gyermekjólét!L184+'Egyéb szociális'!L184+'NEM KELL!!családseg.'!L184+'NEM KELL!Önkorm elsz.'!L184</f>
        <v>-960833</v>
      </c>
      <c r="M185" s="72">
        <f>igazgatás!M184+adók!M185+temető!M184+rendezvények!M184+'téli közf.'!M184+hosszúi.közf.!M184+'út üzemelt.'!M184+közvilágítás!M184+zöldterület!M184+'város-község'!M184+könyvtár!M184+gyermekjólét!M184+közművelődés!M184+civilszerv!M184+Fertőző!M184+'Egyéb szociális'!M184+'NEM KELL!!családseg.'!M184+'NEM KELL!Önkorm elsz.'!M184</f>
        <v>9189167</v>
      </c>
      <c r="N185" s="72">
        <f>igazgatás!N184+adók!N185+temető!N184+rendezvények!N184+'téli közf.'!N184+hosszúi.közf.!N184+'út üzemelt.'!N184+közvilágítás!N184+zöldterület!N184+'város-község'!N184+könyvtár!N184+gyermekjólét!N184+közművelődés!N184+civilszerv!N184+Fertőző!N184+'Egyéb szociális'!N184+'NEM KELL!!családseg.'!N184+'NEM KELL!Önkorm elsz.'!N184</f>
        <v>9176234</v>
      </c>
      <c r="O185" s="143">
        <f t="shared" si="6"/>
        <v>0.99859258189561684</v>
      </c>
      <c r="P185" s="72">
        <f>igazgatás!P184+adók!P185+temető!P184+rendezvények!P184+'téli közf.'!P184+hosszúi.közf.!P184+'út üzemelt.'!P184+közvilágítás!P184+zöldterület!P184+'város-község'!P184+könyvtár!P184+gyermekjólét!P184+közművelődés!P184+civilszerv!P184+Fertőző!P184+'Egyéb szociális'!P184+'NEM KELL!!családseg.'!P184+'NEM KELL!Önkorm elsz.'!P184</f>
        <v>10150000</v>
      </c>
    </row>
    <row r="186" spans="1:16" x14ac:dyDescent="0.2">
      <c r="A186" s="400" t="s">
        <v>342</v>
      </c>
      <c r="B186" s="401"/>
      <c r="C186" s="5" t="s">
        <v>343</v>
      </c>
      <c r="D186" s="14" t="s">
        <v>344</v>
      </c>
      <c r="E186" s="14"/>
      <c r="F186" s="71">
        <f>igazgatás!F185+adók!F186+temető!F185+rendezvények!F185+'téli közf.'!F185+hosszúi.közf.!F185+'út üzemelt.'!F185+közvilágítás!F185+zöldterület!F185+'város-község'!F185+könyvtár!F185+közművelődés!F185+gyermekjólét!F185+'Egyéb szociális'!F185+'NEM KELL!!családseg.'!F185+'NEM KELL!Önkorm elsz.'!F185</f>
        <v>0</v>
      </c>
      <c r="G186" s="71">
        <f>igazgatás!G185+adók!G186+temető!G185+rendezvények!G185+'téli közf.'!G185+hosszúi.közf.!G185+'út üzemelt.'!G185+közvilágítás!G185+zöldterület!G185+'város-község'!G185+könyvtár!G185+közművelődés!G185+gyermekjólét!G185+'Egyéb szociális'!G185+'NEM KELL!!családseg.'!G185+'NEM KELL!Önkorm elsz.'!G185</f>
        <v>0</v>
      </c>
      <c r="H186" s="71">
        <f>igazgatás!H185+adók!H186+temető!H185+rendezvények!H185+'téli közf.'!H185+hosszúi.közf.!H185+'út üzemelt.'!H185+közvilágítás!H185+zöldterület!H185+'város-község'!H185+könyvtár!H185+közművelődés!H185+gyermekjólét!H185+'Egyéb szociális'!H185+'NEM KELL!!családseg.'!H185+'NEM KELL!Önkorm elsz.'!H185</f>
        <v>0</v>
      </c>
      <c r="I186" s="71">
        <f>igazgatás!I185+adók!I186+temető!I185+rendezvények!I185+'téli közf.'!I185+hosszúi.közf.!I185+'út üzemelt.'!I185+közvilágítás!I185+zöldterület!I185+'város-község'!I185+könyvtár!I185+gyermekjólét!I185+közművelődés!I185+civilszerv!I185+Fertőző!I185+'Egyéb szociális'!I185+'NEM KELL!!családseg.'!I185+'NEM KELL!Önkorm elsz.'!I185</f>
        <v>0</v>
      </c>
      <c r="J186" s="133" t="str">
        <f t="shared" si="5"/>
        <v xml:space="preserve"> </v>
      </c>
      <c r="K186" s="71">
        <f>igazgatás!K185+adók!K186+temető!K185+rendezvények!K185+'téli közf.'!K185+hosszúi.közf.!K185+'út üzemelt.'!K185+közvilágítás!K185+zöldterület!K185+'város-község'!K185+könyvtár!K185+gyermekjólét!K185+közművelődés!K185+civilszerv!K185+Fertőző!K185+'Egyéb szociális'!K185+'NEM KELL!!családseg.'!K185+'NEM KELL!Önkorm elsz.'!K185</f>
        <v>0</v>
      </c>
      <c r="L186" s="71">
        <f>igazgatás!L185+adók!L186+temető!L185+rendezvények!L185+'téli közf.'!L185+hosszúi.közf.!L185+'út üzemelt.'!L185+közvilágítás!L185+zöldterület!L185+'város-község'!L185+könyvtár!L185+közművelődés!L185+gyermekjólét!L185+'Egyéb szociális'!L185+'NEM KELL!!családseg.'!L185+'NEM KELL!Önkorm elsz.'!L185</f>
        <v>0</v>
      </c>
      <c r="M186" s="71">
        <f>igazgatás!M185+adók!M186+temető!M185+rendezvények!M185+'téli közf.'!M185+hosszúi.közf.!M185+'út üzemelt.'!M185+közvilágítás!M185+zöldterület!M185+'város-község'!M185+könyvtár!M185+gyermekjólét!M185+közművelődés!M185+civilszerv!M185+Fertőző!M185+'Egyéb szociális'!M185+'NEM KELL!!családseg.'!M185+'NEM KELL!Önkorm elsz.'!M185</f>
        <v>0</v>
      </c>
      <c r="N186" s="71">
        <f>igazgatás!N185+adók!N186+temető!N185+rendezvények!N185+'téli közf.'!N185+hosszúi.közf.!N185+'út üzemelt.'!N185+közvilágítás!N185+zöldterület!N185+'város-község'!N185+könyvtár!N185+gyermekjólét!N185+közművelődés!N185+civilszerv!N185+Fertőző!N185+'Egyéb szociális'!N185+'NEM KELL!!családseg.'!N185+'NEM KELL!Önkorm elsz.'!N185</f>
        <v>0</v>
      </c>
      <c r="O186" s="133" t="str">
        <f t="shared" si="6"/>
        <v xml:space="preserve"> </v>
      </c>
      <c r="P186" s="71">
        <f>igazgatás!P185+adók!P186+temető!P185+rendezvények!P185+'téli közf.'!P185+hosszúi.közf.!P185+'út üzemelt.'!P185+közvilágítás!P185+zöldterület!P185+'város-község'!P185+könyvtár!P185+gyermekjólét!P185+közművelődés!P185+civilszerv!P185+Fertőző!P185+'Egyéb szociális'!P185+'NEM KELL!!családseg.'!P185+'NEM KELL!Önkorm elsz.'!P185</f>
        <v>0</v>
      </c>
    </row>
    <row r="187" spans="1:16" x14ac:dyDescent="0.2">
      <c r="A187" s="400" t="s">
        <v>345</v>
      </c>
      <c r="B187" s="401"/>
      <c r="C187" s="5" t="s">
        <v>515</v>
      </c>
      <c r="D187" s="14" t="s">
        <v>346</v>
      </c>
      <c r="E187" s="14"/>
      <c r="F187" s="71">
        <f>igazgatás!F186+adók!F187+temető!F186+rendezvények!F186+'téli közf.'!F186+hosszúi.közf.!F186+'út üzemelt.'!F186+közvilágítás!F186+zöldterület!F186+'város-község'!F186+könyvtár!F186+közművelődés!F186+gyermekjólét!F186+'Egyéb szociális'!F186+'NEM KELL!!családseg.'!F186+'NEM KELL!Önkorm elsz.'!F186</f>
        <v>300</v>
      </c>
      <c r="G187" s="71">
        <f>igazgatás!G186+adók!G187+temető!G186+rendezvények!G186+'téli közf.'!G186+hosszúi.közf.!G186+'út üzemelt.'!G186+közvilágítás!G186+zöldterület!G186+'város-község'!G186+könyvtár!G186+közművelődés!G186+gyermekjólét!G186+'Egyéb szociális'!G186+'NEM KELL!!családseg.'!G186+'NEM KELL!Önkorm elsz.'!G186</f>
        <v>0</v>
      </c>
      <c r="H187" s="71">
        <f>igazgatás!H186+adók!H187+temető!H186+rendezvények!H186+'téli közf.'!H186+hosszúi.közf.!H186+'út üzemelt.'!H186+közvilágítás!H186+zöldterület!H186+'város-község'!H186+könyvtár!H186+közművelődés!H186+gyermekjólét!H186+'Egyéb szociális'!H186+'NEM KELL!!családseg.'!H186+'NEM KELL!Önkorm elsz.'!H186</f>
        <v>300</v>
      </c>
      <c r="I187" s="71">
        <f>igazgatás!I186+adók!I187+temető!I186+rendezvények!I186+'téli közf.'!I186+hosszúi.közf.!I186+'út üzemelt.'!I186+közvilágítás!I186+zöldterület!I186+'város-község'!I186+könyvtár!I186+gyermekjólét!I186+közművelődés!I186+civilszerv!I186+Fertőző!I186+'Egyéb szociális'!I186+'NEM KELL!!családseg.'!I186+'NEM KELL!Önkorm elsz.'!I186</f>
        <v>103000</v>
      </c>
      <c r="J187" s="133">
        <f t="shared" si="5"/>
        <v>343.33333333333331</v>
      </c>
      <c r="K187" s="71">
        <f>igazgatás!K186+adók!K187+temető!K186+rendezvények!K186+'téli közf.'!K186+hosszúi.közf.!K186+'út üzemelt.'!K186+közvilágítás!K186+zöldterület!K186+'város-község'!K186+könyvtár!K186+gyermekjólét!K186+közművelődés!K186+civilszerv!K186+Fertőző!K186+'Egyéb szociális'!K186+'NEM KELL!!családseg.'!K186+'NEM KELL!Önkorm elsz.'!K186</f>
        <v>105000</v>
      </c>
      <c r="L187" s="71">
        <f>igazgatás!L186+adók!L187+temető!L186+rendezvények!L186+'téli közf.'!L186+hosszúi.közf.!L186+'út üzemelt.'!L186+közvilágítás!L186+zöldterület!L186+'város-község'!L186+könyvtár!L186+közművelődés!L186+gyermekjólét!L186+'Egyéb szociális'!L186+'NEM KELL!!családseg.'!L186+'NEM KELL!Önkorm elsz.'!L186</f>
        <v>0</v>
      </c>
      <c r="M187" s="71">
        <f>igazgatás!M186+adók!M187+temető!M186+rendezvények!M186+'téli közf.'!M186+hosszúi.közf.!M186+'út üzemelt.'!M186+közvilágítás!M186+zöldterület!M186+'város-község'!M186+könyvtár!M186+gyermekjólét!M186+közművelődés!M186+civilszerv!M186+Fertőző!M186+'Egyéb szociális'!M186+'NEM KELL!!családseg.'!M186+'NEM KELL!Önkorm elsz.'!M186</f>
        <v>105000</v>
      </c>
      <c r="N187" s="71">
        <f>igazgatás!N186+adók!N187+temető!N186+rendezvények!N186+'téli közf.'!N186+hosszúi.közf.!N186+'út üzemelt.'!N186+közvilágítás!N186+zöldterület!N186+'város-község'!N186+könyvtár!N186+gyermekjólét!N186+közművelődés!N186+civilszerv!N186+Fertőző!N186+'Egyéb szociális'!N186+'NEM KELL!!családseg.'!N186+'NEM KELL!Önkorm elsz.'!N186</f>
        <v>70100</v>
      </c>
      <c r="O187" s="133">
        <f t="shared" si="6"/>
        <v>0.66761904761904767</v>
      </c>
      <c r="P187" s="71">
        <f>igazgatás!P186+adók!P187+temető!P186+rendezvények!P186+'téli közf.'!P186+hosszúi.közf.!P186+'út üzemelt.'!P186+közvilágítás!P186+zöldterület!P186+'város-község'!P186+könyvtár!P186+gyermekjólét!P186+közművelődés!P186+civilszerv!P186+Fertőző!P186+'Egyéb szociális'!P186+'NEM KELL!!családseg.'!P186+'NEM KELL!Önkorm elsz.'!P186</f>
        <v>105000</v>
      </c>
    </row>
    <row r="188" spans="1:16" ht="15" customHeight="1" x14ac:dyDescent="0.2">
      <c r="A188" s="400" t="s">
        <v>347</v>
      </c>
      <c r="B188" s="401"/>
      <c r="C188" s="6" t="s">
        <v>348</v>
      </c>
      <c r="D188" s="16" t="s">
        <v>346</v>
      </c>
      <c r="E188" s="16"/>
      <c r="F188" s="71">
        <f>igazgatás!F187+adók!F188+temető!F187+rendezvények!F187+'téli közf.'!F187+hosszúi.közf.!F187+'út üzemelt.'!F187+közvilágítás!F187+zöldterület!F187+'város-község'!F187+könyvtár!F187+közművelődés!F187+gyermekjólét!F187+'Egyéb szociális'!F187+'NEM KELL!!családseg.'!F187+'NEM KELL!Önkorm elsz.'!F187</f>
        <v>0</v>
      </c>
      <c r="G188" s="71">
        <f>igazgatás!G187+adók!G188+temető!G187+rendezvények!G187+'téli közf.'!G187+hosszúi.közf.!G187+'út üzemelt.'!G187+közvilágítás!G187+zöldterület!G187+'város-község'!G187+könyvtár!G187+közművelődés!G187+gyermekjólét!G187+'Egyéb szociális'!G187+'NEM KELL!!családseg.'!G187+'NEM KELL!Önkorm elsz.'!G187</f>
        <v>0</v>
      </c>
      <c r="H188" s="71">
        <f>igazgatás!H187+adók!H188+temető!H187+rendezvények!H187+'téli közf.'!H187+hosszúi.közf.!H187+'út üzemelt.'!H187+közvilágítás!H187+zöldterület!H187+'város-község'!H187+könyvtár!H187+közművelődés!H187+gyermekjólét!H187+'Egyéb szociális'!H187+'NEM KELL!!családseg.'!H187+'NEM KELL!Önkorm elsz.'!H187</f>
        <v>0</v>
      </c>
      <c r="I188" s="71">
        <f>igazgatás!I187+adók!I188+temető!I187+rendezvények!I187+'téli közf.'!I187+hosszúi.közf.!I187+'út üzemelt.'!I187+közvilágítás!I187+zöldterület!I187+'város-község'!I187+könyvtár!I187+gyermekjólét!I187+közművelődés!I187+civilszerv!I187+Fertőző!I187+'Egyéb szociális'!I187+'NEM KELL!!családseg.'!I187+'NEM KELL!Önkorm elsz.'!I187</f>
        <v>0</v>
      </c>
      <c r="J188" s="133" t="str">
        <f t="shared" si="5"/>
        <v xml:space="preserve"> </v>
      </c>
      <c r="K188" s="71">
        <f>igazgatás!K187+adók!K188+temető!K187+rendezvények!K187+'téli közf.'!K187+hosszúi.közf.!K187+'út üzemelt.'!K187+közvilágítás!K187+zöldterület!K187+'város-község'!K187+könyvtár!K187+gyermekjólét!K187+közművelődés!K187+civilszerv!K187+Fertőző!K187+'Egyéb szociális'!K187+'NEM KELL!!családseg.'!K187+'NEM KELL!Önkorm elsz.'!K187</f>
        <v>0</v>
      </c>
      <c r="L188" s="71">
        <f>igazgatás!L187+adók!L188+temető!L187+rendezvények!L187+'téli közf.'!L187+hosszúi.közf.!L187+'út üzemelt.'!L187+közvilágítás!L187+zöldterület!L187+'város-község'!L187+könyvtár!L187+közművelődés!L187+gyermekjólét!L187+'Egyéb szociális'!L187+'NEM KELL!!családseg.'!L187+'NEM KELL!Önkorm elsz.'!L187</f>
        <v>0</v>
      </c>
      <c r="M188" s="71">
        <f>igazgatás!M187+adók!M188+temető!M187+rendezvények!M187+'téli közf.'!M187+hosszúi.közf.!M187+'út üzemelt.'!M187+közvilágítás!M187+zöldterület!M187+'város-község'!M187+könyvtár!M187+gyermekjólét!M187+közművelődés!M187+civilszerv!M187+Fertőző!M187+'Egyéb szociális'!M187+'NEM KELL!!családseg.'!M187+'NEM KELL!Önkorm elsz.'!M187</f>
        <v>0</v>
      </c>
      <c r="N188" s="71">
        <f>igazgatás!N187+adók!N188+temető!N187+rendezvények!N187+'téli közf.'!N187+hosszúi.közf.!N187+'út üzemelt.'!N187+közvilágítás!N187+zöldterület!N187+'város-község'!N187+könyvtár!N187+gyermekjólét!N187+közművelődés!N187+civilszerv!N187+Fertőző!N187+'Egyéb szociális'!N187+'NEM KELL!!családseg.'!N187+'NEM KELL!Önkorm elsz.'!N187</f>
        <v>0</v>
      </c>
      <c r="O188" s="133" t="str">
        <f t="shared" si="6"/>
        <v xml:space="preserve"> </v>
      </c>
      <c r="P188" s="71">
        <f>igazgatás!P187+adók!P188+temető!P187+rendezvények!P187+'téli közf.'!P187+hosszúi.közf.!P187+'út üzemelt.'!P187+közvilágítás!P187+zöldterület!P187+'város-község'!P187+könyvtár!P187+gyermekjólét!P187+közművelődés!P187+civilszerv!P187+Fertőző!P187+'Egyéb szociális'!P187+'NEM KELL!!családseg.'!P187+'NEM KELL!Önkorm elsz.'!P187</f>
        <v>0</v>
      </c>
    </row>
    <row r="189" spans="1:16" ht="25.5" customHeight="1" x14ac:dyDescent="0.2">
      <c r="A189" s="400" t="s">
        <v>349</v>
      </c>
      <c r="B189" s="401"/>
      <c r="C189" s="5" t="s">
        <v>350</v>
      </c>
      <c r="D189" s="16" t="s">
        <v>346</v>
      </c>
      <c r="E189" s="16"/>
      <c r="F189" s="71">
        <f>igazgatás!F188+adók!F189+temető!F188+rendezvények!F188+'téli közf.'!F188+hosszúi.közf.!F188+'út üzemelt.'!F188+közvilágítás!F188+zöldterület!F188+'város-község'!F188+könyvtár!F188+közművelődés!F188+gyermekjólét!F188+'Egyéb szociális'!F188+'NEM KELL!!családseg.'!F188+'NEM KELL!Önkorm elsz.'!F188</f>
        <v>0</v>
      </c>
      <c r="G189" s="71">
        <f>igazgatás!G188+adók!G189+temető!G188+rendezvények!G188+'téli közf.'!G188+hosszúi.közf.!G188+'út üzemelt.'!G188+közvilágítás!G188+zöldterület!G188+'város-község'!G188+könyvtár!G188+közművelődés!G188+gyermekjólét!G188+'Egyéb szociális'!G188+'NEM KELL!!családseg.'!G188+'NEM KELL!Önkorm elsz.'!G188</f>
        <v>0</v>
      </c>
      <c r="H189" s="71">
        <f>igazgatás!H188+adók!H189+temető!H188+rendezvények!H188+'téli közf.'!H188+hosszúi.közf.!H188+'út üzemelt.'!H188+közvilágítás!H188+zöldterület!H188+'város-község'!H188+könyvtár!H188+közművelődés!H188+gyermekjólét!H188+'Egyéb szociális'!H188+'NEM KELL!!családseg.'!H188+'NEM KELL!Önkorm elsz.'!H188</f>
        <v>0</v>
      </c>
      <c r="I189" s="71">
        <f>igazgatás!I188+adók!I189+temető!I188+rendezvények!I188+'téli közf.'!I188+hosszúi.közf.!I188+'út üzemelt.'!I188+közvilágítás!I188+zöldterület!I188+'város-község'!I188+könyvtár!I188+gyermekjólét!I188+közművelődés!I188+civilszerv!I188+Fertőző!I188+'Egyéb szociális'!I188+'NEM KELL!!családseg.'!I188+'NEM KELL!Önkorm elsz.'!I188</f>
        <v>0</v>
      </c>
      <c r="J189" s="133" t="str">
        <f t="shared" si="5"/>
        <v xml:space="preserve"> </v>
      </c>
      <c r="K189" s="71">
        <f>igazgatás!K188+adók!K189+temető!K188+rendezvények!K188+'téli közf.'!K188+hosszúi.közf.!K188+'út üzemelt.'!K188+közvilágítás!K188+zöldterület!K188+'város-község'!K188+könyvtár!K188+gyermekjólét!K188+közművelődés!K188+civilszerv!K188+Fertőző!K188+'Egyéb szociális'!K188+'NEM KELL!!családseg.'!K188+'NEM KELL!Önkorm elsz.'!K188</f>
        <v>0</v>
      </c>
      <c r="L189" s="71">
        <f>igazgatás!L188+adók!L189+temető!L188+rendezvények!L188+'téli közf.'!L188+hosszúi.közf.!L188+'út üzemelt.'!L188+közvilágítás!L188+zöldterület!L188+'város-község'!L188+könyvtár!L188+közművelődés!L188+gyermekjólét!L188+'Egyéb szociális'!L188+'NEM KELL!!családseg.'!L188+'NEM KELL!Önkorm elsz.'!L188</f>
        <v>0</v>
      </c>
      <c r="M189" s="71">
        <f>igazgatás!M188+adók!M189+temető!M188+rendezvények!M188+'téli közf.'!M188+hosszúi.közf.!M188+'út üzemelt.'!M188+közvilágítás!M188+zöldterület!M188+'város-község'!M188+könyvtár!M188+gyermekjólét!M188+közművelődés!M188+civilszerv!M188+Fertőző!M188+'Egyéb szociális'!M188+'NEM KELL!!családseg.'!M188+'NEM KELL!Önkorm elsz.'!M188</f>
        <v>0</v>
      </c>
      <c r="N189" s="71">
        <f>igazgatás!N188+adók!N189+temető!N188+rendezvények!N188+'téli közf.'!N188+hosszúi.közf.!N188+'út üzemelt.'!N188+közvilágítás!N188+zöldterület!N188+'város-község'!N188+könyvtár!N188+gyermekjólét!N188+közművelődés!N188+civilszerv!N188+Fertőző!N188+'Egyéb szociális'!N188+'NEM KELL!!családseg.'!N188+'NEM KELL!Önkorm elsz.'!N188</f>
        <v>0</v>
      </c>
      <c r="O189" s="133" t="str">
        <f t="shared" si="6"/>
        <v xml:space="preserve"> </v>
      </c>
      <c r="P189" s="71">
        <f>igazgatás!P188+adók!P189+temető!P188+rendezvények!P188+'téli közf.'!P188+hosszúi.közf.!P188+'út üzemelt.'!P188+közvilágítás!P188+zöldterület!P188+'város-község'!P188+könyvtár!P188+gyermekjólét!P188+közművelődés!P188+civilszerv!P188+Fertőző!P188+'Egyéb szociális'!P188+'NEM KELL!!családseg.'!P188+'NEM KELL!Önkorm elsz.'!P188</f>
        <v>0</v>
      </c>
    </row>
    <row r="190" spans="1:16" ht="15" customHeight="1" x14ac:dyDescent="0.2">
      <c r="A190" s="400" t="s">
        <v>351</v>
      </c>
      <c r="B190" s="401"/>
      <c r="C190" s="5" t="s">
        <v>352</v>
      </c>
      <c r="D190" s="14" t="s">
        <v>353</v>
      </c>
      <c r="E190" s="14"/>
      <c r="F190" s="71">
        <f>igazgatás!F189+adók!F190+temető!F189+rendezvények!F189+'téli közf.'!F189+hosszúi.közf.!F189+'út üzemelt.'!F189+közvilágítás!F189+zöldterület!F189+'város-község'!F189+könyvtár!F189+közművelődés!F189+gyermekjólét!F189+'Egyéb szociális'!F189+'NEM KELL!!családseg.'!F189+'NEM KELL!Önkorm elsz.'!F189</f>
        <v>100</v>
      </c>
      <c r="G190" s="71">
        <f>igazgatás!G189+adók!G190+temető!G189+rendezvények!G189+'téli közf.'!G189+hosszúi.közf.!G189+'út üzemelt.'!G189+közvilágítás!G189+zöldterület!G189+'város-község'!G189+könyvtár!G189+közművelődés!G189+gyermekjólét!G189+'Egyéb szociális'!G189+'NEM KELL!!családseg.'!G189+'NEM KELL!Önkorm elsz.'!G189</f>
        <v>0</v>
      </c>
      <c r="H190" s="71">
        <f>igazgatás!H189+adók!H190+temető!H189+rendezvények!H189+'téli közf.'!H189+hosszúi.közf.!H189+'út üzemelt.'!H189+közvilágítás!H189+zöldterület!H189+'város-község'!H189+könyvtár!H189+közművelődés!H189+gyermekjólét!H189+'Egyéb szociális'!H189+'NEM KELL!!családseg.'!H189+'NEM KELL!Önkorm elsz.'!H189</f>
        <v>100</v>
      </c>
      <c r="I190" s="71">
        <f>igazgatás!I189+adók!I190+temető!I189+rendezvények!I189+'téli közf.'!I189+hosszúi.közf.!I189+'út üzemelt.'!I189+közvilágítás!I189+zöldterület!I189+'város-község'!I189+könyvtár!I189+gyermekjólét!I189+közművelődés!I189+civilszerv!I189+Fertőző!I189+'Egyéb szociális'!I189+'NEM KELL!!családseg.'!I189+'NEM KELL!Önkorm elsz.'!I189</f>
        <v>0</v>
      </c>
      <c r="J190" s="133">
        <f t="shared" si="5"/>
        <v>0</v>
      </c>
      <c r="K190" s="71">
        <f>igazgatás!K189+adók!K190+temető!K189+rendezvények!K189+'téli közf.'!K189+hosszúi.közf.!K189+'út üzemelt.'!K189+közvilágítás!K189+zöldterület!K189+'város-község'!K189+könyvtár!K189+gyermekjólét!K189+közművelődés!K189+civilszerv!K189+Fertőző!K189+'Egyéb szociális'!K189+'NEM KELL!!családseg.'!K189+'NEM KELL!Önkorm elsz.'!K189</f>
        <v>0</v>
      </c>
      <c r="L190" s="71">
        <f>igazgatás!L189+adók!L190+temető!L189+rendezvények!L189+'téli közf.'!L189+hosszúi.közf.!L189+'út üzemelt.'!L189+közvilágítás!L189+zöldterület!L189+'város-község'!L189+könyvtár!L189+közművelődés!L189+gyermekjólét!L189+'Egyéb szociális'!L189+'NEM KELL!!családseg.'!L189+'NEM KELL!Önkorm elsz.'!L189</f>
        <v>1690</v>
      </c>
      <c r="M190" s="71">
        <f>igazgatás!M189+adók!M190+temető!M189+rendezvények!M189+'téli közf.'!M189+hosszúi.közf.!M189+'út üzemelt.'!M189+közvilágítás!M189+zöldterület!M189+'város-község'!M189+könyvtár!M189+gyermekjólét!M189+közművelődés!M189+civilszerv!M189+Fertőző!M189+'Egyéb szociális'!M189+'NEM KELL!!családseg.'!M189+'NEM KELL!Önkorm elsz.'!M189</f>
        <v>1690</v>
      </c>
      <c r="N190" s="71">
        <f>igazgatás!N189+adók!N190+temető!N189+rendezvények!N189+'téli közf.'!N189+hosszúi.közf.!N189+'út üzemelt.'!N189+közvilágítás!N189+zöldterület!N189+'város-község'!N189+könyvtár!N189+gyermekjólét!N189+közművelődés!N189+civilszerv!N189+Fertőző!N189+'Egyéb szociális'!N189+'NEM KELL!!családseg.'!N189+'NEM KELL!Önkorm elsz.'!N189</f>
        <v>1690</v>
      </c>
      <c r="O190" s="133">
        <f t="shared" si="6"/>
        <v>1</v>
      </c>
      <c r="P190" s="71">
        <f>igazgatás!P189+adók!P190+temető!P189+rendezvények!P189+'téli közf.'!P189+hosszúi.közf.!P189+'út üzemelt.'!P189+közvilágítás!P189+zöldterület!P189+'város-község'!P189+könyvtár!P189+gyermekjólét!P189+közművelődés!P189+civilszerv!P189+Fertőző!P189+'Egyéb szociális'!P189+'NEM KELL!!családseg.'!P189+'NEM KELL!Önkorm elsz.'!P189</f>
        <v>0</v>
      </c>
    </row>
    <row r="191" spans="1:16" ht="15" customHeight="1" x14ac:dyDescent="0.2">
      <c r="A191" s="400" t="s">
        <v>354</v>
      </c>
      <c r="B191" s="401"/>
      <c r="C191" s="5" t="s">
        <v>355</v>
      </c>
      <c r="D191" s="14" t="s">
        <v>353</v>
      </c>
      <c r="E191" s="14"/>
      <c r="F191" s="71">
        <f>igazgatás!F190+adók!F191+temető!F190+rendezvények!F190+'téli közf.'!F190+hosszúi.közf.!F190+'út üzemelt.'!F190+közvilágítás!F190+zöldterület!F190+'város-község'!F190+könyvtár!F190+közművelődés!F190+gyermekjólét!F190+'Egyéb szociális'!F190+'NEM KELL!!családseg.'!F190+'NEM KELL!Önkorm elsz.'!F190</f>
        <v>0</v>
      </c>
      <c r="G191" s="71">
        <f>igazgatás!G190+adók!G191+temető!G190+rendezvények!G190+'téli közf.'!G190+hosszúi.közf.!G190+'út üzemelt.'!G190+közvilágítás!G190+zöldterület!G190+'város-község'!G190+könyvtár!G190+közművelődés!G190+gyermekjólét!G190+'Egyéb szociális'!G190+'NEM KELL!!családseg.'!G190+'NEM KELL!Önkorm elsz.'!G190</f>
        <v>0</v>
      </c>
      <c r="H191" s="71">
        <f>igazgatás!H190+adók!H191+temető!H190+rendezvények!H190+'téli közf.'!H190+hosszúi.közf.!H190+'út üzemelt.'!H190+közvilágítás!H190+zöldterület!H190+'város-község'!H190+könyvtár!H190+közművelődés!H190+gyermekjólét!H190+'Egyéb szociális'!H190+'NEM KELL!!családseg.'!H190+'NEM KELL!Önkorm elsz.'!H190</f>
        <v>0</v>
      </c>
      <c r="I191" s="71">
        <f>igazgatás!I190+adók!I191+temető!I190+rendezvények!I190+'téli közf.'!I190+hosszúi.közf.!I190+'út üzemelt.'!I190+közvilágítás!I190+zöldterület!I190+'város-község'!I190+könyvtár!I190+gyermekjólét!I190+közművelődés!I190+civilszerv!I190+Fertőző!I190+'Egyéb szociális'!I190+'NEM KELL!!családseg.'!I190+'NEM KELL!Önkorm elsz.'!I190</f>
        <v>0</v>
      </c>
      <c r="J191" s="133" t="str">
        <f t="shared" si="5"/>
        <v xml:space="preserve"> </v>
      </c>
      <c r="K191" s="71">
        <f>igazgatás!K190+adók!K191+temető!K190+rendezvények!K190+'téli közf.'!K190+hosszúi.közf.!K190+'út üzemelt.'!K190+közvilágítás!K190+zöldterület!K190+'város-község'!K190+könyvtár!K190+gyermekjólét!K190+közművelődés!K190+civilszerv!K190+Fertőző!K190+'Egyéb szociális'!K190+'NEM KELL!!családseg.'!K190+'NEM KELL!Önkorm elsz.'!K190</f>
        <v>0</v>
      </c>
      <c r="L191" s="71">
        <f>igazgatás!L190+adók!L191+temető!L190+rendezvények!L190+'téli közf.'!L190+hosszúi.közf.!L190+'út üzemelt.'!L190+közvilágítás!L190+zöldterület!L190+'város-község'!L190+könyvtár!L190+közművelődés!L190+gyermekjólét!L190+'Egyéb szociális'!L190+'NEM KELL!!családseg.'!L190+'NEM KELL!Önkorm elsz.'!L190</f>
        <v>0</v>
      </c>
      <c r="M191" s="71">
        <f>igazgatás!M190+adók!M191+temető!M190+rendezvények!M190+'téli közf.'!M190+hosszúi.közf.!M190+'út üzemelt.'!M190+közvilágítás!M190+zöldterület!M190+'város-község'!M190+könyvtár!M190+gyermekjólét!M190+közművelődés!M190+civilszerv!M190+Fertőző!M190+'Egyéb szociális'!M190+'NEM KELL!!családseg.'!M190+'NEM KELL!Önkorm elsz.'!M190</f>
        <v>0</v>
      </c>
      <c r="N191" s="71">
        <f>igazgatás!N190+adók!N191+temető!N190+rendezvények!N190+'téli közf.'!N190+hosszúi.közf.!N190+'út üzemelt.'!N190+közvilágítás!N190+zöldterület!N190+'város-község'!N190+könyvtár!N190+gyermekjólét!N190+közművelődés!N190+civilszerv!N190+Fertőző!N190+'Egyéb szociális'!N190+'NEM KELL!!családseg.'!N190+'NEM KELL!Önkorm elsz.'!N190</f>
        <v>0</v>
      </c>
      <c r="O191" s="133" t="str">
        <f t="shared" si="6"/>
        <v xml:space="preserve"> </v>
      </c>
      <c r="P191" s="71">
        <f>igazgatás!P190+adók!P191+temető!P190+rendezvények!P190+'téli közf.'!P190+hosszúi.közf.!P190+'út üzemelt.'!P190+közvilágítás!P190+zöldterület!P190+'város-község'!P190+könyvtár!P190+gyermekjólét!P190+közművelődés!P190+civilszerv!P190+Fertőző!P190+'Egyéb szociális'!P190+'NEM KELL!!családseg.'!P190+'NEM KELL!Önkorm elsz.'!P190</f>
        <v>0</v>
      </c>
    </row>
    <row r="192" spans="1:16" x14ac:dyDescent="0.2">
      <c r="A192" s="400" t="s">
        <v>356</v>
      </c>
      <c r="B192" s="401"/>
      <c r="C192" s="5" t="s">
        <v>357</v>
      </c>
      <c r="D192" s="14" t="s">
        <v>358</v>
      </c>
      <c r="E192" s="14"/>
      <c r="F192" s="71">
        <f>igazgatás!F191+adók!F192+temető!F191+rendezvények!F191+'téli közf.'!F191+hosszúi.közf.!F191+'út üzemelt.'!F191+közvilágítás!F191+zöldterület!F191+'város-község'!F191+könyvtár!F191+közművelődés!F191+gyermekjólét!F191+'Egyéb szociális'!F191+'NEM KELL!!családseg.'!F191+'NEM KELL!Önkorm elsz.'!F191</f>
        <v>50</v>
      </c>
      <c r="G192" s="71">
        <f>igazgatás!G191+adók!G192+temető!G191+rendezvények!G191+'téli közf.'!G191+hosszúi.közf.!G191+'út üzemelt.'!G191+közvilágítás!G191+zöldterület!G191+'város-község'!G191+könyvtár!G191+közművelődés!G191+gyermekjólét!G191+'Egyéb szociális'!G191+'NEM KELL!!családseg.'!G191+'NEM KELL!Önkorm elsz.'!G191</f>
        <v>0</v>
      </c>
      <c r="H192" s="71">
        <f>igazgatás!H191+adók!H192+temető!H191+rendezvények!H191+'téli közf.'!H191+hosszúi.közf.!H191+'út üzemelt.'!H191+közvilágítás!H191+zöldterület!H191+'város-község'!H191+könyvtár!H191+közművelődés!H191+gyermekjólét!H191+'Egyéb szociális'!H191+'NEM KELL!!családseg.'!H191+'NEM KELL!Önkorm elsz.'!H191</f>
        <v>50</v>
      </c>
      <c r="I192" s="71">
        <f>igazgatás!I191+adók!I192+temető!I191+rendezvények!I191+'téli közf.'!I191+hosszúi.közf.!I191+'út üzemelt.'!I191+közvilágítás!I191+zöldterület!I191+'város-község'!I191+könyvtár!I191+gyermekjólét!I191+közművelődés!I191+civilszerv!I191+Fertőző!I191+'Egyéb szociális'!I191+'NEM KELL!!családseg.'!I191+'NEM KELL!Önkorm elsz.'!I191</f>
        <v>2569</v>
      </c>
      <c r="J192" s="133">
        <f t="shared" si="5"/>
        <v>51.38</v>
      </c>
      <c r="K192" s="71">
        <f>igazgatás!K191+adók!K192+temető!K191+rendezvények!K191+'téli közf.'!K191+hosszúi.közf.!K191+'út üzemelt.'!K191+közvilágítás!K191+zöldterület!K191+'város-község'!K191+könyvtár!K191+gyermekjólét!K191+közművelődés!K191+civilszerv!K191+Fertőző!K191+'Egyéb szociális'!K191+'NEM KELL!!családseg.'!K191+'NEM KELL!Önkorm elsz.'!K191</f>
        <v>0</v>
      </c>
      <c r="L192" s="71">
        <f>igazgatás!L191+adók!L192+temető!L191+rendezvények!L191+'téli közf.'!L191+hosszúi.közf.!L191+'út üzemelt.'!L191+közvilágítás!L191+zöldterület!L191+'város-község'!L191+könyvtár!L191+közművelődés!L191+gyermekjólét!L191+'Egyéb szociális'!L191+'NEM KELL!!családseg.'!L191+'NEM KELL!Önkorm elsz.'!L191</f>
        <v>0</v>
      </c>
      <c r="M192" s="71">
        <f>igazgatás!M191+adók!M192+temető!M191+rendezvények!M191+'téli közf.'!M191+hosszúi.közf.!M191+'út üzemelt.'!M191+közvilágítás!M191+zöldterület!M191+'város-község'!M191+könyvtár!M191+gyermekjólét!M191+közművelődés!M191+civilszerv!M191+Fertőző!M191+'Egyéb szociális'!M191+'NEM KELL!!családseg.'!M191+'NEM KELL!Önkorm elsz.'!M191</f>
        <v>0</v>
      </c>
      <c r="N192" s="71">
        <f>igazgatás!N191+adók!N192+temető!N191+rendezvények!N191+'téli közf.'!N191+hosszúi.közf.!N191+'út üzemelt.'!N191+közvilágítás!N191+zöldterület!N191+'város-község'!N191+könyvtár!N191+gyermekjólét!N191+közművelődés!N191+civilszerv!N191+Fertőző!N191+'Egyéb szociális'!N191+'NEM KELL!!családseg.'!N191+'NEM KELL!Önkorm elsz.'!N191</f>
        <v>0</v>
      </c>
      <c r="O192" s="133" t="str">
        <f t="shared" si="6"/>
        <v xml:space="preserve"> </v>
      </c>
      <c r="P192" s="71">
        <f>igazgatás!P191+adók!P192+temető!P191+rendezvények!P191+'téli közf.'!P191+hosszúi.közf.!P191+'út üzemelt.'!P191+közvilágítás!P191+zöldterület!P191+'város-község'!P191+könyvtár!P191+gyermekjólét!P191+közművelődés!P191+civilszerv!P191+Fertőző!P191+'Egyéb szociális'!P191+'NEM KELL!!családseg.'!P191+'NEM KELL!Önkorm elsz.'!P191</f>
        <v>0</v>
      </c>
    </row>
    <row r="193" spans="1:16" ht="15" hidden="1" customHeight="1" x14ac:dyDescent="0.2">
      <c r="A193" s="400" t="s">
        <v>359</v>
      </c>
      <c r="B193" s="401"/>
      <c r="C193" s="6" t="s">
        <v>360</v>
      </c>
      <c r="D193" s="16" t="s">
        <v>358</v>
      </c>
      <c r="E193" s="16"/>
      <c r="F193" s="71">
        <f>igazgatás!F192+adók!F193+temető!F192+rendezvények!F192+'téli közf.'!F192+hosszúi.közf.!F192+'út üzemelt.'!F192+közvilágítás!F192+zöldterület!F192+'város-község'!F192+könyvtár!F192+közművelődés!F192+gyermekjólét!F192+'Egyéb szociális'!F192+'NEM KELL!!családseg.'!F192+'NEM KELL!Önkorm elsz.'!F192</f>
        <v>0</v>
      </c>
      <c r="G193" s="71">
        <f>igazgatás!G192+adók!G193+temető!G192+rendezvények!G192+'téli közf.'!G192+hosszúi.közf.!G192+'út üzemelt.'!G192+közvilágítás!G192+zöldterület!G192+'város-község'!G192+könyvtár!G192+közművelődés!G192+gyermekjólét!G192+'Egyéb szociális'!G192+'NEM KELL!!családseg.'!G192+'NEM KELL!Önkorm elsz.'!G192</f>
        <v>0</v>
      </c>
      <c r="H193" s="71">
        <f>igazgatás!H192+adók!H193+temető!H192+rendezvények!H192+'téli közf.'!H192+hosszúi.közf.!H192+'út üzemelt.'!H192+közvilágítás!H192+zöldterület!H192+'város-község'!H192+könyvtár!H192+közművelődés!H192+gyermekjólét!H192+'Egyéb szociális'!H192+'NEM KELL!!családseg.'!H192+'NEM KELL!Önkorm elsz.'!H192</f>
        <v>0</v>
      </c>
      <c r="I193" s="71">
        <f>igazgatás!I192+adók!I193+temető!I192+rendezvények!I192+'téli közf.'!I192+hosszúi.közf.!I192+'út üzemelt.'!I192+közvilágítás!I192+zöldterület!I192+'város-község'!I192+könyvtár!I192+gyermekjólét!I192+közművelődés!I192+civilszerv!I192+Fertőző!I192+'Egyéb szociális'!I192+'NEM KELL!!családseg.'!I192+'NEM KELL!Önkorm elsz.'!I192</f>
        <v>0</v>
      </c>
      <c r="J193" s="133" t="str">
        <f t="shared" si="5"/>
        <v xml:space="preserve"> </v>
      </c>
      <c r="K193" s="71">
        <f>igazgatás!K192+adók!K193+temető!K192+rendezvények!K192+'téli közf.'!K192+hosszúi.közf.!K192+'út üzemelt.'!K192+közvilágítás!K192+zöldterület!K192+'város-község'!K192+könyvtár!K192+gyermekjólét!K192+közművelődés!K192+civilszerv!K192+Fertőző!K192+'Egyéb szociális'!K192+'NEM KELL!!családseg.'!K192+'NEM KELL!Önkorm elsz.'!K192</f>
        <v>0</v>
      </c>
      <c r="L193" s="71">
        <f>igazgatás!L192+adók!L193+temető!L192+rendezvények!L192+'téli közf.'!L192+hosszúi.közf.!L192+'út üzemelt.'!L192+közvilágítás!L192+zöldterület!L192+'város-község'!L192+könyvtár!L192+közművelődés!L192+gyermekjólét!L192+'Egyéb szociális'!L192+'NEM KELL!!családseg.'!L192+'NEM KELL!Önkorm elsz.'!L192</f>
        <v>0</v>
      </c>
      <c r="M193" s="71">
        <f>igazgatás!M192+adók!M193+temető!M192+rendezvények!M192+'téli közf.'!M192+hosszúi.közf.!M192+'út üzemelt.'!M192+közvilágítás!M192+zöldterület!M192+'város-község'!M192+könyvtár!M192+gyermekjólét!M192+közművelődés!M192+civilszerv!M192+Fertőző!M192+'Egyéb szociális'!M192+'NEM KELL!!családseg.'!M192+'NEM KELL!Önkorm elsz.'!M192</f>
        <v>0</v>
      </c>
      <c r="N193" s="71">
        <f>igazgatás!N192+adók!N193+temető!N192+rendezvények!N192+'téli közf.'!N192+hosszúi.közf.!N192+'út üzemelt.'!N192+közvilágítás!N192+zöldterület!N192+'város-község'!N192+könyvtár!N192+gyermekjólét!N192+közművelődés!N192+civilszerv!N192+Fertőző!N192+'Egyéb szociális'!N192+'NEM KELL!!családseg.'!N192+'NEM KELL!Önkorm elsz.'!N192</f>
        <v>0</v>
      </c>
      <c r="O193" s="133" t="str">
        <f t="shared" si="6"/>
        <v xml:space="preserve"> </v>
      </c>
      <c r="P193" s="71">
        <f>igazgatás!P192+adók!P193+temető!P192+rendezvények!P192+'téli közf.'!P192+hosszúi.közf.!P192+'út üzemelt.'!P192+közvilágítás!P192+zöldterület!P192+'város-község'!P192+könyvtár!P192+gyermekjólét!P192+közművelődés!P192+civilszerv!P192+Fertőző!P192+'Egyéb szociális'!P192+'NEM KELL!!családseg.'!P192+'NEM KELL!Önkorm elsz.'!P192</f>
        <v>0</v>
      </c>
    </row>
    <row r="194" spans="1:16" ht="25.5" hidden="1" customHeight="1" x14ac:dyDescent="0.2">
      <c r="A194" s="400" t="s">
        <v>361</v>
      </c>
      <c r="B194" s="401"/>
      <c r="C194" s="5" t="s">
        <v>362</v>
      </c>
      <c r="D194" s="16" t="s">
        <v>358</v>
      </c>
      <c r="E194" s="16"/>
      <c r="F194" s="71">
        <f>igazgatás!F193+adók!F194+temető!F193+rendezvények!F193+'téli közf.'!F193+hosszúi.közf.!F193+'út üzemelt.'!F193+közvilágítás!F193+zöldterület!F193+'város-község'!F193+könyvtár!F193+közművelődés!F193+gyermekjólét!F193+'Egyéb szociális'!F193+'NEM KELL!!családseg.'!F193+'NEM KELL!Önkorm elsz.'!F193</f>
        <v>0</v>
      </c>
      <c r="G194" s="71">
        <f>igazgatás!G193+adók!G194+temető!G193+rendezvények!G193+'téli közf.'!G193+hosszúi.közf.!G193+'út üzemelt.'!G193+közvilágítás!G193+zöldterület!G193+'város-község'!G193+könyvtár!G193+közművelődés!G193+gyermekjólét!G193+'Egyéb szociális'!G193+'NEM KELL!!családseg.'!G193+'NEM KELL!Önkorm elsz.'!G193</f>
        <v>0</v>
      </c>
      <c r="H194" s="71">
        <f>igazgatás!H193+adók!H194+temető!H193+rendezvények!H193+'téli közf.'!H193+hosszúi.közf.!H193+'út üzemelt.'!H193+közvilágítás!H193+zöldterület!H193+'város-község'!H193+könyvtár!H193+közművelődés!H193+gyermekjólét!H193+'Egyéb szociális'!H193+'NEM KELL!!családseg.'!H193+'NEM KELL!Önkorm elsz.'!H193</f>
        <v>0</v>
      </c>
      <c r="I194" s="71">
        <f>igazgatás!I193+adók!I194+temető!I193+rendezvények!I193+'téli közf.'!I193+hosszúi.közf.!I193+'út üzemelt.'!I193+közvilágítás!I193+zöldterület!I193+'város-község'!I193+könyvtár!I193+gyermekjólét!I193+közművelődés!I193+civilszerv!I193+Fertőző!I193+'Egyéb szociális'!I193+'NEM KELL!!családseg.'!I193+'NEM KELL!Önkorm elsz.'!I193</f>
        <v>0</v>
      </c>
      <c r="J194" s="133" t="str">
        <f t="shared" si="5"/>
        <v xml:space="preserve"> </v>
      </c>
      <c r="K194" s="71">
        <f>igazgatás!K193+adók!K194+temető!K193+rendezvények!K193+'téli közf.'!K193+hosszúi.közf.!K193+'út üzemelt.'!K193+közvilágítás!K193+zöldterület!K193+'város-község'!K193+könyvtár!K193+gyermekjólét!K193+közművelődés!K193+civilszerv!K193+Fertőző!K193+'Egyéb szociális'!K193+'NEM KELL!!családseg.'!K193+'NEM KELL!Önkorm elsz.'!K193</f>
        <v>0</v>
      </c>
      <c r="L194" s="71">
        <f>igazgatás!L193+adók!L194+temető!L193+rendezvények!L193+'téli közf.'!L193+hosszúi.közf.!L193+'út üzemelt.'!L193+közvilágítás!L193+zöldterület!L193+'város-község'!L193+könyvtár!L193+közművelődés!L193+gyermekjólét!L193+'Egyéb szociális'!L193+'NEM KELL!!családseg.'!L193+'NEM KELL!Önkorm elsz.'!L193</f>
        <v>0</v>
      </c>
      <c r="M194" s="71">
        <f>igazgatás!M193+adók!M194+temető!M193+rendezvények!M193+'téli közf.'!M193+hosszúi.közf.!M193+'út üzemelt.'!M193+közvilágítás!M193+zöldterület!M193+'város-község'!M193+könyvtár!M193+gyermekjólét!M193+közművelődés!M193+civilszerv!M193+Fertőző!M193+'Egyéb szociális'!M193+'NEM KELL!!családseg.'!M193+'NEM KELL!Önkorm elsz.'!M193</f>
        <v>0</v>
      </c>
      <c r="N194" s="71">
        <f>igazgatás!N193+adók!N194+temető!N193+rendezvények!N193+'téli közf.'!N193+hosszúi.közf.!N193+'út üzemelt.'!N193+közvilágítás!N193+zöldterület!N193+'város-község'!N193+könyvtár!N193+gyermekjólét!N193+közművelődés!N193+civilszerv!N193+Fertőző!N193+'Egyéb szociális'!N193+'NEM KELL!!családseg.'!N193+'NEM KELL!Önkorm elsz.'!N193</f>
        <v>0</v>
      </c>
      <c r="O194" s="133" t="str">
        <f t="shared" si="6"/>
        <v xml:space="preserve"> </v>
      </c>
      <c r="P194" s="71">
        <f>igazgatás!P193+adók!P194+temető!P193+rendezvények!P193+'téli közf.'!P193+hosszúi.közf.!P193+'út üzemelt.'!P193+közvilágítás!P193+zöldterület!P193+'város-község'!P193+könyvtár!P193+gyermekjólét!P193+közművelődés!P193+civilszerv!P193+Fertőző!P193+'Egyéb szociális'!P193+'NEM KELL!!családseg.'!P193+'NEM KELL!Önkorm elsz.'!P193</f>
        <v>0</v>
      </c>
    </row>
    <row r="195" spans="1:16" ht="25.5" hidden="1" customHeight="1" x14ac:dyDescent="0.2">
      <c r="A195" s="400" t="s">
        <v>363</v>
      </c>
      <c r="B195" s="401"/>
      <c r="C195" s="5" t="s">
        <v>364</v>
      </c>
      <c r="D195" s="16" t="s">
        <v>358</v>
      </c>
      <c r="E195" s="16"/>
      <c r="F195" s="71">
        <f>igazgatás!F194+adók!F195+temető!F194+rendezvények!F194+'téli közf.'!F194+hosszúi.közf.!F194+'út üzemelt.'!F194+közvilágítás!F194+zöldterület!F194+'város-község'!F194+könyvtár!F194+közművelődés!F194+gyermekjólét!F194+'Egyéb szociális'!F194+'NEM KELL!!családseg.'!F194+'NEM KELL!Önkorm elsz.'!F194</f>
        <v>0</v>
      </c>
      <c r="G195" s="71">
        <f>igazgatás!G194+adók!G195+temető!G194+rendezvények!G194+'téli közf.'!G194+hosszúi.közf.!G194+'út üzemelt.'!G194+közvilágítás!G194+zöldterület!G194+'város-község'!G194+könyvtár!G194+közművelődés!G194+gyermekjólét!G194+'Egyéb szociális'!G194+'NEM KELL!!családseg.'!G194+'NEM KELL!Önkorm elsz.'!G194</f>
        <v>0</v>
      </c>
      <c r="H195" s="71">
        <f>igazgatás!H194+adók!H195+temető!H194+rendezvények!H194+'téli közf.'!H194+hosszúi.közf.!H194+'út üzemelt.'!H194+közvilágítás!H194+zöldterület!H194+'város-község'!H194+könyvtár!H194+közművelődés!H194+gyermekjólét!H194+'Egyéb szociális'!H194+'NEM KELL!!családseg.'!H194+'NEM KELL!Önkorm elsz.'!H194</f>
        <v>0</v>
      </c>
      <c r="I195" s="71">
        <f>igazgatás!I194+adók!I195+temető!I194+rendezvények!I194+'téli közf.'!I194+hosszúi.közf.!I194+'út üzemelt.'!I194+közvilágítás!I194+zöldterület!I194+'város-község'!I194+könyvtár!I194+gyermekjólét!I194+közművelődés!I194+civilszerv!I194+Fertőző!I194+'Egyéb szociális'!I194+'NEM KELL!!családseg.'!I194+'NEM KELL!Önkorm elsz.'!I194</f>
        <v>0</v>
      </c>
      <c r="J195" s="133" t="str">
        <f t="shared" si="5"/>
        <v xml:space="preserve"> </v>
      </c>
      <c r="K195" s="71">
        <f>igazgatás!K194+adók!K195+temető!K194+rendezvények!K194+'téli közf.'!K194+hosszúi.közf.!K194+'út üzemelt.'!K194+közvilágítás!K194+zöldterület!K194+'város-község'!K194+könyvtár!K194+gyermekjólét!K194+közművelődés!K194+civilszerv!K194+Fertőző!K194+'Egyéb szociális'!K194+'NEM KELL!!családseg.'!K194+'NEM KELL!Önkorm elsz.'!K194</f>
        <v>0</v>
      </c>
      <c r="L195" s="71">
        <f>igazgatás!L194+adók!L195+temető!L194+rendezvények!L194+'téli közf.'!L194+hosszúi.közf.!L194+'út üzemelt.'!L194+közvilágítás!L194+zöldterület!L194+'város-község'!L194+könyvtár!L194+közművelődés!L194+gyermekjólét!L194+'Egyéb szociális'!L194+'NEM KELL!!családseg.'!L194+'NEM KELL!Önkorm elsz.'!L194</f>
        <v>0</v>
      </c>
      <c r="M195" s="71">
        <f>igazgatás!M194+adók!M195+temető!M194+rendezvények!M194+'téli közf.'!M194+hosszúi.közf.!M194+'út üzemelt.'!M194+közvilágítás!M194+zöldterület!M194+'város-község'!M194+könyvtár!M194+gyermekjólét!M194+közművelődés!M194+civilszerv!M194+Fertőző!M194+'Egyéb szociális'!M194+'NEM KELL!!családseg.'!M194+'NEM KELL!Önkorm elsz.'!M194</f>
        <v>0</v>
      </c>
      <c r="N195" s="71">
        <f>igazgatás!N194+adók!N195+temető!N194+rendezvények!N194+'téli közf.'!N194+hosszúi.közf.!N194+'út üzemelt.'!N194+közvilágítás!N194+zöldterület!N194+'város-község'!N194+könyvtár!N194+gyermekjólét!N194+közművelődés!N194+civilszerv!N194+Fertőző!N194+'Egyéb szociális'!N194+'NEM KELL!!családseg.'!N194+'NEM KELL!Önkorm elsz.'!N194</f>
        <v>0</v>
      </c>
      <c r="O195" s="133" t="str">
        <f t="shared" si="6"/>
        <v xml:space="preserve"> </v>
      </c>
      <c r="P195" s="71">
        <f>igazgatás!P194+adók!P195+temető!P194+rendezvények!P194+'téli közf.'!P194+hosszúi.közf.!P194+'út üzemelt.'!P194+közvilágítás!P194+zöldterület!P194+'város-község'!P194+könyvtár!P194+gyermekjólét!P194+közművelődés!P194+civilszerv!P194+Fertőző!P194+'Egyéb szociális'!P194+'NEM KELL!!családseg.'!P194+'NEM KELL!Önkorm elsz.'!P194</f>
        <v>0</v>
      </c>
    </row>
    <row r="196" spans="1:16" ht="15" hidden="1" customHeight="1" x14ac:dyDescent="0.2">
      <c r="A196" s="400" t="s">
        <v>365</v>
      </c>
      <c r="B196" s="401"/>
      <c r="C196" s="5" t="s">
        <v>366</v>
      </c>
      <c r="D196" s="16" t="s">
        <v>358</v>
      </c>
      <c r="E196" s="16"/>
      <c r="F196" s="71">
        <f>igazgatás!F195+adók!F196+temető!F195+rendezvények!F195+'téli közf.'!F195+hosszúi.közf.!F195+'út üzemelt.'!F195+közvilágítás!F195+zöldterület!F195+'város-község'!F195+könyvtár!F195+közművelődés!F195+gyermekjólét!F195+'Egyéb szociális'!F195+'NEM KELL!!családseg.'!F195+'NEM KELL!Önkorm elsz.'!F195</f>
        <v>0</v>
      </c>
      <c r="G196" s="71">
        <f>igazgatás!G195+adók!G196+temető!G195+rendezvények!G195+'téli közf.'!G195+hosszúi.közf.!G195+'út üzemelt.'!G195+közvilágítás!G195+zöldterület!G195+'város-község'!G195+könyvtár!G195+közművelődés!G195+gyermekjólét!G195+'Egyéb szociális'!G195+'NEM KELL!!családseg.'!G195+'NEM KELL!Önkorm elsz.'!G195</f>
        <v>0</v>
      </c>
      <c r="H196" s="71">
        <f>igazgatás!H195+adók!H196+temető!H195+rendezvények!H195+'téli közf.'!H195+hosszúi.közf.!H195+'út üzemelt.'!H195+közvilágítás!H195+zöldterület!H195+'város-község'!H195+könyvtár!H195+közművelődés!H195+gyermekjólét!H195+'Egyéb szociális'!H195+'NEM KELL!!családseg.'!H195+'NEM KELL!Önkorm elsz.'!H195</f>
        <v>0</v>
      </c>
      <c r="I196" s="71">
        <f>igazgatás!I195+adók!I196+temető!I195+rendezvények!I195+'téli közf.'!I195+hosszúi.közf.!I195+'út üzemelt.'!I195+közvilágítás!I195+zöldterület!I195+'város-község'!I195+könyvtár!I195+gyermekjólét!I195+közművelődés!I195+civilszerv!I195+Fertőző!I195+'Egyéb szociális'!I195+'NEM KELL!!családseg.'!I195+'NEM KELL!Önkorm elsz.'!I195</f>
        <v>0</v>
      </c>
      <c r="J196" s="133" t="str">
        <f t="shared" si="5"/>
        <v xml:space="preserve"> </v>
      </c>
      <c r="K196" s="71">
        <f>igazgatás!K195+adók!K196+temető!K195+rendezvények!K195+'téli közf.'!K195+hosszúi.közf.!K195+'út üzemelt.'!K195+közvilágítás!K195+zöldterület!K195+'város-község'!K195+könyvtár!K195+gyermekjólét!K195+közművelődés!K195+civilszerv!K195+Fertőző!K195+'Egyéb szociális'!K195+'NEM KELL!!családseg.'!K195+'NEM KELL!Önkorm elsz.'!K195</f>
        <v>0</v>
      </c>
      <c r="L196" s="71">
        <f>igazgatás!L195+adók!L196+temető!L195+rendezvények!L195+'téli közf.'!L195+hosszúi.közf.!L195+'út üzemelt.'!L195+közvilágítás!L195+zöldterület!L195+'város-község'!L195+könyvtár!L195+közművelődés!L195+gyermekjólét!L195+'Egyéb szociális'!L195+'NEM KELL!!családseg.'!L195+'NEM KELL!Önkorm elsz.'!L195</f>
        <v>0</v>
      </c>
      <c r="M196" s="71">
        <f>igazgatás!M195+adók!M196+temető!M195+rendezvények!M195+'téli közf.'!M195+hosszúi.közf.!M195+'út üzemelt.'!M195+közvilágítás!M195+zöldterület!M195+'város-község'!M195+könyvtár!M195+gyermekjólét!M195+közművelődés!M195+civilszerv!M195+Fertőző!M195+'Egyéb szociális'!M195+'NEM KELL!!családseg.'!M195+'NEM KELL!Önkorm elsz.'!M195</f>
        <v>0</v>
      </c>
      <c r="N196" s="71">
        <f>igazgatás!N195+adók!N196+temető!N195+rendezvények!N195+'téli közf.'!N195+hosszúi.közf.!N195+'út üzemelt.'!N195+közvilágítás!N195+zöldterület!N195+'város-község'!N195+könyvtár!N195+gyermekjólét!N195+közművelődés!N195+civilszerv!N195+Fertőző!N195+'Egyéb szociális'!N195+'NEM KELL!!családseg.'!N195+'NEM KELL!Önkorm elsz.'!N195</f>
        <v>0</v>
      </c>
      <c r="O196" s="133" t="str">
        <f t="shared" si="6"/>
        <v xml:space="preserve"> </v>
      </c>
      <c r="P196" s="71">
        <f>igazgatás!P195+adók!P196+temető!P195+rendezvények!P195+'téli közf.'!P195+hosszúi.közf.!P195+'út üzemelt.'!P195+közvilágítás!P195+zöldterület!P195+'város-község'!P195+könyvtár!P195+gyermekjólét!P195+közművelődés!P195+civilszerv!P195+Fertőző!P195+'Egyéb szociális'!P195+'NEM KELL!!családseg.'!P195+'NEM KELL!Önkorm elsz.'!P195</f>
        <v>0</v>
      </c>
    </row>
    <row r="197" spans="1:16" ht="25.5" hidden="1" customHeight="1" x14ac:dyDescent="0.2">
      <c r="A197" s="400" t="s">
        <v>367</v>
      </c>
      <c r="B197" s="401"/>
      <c r="C197" s="5" t="s">
        <v>368</v>
      </c>
      <c r="D197" s="16" t="s">
        <v>358</v>
      </c>
      <c r="E197" s="16"/>
      <c r="F197" s="71">
        <f>igazgatás!F196+adók!F197+temető!F196+rendezvények!F196+'téli közf.'!F196+hosszúi.közf.!F196+'út üzemelt.'!F196+közvilágítás!F196+zöldterület!F196+'város-község'!F196+könyvtár!F196+közművelődés!F196+gyermekjólét!F196+'Egyéb szociális'!F196+'NEM KELL!!családseg.'!F196+'NEM KELL!Önkorm elsz.'!F196</f>
        <v>0</v>
      </c>
      <c r="G197" s="71">
        <f>igazgatás!G196+adók!G197+temető!G196+rendezvények!G196+'téli közf.'!G196+hosszúi.közf.!G196+'út üzemelt.'!G196+közvilágítás!G196+zöldterület!G196+'város-község'!G196+könyvtár!G196+közművelődés!G196+gyermekjólét!G196+'Egyéb szociális'!G196+'NEM KELL!!családseg.'!G196+'NEM KELL!Önkorm elsz.'!G196</f>
        <v>0</v>
      </c>
      <c r="H197" s="71">
        <f>igazgatás!H196+adók!H197+temető!H196+rendezvények!H196+'téli közf.'!H196+hosszúi.közf.!H196+'út üzemelt.'!H196+közvilágítás!H196+zöldterület!H196+'város-község'!H196+könyvtár!H196+közművelődés!H196+gyermekjólét!H196+'Egyéb szociális'!H196+'NEM KELL!!családseg.'!H196+'NEM KELL!Önkorm elsz.'!H196</f>
        <v>0</v>
      </c>
      <c r="I197" s="71">
        <f>igazgatás!I196+adók!I197+temető!I196+rendezvények!I196+'téli közf.'!I196+hosszúi.közf.!I196+'út üzemelt.'!I196+közvilágítás!I196+zöldterület!I196+'város-község'!I196+könyvtár!I196+gyermekjólét!I196+közművelődés!I196+civilszerv!I196+Fertőző!I196+'Egyéb szociális'!I196+'NEM KELL!!családseg.'!I196+'NEM KELL!Önkorm elsz.'!I196</f>
        <v>0</v>
      </c>
      <c r="J197" s="133" t="str">
        <f t="shared" si="5"/>
        <v xml:space="preserve"> </v>
      </c>
      <c r="K197" s="71">
        <f>igazgatás!K196+adók!K197+temető!K196+rendezvények!K196+'téli közf.'!K196+hosszúi.közf.!K196+'út üzemelt.'!K196+közvilágítás!K196+zöldterület!K196+'város-község'!K196+könyvtár!K196+gyermekjólét!K196+közművelődés!K196+civilszerv!K196+Fertőző!K196+'Egyéb szociális'!K196+'NEM KELL!!családseg.'!K196+'NEM KELL!Önkorm elsz.'!K196</f>
        <v>0</v>
      </c>
      <c r="L197" s="71">
        <f>igazgatás!L196+adók!L197+temető!L196+rendezvények!L196+'téli közf.'!L196+hosszúi.közf.!L196+'út üzemelt.'!L196+közvilágítás!L196+zöldterület!L196+'város-község'!L196+könyvtár!L196+közművelődés!L196+gyermekjólét!L196+'Egyéb szociális'!L196+'NEM KELL!!családseg.'!L196+'NEM KELL!Önkorm elsz.'!L196</f>
        <v>0</v>
      </c>
      <c r="M197" s="71">
        <f>igazgatás!M196+adók!M197+temető!M196+rendezvények!M196+'téli közf.'!M196+hosszúi.közf.!M196+'út üzemelt.'!M196+közvilágítás!M196+zöldterület!M196+'város-község'!M196+könyvtár!M196+gyermekjólét!M196+közművelődés!M196+civilszerv!M196+Fertőző!M196+'Egyéb szociális'!M196+'NEM KELL!!családseg.'!M196+'NEM KELL!Önkorm elsz.'!M196</f>
        <v>0</v>
      </c>
      <c r="N197" s="71">
        <f>igazgatás!N196+adók!N197+temető!N196+rendezvények!N196+'téli közf.'!N196+hosszúi.közf.!N196+'út üzemelt.'!N196+közvilágítás!N196+zöldterület!N196+'város-község'!N196+könyvtár!N196+gyermekjólét!N196+közművelődés!N196+civilszerv!N196+Fertőző!N196+'Egyéb szociális'!N196+'NEM KELL!!családseg.'!N196+'NEM KELL!Önkorm elsz.'!N196</f>
        <v>0</v>
      </c>
      <c r="O197" s="133" t="str">
        <f t="shared" si="6"/>
        <v xml:space="preserve"> </v>
      </c>
      <c r="P197" s="71">
        <f>igazgatás!P196+adók!P197+temető!P196+rendezvények!P196+'téli közf.'!P196+hosszúi.közf.!P196+'út üzemelt.'!P196+közvilágítás!P196+zöldterület!P196+'város-község'!P196+könyvtár!P196+gyermekjólét!P196+közművelődés!P196+civilszerv!P196+Fertőző!P196+'Egyéb szociális'!P196+'NEM KELL!!családseg.'!P196+'NEM KELL!Önkorm elsz.'!P196</f>
        <v>0</v>
      </c>
    </row>
    <row r="198" spans="1:16" ht="15" hidden="1" customHeight="1" x14ac:dyDescent="0.2">
      <c r="A198" s="400" t="s">
        <v>369</v>
      </c>
      <c r="B198" s="401"/>
      <c r="C198" s="5" t="s">
        <v>370</v>
      </c>
      <c r="D198" s="16" t="s">
        <v>358</v>
      </c>
      <c r="E198" s="16"/>
      <c r="F198" s="71">
        <f>igazgatás!F197+adók!F198+temető!F197+rendezvények!F197+'téli közf.'!F197+hosszúi.közf.!F197+'út üzemelt.'!F197+közvilágítás!F197+zöldterület!F197+'város-község'!F197+könyvtár!F197+közművelődés!F197+gyermekjólét!F197+'Egyéb szociális'!F197+'NEM KELL!!családseg.'!F197+'NEM KELL!Önkorm elsz.'!F197</f>
        <v>0</v>
      </c>
      <c r="G198" s="71">
        <f>igazgatás!G197+adók!G198+temető!G197+rendezvények!G197+'téli közf.'!G197+hosszúi.közf.!G197+'út üzemelt.'!G197+közvilágítás!G197+zöldterület!G197+'város-község'!G197+könyvtár!G197+közművelődés!G197+gyermekjólét!G197+'Egyéb szociális'!G197+'NEM KELL!!családseg.'!G197+'NEM KELL!Önkorm elsz.'!G197</f>
        <v>0</v>
      </c>
      <c r="H198" s="71">
        <f>igazgatás!H197+adók!H198+temető!H197+rendezvények!H197+'téli közf.'!H197+hosszúi.közf.!H197+'út üzemelt.'!H197+közvilágítás!H197+zöldterület!H197+'város-község'!H197+könyvtár!H197+közművelődés!H197+gyermekjólét!H197+'Egyéb szociális'!H197+'NEM KELL!!családseg.'!H197+'NEM KELL!Önkorm elsz.'!H197</f>
        <v>0</v>
      </c>
      <c r="I198" s="71">
        <f>igazgatás!I197+adók!I198+temető!I197+rendezvények!I197+'téli közf.'!I197+hosszúi.közf.!I197+'út üzemelt.'!I197+közvilágítás!I197+zöldterület!I197+'város-község'!I197+könyvtár!I197+gyermekjólét!I197+közművelődés!I197+civilszerv!I197+Fertőző!I197+'Egyéb szociális'!I197+'NEM KELL!!családseg.'!I197+'NEM KELL!Önkorm elsz.'!I197</f>
        <v>0</v>
      </c>
      <c r="J198" s="133" t="str">
        <f t="shared" si="5"/>
        <v xml:space="preserve"> </v>
      </c>
      <c r="K198" s="71">
        <f>igazgatás!K197+adók!K198+temető!K197+rendezvények!K197+'téli közf.'!K197+hosszúi.közf.!K197+'út üzemelt.'!K197+közvilágítás!K197+zöldterület!K197+'város-község'!K197+könyvtár!K197+gyermekjólét!K197+közművelődés!K197+civilszerv!K197+Fertőző!K197+'Egyéb szociális'!K197+'NEM KELL!!családseg.'!K197+'NEM KELL!Önkorm elsz.'!K197</f>
        <v>0</v>
      </c>
      <c r="L198" s="71">
        <f>igazgatás!L197+adók!L198+temető!L197+rendezvények!L197+'téli közf.'!L197+hosszúi.közf.!L197+'út üzemelt.'!L197+közvilágítás!L197+zöldterület!L197+'város-község'!L197+könyvtár!L197+közművelődés!L197+gyermekjólét!L197+'Egyéb szociális'!L197+'NEM KELL!!családseg.'!L197+'NEM KELL!Önkorm elsz.'!L197</f>
        <v>0</v>
      </c>
      <c r="M198" s="71">
        <f>igazgatás!M197+adók!M198+temető!M197+rendezvények!M197+'téli közf.'!M197+hosszúi.közf.!M197+'út üzemelt.'!M197+közvilágítás!M197+zöldterület!M197+'város-község'!M197+könyvtár!M197+gyermekjólét!M197+közművelődés!M197+civilszerv!M197+Fertőző!M197+'Egyéb szociális'!M197+'NEM KELL!!családseg.'!M197+'NEM KELL!Önkorm elsz.'!M197</f>
        <v>0</v>
      </c>
      <c r="N198" s="71">
        <f>igazgatás!N197+adók!N198+temető!N197+rendezvények!N197+'téli közf.'!N197+hosszúi.közf.!N197+'út üzemelt.'!N197+közvilágítás!N197+zöldterület!N197+'város-község'!N197+könyvtár!N197+gyermekjólét!N197+közművelődés!N197+civilszerv!N197+Fertőző!N197+'Egyéb szociális'!N197+'NEM KELL!!családseg.'!N197+'NEM KELL!Önkorm elsz.'!N197</f>
        <v>0</v>
      </c>
      <c r="O198" s="133" t="str">
        <f t="shared" si="6"/>
        <v xml:space="preserve"> </v>
      </c>
      <c r="P198" s="71">
        <f>igazgatás!P197+adók!P198+temető!P197+rendezvények!P197+'téli közf.'!P197+hosszúi.közf.!P197+'út üzemelt.'!P197+közvilágítás!P197+zöldterület!P197+'város-község'!P197+könyvtár!P197+gyermekjólét!P197+közművelődés!P197+civilszerv!P197+Fertőző!P197+'Egyéb szociális'!P197+'NEM KELL!!családseg.'!P197+'NEM KELL!Önkorm elsz.'!P197</f>
        <v>0</v>
      </c>
    </row>
    <row r="199" spans="1:16" ht="15" hidden="1" customHeight="1" x14ac:dyDescent="0.2">
      <c r="A199" s="400" t="s">
        <v>371</v>
      </c>
      <c r="B199" s="401"/>
      <c r="C199" s="5" t="s">
        <v>372</v>
      </c>
      <c r="D199" s="14" t="s">
        <v>373</v>
      </c>
      <c r="E199" s="14"/>
      <c r="F199" s="71">
        <f>igazgatás!F198+adók!F199+temető!F198+rendezvények!F198+'téli közf.'!F198+hosszúi.közf.!F198+'út üzemelt.'!F198+közvilágítás!F198+zöldterület!F198+'város-község'!F198+könyvtár!F198+közművelődés!F198+gyermekjólét!F198+'Egyéb szociális'!F198+'NEM KELL!!családseg.'!F198+'NEM KELL!Önkorm elsz.'!F198</f>
        <v>0</v>
      </c>
      <c r="G199" s="71">
        <f>igazgatás!G198+adók!G199+temető!G198+rendezvények!G198+'téli közf.'!G198+hosszúi.közf.!G198+'út üzemelt.'!G198+közvilágítás!G198+zöldterület!G198+'város-község'!G198+könyvtár!G198+közművelődés!G198+gyermekjólét!G198+'Egyéb szociális'!G198+'NEM KELL!!családseg.'!G198+'NEM KELL!Önkorm elsz.'!G198</f>
        <v>0</v>
      </c>
      <c r="H199" s="71">
        <f>igazgatás!H198+adók!H199+temető!H198+rendezvények!H198+'téli közf.'!H198+hosszúi.közf.!H198+'út üzemelt.'!H198+közvilágítás!H198+zöldterület!H198+'város-község'!H198+könyvtár!H198+közművelődés!H198+gyermekjólét!H198+'Egyéb szociális'!H198+'NEM KELL!!családseg.'!H198+'NEM KELL!Önkorm elsz.'!H198</f>
        <v>0</v>
      </c>
      <c r="I199" s="71">
        <f>igazgatás!I198+adók!I199+temető!I198+rendezvények!I198+'téli közf.'!I198+hosszúi.közf.!I198+'út üzemelt.'!I198+közvilágítás!I198+zöldterület!I198+'város-község'!I198+könyvtár!I198+gyermekjólét!I198+közművelődés!I198+civilszerv!I198+Fertőző!I198+'Egyéb szociális'!I198+'NEM KELL!!családseg.'!I198+'NEM KELL!Önkorm elsz.'!I198</f>
        <v>0</v>
      </c>
      <c r="J199" s="133" t="str">
        <f t="shared" si="5"/>
        <v xml:space="preserve"> </v>
      </c>
      <c r="K199" s="71">
        <f>igazgatás!K198+adók!K199+temető!K198+rendezvények!K198+'téli közf.'!K198+hosszúi.közf.!K198+'út üzemelt.'!K198+közvilágítás!K198+zöldterület!K198+'város-község'!K198+könyvtár!K198+gyermekjólét!K198+közművelődés!K198+civilszerv!K198+Fertőző!K198+'Egyéb szociális'!K198+'NEM KELL!!családseg.'!K198+'NEM KELL!Önkorm elsz.'!K198</f>
        <v>0</v>
      </c>
      <c r="L199" s="71">
        <f>igazgatás!L198+adók!L199+temető!L198+rendezvények!L198+'téli közf.'!L198+hosszúi.közf.!L198+'út üzemelt.'!L198+közvilágítás!L198+zöldterület!L198+'város-község'!L198+könyvtár!L198+közművelődés!L198+gyermekjólét!L198+'Egyéb szociális'!L198+'NEM KELL!!családseg.'!L198+'NEM KELL!Önkorm elsz.'!L198</f>
        <v>0</v>
      </c>
      <c r="M199" s="71">
        <f>igazgatás!M198+adók!M199+temető!M198+rendezvények!M198+'téli közf.'!M198+hosszúi.közf.!M198+'út üzemelt.'!M198+közvilágítás!M198+zöldterület!M198+'város-község'!M198+könyvtár!M198+gyermekjólét!M198+közművelődés!M198+civilszerv!M198+Fertőző!M198+'Egyéb szociális'!M198+'NEM KELL!!családseg.'!M198+'NEM KELL!Önkorm elsz.'!M198</f>
        <v>0</v>
      </c>
      <c r="N199" s="71">
        <f>igazgatás!N198+adók!N199+temető!N198+rendezvények!N198+'téli közf.'!N198+hosszúi.közf.!N198+'út üzemelt.'!N198+közvilágítás!N198+zöldterület!N198+'város-község'!N198+könyvtár!N198+gyermekjólét!N198+közművelődés!N198+civilszerv!N198+Fertőző!N198+'Egyéb szociális'!N198+'NEM KELL!!családseg.'!N198+'NEM KELL!Önkorm elsz.'!N198</f>
        <v>0</v>
      </c>
      <c r="O199" s="133" t="str">
        <f t="shared" si="6"/>
        <v xml:space="preserve"> </v>
      </c>
      <c r="P199" s="71">
        <f>igazgatás!P198+adók!P199+temető!P198+rendezvények!P198+'téli közf.'!P198+hosszúi.közf.!P198+'út üzemelt.'!P198+közvilágítás!P198+zöldterület!P198+'város-község'!P198+könyvtár!P198+gyermekjólét!P198+közművelődés!P198+civilszerv!P198+Fertőző!P198+'Egyéb szociális'!P198+'NEM KELL!!családseg.'!P198+'NEM KELL!Önkorm elsz.'!P198</f>
        <v>0</v>
      </c>
    </row>
    <row r="200" spans="1:16" ht="15" hidden="1" customHeight="1" x14ac:dyDescent="0.2">
      <c r="A200" s="400" t="s">
        <v>374</v>
      </c>
      <c r="B200" s="401"/>
      <c r="C200" s="5" t="s">
        <v>375</v>
      </c>
      <c r="D200" s="14" t="s">
        <v>376</v>
      </c>
      <c r="E200" s="14"/>
      <c r="F200" s="71">
        <f>igazgatás!F199+adók!F200+temető!F199+rendezvények!F199+'téli közf.'!F199+hosszúi.közf.!F199+'út üzemelt.'!F199+közvilágítás!F199+zöldterület!F199+'város-község'!F199+könyvtár!F199+közművelődés!F199+gyermekjólét!F199+'Egyéb szociális'!F199+'NEM KELL!!családseg.'!F199+'NEM KELL!Önkorm elsz.'!F199</f>
        <v>0</v>
      </c>
      <c r="G200" s="71">
        <f>igazgatás!G199+adók!G200+temető!G199+rendezvények!G199+'téli közf.'!G199+hosszúi.közf.!G199+'út üzemelt.'!G199+közvilágítás!G199+zöldterület!G199+'város-község'!G199+könyvtár!G199+közművelődés!G199+gyermekjólét!G199+'Egyéb szociális'!G199+'NEM KELL!!családseg.'!G199+'NEM KELL!Önkorm elsz.'!G199</f>
        <v>0</v>
      </c>
      <c r="H200" s="71">
        <f>igazgatás!H199+adók!H200+temető!H199+rendezvények!H199+'téli közf.'!H199+hosszúi.közf.!H199+'út üzemelt.'!H199+közvilágítás!H199+zöldterület!H199+'város-község'!H199+könyvtár!H199+közművelődés!H199+gyermekjólét!H199+'Egyéb szociális'!H199+'NEM KELL!!családseg.'!H199+'NEM KELL!Önkorm elsz.'!H199</f>
        <v>0</v>
      </c>
      <c r="I200" s="71">
        <f>igazgatás!I199+adók!I200+temető!I199+rendezvények!I199+'téli közf.'!I199+hosszúi.közf.!I199+'út üzemelt.'!I199+közvilágítás!I199+zöldterület!I199+'város-község'!I199+könyvtár!I199+gyermekjólét!I199+közművelődés!I199+civilszerv!I199+Fertőző!I199+'Egyéb szociális'!I199+'NEM KELL!!családseg.'!I199+'NEM KELL!Önkorm elsz.'!I199</f>
        <v>0</v>
      </c>
      <c r="J200" s="133" t="str">
        <f t="shared" si="5"/>
        <v xml:space="preserve"> </v>
      </c>
      <c r="K200" s="71">
        <f>igazgatás!K199+adók!K200+temető!K199+rendezvények!K199+'téli közf.'!K199+hosszúi.közf.!K199+'út üzemelt.'!K199+közvilágítás!K199+zöldterület!K199+'város-község'!K199+könyvtár!K199+gyermekjólét!K199+közművelődés!K199+civilszerv!K199+Fertőző!K199+'Egyéb szociális'!K199+'NEM KELL!!családseg.'!K199+'NEM KELL!Önkorm elsz.'!K199</f>
        <v>0</v>
      </c>
      <c r="L200" s="71">
        <f>igazgatás!L199+adók!L200+temető!L199+rendezvények!L199+'téli közf.'!L199+hosszúi.közf.!L199+'út üzemelt.'!L199+közvilágítás!L199+zöldterület!L199+'város-község'!L199+könyvtár!L199+közművelődés!L199+gyermekjólét!L199+'Egyéb szociális'!L199+'NEM KELL!!családseg.'!L199+'NEM KELL!Önkorm elsz.'!L199</f>
        <v>0</v>
      </c>
      <c r="M200" s="71">
        <f>igazgatás!M199+adók!M200+temető!M199+rendezvények!M199+'téli közf.'!M199+hosszúi.közf.!M199+'út üzemelt.'!M199+közvilágítás!M199+zöldterület!M199+'város-község'!M199+könyvtár!M199+gyermekjólét!M199+közművelődés!M199+civilszerv!M199+Fertőző!M199+'Egyéb szociális'!M199+'NEM KELL!!családseg.'!M199+'NEM KELL!Önkorm elsz.'!M199</f>
        <v>0</v>
      </c>
      <c r="N200" s="71">
        <f>igazgatás!N199+adók!N200+temető!N199+rendezvények!N199+'téli közf.'!N199+hosszúi.közf.!N199+'út üzemelt.'!N199+közvilágítás!N199+zöldterület!N199+'város-község'!N199+könyvtár!N199+gyermekjólét!N199+közművelődés!N199+civilszerv!N199+Fertőző!N199+'Egyéb szociális'!N199+'NEM KELL!!családseg.'!N199+'NEM KELL!Önkorm elsz.'!N199</f>
        <v>0</v>
      </c>
      <c r="O200" s="133" t="str">
        <f t="shared" si="6"/>
        <v xml:space="preserve"> </v>
      </c>
      <c r="P200" s="71">
        <f>igazgatás!P199+adók!P200+temető!P199+rendezvények!P199+'téli közf.'!P199+hosszúi.közf.!P199+'út üzemelt.'!P199+közvilágítás!P199+zöldterület!P199+'város-község'!P199+könyvtár!P199+gyermekjólét!P199+közművelődés!P199+civilszerv!P199+Fertőző!P199+'Egyéb szociális'!P199+'NEM KELL!!családseg.'!P199+'NEM KELL!Önkorm elsz.'!P199</f>
        <v>0</v>
      </c>
    </row>
    <row r="201" spans="1:16" ht="15" hidden="1" customHeight="1" x14ac:dyDescent="0.2">
      <c r="A201" s="400" t="s">
        <v>377</v>
      </c>
      <c r="B201" s="401"/>
      <c r="C201" s="5" t="s">
        <v>378</v>
      </c>
      <c r="D201" s="14" t="s">
        <v>379</v>
      </c>
      <c r="E201" s="14"/>
      <c r="F201" s="71">
        <f>igazgatás!F200+adók!F201+temető!F200+rendezvények!F200+'téli közf.'!F200+hosszúi.közf.!F200+'út üzemelt.'!F200+közvilágítás!F200+zöldterület!F200+'város-község'!F200+könyvtár!F200+közművelődés!F200+gyermekjólét!F200+'Egyéb szociális'!F200+'NEM KELL!!családseg.'!F200+'NEM KELL!Önkorm elsz.'!F200</f>
        <v>0</v>
      </c>
      <c r="G201" s="71">
        <f>igazgatás!G200+adók!G201+temető!G200+rendezvények!G200+'téli közf.'!G200+hosszúi.közf.!G200+'út üzemelt.'!G200+közvilágítás!G200+zöldterület!G200+'város-község'!G200+könyvtár!G200+közművelődés!G200+gyermekjólét!G200+'Egyéb szociális'!G200+'NEM KELL!!családseg.'!G200+'NEM KELL!Önkorm elsz.'!G200</f>
        <v>0</v>
      </c>
      <c r="H201" s="71">
        <f>igazgatás!H200+adók!H201+temető!H200+rendezvények!H200+'téli közf.'!H200+hosszúi.közf.!H200+'út üzemelt.'!H200+közvilágítás!H200+zöldterület!H200+'város-község'!H200+könyvtár!H200+közművelődés!H200+gyermekjólét!H200+'Egyéb szociális'!H200+'NEM KELL!!családseg.'!H200+'NEM KELL!Önkorm elsz.'!H200</f>
        <v>0</v>
      </c>
      <c r="I201" s="71">
        <f>igazgatás!I200+adók!I201+temető!I200+rendezvények!I200+'téli közf.'!I200+hosszúi.közf.!I200+'út üzemelt.'!I200+közvilágítás!I200+zöldterület!I200+'város-község'!I200+könyvtár!I200+gyermekjólét!I200+közművelődés!I200+civilszerv!I200+Fertőző!I200+'Egyéb szociális'!I200+'NEM KELL!!családseg.'!I200+'NEM KELL!Önkorm elsz.'!I200</f>
        <v>0</v>
      </c>
      <c r="J201" s="133" t="str">
        <f t="shared" ref="J201:J264" si="8">IF(H201=0," ",I201/H201)</f>
        <v xml:space="preserve"> </v>
      </c>
      <c r="K201" s="71">
        <f>igazgatás!K200+adók!K201+temető!K200+rendezvények!K200+'téli közf.'!K200+hosszúi.közf.!K200+'út üzemelt.'!K200+közvilágítás!K200+zöldterület!K200+'város-község'!K200+könyvtár!K200+gyermekjólét!K200+közművelődés!K200+civilszerv!K200+Fertőző!K200+'Egyéb szociális'!K200+'NEM KELL!!családseg.'!K200+'NEM KELL!Önkorm elsz.'!K200</f>
        <v>0</v>
      </c>
      <c r="L201" s="71">
        <f>igazgatás!L200+adók!L201+temető!L200+rendezvények!L200+'téli közf.'!L200+hosszúi.közf.!L200+'út üzemelt.'!L200+közvilágítás!L200+zöldterület!L200+'város-község'!L200+könyvtár!L200+közművelődés!L200+gyermekjólét!L200+'Egyéb szociális'!L200+'NEM KELL!!családseg.'!L200+'NEM KELL!Önkorm elsz.'!L200</f>
        <v>0</v>
      </c>
      <c r="M201" s="71">
        <f>igazgatás!M200+adók!M201+temető!M200+rendezvények!M200+'téli közf.'!M200+hosszúi.közf.!M200+'út üzemelt.'!M200+közvilágítás!M200+zöldterület!M200+'város-község'!M200+könyvtár!M200+gyermekjólét!M200+közművelődés!M200+civilszerv!M200+Fertőző!M200+'Egyéb szociális'!M200+'NEM KELL!!családseg.'!M200+'NEM KELL!Önkorm elsz.'!M200</f>
        <v>0</v>
      </c>
      <c r="N201" s="71">
        <f>igazgatás!N200+adók!N201+temető!N200+rendezvények!N200+'téli közf.'!N200+hosszúi.közf.!N200+'út üzemelt.'!N200+közvilágítás!N200+zöldterület!N200+'város-község'!N200+könyvtár!N200+gyermekjólét!N200+közművelődés!N200+civilszerv!N200+Fertőző!N200+'Egyéb szociális'!N200+'NEM KELL!!családseg.'!N200+'NEM KELL!Önkorm elsz.'!N200</f>
        <v>0</v>
      </c>
      <c r="O201" s="133" t="str">
        <f t="shared" si="6"/>
        <v xml:space="preserve"> </v>
      </c>
      <c r="P201" s="71">
        <f>igazgatás!P200+adók!P201+temető!P200+rendezvények!P200+'téli közf.'!P200+hosszúi.közf.!P200+'út üzemelt.'!P200+közvilágítás!P200+zöldterület!P200+'város-község'!P200+könyvtár!P200+gyermekjólét!P200+közművelődés!P200+civilszerv!P200+Fertőző!P200+'Egyéb szociális'!P200+'NEM KELL!!családseg.'!P200+'NEM KELL!Önkorm elsz.'!P200</f>
        <v>0</v>
      </c>
    </row>
    <row r="202" spans="1:16" x14ac:dyDescent="0.2">
      <c r="A202" s="400" t="s">
        <v>380</v>
      </c>
      <c r="B202" s="401"/>
      <c r="C202" s="5" t="s">
        <v>381</v>
      </c>
      <c r="D202" s="14" t="s">
        <v>382</v>
      </c>
      <c r="E202" s="14"/>
      <c r="F202" s="71">
        <f>igazgatás!F201+adók!F202+temető!F201+rendezvények!F201+'téli közf.'!F201+hosszúi.közf.!F201+'út üzemelt.'!F201+közvilágítás!F201+zöldterület!F201+'város-község'!F201+könyvtár!F201+közművelődés!F201+gyermekjólét!F201+'Egyéb szociális'!F201+'NEM KELL!!családseg.'!F201+'NEM KELL!Önkorm elsz.'!F201</f>
        <v>10</v>
      </c>
      <c r="G202" s="71">
        <f>igazgatás!G201+adók!G202+temető!G201+rendezvények!G201+'téli közf.'!G201+hosszúi.közf.!G201+'út üzemelt.'!G201+közvilágítás!G201+zöldterület!G201+'város-község'!G201+könyvtár!G201+közművelődés!G201+gyermekjólét!G201+'Egyéb szociális'!G201+'NEM KELL!!családseg.'!G201+'NEM KELL!Önkorm elsz.'!G201</f>
        <v>0</v>
      </c>
      <c r="H202" s="71">
        <f>igazgatás!H201+adók!H202+temető!H201+rendezvények!H201+'téli közf.'!H201+hosszúi.közf.!H201+'út üzemelt.'!H201+közvilágítás!H201+zöldterület!H201+'város-község'!H201+könyvtár!H201+közművelődés!H201+gyermekjólét!H201+'Egyéb szociális'!H201+'NEM KELL!!családseg.'!H201+'NEM KELL!Önkorm elsz.'!H201</f>
        <v>10</v>
      </c>
      <c r="I202" s="71">
        <f>igazgatás!I201+adók!I202+temető!I201+rendezvények!I201+'téli közf.'!I201+hosszúi.közf.!I201+'út üzemelt.'!I201+közvilágítás!I201+zöldterület!I201+'város-község'!I201+könyvtár!I201+gyermekjólét!I201+közművelődés!I201+civilszerv!I201+Fertőző!I201+'Egyéb szociális'!I201+'NEM KELL!!családseg.'!I201+'NEM KELL!Önkorm elsz.'!I201</f>
        <v>20</v>
      </c>
      <c r="J202" s="133">
        <f t="shared" si="8"/>
        <v>2</v>
      </c>
      <c r="K202" s="71">
        <f>igazgatás!K201+adók!K202+temető!K201+rendezvények!K201+'téli közf.'!K201+hosszúi.közf.!K201+'út üzemelt.'!K201+közvilágítás!K201+zöldterület!K201+'város-község'!K201+könyvtár!K201+gyermekjólét!K201+közművelődés!K201+civilszerv!K201+Fertőző!K201+'Egyéb szociális'!K201+'NEM KELL!!családseg.'!K201+'NEM KELL!Önkorm elsz.'!K201</f>
        <v>500</v>
      </c>
      <c r="L202" s="71">
        <f>igazgatás!L201+adók!L202+temető!L201+rendezvények!L201+'téli közf.'!L201+hosszúi.közf.!L201+'út üzemelt.'!L201+közvilágítás!L201+zöldterület!L201+'város-község'!L201+könyvtár!L201+közművelődés!L201+gyermekjólét!L201+'Egyéb szociális'!L201+'NEM KELL!!családseg.'!L201+'NEM KELL!Önkorm elsz.'!L201</f>
        <v>0</v>
      </c>
      <c r="M202" s="71">
        <f>igazgatás!M201+adók!M202+temető!M201+rendezvények!M201+'téli közf.'!M201+hosszúi.közf.!M201+'út üzemelt.'!M201+közvilágítás!M201+zöldterület!M201+'város-község'!M201+könyvtár!M201+gyermekjólét!M201+közművelődés!M201+civilszerv!M201+Fertőző!M201+'Egyéb szociális'!M201+'NEM KELL!!családseg.'!M201+'NEM KELL!Önkorm elsz.'!M201</f>
        <v>500</v>
      </c>
      <c r="N202" s="71">
        <f>igazgatás!N201+adók!N202+temető!N201+rendezvények!N201+'téli közf.'!N201+hosszúi.közf.!N201+'út üzemelt.'!N201+közvilágítás!N201+zöldterület!N201+'város-község'!N201+könyvtár!N201+gyermekjólét!N201+közművelődés!N201+civilszerv!N201+Fertőző!N201+'Egyéb szociális'!N201+'NEM KELL!!családseg.'!N201+'NEM KELL!Önkorm elsz.'!N201</f>
        <v>20</v>
      </c>
      <c r="O202" s="133">
        <f t="shared" ref="O202:O265" si="9">IF(M202=0," ",N202/M202)</f>
        <v>0.04</v>
      </c>
      <c r="P202" s="71">
        <f>igazgatás!P201+adók!P202+temető!P201+rendezvények!P201+'téli közf.'!P201+hosszúi.közf.!P201+'út üzemelt.'!P201+közvilágítás!P201+zöldterület!P201+'város-község'!P201+könyvtár!P201+gyermekjólét!P201+közművelődés!P201+civilszerv!P201+Fertőző!P201+'Egyéb szociális'!P201+'NEM KELL!!családseg.'!P201+'NEM KELL!Önkorm elsz.'!P201</f>
        <v>500</v>
      </c>
    </row>
    <row r="203" spans="1:16" ht="15" hidden="1" customHeight="1" x14ac:dyDescent="0.2">
      <c r="A203" s="400" t="s">
        <v>383</v>
      </c>
      <c r="B203" s="401"/>
      <c r="C203" s="5" t="s">
        <v>355</v>
      </c>
      <c r="D203" s="14" t="s">
        <v>382</v>
      </c>
      <c r="E203" s="14"/>
      <c r="F203" s="71">
        <f>igazgatás!F202+adók!F203+temető!F202+rendezvények!F202+'téli közf.'!F202+hosszúi.közf.!F202+'út üzemelt.'!F202+közvilágítás!F202+zöldterület!F202+'város-község'!F202+könyvtár!F202+közművelődés!F202+gyermekjólét!F202+'Egyéb szociális'!F202+'NEM KELL!!családseg.'!F202+'NEM KELL!Önkorm elsz.'!F202</f>
        <v>0</v>
      </c>
      <c r="G203" s="71">
        <f>igazgatás!G202+adók!G203+temető!G202+rendezvények!G202+'téli közf.'!G202+hosszúi.közf.!G202+'út üzemelt.'!G202+közvilágítás!G202+zöldterület!G202+'város-község'!G202+könyvtár!G202+közművelődés!G202+gyermekjólét!G202+'Egyéb szociális'!G202+'NEM KELL!!családseg.'!G202+'NEM KELL!Önkorm elsz.'!G202</f>
        <v>0</v>
      </c>
      <c r="H203" s="71">
        <f>igazgatás!H202+adók!H203+temető!H202+rendezvények!H202+'téli közf.'!H202+hosszúi.közf.!H202+'út üzemelt.'!H202+közvilágítás!H202+zöldterület!H202+'város-község'!H202+könyvtár!H202+közművelődés!H202+gyermekjólét!H202+'Egyéb szociális'!H202+'NEM KELL!!családseg.'!H202+'NEM KELL!Önkorm elsz.'!H202</f>
        <v>0</v>
      </c>
      <c r="I203" s="71">
        <f>igazgatás!I202+adók!I203+temető!I202+rendezvények!I202+'téli közf.'!I202+hosszúi.közf.!I202+'út üzemelt.'!I202+közvilágítás!I202+zöldterület!I202+'város-község'!I202+könyvtár!I202+gyermekjólét!I202+közművelődés!I202+civilszerv!I202+Fertőző!I202+'Egyéb szociális'!I202+'NEM KELL!!családseg.'!I202+'NEM KELL!Önkorm elsz.'!I202</f>
        <v>0</v>
      </c>
      <c r="J203" s="133" t="str">
        <f t="shared" si="8"/>
        <v xml:space="preserve"> </v>
      </c>
      <c r="K203" s="71">
        <f>igazgatás!K202+adók!K203+temető!K202+rendezvények!K202+'téli közf.'!K202+hosszúi.közf.!K202+'út üzemelt.'!K202+közvilágítás!K202+zöldterület!K202+'város-község'!K202+könyvtár!K202+gyermekjólét!K202+közművelődés!K202+civilszerv!K202+Fertőző!K202+'Egyéb szociális'!K202+'NEM KELL!!családseg.'!K202+'NEM KELL!Önkorm elsz.'!K202</f>
        <v>0</v>
      </c>
      <c r="L203" s="71">
        <f>igazgatás!L202+adók!L203+temető!L202+rendezvények!L202+'téli közf.'!L202+hosszúi.közf.!L202+'út üzemelt.'!L202+közvilágítás!L202+zöldterület!L202+'város-község'!L202+könyvtár!L202+közművelődés!L202+gyermekjólét!L202+'Egyéb szociális'!L202+'NEM KELL!!családseg.'!L202+'NEM KELL!Önkorm elsz.'!L202</f>
        <v>0</v>
      </c>
      <c r="M203" s="71">
        <f>igazgatás!M202+adók!M203+temető!M202+rendezvények!M202+'téli közf.'!M202+hosszúi.közf.!M202+'út üzemelt.'!M202+közvilágítás!M202+zöldterület!M202+'város-község'!M202+könyvtár!M202+gyermekjólét!M202+közművelődés!M202+civilszerv!M202+Fertőző!M202+'Egyéb szociális'!M202+'NEM KELL!!családseg.'!M202+'NEM KELL!Önkorm elsz.'!M202</f>
        <v>0</v>
      </c>
      <c r="N203" s="71">
        <f>igazgatás!N202+adók!N203+temető!N202+rendezvények!N202+'téli közf.'!N202+hosszúi.közf.!N202+'út üzemelt.'!N202+közvilágítás!N202+zöldterület!N202+'város-község'!N202+könyvtár!N202+gyermekjólét!N202+közművelődés!N202+civilszerv!N202+Fertőző!N202+'Egyéb szociális'!N202+'NEM KELL!!családseg.'!N202+'NEM KELL!Önkorm elsz.'!N202</f>
        <v>0</v>
      </c>
      <c r="O203" s="133" t="str">
        <f t="shared" si="9"/>
        <v xml:space="preserve"> </v>
      </c>
      <c r="P203" s="71">
        <f>igazgatás!P202+adók!P203+temető!P202+rendezvények!P202+'téli közf.'!P202+hosszúi.közf.!P202+'út üzemelt.'!P202+közvilágítás!P202+zöldterület!P202+'város-község'!P202+könyvtár!P202+gyermekjólét!P202+közművelődés!P202+civilszerv!P202+Fertőző!P202+'Egyéb szociális'!P202+'NEM KELL!!családseg.'!P202+'NEM KELL!Önkorm elsz.'!P202</f>
        <v>0</v>
      </c>
    </row>
    <row r="204" spans="1:16" ht="15" hidden="1" customHeight="1" x14ac:dyDescent="0.2">
      <c r="A204" s="400" t="s">
        <v>384</v>
      </c>
      <c r="B204" s="401"/>
      <c r="C204" s="5" t="s">
        <v>385</v>
      </c>
      <c r="D204" s="14" t="s">
        <v>382</v>
      </c>
      <c r="E204" s="14"/>
      <c r="F204" s="71">
        <f>igazgatás!F203+adók!F204+temető!F203+rendezvények!F203+'téli közf.'!F203+hosszúi.közf.!F203+'út üzemelt.'!F203+közvilágítás!F203+zöldterület!F203+'város-község'!F203+könyvtár!F203+közművelődés!F203+gyermekjólét!F203+'Egyéb szociális'!F203+'NEM KELL!!családseg.'!F203+'NEM KELL!Önkorm elsz.'!F203</f>
        <v>0</v>
      </c>
      <c r="G204" s="71">
        <f>igazgatás!G203+adók!G204+temető!G203+rendezvények!G203+'téli közf.'!G203+hosszúi.közf.!G203+'út üzemelt.'!G203+közvilágítás!G203+zöldterület!G203+'város-község'!G203+könyvtár!G203+közművelődés!G203+gyermekjólét!G203+'Egyéb szociális'!G203+'NEM KELL!!családseg.'!G203+'NEM KELL!Önkorm elsz.'!G203</f>
        <v>0</v>
      </c>
      <c r="H204" s="71">
        <f>igazgatás!H203+adók!H204+temető!H203+rendezvények!H203+'téli közf.'!H203+hosszúi.közf.!H203+'út üzemelt.'!H203+közvilágítás!H203+zöldterület!H203+'város-község'!H203+könyvtár!H203+közművelődés!H203+gyermekjólét!H203+'Egyéb szociális'!H203+'NEM KELL!!családseg.'!H203+'NEM KELL!Önkorm elsz.'!H203</f>
        <v>0</v>
      </c>
      <c r="I204" s="71">
        <f>igazgatás!I203+adók!I204+temető!I203+rendezvények!I203+'téli közf.'!I203+hosszúi.közf.!I203+'út üzemelt.'!I203+közvilágítás!I203+zöldterület!I203+'város-község'!I203+könyvtár!I203+gyermekjólét!I203+közművelődés!I203+civilszerv!I203+Fertőző!I203+'Egyéb szociális'!I203+'NEM KELL!!családseg.'!I203+'NEM KELL!Önkorm elsz.'!I203</f>
        <v>0</v>
      </c>
      <c r="J204" s="133" t="str">
        <f t="shared" si="8"/>
        <v xml:space="preserve"> </v>
      </c>
      <c r="K204" s="71">
        <f>igazgatás!K203+adók!K204+temető!K203+rendezvények!K203+'téli közf.'!K203+hosszúi.közf.!K203+'út üzemelt.'!K203+közvilágítás!K203+zöldterület!K203+'város-község'!K203+könyvtár!K203+gyermekjólét!K203+közművelődés!K203+civilszerv!K203+Fertőző!K203+'Egyéb szociális'!K203+'NEM KELL!!családseg.'!K203+'NEM KELL!Önkorm elsz.'!K203</f>
        <v>0</v>
      </c>
      <c r="L204" s="71">
        <f>igazgatás!L203+adók!L204+temető!L203+rendezvények!L203+'téli közf.'!L203+hosszúi.közf.!L203+'út üzemelt.'!L203+közvilágítás!L203+zöldterület!L203+'város-község'!L203+könyvtár!L203+közművelődés!L203+gyermekjólét!L203+'Egyéb szociális'!L203+'NEM KELL!!családseg.'!L203+'NEM KELL!Önkorm elsz.'!L203</f>
        <v>0</v>
      </c>
      <c r="M204" s="71">
        <f>igazgatás!M203+adók!M204+temető!M203+rendezvények!M203+'téli közf.'!M203+hosszúi.közf.!M203+'út üzemelt.'!M203+közvilágítás!M203+zöldterület!M203+'város-község'!M203+könyvtár!M203+gyermekjólét!M203+közművelődés!M203+civilszerv!M203+Fertőző!M203+'Egyéb szociális'!M203+'NEM KELL!!családseg.'!M203+'NEM KELL!Önkorm elsz.'!M203</f>
        <v>0</v>
      </c>
      <c r="N204" s="71">
        <f>igazgatás!N203+adók!N204+temető!N203+rendezvények!N203+'téli közf.'!N203+hosszúi.közf.!N203+'út üzemelt.'!N203+közvilágítás!N203+zöldterület!N203+'város-község'!N203+könyvtár!N203+gyermekjólét!N203+közművelődés!N203+civilszerv!N203+Fertőző!N203+'Egyéb szociális'!N203+'NEM KELL!!családseg.'!N203+'NEM KELL!Önkorm elsz.'!N203</f>
        <v>0</v>
      </c>
      <c r="O204" s="133" t="str">
        <f t="shared" si="9"/>
        <v xml:space="preserve"> </v>
      </c>
      <c r="P204" s="71">
        <f>igazgatás!P203+adók!P204+temető!P203+rendezvények!P203+'téli közf.'!P203+hosszúi.közf.!P203+'út üzemelt.'!P203+közvilágítás!P203+zöldterület!P203+'város-község'!P203+könyvtár!P203+gyermekjólét!P203+közművelődés!P203+civilszerv!P203+Fertőző!P203+'Egyéb szociális'!P203+'NEM KELL!!családseg.'!P203+'NEM KELL!Önkorm elsz.'!P203</f>
        <v>0</v>
      </c>
    </row>
    <row r="205" spans="1:16" ht="15" hidden="1" customHeight="1" x14ac:dyDescent="0.2">
      <c r="A205" s="400" t="s">
        <v>386</v>
      </c>
      <c r="B205" s="401"/>
      <c r="C205" s="5" t="s">
        <v>387</v>
      </c>
      <c r="D205" s="14" t="s">
        <v>382</v>
      </c>
      <c r="E205" s="14"/>
      <c r="F205" s="71">
        <f>igazgatás!F204+adók!F205+temető!F204+rendezvények!F204+'téli közf.'!F204+hosszúi.közf.!F204+'út üzemelt.'!F204+közvilágítás!F204+zöldterület!F204+'város-község'!F204+könyvtár!F204+közművelődés!F204+gyermekjólét!F204+'Egyéb szociális'!F204+'NEM KELL!!családseg.'!F204+'NEM KELL!Önkorm elsz.'!F204</f>
        <v>0</v>
      </c>
      <c r="G205" s="71">
        <f>igazgatás!G204+adók!G205+temető!G204+rendezvények!G204+'téli közf.'!G204+hosszúi.közf.!G204+'út üzemelt.'!G204+közvilágítás!G204+zöldterület!G204+'város-község'!G204+könyvtár!G204+közművelődés!G204+gyermekjólét!G204+'Egyéb szociális'!G204+'NEM KELL!!családseg.'!G204+'NEM KELL!Önkorm elsz.'!G204</f>
        <v>0</v>
      </c>
      <c r="H205" s="71">
        <f>igazgatás!H204+adók!H205+temető!H204+rendezvények!H204+'téli közf.'!H204+hosszúi.közf.!H204+'út üzemelt.'!H204+közvilágítás!H204+zöldterület!H204+'város-község'!H204+könyvtár!H204+közművelődés!H204+gyermekjólét!H204+'Egyéb szociális'!H204+'NEM KELL!!családseg.'!H204+'NEM KELL!Önkorm elsz.'!H204</f>
        <v>0</v>
      </c>
      <c r="I205" s="71">
        <f>igazgatás!I204+adók!I205+temető!I204+rendezvények!I204+'téli közf.'!I204+hosszúi.közf.!I204+'út üzemelt.'!I204+közvilágítás!I204+zöldterület!I204+'város-község'!I204+könyvtár!I204+gyermekjólét!I204+közművelődés!I204+civilszerv!I204+Fertőző!I204+'Egyéb szociális'!I204+'NEM KELL!!családseg.'!I204+'NEM KELL!Önkorm elsz.'!I204</f>
        <v>0</v>
      </c>
      <c r="J205" s="133" t="str">
        <f t="shared" si="8"/>
        <v xml:space="preserve"> </v>
      </c>
      <c r="K205" s="71">
        <f>igazgatás!K204+adók!K205+temető!K204+rendezvények!K204+'téli közf.'!K204+hosszúi.közf.!K204+'út üzemelt.'!K204+közvilágítás!K204+zöldterület!K204+'város-község'!K204+könyvtár!K204+gyermekjólét!K204+közművelődés!K204+civilszerv!K204+Fertőző!K204+'Egyéb szociális'!K204+'NEM KELL!!családseg.'!K204+'NEM KELL!Önkorm elsz.'!K204</f>
        <v>0</v>
      </c>
      <c r="L205" s="71">
        <f>igazgatás!L204+adók!L205+temető!L204+rendezvények!L204+'téli közf.'!L204+hosszúi.közf.!L204+'út üzemelt.'!L204+közvilágítás!L204+zöldterület!L204+'város-község'!L204+könyvtár!L204+közművelődés!L204+gyermekjólét!L204+'Egyéb szociális'!L204+'NEM KELL!!családseg.'!L204+'NEM KELL!Önkorm elsz.'!L204</f>
        <v>0</v>
      </c>
      <c r="M205" s="71">
        <f>igazgatás!M204+adók!M205+temető!M204+rendezvények!M204+'téli közf.'!M204+hosszúi.közf.!M204+'út üzemelt.'!M204+közvilágítás!M204+zöldterület!M204+'város-község'!M204+könyvtár!M204+gyermekjólét!M204+közművelődés!M204+civilszerv!M204+Fertőző!M204+'Egyéb szociális'!M204+'NEM KELL!!családseg.'!M204+'NEM KELL!Önkorm elsz.'!M204</f>
        <v>0</v>
      </c>
      <c r="N205" s="71">
        <f>igazgatás!N204+adók!N205+temető!N204+rendezvények!N204+'téli közf.'!N204+hosszúi.közf.!N204+'út üzemelt.'!N204+közvilágítás!N204+zöldterület!N204+'város-község'!N204+könyvtár!N204+gyermekjólét!N204+közművelődés!N204+civilszerv!N204+Fertőző!N204+'Egyéb szociális'!N204+'NEM KELL!!családseg.'!N204+'NEM KELL!Önkorm elsz.'!N204</f>
        <v>0</v>
      </c>
      <c r="O205" s="133" t="str">
        <f t="shared" si="9"/>
        <v xml:space="preserve"> </v>
      </c>
      <c r="P205" s="71">
        <f>igazgatás!P204+adók!P205+temető!P204+rendezvények!P204+'téli közf.'!P204+hosszúi.közf.!P204+'út üzemelt.'!P204+közvilágítás!P204+zöldterület!P204+'város-község'!P204+könyvtár!P204+gyermekjólét!P204+közművelődés!P204+civilszerv!P204+Fertőző!P204+'Egyéb szociális'!P204+'NEM KELL!!családseg.'!P204+'NEM KELL!Önkorm elsz.'!P204</f>
        <v>0</v>
      </c>
    </row>
    <row r="206" spans="1:16" ht="15" hidden="1" customHeight="1" x14ac:dyDescent="0.2">
      <c r="A206" s="400" t="s">
        <v>388</v>
      </c>
      <c r="B206" s="401"/>
      <c r="C206" s="5" t="s">
        <v>389</v>
      </c>
      <c r="D206" s="14" t="s">
        <v>390</v>
      </c>
      <c r="E206" s="14"/>
      <c r="F206" s="71">
        <f>igazgatás!F205+adók!F206+temető!F205+rendezvények!F205+'téli közf.'!F205+hosszúi.közf.!F205+'út üzemelt.'!F205+közvilágítás!F205+zöldterület!F205+'város-község'!F205+könyvtár!F205+közművelődés!F205+gyermekjólét!F205+'Egyéb szociális'!F205+'NEM KELL!!családseg.'!F205+'NEM KELL!Önkorm elsz.'!F205</f>
        <v>0</v>
      </c>
      <c r="G206" s="71">
        <f>igazgatás!G205+adók!G206+temető!G205+rendezvények!G205+'téli közf.'!G205+hosszúi.közf.!G205+'út üzemelt.'!G205+közvilágítás!G205+zöldterület!G205+'város-község'!G205+könyvtár!G205+közművelődés!G205+gyermekjólét!G205+'Egyéb szociális'!G205+'NEM KELL!!családseg.'!G205+'NEM KELL!Önkorm elsz.'!G205</f>
        <v>0</v>
      </c>
      <c r="H206" s="71">
        <f>igazgatás!H205+adók!H206+temető!H205+rendezvények!H205+'téli közf.'!H205+hosszúi.közf.!H205+'út üzemelt.'!H205+közvilágítás!H205+zöldterület!H205+'város-község'!H205+könyvtár!H205+közművelődés!H205+gyermekjólét!H205+'Egyéb szociális'!H205+'NEM KELL!!családseg.'!H205+'NEM KELL!Önkorm elsz.'!H205</f>
        <v>0</v>
      </c>
      <c r="I206" s="71">
        <f>igazgatás!I205+adók!I206+temető!I205+rendezvények!I205+'téli közf.'!I205+hosszúi.közf.!I205+'út üzemelt.'!I205+közvilágítás!I205+zöldterület!I205+'város-község'!I205+könyvtár!I205+gyermekjólét!I205+közművelődés!I205+civilszerv!I205+Fertőző!I205+'Egyéb szociális'!I205+'NEM KELL!!családseg.'!I205+'NEM KELL!Önkorm elsz.'!I205</f>
        <v>0</v>
      </c>
      <c r="J206" s="133" t="str">
        <f t="shared" si="8"/>
        <v xml:space="preserve"> </v>
      </c>
      <c r="K206" s="71">
        <f>igazgatás!K205+adók!K206+temető!K205+rendezvények!K205+'téli közf.'!K205+hosszúi.közf.!K205+'út üzemelt.'!K205+közvilágítás!K205+zöldterület!K205+'város-község'!K205+könyvtár!K205+gyermekjólét!K205+közművelődés!K205+civilszerv!K205+Fertőző!K205+'Egyéb szociális'!K205+'NEM KELL!!családseg.'!K205+'NEM KELL!Önkorm elsz.'!K205</f>
        <v>0</v>
      </c>
      <c r="L206" s="71">
        <f>igazgatás!L205+adók!L206+temető!L205+rendezvények!L205+'téli közf.'!L205+hosszúi.közf.!L205+'út üzemelt.'!L205+közvilágítás!L205+zöldterület!L205+'város-község'!L205+könyvtár!L205+közművelődés!L205+gyermekjólét!L205+'Egyéb szociális'!L205+'NEM KELL!!családseg.'!L205+'NEM KELL!Önkorm elsz.'!L205</f>
        <v>0</v>
      </c>
      <c r="M206" s="71">
        <f>igazgatás!M205+adók!M206+temető!M205+rendezvények!M205+'téli közf.'!M205+hosszúi.közf.!M205+'út üzemelt.'!M205+közvilágítás!M205+zöldterület!M205+'város-község'!M205+könyvtár!M205+gyermekjólét!M205+közművelődés!M205+civilszerv!M205+Fertőző!M205+'Egyéb szociális'!M205+'NEM KELL!!családseg.'!M205+'NEM KELL!Önkorm elsz.'!M205</f>
        <v>0</v>
      </c>
      <c r="N206" s="71">
        <f>igazgatás!N205+adók!N206+temető!N205+rendezvények!N205+'téli közf.'!N205+hosszúi.közf.!N205+'út üzemelt.'!N205+közvilágítás!N205+zöldterület!N205+'város-község'!N205+könyvtár!N205+gyermekjólét!N205+közművelődés!N205+civilszerv!N205+Fertőző!N205+'Egyéb szociális'!N205+'NEM KELL!!családseg.'!N205+'NEM KELL!Önkorm elsz.'!N205</f>
        <v>0</v>
      </c>
      <c r="O206" s="133" t="str">
        <f t="shared" si="9"/>
        <v xml:space="preserve"> </v>
      </c>
      <c r="P206" s="71">
        <f>igazgatás!P205+adók!P206+temető!P205+rendezvények!P205+'téli közf.'!P205+hosszúi.közf.!P205+'út üzemelt.'!P205+közvilágítás!P205+zöldterület!P205+'város-község'!P205+könyvtár!P205+gyermekjólét!P205+közművelődés!P205+civilszerv!P205+Fertőző!P205+'Egyéb szociális'!P205+'NEM KELL!!családseg.'!P205+'NEM KELL!Önkorm elsz.'!P205</f>
        <v>0</v>
      </c>
    </row>
    <row r="207" spans="1:16" ht="25.5" hidden="1" customHeight="1" x14ac:dyDescent="0.2">
      <c r="A207" s="400" t="s">
        <v>391</v>
      </c>
      <c r="B207" s="401"/>
      <c r="C207" s="5" t="s">
        <v>392</v>
      </c>
      <c r="D207" s="14" t="s">
        <v>390</v>
      </c>
      <c r="E207" s="14"/>
      <c r="F207" s="71">
        <f>igazgatás!F206+adók!F207+temető!F206+rendezvények!F206+'téli közf.'!F206+hosszúi.közf.!F206+'út üzemelt.'!F206+közvilágítás!F206+zöldterület!F206+'város-község'!F206+könyvtár!F206+közművelődés!F206+gyermekjólét!F206+'Egyéb szociális'!F206+'NEM KELL!!családseg.'!F206+'NEM KELL!Önkorm elsz.'!F206</f>
        <v>0</v>
      </c>
      <c r="G207" s="71">
        <f>igazgatás!G206+adók!G207+temető!G206+rendezvények!G206+'téli közf.'!G206+hosszúi.közf.!G206+'út üzemelt.'!G206+közvilágítás!G206+zöldterület!G206+'város-község'!G206+könyvtár!G206+közművelődés!G206+gyermekjólét!G206+'Egyéb szociális'!G206+'NEM KELL!!családseg.'!G206+'NEM KELL!Önkorm elsz.'!G206</f>
        <v>0</v>
      </c>
      <c r="H207" s="71">
        <f>igazgatás!H206+adók!H207+temető!H206+rendezvények!H206+'téli közf.'!H206+hosszúi.közf.!H206+'út üzemelt.'!H206+közvilágítás!H206+zöldterület!H206+'város-község'!H206+könyvtár!H206+közművelődés!H206+gyermekjólét!H206+'Egyéb szociális'!H206+'NEM KELL!!családseg.'!H206+'NEM KELL!Önkorm elsz.'!H206</f>
        <v>0</v>
      </c>
      <c r="I207" s="71">
        <f>igazgatás!I206+adók!I207+temető!I206+rendezvények!I206+'téli közf.'!I206+hosszúi.közf.!I206+'út üzemelt.'!I206+közvilágítás!I206+zöldterület!I206+'város-község'!I206+könyvtár!I206+gyermekjólét!I206+közművelődés!I206+civilszerv!I206+Fertőző!I206+'Egyéb szociális'!I206+'NEM KELL!!családseg.'!I206+'NEM KELL!Önkorm elsz.'!I206</f>
        <v>0</v>
      </c>
      <c r="J207" s="133" t="str">
        <f t="shared" si="8"/>
        <v xml:space="preserve"> </v>
      </c>
      <c r="K207" s="71">
        <f>igazgatás!K206+adók!K207+temető!K206+rendezvények!K206+'téli közf.'!K206+hosszúi.közf.!K206+'út üzemelt.'!K206+közvilágítás!K206+zöldterület!K206+'város-község'!K206+könyvtár!K206+gyermekjólét!K206+közművelődés!K206+civilszerv!K206+Fertőző!K206+'Egyéb szociális'!K206+'NEM KELL!!családseg.'!K206+'NEM KELL!Önkorm elsz.'!K206</f>
        <v>0</v>
      </c>
      <c r="L207" s="71">
        <f>igazgatás!L206+adók!L207+temető!L206+rendezvények!L206+'téli közf.'!L206+hosszúi.közf.!L206+'út üzemelt.'!L206+közvilágítás!L206+zöldterület!L206+'város-község'!L206+könyvtár!L206+közművelődés!L206+gyermekjólét!L206+'Egyéb szociális'!L206+'NEM KELL!!családseg.'!L206+'NEM KELL!Önkorm elsz.'!L206</f>
        <v>0</v>
      </c>
      <c r="M207" s="71">
        <f>igazgatás!M206+adók!M207+temető!M206+rendezvények!M206+'téli közf.'!M206+hosszúi.közf.!M206+'út üzemelt.'!M206+közvilágítás!M206+zöldterület!M206+'város-község'!M206+könyvtár!M206+gyermekjólét!M206+közművelődés!M206+civilszerv!M206+Fertőző!M206+'Egyéb szociális'!M206+'NEM KELL!!családseg.'!M206+'NEM KELL!Önkorm elsz.'!M206</f>
        <v>0</v>
      </c>
      <c r="N207" s="71">
        <f>igazgatás!N206+adók!N207+temető!N206+rendezvények!N206+'téli közf.'!N206+hosszúi.közf.!N206+'út üzemelt.'!N206+közvilágítás!N206+zöldterület!N206+'város-község'!N206+könyvtár!N206+gyermekjólét!N206+közművelődés!N206+civilszerv!N206+Fertőző!N206+'Egyéb szociális'!N206+'NEM KELL!!családseg.'!N206+'NEM KELL!Önkorm elsz.'!N206</f>
        <v>0</v>
      </c>
      <c r="O207" s="133" t="str">
        <f t="shared" si="9"/>
        <v xml:space="preserve"> </v>
      </c>
      <c r="P207" s="71">
        <f>igazgatás!P206+adók!P207+temető!P206+rendezvények!P206+'téli közf.'!P206+hosszúi.közf.!P206+'út üzemelt.'!P206+közvilágítás!P206+zöldterület!P206+'város-község'!P206+könyvtár!P206+gyermekjólét!P206+közművelődés!P206+civilszerv!P206+Fertőző!P206+'Egyéb szociális'!P206+'NEM KELL!!családseg.'!P206+'NEM KELL!Önkorm elsz.'!P206</f>
        <v>0</v>
      </c>
    </row>
    <row r="208" spans="1:16" ht="25.5" hidden="1" customHeight="1" x14ac:dyDescent="0.2">
      <c r="A208" s="400" t="s">
        <v>393</v>
      </c>
      <c r="B208" s="401"/>
      <c r="C208" s="5" t="s">
        <v>394</v>
      </c>
      <c r="D208" s="14" t="s">
        <v>390</v>
      </c>
      <c r="E208" s="14"/>
      <c r="F208" s="71">
        <f>igazgatás!F207+adók!F208+temető!F207+rendezvények!F207+'téli közf.'!F207+hosszúi.közf.!F207+'út üzemelt.'!F207+közvilágítás!F207+zöldterület!F207+'város-község'!F207+könyvtár!F207+közművelődés!F207+gyermekjólét!F207+'Egyéb szociális'!F207+'NEM KELL!!családseg.'!F207+'NEM KELL!Önkorm elsz.'!F207</f>
        <v>0</v>
      </c>
      <c r="G208" s="71">
        <f>igazgatás!G207+adók!G208+temető!G207+rendezvények!G207+'téli közf.'!G207+hosszúi.közf.!G207+'út üzemelt.'!G207+közvilágítás!G207+zöldterület!G207+'város-község'!G207+könyvtár!G207+közművelődés!G207+gyermekjólét!G207+'Egyéb szociális'!G207+'NEM KELL!!családseg.'!G207+'NEM KELL!Önkorm elsz.'!G207</f>
        <v>0</v>
      </c>
      <c r="H208" s="71">
        <f>igazgatás!H207+adók!H208+temető!H207+rendezvények!H207+'téli közf.'!H207+hosszúi.közf.!H207+'út üzemelt.'!H207+közvilágítás!H207+zöldterület!H207+'város-község'!H207+könyvtár!H207+közművelődés!H207+gyermekjólét!H207+'Egyéb szociális'!H207+'NEM KELL!!családseg.'!H207+'NEM KELL!Önkorm elsz.'!H207</f>
        <v>0</v>
      </c>
      <c r="I208" s="71">
        <f>igazgatás!I207+adók!I208+temető!I207+rendezvények!I207+'téli közf.'!I207+hosszúi.közf.!I207+'út üzemelt.'!I207+közvilágítás!I207+zöldterület!I207+'város-község'!I207+könyvtár!I207+gyermekjólét!I207+közművelődés!I207+civilszerv!I207+Fertőző!I207+'Egyéb szociális'!I207+'NEM KELL!!családseg.'!I207+'NEM KELL!Önkorm elsz.'!I207</f>
        <v>0</v>
      </c>
      <c r="J208" s="133" t="str">
        <f t="shared" si="8"/>
        <v xml:space="preserve"> </v>
      </c>
      <c r="K208" s="71">
        <f>igazgatás!K207+adók!K208+temető!K207+rendezvények!K207+'téli közf.'!K207+hosszúi.közf.!K207+'út üzemelt.'!K207+közvilágítás!K207+zöldterület!K207+'város-község'!K207+könyvtár!K207+gyermekjólét!K207+közművelődés!K207+civilszerv!K207+Fertőző!K207+'Egyéb szociális'!K207+'NEM KELL!!családseg.'!K207+'NEM KELL!Önkorm elsz.'!K207</f>
        <v>0</v>
      </c>
      <c r="L208" s="71">
        <f>igazgatás!L207+adók!L208+temető!L207+rendezvények!L207+'téli közf.'!L207+hosszúi.közf.!L207+'út üzemelt.'!L207+közvilágítás!L207+zöldterület!L207+'város-község'!L207+könyvtár!L207+közművelődés!L207+gyermekjólét!L207+'Egyéb szociális'!L207+'NEM KELL!!családseg.'!L207+'NEM KELL!Önkorm elsz.'!L207</f>
        <v>0</v>
      </c>
      <c r="M208" s="71">
        <f>igazgatás!M207+adók!M208+temető!M207+rendezvények!M207+'téli közf.'!M207+hosszúi.közf.!M207+'út üzemelt.'!M207+közvilágítás!M207+zöldterület!M207+'város-község'!M207+könyvtár!M207+gyermekjólét!M207+közművelődés!M207+civilszerv!M207+Fertőző!M207+'Egyéb szociális'!M207+'NEM KELL!!családseg.'!M207+'NEM KELL!Önkorm elsz.'!M207</f>
        <v>0</v>
      </c>
      <c r="N208" s="71">
        <f>igazgatás!N207+adók!N208+temető!N207+rendezvények!N207+'téli közf.'!N207+hosszúi.közf.!N207+'út üzemelt.'!N207+közvilágítás!N207+zöldterület!N207+'város-község'!N207+könyvtár!N207+gyermekjólét!N207+közművelődés!N207+civilszerv!N207+Fertőző!N207+'Egyéb szociális'!N207+'NEM KELL!!családseg.'!N207+'NEM KELL!Önkorm elsz.'!N207</f>
        <v>0</v>
      </c>
      <c r="O208" s="133" t="str">
        <f t="shared" si="9"/>
        <v xml:space="preserve"> </v>
      </c>
      <c r="P208" s="71">
        <f>igazgatás!P207+adók!P208+temető!P207+rendezvények!P207+'téli közf.'!P207+hosszúi.közf.!P207+'út üzemelt.'!P207+közvilágítás!P207+zöldterület!P207+'város-község'!P207+könyvtár!P207+gyermekjólét!P207+közművelődés!P207+civilszerv!P207+Fertőző!P207+'Egyéb szociális'!P207+'NEM KELL!!családseg.'!P207+'NEM KELL!Önkorm elsz.'!P207</f>
        <v>0</v>
      </c>
    </row>
    <row r="209" spans="1:16" ht="25.5" hidden="1" customHeight="1" x14ac:dyDescent="0.2">
      <c r="A209" s="400" t="s">
        <v>395</v>
      </c>
      <c r="B209" s="401"/>
      <c r="C209" s="5" t="s">
        <v>396</v>
      </c>
      <c r="D209" s="14" t="s">
        <v>390</v>
      </c>
      <c r="E209" s="14"/>
      <c r="F209" s="71">
        <f>igazgatás!F208+adók!F209+temető!F208+rendezvények!F208+'téli közf.'!F208+hosszúi.közf.!F208+'út üzemelt.'!F208+közvilágítás!F208+zöldterület!F208+'város-község'!F208+könyvtár!F208+közművelődés!F208+gyermekjólét!F208+'Egyéb szociális'!F208+'NEM KELL!!családseg.'!F208+'NEM KELL!Önkorm elsz.'!F208</f>
        <v>0</v>
      </c>
      <c r="G209" s="71">
        <f>igazgatás!G208+adók!G209+temető!G208+rendezvények!G208+'téli közf.'!G208+hosszúi.közf.!G208+'út üzemelt.'!G208+közvilágítás!G208+zöldterület!G208+'város-község'!G208+könyvtár!G208+közművelődés!G208+gyermekjólét!G208+'Egyéb szociális'!G208+'NEM KELL!!családseg.'!G208+'NEM KELL!Önkorm elsz.'!G208</f>
        <v>0</v>
      </c>
      <c r="H209" s="71">
        <f>igazgatás!H208+adók!H209+temető!H208+rendezvények!H208+'téli közf.'!H208+hosszúi.közf.!H208+'út üzemelt.'!H208+közvilágítás!H208+zöldterület!H208+'város-község'!H208+könyvtár!H208+közművelődés!H208+gyermekjólét!H208+'Egyéb szociális'!H208+'NEM KELL!!családseg.'!H208+'NEM KELL!Önkorm elsz.'!H208</f>
        <v>0</v>
      </c>
      <c r="I209" s="71">
        <f>igazgatás!I208+adók!I209+temető!I208+rendezvények!I208+'téli közf.'!I208+hosszúi.közf.!I208+'út üzemelt.'!I208+közvilágítás!I208+zöldterület!I208+'város-község'!I208+könyvtár!I208+gyermekjólét!I208+közművelődés!I208+civilszerv!I208+Fertőző!I208+'Egyéb szociális'!I208+'NEM KELL!!családseg.'!I208+'NEM KELL!Önkorm elsz.'!I208</f>
        <v>0</v>
      </c>
      <c r="J209" s="133" t="str">
        <f t="shared" si="8"/>
        <v xml:space="preserve"> </v>
      </c>
      <c r="K209" s="71">
        <f>igazgatás!K208+adók!K209+temető!K208+rendezvények!K208+'téli közf.'!K208+hosszúi.közf.!K208+'út üzemelt.'!K208+közvilágítás!K208+zöldterület!K208+'város-község'!K208+könyvtár!K208+gyermekjólét!K208+közművelődés!K208+civilszerv!K208+Fertőző!K208+'Egyéb szociális'!K208+'NEM KELL!!családseg.'!K208+'NEM KELL!Önkorm elsz.'!K208</f>
        <v>0</v>
      </c>
      <c r="L209" s="71">
        <f>igazgatás!L208+adók!L209+temető!L208+rendezvények!L208+'téli közf.'!L208+hosszúi.közf.!L208+'út üzemelt.'!L208+közvilágítás!L208+zöldterület!L208+'város-község'!L208+könyvtár!L208+közművelődés!L208+gyermekjólét!L208+'Egyéb szociális'!L208+'NEM KELL!!családseg.'!L208+'NEM KELL!Önkorm elsz.'!L208</f>
        <v>0</v>
      </c>
      <c r="M209" s="71">
        <f>igazgatás!M208+adók!M209+temető!M208+rendezvények!M208+'téli közf.'!M208+hosszúi.közf.!M208+'út üzemelt.'!M208+közvilágítás!M208+zöldterület!M208+'város-község'!M208+könyvtár!M208+gyermekjólét!M208+közművelődés!M208+civilszerv!M208+Fertőző!M208+'Egyéb szociális'!M208+'NEM KELL!!családseg.'!M208+'NEM KELL!Önkorm elsz.'!M208</f>
        <v>0</v>
      </c>
      <c r="N209" s="71">
        <f>igazgatás!N208+adók!N209+temető!N208+rendezvények!N208+'téli közf.'!N208+hosszúi.közf.!N208+'út üzemelt.'!N208+közvilágítás!N208+zöldterület!N208+'város-község'!N208+könyvtár!N208+gyermekjólét!N208+közművelődés!N208+civilszerv!N208+Fertőző!N208+'Egyéb szociális'!N208+'NEM KELL!!családseg.'!N208+'NEM KELL!Önkorm elsz.'!N208</f>
        <v>0</v>
      </c>
      <c r="O209" s="133" t="str">
        <f t="shared" si="9"/>
        <v xml:space="preserve"> </v>
      </c>
      <c r="P209" s="71">
        <f>igazgatás!P208+adók!P209+temető!P208+rendezvények!P208+'téli közf.'!P208+hosszúi.közf.!P208+'út üzemelt.'!P208+közvilágítás!P208+zöldterület!P208+'város-község'!P208+könyvtár!P208+gyermekjólét!P208+közművelődés!P208+civilszerv!P208+Fertőző!P208+'Egyéb szociális'!P208+'NEM KELL!!családseg.'!P208+'NEM KELL!Önkorm elsz.'!P208</f>
        <v>0</v>
      </c>
    </row>
    <row r="210" spans="1:16" ht="15" hidden="1" customHeight="1" x14ac:dyDescent="0.2">
      <c r="A210" s="400" t="s">
        <v>397</v>
      </c>
      <c r="B210" s="401"/>
      <c r="C210" s="5" t="s">
        <v>398</v>
      </c>
      <c r="D210" s="14" t="s">
        <v>390</v>
      </c>
      <c r="E210" s="14"/>
      <c r="F210" s="71">
        <f>igazgatás!F209+adók!F210+temető!F209+rendezvények!F209+'téli közf.'!F209+hosszúi.közf.!F209+'út üzemelt.'!F209+közvilágítás!F209+zöldterület!F209+'város-község'!F209+könyvtár!F209+közművelődés!F209+gyermekjólét!F209+'Egyéb szociális'!F209+'NEM KELL!!családseg.'!F209+'NEM KELL!Önkorm elsz.'!F209</f>
        <v>0</v>
      </c>
      <c r="G210" s="71">
        <f>igazgatás!G209+adók!G210+temető!G209+rendezvények!G209+'téli közf.'!G209+hosszúi.közf.!G209+'út üzemelt.'!G209+közvilágítás!G209+zöldterület!G209+'város-község'!G209+könyvtár!G209+közművelődés!G209+gyermekjólét!G209+'Egyéb szociális'!G209+'NEM KELL!!családseg.'!G209+'NEM KELL!Önkorm elsz.'!G209</f>
        <v>0</v>
      </c>
      <c r="H210" s="71">
        <f>igazgatás!H209+adók!H210+temető!H209+rendezvények!H209+'téli közf.'!H209+hosszúi.közf.!H209+'út üzemelt.'!H209+közvilágítás!H209+zöldterület!H209+'város-község'!H209+könyvtár!H209+közművelődés!H209+gyermekjólét!H209+'Egyéb szociális'!H209+'NEM KELL!!családseg.'!H209+'NEM KELL!Önkorm elsz.'!H209</f>
        <v>0</v>
      </c>
      <c r="I210" s="71">
        <f>igazgatás!I209+adók!I210+temető!I209+rendezvények!I209+'téli közf.'!I209+hosszúi.közf.!I209+'út üzemelt.'!I209+közvilágítás!I209+zöldterület!I209+'város-község'!I209+könyvtár!I209+gyermekjólét!I209+közművelődés!I209+civilszerv!I209+Fertőző!I209+'Egyéb szociális'!I209+'NEM KELL!!családseg.'!I209+'NEM KELL!Önkorm elsz.'!I209</f>
        <v>0</v>
      </c>
      <c r="J210" s="133" t="str">
        <f t="shared" si="8"/>
        <v xml:space="preserve"> </v>
      </c>
      <c r="K210" s="71">
        <f>igazgatás!K209+adók!K210+temető!K209+rendezvények!K209+'téli közf.'!K209+hosszúi.közf.!K209+'út üzemelt.'!K209+közvilágítás!K209+zöldterület!K209+'város-község'!K209+könyvtár!K209+gyermekjólét!K209+közművelődés!K209+civilszerv!K209+Fertőző!K209+'Egyéb szociális'!K209+'NEM KELL!!családseg.'!K209+'NEM KELL!Önkorm elsz.'!K209</f>
        <v>0</v>
      </c>
      <c r="L210" s="71">
        <f>igazgatás!L209+adók!L210+temető!L209+rendezvények!L209+'téli közf.'!L209+hosszúi.közf.!L209+'út üzemelt.'!L209+közvilágítás!L209+zöldterület!L209+'város-község'!L209+könyvtár!L209+közművelődés!L209+gyermekjólét!L209+'Egyéb szociális'!L209+'NEM KELL!!családseg.'!L209+'NEM KELL!Önkorm elsz.'!L209</f>
        <v>0</v>
      </c>
      <c r="M210" s="71">
        <f>igazgatás!M209+adók!M210+temető!M209+rendezvények!M209+'téli közf.'!M209+hosszúi.közf.!M209+'út üzemelt.'!M209+közvilágítás!M209+zöldterület!M209+'város-község'!M209+könyvtár!M209+gyermekjólét!M209+közművelődés!M209+civilszerv!M209+Fertőző!M209+'Egyéb szociális'!M209+'NEM KELL!!családseg.'!M209+'NEM KELL!Önkorm elsz.'!M209</f>
        <v>0</v>
      </c>
      <c r="N210" s="71">
        <f>igazgatás!N209+adók!N210+temető!N209+rendezvények!N209+'téli közf.'!N209+hosszúi.közf.!N209+'út üzemelt.'!N209+közvilágítás!N209+zöldterület!N209+'város-község'!N209+könyvtár!N209+gyermekjólét!N209+közművelődés!N209+civilszerv!N209+Fertőző!N209+'Egyéb szociális'!N209+'NEM KELL!!családseg.'!N209+'NEM KELL!Önkorm elsz.'!N209</f>
        <v>0</v>
      </c>
      <c r="O210" s="133" t="str">
        <f t="shared" si="9"/>
        <v xml:space="preserve"> </v>
      </c>
      <c r="P210" s="71">
        <f>igazgatás!P209+adók!P210+temető!P209+rendezvények!P209+'téli közf.'!P209+hosszúi.közf.!P209+'út üzemelt.'!P209+közvilágítás!P209+zöldterület!P209+'város-község'!P209+könyvtár!P209+gyermekjólét!P209+közművelődés!P209+civilszerv!P209+Fertőző!P209+'Egyéb szociális'!P209+'NEM KELL!!családseg.'!P209+'NEM KELL!Önkorm elsz.'!P209</f>
        <v>0</v>
      </c>
    </row>
    <row r="211" spans="1:16" ht="15" customHeight="1" x14ac:dyDescent="0.2">
      <c r="A211" s="400" t="s">
        <v>399</v>
      </c>
      <c r="B211" s="401"/>
      <c r="C211" s="5" t="s">
        <v>400</v>
      </c>
      <c r="D211" s="14" t="s">
        <v>898</v>
      </c>
      <c r="E211" s="14"/>
      <c r="F211" s="71">
        <f>igazgatás!F210+adók!F211+temető!F210+rendezvények!F210+'téli közf.'!F210+hosszúi.közf.!F210+'út üzemelt.'!F210+közvilágítás!F210+zöldterület!F210+'város-község'!F210+könyvtár!F210+közművelődés!F210+gyermekjólét!F210+'Egyéb szociális'!F210+'NEM KELL!!családseg.'!F210+'NEM KELL!Önkorm elsz.'!F210</f>
        <v>0</v>
      </c>
      <c r="G211" s="71">
        <f>igazgatás!G210+adók!G211+temető!G210+rendezvények!G210+'téli közf.'!G210+hosszúi.közf.!G210+'út üzemelt.'!G210+közvilágítás!G210+zöldterület!G210+'város-község'!G210+könyvtár!G210+közművelődés!G210+gyermekjólét!G210+'Egyéb szociális'!G210+'NEM KELL!!családseg.'!G210+'NEM KELL!Önkorm elsz.'!G210</f>
        <v>0</v>
      </c>
      <c r="H211" s="71">
        <f>igazgatás!H210+adók!H211+temető!H210+rendezvények!H210+'téli közf.'!H210+hosszúi.közf.!H210+'út üzemelt.'!H210+közvilágítás!H210+zöldterület!H210+'város-község'!H210+könyvtár!H210+közművelődés!H210+gyermekjólét!H210+'Egyéb szociális'!H210+'NEM KELL!!családseg.'!H210+'NEM KELL!Önkorm elsz.'!H210</f>
        <v>0</v>
      </c>
      <c r="I211" s="71">
        <f>igazgatás!I210+adók!I211+temető!I210+rendezvények!I210+'téli közf.'!I210+hosszúi.közf.!I210+'út üzemelt.'!I210+közvilágítás!I210+zöldterület!I210+'város-község'!I210+könyvtár!I210+gyermekjólét!I210+közművelődés!I210+civilszerv!I210+Fertőző!I210+'Egyéb szociális'!I210+'NEM KELL!!családseg.'!I210+'NEM KELL!Önkorm elsz.'!I210</f>
        <v>4902</v>
      </c>
      <c r="J211" s="71" t="e">
        <f>igazgatás!J210+adók!J211+temető!J210+rendezvények!J210+'téli közf.'!J210+hosszúi.közf.!J210+'út üzemelt.'!J210+közvilágítás!J210+zöldterület!J210+'város-község'!J210+könyvtár!J210+gyermekjólét!J210+közművelődés!J210+civilszerv!J210+Fertőző!J210+'Egyéb szociális'!J210+'NEM KELL!!családseg.'!J210+'NEM KELL!Önkorm elsz.'!J210</f>
        <v>#VALUE!</v>
      </c>
      <c r="K211" s="71">
        <f>igazgatás!K210+adók!K211+temető!K210+rendezvények!K210+'téli közf.'!K210+hosszúi.közf.!K210+'út üzemelt.'!K210+közvilágítás!K210+zöldterület!K210+'város-község'!K210+könyvtár!K210+gyermekjólét!K210+közművelődés!K210+civilszerv!K210+Fertőző!K210+'Egyéb szociális'!K210+'NEM KELL!!családseg.'!K210+'NEM KELL!Önkorm elsz.'!K210</f>
        <v>5015</v>
      </c>
      <c r="L211" s="71">
        <f>igazgatás!L210+adók!L211+temető!L210+rendezvények!L210+'téli közf.'!L210+hosszúi.közf.!L210+'út üzemelt.'!L210+közvilágítás!L210+zöldterület!L210+'város-község'!L210+könyvtár!L210+gyermekjólét!L210+közművelődés!L210+civilszerv!L210+Fertőző!L210+'Egyéb szociális'!L210+'NEM KELL!!családseg.'!L210+'NEM KELL!Önkorm elsz.'!L210</f>
        <v>0</v>
      </c>
      <c r="M211" s="71">
        <f>igazgatás!M210+adók!M211+temető!M210+rendezvények!M210+'téli közf.'!M210+hosszúi.közf.!M210+'út üzemelt.'!M210+közvilágítás!M210+zöldterület!M210+'város-község'!M210+könyvtár!M210+gyermekjólét!M210+közművelődés!M210+civilszerv!M210+Fertőző!M210+'Egyéb szociális'!M210+'NEM KELL!!családseg.'!M210+'NEM KELL!Önkorm elsz.'!M210</f>
        <v>5015</v>
      </c>
      <c r="N211" s="71">
        <f>igazgatás!N210+adók!N211+temető!N210+rendezvények!N210+'téli közf.'!N210+hosszúi.közf.!N210+'út üzemelt.'!N210+közvilágítás!N210+zöldterület!N210+'város-község'!N210+könyvtár!N210+gyermekjólét!N210+közművelődés!N210+civilszerv!N210+Fertőző!N210+'Egyéb szociális'!N210+'NEM KELL!!családseg.'!N210+'NEM KELL!Önkorm elsz.'!N210</f>
        <v>3207</v>
      </c>
      <c r="O211" s="133">
        <f t="shared" si="9"/>
        <v>0.63948155533399798</v>
      </c>
      <c r="P211" s="71">
        <f>igazgatás!P210+adók!P211+temető!P210+rendezvények!P210+'téli közf.'!P210+hosszúi.közf.!P210+'út üzemelt.'!P210+közvilágítás!P210+zöldterület!P210+'város-község'!P210+könyvtár!P210+gyermekjólét!P210+közművelődés!P210+civilszerv!P210+Fertőző!P210+'Egyéb szociális'!P210+'NEM KELL!!családseg.'!P210+'NEM KELL!Önkorm elsz.'!P210</f>
        <v>5015</v>
      </c>
    </row>
    <row r="212" spans="1:16" ht="15" customHeight="1" x14ac:dyDescent="0.2">
      <c r="A212" s="400" t="s">
        <v>402</v>
      </c>
      <c r="B212" s="401"/>
      <c r="C212" s="5" t="s">
        <v>1055</v>
      </c>
      <c r="D212" s="14" t="s">
        <v>401</v>
      </c>
      <c r="E212" s="14"/>
      <c r="F212" s="71">
        <f>igazgatás!F211+adók!F212+temető!F211+rendezvények!F211+'téli közf.'!F211+hosszúi.közf.!F211+'út üzemelt.'!F211+közvilágítás!F211+zöldterület!F211+'város-község'!F211+könyvtár!F211+közművelődés!F211+gyermekjólét!F211+'Egyéb szociális'!F211+'NEM KELL!!családseg.'!F211+'NEM KELL!Önkorm elsz.'!F211</f>
        <v>0</v>
      </c>
      <c r="G212" s="71">
        <f>igazgatás!G211+adók!G212+temető!G211+rendezvények!G211+'téli közf.'!G211+hosszúi.közf.!G211+'út üzemelt.'!G211+közvilágítás!G211+zöldterület!G211+'város-község'!G211+könyvtár!G211+közművelődés!G211+gyermekjólét!G211+'Egyéb szociális'!G211+'NEM KELL!!családseg.'!G211+'NEM KELL!Önkorm elsz.'!G211</f>
        <v>0</v>
      </c>
      <c r="H212" s="71">
        <f>igazgatás!H211+adók!H212+temető!H211+rendezvények!H211+'téli közf.'!H211+hosszúi.közf.!H211+'út üzemelt.'!H211+közvilágítás!H211+zöldterület!H211+'város-község'!H211+könyvtár!H211+közművelődés!H211+gyermekjólét!H211+'Egyéb szociális'!H211+'NEM KELL!!családseg.'!H211+'NEM KELL!Önkorm elsz.'!H211</f>
        <v>0</v>
      </c>
      <c r="I212" s="71">
        <f>igazgatás!I211+adók!I212+temető!I211+rendezvények!I211+'téli közf.'!I211+hosszúi.közf.!I211+'út üzemelt.'!I211+közvilágítás!I211+zöldterület!I211+'város-község'!I211+könyvtár!I211+gyermekjólét!I211+közművelődés!I211+civilszerv!I211+Fertőző!I211+'Egyéb szociális'!I211+'NEM KELL!!családseg.'!I211+'NEM KELL!Önkorm elsz.'!I211</f>
        <v>0</v>
      </c>
      <c r="J212" s="133" t="str">
        <f t="shared" si="8"/>
        <v xml:space="preserve"> </v>
      </c>
      <c r="K212" s="71">
        <f>igazgatás!K211+adók!K212+temető!K211+rendezvények!K211+'téli közf.'!K211+hosszúi.közf.!K211+'út üzemelt.'!K211+közvilágítás!K211+zöldterület!K211+'város-község'!K211+könyvtár!K211+gyermekjólét!K211+közművelődés!K211+civilszerv!K211+Fertőző!K211+'Egyéb szociális'!K211+'NEM KELL!!családseg.'!K211+'NEM KELL!Önkorm elsz.'!K211</f>
        <v>0</v>
      </c>
      <c r="L212" s="71">
        <f>igazgatás!L211+adók!L212+temető!L211+rendezvények!L211+'téli közf.'!L211+hosszúi.közf.!L211+'út üzemelt.'!L211+közvilágítás!L211+zöldterület!L211+'város-község'!L211+könyvtár!L211+közművelődés!L211+gyermekjólét!L211+'Egyéb szociális'!L211+'NEM KELL!!családseg.'!L211+'NEM KELL!Önkorm elsz.'!L211</f>
        <v>267834</v>
      </c>
      <c r="M212" s="71">
        <f>igazgatás!M211+adók!M212+temető!M211+rendezvények!M211+'téli közf.'!M211+hosszúi.közf.!M211+'út üzemelt.'!M211+közvilágítás!M211+zöldterület!M211+'város-község'!M211+könyvtár!M211+gyermekjólét!M211+közművelődés!M211+civilszerv!M211+Fertőző!M211+'Egyéb szociális'!M211+'NEM KELL!!családseg.'!M211+'NEM KELL!Önkorm elsz.'!M211</f>
        <v>267834</v>
      </c>
      <c r="N212" s="71">
        <f>igazgatás!N211+adók!N212+temető!N211+rendezvények!N211+'téli közf.'!N211+hosszúi.közf.!N211+'út üzemelt.'!N211+közvilágítás!N211+zöldterület!N211+'város-község'!N211+könyvtár!N211+gyermekjólét!N211+közművelődés!N211+civilszerv!N211+Fertőző!N211+'Egyéb szociális'!N211+'NEM KELL!!családseg.'!N211+'NEM KELL!Önkorm elsz.'!N211</f>
        <v>267834</v>
      </c>
      <c r="O212" s="133">
        <f t="shared" si="9"/>
        <v>1</v>
      </c>
      <c r="P212" s="71">
        <f>igazgatás!P211+adók!P212+temető!P211+rendezvények!P211+'téli közf.'!P211+hosszúi.közf.!P211+'út üzemelt.'!P211+közvilágítás!P211+zöldterület!P211+'város-község'!P211+könyvtár!P211+gyermekjólét!P211+közművelődés!P211+civilszerv!P211+Fertőző!P211+'Egyéb szociális'!P211+'NEM KELL!!családseg.'!P211+'NEM KELL!Önkorm elsz.'!P211</f>
        <v>0</v>
      </c>
    </row>
    <row r="213" spans="1:16" ht="51" hidden="1" customHeight="1" x14ac:dyDescent="0.2">
      <c r="A213" s="400" t="s">
        <v>404</v>
      </c>
      <c r="B213" s="401"/>
      <c r="C213" s="5" t="s">
        <v>405</v>
      </c>
      <c r="D213" s="14" t="s">
        <v>898</v>
      </c>
      <c r="E213" s="14"/>
      <c r="F213" s="71">
        <f>igazgatás!F212+adók!F213+temető!F212+rendezvények!F212+'téli közf.'!F212+hosszúi.közf.!F212+'út üzemelt.'!F212+közvilágítás!F212+zöldterület!F212+'város-község'!F212+könyvtár!F212+közművelődés!F212+gyermekjólét!F212+'Egyéb szociális'!F212+'NEM KELL!!családseg.'!F212+'NEM KELL!Önkorm elsz.'!F212</f>
        <v>0</v>
      </c>
      <c r="G213" s="71">
        <f>igazgatás!G212+adók!G213+temető!G212+rendezvények!G212+'téli közf.'!G212+hosszúi.közf.!G212+'út üzemelt.'!G212+közvilágítás!G212+zöldterület!G212+'város-község'!G212+könyvtár!G212+közművelődés!G212+gyermekjólét!G212+'Egyéb szociális'!G212+'NEM KELL!!családseg.'!G212+'NEM KELL!Önkorm elsz.'!G212</f>
        <v>0</v>
      </c>
      <c r="H213" s="71">
        <f>igazgatás!H212+adók!H213+temető!H212+rendezvények!H212+'téli közf.'!H212+hosszúi.közf.!H212+'út üzemelt.'!H212+közvilágítás!H212+zöldterület!H212+'város-község'!H212+könyvtár!H212+közművelődés!H212+gyermekjólét!H212+'Egyéb szociális'!H212+'NEM KELL!!családseg.'!H212+'NEM KELL!Önkorm elsz.'!H212</f>
        <v>0</v>
      </c>
      <c r="I213" s="71">
        <f>igazgatás!I212+adók!I213+temető!I212+rendezvények!I212+'téli közf.'!I212+hosszúi.közf.!I212+'út üzemelt.'!I212+közvilágítás!I212+zöldterület!I212+'város-község'!I212+könyvtár!I212+gyermekjólét!I212+közművelődés!I212+civilszerv!I212+Fertőző!I212+'Egyéb szociális'!I212+'NEM KELL!!családseg.'!I212+'NEM KELL!Önkorm elsz.'!I212</f>
        <v>0</v>
      </c>
      <c r="J213" s="133" t="str">
        <f t="shared" si="8"/>
        <v xml:space="preserve"> </v>
      </c>
      <c r="K213" s="71">
        <f>igazgatás!K212+adók!K213+temető!K212+rendezvények!K212+'téli közf.'!K212+hosszúi.közf.!K212+'út üzemelt.'!K212+közvilágítás!K212+zöldterület!K212+'város-község'!K212+könyvtár!K212+gyermekjólét!K212+közművelődés!K212+civilszerv!K212+Fertőző!K212+'Egyéb szociális'!K212+'NEM KELL!!családseg.'!K212+'NEM KELL!Önkorm elsz.'!K212</f>
        <v>0</v>
      </c>
      <c r="L213" s="71">
        <f>igazgatás!L212+adók!L213+temető!L212+rendezvények!L212+'téli közf.'!L212+hosszúi.közf.!L212+'út üzemelt.'!L212+közvilágítás!L212+zöldterület!L212+'város-község'!L212+könyvtár!L212+közművelődés!L212+gyermekjólét!L212+'Egyéb szociális'!L212+'NEM KELL!!családseg.'!L212+'NEM KELL!Önkorm elsz.'!L212</f>
        <v>0</v>
      </c>
      <c r="M213" s="71">
        <f>igazgatás!M212+adók!M213+temető!M212+rendezvények!M212+'téli közf.'!M212+hosszúi.közf.!M212+'út üzemelt.'!M212+közvilágítás!M212+zöldterület!M212+'város-község'!M212+könyvtár!M212+gyermekjólét!M212+közművelődés!M212+civilszerv!M212+Fertőző!M212+'Egyéb szociális'!M212+'NEM KELL!!családseg.'!M212+'NEM KELL!Önkorm elsz.'!M212</f>
        <v>0</v>
      </c>
      <c r="N213" s="71">
        <f>igazgatás!N212+adók!N213+temető!N212+rendezvények!N212+'téli közf.'!N212+hosszúi.közf.!N212+'út üzemelt.'!N212+közvilágítás!N212+zöldterület!N212+'város-község'!N212+könyvtár!N212+gyermekjólét!N212+közművelődés!N212+civilszerv!N212+Fertőző!N212+'Egyéb szociális'!N212+'NEM KELL!!családseg.'!N212+'NEM KELL!Önkorm elsz.'!N212</f>
        <v>0</v>
      </c>
      <c r="O213" s="133" t="str">
        <f t="shared" si="9"/>
        <v xml:space="preserve"> </v>
      </c>
      <c r="P213" s="71">
        <f>igazgatás!P212+adók!P213+temető!P212+rendezvények!P212+'téli közf.'!P212+hosszúi.közf.!P212+'út üzemelt.'!P212+közvilágítás!P212+zöldterület!P212+'város-község'!P212+könyvtár!P212+gyermekjólét!P212+közművelődés!P212+civilszerv!P212+Fertőző!P212+'Egyéb szociális'!P212+'NEM KELL!!családseg.'!P212+'NEM KELL!Önkorm elsz.'!P212</f>
        <v>0</v>
      </c>
    </row>
    <row r="214" spans="1:16" ht="15" hidden="1" customHeight="1" x14ac:dyDescent="0.2">
      <c r="A214" s="400" t="s">
        <v>406</v>
      </c>
      <c r="B214" s="401"/>
      <c r="C214" s="5" t="s">
        <v>407</v>
      </c>
      <c r="D214" s="14" t="s">
        <v>898</v>
      </c>
      <c r="E214" s="14"/>
      <c r="F214" s="71">
        <f>igazgatás!F213+adók!F214+temető!F213+rendezvények!F213+'téli közf.'!F213+hosszúi.közf.!F213+'út üzemelt.'!F213+közvilágítás!F213+zöldterület!F213+'város-község'!F213+könyvtár!F213+közművelődés!F213+gyermekjólét!F213+'Egyéb szociális'!F213+'NEM KELL!!családseg.'!F213+'NEM KELL!Önkorm elsz.'!F213</f>
        <v>0</v>
      </c>
      <c r="G214" s="71">
        <f>igazgatás!G213+adók!G214+temető!G213+rendezvények!G213+'téli közf.'!G213+hosszúi.közf.!G213+'út üzemelt.'!G213+közvilágítás!G213+zöldterület!G213+'város-község'!G213+könyvtár!G213+közművelődés!G213+gyermekjólét!G213+'Egyéb szociális'!G213+'NEM KELL!!családseg.'!G213+'NEM KELL!Önkorm elsz.'!G213</f>
        <v>0</v>
      </c>
      <c r="H214" s="71">
        <f>igazgatás!H213+adók!H214+temető!H213+rendezvények!H213+'téli közf.'!H213+hosszúi.közf.!H213+'út üzemelt.'!H213+közvilágítás!H213+zöldterület!H213+'város-község'!H213+könyvtár!H213+közművelődés!H213+gyermekjólét!H213+'Egyéb szociális'!H213+'NEM KELL!!családseg.'!H213+'NEM KELL!Önkorm elsz.'!H213</f>
        <v>0</v>
      </c>
      <c r="I214" s="71">
        <f>igazgatás!I213+adók!I214+temető!I213+rendezvények!I213+'téli közf.'!I213+hosszúi.közf.!I213+'út üzemelt.'!I213+közvilágítás!I213+zöldterület!I213+'város-község'!I213+könyvtár!I213+gyermekjólét!I213+közművelődés!I213+civilszerv!I213+Fertőző!I213+'Egyéb szociális'!I213+'NEM KELL!!családseg.'!I213+'NEM KELL!Önkorm elsz.'!I213</f>
        <v>0</v>
      </c>
      <c r="J214" s="133" t="str">
        <f t="shared" si="8"/>
        <v xml:space="preserve"> </v>
      </c>
      <c r="K214" s="71">
        <f>igazgatás!K213+adók!K214+temető!K213+rendezvények!K213+'téli közf.'!K213+hosszúi.közf.!K213+'út üzemelt.'!K213+közvilágítás!K213+zöldterület!K213+'város-község'!K213+könyvtár!K213+gyermekjólét!K213+közművelődés!K213+civilszerv!K213+Fertőző!K213+'Egyéb szociális'!K213+'NEM KELL!!családseg.'!K213+'NEM KELL!Önkorm elsz.'!K213</f>
        <v>0</v>
      </c>
      <c r="L214" s="71">
        <f>igazgatás!L213+adók!L214+temető!L213+rendezvények!L213+'téli közf.'!L213+hosszúi.közf.!L213+'út üzemelt.'!L213+közvilágítás!L213+zöldterület!L213+'város-község'!L213+könyvtár!L213+közművelődés!L213+gyermekjólét!L213+'Egyéb szociális'!L213+'NEM KELL!!családseg.'!L213+'NEM KELL!Önkorm elsz.'!L213</f>
        <v>0</v>
      </c>
      <c r="M214" s="71">
        <f>igazgatás!M213+adók!M214+temető!M213+rendezvények!M213+'téli közf.'!M213+hosszúi.közf.!M213+'út üzemelt.'!M213+közvilágítás!M213+zöldterület!M213+'város-község'!M213+könyvtár!M213+gyermekjólét!M213+közművelődés!M213+civilszerv!M213+Fertőző!M213+'Egyéb szociális'!M213+'NEM KELL!!családseg.'!M213+'NEM KELL!Önkorm elsz.'!M213</f>
        <v>0</v>
      </c>
      <c r="N214" s="71">
        <f>igazgatás!N213+adók!N214+temető!N213+rendezvények!N213+'téli közf.'!N213+hosszúi.közf.!N213+'út üzemelt.'!N213+közvilágítás!N213+zöldterület!N213+'város-község'!N213+könyvtár!N213+gyermekjólét!N213+közművelődés!N213+civilszerv!N213+Fertőző!N213+'Egyéb szociális'!N213+'NEM KELL!!családseg.'!N213+'NEM KELL!Önkorm elsz.'!N213</f>
        <v>0</v>
      </c>
      <c r="O214" s="133" t="str">
        <f t="shared" si="9"/>
        <v xml:space="preserve"> </v>
      </c>
      <c r="P214" s="71">
        <f>igazgatás!P213+adók!P214+temető!P213+rendezvények!P213+'téli közf.'!P213+hosszúi.közf.!P213+'út üzemelt.'!P213+közvilágítás!P213+zöldterület!P213+'város-község'!P213+könyvtár!P213+gyermekjólét!P213+közművelődés!P213+civilszerv!P213+Fertőző!P213+'Egyéb szociális'!P213+'NEM KELL!!családseg.'!P213+'NEM KELL!Önkorm elsz.'!P213</f>
        <v>0</v>
      </c>
    </row>
    <row r="215" spans="1:16" s="80" customFormat="1" ht="25.5" x14ac:dyDescent="0.25">
      <c r="A215" s="402" t="s">
        <v>408</v>
      </c>
      <c r="B215" s="403"/>
      <c r="C215" s="7" t="s">
        <v>409</v>
      </c>
      <c r="D215" s="15" t="s">
        <v>410</v>
      </c>
      <c r="E215" s="15"/>
      <c r="F215" s="72">
        <f>igazgatás!F214+adók!F215+temető!F214+rendezvények!F214+'téli közf.'!F214+hosszúi.közf.!F214+'út üzemelt.'!F214+közvilágítás!F214+zöldterület!F214+'város-község'!F214+könyvtár!F214+közművelődés!F214+gyermekjólét!F214+'Egyéb szociális'!F214+'NEM KELL!!családseg.'!F214+'NEM KELL!Önkorm elsz.'!F214</f>
        <v>460</v>
      </c>
      <c r="G215" s="72">
        <f>igazgatás!G214+adók!G215+temető!G214+rendezvények!G214+'téli közf.'!G214+hosszúi.közf.!G214+'út üzemelt.'!G214+közvilágítás!G214+zöldterület!G214+'város-község'!G214+könyvtár!G214+közművelődés!G214+gyermekjólét!G214+'Egyéb szociális'!G214+'NEM KELL!!családseg.'!G214+'NEM KELL!Önkorm elsz.'!G214</f>
        <v>0</v>
      </c>
      <c r="H215" s="72">
        <f>igazgatás!H214+adók!H215+temető!H214+rendezvények!H214+'téli közf.'!H214+hosszúi.közf.!H214+'út üzemelt.'!H214+közvilágítás!H214+zöldterület!H214+'város-község'!H214+könyvtár!H214+közművelődés!H214+gyermekjólét!H214+'Egyéb szociális'!H214+'NEM KELL!!családseg.'!H214+'NEM KELL!Önkorm elsz.'!H214</f>
        <v>460</v>
      </c>
      <c r="I215" s="72">
        <f>igazgatás!I214+adók!I215+temető!I214+rendezvények!I214+'téli közf.'!I214+hosszúi.közf.!I214+'út üzemelt.'!I214+közvilágítás!I214+zöldterület!I214+'város-község'!I214+könyvtár!I214+közművelődés!I214+gyermekjólét!I214+'Egyéb szociális'!I214+'NEM KELL!!családseg.'!I214+'NEM KELL!Önkorm elsz.'!I214+Fertőző!I214</f>
        <v>110491</v>
      </c>
      <c r="J215" s="72" t="e">
        <f>igazgatás!J214+adók!J215+temető!J214+rendezvények!J214+'téli közf.'!J214+hosszúi.közf.!J214+'út üzemelt.'!J214+közvilágítás!J214+zöldterület!J214+'város-község'!J214+könyvtár!J214+közművelődés!J214+gyermekjólét!J214+'Egyéb szociális'!J214+'NEM KELL!!családseg.'!J214+'NEM KELL!Önkorm elsz.'!J214+Fertőző!J214</f>
        <v>#VALUE!</v>
      </c>
      <c r="K215" s="72">
        <f>igazgatás!K214+adók!K215+temető!K214+rendezvények!K214+'téli közf.'!K214+hosszúi.közf.!K214+'út üzemelt.'!K214+közvilágítás!K214+zöldterület!K214+'város-község'!K214+könyvtár!K214+közművelődés!K214+gyermekjólét!K214+'Egyéb szociális'!K214+'NEM KELL!!családseg.'!K214+'NEM KELL!Önkorm elsz.'!K214+Fertőző!K214</f>
        <v>110515</v>
      </c>
      <c r="L215" s="72">
        <f>igazgatás!L214+adók!L215+temető!L214+rendezvények!L214+'téli közf.'!L214+hosszúi.közf.!L214+'út üzemelt.'!L214+közvilágítás!L214+zöldterület!L214+'város-község'!L214+könyvtár!L214+közművelődés!L214+gyermekjólét!L214+'Egyéb szociális'!L214+'NEM KELL!!családseg.'!L214+'NEM KELL!Önkorm elsz.'!L214+Fertőző!L214</f>
        <v>269524</v>
      </c>
      <c r="M215" s="72">
        <f>igazgatás!M214+adók!M215+temető!M214+rendezvények!M214+'téli közf.'!M214+hosszúi.közf.!M214+'út üzemelt.'!M214+közvilágítás!M214+zöldterület!M214+'város-község'!M214+könyvtár!M214+közművelődés!M214+gyermekjólét!M214+'Egyéb szociális'!M214+'NEM KELL!!családseg.'!M214+'NEM KELL!Önkorm elsz.'!M214+Fertőző!M214</f>
        <v>380039</v>
      </c>
      <c r="N215" s="72">
        <f>igazgatás!N214+adók!N215+temető!N214+rendezvények!N214+'téli közf.'!N214+hosszúi.közf.!N214+'út üzemelt.'!N214+közvilágítás!N214+zöldterület!N214+'város-község'!N214+könyvtár!N214+közművelődés!N214+gyermekjólét!N214+'Egyéb szociális'!N214+'NEM KELL!!családseg.'!N214+'NEM KELL!Önkorm elsz.'!N214+Fertőző!N214</f>
        <v>342851</v>
      </c>
      <c r="O215" s="133">
        <f t="shared" si="9"/>
        <v>0.9021468849249682</v>
      </c>
      <c r="P215" s="72">
        <f>igazgatás!P214+adók!P215+temető!P214+rendezvények!P214+'téli közf.'!P214+hosszúi.közf.!P214+'út üzemelt.'!P214+közvilágítás!P214+zöldterület!P214+'város-község'!P214+könyvtár!P214+közművelődés!P214+gyermekjólét!P214+'Egyéb szociális'!P214+'NEM KELL!!családseg.'!P214+'NEM KELL!Önkorm elsz.'!P214</f>
        <v>110515</v>
      </c>
    </row>
    <row r="216" spans="1:16" ht="15" hidden="1" customHeight="1" x14ac:dyDescent="0.2">
      <c r="A216" s="400" t="s">
        <v>411</v>
      </c>
      <c r="B216" s="401"/>
      <c r="C216" s="5" t="s">
        <v>412</v>
      </c>
      <c r="D216" s="14" t="s">
        <v>413</v>
      </c>
      <c r="E216" s="14"/>
      <c r="F216" s="71">
        <f>igazgatás!F215+adók!F216+temető!F215+rendezvények!F215+'téli közf.'!F215+hosszúi.közf.!F215+'út üzemelt.'!F215+közvilágítás!F215+zöldterület!F215+'város-község'!F215+könyvtár!F215+közművelődés!F215+gyermekjólét!F215+'Egyéb szociális'!F215+'NEM KELL!!családseg.'!F215+'NEM KELL!Önkorm elsz.'!F215</f>
        <v>0</v>
      </c>
      <c r="G216" s="71">
        <f>igazgatás!G215+adók!G216+temető!G215+rendezvények!G215+'téli közf.'!G215+hosszúi.közf.!G215+'út üzemelt.'!G215+közvilágítás!G215+zöldterület!G215+'város-község'!G215+könyvtár!G215+közművelődés!G215+gyermekjólét!G215+'Egyéb szociális'!G215+'NEM KELL!!családseg.'!G215+'NEM KELL!Önkorm elsz.'!G215</f>
        <v>0</v>
      </c>
      <c r="H216" s="71">
        <f>igazgatás!H215+adók!H216+temető!H215+rendezvények!H215+'téli közf.'!H215+hosszúi.közf.!H215+'út üzemelt.'!H215+közvilágítás!H215+zöldterület!H215+'város-község'!H215+könyvtár!H215+közművelődés!H215+gyermekjólét!H215+'Egyéb szociális'!H215+'NEM KELL!!családseg.'!H215+'NEM KELL!Önkorm elsz.'!H215</f>
        <v>0</v>
      </c>
      <c r="I216" s="71">
        <f>igazgatás!I215+adók!I216+temető!I215+rendezvények!I215+'téli közf.'!I215+hosszúi.közf.!I215+'út üzemelt.'!I215+közvilágítás!I215+zöldterület!I215+'város-község'!I215+könyvtár!I215+gyermekjólét!I215+közművelődés!I215+civilszerv!I215+Fertőző!I215+'Egyéb szociális'!I215+'NEM KELL!!családseg.'!I215+'NEM KELL!Önkorm elsz.'!I215</f>
        <v>0</v>
      </c>
      <c r="J216" s="133" t="str">
        <f t="shared" si="8"/>
        <v xml:space="preserve"> </v>
      </c>
      <c r="K216" s="71">
        <f>igazgatás!K215+adók!K216+temető!K215+rendezvények!K215+'téli közf.'!K215+hosszúi.közf.!K215+'út üzemelt.'!K215+közvilágítás!K215+zöldterület!K215+'város-község'!K215+könyvtár!K215+gyermekjólét!K215+közművelődés!K215+civilszerv!K215+Fertőző!K215+'Egyéb szociális'!K215+'NEM KELL!!családseg.'!K215+'NEM KELL!Önkorm elsz.'!K215</f>
        <v>0</v>
      </c>
      <c r="L216" s="71">
        <f>igazgatás!L215+adók!L216+temető!L215+rendezvények!L215+'téli közf.'!L215+hosszúi.közf.!L215+'út üzemelt.'!L215+közvilágítás!L215+zöldterület!L215+'város-község'!L215+könyvtár!L215+közművelődés!L215+gyermekjólét!L215+'Egyéb szociális'!L215+'NEM KELL!!családseg.'!L215+'NEM KELL!Önkorm elsz.'!L215</f>
        <v>0</v>
      </c>
      <c r="M216" s="71">
        <f>igazgatás!M215+adók!M216+temető!M215+rendezvények!M215+'téli közf.'!M215+hosszúi.közf.!M215+'út üzemelt.'!M215+közvilágítás!M215+zöldterület!M215+'város-község'!M215+könyvtár!M215+gyermekjólét!M215+közművelődés!M215+civilszerv!M215+Fertőző!M215+'Egyéb szociális'!M215+'NEM KELL!!családseg.'!M215+'NEM KELL!Önkorm elsz.'!M215</f>
        <v>0</v>
      </c>
      <c r="N216" s="71">
        <f>igazgatás!N215+adók!N216+temető!N215+rendezvények!N215+'téli közf.'!N215+hosszúi.közf.!N215+'út üzemelt.'!N215+közvilágítás!N215+zöldterület!N215+'város-község'!N215+könyvtár!N215+gyermekjólét!N215+közművelődés!N215+civilszerv!N215+Fertőző!N215+'Egyéb szociális'!N215+'NEM KELL!!családseg.'!N215+'NEM KELL!Önkorm elsz.'!N215</f>
        <v>0</v>
      </c>
      <c r="O216" s="133" t="str">
        <f t="shared" si="9"/>
        <v xml:space="preserve"> </v>
      </c>
      <c r="P216" s="71">
        <f>igazgatás!P215+adók!P216+temető!P215+rendezvények!P215+'téli közf.'!P215+hosszúi.közf.!P215+'út üzemelt.'!P215+közvilágítás!P215+zöldterület!P215+'város-község'!P215+könyvtár!P215+gyermekjólét!P215+közművelődés!P215+civilszerv!P215+Fertőző!P215+'Egyéb szociális'!P215+'NEM KELL!!családseg.'!P215+'NEM KELL!Önkorm elsz.'!P215</f>
        <v>0</v>
      </c>
    </row>
    <row r="217" spans="1:16" ht="25.5" hidden="1" customHeight="1" x14ac:dyDescent="0.2">
      <c r="A217" s="400" t="s">
        <v>414</v>
      </c>
      <c r="B217" s="401"/>
      <c r="C217" s="5" t="s">
        <v>415</v>
      </c>
      <c r="D217" s="14" t="s">
        <v>413</v>
      </c>
      <c r="E217" s="14"/>
      <c r="F217" s="71">
        <f>igazgatás!F216+adók!F217+temető!F216+rendezvények!F216+'téli közf.'!F216+hosszúi.közf.!F216+'út üzemelt.'!F216+közvilágítás!F216+zöldterület!F216+'város-község'!F216+könyvtár!F216+közművelődés!F216+gyermekjólét!F216+'Egyéb szociális'!F216+'NEM KELL!!családseg.'!F216+'NEM KELL!Önkorm elsz.'!F216</f>
        <v>0</v>
      </c>
      <c r="G217" s="71">
        <f>igazgatás!G216+adók!G217+temető!G216+rendezvények!G216+'téli közf.'!G216+hosszúi.közf.!G216+'út üzemelt.'!G216+közvilágítás!G216+zöldterület!G216+'város-község'!G216+könyvtár!G216+közművelődés!G216+gyermekjólét!G216+'Egyéb szociális'!G216+'NEM KELL!!családseg.'!G216+'NEM KELL!Önkorm elsz.'!G216</f>
        <v>0</v>
      </c>
      <c r="H217" s="71">
        <f>igazgatás!H216+adók!H217+temető!H216+rendezvények!H216+'téli közf.'!H216+hosszúi.közf.!H216+'út üzemelt.'!H216+közvilágítás!H216+zöldterület!H216+'város-község'!H216+könyvtár!H216+közművelődés!H216+gyermekjólét!H216+'Egyéb szociális'!H216+'NEM KELL!!családseg.'!H216+'NEM KELL!Önkorm elsz.'!H216</f>
        <v>0</v>
      </c>
      <c r="I217" s="71">
        <f>igazgatás!I216+adók!I217+temető!I216+rendezvények!I216+'téli közf.'!I216+hosszúi.közf.!I216+'út üzemelt.'!I216+közvilágítás!I216+zöldterület!I216+'város-község'!I216+könyvtár!I216+gyermekjólét!I216+közművelődés!I216+civilszerv!I216+Fertőző!I216+'Egyéb szociális'!I216+'NEM KELL!!családseg.'!I216+'NEM KELL!Önkorm elsz.'!I216</f>
        <v>0</v>
      </c>
      <c r="J217" s="133" t="str">
        <f t="shared" si="8"/>
        <v xml:space="preserve"> </v>
      </c>
      <c r="K217" s="71">
        <f>igazgatás!K216+adók!K217+temető!K216+rendezvények!K216+'téli közf.'!K216+hosszúi.közf.!K216+'út üzemelt.'!K216+közvilágítás!K216+zöldterület!K216+'város-község'!K216+könyvtár!K216+gyermekjólét!K216+közművelődés!K216+civilszerv!K216+Fertőző!K216+'Egyéb szociális'!K216+'NEM KELL!!családseg.'!K216+'NEM KELL!Önkorm elsz.'!K216</f>
        <v>0</v>
      </c>
      <c r="L217" s="71">
        <f>igazgatás!L216+adók!L217+temető!L216+rendezvények!L216+'téli közf.'!L216+hosszúi.közf.!L216+'út üzemelt.'!L216+közvilágítás!L216+zöldterület!L216+'város-község'!L216+könyvtár!L216+közművelődés!L216+gyermekjólét!L216+'Egyéb szociális'!L216+'NEM KELL!!családseg.'!L216+'NEM KELL!Önkorm elsz.'!L216</f>
        <v>0</v>
      </c>
      <c r="M217" s="71">
        <f>igazgatás!M216+adók!M217+temető!M216+rendezvények!M216+'téli közf.'!M216+hosszúi.közf.!M216+'út üzemelt.'!M216+közvilágítás!M216+zöldterület!M216+'város-község'!M216+könyvtár!M216+gyermekjólét!M216+közművelődés!M216+civilszerv!M216+Fertőző!M216+'Egyéb szociális'!M216+'NEM KELL!!családseg.'!M216+'NEM KELL!Önkorm elsz.'!M216</f>
        <v>0</v>
      </c>
      <c r="N217" s="71">
        <f>igazgatás!N216+adók!N217+temető!N216+rendezvények!N216+'téli közf.'!N216+hosszúi.közf.!N216+'út üzemelt.'!N216+közvilágítás!N216+zöldterület!N216+'város-község'!N216+könyvtár!N216+gyermekjólét!N216+közművelődés!N216+civilszerv!N216+Fertőző!N216+'Egyéb szociális'!N216+'NEM KELL!!családseg.'!N216+'NEM KELL!Önkorm elsz.'!N216</f>
        <v>0</v>
      </c>
      <c r="O217" s="133" t="str">
        <f t="shared" si="9"/>
        <v xml:space="preserve"> </v>
      </c>
      <c r="P217" s="71">
        <f>igazgatás!P216+adók!P217+temető!P216+rendezvények!P216+'téli közf.'!P216+hosszúi.közf.!P216+'út üzemelt.'!P216+közvilágítás!P216+zöldterület!P216+'város-község'!P216+könyvtár!P216+gyermekjólét!P216+közművelődés!P216+civilszerv!P216+Fertőző!P216+'Egyéb szociális'!P216+'NEM KELL!!családseg.'!P216+'NEM KELL!Önkorm elsz.'!P216</f>
        <v>0</v>
      </c>
    </row>
    <row r="218" spans="1:16" ht="15" customHeight="1" x14ac:dyDescent="0.2">
      <c r="A218" s="400" t="s">
        <v>416</v>
      </c>
      <c r="B218" s="401"/>
      <c r="C218" s="5" t="s">
        <v>417</v>
      </c>
      <c r="D218" s="14" t="s">
        <v>418</v>
      </c>
      <c r="E218" s="14"/>
      <c r="F218" s="71">
        <f>igazgatás!F217+adók!F218+temető!F217+rendezvények!F217+'téli közf.'!F217+hosszúi.közf.!F217+'út üzemelt.'!F217+közvilágítás!F217+zöldterület!F217+'város-község'!F217+könyvtár!F217+közművelődés!F217+gyermekjólét!F217+'Egyéb szociális'!F217+'NEM KELL!!családseg.'!F217+'NEM KELL!Önkorm elsz.'!F217</f>
        <v>0</v>
      </c>
      <c r="G218" s="71">
        <f>igazgatás!G217+adók!G218+temető!G217+rendezvények!G217+'téli közf.'!G217+hosszúi.közf.!G217+'út üzemelt.'!G217+közvilágítás!G217+zöldterület!G217+'város-község'!G217+könyvtár!G217+közművelődés!G217+gyermekjólét!G217+'Egyéb szociális'!G217+'NEM KELL!!családseg.'!G217+'NEM KELL!Önkorm elsz.'!G217</f>
        <v>0</v>
      </c>
      <c r="H218" s="71">
        <f>igazgatás!H217+adók!H218+temető!H217+rendezvények!H217+'téli közf.'!H217+hosszúi.közf.!H217+'út üzemelt.'!H217+közvilágítás!H217+zöldterület!H217+'város-község'!H217+könyvtár!H217+közművelődés!H217+gyermekjólét!H217+'Egyéb szociális'!H217+'NEM KELL!!családseg.'!H217+'NEM KELL!Önkorm elsz.'!H217</f>
        <v>0</v>
      </c>
      <c r="I218" s="71">
        <f>igazgatás!I217+adók!I218+temető!I217+rendezvények!I217+'téli közf.'!I217+hosszúi.közf.!I217+'út üzemelt.'!I217+közvilágítás!I217+zöldterület!I217+'város-község'!I217+könyvtár!I217+gyermekjólét!I217+közművelődés!I217+civilszerv!I217+Fertőző!I217+'Egyéb szociális'!I217+'NEM KELL!!családseg.'!I217+'NEM KELL!Önkorm elsz.'!I217</f>
        <v>0</v>
      </c>
      <c r="J218" s="133" t="str">
        <f t="shared" si="8"/>
        <v xml:space="preserve"> </v>
      </c>
      <c r="K218" s="71">
        <f>igazgatás!K217+adók!K218+temető!K217+rendezvények!K217+'téli közf.'!K217+hosszúi.közf.!K217+'út üzemelt.'!K217+közvilágítás!K217+zöldterület!K217+'város-község'!K217+könyvtár!K217+gyermekjólét!K217+közművelődés!K217+civilszerv!K217+Fertőző!K217+'Egyéb szociális'!K217+'NEM KELL!!családseg.'!K217+'NEM KELL!Önkorm elsz.'!K217</f>
        <v>0</v>
      </c>
      <c r="L218" s="71">
        <f>igazgatás!L217+adók!L218+temető!L217+rendezvények!L217+'téli közf.'!L217+hosszúi.közf.!L217+'út üzemelt.'!L217+közvilágítás!L217+zöldterület!L217+'város-község'!L217+könyvtár!L217+közművelődés!L217+gyermekjólét!L217+'Egyéb szociális'!L217+'NEM KELL!!családseg.'!L217+'NEM KELL!Önkorm elsz.'!L217</f>
        <v>0</v>
      </c>
      <c r="M218" s="71">
        <f>igazgatás!M217+adók!M218+temető!M217+rendezvények!M217+'téli közf.'!M217+hosszúi.közf.!M217+'út üzemelt.'!M217+közvilágítás!M217+zöldterület!M217+'város-község'!M217+könyvtár!M217+gyermekjólét!M217+közművelődés!M217+civilszerv!M217+Fertőző!M217+'Egyéb szociális'!M217+'NEM KELL!!családseg.'!M217+'NEM KELL!Önkorm elsz.'!M217</f>
        <v>0</v>
      </c>
      <c r="N218" s="71">
        <f>igazgatás!N217+adók!N218+temető!N217+rendezvények!N217+'téli közf.'!N217+hosszúi.közf.!N217+'út üzemelt.'!N217+közvilágítás!N217+zöldterület!N217+'város-község'!N217+könyvtár!N217+gyermekjólét!N217+közművelődés!N217+civilszerv!N217+Fertőző!N217+'Egyéb szociális'!N217+'NEM KELL!!családseg.'!N217+'NEM KELL!Önkorm elsz.'!N217</f>
        <v>0</v>
      </c>
      <c r="O218" s="133" t="str">
        <f t="shared" si="9"/>
        <v xml:space="preserve"> </v>
      </c>
      <c r="P218" s="71">
        <f>igazgatás!P217+adók!P218+temető!P217+rendezvények!P217+'téli közf.'!P217+hosszúi.közf.!P217+'út üzemelt.'!P217+közvilágítás!P217+zöldterület!P217+'város-község'!P217+könyvtár!P217+gyermekjólét!P217+közművelődés!P217+civilszerv!P217+Fertőző!P217+'Egyéb szociális'!P217+'NEM KELL!!családseg.'!P217+'NEM KELL!Önkorm elsz.'!P217</f>
        <v>0</v>
      </c>
    </row>
    <row r="219" spans="1:16" ht="15" hidden="1" customHeight="1" x14ac:dyDescent="0.2">
      <c r="A219" s="400" t="s">
        <v>419</v>
      </c>
      <c r="B219" s="401"/>
      <c r="C219" s="5" t="s">
        <v>420</v>
      </c>
      <c r="D219" s="14" t="s">
        <v>418</v>
      </c>
      <c r="E219" s="14"/>
      <c r="F219" s="71">
        <f>igazgatás!F218+adók!F219+temető!F218+rendezvények!F218+'téli közf.'!F218+hosszúi.közf.!F218+'út üzemelt.'!F218+közvilágítás!F218+zöldterület!F218+'város-község'!F218+könyvtár!F218+közművelődés!F218+gyermekjólét!F218+'Egyéb szociális'!F218+'NEM KELL!!családseg.'!F218+'NEM KELL!Önkorm elsz.'!F218</f>
        <v>0</v>
      </c>
      <c r="G219" s="71">
        <f>igazgatás!G218+adók!G219+temető!G218+rendezvények!G218+'téli közf.'!G218+hosszúi.közf.!G218+'út üzemelt.'!G218+közvilágítás!G218+zöldterület!G218+'város-község'!G218+könyvtár!G218+közművelődés!G218+gyermekjólét!G218+'Egyéb szociális'!G218+'NEM KELL!!családseg.'!G218+'NEM KELL!Önkorm elsz.'!G218</f>
        <v>0</v>
      </c>
      <c r="H219" s="71">
        <f>igazgatás!H218+adók!H219+temető!H218+rendezvények!H218+'téli közf.'!H218+hosszúi.közf.!H218+'út üzemelt.'!H218+közvilágítás!H218+zöldterület!H218+'város-község'!H218+könyvtár!H218+közművelődés!H218+gyermekjólét!H218+'Egyéb szociális'!H218+'NEM KELL!!családseg.'!H218+'NEM KELL!Önkorm elsz.'!H218</f>
        <v>0</v>
      </c>
      <c r="I219" s="71">
        <f>igazgatás!I218+adók!I219+temető!I218+rendezvények!I218+'téli közf.'!I218+hosszúi.közf.!I218+'út üzemelt.'!I218+közvilágítás!I218+zöldterület!I218+'város-község'!I218+könyvtár!I218+gyermekjólét!I218+közművelődés!I218+civilszerv!I218+Fertőző!I218+'Egyéb szociális'!I218+'NEM KELL!!családseg.'!I218+'NEM KELL!Önkorm elsz.'!I218</f>
        <v>0</v>
      </c>
      <c r="J219" s="133" t="str">
        <f t="shared" si="8"/>
        <v xml:space="preserve"> </v>
      </c>
      <c r="K219" s="71">
        <f>igazgatás!K218+adók!K219+temető!K218+rendezvények!K218+'téli közf.'!K218+hosszúi.közf.!K218+'út üzemelt.'!K218+közvilágítás!K218+zöldterület!K218+'város-község'!K218+könyvtár!K218+gyermekjólét!K218+közművelődés!K218+civilszerv!K218+Fertőző!K218+'Egyéb szociális'!K218+'NEM KELL!!családseg.'!K218+'NEM KELL!Önkorm elsz.'!K218</f>
        <v>0</v>
      </c>
      <c r="L219" s="71">
        <f>igazgatás!L218+adók!L219+temető!L218+rendezvények!L218+'téli közf.'!L218+hosszúi.közf.!L218+'út üzemelt.'!L218+közvilágítás!L218+zöldterület!L218+'város-község'!L218+könyvtár!L218+közművelődés!L218+gyermekjólét!L218+'Egyéb szociális'!L218+'NEM KELL!!családseg.'!L218+'NEM KELL!Önkorm elsz.'!L218</f>
        <v>0</v>
      </c>
      <c r="M219" s="71">
        <f>igazgatás!M218+adók!M219+temető!M218+rendezvények!M218+'téli közf.'!M218+hosszúi.közf.!M218+'út üzemelt.'!M218+közvilágítás!M218+zöldterület!M218+'város-község'!M218+könyvtár!M218+gyermekjólét!M218+közművelődés!M218+civilszerv!M218+Fertőző!M218+'Egyéb szociális'!M218+'NEM KELL!!családseg.'!M218+'NEM KELL!Önkorm elsz.'!M218</f>
        <v>0</v>
      </c>
      <c r="N219" s="71">
        <f>igazgatás!N218+adók!N219+temető!N218+rendezvények!N218+'téli közf.'!N218+hosszúi.közf.!N218+'út üzemelt.'!N218+közvilágítás!N218+zöldterület!N218+'város-község'!N218+könyvtár!N218+gyermekjólét!N218+közművelődés!N218+civilszerv!N218+Fertőző!N218+'Egyéb szociális'!N218+'NEM KELL!!családseg.'!N218+'NEM KELL!Önkorm elsz.'!N218</f>
        <v>0</v>
      </c>
      <c r="O219" s="133" t="str">
        <f t="shared" si="9"/>
        <v xml:space="preserve"> </v>
      </c>
      <c r="P219" s="71">
        <f>igazgatás!P218+adók!P219+temető!P218+rendezvények!P218+'téli közf.'!P218+hosszúi.közf.!P218+'út üzemelt.'!P218+közvilágítás!P218+zöldterület!P218+'város-község'!P218+könyvtár!P218+gyermekjólét!P218+közművelődés!P218+civilszerv!P218+Fertőző!P218+'Egyéb szociális'!P218+'NEM KELL!!családseg.'!P218+'NEM KELL!Önkorm elsz.'!P218</f>
        <v>0</v>
      </c>
    </row>
    <row r="220" spans="1:16" ht="15" hidden="1" customHeight="1" x14ac:dyDescent="0.2">
      <c r="A220" s="400" t="s">
        <v>421</v>
      </c>
      <c r="B220" s="401"/>
      <c r="C220" s="5" t="s">
        <v>422</v>
      </c>
      <c r="D220" s="14" t="s">
        <v>423</v>
      </c>
      <c r="E220" s="14"/>
      <c r="F220" s="71">
        <f>igazgatás!F219+adók!F220+temető!F219+rendezvények!F219+'téli közf.'!F219+hosszúi.közf.!F219+'út üzemelt.'!F219+közvilágítás!F219+zöldterület!F219+'város-község'!F219+könyvtár!F219+közművelődés!F219+gyermekjólét!F219+'Egyéb szociális'!F219+'NEM KELL!!családseg.'!F219+'NEM KELL!Önkorm elsz.'!F219</f>
        <v>0</v>
      </c>
      <c r="G220" s="71">
        <f>igazgatás!G219+adók!G220+temető!G219+rendezvények!G219+'téli közf.'!G219+hosszúi.közf.!G219+'út üzemelt.'!G219+közvilágítás!G219+zöldterület!G219+'város-község'!G219+könyvtár!G219+közművelődés!G219+gyermekjólét!G219+'Egyéb szociális'!G219+'NEM KELL!!családseg.'!G219+'NEM KELL!Önkorm elsz.'!G219</f>
        <v>0</v>
      </c>
      <c r="H220" s="71">
        <f>igazgatás!H219+adók!H220+temető!H219+rendezvények!H219+'téli közf.'!H219+hosszúi.közf.!H219+'út üzemelt.'!H219+közvilágítás!H219+zöldterület!H219+'város-község'!H219+könyvtár!H219+közművelődés!H219+gyermekjólét!H219+'Egyéb szociális'!H219+'NEM KELL!!családseg.'!H219+'NEM KELL!Önkorm elsz.'!H219</f>
        <v>0</v>
      </c>
      <c r="I220" s="71">
        <f>igazgatás!I219+adók!I220+temető!I219+rendezvények!I219+'téli közf.'!I219+hosszúi.közf.!I219+'út üzemelt.'!I219+közvilágítás!I219+zöldterület!I219+'város-község'!I219+könyvtár!I219+gyermekjólét!I219+közművelődés!I219+civilszerv!I219+Fertőző!I219+'Egyéb szociális'!I219+'NEM KELL!!családseg.'!I219+'NEM KELL!Önkorm elsz.'!I219</f>
        <v>0</v>
      </c>
      <c r="J220" s="133" t="str">
        <f t="shared" si="8"/>
        <v xml:space="preserve"> </v>
      </c>
      <c r="K220" s="71">
        <f>igazgatás!K219+adók!K220+temető!K219+rendezvények!K219+'téli közf.'!K219+hosszúi.közf.!K219+'út üzemelt.'!K219+közvilágítás!K219+zöldterület!K219+'város-község'!K219+könyvtár!K219+gyermekjólét!K219+közművelődés!K219+civilszerv!K219+Fertőző!K219+'Egyéb szociális'!K219+'NEM KELL!!családseg.'!K219+'NEM KELL!Önkorm elsz.'!K219</f>
        <v>0</v>
      </c>
      <c r="L220" s="71">
        <f>igazgatás!L219+adók!L220+temető!L219+rendezvények!L219+'téli közf.'!L219+hosszúi.közf.!L219+'út üzemelt.'!L219+közvilágítás!L219+zöldterület!L219+'város-község'!L219+könyvtár!L219+közművelődés!L219+gyermekjólét!L219+'Egyéb szociális'!L219+'NEM KELL!!családseg.'!L219+'NEM KELL!Önkorm elsz.'!L219</f>
        <v>0</v>
      </c>
      <c r="M220" s="71">
        <f>igazgatás!M219+adók!M220+temető!M219+rendezvények!M219+'téli közf.'!M219+hosszúi.közf.!M219+'út üzemelt.'!M219+közvilágítás!M219+zöldterület!M219+'város-község'!M219+könyvtár!M219+gyermekjólét!M219+közművelődés!M219+civilszerv!M219+Fertőző!M219+'Egyéb szociális'!M219+'NEM KELL!!családseg.'!M219+'NEM KELL!Önkorm elsz.'!M219</f>
        <v>0</v>
      </c>
      <c r="N220" s="71">
        <f>igazgatás!N219+adók!N220+temető!N219+rendezvények!N219+'téli közf.'!N219+hosszúi.közf.!N219+'út üzemelt.'!N219+közvilágítás!N219+zöldterület!N219+'város-község'!N219+könyvtár!N219+gyermekjólét!N219+közművelődés!N219+civilszerv!N219+Fertőző!N219+'Egyéb szociális'!N219+'NEM KELL!!családseg.'!N219+'NEM KELL!Önkorm elsz.'!N219</f>
        <v>0</v>
      </c>
      <c r="O220" s="133" t="str">
        <f t="shared" si="9"/>
        <v xml:space="preserve"> </v>
      </c>
      <c r="P220" s="71">
        <f>igazgatás!P219+adók!P220+temető!P219+rendezvények!P219+'téli közf.'!P219+hosszúi.közf.!P219+'út üzemelt.'!P219+közvilágítás!P219+zöldterület!P219+'város-község'!P219+könyvtár!P219+gyermekjólét!P219+közművelődés!P219+civilszerv!P219+Fertőző!P219+'Egyéb szociális'!P219+'NEM KELL!!családseg.'!P219+'NEM KELL!Önkorm elsz.'!P219</f>
        <v>0</v>
      </c>
    </row>
    <row r="221" spans="1:16" ht="15" hidden="1" customHeight="1" x14ac:dyDescent="0.2">
      <c r="A221" s="400" t="s">
        <v>424</v>
      </c>
      <c r="B221" s="401"/>
      <c r="C221" s="5" t="s">
        <v>425</v>
      </c>
      <c r="D221" s="14" t="s">
        <v>426</v>
      </c>
      <c r="E221" s="14"/>
      <c r="F221" s="71">
        <f>igazgatás!F220+adók!F221+temető!F220+rendezvények!F220+'téli közf.'!F220+hosszúi.közf.!F220+'út üzemelt.'!F220+közvilágítás!F220+zöldterület!F220+'város-község'!F220+könyvtár!F220+közművelődés!F220+gyermekjólét!F220+'Egyéb szociális'!F220+'NEM KELL!!családseg.'!F220+'NEM KELL!Önkorm elsz.'!F220</f>
        <v>0</v>
      </c>
      <c r="G221" s="71">
        <f>igazgatás!G220+adók!G221+temető!G220+rendezvények!G220+'téli közf.'!G220+hosszúi.közf.!G220+'út üzemelt.'!G220+közvilágítás!G220+zöldterület!G220+'város-község'!G220+könyvtár!G220+közművelődés!G220+gyermekjólét!G220+'Egyéb szociális'!G220+'NEM KELL!!családseg.'!G220+'NEM KELL!Önkorm elsz.'!G220</f>
        <v>0</v>
      </c>
      <c r="H221" s="71">
        <f>igazgatás!H220+adók!H221+temető!H220+rendezvények!H220+'téli közf.'!H220+hosszúi.közf.!H220+'út üzemelt.'!H220+közvilágítás!H220+zöldterület!H220+'város-község'!H220+könyvtár!H220+közművelődés!H220+gyermekjólét!H220+'Egyéb szociális'!H220+'NEM KELL!!családseg.'!H220+'NEM KELL!Önkorm elsz.'!H220</f>
        <v>0</v>
      </c>
      <c r="I221" s="71">
        <f>igazgatás!I220+adók!I221+temető!I220+rendezvények!I220+'téli közf.'!I220+hosszúi.közf.!I220+'út üzemelt.'!I220+közvilágítás!I220+zöldterület!I220+'város-község'!I220+könyvtár!I220+gyermekjólét!I220+közművelődés!I220+civilszerv!I220+Fertőző!I220+'Egyéb szociális'!I220+'NEM KELL!!családseg.'!I220+'NEM KELL!Önkorm elsz.'!I220</f>
        <v>0</v>
      </c>
      <c r="J221" s="133" t="str">
        <f t="shared" si="8"/>
        <v xml:space="preserve"> </v>
      </c>
      <c r="K221" s="71">
        <f>igazgatás!K220+adók!K221+temető!K220+rendezvények!K220+'téli közf.'!K220+hosszúi.közf.!K220+'út üzemelt.'!K220+közvilágítás!K220+zöldterület!K220+'város-község'!K220+könyvtár!K220+gyermekjólét!K220+közművelődés!K220+civilszerv!K220+Fertőző!K220+'Egyéb szociális'!K220+'NEM KELL!!családseg.'!K220+'NEM KELL!Önkorm elsz.'!K220</f>
        <v>0</v>
      </c>
      <c r="L221" s="71">
        <f>igazgatás!L220+adók!L221+temető!L220+rendezvények!L220+'téli közf.'!L220+hosszúi.közf.!L220+'út üzemelt.'!L220+közvilágítás!L220+zöldterület!L220+'város-község'!L220+könyvtár!L220+közművelődés!L220+gyermekjólét!L220+'Egyéb szociális'!L220+'NEM KELL!!családseg.'!L220+'NEM KELL!Önkorm elsz.'!L220</f>
        <v>0</v>
      </c>
      <c r="M221" s="71">
        <f>igazgatás!M220+adók!M221+temető!M220+rendezvények!M220+'téli közf.'!M220+hosszúi.közf.!M220+'út üzemelt.'!M220+közvilágítás!M220+zöldterület!M220+'város-község'!M220+könyvtár!M220+gyermekjólét!M220+közművelődés!M220+civilszerv!M220+Fertőző!M220+'Egyéb szociális'!M220+'NEM KELL!!családseg.'!M220+'NEM KELL!Önkorm elsz.'!M220</f>
        <v>0</v>
      </c>
      <c r="N221" s="71">
        <f>igazgatás!N220+adók!N221+temető!N220+rendezvények!N220+'téli közf.'!N220+hosszúi.közf.!N220+'út üzemelt.'!N220+közvilágítás!N220+zöldterület!N220+'város-község'!N220+könyvtár!N220+gyermekjólét!N220+közművelődés!N220+civilszerv!N220+Fertőző!N220+'Egyéb szociális'!N220+'NEM KELL!!családseg.'!N220+'NEM KELL!Önkorm elsz.'!N220</f>
        <v>0</v>
      </c>
      <c r="O221" s="133" t="str">
        <f t="shared" si="9"/>
        <v xml:space="preserve"> </v>
      </c>
      <c r="P221" s="71">
        <f>igazgatás!P220+adók!P221+temető!P220+rendezvények!P220+'téli közf.'!P220+hosszúi.közf.!P220+'út üzemelt.'!P220+közvilágítás!P220+zöldterület!P220+'város-község'!P220+könyvtár!P220+gyermekjólét!P220+közművelődés!P220+civilszerv!P220+Fertőző!P220+'Egyéb szociális'!P220+'NEM KELL!!családseg.'!P220+'NEM KELL!Önkorm elsz.'!P220</f>
        <v>0</v>
      </c>
    </row>
    <row r="222" spans="1:16" ht="15" hidden="1" customHeight="1" x14ac:dyDescent="0.2">
      <c r="A222" s="400" t="s">
        <v>427</v>
      </c>
      <c r="B222" s="401"/>
      <c r="C222" s="5" t="s">
        <v>428</v>
      </c>
      <c r="D222" s="14" t="s">
        <v>426</v>
      </c>
      <c r="E222" s="14"/>
      <c r="F222" s="71">
        <f>igazgatás!F221+adók!F222+temető!F221+rendezvények!F221+'téli közf.'!F221+hosszúi.közf.!F221+'út üzemelt.'!F221+közvilágítás!F221+zöldterület!F221+'város-község'!F221+könyvtár!F221+közművelődés!F221+gyermekjólét!F221+'Egyéb szociális'!F221+'NEM KELL!!családseg.'!F221+'NEM KELL!Önkorm elsz.'!F221</f>
        <v>0</v>
      </c>
      <c r="G222" s="71">
        <f>igazgatás!G221+adók!G222+temető!G221+rendezvények!G221+'téli közf.'!G221+hosszúi.közf.!G221+'út üzemelt.'!G221+közvilágítás!G221+zöldterület!G221+'város-község'!G221+könyvtár!G221+közművelődés!G221+gyermekjólét!G221+'Egyéb szociális'!G221+'NEM KELL!!családseg.'!G221+'NEM KELL!Önkorm elsz.'!G221</f>
        <v>0</v>
      </c>
      <c r="H222" s="71">
        <f>igazgatás!H221+adók!H222+temető!H221+rendezvények!H221+'téli közf.'!H221+hosszúi.közf.!H221+'út üzemelt.'!H221+közvilágítás!H221+zöldterület!H221+'város-község'!H221+könyvtár!H221+közművelődés!H221+gyermekjólét!H221+'Egyéb szociális'!H221+'NEM KELL!!családseg.'!H221+'NEM KELL!Önkorm elsz.'!H221</f>
        <v>0</v>
      </c>
      <c r="I222" s="71">
        <f>igazgatás!I221+adók!I222+temető!I221+rendezvények!I221+'téli közf.'!I221+hosszúi.közf.!I221+'út üzemelt.'!I221+közvilágítás!I221+zöldterület!I221+'város-község'!I221+könyvtár!I221+gyermekjólét!I221+közművelődés!I221+civilszerv!I221+Fertőző!I221+'Egyéb szociális'!I221+'NEM KELL!!családseg.'!I221+'NEM KELL!Önkorm elsz.'!I221</f>
        <v>0</v>
      </c>
      <c r="J222" s="133" t="str">
        <f t="shared" si="8"/>
        <v xml:space="preserve"> </v>
      </c>
      <c r="K222" s="71">
        <f>igazgatás!K221+adók!K222+temető!K221+rendezvények!K221+'téli közf.'!K221+hosszúi.közf.!K221+'út üzemelt.'!K221+közvilágítás!K221+zöldterület!K221+'város-község'!K221+könyvtár!K221+gyermekjólét!K221+közművelődés!K221+civilszerv!K221+Fertőző!K221+'Egyéb szociális'!K221+'NEM KELL!!családseg.'!K221+'NEM KELL!Önkorm elsz.'!K221</f>
        <v>0</v>
      </c>
      <c r="L222" s="71">
        <f>igazgatás!L221+adók!L222+temető!L221+rendezvények!L221+'téli közf.'!L221+hosszúi.közf.!L221+'út üzemelt.'!L221+közvilágítás!L221+zöldterület!L221+'város-község'!L221+könyvtár!L221+közművelődés!L221+gyermekjólét!L221+'Egyéb szociális'!L221+'NEM KELL!!családseg.'!L221+'NEM KELL!Önkorm elsz.'!L221</f>
        <v>0</v>
      </c>
      <c r="M222" s="71">
        <f>igazgatás!M221+adók!M222+temető!M221+rendezvények!M221+'téli közf.'!M221+hosszúi.közf.!M221+'út üzemelt.'!M221+közvilágítás!M221+zöldterület!M221+'város-község'!M221+könyvtár!M221+gyermekjólét!M221+közművelődés!M221+civilszerv!M221+Fertőző!M221+'Egyéb szociális'!M221+'NEM KELL!!családseg.'!M221+'NEM KELL!Önkorm elsz.'!M221</f>
        <v>0</v>
      </c>
      <c r="N222" s="71">
        <f>igazgatás!N221+adók!N222+temető!N221+rendezvények!N221+'téli közf.'!N221+hosszúi.közf.!N221+'út üzemelt.'!N221+közvilágítás!N221+zöldterület!N221+'város-község'!N221+könyvtár!N221+gyermekjólét!N221+közművelődés!N221+civilszerv!N221+Fertőző!N221+'Egyéb szociális'!N221+'NEM KELL!!családseg.'!N221+'NEM KELL!Önkorm elsz.'!N221</f>
        <v>0</v>
      </c>
      <c r="O222" s="133" t="str">
        <f t="shared" si="9"/>
        <v xml:space="preserve"> </v>
      </c>
      <c r="P222" s="71">
        <f>igazgatás!P221+adók!P222+temető!P221+rendezvények!P221+'téli közf.'!P221+hosszúi.közf.!P221+'út üzemelt.'!P221+közvilágítás!P221+zöldterület!P221+'város-község'!P221+könyvtár!P221+gyermekjólét!P221+közművelődés!P221+civilszerv!P221+Fertőző!P221+'Egyéb szociális'!P221+'NEM KELL!!családseg.'!P221+'NEM KELL!Önkorm elsz.'!P221</f>
        <v>0</v>
      </c>
    </row>
    <row r="223" spans="1:16" ht="15" hidden="1" customHeight="1" x14ac:dyDescent="0.2">
      <c r="A223" s="400" t="s">
        <v>429</v>
      </c>
      <c r="B223" s="401"/>
      <c r="C223" s="5" t="s">
        <v>430</v>
      </c>
      <c r="D223" s="14" t="s">
        <v>431</v>
      </c>
      <c r="E223" s="14"/>
      <c r="F223" s="71">
        <f>igazgatás!F222+adók!F223+temető!F222+rendezvények!F222+'téli közf.'!F222+hosszúi.közf.!F222+'út üzemelt.'!F222+közvilágítás!F222+zöldterület!F222+'város-község'!F222+könyvtár!F222+közművelődés!F222+gyermekjólét!F222+'Egyéb szociális'!F222+'NEM KELL!!családseg.'!F222+'NEM KELL!Önkorm elsz.'!F222</f>
        <v>0</v>
      </c>
      <c r="G223" s="71">
        <f>igazgatás!G222+adók!G223+temető!G222+rendezvények!G222+'téli közf.'!G222+hosszúi.közf.!G222+'út üzemelt.'!G222+közvilágítás!G222+zöldterület!G222+'város-község'!G222+könyvtár!G222+közművelődés!G222+gyermekjólét!G222+'Egyéb szociális'!G222+'NEM KELL!!családseg.'!G222+'NEM KELL!Önkorm elsz.'!G222</f>
        <v>0</v>
      </c>
      <c r="H223" s="71">
        <f>igazgatás!H222+adók!H223+temető!H222+rendezvények!H222+'téli közf.'!H222+hosszúi.közf.!H222+'út üzemelt.'!H222+közvilágítás!H222+zöldterület!H222+'város-község'!H222+könyvtár!H222+közművelődés!H222+gyermekjólét!H222+'Egyéb szociális'!H222+'NEM KELL!!családseg.'!H222+'NEM KELL!Önkorm elsz.'!H222</f>
        <v>0</v>
      </c>
      <c r="I223" s="71">
        <f>igazgatás!I222+adók!I223+temető!I222+rendezvények!I222+'téli közf.'!I222+hosszúi.közf.!I222+'út üzemelt.'!I222+közvilágítás!I222+zöldterület!I222+'város-község'!I222+könyvtár!I222+gyermekjólét!I222+közművelődés!I222+civilszerv!I222+Fertőző!I222+'Egyéb szociális'!I222+'NEM KELL!!családseg.'!I222+'NEM KELL!Önkorm elsz.'!I222</f>
        <v>0</v>
      </c>
      <c r="J223" s="133" t="str">
        <f t="shared" si="8"/>
        <v xml:space="preserve"> </v>
      </c>
      <c r="K223" s="71">
        <f>igazgatás!K222+adók!K223+temető!K222+rendezvények!K222+'téli közf.'!K222+hosszúi.közf.!K222+'út üzemelt.'!K222+közvilágítás!K222+zöldterület!K222+'város-község'!K222+könyvtár!K222+gyermekjólét!K222+közművelődés!K222+civilszerv!K222+Fertőző!K222+'Egyéb szociális'!K222+'NEM KELL!!családseg.'!K222+'NEM KELL!Önkorm elsz.'!K222</f>
        <v>0</v>
      </c>
      <c r="L223" s="71">
        <f>igazgatás!L222+adók!L223+temető!L222+rendezvények!L222+'téli közf.'!L222+hosszúi.közf.!L222+'út üzemelt.'!L222+közvilágítás!L222+zöldterület!L222+'város-község'!L222+könyvtár!L222+közművelődés!L222+gyermekjólét!L222+'Egyéb szociális'!L222+'NEM KELL!!családseg.'!L222+'NEM KELL!Önkorm elsz.'!L222</f>
        <v>0</v>
      </c>
      <c r="M223" s="71">
        <f>igazgatás!M222+adók!M223+temető!M222+rendezvények!M222+'téli közf.'!M222+hosszúi.közf.!M222+'út üzemelt.'!M222+közvilágítás!M222+zöldterület!M222+'város-község'!M222+könyvtár!M222+gyermekjólét!M222+közművelődés!M222+civilszerv!M222+Fertőző!M222+'Egyéb szociális'!M222+'NEM KELL!!családseg.'!M222+'NEM KELL!Önkorm elsz.'!M222</f>
        <v>0</v>
      </c>
      <c r="N223" s="71">
        <f>igazgatás!N222+adók!N223+temető!N222+rendezvények!N222+'téli közf.'!N222+hosszúi.közf.!N222+'út üzemelt.'!N222+közvilágítás!N222+zöldterület!N222+'város-község'!N222+könyvtár!N222+gyermekjólét!N222+közművelődés!N222+civilszerv!N222+Fertőző!N222+'Egyéb szociális'!N222+'NEM KELL!!családseg.'!N222+'NEM KELL!Önkorm elsz.'!N222</f>
        <v>0</v>
      </c>
      <c r="O223" s="133" t="str">
        <f t="shared" si="9"/>
        <v xml:space="preserve"> </v>
      </c>
      <c r="P223" s="71">
        <f>igazgatás!P222+adók!P223+temető!P222+rendezvények!P222+'téli közf.'!P222+hosszúi.közf.!P222+'út üzemelt.'!P222+közvilágítás!P222+zöldterület!P222+'város-község'!P222+könyvtár!P222+gyermekjólét!P222+közművelődés!P222+civilszerv!P222+Fertőző!P222+'Egyéb szociális'!P222+'NEM KELL!!családseg.'!P222+'NEM KELL!Önkorm elsz.'!P222</f>
        <v>0</v>
      </c>
    </row>
    <row r="224" spans="1:16" s="80" customFormat="1" ht="15.75" customHeight="1" x14ac:dyDescent="0.25">
      <c r="A224" s="402" t="s">
        <v>432</v>
      </c>
      <c r="B224" s="403"/>
      <c r="C224" s="4" t="s">
        <v>433</v>
      </c>
      <c r="D224" s="15" t="s">
        <v>434</v>
      </c>
      <c r="E224" s="15"/>
      <c r="F224" s="71">
        <f>igazgatás!F223+adók!F224+temető!F223+rendezvények!F223+'téli közf.'!F223+hosszúi.közf.!F223+'út üzemelt.'!F223+közvilágítás!F223+zöldterület!F223+'város-község'!F223+könyvtár!F223+közművelődés!F223+gyermekjólét!F223+'Egyéb szociális'!F223+'NEM KELL!!családseg.'!F223+'NEM KELL!Önkorm elsz.'!F223</f>
        <v>0</v>
      </c>
      <c r="G224" s="71">
        <f>igazgatás!G223+adók!G224+temető!G223+rendezvények!G223+'téli közf.'!G223+hosszúi.közf.!G223+'út üzemelt.'!G223+közvilágítás!G223+zöldterület!G223+'város-község'!G223+könyvtár!G223+közművelődés!G223+gyermekjólét!G223+'Egyéb szociális'!G223+'NEM KELL!!családseg.'!G223+'NEM KELL!Önkorm elsz.'!G223</f>
        <v>0</v>
      </c>
      <c r="H224" s="71">
        <f>igazgatás!H223+adók!H224+temető!H223+rendezvények!H223+'téli közf.'!H223+hosszúi.közf.!H223+'út üzemelt.'!H223+közvilágítás!H223+zöldterület!H223+'város-község'!H223+könyvtár!H223+közművelődés!H223+gyermekjólét!H223+'Egyéb szociális'!H223+'NEM KELL!!családseg.'!H223+'NEM KELL!Önkorm elsz.'!H223</f>
        <v>0</v>
      </c>
      <c r="I224" s="71">
        <f>igazgatás!I223+adók!I224+temető!I223+rendezvények!I223+'téli közf.'!I223+hosszúi.közf.!I223+'út üzemelt.'!I223+közvilágítás!I223+zöldterület!I223+'város-község'!I223+könyvtár!I223+gyermekjólét!I223+közművelődés!I223+civilszerv!I223+Fertőző!I223+'Egyéb szociális'!I223+'NEM KELL!!családseg.'!I223+'NEM KELL!Önkorm elsz.'!I223</f>
        <v>0</v>
      </c>
      <c r="J224" s="143" t="str">
        <f t="shared" si="8"/>
        <v xml:space="preserve"> </v>
      </c>
      <c r="K224" s="71">
        <f>igazgatás!K223+adók!K224+temető!K223+rendezvények!K223+'téli közf.'!K223+hosszúi.közf.!K223+'út üzemelt.'!K223+közvilágítás!K223+zöldterület!K223+'város-község'!K223+könyvtár!K223+gyermekjólét!K223+közművelődés!K223+civilszerv!K223+Fertőző!K223+'Egyéb szociális'!K223+'NEM KELL!!családseg.'!K223+'NEM KELL!Önkorm elsz.'!K223</f>
        <v>0</v>
      </c>
      <c r="L224" s="71">
        <f>igazgatás!L223+adók!L224+temető!L223+rendezvények!L223+'téli közf.'!L223+hosszúi.közf.!L223+'út üzemelt.'!L223+közvilágítás!L223+zöldterület!L223+'város-község'!L223+könyvtár!L223+közművelődés!L223+gyermekjólét!L223+'Egyéb szociális'!L223+'NEM KELL!!családseg.'!L223+'NEM KELL!Önkorm elsz.'!L223</f>
        <v>0</v>
      </c>
      <c r="M224" s="71">
        <f>igazgatás!M223+adók!M224+temető!M223+rendezvények!M223+'téli közf.'!M223+hosszúi.közf.!M223+'út üzemelt.'!M223+közvilágítás!M223+zöldterület!M223+'város-község'!M223+könyvtár!M223+gyermekjólét!M223+közművelődés!M223+civilszerv!M223+Fertőző!M223+'Egyéb szociális'!M223+'NEM KELL!!családseg.'!M223+'NEM KELL!Önkorm elsz.'!M223</f>
        <v>0</v>
      </c>
      <c r="N224" s="71">
        <f>igazgatás!N223+adók!N224+temető!N223+rendezvények!N223+'téli közf.'!N223+hosszúi.közf.!N223+'út üzemelt.'!N223+közvilágítás!N223+zöldterület!N223+'város-község'!N223+könyvtár!N223+gyermekjólét!N223+közművelődés!N223+civilszerv!N223+Fertőző!N223+'Egyéb szociális'!N223+'NEM KELL!!családseg.'!N223+'NEM KELL!Önkorm elsz.'!N223</f>
        <v>0</v>
      </c>
      <c r="O224" s="133" t="str">
        <f t="shared" si="9"/>
        <v xml:space="preserve"> </v>
      </c>
      <c r="P224" s="71">
        <f>igazgatás!P223+adók!P224+temető!P223+rendezvények!P223+'téli közf.'!P223+hosszúi.közf.!P223+'út üzemelt.'!P223+közvilágítás!P223+zöldterület!P223+'város-község'!P223+könyvtár!P223+gyermekjólét!P223+közművelődés!P223+civilszerv!P223+Fertőző!P223+'Egyéb szociális'!P223+'NEM KELL!!családseg.'!P223+'NEM KELL!Önkorm elsz.'!P223</f>
        <v>0</v>
      </c>
    </row>
    <row r="225" spans="1:16" ht="25.5" customHeight="1" x14ac:dyDescent="0.2">
      <c r="A225" s="400" t="s">
        <v>435</v>
      </c>
      <c r="B225" s="401"/>
      <c r="C225" s="5" t="s">
        <v>436</v>
      </c>
      <c r="D225" s="14" t="s">
        <v>437</v>
      </c>
      <c r="E225" s="14"/>
      <c r="F225" s="71">
        <f>igazgatás!F224+adók!F225+temető!F224+rendezvények!F224+'téli közf.'!F224+hosszúi.közf.!F224+'út üzemelt.'!F224+közvilágítás!F224+zöldterület!F224+'város-község'!F224+könyvtár!F224+közművelődés!F224+gyermekjólét!F224+'Egyéb szociális'!F224+'NEM KELL!!családseg.'!F224+'NEM KELL!Önkorm elsz.'!F224</f>
        <v>0</v>
      </c>
      <c r="G225" s="71">
        <f>igazgatás!G224+adók!G225+temető!G224+rendezvények!G224+'téli közf.'!G224+hosszúi.közf.!G224+'út üzemelt.'!G224+közvilágítás!G224+zöldterület!G224+'város-község'!G224+könyvtár!G224+közművelődés!G224+gyermekjólét!G224+'Egyéb szociális'!G224+'NEM KELL!!családseg.'!G224+'NEM KELL!Önkorm elsz.'!G224</f>
        <v>0</v>
      </c>
      <c r="H225" s="71">
        <f>igazgatás!H224+adók!H225+temető!H224+rendezvények!H224+'téli közf.'!H224+hosszúi.közf.!H224+'út üzemelt.'!H224+közvilágítás!H224+zöldterület!H224+'város-község'!H224+könyvtár!H224+közművelődés!H224+gyermekjólét!H224+'Egyéb szociális'!H224+'NEM KELL!!családseg.'!H224+'NEM KELL!Önkorm elsz.'!H224</f>
        <v>0</v>
      </c>
      <c r="I225" s="71">
        <f>igazgatás!I224+adók!I225+temető!I224+rendezvények!I224+'téli közf.'!I224+hosszúi.közf.!I224+'út üzemelt.'!I224+közvilágítás!I224+zöldterület!I224+'város-község'!I224+könyvtár!I224+gyermekjólét!I224+közművelődés!I224+civilszerv!I224+Fertőző!I224+'Egyéb szociális'!I224+'NEM KELL!!családseg.'!I224+'NEM KELL!Önkorm elsz.'!I224</f>
        <v>0</v>
      </c>
      <c r="J225" s="133" t="str">
        <f t="shared" si="8"/>
        <v xml:space="preserve"> </v>
      </c>
      <c r="K225" s="71">
        <f>igazgatás!K224+adók!K225+temető!K224+rendezvények!K224+'téli közf.'!K224+hosszúi.közf.!K224+'út üzemelt.'!K224+közvilágítás!K224+zöldterület!K224+'város-község'!K224+könyvtár!K224+gyermekjólét!K224+közművelődés!K224+civilszerv!K224+Fertőző!K224+'Egyéb szociális'!K224+'NEM KELL!!családseg.'!K224+'NEM KELL!Önkorm elsz.'!K224</f>
        <v>0</v>
      </c>
      <c r="L225" s="71">
        <f>igazgatás!L224+adók!L225+temető!L224+rendezvények!L224+'téli közf.'!L224+hosszúi.közf.!L224+'út üzemelt.'!L224+közvilágítás!L224+zöldterület!L224+'város-község'!L224+könyvtár!L224+közművelődés!L224+gyermekjólét!L224+'Egyéb szociális'!L224+'NEM KELL!!családseg.'!L224+'NEM KELL!Önkorm elsz.'!L224</f>
        <v>0</v>
      </c>
      <c r="M225" s="71">
        <f>igazgatás!M224+adók!M225+temető!M224+rendezvények!M224+'téli közf.'!M224+hosszúi.közf.!M224+'út üzemelt.'!M224+közvilágítás!M224+zöldterület!M224+'város-község'!M224+könyvtár!M224+gyermekjólét!M224+közművelődés!M224+civilszerv!M224+Fertőző!M224+'Egyéb szociális'!M224+'NEM KELL!!családseg.'!M224+'NEM KELL!Önkorm elsz.'!M224</f>
        <v>0</v>
      </c>
      <c r="N225" s="71">
        <f>igazgatás!N224+adók!N225+temető!N224+rendezvények!N224+'téli közf.'!N224+hosszúi.közf.!N224+'út üzemelt.'!N224+közvilágítás!N224+zöldterület!N224+'város-község'!N224+könyvtár!N224+gyermekjólét!N224+közművelődés!N224+civilszerv!N224+Fertőző!N224+'Egyéb szociális'!N224+'NEM KELL!!családseg.'!N224+'NEM KELL!Önkorm elsz.'!N224</f>
        <v>0</v>
      </c>
      <c r="O225" s="133" t="str">
        <f t="shared" si="9"/>
        <v xml:space="preserve"> </v>
      </c>
      <c r="P225" s="71">
        <f>igazgatás!P224+adók!P225+temető!P224+rendezvények!P224+'téli közf.'!P224+hosszúi.közf.!P224+'út üzemelt.'!P224+közvilágítás!P224+zöldterület!P224+'város-község'!P224+könyvtár!P224+gyermekjólét!P224+közművelődés!P224+civilszerv!P224+Fertőző!P224+'Egyéb szociális'!P224+'NEM KELL!!családseg.'!P224+'NEM KELL!Önkorm elsz.'!P224</f>
        <v>0</v>
      </c>
    </row>
    <row r="226" spans="1:16" ht="25.5" x14ac:dyDescent="0.2">
      <c r="A226" s="400" t="s">
        <v>438</v>
      </c>
      <c r="B226" s="401"/>
      <c r="C226" s="3" t="s">
        <v>439</v>
      </c>
      <c r="D226" s="14" t="s">
        <v>440</v>
      </c>
      <c r="E226" s="14"/>
      <c r="F226" s="71">
        <f>igazgatás!F225+adók!F226+temető!F225+rendezvények!F225+'téli közf.'!F225+hosszúi.közf.!F225+'út üzemelt.'!F225+közvilágítás!F225+zöldterület!F225+'város-község'!F225+könyvtár!F225+közművelődés!F225+gyermekjólét!F225+'Egyéb szociális'!F225+'NEM KELL!!családseg.'!F225+'NEM KELL!Önkorm elsz.'!F225</f>
        <v>120</v>
      </c>
      <c r="G226" s="71">
        <f>igazgatás!G225+adók!G226+temető!G225+rendezvények!G225+'téli közf.'!G225+hosszúi.közf.!G225+'út üzemelt.'!G225+közvilágítás!G225+zöldterület!G225+'város-község'!G225+könyvtár!G225+közművelődés!G225+gyermekjólét!G225+'Egyéb szociális'!G225+'NEM KELL!!családseg.'!G225+'NEM KELL!Önkorm elsz.'!G225</f>
        <v>30</v>
      </c>
      <c r="H226" s="71">
        <f>igazgatás!H225+adók!H226+temető!H225+rendezvények!H225+'téli közf.'!H225+hosszúi.közf.!H225+'út üzemelt.'!H225+közvilágítás!H225+zöldterület!H225+'város-község'!H225+könyvtár!H225+közművelődés!H225+gyermekjólét!H225+'Egyéb szociális'!H225+'NEM KELL!!családseg.'!H225+'NEM KELL!Önkorm elsz.'!H225</f>
        <v>150</v>
      </c>
      <c r="I226" s="71">
        <f>igazgatás!I225+adók!I226+temető!I225+rendezvények!I225+'téli közf.'!I225+hosszúi.közf.!I225+'út üzemelt.'!I225+közvilágítás!I225+zöldterület!I225+'város-község'!I225+könyvtár!I225+gyermekjólét!I225+közművelődés!I225+civilszerv!I225+Fertőző!I225+'Egyéb szociális'!I225+'NEM KELL!!családseg.'!I225+'NEM KELL!Önkorm elsz.'!I225</f>
        <v>0</v>
      </c>
      <c r="J226" s="133">
        <f t="shared" si="8"/>
        <v>0</v>
      </c>
      <c r="K226" s="71">
        <f>igazgatás!K225+adók!K226+temető!K225+rendezvények!K225+'téli közf.'!K225+hosszúi.közf.!K225+'út üzemelt.'!K225+közvilágítás!K225+zöldterület!K225+'város-község'!K225+könyvtár!K225+gyermekjólét!K225+közművelődés!K225+civilszerv!K225+Fertőző!K225+'Egyéb szociális'!K225+'NEM KELL!!családseg.'!K225+'NEM KELL!Önkorm elsz.'!K225</f>
        <v>0</v>
      </c>
      <c r="L226" s="71">
        <f>igazgatás!L225+adók!L226+temető!L225+rendezvények!L225+'téli közf.'!L225+hosszúi.közf.!L225+'út üzemelt.'!L225+közvilágítás!L225+zöldterület!L225+'város-község'!L225+könyvtár!L225+közművelődés!L225+gyermekjólét!L225+'Egyéb szociális'!L225+'NEM KELL!!családseg.'!L225+'NEM KELL!Önkorm elsz.'!L225</f>
        <v>0</v>
      </c>
      <c r="M226" s="71">
        <f>igazgatás!M225+adók!M226+temető!M225+rendezvények!M225+'téli közf.'!M225+hosszúi.közf.!M225+'út üzemelt.'!M225+közvilágítás!M225+zöldterület!M225+'város-község'!M225+könyvtár!M225+gyermekjólét!M225+közművelődés!M225+civilszerv!M225+Fertőző!M225+'Egyéb szociális'!M225+'NEM KELL!!családseg.'!M225+'NEM KELL!Önkorm elsz.'!M225</f>
        <v>0</v>
      </c>
      <c r="N226" s="71">
        <f>igazgatás!N225+adók!N226+temető!N225+rendezvények!N225+'téli közf.'!N225+hosszúi.közf.!N225+'út üzemelt.'!N225+közvilágítás!N225+zöldterület!N225+'város-község'!N225+könyvtár!N225+gyermekjólét!N225+közművelődés!N225+civilszerv!N225+Fertőző!N225+'Egyéb szociális'!N225+'NEM KELL!!családseg.'!N225+'NEM KELL!Önkorm elsz.'!N225</f>
        <v>0</v>
      </c>
      <c r="O226" s="133" t="str">
        <f t="shared" si="9"/>
        <v xml:space="preserve"> </v>
      </c>
      <c r="P226" s="71">
        <f>igazgatás!P225+adók!P226+temető!P225+rendezvények!P225+'téli közf.'!P225+hosszúi.közf.!P225+'út üzemelt.'!P225+közvilágítás!P225+zöldterület!P225+'város-község'!P225+könyvtár!P225+gyermekjólét!P225+közművelődés!P225+civilszerv!P225+Fertőző!P225+'Egyéb szociális'!P225+'NEM KELL!!családseg.'!P225+'NEM KELL!Önkorm elsz.'!P225</f>
        <v>0</v>
      </c>
    </row>
    <row r="227" spans="1:16" ht="27.75" hidden="1" customHeight="1" x14ac:dyDescent="0.2">
      <c r="A227" s="400" t="s">
        <v>441</v>
      </c>
      <c r="B227" s="401"/>
      <c r="C227" s="5" t="s">
        <v>442</v>
      </c>
      <c r="D227" s="16" t="s">
        <v>440</v>
      </c>
      <c r="E227" s="16"/>
      <c r="F227" s="71">
        <f>igazgatás!F226+adók!F227+temető!F226+rendezvények!F226+'téli közf.'!F226+hosszúi.közf.!F226+'út üzemelt.'!F226+közvilágítás!F226+zöldterület!F226+'város-község'!F226+könyvtár!F226+közművelődés!F226+gyermekjólét!F226+'Egyéb szociális'!F226+'NEM KELL!!családseg.'!F226+'NEM KELL!Önkorm elsz.'!F226</f>
        <v>0</v>
      </c>
      <c r="G227" s="71">
        <f>igazgatás!G226+adók!G227+temető!G226+rendezvények!G226+'téli közf.'!G226+hosszúi.közf.!G226+'út üzemelt.'!G226+közvilágítás!G226+zöldterület!G226+'város-község'!G226+könyvtár!G226+közművelődés!G226+gyermekjólét!G226+'Egyéb szociális'!G226+'NEM KELL!!családseg.'!G226+'NEM KELL!Önkorm elsz.'!G226</f>
        <v>0</v>
      </c>
      <c r="H227" s="71">
        <f>igazgatás!H226+adók!H227+temető!H226+rendezvények!H226+'téli közf.'!H226+hosszúi.közf.!H226+'út üzemelt.'!H226+közvilágítás!H226+zöldterület!H226+'város-község'!H226+könyvtár!H226+közművelődés!H226+gyermekjólét!H226+'Egyéb szociális'!H226+'NEM KELL!!családseg.'!H226+'NEM KELL!Önkorm elsz.'!H226</f>
        <v>0</v>
      </c>
      <c r="I227" s="71">
        <f>igazgatás!I226+adók!I227+temető!I226+rendezvények!I226+'téli közf.'!I226+hosszúi.közf.!I226+'út üzemelt.'!I226+közvilágítás!I226+zöldterület!I226+'város-község'!I226+könyvtár!I226+gyermekjólét!I226+közművelődés!I226+civilszerv!I226+Fertőző!I226+'Egyéb szociális'!I226+'NEM KELL!!családseg.'!I226+'NEM KELL!Önkorm elsz.'!I226</f>
        <v>0</v>
      </c>
      <c r="J227" s="133" t="str">
        <f t="shared" si="8"/>
        <v xml:space="preserve"> </v>
      </c>
      <c r="K227" s="71">
        <f>igazgatás!K226+adók!K227+temető!K226+rendezvények!K226+'téli közf.'!K226+hosszúi.közf.!K226+'út üzemelt.'!K226+közvilágítás!K226+zöldterület!K226+'város-község'!K226+könyvtár!K226+gyermekjólét!K226+közművelődés!K226+civilszerv!K226+Fertőző!K226+'Egyéb szociális'!K226+'NEM KELL!!családseg.'!K226+'NEM KELL!Önkorm elsz.'!K226</f>
        <v>0</v>
      </c>
      <c r="L227" s="71">
        <f>igazgatás!L226+adók!L227+temető!L226+rendezvények!L226+'téli közf.'!L226+hosszúi.közf.!L226+'út üzemelt.'!L226+közvilágítás!L226+zöldterület!L226+'város-község'!L226+könyvtár!L226+közművelődés!L226+gyermekjólét!L226+'Egyéb szociális'!L226+'NEM KELL!!családseg.'!L226+'NEM KELL!Önkorm elsz.'!L226</f>
        <v>0</v>
      </c>
      <c r="M227" s="71">
        <f>igazgatás!M226+adók!M227+temető!M226+rendezvények!M226+'téli közf.'!M226+hosszúi.közf.!M226+'út üzemelt.'!M226+közvilágítás!M226+zöldterület!M226+'város-község'!M226+könyvtár!M226+gyermekjólét!M226+közművelődés!M226+civilszerv!M226+Fertőző!M226+'Egyéb szociális'!M226+'NEM KELL!!családseg.'!M226+'NEM KELL!Önkorm elsz.'!M226</f>
        <v>0</v>
      </c>
      <c r="N227" s="71">
        <f>igazgatás!N226+adók!N227+temető!N226+rendezvények!N226+'téli közf.'!N226+hosszúi.közf.!N226+'út üzemelt.'!N226+közvilágítás!N226+zöldterület!N226+'város-község'!N226+könyvtár!N226+gyermekjólét!N226+közművelődés!N226+civilszerv!N226+Fertőző!N226+'Egyéb szociális'!N226+'NEM KELL!!családseg.'!N226+'NEM KELL!Önkorm elsz.'!N226</f>
        <v>0</v>
      </c>
      <c r="O227" s="133" t="str">
        <f t="shared" si="9"/>
        <v xml:space="preserve"> </v>
      </c>
      <c r="P227" s="71">
        <f>igazgatás!P226+adók!P227+temető!P226+rendezvények!P226+'téli közf.'!P226+hosszúi.közf.!P226+'út üzemelt.'!P226+közvilágítás!P226+zöldterület!P226+'város-község'!P226+könyvtár!P226+gyermekjólét!P226+közművelődés!P226+civilszerv!P226+Fertőző!P226+'Egyéb szociális'!P226+'NEM KELL!!családseg.'!P226+'NEM KELL!Önkorm elsz.'!P226</f>
        <v>0</v>
      </c>
    </row>
    <row r="228" spans="1:16" ht="15" hidden="1" customHeight="1" x14ac:dyDescent="0.2">
      <c r="A228" s="400" t="s">
        <v>443</v>
      </c>
      <c r="B228" s="401"/>
      <c r="C228" s="5" t="s">
        <v>444</v>
      </c>
      <c r="D228" s="16" t="s">
        <v>440</v>
      </c>
      <c r="E228" s="16"/>
      <c r="F228" s="71">
        <f>igazgatás!F227+adók!F228+temető!F227+rendezvények!F227+'téli közf.'!F227+hosszúi.közf.!F227+'út üzemelt.'!F227+közvilágítás!F227+zöldterület!F227+'város-község'!F227+könyvtár!F227+közművelődés!F227+gyermekjólét!F227+'Egyéb szociális'!F227+'NEM KELL!!családseg.'!F227+'NEM KELL!Önkorm elsz.'!F227</f>
        <v>0</v>
      </c>
      <c r="G228" s="71">
        <f>igazgatás!G227+adók!G228+temető!G227+rendezvények!G227+'téli közf.'!G227+hosszúi.közf.!G227+'út üzemelt.'!G227+közvilágítás!G227+zöldterület!G227+'város-község'!G227+könyvtár!G227+közművelődés!G227+gyermekjólét!G227+'Egyéb szociális'!G227+'NEM KELL!!családseg.'!G227+'NEM KELL!Önkorm elsz.'!G227</f>
        <v>0</v>
      </c>
      <c r="H228" s="71">
        <f>igazgatás!H227+adók!H228+temető!H227+rendezvények!H227+'téli közf.'!H227+hosszúi.közf.!H227+'út üzemelt.'!H227+közvilágítás!H227+zöldterület!H227+'város-község'!H227+könyvtár!H227+közművelődés!H227+gyermekjólét!H227+'Egyéb szociális'!H227+'NEM KELL!!családseg.'!H227+'NEM KELL!Önkorm elsz.'!H227</f>
        <v>0</v>
      </c>
      <c r="I228" s="71">
        <f>igazgatás!I227+adók!I228+temető!I227+rendezvények!I227+'téli közf.'!I227+hosszúi.közf.!I227+'út üzemelt.'!I227+közvilágítás!I227+zöldterület!I227+'város-község'!I227+könyvtár!I227+gyermekjólét!I227+közművelődés!I227+civilszerv!I227+Fertőző!I227+'Egyéb szociális'!I227+'NEM KELL!!családseg.'!I227+'NEM KELL!Önkorm elsz.'!I227</f>
        <v>0</v>
      </c>
      <c r="J228" s="133" t="str">
        <f t="shared" si="8"/>
        <v xml:space="preserve"> </v>
      </c>
      <c r="K228" s="71">
        <f>igazgatás!K227+adók!K228+temető!K227+rendezvények!K227+'téli közf.'!K227+hosszúi.közf.!K227+'út üzemelt.'!K227+közvilágítás!K227+zöldterület!K227+'város-község'!K227+könyvtár!K227+gyermekjólét!K227+közművelődés!K227+civilszerv!K227+Fertőző!K227+'Egyéb szociális'!K227+'NEM KELL!!családseg.'!K227+'NEM KELL!Önkorm elsz.'!K227</f>
        <v>0</v>
      </c>
      <c r="L228" s="71">
        <f>igazgatás!L227+adók!L228+temető!L227+rendezvények!L227+'téli közf.'!L227+hosszúi.közf.!L227+'út üzemelt.'!L227+közvilágítás!L227+zöldterület!L227+'város-község'!L227+könyvtár!L227+közművelődés!L227+gyermekjólét!L227+'Egyéb szociális'!L227+'NEM KELL!!családseg.'!L227+'NEM KELL!Önkorm elsz.'!L227</f>
        <v>0</v>
      </c>
      <c r="M228" s="71">
        <f>igazgatás!M227+adók!M228+temető!M227+rendezvények!M227+'téli közf.'!M227+hosszúi.közf.!M227+'út üzemelt.'!M227+közvilágítás!M227+zöldterület!M227+'város-község'!M227+könyvtár!M227+gyermekjólét!M227+közművelődés!M227+civilszerv!M227+Fertőző!M227+'Egyéb szociális'!M227+'NEM KELL!!családseg.'!M227+'NEM KELL!Önkorm elsz.'!M227</f>
        <v>0</v>
      </c>
      <c r="N228" s="71">
        <f>igazgatás!N227+adók!N228+temető!N227+rendezvények!N227+'téli közf.'!N227+hosszúi.közf.!N227+'út üzemelt.'!N227+közvilágítás!N227+zöldterület!N227+'város-község'!N227+könyvtár!N227+gyermekjólét!N227+közművelődés!N227+civilszerv!N227+Fertőző!N227+'Egyéb szociális'!N227+'NEM KELL!!családseg.'!N227+'NEM KELL!Önkorm elsz.'!N227</f>
        <v>0</v>
      </c>
      <c r="O228" s="133" t="str">
        <f t="shared" si="9"/>
        <v xml:space="preserve"> </v>
      </c>
      <c r="P228" s="71">
        <f>igazgatás!P227+adók!P228+temető!P227+rendezvények!P227+'téli közf.'!P227+hosszúi.közf.!P227+'út üzemelt.'!P227+közvilágítás!P227+zöldterület!P227+'város-község'!P227+könyvtár!P227+gyermekjólét!P227+közművelődés!P227+civilszerv!P227+Fertőző!P227+'Egyéb szociális'!P227+'NEM KELL!!családseg.'!P227+'NEM KELL!Önkorm elsz.'!P227</f>
        <v>0</v>
      </c>
    </row>
    <row r="229" spans="1:16" ht="15" hidden="1" customHeight="1" x14ac:dyDescent="0.2">
      <c r="A229" s="400" t="s">
        <v>445</v>
      </c>
      <c r="B229" s="401"/>
      <c r="C229" s="5" t="s">
        <v>446</v>
      </c>
      <c r="D229" s="16" t="s">
        <v>440</v>
      </c>
      <c r="E229" s="16"/>
      <c r="F229" s="71">
        <f>igazgatás!F228+adók!F229+temető!F228+rendezvények!F228+'téli közf.'!F228+hosszúi.közf.!F228+'út üzemelt.'!F228+közvilágítás!F228+zöldterület!F228+'város-község'!F228+könyvtár!F228+közművelődés!F228+gyermekjólét!F228+'Egyéb szociális'!F228+'NEM KELL!!családseg.'!F228+'NEM KELL!Önkorm elsz.'!F228</f>
        <v>0</v>
      </c>
      <c r="G229" s="71">
        <f>igazgatás!G228+adók!G229+temető!G228+rendezvények!G228+'téli közf.'!G228+hosszúi.közf.!G228+'út üzemelt.'!G228+közvilágítás!G228+zöldterület!G228+'város-község'!G228+könyvtár!G228+közművelődés!G228+gyermekjólét!G228+'Egyéb szociális'!G228+'NEM KELL!!családseg.'!G228+'NEM KELL!Önkorm elsz.'!G228</f>
        <v>0</v>
      </c>
      <c r="H229" s="71">
        <f>igazgatás!H228+adók!H229+temető!H228+rendezvények!H228+'téli közf.'!H228+hosszúi.közf.!H228+'út üzemelt.'!H228+közvilágítás!H228+zöldterület!H228+'város-község'!H228+könyvtár!H228+közművelődés!H228+gyermekjólét!H228+'Egyéb szociális'!H228+'NEM KELL!!családseg.'!H228+'NEM KELL!Önkorm elsz.'!H228</f>
        <v>0</v>
      </c>
      <c r="I229" s="71">
        <f>igazgatás!I228+adók!I229+temető!I228+rendezvények!I228+'téli közf.'!I228+hosszúi.közf.!I228+'út üzemelt.'!I228+közvilágítás!I228+zöldterület!I228+'város-község'!I228+könyvtár!I228+gyermekjólét!I228+közművelődés!I228+civilszerv!I228+Fertőző!I228+'Egyéb szociális'!I228+'NEM KELL!!családseg.'!I228+'NEM KELL!Önkorm elsz.'!I228</f>
        <v>0</v>
      </c>
      <c r="J229" s="133" t="str">
        <f t="shared" si="8"/>
        <v xml:space="preserve"> </v>
      </c>
      <c r="K229" s="71">
        <f>igazgatás!K228+adók!K229+temető!K228+rendezvények!K228+'téli közf.'!K228+hosszúi.közf.!K228+'út üzemelt.'!K228+közvilágítás!K228+zöldterület!K228+'város-község'!K228+könyvtár!K228+gyermekjólét!K228+közművelődés!K228+civilszerv!K228+Fertőző!K228+'Egyéb szociális'!K228+'NEM KELL!!családseg.'!K228+'NEM KELL!Önkorm elsz.'!K228</f>
        <v>0</v>
      </c>
      <c r="L229" s="71">
        <f>igazgatás!L228+adók!L229+temető!L228+rendezvények!L228+'téli közf.'!L228+hosszúi.közf.!L228+'út üzemelt.'!L228+közvilágítás!L228+zöldterület!L228+'város-község'!L228+könyvtár!L228+közművelődés!L228+gyermekjólét!L228+'Egyéb szociális'!L228+'NEM KELL!!családseg.'!L228+'NEM KELL!Önkorm elsz.'!L228</f>
        <v>0</v>
      </c>
      <c r="M229" s="71">
        <f>igazgatás!M228+adók!M229+temető!M228+rendezvények!M228+'téli közf.'!M228+hosszúi.közf.!M228+'út üzemelt.'!M228+közvilágítás!M228+zöldterület!M228+'város-község'!M228+könyvtár!M228+gyermekjólét!M228+közművelődés!M228+civilszerv!M228+Fertőző!M228+'Egyéb szociális'!M228+'NEM KELL!!családseg.'!M228+'NEM KELL!Önkorm elsz.'!M228</f>
        <v>0</v>
      </c>
      <c r="N229" s="71">
        <f>igazgatás!N228+adók!N229+temető!N228+rendezvények!N228+'téli közf.'!N228+hosszúi.közf.!N228+'út üzemelt.'!N228+közvilágítás!N228+zöldterület!N228+'város-község'!N228+könyvtár!N228+gyermekjólét!N228+közművelődés!N228+civilszerv!N228+Fertőző!N228+'Egyéb szociális'!N228+'NEM KELL!!családseg.'!N228+'NEM KELL!Önkorm elsz.'!N228</f>
        <v>0</v>
      </c>
      <c r="O229" s="133" t="str">
        <f t="shared" si="9"/>
        <v xml:space="preserve"> </v>
      </c>
      <c r="P229" s="71">
        <f>igazgatás!P228+adók!P229+temető!P228+rendezvények!P228+'téli közf.'!P228+hosszúi.közf.!P228+'út üzemelt.'!P228+közvilágítás!P228+zöldterület!P228+'város-község'!P228+könyvtár!P228+gyermekjólét!P228+közművelődés!P228+civilszerv!P228+Fertőző!P228+'Egyéb szociális'!P228+'NEM KELL!!családseg.'!P228+'NEM KELL!Önkorm elsz.'!P228</f>
        <v>0</v>
      </c>
    </row>
    <row r="230" spans="1:16" ht="15" hidden="1" customHeight="1" x14ac:dyDescent="0.2">
      <c r="A230" s="400" t="s">
        <v>447</v>
      </c>
      <c r="B230" s="401"/>
      <c r="C230" s="3" t="s">
        <v>448</v>
      </c>
      <c r="D230" s="16" t="s">
        <v>440</v>
      </c>
      <c r="E230" s="16"/>
      <c r="F230" s="71">
        <f>igazgatás!F229+adók!F230+temető!F229+rendezvények!F229+'téli közf.'!F229+hosszúi.közf.!F229+'út üzemelt.'!F229+közvilágítás!F229+zöldterület!F229+'város-község'!F229+könyvtár!F229+közművelődés!F229+gyermekjólét!F229+'Egyéb szociális'!F229+'NEM KELL!!családseg.'!F229+'NEM KELL!Önkorm elsz.'!F229</f>
        <v>0</v>
      </c>
      <c r="G230" s="71">
        <f>igazgatás!G229+adók!G230+temető!G229+rendezvények!G229+'téli közf.'!G229+hosszúi.közf.!G229+'út üzemelt.'!G229+közvilágítás!G229+zöldterület!G229+'város-község'!G229+könyvtár!G229+közművelődés!G229+gyermekjólét!G229+'Egyéb szociális'!G229+'NEM KELL!!családseg.'!G229+'NEM KELL!Önkorm elsz.'!G229</f>
        <v>0</v>
      </c>
      <c r="H230" s="71">
        <f>igazgatás!H229+adók!H230+temető!H229+rendezvények!H229+'téli közf.'!H229+hosszúi.közf.!H229+'út üzemelt.'!H229+közvilágítás!H229+zöldterület!H229+'város-község'!H229+könyvtár!H229+közművelődés!H229+gyermekjólét!H229+'Egyéb szociális'!H229+'NEM KELL!!családseg.'!H229+'NEM KELL!Önkorm elsz.'!H229</f>
        <v>0</v>
      </c>
      <c r="I230" s="71">
        <f>igazgatás!I229+adók!I230+temető!I229+rendezvények!I229+'téli közf.'!I229+hosszúi.közf.!I229+'út üzemelt.'!I229+közvilágítás!I229+zöldterület!I229+'város-község'!I229+könyvtár!I229+gyermekjólét!I229+közművelődés!I229+civilszerv!I229+Fertőző!I229+'Egyéb szociális'!I229+'NEM KELL!!családseg.'!I229+'NEM KELL!Önkorm elsz.'!I229</f>
        <v>0</v>
      </c>
      <c r="J230" s="133" t="str">
        <f t="shared" si="8"/>
        <v xml:space="preserve"> </v>
      </c>
      <c r="K230" s="71">
        <f>igazgatás!K229+adók!K230+temető!K229+rendezvények!K229+'téli közf.'!K229+hosszúi.közf.!K229+'út üzemelt.'!K229+közvilágítás!K229+zöldterület!K229+'város-község'!K229+könyvtár!K229+gyermekjólét!K229+közművelődés!K229+civilszerv!K229+Fertőző!K229+'Egyéb szociális'!K229+'NEM KELL!!családseg.'!K229+'NEM KELL!Önkorm elsz.'!K229</f>
        <v>0</v>
      </c>
      <c r="L230" s="71">
        <f>igazgatás!L229+adók!L230+temető!L229+rendezvények!L229+'téli közf.'!L229+hosszúi.közf.!L229+'út üzemelt.'!L229+közvilágítás!L229+zöldterület!L229+'város-község'!L229+könyvtár!L229+közművelődés!L229+gyermekjólét!L229+'Egyéb szociális'!L229+'NEM KELL!!családseg.'!L229+'NEM KELL!Önkorm elsz.'!L229</f>
        <v>0</v>
      </c>
      <c r="M230" s="71">
        <f>igazgatás!M229+adók!M230+temető!M229+rendezvények!M229+'téli közf.'!M229+hosszúi.közf.!M229+'út üzemelt.'!M229+közvilágítás!M229+zöldterület!M229+'város-község'!M229+könyvtár!M229+gyermekjólét!M229+közművelődés!M229+civilszerv!M229+Fertőző!M229+'Egyéb szociális'!M229+'NEM KELL!!családseg.'!M229+'NEM KELL!Önkorm elsz.'!M229</f>
        <v>0</v>
      </c>
      <c r="N230" s="71">
        <f>igazgatás!N229+adók!N230+temető!N229+rendezvények!N229+'téli közf.'!N229+hosszúi.közf.!N229+'út üzemelt.'!N229+közvilágítás!N229+zöldterület!N229+'város-község'!N229+könyvtár!N229+gyermekjólét!N229+közművelődés!N229+civilszerv!N229+Fertőző!N229+'Egyéb szociális'!N229+'NEM KELL!!családseg.'!N229+'NEM KELL!Önkorm elsz.'!N229</f>
        <v>0</v>
      </c>
      <c r="O230" s="133" t="str">
        <f t="shared" si="9"/>
        <v xml:space="preserve"> </v>
      </c>
      <c r="P230" s="71">
        <f>igazgatás!P229+adók!P230+temető!P229+rendezvények!P229+'téli közf.'!P229+hosszúi.közf.!P229+'út üzemelt.'!P229+közvilágítás!P229+zöldterület!P229+'város-község'!P229+könyvtár!P229+gyermekjólét!P229+közművelődés!P229+civilszerv!P229+Fertőző!P229+'Egyéb szociális'!P229+'NEM KELL!!családseg.'!P229+'NEM KELL!Önkorm elsz.'!P229</f>
        <v>0</v>
      </c>
    </row>
    <row r="231" spans="1:16" ht="15" hidden="1" customHeight="1" x14ac:dyDescent="0.2">
      <c r="A231" s="400" t="s">
        <v>449</v>
      </c>
      <c r="B231" s="401"/>
      <c r="C231" s="3" t="s">
        <v>450</v>
      </c>
      <c r="D231" s="16" t="s">
        <v>440</v>
      </c>
      <c r="E231" s="16"/>
      <c r="F231" s="71">
        <f>igazgatás!F230+adók!F231+temető!F230+rendezvények!F230+'téli közf.'!F230+hosszúi.közf.!F230+'út üzemelt.'!F230+közvilágítás!F230+zöldterület!F230+'város-község'!F230+könyvtár!F230+közművelődés!F230+gyermekjólét!F230+'Egyéb szociális'!F230+'NEM KELL!!családseg.'!F230+'NEM KELL!Önkorm elsz.'!F230</f>
        <v>0</v>
      </c>
      <c r="G231" s="71">
        <f>igazgatás!G230+adók!G231+temető!G230+rendezvények!G230+'téli közf.'!G230+hosszúi.közf.!G230+'út üzemelt.'!G230+közvilágítás!G230+zöldterület!G230+'város-község'!G230+könyvtár!G230+közművelődés!G230+gyermekjólét!G230+'Egyéb szociális'!G230+'NEM KELL!!családseg.'!G230+'NEM KELL!Önkorm elsz.'!G230</f>
        <v>0</v>
      </c>
      <c r="H231" s="71">
        <f>igazgatás!H230+adók!H231+temető!H230+rendezvények!H230+'téli közf.'!H230+hosszúi.közf.!H230+'út üzemelt.'!H230+közvilágítás!H230+zöldterület!H230+'város-község'!H230+könyvtár!H230+közművelődés!H230+gyermekjólét!H230+'Egyéb szociális'!H230+'NEM KELL!!családseg.'!H230+'NEM KELL!Önkorm elsz.'!H230</f>
        <v>0</v>
      </c>
      <c r="I231" s="71">
        <f>igazgatás!I230+adók!I231+temető!I230+rendezvények!I230+'téli közf.'!I230+hosszúi.közf.!I230+'út üzemelt.'!I230+közvilágítás!I230+zöldterület!I230+'város-község'!I230+könyvtár!I230+gyermekjólét!I230+közművelődés!I230+civilszerv!I230+Fertőző!I230+'Egyéb szociális'!I230+'NEM KELL!!családseg.'!I230+'NEM KELL!Önkorm elsz.'!I230</f>
        <v>0</v>
      </c>
      <c r="J231" s="133" t="str">
        <f t="shared" si="8"/>
        <v xml:space="preserve"> </v>
      </c>
      <c r="K231" s="71">
        <f>igazgatás!K230+adók!K231+temető!K230+rendezvények!K230+'téli közf.'!K230+hosszúi.közf.!K230+'út üzemelt.'!K230+közvilágítás!K230+zöldterület!K230+'város-község'!K230+könyvtár!K230+gyermekjólét!K230+közművelődés!K230+civilszerv!K230+Fertőző!K230+'Egyéb szociális'!K230+'NEM KELL!!családseg.'!K230+'NEM KELL!Önkorm elsz.'!K230</f>
        <v>0</v>
      </c>
      <c r="L231" s="71">
        <f>igazgatás!L230+adók!L231+temető!L230+rendezvények!L230+'téli közf.'!L230+hosszúi.közf.!L230+'út üzemelt.'!L230+közvilágítás!L230+zöldterület!L230+'város-község'!L230+könyvtár!L230+közművelődés!L230+gyermekjólét!L230+'Egyéb szociális'!L230+'NEM KELL!!családseg.'!L230+'NEM KELL!Önkorm elsz.'!L230</f>
        <v>0</v>
      </c>
      <c r="M231" s="71">
        <f>igazgatás!M230+adók!M231+temető!M230+rendezvények!M230+'téli közf.'!M230+hosszúi.közf.!M230+'út üzemelt.'!M230+közvilágítás!M230+zöldterület!M230+'város-község'!M230+könyvtár!M230+gyermekjólét!M230+közművelődés!M230+civilszerv!M230+Fertőző!M230+'Egyéb szociális'!M230+'NEM KELL!!családseg.'!M230+'NEM KELL!Önkorm elsz.'!M230</f>
        <v>0</v>
      </c>
      <c r="N231" s="71">
        <f>igazgatás!N230+adók!N231+temető!N230+rendezvények!N230+'téli közf.'!N230+hosszúi.közf.!N230+'út üzemelt.'!N230+közvilágítás!N230+zöldterület!N230+'város-község'!N230+könyvtár!N230+gyermekjólét!N230+közművelődés!N230+civilszerv!N230+Fertőző!N230+'Egyéb szociális'!N230+'NEM KELL!!családseg.'!N230+'NEM KELL!Önkorm elsz.'!N230</f>
        <v>0</v>
      </c>
      <c r="O231" s="133" t="str">
        <f t="shared" si="9"/>
        <v xml:space="preserve"> </v>
      </c>
      <c r="P231" s="71">
        <f>igazgatás!P230+adók!P231+temető!P230+rendezvények!P230+'téli közf.'!P230+hosszúi.közf.!P230+'út üzemelt.'!P230+közvilágítás!P230+zöldterület!P230+'város-község'!P230+könyvtár!P230+gyermekjólét!P230+közművelődés!P230+civilszerv!P230+Fertőző!P230+'Egyéb szociális'!P230+'NEM KELL!!családseg.'!P230+'NEM KELL!Önkorm elsz.'!P230</f>
        <v>0</v>
      </c>
    </row>
    <row r="232" spans="1:16" ht="25.5" hidden="1" customHeight="1" x14ac:dyDescent="0.2">
      <c r="A232" s="400" t="s">
        <v>451</v>
      </c>
      <c r="B232" s="401"/>
      <c r="C232" s="3" t="s">
        <v>452</v>
      </c>
      <c r="D232" s="16" t="s">
        <v>440</v>
      </c>
      <c r="E232" s="16"/>
      <c r="F232" s="71">
        <f>igazgatás!F231+adók!F232+temető!F231+rendezvények!F231+'téli közf.'!F231+hosszúi.közf.!F231+'út üzemelt.'!F231+közvilágítás!F231+zöldterület!F231+'város-község'!F231+könyvtár!F231+közművelődés!F231+gyermekjólét!F231+'Egyéb szociális'!F231+'NEM KELL!!családseg.'!F231+'NEM KELL!Önkorm elsz.'!F231</f>
        <v>0</v>
      </c>
      <c r="G232" s="71">
        <f>igazgatás!G231+adók!G232+temető!G231+rendezvények!G231+'téli közf.'!G231+hosszúi.közf.!G231+'út üzemelt.'!G231+közvilágítás!G231+zöldterület!G231+'város-község'!G231+könyvtár!G231+közművelődés!G231+gyermekjólét!G231+'Egyéb szociális'!G231+'NEM KELL!!családseg.'!G231+'NEM KELL!Önkorm elsz.'!G231</f>
        <v>0</v>
      </c>
      <c r="H232" s="71">
        <f>igazgatás!H231+adók!H232+temető!H231+rendezvények!H231+'téli közf.'!H231+hosszúi.közf.!H231+'út üzemelt.'!H231+közvilágítás!H231+zöldterület!H231+'város-község'!H231+könyvtár!H231+közművelődés!H231+gyermekjólét!H231+'Egyéb szociális'!H231+'NEM KELL!!családseg.'!H231+'NEM KELL!Önkorm elsz.'!H231</f>
        <v>0</v>
      </c>
      <c r="I232" s="71">
        <f>igazgatás!I231+adók!I232+temető!I231+rendezvények!I231+'téli közf.'!I231+hosszúi.közf.!I231+'út üzemelt.'!I231+közvilágítás!I231+zöldterület!I231+'város-község'!I231+könyvtár!I231+gyermekjólét!I231+közművelődés!I231+civilszerv!I231+Fertőző!I231+'Egyéb szociális'!I231+'NEM KELL!!családseg.'!I231+'NEM KELL!Önkorm elsz.'!I231</f>
        <v>0</v>
      </c>
      <c r="J232" s="133" t="str">
        <f t="shared" si="8"/>
        <v xml:space="preserve"> </v>
      </c>
      <c r="K232" s="71">
        <f>igazgatás!K231+adók!K232+temető!K231+rendezvények!K231+'téli közf.'!K231+hosszúi.közf.!K231+'út üzemelt.'!K231+közvilágítás!K231+zöldterület!K231+'város-község'!K231+könyvtár!K231+gyermekjólét!K231+közművelődés!K231+civilszerv!K231+Fertőző!K231+'Egyéb szociális'!K231+'NEM KELL!!családseg.'!K231+'NEM KELL!Önkorm elsz.'!K231</f>
        <v>0</v>
      </c>
      <c r="L232" s="71">
        <f>igazgatás!L231+adók!L232+temető!L231+rendezvények!L231+'téli közf.'!L231+hosszúi.közf.!L231+'út üzemelt.'!L231+közvilágítás!L231+zöldterület!L231+'város-község'!L231+könyvtár!L231+közművelődés!L231+gyermekjólét!L231+'Egyéb szociális'!L231+'NEM KELL!!családseg.'!L231+'NEM KELL!Önkorm elsz.'!L231</f>
        <v>0</v>
      </c>
      <c r="M232" s="71">
        <f>igazgatás!M231+adók!M232+temető!M231+rendezvények!M231+'téli közf.'!M231+hosszúi.közf.!M231+'út üzemelt.'!M231+közvilágítás!M231+zöldterület!M231+'város-község'!M231+könyvtár!M231+gyermekjólét!M231+közművelődés!M231+civilszerv!M231+Fertőző!M231+'Egyéb szociális'!M231+'NEM KELL!!családseg.'!M231+'NEM KELL!Önkorm elsz.'!M231</f>
        <v>0</v>
      </c>
      <c r="N232" s="71">
        <f>igazgatás!N231+adók!N232+temető!N231+rendezvények!N231+'téli közf.'!N231+hosszúi.közf.!N231+'út üzemelt.'!N231+közvilágítás!N231+zöldterület!N231+'város-község'!N231+könyvtár!N231+gyermekjólét!N231+közművelődés!N231+civilszerv!N231+Fertőző!N231+'Egyéb szociális'!N231+'NEM KELL!!családseg.'!N231+'NEM KELL!Önkorm elsz.'!N231</f>
        <v>0</v>
      </c>
      <c r="O232" s="133" t="str">
        <f t="shared" si="9"/>
        <v xml:space="preserve"> </v>
      </c>
      <c r="P232" s="71">
        <f>igazgatás!P231+adók!P232+temető!P231+rendezvények!P231+'téli közf.'!P231+hosszúi.közf.!P231+'út üzemelt.'!P231+közvilágítás!P231+zöldterület!P231+'város-község'!P231+könyvtár!P231+gyermekjólét!P231+közművelődés!P231+civilszerv!P231+Fertőző!P231+'Egyéb szociális'!P231+'NEM KELL!!családseg.'!P231+'NEM KELL!Önkorm elsz.'!P231</f>
        <v>0</v>
      </c>
    </row>
    <row r="233" spans="1:16" ht="15" hidden="1" customHeight="1" x14ac:dyDescent="0.2">
      <c r="A233" s="400" t="s">
        <v>453</v>
      </c>
      <c r="B233" s="401"/>
      <c r="C233" s="5" t="s">
        <v>454</v>
      </c>
      <c r="D233" s="16" t="s">
        <v>440</v>
      </c>
      <c r="E233" s="16"/>
      <c r="F233" s="71">
        <f>igazgatás!F232+adók!F233+temető!F232+rendezvények!F232+'téli közf.'!F232+hosszúi.közf.!F232+'út üzemelt.'!F232+közvilágítás!F232+zöldterület!F232+'város-község'!F232+könyvtár!F232+közművelődés!F232+gyermekjólét!F232+'Egyéb szociális'!F232+'NEM KELL!!családseg.'!F232+'NEM KELL!Önkorm elsz.'!F232</f>
        <v>0</v>
      </c>
      <c r="G233" s="71">
        <f>igazgatás!G232+adók!G233+temető!G232+rendezvények!G232+'téli közf.'!G232+hosszúi.közf.!G232+'út üzemelt.'!G232+közvilágítás!G232+zöldterület!G232+'város-község'!G232+könyvtár!G232+közművelődés!G232+gyermekjólét!G232+'Egyéb szociális'!G232+'NEM KELL!!családseg.'!G232+'NEM KELL!Önkorm elsz.'!G232</f>
        <v>0</v>
      </c>
      <c r="H233" s="71">
        <f>igazgatás!H232+adók!H233+temető!H232+rendezvények!H232+'téli közf.'!H232+hosszúi.közf.!H232+'út üzemelt.'!H232+közvilágítás!H232+zöldterület!H232+'város-község'!H232+könyvtár!H232+közművelődés!H232+gyermekjólét!H232+'Egyéb szociális'!H232+'NEM KELL!!családseg.'!H232+'NEM KELL!Önkorm elsz.'!H232</f>
        <v>0</v>
      </c>
      <c r="I233" s="71">
        <f>igazgatás!I232+adók!I233+temető!I232+rendezvények!I232+'téli közf.'!I232+hosszúi.közf.!I232+'út üzemelt.'!I232+közvilágítás!I232+zöldterület!I232+'város-község'!I232+könyvtár!I232+gyermekjólét!I232+közművelődés!I232+civilszerv!I232+Fertőző!I232+'Egyéb szociális'!I232+'NEM KELL!!családseg.'!I232+'NEM KELL!Önkorm elsz.'!I232</f>
        <v>0</v>
      </c>
      <c r="J233" s="133" t="str">
        <f t="shared" si="8"/>
        <v xml:space="preserve"> </v>
      </c>
      <c r="K233" s="71">
        <f>igazgatás!K232+adók!K233+temető!K232+rendezvények!K232+'téli közf.'!K232+hosszúi.közf.!K232+'út üzemelt.'!K232+közvilágítás!K232+zöldterület!K232+'város-község'!K232+könyvtár!K232+gyermekjólét!K232+közművelődés!K232+civilszerv!K232+Fertőző!K232+'Egyéb szociális'!K232+'NEM KELL!!családseg.'!K232+'NEM KELL!Önkorm elsz.'!K232</f>
        <v>0</v>
      </c>
      <c r="L233" s="71">
        <f>igazgatás!L232+adók!L233+temető!L232+rendezvények!L232+'téli közf.'!L232+hosszúi.közf.!L232+'út üzemelt.'!L232+közvilágítás!L232+zöldterület!L232+'város-község'!L232+könyvtár!L232+közművelődés!L232+gyermekjólét!L232+'Egyéb szociális'!L232+'NEM KELL!!családseg.'!L232+'NEM KELL!Önkorm elsz.'!L232</f>
        <v>0</v>
      </c>
      <c r="M233" s="71">
        <f>igazgatás!M232+adók!M233+temető!M232+rendezvények!M232+'téli közf.'!M232+hosszúi.közf.!M232+'út üzemelt.'!M232+közvilágítás!M232+zöldterület!M232+'város-község'!M232+könyvtár!M232+gyermekjólét!M232+közművelődés!M232+civilszerv!M232+Fertőző!M232+'Egyéb szociális'!M232+'NEM KELL!!családseg.'!M232+'NEM KELL!Önkorm elsz.'!M232</f>
        <v>0</v>
      </c>
      <c r="N233" s="71">
        <f>igazgatás!N232+adók!N233+temető!N232+rendezvények!N232+'téli közf.'!N232+hosszúi.közf.!N232+'út üzemelt.'!N232+közvilágítás!N232+zöldterület!N232+'város-község'!N232+könyvtár!N232+gyermekjólét!N232+közművelődés!N232+civilszerv!N232+Fertőző!N232+'Egyéb szociális'!N232+'NEM KELL!!családseg.'!N232+'NEM KELL!Önkorm elsz.'!N232</f>
        <v>0</v>
      </c>
      <c r="O233" s="133" t="str">
        <f t="shared" si="9"/>
        <v xml:space="preserve"> </v>
      </c>
      <c r="P233" s="71">
        <f>igazgatás!P232+adók!P233+temető!P232+rendezvények!P232+'téli közf.'!P232+hosszúi.közf.!P232+'út üzemelt.'!P232+közvilágítás!P232+zöldterület!P232+'város-község'!P232+könyvtár!P232+gyermekjólét!P232+közművelődés!P232+civilszerv!P232+Fertőző!P232+'Egyéb szociális'!P232+'NEM KELL!!családseg.'!P232+'NEM KELL!Önkorm elsz.'!P232</f>
        <v>0</v>
      </c>
    </row>
    <row r="234" spans="1:16" ht="15" hidden="1" customHeight="1" x14ac:dyDescent="0.2">
      <c r="A234" s="400" t="s">
        <v>455</v>
      </c>
      <c r="B234" s="401"/>
      <c r="C234" s="5" t="s">
        <v>456</v>
      </c>
      <c r="D234" s="16" t="s">
        <v>440</v>
      </c>
      <c r="E234" s="16"/>
      <c r="F234" s="71">
        <f>igazgatás!F233+adók!F234+temető!F233+rendezvények!F233+'téli közf.'!F233+hosszúi.közf.!F233+'út üzemelt.'!F233+közvilágítás!F233+zöldterület!F233+'város-község'!F233+könyvtár!F233+közművelődés!F233+gyermekjólét!F233+'Egyéb szociális'!F233+'NEM KELL!!családseg.'!F233+'NEM KELL!Önkorm elsz.'!F233</f>
        <v>0</v>
      </c>
      <c r="G234" s="71">
        <f>igazgatás!G233+adók!G234+temető!G233+rendezvények!G233+'téli közf.'!G233+hosszúi.közf.!G233+'út üzemelt.'!G233+közvilágítás!G233+zöldterület!G233+'város-község'!G233+könyvtár!G233+közművelődés!G233+gyermekjólét!G233+'Egyéb szociális'!G233+'NEM KELL!!családseg.'!G233+'NEM KELL!Önkorm elsz.'!G233</f>
        <v>0</v>
      </c>
      <c r="H234" s="71">
        <f>igazgatás!H233+adók!H234+temető!H233+rendezvények!H233+'téli közf.'!H233+hosszúi.közf.!H233+'út üzemelt.'!H233+közvilágítás!H233+zöldterület!H233+'város-község'!H233+könyvtár!H233+közművelődés!H233+gyermekjólét!H233+'Egyéb szociális'!H233+'NEM KELL!!családseg.'!H233+'NEM KELL!Önkorm elsz.'!H233</f>
        <v>0</v>
      </c>
      <c r="I234" s="71">
        <f>igazgatás!I233+adók!I234+temető!I233+rendezvények!I233+'téli közf.'!I233+hosszúi.közf.!I233+'út üzemelt.'!I233+közvilágítás!I233+zöldterület!I233+'város-község'!I233+könyvtár!I233+gyermekjólét!I233+közművelődés!I233+civilszerv!I233+Fertőző!I233+'Egyéb szociális'!I233+'NEM KELL!!családseg.'!I233+'NEM KELL!Önkorm elsz.'!I233</f>
        <v>0</v>
      </c>
      <c r="J234" s="133" t="str">
        <f t="shared" si="8"/>
        <v xml:space="preserve"> </v>
      </c>
      <c r="K234" s="71">
        <f>igazgatás!K233+adók!K234+temető!K233+rendezvények!K233+'téli közf.'!K233+hosszúi.közf.!K233+'út üzemelt.'!K233+közvilágítás!K233+zöldterület!K233+'város-község'!K233+könyvtár!K233+gyermekjólét!K233+közművelődés!K233+civilszerv!K233+Fertőző!K233+'Egyéb szociális'!K233+'NEM KELL!!családseg.'!K233+'NEM KELL!Önkorm elsz.'!K233</f>
        <v>0</v>
      </c>
      <c r="L234" s="71">
        <f>igazgatás!L233+adók!L234+temető!L233+rendezvények!L233+'téli közf.'!L233+hosszúi.közf.!L233+'út üzemelt.'!L233+közvilágítás!L233+zöldterület!L233+'város-község'!L233+könyvtár!L233+közművelődés!L233+gyermekjólét!L233+'Egyéb szociális'!L233+'NEM KELL!!családseg.'!L233+'NEM KELL!Önkorm elsz.'!L233</f>
        <v>0</v>
      </c>
      <c r="M234" s="71">
        <f>igazgatás!M233+adók!M234+temető!M233+rendezvények!M233+'téli közf.'!M233+hosszúi.közf.!M233+'út üzemelt.'!M233+közvilágítás!M233+zöldterület!M233+'város-község'!M233+könyvtár!M233+gyermekjólét!M233+közművelődés!M233+civilszerv!M233+Fertőző!M233+'Egyéb szociális'!M233+'NEM KELL!!családseg.'!M233+'NEM KELL!Önkorm elsz.'!M233</f>
        <v>0</v>
      </c>
      <c r="N234" s="71">
        <f>igazgatás!N233+adók!N234+temető!N233+rendezvények!N233+'téli közf.'!N233+hosszúi.közf.!N233+'út üzemelt.'!N233+közvilágítás!N233+zöldterület!N233+'város-község'!N233+könyvtár!N233+gyermekjólét!N233+közművelődés!N233+civilszerv!N233+Fertőző!N233+'Egyéb szociális'!N233+'NEM KELL!!családseg.'!N233+'NEM KELL!Önkorm elsz.'!N233</f>
        <v>0</v>
      </c>
      <c r="O234" s="133" t="str">
        <f t="shared" si="9"/>
        <v xml:space="preserve"> </v>
      </c>
      <c r="P234" s="71">
        <f>igazgatás!P233+adók!P234+temető!P233+rendezvények!P233+'téli közf.'!P233+hosszúi.közf.!P233+'út üzemelt.'!P233+közvilágítás!P233+zöldterület!P233+'város-község'!P233+könyvtár!P233+gyermekjólét!P233+közművelődés!P233+civilszerv!P233+Fertőző!P233+'Egyéb szociális'!P233+'NEM KELL!!családseg.'!P233+'NEM KELL!Önkorm elsz.'!P233</f>
        <v>0</v>
      </c>
    </row>
    <row r="235" spans="1:16" x14ac:dyDescent="0.2">
      <c r="A235" s="400" t="s">
        <v>457</v>
      </c>
      <c r="B235" s="401"/>
      <c r="C235" s="5" t="s">
        <v>458</v>
      </c>
      <c r="D235" s="16" t="s">
        <v>440</v>
      </c>
      <c r="E235" s="16"/>
      <c r="F235" s="71">
        <f>igazgatás!F234+adók!F235+temető!F234+rendezvények!F234+'téli közf.'!F234+hosszúi.közf.!F234+'út üzemelt.'!F234+közvilágítás!F234+zöldterület!F234+'város-község'!F234+könyvtár!F234+közművelődés!F234+gyermekjólét!F234+'Egyéb szociális'!F234+'NEM KELL!!családseg.'!F234+'NEM KELL!Önkorm elsz.'!F234</f>
        <v>120</v>
      </c>
      <c r="G235" s="71">
        <f>igazgatás!G234+adók!G235+temető!G234+rendezvények!G234+'téli közf.'!G234+hosszúi.közf.!G234+'út üzemelt.'!G234+közvilágítás!G234+zöldterület!G234+'város-község'!G234+könyvtár!G234+közművelődés!G234+gyermekjólét!G234+'Egyéb szociális'!G234+'NEM KELL!!családseg.'!G234+'NEM KELL!Önkorm elsz.'!G234</f>
        <v>30</v>
      </c>
      <c r="H235" s="71">
        <f>igazgatás!H234+adók!H235+temető!H234+rendezvények!H234+'téli közf.'!H234+hosszúi.közf.!H234+'út üzemelt.'!H234+közvilágítás!H234+zöldterület!H234+'város-község'!H234+könyvtár!H234+közművelődés!H234+gyermekjólét!H234+'Egyéb szociális'!H234+'NEM KELL!!családseg.'!H234+'NEM KELL!Önkorm elsz.'!H234</f>
        <v>150</v>
      </c>
      <c r="I235" s="71">
        <f>igazgatás!I234+adók!I235+temető!I234+rendezvények!I234+'téli közf.'!I234+hosszúi.közf.!I234+'út üzemelt.'!I234+közvilágítás!I234+zöldterület!I234+'város-község'!I234+könyvtár!I234+gyermekjólét!I234+közművelődés!I234+civilszerv!I234+Fertőző!I234+'Egyéb szociális'!I234+'NEM KELL!!családseg.'!I234+'NEM KELL!Önkorm elsz.'!I234</f>
        <v>0</v>
      </c>
      <c r="J235" s="133">
        <f t="shared" si="8"/>
        <v>0</v>
      </c>
      <c r="K235" s="71">
        <f>igazgatás!K234+adók!K235+temető!K234+rendezvények!K234+'téli közf.'!K234+hosszúi.közf.!K234+'út üzemelt.'!K234+közvilágítás!K234+zöldterület!K234+'város-község'!K234+könyvtár!K234+gyermekjólét!K234+közművelődés!K234+civilszerv!K234+Fertőző!K234+'Egyéb szociális'!K234+'NEM KELL!!családseg.'!K234+'NEM KELL!Önkorm elsz.'!K234</f>
        <v>0</v>
      </c>
      <c r="L235" s="71">
        <f>igazgatás!L234+adók!L235+temető!L234+rendezvények!L234+'téli közf.'!L234+hosszúi.közf.!L234+'út üzemelt.'!L234+közvilágítás!L234+zöldterület!L234+'város-község'!L234+könyvtár!L234+közművelődés!L234+gyermekjólét!L234+'Egyéb szociális'!L234+'NEM KELL!!családseg.'!L234+'NEM KELL!Önkorm elsz.'!L234</f>
        <v>0</v>
      </c>
      <c r="M235" s="71">
        <f>igazgatás!M234+adók!M235+temető!M234+rendezvények!M234+'téli közf.'!M234+hosszúi.közf.!M234+'út üzemelt.'!M234+közvilágítás!M234+zöldterület!M234+'város-község'!M234+könyvtár!M234+gyermekjólét!M234+közművelődés!M234+civilszerv!M234+Fertőző!M234+'Egyéb szociális'!M234</f>
        <v>0</v>
      </c>
      <c r="N235" s="71">
        <f>igazgatás!N234+adók!N235+temető!N234+rendezvények!N234+'téli közf.'!N234+hosszúi.közf.!N234+'út üzemelt.'!N234+közvilágítás!N234+zöldterület!N234+'város-község'!N234+könyvtár!N234+gyermekjólét!N234+közművelődés!N234+civilszerv!N234+Fertőző!N234+'Egyéb szociális'!N234+'NEM KELL!!családseg.'!N234+'NEM KELL!Önkorm elsz.'!N234</f>
        <v>0</v>
      </c>
      <c r="O235" s="133" t="str">
        <f t="shared" si="9"/>
        <v xml:space="preserve"> </v>
      </c>
      <c r="P235" s="71">
        <f>igazgatás!P234+adók!P235+temető!P234+rendezvények!P234+'téli közf.'!P234+hosszúi.közf.!P234+'út üzemelt.'!P234+közvilágítás!P234+zöldterület!P234+'város-község'!P234+könyvtár!P234+gyermekjólét!P234+közművelődés!P234+civilszerv!P234+Fertőző!P234+'Egyéb szociális'!P234+'NEM KELL!!családseg.'!P234+'NEM KELL!Önkorm elsz.'!P234</f>
        <v>0</v>
      </c>
    </row>
    <row r="236" spans="1:16" x14ac:dyDescent="0.2">
      <c r="A236" s="400" t="s">
        <v>459</v>
      </c>
      <c r="B236" s="401"/>
      <c r="C236" s="5" t="s">
        <v>460</v>
      </c>
      <c r="D236" s="16" t="s">
        <v>440</v>
      </c>
      <c r="E236" s="16"/>
      <c r="F236" s="71">
        <f>igazgatás!F235+adók!F236+temető!F235+rendezvények!F235+'téli közf.'!F235+hosszúi.közf.!F235+'út üzemelt.'!F235+közvilágítás!F235+zöldterület!F235+'város-község'!F235+könyvtár!F235+közművelődés!F235+gyermekjólét!F235+'Egyéb szociális'!F235+'NEM KELL!!családseg.'!F235+'NEM KELL!Önkorm elsz.'!F235</f>
        <v>0</v>
      </c>
      <c r="G236" s="71">
        <f>igazgatás!G235+adók!G236+temető!G235+rendezvények!G235+'téli közf.'!G235+hosszúi.közf.!G235+'út üzemelt.'!G235+közvilágítás!G235+zöldterület!G235+'város-község'!G235+könyvtár!G235+közművelődés!G235+gyermekjólét!G235+'Egyéb szociális'!G235+'NEM KELL!!családseg.'!G235+'NEM KELL!Önkorm elsz.'!G235</f>
        <v>0</v>
      </c>
      <c r="H236" s="71">
        <f>igazgatás!H235+adók!H236+temető!H235+rendezvények!H235+'téli közf.'!H235+hosszúi.közf.!H235+'út üzemelt.'!H235+közvilágítás!H235+zöldterület!H235+'város-község'!H235+könyvtár!H235+közművelődés!H235+gyermekjólét!H235+'Egyéb szociális'!H235+'NEM KELL!!családseg.'!H235+'NEM KELL!Önkorm elsz.'!H235</f>
        <v>0</v>
      </c>
      <c r="I236" s="71">
        <f>igazgatás!I235+adók!I236+temető!I235+rendezvények!I235+'téli közf.'!I235+hosszúi.közf.!I235+'út üzemelt.'!I235+közvilágítás!I235+zöldterület!I235+'város-község'!I235+könyvtár!I235+gyermekjólét!I235+közművelődés!I235+civilszerv!I235+Fertőző!I235+'Egyéb szociális'!I235+'NEM KELL!!családseg.'!I235+'NEM KELL!Önkorm elsz.'!I235</f>
        <v>0</v>
      </c>
      <c r="J236" s="133" t="str">
        <f t="shared" si="8"/>
        <v xml:space="preserve"> </v>
      </c>
      <c r="K236" s="71">
        <f>igazgatás!K235+adók!K236+temető!K235+rendezvények!K235+'téli közf.'!K235+hosszúi.közf.!K235+'út üzemelt.'!K235+közvilágítás!K235+zöldterület!K235+'város-község'!K235+könyvtár!K235+gyermekjólét!K235+közművelődés!K235+civilszerv!K235+Fertőző!K235+'Egyéb szociális'!K235+'NEM KELL!!családseg.'!K235+'NEM KELL!Önkorm elsz.'!K235</f>
        <v>0</v>
      </c>
      <c r="L236" s="71">
        <f>igazgatás!L235+adók!L236+temető!L235+rendezvények!L235+'téli közf.'!L235+hosszúi.közf.!L235+'út üzemelt.'!L235+közvilágítás!L235+zöldterület!L235+'város-község'!L235+könyvtár!L235+közművelődés!L235+gyermekjólét!L235+'Egyéb szociális'!L235+'NEM KELL!!családseg.'!L235+'NEM KELL!Önkorm elsz.'!L235</f>
        <v>0</v>
      </c>
      <c r="M236" s="71" t="s">
        <v>1000</v>
      </c>
      <c r="N236" s="71">
        <f>igazgatás!N235+adók!N236+temető!N235+rendezvények!N235+'téli közf.'!N235+hosszúi.közf.!N235+'út üzemelt.'!N235+közvilágítás!N235+zöldterület!N235+'város-község'!N235+könyvtár!N235+gyermekjólét!N235+közművelődés!N235+civilszerv!N235+Fertőző!N235+'Egyéb szociális'!N235+'NEM KELL!!családseg.'!N235+'NEM KELL!Önkorm elsz.'!N235</f>
        <v>0</v>
      </c>
      <c r="O236" s="133"/>
      <c r="P236" s="71">
        <f>igazgatás!P235+adók!P236+temető!P235+rendezvények!P235+'téli közf.'!P235+hosszúi.közf.!P235+'út üzemelt.'!P235+közvilágítás!P235+zöldterület!P235+'város-község'!P235+könyvtár!P235+gyermekjólét!P235+közművelődés!P235+civilszerv!P235+Fertőző!P235+'Egyéb szociális'!P235+'NEM KELL!!családseg.'!P235+'NEM KELL!Önkorm elsz.'!P235</f>
        <v>0</v>
      </c>
    </row>
    <row r="237" spans="1:16" x14ac:dyDescent="0.2">
      <c r="A237" s="400" t="s">
        <v>461</v>
      </c>
      <c r="B237" s="401"/>
      <c r="C237" s="5" t="s">
        <v>462</v>
      </c>
      <c r="D237" s="14" t="s">
        <v>899</v>
      </c>
      <c r="E237" s="14"/>
      <c r="F237" s="71">
        <f>igazgatás!F236+adók!F237+temető!F236+rendezvények!F236+'téli közf.'!F236+hosszúi.közf.!F236+'út üzemelt.'!F236+közvilágítás!F236+zöldterület!F236+'város-község'!F236+könyvtár!F236+közművelődés!F236+gyermekjólét!F236+'Egyéb szociális'!F236+'NEM KELL!!családseg.'!F236+'NEM KELL!Önkorm elsz.'!F236</f>
        <v>0</v>
      </c>
      <c r="G237" s="71">
        <f>igazgatás!G236+adók!G237+temető!G236+rendezvények!G236+'téli közf.'!G236+hosszúi.közf.!G236+'út üzemelt.'!G236+közvilágítás!G236+zöldterület!G236+'város-község'!G236+könyvtár!G236+közművelődés!G236+gyermekjólét!G236+'Egyéb szociális'!G236+'NEM KELL!!családseg.'!G236+'NEM KELL!Önkorm elsz.'!G236</f>
        <v>0</v>
      </c>
      <c r="H237" s="71">
        <f>igazgatás!H236+adók!H237+temető!H236+rendezvények!H236+'téli közf.'!H236+hosszúi.közf.!H236+'út üzemelt.'!H236+közvilágítás!H236+zöldterület!H236+'város-község'!H236+könyvtár!H236+közművelődés!H236+gyermekjólét!H236+'Egyéb szociális'!H236+'NEM KELL!!családseg.'!H236+'NEM KELL!Önkorm elsz.'!H236</f>
        <v>0</v>
      </c>
      <c r="I237" s="71">
        <f>igazgatás!I236+adók!I237+temető!I236+rendezvények!I236+'téli közf.'!I236+hosszúi.közf.!I236+'út üzemelt.'!I236+közvilágítás!I236+zöldterület!I236+'város-község'!I236+könyvtár!I236+gyermekjólét!I236+közművelődés!I236+civilszerv!I236+Fertőző!I236+'Egyéb szociális'!I236+'NEM KELL!!családseg.'!I236+'NEM KELL!Önkorm elsz.'!I236</f>
        <v>915000</v>
      </c>
      <c r="J237" s="133" t="str">
        <f t="shared" si="8"/>
        <v xml:space="preserve"> </v>
      </c>
      <c r="K237" s="71">
        <f>igazgatás!K236+adók!K237+temető!K236+rendezvények!K236+'téli közf.'!K236+hosszúi.közf.!K236+'út üzemelt.'!K236+közvilágítás!K236+zöldterület!K236+'város-község'!K236+könyvtár!K236+gyermekjólét!K236+közművelődés!K236+civilszerv!K236+Fertőző!K236+'Egyéb szociális'!K236+'NEM KELL!!családseg.'!K236+'NEM KELL!Önkorm elsz.'!K236</f>
        <v>180000</v>
      </c>
      <c r="L237" s="71">
        <f>igazgatás!L236+adók!L237+temető!L236+rendezvények!L236+'téli közf.'!L236+hosszúi.közf.!L236+'út üzemelt.'!L236+közvilágítás!L236+zöldterület!L236+'város-község'!L236+könyvtár!L236+közművelődés!L236+gyermekjólét!L236+'Egyéb szociális'!L236+'NEM KELL!!családseg.'!L236+'NEM KELL!Önkorm elsz.'!L236</f>
        <v>1950000</v>
      </c>
      <c r="M237" s="71">
        <f>igazgatás!M236+adók!M237+temető!M236+rendezvények!M236+'téli közf.'!M236+hosszúi.közf.!M236+'út üzemelt.'!M236+közvilágítás!M236+zöldterület!M236+'város-község'!M236+könyvtár!M236+gyermekjólét!M236+közművelődés!M236+civilszerv!M236+Fertőző!M236+'Egyéb szociális'!M236+'NEM KELL!!családseg.'!M236+'NEM KELL!Önkorm elsz.'!M236</f>
        <v>2130000</v>
      </c>
      <c r="N237" s="71">
        <f>igazgatás!N236+adók!N237+temető!N236+rendezvények!N236+'téli közf.'!N236+hosszúi.közf.!N236+'út üzemelt.'!N236+közvilágítás!N236+zöldterület!N236+'város-község'!N236+könyvtár!N236+gyermekjólét!N236+közművelődés!N236+civilszerv!N236+Fertőző!N236+'Egyéb szociális'!N236+'NEM KELL!!családseg.'!N236+'NEM KELL!Önkorm elsz.'!N236</f>
        <v>2085000</v>
      </c>
      <c r="O237" s="133">
        <f t="shared" si="9"/>
        <v>0.97887323943661975</v>
      </c>
      <c r="P237" s="71">
        <f>igazgatás!P236+adók!P237+temető!P236+rendezvények!P236+'téli közf.'!P236+hosszúi.közf.!P236+'út üzemelt.'!P236+közvilágítás!P236+zöldterület!P236+'város-község'!P236+könyvtár!P236+gyermekjólét!P236+közművelődés!P236+civilszerv!P236+Fertőző!P236+'Egyéb szociális'!P236+'NEM KELL!!családseg.'!P236+'NEM KELL!Önkorm elsz.'!P236</f>
        <v>180000</v>
      </c>
    </row>
    <row r="238" spans="1:16" ht="15" hidden="1" customHeight="1" x14ac:dyDescent="0.2">
      <c r="A238" s="400" t="s">
        <v>464</v>
      </c>
      <c r="B238" s="401"/>
      <c r="C238" s="5" t="s">
        <v>442</v>
      </c>
      <c r="D238" s="16" t="s">
        <v>463</v>
      </c>
      <c r="E238" s="16"/>
      <c r="F238" s="71">
        <f>igazgatás!F237+adók!F238+temető!F237+rendezvények!F237+'téli közf.'!F237+hosszúi.közf.!F237+'út üzemelt.'!F237+közvilágítás!F237+zöldterület!F237+'város-község'!F237+könyvtár!F237+közművelődés!F237+gyermekjólét!F237+'Egyéb szociális'!F237+'NEM KELL!!családseg.'!F237+'NEM KELL!Önkorm elsz.'!F237</f>
        <v>0</v>
      </c>
      <c r="G238" s="71">
        <f>igazgatás!G237+adók!G238+temető!G237+rendezvények!G237+'téli közf.'!G237+hosszúi.közf.!G237+'út üzemelt.'!G237+közvilágítás!G237+zöldterület!G237+'város-község'!G237+könyvtár!G237+közművelődés!G237+gyermekjólét!G237+'Egyéb szociális'!G237+'NEM KELL!!családseg.'!G237+'NEM KELL!Önkorm elsz.'!G237</f>
        <v>0</v>
      </c>
      <c r="H238" s="71">
        <f>igazgatás!H237+adók!H238+temető!H237+rendezvények!H237+'téli közf.'!H237+hosszúi.közf.!H237+'út üzemelt.'!H237+közvilágítás!H237+zöldterület!H237+'város-község'!H237+könyvtár!H237+közművelődés!H237+gyermekjólét!H237+'Egyéb szociális'!H237+'NEM KELL!!családseg.'!H237+'NEM KELL!Önkorm elsz.'!H237</f>
        <v>0</v>
      </c>
      <c r="I238" s="71">
        <f>igazgatás!I237+adók!I238+temető!I237+rendezvények!I237+'téli közf.'!I237+hosszúi.közf.!I237+'út üzemelt.'!I237+közvilágítás!I237+zöldterület!I237+'város-község'!I237+könyvtár!I237+gyermekjólét!I237+közművelődés!I237+civilszerv!I237+Fertőző!I237+'Egyéb szociális'!I237+'NEM KELL!!családseg.'!I237+'NEM KELL!Önkorm elsz.'!I237</f>
        <v>0</v>
      </c>
      <c r="J238" s="133" t="str">
        <f t="shared" si="8"/>
        <v xml:space="preserve"> </v>
      </c>
      <c r="K238" s="71">
        <f>igazgatás!K237+adók!K238+temető!K237+rendezvények!K237+'téli közf.'!K237+hosszúi.közf.!K237+'út üzemelt.'!K237+közvilágítás!K237+zöldterület!K237+'város-község'!K237+könyvtár!K237+gyermekjólét!K237+közművelődés!K237+civilszerv!K237+Fertőző!K237+'Egyéb szociális'!K237+'NEM KELL!!családseg.'!K237+'NEM KELL!Önkorm elsz.'!K237</f>
        <v>0</v>
      </c>
      <c r="L238" s="71">
        <f>igazgatás!L237+adók!L238+temető!L237+rendezvények!L237+'téli közf.'!L237+hosszúi.közf.!L237+'út üzemelt.'!L237+közvilágítás!L237+zöldterület!L237+'város-község'!L237+könyvtár!L237+közművelődés!L237+gyermekjólét!L237+'Egyéb szociális'!L237+'NEM KELL!!családseg.'!L237+'NEM KELL!Önkorm elsz.'!L237</f>
        <v>0</v>
      </c>
      <c r="M238" s="71">
        <f>igazgatás!M237+adók!M238+temető!M237+rendezvények!M237+'téli közf.'!M237+hosszúi.közf.!M237+'út üzemelt.'!M237+közvilágítás!M237+zöldterület!M237+'város-község'!M237+könyvtár!M237+gyermekjólét!M237+közművelődés!M237+civilszerv!M237+Fertőző!M237+'Egyéb szociális'!M237+'NEM KELL!!családseg.'!M237+'NEM KELL!Önkorm elsz.'!M237</f>
        <v>0</v>
      </c>
      <c r="N238" s="71">
        <f>igazgatás!N237+adók!N238+temető!N237+rendezvények!N237+'téli közf.'!N237+hosszúi.közf.!N237+'út üzemelt.'!N237+közvilágítás!N237+zöldterület!N237+'város-község'!N237+könyvtár!N237+gyermekjólét!N237+közművelődés!N237+civilszerv!N237+Fertőző!N237+'Egyéb szociális'!N237+'NEM KELL!!családseg.'!N237+'NEM KELL!Önkorm elsz.'!N237</f>
        <v>0</v>
      </c>
      <c r="O238" s="133" t="str">
        <f t="shared" si="9"/>
        <v xml:space="preserve"> </v>
      </c>
      <c r="P238" s="71">
        <f>igazgatás!P237+adók!P238+temető!P237+rendezvények!P237+'téli közf.'!P237+hosszúi.közf.!P237+'út üzemelt.'!P237+közvilágítás!P237+zöldterület!P237+'város-község'!P237+könyvtár!P237+gyermekjólét!P237+közművelődés!P237+civilszerv!P237+Fertőző!P237+'Egyéb szociális'!P237+'NEM KELL!!családseg.'!P237+'NEM KELL!Önkorm elsz.'!P237</f>
        <v>0</v>
      </c>
    </row>
    <row r="239" spans="1:16" ht="15" hidden="1" customHeight="1" x14ac:dyDescent="0.2">
      <c r="A239" s="400" t="s">
        <v>465</v>
      </c>
      <c r="B239" s="401"/>
      <c r="C239" s="5" t="s">
        <v>444</v>
      </c>
      <c r="D239" s="16" t="s">
        <v>463</v>
      </c>
      <c r="E239" s="16"/>
      <c r="F239" s="71">
        <f>igazgatás!F238+adók!F239+temető!F238+rendezvények!F238+'téli közf.'!F238+hosszúi.közf.!F238+'út üzemelt.'!F238+közvilágítás!F238+zöldterület!F238+'város-község'!F238+könyvtár!F238+közművelődés!F238+gyermekjólét!F238+'Egyéb szociális'!F238+'NEM KELL!!családseg.'!F238+'NEM KELL!Önkorm elsz.'!F238</f>
        <v>0</v>
      </c>
      <c r="G239" s="71">
        <f>igazgatás!G238+adók!G239+temető!G238+rendezvények!G238+'téli közf.'!G238+hosszúi.közf.!G238+'út üzemelt.'!G238+közvilágítás!G238+zöldterület!G238+'város-község'!G238+könyvtár!G238+közművelődés!G238+gyermekjólét!G238+'Egyéb szociális'!G238+'NEM KELL!!családseg.'!G238+'NEM KELL!Önkorm elsz.'!G238</f>
        <v>0</v>
      </c>
      <c r="H239" s="71">
        <f>igazgatás!H238+adók!H239+temető!H238+rendezvények!H238+'téli közf.'!H238+hosszúi.közf.!H238+'út üzemelt.'!H238+közvilágítás!H238+zöldterület!H238+'város-község'!H238+könyvtár!H238+közművelődés!H238+gyermekjólét!H238+'Egyéb szociális'!H238+'NEM KELL!!családseg.'!H238+'NEM KELL!Önkorm elsz.'!H238</f>
        <v>0</v>
      </c>
      <c r="I239" s="71">
        <f>igazgatás!I238+adók!I239+temető!I238+rendezvények!I238+'téli közf.'!I238+hosszúi.közf.!I238+'út üzemelt.'!I238+közvilágítás!I238+zöldterület!I238+'város-község'!I238+könyvtár!I238+gyermekjólét!I238+közművelődés!I238+civilszerv!I238+Fertőző!I238+'Egyéb szociális'!I238+'NEM KELL!!családseg.'!I238+'NEM KELL!Önkorm elsz.'!I238</f>
        <v>750000</v>
      </c>
      <c r="J239" s="133" t="str">
        <f t="shared" si="8"/>
        <v xml:space="preserve"> </v>
      </c>
      <c r="K239" s="71">
        <f>igazgatás!K238+adók!K239+temető!K238+rendezvények!K238+'téli közf.'!K238+hosszúi.közf.!K238+'út üzemelt.'!K238+közvilágítás!K238+zöldterület!K238+'város-község'!K238+könyvtár!K238+gyermekjólét!K238+közművelődés!K238+civilszerv!K238+Fertőző!K238+'Egyéb szociális'!K238+'NEM KELL!!családseg.'!K238+'NEM KELL!Önkorm elsz.'!K238</f>
        <v>0</v>
      </c>
      <c r="L239" s="71">
        <f>igazgatás!L238+adók!L239+temető!L238+rendezvények!L238+'téli közf.'!L238+hosszúi.közf.!L238+'út üzemelt.'!L238+közvilágítás!L238+zöldterület!L238+'város-község'!L238+könyvtár!L238+közművelődés!L238+gyermekjólét!L238+'Egyéb szociális'!L238+'NEM KELL!!családseg.'!L238+'NEM KELL!Önkorm elsz.'!L238</f>
        <v>1950000</v>
      </c>
      <c r="M239" s="71">
        <f>igazgatás!M238+adók!M239+temető!M238+rendezvények!M238+'téli közf.'!M238+hosszúi.közf.!M238+'út üzemelt.'!M238+közvilágítás!M238+zöldterület!M238+'város-község'!M238+könyvtár!M238+gyermekjólét!M238+közművelődés!M238+civilszerv!M238+Fertőző!M238+'Egyéb szociális'!M238+'NEM KELL!!családseg.'!M238+'NEM KELL!Önkorm elsz.'!M238</f>
        <v>1950000</v>
      </c>
      <c r="N239" s="71">
        <f>igazgatás!N238+adók!N239+temető!N238+rendezvények!N238+'téli közf.'!N238+hosszúi.közf.!N238+'út üzemelt.'!N238+közvilágítás!N238+zöldterület!N238+'város-község'!N238+könyvtár!N238+gyermekjólét!N238+közművelődés!N238+civilszerv!N238+Fertőző!N238+'Egyéb szociális'!N238+'NEM KELL!!családseg.'!N238+'NEM KELL!Önkorm elsz.'!N238</f>
        <v>1950000</v>
      </c>
      <c r="O239" s="133">
        <f t="shared" si="9"/>
        <v>1</v>
      </c>
      <c r="P239" s="71">
        <f>igazgatás!P238+adók!P239+temető!P238+rendezvények!P238+'téli közf.'!P238+hosszúi.közf.!P238+'út üzemelt.'!P238+közvilágítás!P238+zöldterület!P238+'város-község'!P238+könyvtár!P238+gyermekjólét!P238+közművelődés!P238+civilszerv!P238+Fertőző!P238+'Egyéb szociális'!P238+'NEM KELL!!családseg.'!P238+'NEM KELL!Önkorm elsz.'!P238</f>
        <v>0</v>
      </c>
    </row>
    <row r="240" spans="1:16" ht="15" hidden="1" customHeight="1" x14ac:dyDescent="0.2">
      <c r="A240" s="400" t="s">
        <v>466</v>
      </c>
      <c r="B240" s="401"/>
      <c r="C240" s="5" t="s">
        <v>446</v>
      </c>
      <c r="D240" s="16" t="s">
        <v>463</v>
      </c>
      <c r="E240" s="16"/>
      <c r="F240" s="71">
        <f>igazgatás!F239+adók!F240+temető!F239+rendezvények!F239+'téli közf.'!F239+hosszúi.közf.!F239+'út üzemelt.'!F239+közvilágítás!F239+zöldterület!F239+'város-község'!F239+könyvtár!F239+közművelődés!F239+gyermekjólét!F239+'Egyéb szociális'!F239+'NEM KELL!!családseg.'!F239+'NEM KELL!Önkorm elsz.'!F239</f>
        <v>0</v>
      </c>
      <c r="G240" s="71">
        <f>igazgatás!G239+adók!G240+temető!G239+rendezvények!G239+'téli közf.'!G239+hosszúi.közf.!G239+'út üzemelt.'!G239+közvilágítás!G239+zöldterület!G239+'város-község'!G239+könyvtár!G239+közművelődés!G239+gyermekjólét!G239+'Egyéb szociális'!G239+'NEM KELL!!családseg.'!G239+'NEM KELL!Önkorm elsz.'!G239</f>
        <v>0</v>
      </c>
      <c r="H240" s="71">
        <f>igazgatás!H239+adók!H240+temető!H239+rendezvények!H239+'téli közf.'!H239+hosszúi.közf.!H239+'út üzemelt.'!H239+közvilágítás!H239+zöldterület!H239+'város-község'!H239+könyvtár!H239+közművelődés!H239+gyermekjólét!H239+'Egyéb szociális'!H239+'NEM KELL!!családseg.'!H239+'NEM KELL!Önkorm elsz.'!H239</f>
        <v>0</v>
      </c>
      <c r="I240" s="71">
        <f>igazgatás!I239+adók!I240+temető!I239+rendezvények!I239+'téli közf.'!I239+hosszúi.közf.!I239+'út üzemelt.'!I239+közvilágítás!I239+zöldterület!I239+'város-község'!I239+könyvtár!I239+gyermekjólét!I239+közművelődés!I239+civilszerv!I239+Fertőző!I239+'Egyéb szociális'!I239+'NEM KELL!!családseg.'!I239+'NEM KELL!Önkorm elsz.'!I239</f>
        <v>0</v>
      </c>
      <c r="J240" s="133" t="str">
        <f t="shared" si="8"/>
        <v xml:space="preserve"> </v>
      </c>
      <c r="K240" s="71">
        <f>igazgatás!K239+adók!K240+temető!K239+rendezvények!K239+'téli közf.'!K239+hosszúi.közf.!K239+'út üzemelt.'!K239+közvilágítás!K239+zöldterület!K239+'város-község'!K239+könyvtár!K239+gyermekjólét!K239+közművelődés!K239+civilszerv!K239+Fertőző!K239+'Egyéb szociális'!K239+'NEM KELL!!családseg.'!K239+'NEM KELL!Önkorm elsz.'!K239</f>
        <v>0</v>
      </c>
      <c r="L240" s="71">
        <f>igazgatás!L239+adók!L240+temető!L239+rendezvények!L239+'téli közf.'!L239+hosszúi.közf.!L239+'út üzemelt.'!L239+közvilágítás!L239+zöldterület!L239+'város-község'!L239+könyvtár!L239+közművelődés!L239+gyermekjólét!L239+'Egyéb szociális'!L239+'NEM KELL!!családseg.'!L239+'NEM KELL!Önkorm elsz.'!L239</f>
        <v>0</v>
      </c>
      <c r="M240" s="71">
        <f>igazgatás!M239+adók!M240+temető!M239+rendezvények!M239+'téli közf.'!M239+hosszúi.közf.!M239+'út üzemelt.'!M239+közvilágítás!M239+zöldterület!M239+'város-község'!M239+könyvtár!M239+gyermekjólét!M239+közművelődés!M239+civilszerv!M239+Fertőző!M239+'Egyéb szociális'!M239+'NEM KELL!!családseg.'!M239+'NEM KELL!Önkorm elsz.'!M239</f>
        <v>0</v>
      </c>
      <c r="N240" s="71">
        <f>igazgatás!N239+adók!N240+temető!N239+rendezvények!N239+'téli közf.'!N239+hosszúi.közf.!N239+'út üzemelt.'!N239+közvilágítás!N239+zöldterület!N239+'város-község'!N239+könyvtár!N239+gyermekjólét!N239+közművelődés!N239+civilszerv!N239+Fertőző!N239+'Egyéb szociális'!N239+'NEM KELL!!családseg.'!N239+'NEM KELL!Önkorm elsz.'!N239</f>
        <v>0</v>
      </c>
      <c r="O240" s="133" t="str">
        <f t="shared" si="9"/>
        <v xml:space="preserve"> </v>
      </c>
      <c r="P240" s="71">
        <f>igazgatás!P239+adók!P240+temető!P239+rendezvények!P239+'téli közf.'!P239+hosszúi.közf.!P239+'út üzemelt.'!P239+közvilágítás!P239+zöldterület!P239+'város-község'!P239+könyvtár!P239+gyermekjólét!P239+közművelődés!P239+civilszerv!P239+Fertőző!P239+'Egyéb szociális'!P239+'NEM KELL!!családseg.'!P239+'NEM KELL!Önkorm elsz.'!P239</f>
        <v>0</v>
      </c>
    </row>
    <row r="241" spans="1:16" ht="15" hidden="1" customHeight="1" x14ac:dyDescent="0.2">
      <c r="A241" s="400" t="s">
        <v>467</v>
      </c>
      <c r="B241" s="401"/>
      <c r="C241" s="3" t="s">
        <v>448</v>
      </c>
      <c r="D241" s="16" t="s">
        <v>463</v>
      </c>
      <c r="E241" s="16"/>
      <c r="F241" s="71">
        <f>igazgatás!F240+adók!F241+temető!F240+rendezvények!F240+'téli közf.'!F240+hosszúi.közf.!F240+'út üzemelt.'!F240+közvilágítás!F240+zöldterület!F240+'város-község'!F240+könyvtár!F240+közművelődés!F240+gyermekjólét!F240+'Egyéb szociális'!F240+'NEM KELL!!családseg.'!F240+'NEM KELL!Önkorm elsz.'!F240</f>
        <v>0</v>
      </c>
      <c r="G241" s="71">
        <f>igazgatás!G240+adók!G241+temető!G240+rendezvények!G240+'téli közf.'!G240+hosszúi.közf.!G240+'út üzemelt.'!G240+közvilágítás!G240+zöldterület!G240+'város-község'!G240+könyvtár!G240+közművelődés!G240+gyermekjólét!G240+'Egyéb szociális'!G240+'NEM KELL!!családseg.'!G240+'NEM KELL!Önkorm elsz.'!G240</f>
        <v>0</v>
      </c>
      <c r="H241" s="71">
        <f>igazgatás!H240+adók!H241+temető!H240+rendezvények!H240+'téli közf.'!H240+hosszúi.közf.!H240+'út üzemelt.'!H240+közvilágítás!H240+zöldterület!H240+'város-község'!H240+könyvtár!H240+közművelődés!H240+gyermekjólét!H240+'Egyéb szociális'!H240+'NEM KELL!!családseg.'!H240+'NEM KELL!Önkorm elsz.'!H240</f>
        <v>0</v>
      </c>
      <c r="I241" s="71">
        <f>igazgatás!I240+adók!I241+temető!I240+rendezvények!I240+'téli közf.'!I240+hosszúi.közf.!I240+'út üzemelt.'!I240+közvilágítás!I240+zöldterület!I240+'város-község'!I240+könyvtár!I240+gyermekjólét!I240+közművelődés!I240+civilszerv!I240+Fertőző!I240+'Egyéb szociális'!I240+'NEM KELL!!családseg.'!I240+'NEM KELL!Önkorm elsz.'!I240</f>
        <v>0</v>
      </c>
      <c r="J241" s="133" t="str">
        <f t="shared" si="8"/>
        <v xml:space="preserve"> </v>
      </c>
      <c r="K241" s="71">
        <f>igazgatás!K240+adók!K241+temető!K240+rendezvények!K240+'téli közf.'!K240+hosszúi.közf.!K240+'út üzemelt.'!K240+közvilágítás!K240+zöldterület!K240+'város-község'!K240+könyvtár!K240+gyermekjólét!K240+közművelődés!K240+civilszerv!K240+Fertőző!K240+'Egyéb szociális'!K240+'NEM KELL!!családseg.'!K240+'NEM KELL!Önkorm elsz.'!K240</f>
        <v>0</v>
      </c>
      <c r="L241" s="71">
        <f>igazgatás!L240+adók!L241+temető!L240+rendezvények!L240+'téli közf.'!L240+hosszúi.közf.!L240+'út üzemelt.'!L240+közvilágítás!L240+zöldterület!L240+'város-község'!L240+könyvtár!L240+közművelődés!L240+gyermekjólét!L240+'Egyéb szociális'!L240+'NEM KELL!!családseg.'!L240+'NEM KELL!Önkorm elsz.'!L240</f>
        <v>0</v>
      </c>
      <c r="M241" s="71">
        <f>igazgatás!M240+adók!M241+temető!M240+rendezvények!M240+'téli közf.'!M240+hosszúi.közf.!M240+'út üzemelt.'!M240+közvilágítás!M240+zöldterület!M240+'város-község'!M240+könyvtár!M240+gyermekjólét!M240+közművelődés!M240+civilszerv!M240+Fertőző!M240+'Egyéb szociális'!M240+'NEM KELL!!családseg.'!M240+'NEM KELL!Önkorm elsz.'!M240</f>
        <v>0</v>
      </c>
      <c r="N241" s="71">
        <f>igazgatás!N240+adók!N241+temető!N240+rendezvények!N240+'téli közf.'!N240+hosszúi.közf.!N240+'út üzemelt.'!N240+közvilágítás!N240+zöldterület!N240+'város-község'!N240+könyvtár!N240+gyermekjólét!N240+közművelődés!N240+civilszerv!N240+Fertőző!N240+'Egyéb szociális'!N240+'NEM KELL!!családseg.'!N240+'NEM KELL!Önkorm elsz.'!N240</f>
        <v>0</v>
      </c>
      <c r="O241" s="133" t="str">
        <f t="shared" si="9"/>
        <v xml:space="preserve"> </v>
      </c>
      <c r="P241" s="71">
        <f>igazgatás!P240+adók!P241+temető!P240+rendezvények!P240+'téli közf.'!P240+hosszúi.közf.!P240+'út üzemelt.'!P240+közvilágítás!P240+zöldterület!P240+'város-község'!P240+könyvtár!P240+gyermekjólét!P240+közművelődés!P240+civilszerv!P240+Fertőző!P240+'Egyéb szociális'!P240+'NEM KELL!!családseg.'!P240+'NEM KELL!Önkorm elsz.'!P240</f>
        <v>0</v>
      </c>
    </row>
    <row r="242" spans="1:16" ht="15" hidden="1" customHeight="1" x14ac:dyDescent="0.2">
      <c r="A242" s="400" t="s">
        <v>468</v>
      </c>
      <c r="B242" s="401"/>
      <c r="C242" s="3" t="s">
        <v>450</v>
      </c>
      <c r="D242" s="16" t="s">
        <v>463</v>
      </c>
      <c r="E242" s="16"/>
      <c r="F242" s="71">
        <f>igazgatás!F241+adók!F242+temető!F241+rendezvények!F241+'téli közf.'!F241+hosszúi.közf.!F241+'út üzemelt.'!F241+közvilágítás!F241+zöldterület!F241+'város-község'!F241+könyvtár!F241+közművelődés!F241+gyermekjólét!F241+'Egyéb szociális'!F241+'NEM KELL!!családseg.'!F241+'NEM KELL!Önkorm elsz.'!F241</f>
        <v>0</v>
      </c>
      <c r="G242" s="71">
        <f>igazgatás!G241+adók!G242+temető!G241+rendezvények!G241+'téli közf.'!G241+hosszúi.közf.!G241+'út üzemelt.'!G241+közvilágítás!G241+zöldterület!G241+'város-község'!G241+könyvtár!G241+közművelődés!G241+gyermekjólét!G241+'Egyéb szociális'!G241+'NEM KELL!!családseg.'!G241+'NEM KELL!Önkorm elsz.'!G241</f>
        <v>0</v>
      </c>
      <c r="H242" s="71">
        <f>igazgatás!H241+adók!H242+temető!H241+rendezvények!H241+'téli közf.'!H241+hosszúi.közf.!H241+'út üzemelt.'!H241+közvilágítás!H241+zöldterület!H241+'város-község'!H241+könyvtár!H241+közművelődés!H241+gyermekjólét!H241+'Egyéb szociális'!H241+'NEM KELL!!családseg.'!H241+'NEM KELL!Önkorm elsz.'!H241</f>
        <v>0</v>
      </c>
      <c r="I242" s="71">
        <f>igazgatás!I241+adók!I242+temető!I241+rendezvények!I241+'téli közf.'!I241+hosszúi.közf.!I241+'út üzemelt.'!I241+közvilágítás!I241+zöldterület!I241+'város-község'!I241+könyvtár!I241+gyermekjólét!I241+közművelődés!I241+civilszerv!I241+Fertőző!I241+'Egyéb szociális'!I241+'NEM KELL!!családseg.'!I241+'NEM KELL!Önkorm elsz.'!I241</f>
        <v>0</v>
      </c>
      <c r="J242" s="133" t="str">
        <f t="shared" si="8"/>
        <v xml:space="preserve"> </v>
      </c>
      <c r="K242" s="71">
        <f>igazgatás!K241+adók!K242+temető!K241+rendezvények!K241+'téli közf.'!K241+hosszúi.közf.!K241+'út üzemelt.'!K241+közvilágítás!K241+zöldterület!K241+'város-község'!K241+könyvtár!K241+gyermekjólét!K241+közművelődés!K241+civilszerv!K241+Fertőző!K241+'Egyéb szociális'!K241+'NEM KELL!!családseg.'!K241+'NEM KELL!Önkorm elsz.'!K241</f>
        <v>0</v>
      </c>
      <c r="L242" s="71">
        <f>igazgatás!L241+adók!L242+temető!L241+rendezvények!L241+'téli közf.'!L241+hosszúi.közf.!L241+'út üzemelt.'!L241+közvilágítás!L241+zöldterület!L241+'város-község'!L241+könyvtár!L241+közművelődés!L241+gyermekjólét!L241+'Egyéb szociális'!L241+'NEM KELL!!családseg.'!L241+'NEM KELL!Önkorm elsz.'!L241</f>
        <v>0</v>
      </c>
      <c r="M242" s="71">
        <f>igazgatás!M241+adók!M242+temető!M241+rendezvények!M241+'téli közf.'!M241+hosszúi.közf.!M241+'út üzemelt.'!M241+közvilágítás!M241+zöldterület!M241+'város-község'!M241+könyvtár!M241+gyermekjólét!M241+közművelődés!M241+civilszerv!M241+Fertőző!M241+'Egyéb szociális'!M241+'NEM KELL!!családseg.'!M241+'NEM KELL!Önkorm elsz.'!M241</f>
        <v>0</v>
      </c>
      <c r="N242" s="71">
        <f>igazgatás!N241+adók!N242+temető!N241+rendezvények!N241+'téli közf.'!N241+hosszúi.közf.!N241+'út üzemelt.'!N241+közvilágítás!N241+zöldterület!N241+'város-község'!N241+könyvtár!N241+gyermekjólét!N241+közművelődés!N241+civilszerv!N241+Fertőző!N241+'Egyéb szociális'!N241+'NEM KELL!!családseg.'!N241+'NEM KELL!Önkorm elsz.'!N241</f>
        <v>0</v>
      </c>
      <c r="O242" s="133" t="str">
        <f t="shared" si="9"/>
        <v xml:space="preserve"> </v>
      </c>
      <c r="P242" s="71">
        <f>igazgatás!P241+adók!P242+temető!P241+rendezvények!P241+'téli közf.'!P241+hosszúi.közf.!P241+'út üzemelt.'!P241+közvilágítás!P241+zöldterület!P241+'város-község'!P241+könyvtár!P241+gyermekjólét!P241+közművelődés!P241+civilszerv!P241+Fertőző!P241+'Egyéb szociális'!P241+'NEM KELL!!családseg.'!P241+'NEM KELL!Önkorm elsz.'!P241</f>
        <v>0</v>
      </c>
    </row>
    <row r="243" spans="1:16" ht="25.5" hidden="1" customHeight="1" x14ac:dyDescent="0.2">
      <c r="A243" s="400" t="s">
        <v>469</v>
      </c>
      <c r="B243" s="401"/>
      <c r="C243" s="3" t="s">
        <v>452</v>
      </c>
      <c r="D243" s="16" t="s">
        <v>463</v>
      </c>
      <c r="E243" s="16"/>
      <c r="F243" s="71">
        <f>igazgatás!F242+adók!F243+temető!F242+rendezvények!F242+'téli közf.'!F242+hosszúi.közf.!F242+'út üzemelt.'!F242+közvilágítás!F242+zöldterület!F242+'város-község'!F242+könyvtár!F242+közművelődés!F242+gyermekjólét!F242+'Egyéb szociális'!F242+'NEM KELL!!családseg.'!F242+'NEM KELL!Önkorm elsz.'!F242</f>
        <v>0</v>
      </c>
      <c r="G243" s="71">
        <f>igazgatás!G242+adók!G243+temető!G242+rendezvények!G242+'téli közf.'!G242+hosszúi.közf.!G242+'út üzemelt.'!G242+közvilágítás!G242+zöldterület!G242+'város-község'!G242+könyvtár!G242+közművelődés!G242+gyermekjólét!G242+'Egyéb szociális'!G242+'NEM KELL!!családseg.'!G242+'NEM KELL!Önkorm elsz.'!G242</f>
        <v>0</v>
      </c>
      <c r="H243" s="71">
        <f>igazgatás!H242+adók!H243+temető!H242+rendezvények!H242+'téli közf.'!H242+hosszúi.közf.!H242+'út üzemelt.'!H242+közvilágítás!H242+zöldterület!H242+'város-község'!H242+könyvtár!H242+közművelődés!H242+gyermekjólét!H242+'Egyéb szociális'!H242+'NEM KELL!!családseg.'!H242+'NEM KELL!Önkorm elsz.'!H242</f>
        <v>0</v>
      </c>
      <c r="I243" s="71">
        <f>igazgatás!I242+adók!I243+temető!I242+rendezvények!I242+'téli közf.'!I242+hosszúi.közf.!I242+'út üzemelt.'!I242+közvilágítás!I242+zöldterület!I242+'város-község'!I242+könyvtár!I242+gyermekjólét!I242+közművelődés!I242+civilszerv!I242+Fertőző!I242+'Egyéb szociális'!I242+'NEM KELL!!családseg.'!I242+'NEM KELL!Önkorm elsz.'!I242</f>
        <v>0</v>
      </c>
      <c r="J243" s="133" t="str">
        <f t="shared" si="8"/>
        <v xml:space="preserve"> </v>
      </c>
      <c r="K243" s="71">
        <f>igazgatás!K242+adók!K243+temető!K242+rendezvények!K242+'téli közf.'!K242+hosszúi.közf.!K242+'út üzemelt.'!K242+közvilágítás!K242+zöldterület!K242+'város-község'!K242+könyvtár!K242+gyermekjólét!K242+közművelődés!K242+civilszerv!K242+Fertőző!K242+'Egyéb szociális'!K242+'NEM KELL!!családseg.'!K242+'NEM KELL!Önkorm elsz.'!K242</f>
        <v>0</v>
      </c>
      <c r="L243" s="71">
        <f>igazgatás!L242+adók!L243+temető!L242+rendezvények!L242+'téli közf.'!L242+hosszúi.közf.!L242+'út üzemelt.'!L242+közvilágítás!L242+zöldterület!L242+'város-község'!L242+könyvtár!L242+közművelődés!L242+gyermekjólét!L242+'Egyéb szociális'!L242+'NEM KELL!!családseg.'!L242+'NEM KELL!Önkorm elsz.'!L242</f>
        <v>0</v>
      </c>
      <c r="M243" s="71">
        <f>igazgatás!M242+adók!M243+temető!M242+rendezvények!M242+'téli közf.'!M242+hosszúi.közf.!M242+'út üzemelt.'!M242+közvilágítás!M242+zöldterület!M242+'város-község'!M242+könyvtár!M242+gyermekjólét!M242+közművelődés!M242+civilszerv!M242+Fertőző!M242+'Egyéb szociális'!M242+'NEM KELL!!családseg.'!M242+'NEM KELL!Önkorm elsz.'!M242</f>
        <v>0</v>
      </c>
      <c r="N243" s="71">
        <f>igazgatás!N242+adók!N243+temető!N242+rendezvények!N242+'téli közf.'!N242+hosszúi.közf.!N242+'út üzemelt.'!N242+közvilágítás!N242+zöldterület!N242+'város-község'!N242+könyvtár!N242+gyermekjólét!N242+közművelődés!N242+civilszerv!N242+Fertőző!N242+'Egyéb szociális'!N242+'NEM KELL!!családseg.'!N242+'NEM KELL!Önkorm elsz.'!N242</f>
        <v>0</v>
      </c>
      <c r="O243" s="133" t="str">
        <f t="shared" si="9"/>
        <v xml:space="preserve"> </v>
      </c>
      <c r="P243" s="71">
        <f>igazgatás!P242+adók!P243+temető!P242+rendezvények!P242+'téli közf.'!P242+hosszúi.közf.!P242+'út üzemelt.'!P242+közvilágítás!P242+zöldterület!P242+'város-község'!P242+könyvtár!P242+gyermekjólét!P242+közművelődés!P242+civilszerv!P242+Fertőző!P242+'Egyéb szociális'!P242+'NEM KELL!!családseg.'!P242+'NEM KELL!Önkorm elsz.'!P242</f>
        <v>0</v>
      </c>
    </row>
    <row r="244" spans="1:16" x14ac:dyDescent="0.2">
      <c r="A244" s="400" t="s">
        <v>470</v>
      </c>
      <c r="B244" s="401"/>
      <c r="C244" s="5" t="s">
        <v>454</v>
      </c>
      <c r="D244" s="16" t="s">
        <v>899</v>
      </c>
      <c r="E244" s="16"/>
      <c r="F244" s="71">
        <f>igazgatás!F243+adók!F244+temető!F243+rendezvények!F243+'téli közf.'!F243+hosszúi.közf.!F243+'út üzemelt.'!F243+közvilágítás!F243+zöldterület!F243+'város-község'!F243+könyvtár!F243+közművelődés!F243+gyermekjólét!F243+'Egyéb szociális'!F243+'NEM KELL!!családseg.'!F243+'NEM KELL!Önkorm elsz.'!F243</f>
        <v>0</v>
      </c>
      <c r="G244" s="71">
        <f>igazgatás!G243+adók!G244+temető!G243+rendezvények!G243+'téli közf.'!G243+hosszúi.közf.!G243+'út üzemelt.'!G243+közvilágítás!G243+zöldterület!G243+'város-község'!G243+könyvtár!G243+közművelődés!G243+gyermekjólét!G243+'Egyéb szociális'!G243+'NEM KELL!!családseg.'!G243+'NEM KELL!Önkorm elsz.'!G243</f>
        <v>0</v>
      </c>
      <c r="H244" s="71">
        <f>igazgatás!H243+adók!H244+temető!H243+rendezvények!H243+'téli közf.'!H243+hosszúi.közf.!H243+'út üzemelt.'!H243+közvilágítás!H243+zöldterület!H243+'város-község'!H243+könyvtár!H243+közművelődés!H243+gyermekjólét!H243+'Egyéb szociális'!H243+'NEM KELL!!családseg.'!H243+'NEM KELL!Önkorm elsz.'!H243</f>
        <v>0</v>
      </c>
      <c r="I244" s="71">
        <f>igazgatás!I243+adók!I244+temető!I243+rendezvények!I243+'téli közf.'!I243+hosszúi.közf.!I243+'út üzemelt.'!I243+közvilágítás!I243+zöldterület!I243+'város-község'!I243+könyvtár!I243+gyermekjólét!I243+közművelődés!I243+civilszerv!I243+Fertőző!I243+'Egyéb szociális'!I243+'NEM KELL!!családseg.'!I243+'NEM KELL!Önkorm elsz.'!I243</f>
        <v>165000</v>
      </c>
      <c r="J244" s="133" t="str">
        <f t="shared" si="8"/>
        <v xml:space="preserve"> </v>
      </c>
      <c r="K244" s="71">
        <f>igazgatás!K243+adók!K244+temető!K243+rendezvények!K243+'téli közf.'!K243+hosszúi.közf.!K243+'út üzemelt.'!K243+közvilágítás!K243+zöldterület!K243+'város-község'!K243+könyvtár!K243+gyermekjólét!K243+közművelődés!K243+civilszerv!K243+Fertőző!K243+'Egyéb szociális'!K243+'NEM KELL!!családseg.'!K243+'NEM KELL!Önkorm elsz.'!K243</f>
        <v>180000</v>
      </c>
      <c r="L244" s="71">
        <f>igazgatás!L243+adók!L244+temető!L243+rendezvények!L243+'téli közf.'!L243+hosszúi.közf.!L243+'út üzemelt.'!L243+közvilágítás!L243+zöldterület!L243+'város-község'!L243+könyvtár!L243+közművelődés!L243+gyermekjólét!L243+'Egyéb szociális'!L243+'NEM KELL!!családseg.'!L243+'NEM KELL!Önkorm elsz.'!L243</f>
        <v>0</v>
      </c>
      <c r="M244" s="71">
        <f>igazgatás!M243+adók!M244+temető!M243+rendezvények!M243+'téli közf.'!M243+hosszúi.közf.!M243+'út üzemelt.'!M243+közvilágítás!M243+zöldterület!M243+'város-község'!M243+könyvtár!M243+gyermekjólét!M243+közművelődés!M243+civilszerv!M243+Fertőző!M243+'Egyéb szociális'!M243+'NEM KELL!!családseg.'!M243+'NEM KELL!Önkorm elsz.'!M243</f>
        <v>180000</v>
      </c>
      <c r="N244" s="71">
        <f>igazgatás!N243+adók!N244+temető!N243+rendezvények!N243+'téli közf.'!N243+hosszúi.közf.!N243+'út üzemelt.'!N243+közvilágítás!N243+zöldterület!N243+'város-község'!N243+könyvtár!N243+gyermekjólét!N243+közművelődés!N243+civilszerv!N243+Fertőző!N243+'Egyéb szociális'!N243+'NEM KELL!!családseg.'!N243+'NEM KELL!Önkorm elsz.'!N243</f>
        <v>135000</v>
      </c>
      <c r="O244" s="133">
        <f t="shared" si="9"/>
        <v>0.75</v>
      </c>
      <c r="P244" s="71">
        <f>igazgatás!P243+adók!P244+temető!P243+rendezvények!P243+'téli közf.'!P243+hosszúi.közf.!P243+'út üzemelt.'!P243+közvilágítás!P243+zöldterület!P243+'város-község'!P243+könyvtár!P243+gyermekjólét!P243+közművelődés!P243+civilszerv!P243+Fertőző!P243+'Egyéb szociális'!P243+'NEM KELL!!családseg.'!P243+'NEM KELL!Önkorm elsz.'!P243</f>
        <v>180000</v>
      </c>
    </row>
    <row r="245" spans="1:16" ht="15" hidden="1" customHeight="1" x14ac:dyDescent="0.2">
      <c r="A245" s="400" t="s">
        <v>471</v>
      </c>
      <c r="B245" s="401"/>
      <c r="C245" s="5" t="s">
        <v>456</v>
      </c>
      <c r="D245" s="16" t="s">
        <v>463</v>
      </c>
      <c r="E245" s="16"/>
      <c r="F245" s="71">
        <f>igazgatás!F244+adók!F245+temető!F244+rendezvények!F244+'téli közf.'!F244+hosszúi.közf.!F244+'út üzemelt.'!F244+közvilágítás!F244+zöldterület!F244+'város-község'!F244+könyvtár!F244+közművelődés!F244+gyermekjólét!F244+'Egyéb szociális'!F244+'NEM KELL!!családseg.'!F244+'NEM KELL!Önkorm elsz.'!F244</f>
        <v>0</v>
      </c>
      <c r="G245" s="71">
        <f>igazgatás!G244+adók!G245+temető!G244+rendezvények!G244+'téli közf.'!G244+hosszúi.közf.!G244+'út üzemelt.'!G244+közvilágítás!G244+zöldterület!G244+'város-község'!G244+könyvtár!G244+közművelődés!G244+gyermekjólét!G244+'Egyéb szociális'!G244+'NEM KELL!!családseg.'!G244+'NEM KELL!Önkorm elsz.'!G244</f>
        <v>0</v>
      </c>
      <c r="H245" s="71">
        <f>igazgatás!H244+adók!H245+temető!H244+rendezvények!H244+'téli közf.'!H244+hosszúi.közf.!H244+'út üzemelt.'!H244+közvilágítás!H244+zöldterület!H244+'város-község'!H244+könyvtár!H244+közművelődés!H244+gyermekjólét!H244+'Egyéb szociális'!H244+'NEM KELL!!családseg.'!H244+'NEM KELL!Önkorm elsz.'!H244</f>
        <v>0</v>
      </c>
      <c r="I245" s="71">
        <f>igazgatás!I244+adók!I245+temető!I244+rendezvények!I244+'téli közf.'!I244+hosszúi.közf.!I244+'út üzemelt.'!I244+közvilágítás!I244+zöldterület!I244+'város-község'!I244+könyvtár!I244+gyermekjólét!I244+közművelődés!I244+civilszerv!I244+Fertőző!I244+'Egyéb szociális'!I244+'NEM KELL!!családseg.'!I244+'NEM KELL!Önkorm elsz.'!I244</f>
        <v>0</v>
      </c>
      <c r="J245" s="133" t="str">
        <f t="shared" si="8"/>
        <v xml:space="preserve"> </v>
      </c>
      <c r="K245" s="71">
        <f>igazgatás!K244+adók!K245+temető!K244+rendezvények!K244+'téli közf.'!K244+hosszúi.közf.!K244+'út üzemelt.'!K244+közvilágítás!K244+zöldterület!K244+'város-község'!K244+könyvtár!K244+gyermekjólét!K244+közművelődés!K244+civilszerv!K244+Fertőző!K244+'Egyéb szociális'!K244+'NEM KELL!!családseg.'!K244+'NEM KELL!Önkorm elsz.'!K244</f>
        <v>0</v>
      </c>
      <c r="L245" s="71">
        <f>igazgatás!L244+adók!L245+temető!L244+rendezvények!L244+'téli közf.'!L244+hosszúi.közf.!L244+'út üzemelt.'!L244+közvilágítás!L244+zöldterület!L244+'város-község'!L244+könyvtár!L244+közművelődés!L244+gyermekjólét!L244+'Egyéb szociális'!L244+'NEM KELL!!családseg.'!L244+'NEM KELL!Önkorm elsz.'!L244</f>
        <v>0</v>
      </c>
      <c r="M245" s="71">
        <f>igazgatás!M244+adók!M245+temető!M244+rendezvények!M244+'téli közf.'!M244+hosszúi.közf.!M244+'út üzemelt.'!M244+közvilágítás!M244+zöldterület!M244+'város-község'!M244+könyvtár!M244+gyermekjólét!M244+közművelődés!M244+civilszerv!M244+Fertőző!M244+'Egyéb szociális'!M244+'NEM KELL!!családseg.'!M244+'NEM KELL!Önkorm elsz.'!M244</f>
        <v>0</v>
      </c>
      <c r="N245" s="71">
        <f>igazgatás!N244+adók!N245+temető!N244+rendezvények!N244+'téli közf.'!N244+hosszúi.közf.!N244+'út üzemelt.'!N244+közvilágítás!N244+zöldterület!N244+'város-község'!N244+könyvtár!N244+gyermekjólét!N244+közművelődés!N244+civilszerv!N244+Fertőző!N244+'Egyéb szociális'!N244+'NEM KELL!!családseg.'!N244+'NEM KELL!Önkorm elsz.'!N244</f>
        <v>0</v>
      </c>
      <c r="O245" s="133" t="str">
        <f t="shared" si="9"/>
        <v xml:space="preserve"> </v>
      </c>
      <c r="P245" s="71">
        <f>igazgatás!P244+adók!P245+temető!P244+rendezvények!P244+'téli közf.'!P244+hosszúi.közf.!P244+'út üzemelt.'!P244+közvilágítás!P244+zöldterület!P244+'város-község'!P244+könyvtár!P244+gyermekjólét!P244+közművelődés!P244+civilszerv!P244+Fertőző!P244+'Egyéb szociális'!P244+'NEM KELL!!családseg.'!P244+'NEM KELL!Önkorm elsz.'!P244</f>
        <v>0</v>
      </c>
    </row>
    <row r="246" spans="1:16" ht="15" hidden="1" customHeight="1" x14ac:dyDescent="0.2">
      <c r="A246" s="400" t="s">
        <v>472</v>
      </c>
      <c r="B246" s="401"/>
      <c r="C246" s="5" t="s">
        <v>458</v>
      </c>
      <c r="D246" s="16" t="s">
        <v>463</v>
      </c>
      <c r="E246" s="16"/>
      <c r="F246" s="71">
        <f>igazgatás!F245+adók!F246+temető!F245+rendezvények!F245+'téli közf.'!F245+hosszúi.közf.!F245+'út üzemelt.'!F245+közvilágítás!F245+zöldterület!F245+'város-község'!F245+könyvtár!F245+közművelődés!F245+gyermekjólét!F245+'Egyéb szociális'!F245+'NEM KELL!!családseg.'!F245+'NEM KELL!Önkorm elsz.'!F245</f>
        <v>0</v>
      </c>
      <c r="G246" s="71">
        <f>igazgatás!G245+adók!G246+temető!G245+rendezvények!G245+'téli közf.'!G245+hosszúi.közf.!G245+'út üzemelt.'!G245+közvilágítás!G245+zöldterület!G245+'város-község'!G245+könyvtár!G245+közművelődés!G245+gyermekjólét!G245+'Egyéb szociális'!G245+'NEM KELL!!családseg.'!G245+'NEM KELL!Önkorm elsz.'!G245</f>
        <v>0</v>
      </c>
      <c r="H246" s="71">
        <f>igazgatás!H245+adók!H246+temető!H245+rendezvények!H245+'téli közf.'!H245+hosszúi.közf.!H245+'út üzemelt.'!H245+közvilágítás!H245+zöldterület!H245+'város-község'!H245+könyvtár!H245+közművelődés!H245+gyermekjólét!H245+'Egyéb szociális'!H245+'NEM KELL!!családseg.'!H245+'NEM KELL!Önkorm elsz.'!H245</f>
        <v>0</v>
      </c>
      <c r="I246" s="71">
        <f>igazgatás!I245+adók!I246+temető!I245+rendezvények!I245+'téli közf.'!I245+hosszúi.közf.!I245+'út üzemelt.'!I245+közvilágítás!I245+zöldterület!I245+'város-község'!I245+könyvtár!I245+gyermekjólét!I245+közművelődés!I245+civilszerv!I245+Fertőző!I245+'Egyéb szociális'!I245+'NEM KELL!!családseg.'!I245+'NEM KELL!Önkorm elsz.'!I245</f>
        <v>0</v>
      </c>
      <c r="J246" s="133" t="str">
        <f t="shared" si="8"/>
        <v xml:space="preserve"> </v>
      </c>
      <c r="K246" s="71">
        <f>igazgatás!K245+adók!K246+temető!K245+rendezvények!K245+'téli közf.'!K245+hosszúi.közf.!K245+'út üzemelt.'!K245+közvilágítás!K245+zöldterület!K245+'város-község'!K245+könyvtár!K245+gyermekjólét!K245+közművelődés!K245+civilszerv!K245+Fertőző!K245+'Egyéb szociális'!K245+'NEM KELL!!családseg.'!K245+'NEM KELL!Önkorm elsz.'!K245</f>
        <v>0</v>
      </c>
      <c r="L246" s="71">
        <f>igazgatás!L245+adók!L246+temető!L245+rendezvények!L245+'téli közf.'!L245+hosszúi.közf.!L245+'út üzemelt.'!L245+közvilágítás!L245+zöldterület!L245+'város-község'!L245+könyvtár!L245+közművelődés!L245+gyermekjólét!L245+'Egyéb szociális'!L245+'NEM KELL!!családseg.'!L245+'NEM KELL!Önkorm elsz.'!L245</f>
        <v>0</v>
      </c>
      <c r="M246" s="71">
        <f>igazgatás!M245+adók!M246+temető!M245+rendezvények!M245+'téli közf.'!M245+hosszúi.közf.!M245+'út üzemelt.'!M245+közvilágítás!M245+zöldterület!M245+'város-község'!M245+könyvtár!M245+gyermekjólét!M245+közművelődés!M245+civilszerv!M245+Fertőző!M245+'Egyéb szociális'!M245+'NEM KELL!!családseg.'!M245+'NEM KELL!Önkorm elsz.'!M245</f>
        <v>0</v>
      </c>
      <c r="N246" s="71">
        <f>igazgatás!N245+adók!N246+temető!N245+rendezvények!N245+'téli közf.'!N245+hosszúi.közf.!N245+'út üzemelt.'!N245+közvilágítás!N245+zöldterület!N245+'város-község'!N245+könyvtár!N245+gyermekjólét!N245+közművelődés!N245+civilszerv!N245+Fertőző!N245+'Egyéb szociális'!N245+'NEM KELL!!családseg.'!N245+'NEM KELL!Önkorm elsz.'!N245</f>
        <v>0</v>
      </c>
      <c r="O246" s="133" t="str">
        <f t="shared" si="9"/>
        <v xml:space="preserve"> </v>
      </c>
      <c r="P246" s="71">
        <f>igazgatás!P245+adók!P246+temető!P245+rendezvények!P245+'téli közf.'!P245+hosszúi.közf.!P245+'út üzemelt.'!P245+közvilágítás!P245+zöldterület!P245+'város-község'!P245+könyvtár!P245+gyermekjólét!P245+közművelődés!P245+civilszerv!P245+Fertőző!P245+'Egyéb szociális'!P245+'NEM KELL!!családseg.'!P245+'NEM KELL!Önkorm elsz.'!P245</f>
        <v>0</v>
      </c>
    </row>
    <row r="247" spans="1:16" ht="15" hidden="1" customHeight="1" x14ac:dyDescent="0.2">
      <c r="A247" s="400" t="s">
        <v>473</v>
      </c>
      <c r="B247" s="401"/>
      <c r="C247" s="5" t="s">
        <v>460</v>
      </c>
      <c r="D247" s="16" t="s">
        <v>463</v>
      </c>
      <c r="E247" s="16"/>
      <c r="F247" s="71">
        <f>igazgatás!F246+adók!F247+temető!F246+rendezvények!F246+'téli közf.'!F246+hosszúi.közf.!F246+'út üzemelt.'!F246+közvilágítás!F246+zöldterület!F246+'város-község'!F246+könyvtár!F246+közművelődés!F246+gyermekjólét!F246+'Egyéb szociális'!F246+'NEM KELL!!családseg.'!F246+'NEM KELL!Önkorm elsz.'!F246</f>
        <v>0</v>
      </c>
      <c r="G247" s="71">
        <f>igazgatás!G246+adók!G247+temető!G246+rendezvények!G246+'téli közf.'!G246+hosszúi.közf.!G246+'út üzemelt.'!G246+közvilágítás!G246+zöldterület!G246+'város-község'!G246+könyvtár!G246+közművelődés!G246+gyermekjólét!G246+'Egyéb szociális'!G246+'NEM KELL!!családseg.'!G246+'NEM KELL!Önkorm elsz.'!G246</f>
        <v>0</v>
      </c>
      <c r="H247" s="71">
        <f>igazgatás!H246+adók!H247+temető!H246+rendezvények!H246+'téli közf.'!H246+hosszúi.közf.!H246+'út üzemelt.'!H246+közvilágítás!H246+zöldterület!H246+'város-község'!H246+könyvtár!H246+közművelődés!H246+gyermekjólét!H246+'Egyéb szociális'!H246+'NEM KELL!!családseg.'!H246+'NEM KELL!Önkorm elsz.'!H246</f>
        <v>0</v>
      </c>
      <c r="I247" s="71">
        <f>igazgatás!I246+adók!I247+temető!I246+rendezvények!I246+'téli közf.'!I246+hosszúi.közf.!I246+'út üzemelt.'!I246+közvilágítás!I246+zöldterület!I246+'város-község'!I246+könyvtár!I246+gyermekjólét!I246+közművelődés!I246+civilszerv!I246+Fertőző!I246+'Egyéb szociális'!I246+'NEM KELL!!családseg.'!I246+'NEM KELL!Önkorm elsz.'!I246</f>
        <v>0</v>
      </c>
      <c r="J247" s="133" t="str">
        <f t="shared" si="8"/>
        <v xml:space="preserve"> </v>
      </c>
      <c r="K247" s="71">
        <f>igazgatás!K246+adók!K247+temető!K246+rendezvények!K246+'téli közf.'!K246+hosszúi.közf.!K246+'út üzemelt.'!K246+közvilágítás!K246+zöldterület!K246+'város-község'!K246+könyvtár!K246+gyermekjólét!K246+közművelődés!K246+civilszerv!K246+Fertőző!K246+'Egyéb szociális'!K246+'NEM KELL!!családseg.'!K246+'NEM KELL!Önkorm elsz.'!K246</f>
        <v>0</v>
      </c>
      <c r="L247" s="71">
        <f>igazgatás!L246+adók!L247+temető!L246+rendezvények!L246+'téli közf.'!L246+hosszúi.közf.!L246+'út üzemelt.'!L246+közvilágítás!L246+zöldterület!L246+'város-község'!L246+könyvtár!L246+közművelődés!L246+gyermekjólét!L246+'Egyéb szociális'!L246+'NEM KELL!!családseg.'!L246+'NEM KELL!Önkorm elsz.'!L246</f>
        <v>0</v>
      </c>
      <c r="M247" s="71">
        <f>igazgatás!M246+adók!M247+temető!M246+rendezvények!M246+'téli közf.'!M246+hosszúi.közf.!M246+'út üzemelt.'!M246+közvilágítás!M246+zöldterület!M246+'város-község'!M246+könyvtár!M246+gyermekjólét!M246+közművelődés!M246+civilszerv!M246+Fertőző!M246+'Egyéb szociális'!M246+'NEM KELL!!családseg.'!M246+'NEM KELL!Önkorm elsz.'!M246</f>
        <v>0</v>
      </c>
      <c r="N247" s="71">
        <f>igazgatás!N246+adók!N247+temető!N246+rendezvények!N246+'téli közf.'!N246+hosszúi.közf.!N246+'út üzemelt.'!N246+közvilágítás!N246+zöldterület!N246+'város-község'!N246+könyvtár!N246+gyermekjólét!N246+közművelődés!N246+civilszerv!N246+Fertőző!N246+'Egyéb szociális'!N246+'NEM KELL!!családseg.'!N246+'NEM KELL!Önkorm elsz.'!N246</f>
        <v>0</v>
      </c>
      <c r="O247" s="133" t="str">
        <f t="shared" si="9"/>
        <v xml:space="preserve"> </v>
      </c>
      <c r="P247" s="71">
        <f>igazgatás!P246+adók!P247+temető!P246+rendezvények!P246+'téli közf.'!P246+hosszúi.közf.!P246+'út üzemelt.'!P246+közvilágítás!P246+zöldterület!P246+'város-község'!P246+könyvtár!P246+gyermekjólét!P246+közművelődés!P246+civilszerv!P246+Fertőző!P246+'Egyéb szociális'!P246+'NEM KELL!!családseg.'!P246+'NEM KELL!Önkorm elsz.'!P246</f>
        <v>0</v>
      </c>
    </row>
    <row r="248" spans="1:16" s="80" customFormat="1" ht="15.75" x14ac:dyDescent="0.25">
      <c r="A248" s="402" t="s">
        <v>474</v>
      </c>
      <c r="B248" s="403"/>
      <c r="C248" s="4" t="s">
        <v>475</v>
      </c>
      <c r="D248" s="15" t="s">
        <v>476</v>
      </c>
      <c r="E248" s="15"/>
      <c r="F248" s="72">
        <f>igazgatás!F247+adók!F248+temető!F247+rendezvények!F247+'téli közf.'!F247+hosszúi.közf.!F247+'út üzemelt.'!F247+közvilágítás!F247+zöldterület!F247+'város-község'!F247+könyvtár!F247+közművelődés!F247+gyermekjólét!F247+'Egyéb szociális'!F247+'NEM KELL!!családseg.'!F247+'NEM KELL!Önkorm elsz.'!F247</f>
        <v>120</v>
      </c>
      <c r="G248" s="72">
        <f>igazgatás!G247+adók!G248+temető!G247+rendezvények!G247+'téli közf.'!G247+hosszúi.közf.!G247+'út üzemelt.'!G247+közvilágítás!G247+zöldterület!G247+'város-község'!G247+könyvtár!G247+közművelődés!G247+gyermekjólét!G247+'Egyéb szociális'!G247+'NEM KELL!!családseg.'!G247+'NEM KELL!Önkorm elsz.'!G247</f>
        <v>30</v>
      </c>
      <c r="H248" s="72">
        <f>igazgatás!H247+adók!H248+temető!H247+rendezvények!H247+'téli közf.'!H247+hosszúi.közf.!H247+'út üzemelt.'!H247+közvilágítás!H247+zöldterület!H247+'város-község'!H247+könyvtár!H247+közművelődés!H247+gyermekjólét!H247+'Egyéb szociális'!H247+'NEM KELL!!családseg.'!H247+'NEM KELL!Önkorm elsz.'!H247</f>
        <v>150</v>
      </c>
      <c r="I248" s="71">
        <f>igazgatás!I247+adók!I248+temető!I247+rendezvények!I247+'téli közf.'!I247+hosszúi.közf.!I247+'út üzemelt.'!I247+közvilágítás!I247+zöldterület!I247+'város-község'!I247+könyvtár!I247+gyermekjólét!I247+közművelődés!I247+civilszerv!I247+Fertőző!I247+'Egyéb szociális'!I247+'NEM KELL!!családseg.'!I247+'NEM KELL!Önkorm elsz.'!I247</f>
        <v>915000</v>
      </c>
      <c r="J248" s="143">
        <f t="shared" si="8"/>
        <v>6100</v>
      </c>
      <c r="K248" s="71">
        <f>igazgatás!K247+adók!K248+temető!K247+rendezvények!K247+'téli közf.'!K247+hosszúi.közf.!K247+'út üzemelt.'!K247+közvilágítás!K247+zöldterület!K247+'város-község'!K247+könyvtár!K247+gyermekjólét!K247+közművelődés!K247+civilszerv!K247+Fertőző!K247+'Egyéb szociális'!K247+'NEM KELL!!családseg.'!K247+'NEM KELL!Önkorm elsz.'!K247</f>
        <v>180000</v>
      </c>
      <c r="L248" s="72">
        <f>igazgatás!L247+adók!L248+temető!L247+rendezvények!L247+'téli közf.'!L247+hosszúi.közf.!L247+'út üzemelt.'!L247+közvilágítás!L247+zöldterület!L247+'város-község'!L247+könyvtár!L247+közművelődés!L247+gyermekjólét!L247+'Egyéb szociális'!L247+'NEM KELL!!családseg.'!L247+'NEM KELL!Önkorm elsz.'!L247</f>
        <v>1950000</v>
      </c>
      <c r="M248" s="71">
        <f>igazgatás!M247+adók!M248+temető!M247+rendezvények!M247+'téli közf.'!M247+hosszúi.közf.!M247+'út üzemelt.'!M247+közvilágítás!M247+zöldterület!M247+'város-község'!M247+könyvtár!M247+gyermekjólét!M247+közművelődés!M247+civilszerv!M247+Fertőző!M247+'Egyéb szociális'!M247+'NEM KELL!!családseg.'!M247+'NEM KELL!Önkorm elsz.'!M247</f>
        <v>2130000</v>
      </c>
      <c r="N248" s="71">
        <f>igazgatás!N247+adók!N248+temető!N247+rendezvények!N247+'téli közf.'!N247+hosszúi.közf.!N247+'út üzemelt.'!N247+közvilágítás!N247+zöldterület!N247+'város-község'!N247+könyvtár!N247+gyermekjólét!N247+közművelődés!N247+civilszerv!N247+Fertőző!N247+'Egyéb szociális'!N247+'NEM KELL!!családseg.'!N247+'NEM KELL!Önkorm elsz.'!N247</f>
        <v>2085000</v>
      </c>
      <c r="O248" s="143">
        <f t="shared" si="9"/>
        <v>0.97887323943661975</v>
      </c>
      <c r="P248" s="71">
        <f>igazgatás!P247+adók!P248+temető!P247+rendezvények!P247+'téli közf.'!P247+hosszúi.közf.!P247+'út üzemelt.'!P247+közvilágítás!P247+zöldterület!P247+'város-község'!P247+könyvtár!P247+gyermekjólét!P247+közművelődés!P247+civilszerv!P247+Fertőző!P247+'Egyéb szociális'!P247+'NEM KELL!!családseg.'!P247+'NEM KELL!Önkorm elsz.'!P247</f>
        <v>180000</v>
      </c>
    </row>
    <row r="249" spans="1:16" ht="25.5" customHeight="1" x14ac:dyDescent="0.2">
      <c r="A249" s="400" t="s">
        <v>477</v>
      </c>
      <c r="B249" s="401"/>
      <c r="C249" s="5" t="s">
        <v>478</v>
      </c>
      <c r="D249" s="14" t="s">
        <v>479</v>
      </c>
      <c r="E249" s="14"/>
      <c r="F249" s="71">
        <f>igazgatás!F248+adók!F249+temető!F248+rendezvények!F248+'téli közf.'!F248+hosszúi.közf.!F248+'út üzemelt.'!F248+közvilágítás!F248+zöldterület!F248+'város-község'!F248+könyvtár!F248+közművelődés!F248+gyermekjólét!F248+'Egyéb szociális'!F248+'NEM KELL!!családseg.'!F248+'NEM KELL!Önkorm elsz.'!F248</f>
        <v>0</v>
      </c>
      <c r="G249" s="71">
        <f>igazgatás!G248+adók!G249+temető!G248+rendezvények!G248+'téli közf.'!G248+hosszúi.közf.!G248+'út üzemelt.'!G248+közvilágítás!G248+zöldterület!G248+'város-község'!G248+könyvtár!G248+közművelődés!G248+gyermekjólét!G248+'Egyéb szociális'!G248+'NEM KELL!!családseg.'!G248+'NEM KELL!Önkorm elsz.'!G248</f>
        <v>0</v>
      </c>
      <c r="H249" s="71">
        <f>igazgatás!H248+adók!H249+temető!H248+rendezvények!H248+'téli közf.'!H248+hosszúi.közf.!H248+'út üzemelt.'!H248+közvilágítás!H248+zöldterület!H248+'város-község'!H248+könyvtár!H248+közművelődés!H248+gyermekjólét!H248+'Egyéb szociális'!H248+'NEM KELL!!családseg.'!H248+'NEM KELL!Önkorm elsz.'!H248</f>
        <v>0</v>
      </c>
      <c r="I249" s="71">
        <f>igazgatás!I248+adók!I249+temető!I248+rendezvények!I248+'téli közf.'!I248+hosszúi.közf.!I248+'út üzemelt.'!I248+közvilágítás!I248+zöldterület!I248+'város-község'!I248+könyvtár!I248+gyermekjólét!I248+közművelődés!I248+civilszerv!I248+Fertőző!I248+'Egyéb szociális'!I248+'NEM KELL!!családseg.'!I248+'NEM KELL!Önkorm elsz.'!I248</f>
        <v>0</v>
      </c>
      <c r="J249" s="133" t="str">
        <f t="shared" si="8"/>
        <v xml:space="preserve"> </v>
      </c>
      <c r="K249" s="71">
        <f>igazgatás!K248+adók!K249+temető!K248+rendezvények!K248+'téli közf.'!K248+hosszúi.közf.!K248+'út üzemelt.'!K248+közvilágítás!K248+zöldterület!K248+'város-község'!K248+könyvtár!K248+gyermekjólét!K248+közművelődés!K248+civilszerv!K248+Fertőző!K248+'Egyéb szociális'!K248+'NEM KELL!!családseg.'!K248+'NEM KELL!Önkorm elsz.'!K248</f>
        <v>0</v>
      </c>
      <c r="L249" s="71">
        <f>igazgatás!L248+adók!L249+temető!L248+rendezvények!L248+'téli közf.'!L248+hosszúi.közf.!L248+'út üzemelt.'!L248+közvilágítás!L248+zöldterület!L248+'város-község'!L248+könyvtár!L248+közművelődés!L248+gyermekjólét!L248+'Egyéb szociális'!L248+'NEM KELL!!családseg.'!L248+'NEM KELL!Önkorm elsz.'!L248</f>
        <v>0</v>
      </c>
      <c r="M249" s="71">
        <f>igazgatás!M248+adók!M249+temető!M248+rendezvények!M248+'téli közf.'!M248+hosszúi.közf.!M248+'út üzemelt.'!M248+közvilágítás!M248+zöldterület!M248+'város-község'!M248+könyvtár!M248+gyermekjólét!M248+közművelődés!M248+civilszerv!M248+Fertőző!M248+'Egyéb szociális'!M248+'NEM KELL!!családseg.'!M248+'NEM KELL!Önkorm elsz.'!M248</f>
        <v>0</v>
      </c>
      <c r="N249" s="71">
        <f>igazgatás!N248+adók!N249+temető!N248+rendezvények!N248+'téli közf.'!N248+hosszúi.közf.!N248+'út üzemelt.'!N248+közvilágítás!N248+zöldterület!N248+'város-község'!N248+könyvtár!N248+gyermekjólét!N248+közművelődés!N248+civilszerv!N248+Fertőző!N248+'Egyéb szociális'!N248+'NEM KELL!!családseg.'!N248+'NEM KELL!Önkorm elsz.'!N248</f>
        <v>0</v>
      </c>
      <c r="O249" s="133" t="str">
        <f t="shared" si="9"/>
        <v xml:space="preserve"> </v>
      </c>
      <c r="P249" s="71">
        <f>igazgatás!P248+adók!P249+temető!P248+rendezvények!P248+'téli közf.'!P248+hosszúi.közf.!P248+'út üzemelt.'!P248+közvilágítás!P248+zöldterület!P248+'város-község'!P248+könyvtár!P248+gyermekjólét!P248+közművelődés!P248+civilszerv!P248+Fertőző!P248+'Egyéb szociális'!P248+'NEM KELL!!családseg.'!P248+'NEM KELL!Önkorm elsz.'!P248</f>
        <v>0</v>
      </c>
    </row>
    <row r="250" spans="1:16" ht="25.5" customHeight="1" x14ac:dyDescent="0.2">
      <c r="A250" s="400" t="s">
        <v>480</v>
      </c>
      <c r="B250" s="401"/>
      <c r="C250" s="3" t="s">
        <v>481</v>
      </c>
      <c r="D250" s="14" t="s">
        <v>482</v>
      </c>
      <c r="E250" s="14"/>
      <c r="F250" s="71">
        <f>igazgatás!F249+adók!F250+temető!F249+rendezvények!F249+'téli közf.'!F249+hosszúi.közf.!F249+'út üzemelt.'!F249+közvilágítás!F249+zöldterület!F249+'város-község'!F249+könyvtár!F249+közművelődés!F249+gyermekjólét!F249+'Egyéb szociális'!F249+'NEM KELL!!családseg.'!F249+'NEM KELL!Önkorm elsz.'!F249</f>
        <v>0</v>
      </c>
      <c r="G250" s="71">
        <f>igazgatás!G249+adók!G250+temető!G249+rendezvények!G249+'téli közf.'!G249+hosszúi.közf.!G249+'út üzemelt.'!G249+közvilágítás!G249+zöldterület!G249+'város-község'!G249+könyvtár!G249+közművelődés!G249+gyermekjólét!G249+'Egyéb szociális'!G249+'NEM KELL!!családseg.'!G249+'NEM KELL!Önkorm elsz.'!G249</f>
        <v>0</v>
      </c>
      <c r="H250" s="71">
        <f>igazgatás!H249+adók!H250+temető!H249+rendezvények!H249+'téli közf.'!H249+hosszúi.közf.!H249+'út üzemelt.'!H249+közvilágítás!H249+zöldterület!H249+'város-község'!H249+könyvtár!H249+közművelődés!H249+gyermekjólét!H249+'Egyéb szociális'!H249+'NEM KELL!!családseg.'!H249+'NEM KELL!Önkorm elsz.'!H249</f>
        <v>0</v>
      </c>
      <c r="I250" s="71">
        <f>igazgatás!I249+adók!I250+temető!I249+rendezvények!I249+'téli közf.'!I249+hosszúi.közf.!I249+'út üzemelt.'!I249+közvilágítás!I249+zöldterület!I249+'város-község'!I249+könyvtár!I249+gyermekjólét!I249+közművelődés!I249+civilszerv!I249+Fertőző!I249+'Egyéb szociális'!I249+'NEM KELL!!családseg.'!I249+'NEM KELL!Önkorm elsz.'!I249</f>
        <v>0</v>
      </c>
      <c r="J250" s="133" t="str">
        <f t="shared" si="8"/>
        <v xml:space="preserve"> </v>
      </c>
      <c r="K250" s="71">
        <f>igazgatás!K249+adók!K250+temető!K249+rendezvények!K249+'téli közf.'!K249+hosszúi.közf.!K249+'út üzemelt.'!K249+közvilágítás!K249+zöldterület!K249+'város-község'!K249+könyvtár!K249+gyermekjólét!K249+közművelődés!K249+civilszerv!K249+Fertőző!K249+'Egyéb szociális'!K249+'NEM KELL!!családseg.'!K249+'NEM KELL!Önkorm elsz.'!K249</f>
        <v>0</v>
      </c>
      <c r="L250" s="71">
        <f>igazgatás!L249+adók!L250+temető!L249+rendezvények!L249+'téli közf.'!L249+hosszúi.közf.!L249+'út üzemelt.'!L249+közvilágítás!L249+zöldterület!L249+'város-község'!L249+könyvtár!L249+közművelődés!L249+gyermekjólét!L249+'Egyéb szociális'!L249+'NEM KELL!!családseg.'!L249+'NEM KELL!Önkorm elsz.'!L249</f>
        <v>0</v>
      </c>
      <c r="M250" s="71">
        <f>igazgatás!M249+adók!M250+temető!M249+rendezvények!M249+'téli közf.'!M249+hosszúi.közf.!M249+'út üzemelt.'!M249+közvilágítás!M249+zöldterület!M249+'város-község'!M249+könyvtár!M249+gyermekjólét!M249+közművelődés!M249+civilszerv!M249+Fertőző!M249+'Egyéb szociális'!M249+'NEM KELL!!családseg.'!M249+'NEM KELL!Önkorm elsz.'!M249</f>
        <v>0</v>
      </c>
      <c r="N250" s="71">
        <f>igazgatás!N249+adók!N250+temető!N249+rendezvények!N249+'téli közf.'!N249+hosszúi.közf.!N249+'út üzemelt.'!N249+közvilágítás!N249+zöldterület!N249+'város-község'!N249+könyvtár!N249+gyermekjólét!N249+közművelődés!N249+civilszerv!N249+Fertőző!N249+'Egyéb szociális'!N249+'NEM KELL!!családseg.'!N249+'NEM KELL!Önkorm elsz.'!N249</f>
        <v>0</v>
      </c>
      <c r="O250" s="133" t="str">
        <f t="shared" si="9"/>
        <v xml:space="preserve"> </v>
      </c>
      <c r="P250" s="71">
        <f>igazgatás!P249+adók!P250+temető!P249+rendezvények!P249+'téli közf.'!P249+hosszúi.közf.!P249+'út üzemelt.'!P249+közvilágítás!P249+zöldterület!P249+'város-község'!P249+könyvtár!P249+gyermekjólét!P249+közművelődés!P249+civilszerv!P249+Fertőző!P249+'Egyéb szociális'!P249+'NEM KELL!!családseg.'!P249+'NEM KELL!Önkorm elsz.'!P249</f>
        <v>0</v>
      </c>
    </row>
    <row r="251" spans="1:16" ht="15" customHeight="1" x14ac:dyDescent="0.2">
      <c r="A251" s="400" t="s">
        <v>483</v>
      </c>
      <c r="B251" s="401"/>
      <c r="C251" s="5" t="s">
        <v>442</v>
      </c>
      <c r="D251" s="16" t="s">
        <v>482</v>
      </c>
      <c r="E251" s="16"/>
      <c r="F251" s="71">
        <f>igazgatás!F250+adók!F251+temető!F250+rendezvények!F250+'téli közf.'!F250+hosszúi.közf.!F250+'út üzemelt.'!F250+közvilágítás!F250+zöldterület!F250+'város-község'!F250+könyvtár!F250+közművelődés!F250+gyermekjólét!F250+'Egyéb szociális'!F250+'NEM KELL!!családseg.'!F250+'NEM KELL!Önkorm elsz.'!F250</f>
        <v>0</v>
      </c>
      <c r="G251" s="71">
        <f>igazgatás!G250+adók!G251+temető!G250+rendezvények!G250+'téli közf.'!G250+hosszúi.közf.!G250+'út üzemelt.'!G250+közvilágítás!G250+zöldterület!G250+'város-község'!G250+könyvtár!G250+közművelődés!G250+gyermekjólét!G250+'Egyéb szociális'!G250+'NEM KELL!!családseg.'!G250+'NEM KELL!Önkorm elsz.'!G250</f>
        <v>0</v>
      </c>
      <c r="H251" s="71">
        <f>igazgatás!H250+adók!H251+temető!H250+rendezvények!H250+'téli közf.'!H250+hosszúi.közf.!H250+'út üzemelt.'!H250+közvilágítás!H250+zöldterület!H250+'város-község'!H250+könyvtár!H250+közművelődés!H250+gyermekjólét!H250+'Egyéb szociális'!H250+'NEM KELL!!családseg.'!H250+'NEM KELL!Önkorm elsz.'!H250</f>
        <v>0</v>
      </c>
      <c r="I251" s="71">
        <f>igazgatás!I250+adók!I251+temető!I250+rendezvények!I250+'téli közf.'!I250+hosszúi.közf.!I250+'út üzemelt.'!I250+közvilágítás!I250+zöldterület!I250+'város-község'!I250+könyvtár!I250+gyermekjólét!I250+közművelődés!I250+civilszerv!I250+Fertőző!I250+'Egyéb szociális'!I250+'NEM KELL!!családseg.'!I250+'NEM KELL!Önkorm elsz.'!I250</f>
        <v>0</v>
      </c>
      <c r="J251" s="133" t="str">
        <f t="shared" si="8"/>
        <v xml:space="preserve"> </v>
      </c>
      <c r="K251" s="71">
        <f>igazgatás!K250+adók!K251+temető!K250+rendezvények!K250+'téli közf.'!K250+hosszúi.közf.!K250+'út üzemelt.'!K250+közvilágítás!K250+zöldterület!K250+'város-község'!K250+könyvtár!K250+gyermekjólét!K250+közművelődés!K250+civilszerv!K250+Fertőző!K250+'Egyéb szociális'!K250+'NEM KELL!!családseg.'!K250+'NEM KELL!Önkorm elsz.'!K250</f>
        <v>0</v>
      </c>
      <c r="L251" s="71">
        <f>igazgatás!L250+adók!L251+temető!L250+rendezvények!L250+'téli közf.'!L250+hosszúi.közf.!L250+'út üzemelt.'!L250+közvilágítás!L250+zöldterület!L250+'város-község'!L250+könyvtár!L250+közművelődés!L250+gyermekjólét!L250+'Egyéb szociális'!L250+'NEM KELL!!családseg.'!L250+'NEM KELL!Önkorm elsz.'!L250</f>
        <v>0</v>
      </c>
      <c r="M251" s="71">
        <f>igazgatás!M250+adók!M251+temető!M250+rendezvények!M250+'téli közf.'!M250+hosszúi.közf.!M250+'út üzemelt.'!M250+közvilágítás!M250+zöldterület!M250+'város-község'!M250+könyvtár!M250+gyermekjólét!M250+közművelődés!M250+civilszerv!M250+Fertőző!M250+'Egyéb szociális'!M250+'NEM KELL!!családseg.'!M250+'NEM KELL!Önkorm elsz.'!M250</f>
        <v>0</v>
      </c>
      <c r="N251" s="71">
        <f>igazgatás!N250+adók!N251+temető!N250+rendezvények!N250+'téli közf.'!N250+hosszúi.közf.!N250+'út üzemelt.'!N250+közvilágítás!N250+zöldterület!N250+'város-község'!N250+könyvtár!N250+gyermekjólét!N250+közművelődés!N250+civilszerv!N250+Fertőző!N250+'Egyéb szociális'!N250+'NEM KELL!!családseg.'!N250+'NEM KELL!Önkorm elsz.'!N250</f>
        <v>0</v>
      </c>
      <c r="O251" s="133" t="str">
        <f t="shared" si="9"/>
        <v xml:space="preserve"> </v>
      </c>
      <c r="P251" s="71">
        <f>igazgatás!P250+adók!P251+temető!P250+rendezvények!P250+'téli közf.'!P250+hosszúi.közf.!P250+'út üzemelt.'!P250+közvilágítás!P250+zöldterület!P250+'város-község'!P250+könyvtár!P250+gyermekjólét!P250+közművelődés!P250+civilszerv!P250+Fertőző!P250+'Egyéb szociális'!P250+'NEM KELL!!családseg.'!P250+'NEM KELL!Önkorm elsz.'!P250</f>
        <v>0</v>
      </c>
    </row>
    <row r="252" spans="1:16" ht="15" customHeight="1" x14ac:dyDescent="0.2">
      <c r="A252" s="400" t="s">
        <v>484</v>
      </c>
      <c r="B252" s="401"/>
      <c r="C252" s="5" t="s">
        <v>444</v>
      </c>
      <c r="D252" s="16" t="s">
        <v>482</v>
      </c>
      <c r="E252" s="16"/>
      <c r="F252" s="71">
        <f>igazgatás!F251+adók!F252+temető!F251+rendezvények!F251+'téli közf.'!F251+hosszúi.közf.!F251+'út üzemelt.'!F251+közvilágítás!F251+zöldterület!F251+'város-község'!F251+könyvtár!F251+közművelődés!F251+gyermekjólét!F251+'Egyéb szociális'!F251+'NEM KELL!!családseg.'!F251+'NEM KELL!Önkorm elsz.'!F251</f>
        <v>0</v>
      </c>
      <c r="G252" s="71">
        <f>igazgatás!G251+adók!G252+temető!G251+rendezvények!G251+'téli közf.'!G251+hosszúi.közf.!G251+'út üzemelt.'!G251+közvilágítás!G251+zöldterület!G251+'város-község'!G251+könyvtár!G251+közművelődés!G251+gyermekjólét!G251+'Egyéb szociális'!G251+'NEM KELL!!családseg.'!G251+'NEM KELL!Önkorm elsz.'!G251</f>
        <v>0</v>
      </c>
      <c r="H252" s="71">
        <f>igazgatás!H251+adók!H252+temető!H251+rendezvények!H251+'téli közf.'!H251+hosszúi.közf.!H251+'út üzemelt.'!H251+közvilágítás!H251+zöldterület!H251+'város-község'!H251+könyvtár!H251+közművelődés!H251+gyermekjólét!H251+'Egyéb szociális'!H251+'NEM KELL!!családseg.'!H251+'NEM KELL!Önkorm elsz.'!H251</f>
        <v>0</v>
      </c>
      <c r="I252" s="71">
        <f>igazgatás!I251+adók!I252+temető!I251+rendezvények!I251+'téli közf.'!I251+hosszúi.közf.!I251+'út üzemelt.'!I251+közvilágítás!I251+zöldterület!I251+'város-község'!I251+könyvtár!I251+gyermekjólét!I251+közművelődés!I251+civilszerv!I251+Fertőző!I251+'Egyéb szociális'!I251+'NEM KELL!!családseg.'!I251+'NEM KELL!Önkorm elsz.'!I251</f>
        <v>0</v>
      </c>
      <c r="J252" s="133" t="str">
        <f t="shared" si="8"/>
        <v xml:space="preserve"> </v>
      </c>
      <c r="K252" s="71">
        <f>igazgatás!K251+adók!K252+temető!K251+rendezvények!K251+'téli közf.'!K251+hosszúi.közf.!K251+'út üzemelt.'!K251+közvilágítás!K251+zöldterület!K251+'város-község'!K251+könyvtár!K251+gyermekjólét!K251+közművelődés!K251+civilszerv!K251+Fertőző!K251+'Egyéb szociális'!K251+'NEM KELL!!családseg.'!K251+'NEM KELL!Önkorm elsz.'!K251</f>
        <v>0</v>
      </c>
      <c r="L252" s="71">
        <f>igazgatás!L251+adók!L252+temető!L251+rendezvények!L251+'téli közf.'!L251+hosszúi.közf.!L251+'út üzemelt.'!L251+közvilágítás!L251+zöldterület!L251+'város-község'!L251+könyvtár!L251+közművelődés!L251+gyermekjólét!L251+'Egyéb szociális'!L251+'NEM KELL!!családseg.'!L251+'NEM KELL!Önkorm elsz.'!L251</f>
        <v>0</v>
      </c>
      <c r="M252" s="71">
        <f>igazgatás!M251+adók!M252+temető!M251+rendezvények!M251+'téli közf.'!M251+hosszúi.közf.!M251+'út üzemelt.'!M251+közvilágítás!M251+zöldterület!M251+'város-község'!M251+könyvtár!M251+gyermekjólét!M251+közművelődés!M251+civilszerv!M251+Fertőző!M251+'Egyéb szociális'!M251+'NEM KELL!!családseg.'!M251+'NEM KELL!Önkorm elsz.'!M251</f>
        <v>0</v>
      </c>
      <c r="N252" s="71">
        <f>igazgatás!N251+adók!N252+temető!N251+rendezvények!N251+'téli közf.'!N251+hosszúi.közf.!N251+'út üzemelt.'!N251+közvilágítás!N251+zöldterület!N251+'város-község'!N251+könyvtár!N251+gyermekjólét!N251+közművelődés!N251+civilszerv!N251+Fertőző!N251+'Egyéb szociális'!N251+'NEM KELL!!családseg.'!N251+'NEM KELL!Önkorm elsz.'!N251</f>
        <v>0</v>
      </c>
      <c r="O252" s="133" t="str">
        <f t="shared" si="9"/>
        <v xml:space="preserve"> </v>
      </c>
      <c r="P252" s="71">
        <f>igazgatás!P251+adók!P252+temető!P251+rendezvények!P251+'téli közf.'!P251+hosszúi.közf.!P251+'út üzemelt.'!P251+közvilágítás!P251+zöldterület!P251+'város-község'!P251+könyvtár!P251+gyermekjólét!P251+közművelődés!P251+civilszerv!P251+Fertőző!P251+'Egyéb szociális'!P251+'NEM KELL!!családseg.'!P251+'NEM KELL!Önkorm elsz.'!P251</f>
        <v>0</v>
      </c>
    </row>
    <row r="253" spans="1:16" ht="15" customHeight="1" x14ac:dyDescent="0.2">
      <c r="A253" s="400" t="s">
        <v>485</v>
      </c>
      <c r="B253" s="401"/>
      <c r="C253" s="5" t="s">
        <v>446</v>
      </c>
      <c r="D253" s="16" t="s">
        <v>482</v>
      </c>
      <c r="E253" s="16"/>
      <c r="F253" s="71">
        <f>igazgatás!F252+adók!F253+temető!F252+rendezvények!F252+'téli közf.'!F252+hosszúi.közf.!F252+'út üzemelt.'!F252+közvilágítás!F252+zöldterület!F252+'város-község'!F252+könyvtár!F252+közművelődés!F252+gyermekjólét!F252+'Egyéb szociális'!F252+'NEM KELL!!családseg.'!F252+'NEM KELL!Önkorm elsz.'!F252</f>
        <v>0</v>
      </c>
      <c r="G253" s="71">
        <f>igazgatás!G252+adók!G253+temető!G252+rendezvények!G252+'téli közf.'!G252+hosszúi.közf.!G252+'út üzemelt.'!G252+közvilágítás!G252+zöldterület!G252+'város-község'!G252+könyvtár!G252+közművelődés!G252+gyermekjólét!G252+'Egyéb szociális'!G252+'NEM KELL!!családseg.'!G252+'NEM KELL!Önkorm elsz.'!G252</f>
        <v>0</v>
      </c>
      <c r="H253" s="71">
        <f>igazgatás!H252+adók!H253+temető!H252+rendezvények!H252+'téli közf.'!H252+hosszúi.közf.!H252+'út üzemelt.'!H252+közvilágítás!H252+zöldterület!H252+'város-község'!H252+könyvtár!H252+közművelődés!H252+gyermekjólét!H252+'Egyéb szociális'!H252+'NEM KELL!!családseg.'!H252+'NEM KELL!Önkorm elsz.'!H252</f>
        <v>0</v>
      </c>
      <c r="I253" s="71">
        <f>igazgatás!I252+adók!I253+temető!I252+rendezvények!I252+'téli közf.'!I252+hosszúi.közf.!I252+'út üzemelt.'!I252+közvilágítás!I252+zöldterület!I252+'város-község'!I252+könyvtár!I252+gyermekjólét!I252+közművelődés!I252+civilszerv!I252+Fertőző!I252+'Egyéb szociális'!I252+'NEM KELL!!családseg.'!I252+'NEM KELL!Önkorm elsz.'!I252</f>
        <v>0</v>
      </c>
      <c r="J253" s="133" t="str">
        <f t="shared" si="8"/>
        <v xml:space="preserve"> </v>
      </c>
      <c r="K253" s="71">
        <f>igazgatás!K252+adók!K253+temető!K252+rendezvények!K252+'téli közf.'!K252+hosszúi.közf.!K252+'út üzemelt.'!K252+közvilágítás!K252+zöldterület!K252+'város-község'!K252+könyvtár!K252+gyermekjólét!K252+közművelődés!K252+civilszerv!K252+Fertőző!K252+'Egyéb szociális'!K252+'NEM KELL!!családseg.'!K252+'NEM KELL!Önkorm elsz.'!K252</f>
        <v>0</v>
      </c>
      <c r="L253" s="71">
        <f>igazgatás!L252+adók!L253+temető!L252+rendezvények!L252+'téli közf.'!L252+hosszúi.közf.!L252+'út üzemelt.'!L252+közvilágítás!L252+zöldterület!L252+'város-község'!L252+könyvtár!L252+közművelődés!L252+gyermekjólét!L252+'Egyéb szociális'!L252+'NEM KELL!!családseg.'!L252+'NEM KELL!Önkorm elsz.'!L252</f>
        <v>0</v>
      </c>
      <c r="M253" s="71">
        <f>igazgatás!M252+adók!M253+temető!M252+rendezvények!M252+'téli közf.'!M252+hosszúi.közf.!M252+'út üzemelt.'!M252+közvilágítás!M252+zöldterület!M252+'város-község'!M252+könyvtár!M252+gyermekjólét!M252+közművelődés!M252+civilszerv!M252+Fertőző!M252+'Egyéb szociális'!M252+'NEM KELL!!családseg.'!M252+'NEM KELL!Önkorm elsz.'!M252</f>
        <v>0</v>
      </c>
      <c r="N253" s="71">
        <f>igazgatás!N252+adók!N253+temető!N252+rendezvények!N252+'téli közf.'!N252+hosszúi.közf.!N252+'út üzemelt.'!N252+közvilágítás!N252+zöldterület!N252+'város-község'!N252+könyvtár!N252+gyermekjólét!N252+közművelődés!N252+civilszerv!N252+Fertőző!N252+'Egyéb szociális'!N252+'NEM KELL!!családseg.'!N252+'NEM KELL!Önkorm elsz.'!N252</f>
        <v>0</v>
      </c>
      <c r="O253" s="133" t="str">
        <f t="shared" si="9"/>
        <v xml:space="preserve"> </v>
      </c>
      <c r="P253" s="71">
        <f>igazgatás!P252+adók!P253+temető!P252+rendezvények!P252+'téli közf.'!P252+hosszúi.közf.!P252+'út üzemelt.'!P252+közvilágítás!P252+zöldterület!P252+'város-község'!P252+könyvtár!P252+gyermekjólét!P252+közművelődés!P252+civilszerv!P252+Fertőző!P252+'Egyéb szociális'!P252+'NEM KELL!!családseg.'!P252+'NEM KELL!Önkorm elsz.'!P252</f>
        <v>0</v>
      </c>
    </row>
    <row r="254" spans="1:16" ht="15" customHeight="1" x14ac:dyDescent="0.2">
      <c r="A254" s="400" t="s">
        <v>486</v>
      </c>
      <c r="B254" s="401"/>
      <c r="C254" s="3" t="s">
        <v>448</v>
      </c>
      <c r="D254" s="16" t="s">
        <v>482</v>
      </c>
      <c r="E254" s="16"/>
      <c r="F254" s="71">
        <f>igazgatás!F253+adók!F254+temető!F253+rendezvények!F253+'téli közf.'!F253+hosszúi.közf.!F253+'út üzemelt.'!F253+közvilágítás!F253+zöldterület!F253+'város-község'!F253+könyvtár!F253+közművelődés!F253+gyermekjólét!F253+'Egyéb szociális'!F253+'NEM KELL!!családseg.'!F253+'NEM KELL!Önkorm elsz.'!F253</f>
        <v>0</v>
      </c>
      <c r="G254" s="71">
        <f>igazgatás!G253+adók!G254+temető!G253+rendezvények!G253+'téli közf.'!G253+hosszúi.közf.!G253+'út üzemelt.'!G253+közvilágítás!G253+zöldterület!G253+'város-község'!G253+könyvtár!G253+közművelődés!G253+gyermekjólét!G253+'Egyéb szociális'!G253+'NEM KELL!!családseg.'!G253+'NEM KELL!Önkorm elsz.'!G253</f>
        <v>0</v>
      </c>
      <c r="H254" s="71">
        <f>igazgatás!H253+adók!H254+temető!H253+rendezvények!H253+'téli közf.'!H253+hosszúi.közf.!H253+'út üzemelt.'!H253+közvilágítás!H253+zöldterület!H253+'város-község'!H253+könyvtár!H253+közművelődés!H253+gyermekjólét!H253+'Egyéb szociális'!H253+'NEM KELL!!családseg.'!H253+'NEM KELL!Önkorm elsz.'!H253</f>
        <v>0</v>
      </c>
      <c r="I254" s="71">
        <f>igazgatás!I253+adók!I254+temető!I253+rendezvények!I253+'téli közf.'!I253+hosszúi.közf.!I253+'út üzemelt.'!I253+közvilágítás!I253+zöldterület!I253+'város-község'!I253+könyvtár!I253+gyermekjólét!I253+közművelődés!I253+civilszerv!I253+Fertőző!I253+'Egyéb szociális'!I253+'NEM KELL!!családseg.'!I253+'NEM KELL!Önkorm elsz.'!I253</f>
        <v>0</v>
      </c>
      <c r="J254" s="133" t="str">
        <f t="shared" si="8"/>
        <v xml:space="preserve"> </v>
      </c>
      <c r="K254" s="71">
        <f>igazgatás!K253+adók!K254+temető!K253+rendezvények!K253+'téli közf.'!K253+hosszúi.közf.!K253+'út üzemelt.'!K253+közvilágítás!K253+zöldterület!K253+'város-község'!K253+könyvtár!K253+gyermekjólét!K253+közművelődés!K253+civilszerv!K253+Fertőző!K253+'Egyéb szociális'!K253+'NEM KELL!!családseg.'!K253+'NEM KELL!Önkorm elsz.'!K253</f>
        <v>0</v>
      </c>
      <c r="L254" s="71">
        <f>igazgatás!L253+adók!L254+temető!L253+rendezvények!L253+'téli közf.'!L253+hosszúi.közf.!L253+'út üzemelt.'!L253+közvilágítás!L253+zöldterület!L253+'város-község'!L253+könyvtár!L253+közművelődés!L253+gyermekjólét!L253+'Egyéb szociális'!L253+'NEM KELL!!családseg.'!L253+'NEM KELL!Önkorm elsz.'!L253</f>
        <v>0</v>
      </c>
      <c r="M254" s="71">
        <f>igazgatás!M253+adók!M254+temető!M253+rendezvények!M253+'téli közf.'!M253+hosszúi.közf.!M253+'út üzemelt.'!M253+közvilágítás!M253+zöldterület!M253+'város-község'!M253+könyvtár!M253+gyermekjólét!M253+közművelődés!M253+civilszerv!M253+Fertőző!M253+'Egyéb szociális'!M253+'NEM KELL!!családseg.'!M253+'NEM KELL!Önkorm elsz.'!M253</f>
        <v>0</v>
      </c>
      <c r="N254" s="71">
        <f>igazgatás!N253+adók!N254+temető!N253+rendezvények!N253+'téli közf.'!N253+hosszúi.közf.!N253+'út üzemelt.'!N253+közvilágítás!N253+zöldterület!N253+'város-község'!N253+könyvtár!N253+gyermekjólét!N253+közművelődés!N253+civilszerv!N253+Fertőző!N253+'Egyéb szociális'!N253+'NEM KELL!!családseg.'!N253+'NEM KELL!Önkorm elsz.'!N253</f>
        <v>0</v>
      </c>
      <c r="O254" s="133" t="str">
        <f t="shared" si="9"/>
        <v xml:space="preserve"> </v>
      </c>
      <c r="P254" s="71">
        <f>igazgatás!P253+adók!P254+temető!P253+rendezvények!P253+'téli közf.'!P253+hosszúi.közf.!P253+'út üzemelt.'!P253+közvilágítás!P253+zöldterület!P253+'város-község'!P253+könyvtár!P253+gyermekjólét!P253+közművelődés!P253+civilszerv!P253+Fertőző!P253+'Egyéb szociális'!P253+'NEM KELL!!családseg.'!P253+'NEM KELL!Önkorm elsz.'!P253</f>
        <v>0</v>
      </c>
    </row>
    <row r="255" spans="1:16" ht="15" customHeight="1" x14ac:dyDescent="0.2">
      <c r="A255" s="400" t="s">
        <v>487</v>
      </c>
      <c r="B255" s="401"/>
      <c r="C255" s="3" t="s">
        <v>450</v>
      </c>
      <c r="D255" s="16" t="s">
        <v>482</v>
      </c>
      <c r="E255" s="16"/>
      <c r="F255" s="71">
        <f>igazgatás!F254+adók!F255+temető!F254+rendezvények!F254+'téli közf.'!F254+hosszúi.közf.!F254+'út üzemelt.'!F254+közvilágítás!F254+zöldterület!F254+'város-község'!F254+könyvtár!F254+közművelődés!F254+gyermekjólét!F254+'Egyéb szociális'!F254+'NEM KELL!!családseg.'!F254+'NEM KELL!Önkorm elsz.'!F254</f>
        <v>0</v>
      </c>
      <c r="G255" s="71">
        <f>igazgatás!G254+adók!G255+temető!G254+rendezvények!G254+'téli közf.'!G254+hosszúi.közf.!G254+'út üzemelt.'!G254+közvilágítás!G254+zöldterület!G254+'város-község'!G254+könyvtár!G254+közművelődés!G254+gyermekjólét!G254+'Egyéb szociális'!G254+'NEM KELL!!családseg.'!G254+'NEM KELL!Önkorm elsz.'!G254</f>
        <v>0</v>
      </c>
      <c r="H255" s="71">
        <f>igazgatás!H254+adók!H255+temető!H254+rendezvények!H254+'téli közf.'!H254+hosszúi.közf.!H254+'út üzemelt.'!H254+közvilágítás!H254+zöldterület!H254+'város-község'!H254+könyvtár!H254+közművelődés!H254+gyermekjólét!H254+'Egyéb szociális'!H254+'NEM KELL!!családseg.'!H254+'NEM KELL!Önkorm elsz.'!H254</f>
        <v>0</v>
      </c>
      <c r="I255" s="71">
        <f>igazgatás!I254+adók!I255+temető!I254+rendezvények!I254+'téli közf.'!I254+hosszúi.közf.!I254+'út üzemelt.'!I254+közvilágítás!I254+zöldterület!I254+'város-község'!I254+könyvtár!I254+gyermekjólét!I254+közművelődés!I254+civilszerv!I254+Fertőző!I254+'Egyéb szociális'!I254+'NEM KELL!!családseg.'!I254+'NEM KELL!Önkorm elsz.'!I254</f>
        <v>0</v>
      </c>
      <c r="J255" s="133" t="str">
        <f t="shared" si="8"/>
        <v xml:space="preserve"> </v>
      </c>
      <c r="K255" s="71">
        <f>igazgatás!K254+adók!K255+temető!K254+rendezvények!K254+'téli közf.'!K254+hosszúi.közf.!K254+'út üzemelt.'!K254+közvilágítás!K254+zöldterület!K254+'város-község'!K254+könyvtár!K254+gyermekjólét!K254+közművelődés!K254+civilszerv!K254+Fertőző!K254+'Egyéb szociális'!K254+'NEM KELL!!családseg.'!K254+'NEM KELL!Önkorm elsz.'!K254</f>
        <v>0</v>
      </c>
      <c r="L255" s="71">
        <f>igazgatás!L254+adók!L255+temető!L254+rendezvények!L254+'téli közf.'!L254+hosszúi.közf.!L254+'út üzemelt.'!L254+közvilágítás!L254+zöldterület!L254+'város-község'!L254+könyvtár!L254+közművelődés!L254+gyermekjólét!L254+'Egyéb szociális'!L254+'NEM KELL!!családseg.'!L254+'NEM KELL!Önkorm elsz.'!L254</f>
        <v>0</v>
      </c>
      <c r="M255" s="71">
        <f>igazgatás!M254+adók!M255+temető!M254+rendezvények!M254+'téli közf.'!M254+hosszúi.közf.!M254+'út üzemelt.'!M254+közvilágítás!M254+zöldterület!M254+'város-község'!M254+könyvtár!M254+gyermekjólét!M254+közművelődés!M254+civilszerv!M254+Fertőző!M254+'Egyéb szociális'!M254+'NEM KELL!!családseg.'!M254+'NEM KELL!Önkorm elsz.'!M254</f>
        <v>0</v>
      </c>
      <c r="N255" s="71">
        <f>igazgatás!N254+adók!N255+temető!N254+rendezvények!N254+'téli közf.'!N254+hosszúi.közf.!N254+'út üzemelt.'!N254+közvilágítás!N254+zöldterület!N254+'város-község'!N254+könyvtár!N254+gyermekjólét!N254+közművelődés!N254+civilszerv!N254+Fertőző!N254+'Egyéb szociális'!N254+'NEM KELL!!családseg.'!N254+'NEM KELL!Önkorm elsz.'!N254</f>
        <v>0</v>
      </c>
      <c r="O255" s="133" t="str">
        <f t="shared" si="9"/>
        <v xml:space="preserve"> </v>
      </c>
      <c r="P255" s="71">
        <f>igazgatás!P254+adók!P255+temető!P254+rendezvények!P254+'téli közf.'!P254+hosszúi.közf.!P254+'út üzemelt.'!P254+közvilágítás!P254+zöldterület!P254+'város-község'!P254+könyvtár!P254+gyermekjólét!P254+közművelődés!P254+civilszerv!P254+Fertőző!P254+'Egyéb szociális'!P254+'NEM KELL!!családseg.'!P254+'NEM KELL!Önkorm elsz.'!P254</f>
        <v>0</v>
      </c>
    </row>
    <row r="256" spans="1:16" ht="25.5" customHeight="1" x14ac:dyDescent="0.2">
      <c r="A256" s="400" t="s">
        <v>488</v>
      </c>
      <c r="B256" s="401"/>
      <c r="C256" s="3" t="s">
        <v>452</v>
      </c>
      <c r="D256" s="16" t="s">
        <v>482</v>
      </c>
      <c r="E256" s="16"/>
      <c r="F256" s="71">
        <f>igazgatás!F255+adók!F256+temető!F255+rendezvények!F255+'téli közf.'!F255+hosszúi.közf.!F255+'út üzemelt.'!F255+közvilágítás!F255+zöldterület!F255+'város-község'!F255+könyvtár!F255+közművelődés!F255+gyermekjólét!F255+'Egyéb szociális'!F255+'NEM KELL!!családseg.'!F255+'NEM KELL!Önkorm elsz.'!F255</f>
        <v>0</v>
      </c>
      <c r="G256" s="71">
        <f>igazgatás!G255+adók!G256+temető!G255+rendezvények!G255+'téli közf.'!G255+hosszúi.közf.!G255+'út üzemelt.'!G255+közvilágítás!G255+zöldterület!G255+'város-község'!G255+könyvtár!G255+közművelődés!G255+gyermekjólét!G255+'Egyéb szociális'!G255+'NEM KELL!!családseg.'!G255+'NEM KELL!Önkorm elsz.'!G255</f>
        <v>0</v>
      </c>
      <c r="H256" s="71">
        <f>igazgatás!H255+adók!H256+temető!H255+rendezvények!H255+'téli közf.'!H255+hosszúi.közf.!H255+'út üzemelt.'!H255+közvilágítás!H255+zöldterület!H255+'város-község'!H255+könyvtár!H255+közművelődés!H255+gyermekjólét!H255+'Egyéb szociális'!H255+'NEM KELL!!családseg.'!H255+'NEM KELL!Önkorm elsz.'!H255</f>
        <v>0</v>
      </c>
      <c r="I256" s="71">
        <f>igazgatás!I255+adók!I256+temető!I255+rendezvények!I255+'téli közf.'!I255+hosszúi.közf.!I255+'út üzemelt.'!I255+közvilágítás!I255+zöldterület!I255+'város-község'!I255+könyvtár!I255+gyermekjólét!I255+közművelődés!I255+civilszerv!I255+Fertőző!I255+'Egyéb szociális'!I255+'NEM KELL!!családseg.'!I255+'NEM KELL!Önkorm elsz.'!I255</f>
        <v>0</v>
      </c>
      <c r="J256" s="133" t="str">
        <f t="shared" si="8"/>
        <v xml:space="preserve"> </v>
      </c>
      <c r="K256" s="71">
        <f>igazgatás!K255+adók!K256+temető!K255+rendezvények!K255+'téli közf.'!K255+hosszúi.közf.!K255+'út üzemelt.'!K255+közvilágítás!K255+zöldterület!K255+'város-község'!K255+könyvtár!K255+gyermekjólét!K255+közművelődés!K255+civilszerv!K255+Fertőző!K255+'Egyéb szociális'!K255+'NEM KELL!!családseg.'!K255+'NEM KELL!Önkorm elsz.'!K255</f>
        <v>0</v>
      </c>
      <c r="L256" s="71">
        <f>igazgatás!L255+adók!L256+temető!L255+rendezvények!L255+'téli közf.'!L255+hosszúi.közf.!L255+'út üzemelt.'!L255+közvilágítás!L255+zöldterület!L255+'város-község'!L255+könyvtár!L255+közművelődés!L255+gyermekjólét!L255+'Egyéb szociális'!L255+'NEM KELL!!családseg.'!L255+'NEM KELL!Önkorm elsz.'!L255</f>
        <v>0</v>
      </c>
      <c r="M256" s="71">
        <f>igazgatás!M255+adók!M256+temető!M255+rendezvények!M255+'téli közf.'!M255+hosszúi.közf.!M255+'út üzemelt.'!M255+közvilágítás!M255+zöldterület!M255+'város-község'!M255+könyvtár!M255+gyermekjólét!M255+közművelődés!M255+civilszerv!M255+Fertőző!M255+'Egyéb szociális'!M255+'NEM KELL!!családseg.'!M255+'NEM KELL!Önkorm elsz.'!M255</f>
        <v>0</v>
      </c>
      <c r="N256" s="71">
        <f>igazgatás!N255+adók!N256+temető!N255+rendezvények!N255+'téli közf.'!N255+hosszúi.közf.!N255+'út üzemelt.'!N255+közvilágítás!N255+zöldterület!N255+'város-község'!N255+könyvtár!N255+gyermekjólét!N255+közművelődés!N255+civilszerv!N255+Fertőző!N255+'Egyéb szociális'!N255+'NEM KELL!!családseg.'!N255+'NEM KELL!Önkorm elsz.'!N255</f>
        <v>0</v>
      </c>
      <c r="O256" s="133" t="str">
        <f t="shared" si="9"/>
        <v xml:space="preserve"> </v>
      </c>
      <c r="P256" s="71">
        <f>igazgatás!P255+adók!P256+temető!P255+rendezvények!P255+'téli közf.'!P255+hosszúi.közf.!P255+'út üzemelt.'!P255+közvilágítás!P255+zöldterület!P255+'város-község'!P255+könyvtár!P255+gyermekjólét!P255+közművelődés!P255+civilszerv!P255+Fertőző!P255+'Egyéb szociális'!P255+'NEM KELL!!családseg.'!P255+'NEM KELL!Önkorm elsz.'!P255</f>
        <v>0</v>
      </c>
    </row>
    <row r="257" spans="1:16" ht="15" customHeight="1" x14ac:dyDescent="0.2">
      <c r="A257" s="400" t="s">
        <v>489</v>
      </c>
      <c r="B257" s="401"/>
      <c r="C257" s="5" t="s">
        <v>454</v>
      </c>
      <c r="D257" s="16" t="s">
        <v>482</v>
      </c>
      <c r="E257" s="16"/>
      <c r="F257" s="71">
        <f>igazgatás!F256+adók!F257+temető!F256+rendezvények!F256+'téli közf.'!F256+hosszúi.közf.!F256+'út üzemelt.'!F256+közvilágítás!F256+zöldterület!F256+'város-község'!F256+könyvtár!F256+közművelődés!F256+gyermekjólét!F256+'Egyéb szociális'!F256+'NEM KELL!!családseg.'!F256+'NEM KELL!Önkorm elsz.'!F256</f>
        <v>0</v>
      </c>
      <c r="G257" s="71">
        <f>igazgatás!G256+adók!G257+temető!G256+rendezvények!G256+'téli közf.'!G256+hosszúi.közf.!G256+'út üzemelt.'!G256+közvilágítás!G256+zöldterület!G256+'város-község'!G256+könyvtár!G256+közművelődés!G256+gyermekjólét!G256+'Egyéb szociális'!G256+'NEM KELL!!családseg.'!G256+'NEM KELL!Önkorm elsz.'!G256</f>
        <v>0</v>
      </c>
      <c r="H257" s="71">
        <f>igazgatás!H256+adók!H257+temető!H256+rendezvények!H256+'téli közf.'!H256+hosszúi.közf.!H256+'út üzemelt.'!H256+közvilágítás!H256+zöldterület!H256+'város-község'!H256+könyvtár!H256+közművelődés!H256+gyermekjólét!H256+'Egyéb szociális'!H256+'NEM KELL!!családseg.'!H256+'NEM KELL!Önkorm elsz.'!H256</f>
        <v>0</v>
      </c>
      <c r="I257" s="71">
        <f>igazgatás!I256+adók!I257+temető!I256+rendezvények!I256+'téli közf.'!I256+hosszúi.közf.!I256+'út üzemelt.'!I256+közvilágítás!I256+zöldterület!I256+'város-község'!I256+könyvtár!I256+gyermekjólét!I256+közművelődés!I256+civilszerv!I256+Fertőző!I256+'Egyéb szociális'!I256+'NEM KELL!!családseg.'!I256+'NEM KELL!Önkorm elsz.'!I256</f>
        <v>0</v>
      </c>
      <c r="J257" s="133" t="str">
        <f t="shared" si="8"/>
        <v xml:space="preserve"> </v>
      </c>
      <c r="K257" s="71">
        <f>igazgatás!K256+adók!K257+temető!K256+rendezvények!K256+'téli közf.'!K256+hosszúi.közf.!K256+'út üzemelt.'!K256+közvilágítás!K256+zöldterület!K256+'város-község'!K256+könyvtár!K256+gyermekjólét!K256+közművelődés!K256+civilszerv!K256+Fertőző!K256+'Egyéb szociális'!K256+'NEM KELL!!családseg.'!K256+'NEM KELL!Önkorm elsz.'!K256</f>
        <v>0</v>
      </c>
      <c r="L257" s="71">
        <f>igazgatás!L256+adók!L257+temető!L256+rendezvények!L256+'téli közf.'!L256+hosszúi.közf.!L256+'út üzemelt.'!L256+közvilágítás!L256+zöldterület!L256+'város-község'!L256+könyvtár!L256+közművelődés!L256+gyermekjólét!L256+'Egyéb szociális'!L256+'NEM KELL!!családseg.'!L256+'NEM KELL!Önkorm elsz.'!L256</f>
        <v>0</v>
      </c>
      <c r="M257" s="71">
        <f>igazgatás!M256+adók!M257+temető!M256+rendezvények!M256+'téli közf.'!M256+hosszúi.közf.!M256+'út üzemelt.'!M256+közvilágítás!M256+zöldterület!M256+'város-község'!M256+könyvtár!M256+gyermekjólét!M256+közművelődés!M256+civilszerv!M256+Fertőző!M256+'Egyéb szociális'!M256+'NEM KELL!!családseg.'!M256+'NEM KELL!Önkorm elsz.'!M256</f>
        <v>0</v>
      </c>
      <c r="N257" s="71">
        <f>igazgatás!N256+adók!N257+temető!N256+rendezvények!N256+'téli közf.'!N256+hosszúi.közf.!N256+'út üzemelt.'!N256+közvilágítás!N256+zöldterület!N256+'város-község'!N256+könyvtár!N256+gyermekjólét!N256+közművelődés!N256+civilszerv!N256+Fertőző!N256+'Egyéb szociális'!N256+'NEM KELL!!családseg.'!N256+'NEM KELL!Önkorm elsz.'!N256</f>
        <v>0</v>
      </c>
      <c r="O257" s="133" t="str">
        <f t="shared" si="9"/>
        <v xml:space="preserve"> </v>
      </c>
      <c r="P257" s="71">
        <f>igazgatás!P256+adók!P257+temető!P256+rendezvények!P256+'téli közf.'!P256+hosszúi.közf.!P256+'út üzemelt.'!P256+közvilágítás!P256+zöldterület!P256+'város-község'!P256+könyvtár!P256+gyermekjólét!P256+közművelődés!P256+civilszerv!P256+Fertőző!P256+'Egyéb szociális'!P256+'NEM KELL!!családseg.'!P256+'NEM KELL!Önkorm elsz.'!P256</f>
        <v>0</v>
      </c>
    </row>
    <row r="258" spans="1:16" ht="15" customHeight="1" x14ac:dyDescent="0.2">
      <c r="A258" s="400" t="s">
        <v>490</v>
      </c>
      <c r="B258" s="401"/>
      <c r="C258" s="5" t="s">
        <v>456</v>
      </c>
      <c r="D258" s="16" t="s">
        <v>482</v>
      </c>
      <c r="E258" s="16"/>
      <c r="F258" s="71">
        <f>igazgatás!F257+adók!F258+temető!F257+rendezvények!F257+'téli közf.'!F257+hosszúi.közf.!F257+'út üzemelt.'!F257+közvilágítás!F257+zöldterület!F257+'város-község'!F257+könyvtár!F257+közművelődés!F257+gyermekjólét!F257+'Egyéb szociális'!F257+'NEM KELL!!családseg.'!F257+'NEM KELL!Önkorm elsz.'!F257</f>
        <v>0</v>
      </c>
      <c r="G258" s="71">
        <f>igazgatás!G257+adók!G258+temető!G257+rendezvények!G257+'téli közf.'!G257+hosszúi.közf.!G257+'út üzemelt.'!G257+közvilágítás!G257+zöldterület!G257+'város-község'!G257+könyvtár!G257+közművelődés!G257+gyermekjólét!G257+'Egyéb szociális'!G257+'NEM KELL!!családseg.'!G257+'NEM KELL!Önkorm elsz.'!G257</f>
        <v>0</v>
      </c>
      <c r="H258" s="71">
        <f>igazgatás!H257+adók!H258+temető!H257+rendezvények!H257+'téli közf.'!H257+hosszúi.közf.!H257+'út üzemelt.'!H257+közvilágítás!H257+zöldterület!H257+'város-község'!H257+könyvtár!H257+közművelődés!H257+gyermekjólét!H257+'Egyéb szociális'!H257+'NEM KELL!!családseg.'!H257+'NEM KELL!Önkorm elsz.'!H257</f>
        <v>0</v>
      </c>
      <c r="I258" s="71">
        <f>igazgatás!I257+adók!I258+temető!I257+rendezvények!I257+'téli közf.'!I257+hosszúi.közf.!I257+'út üzemelt.'!I257+közvilágítás!I257+zöldterület!I257+'város-község'!I257+könyvtár!I257+gyermekjólét!I257+közművelődés!I257+civilszerv!I257+Fertőző!I257+'Egyéb szociális'!I257+'NEM KELL!!családseg.'!I257+'NEM KELL!Önkorm elsz.'!I257</f>
        <v>0</v>
      </c>
      <c r="J258" s="133" t="str">
        <f t="shared" si="8"/>
        <v xml:space="preserve"> </v>
      </c>
      <c r="K258" s="71">
        <f>igazgatás!K257+adók!K258+temető!K257+rendezvények!K257+'téli közf.'!K257+hosszúi.közf.!K257+'út üzemelt.'!K257+közvilágítás!K257+zöldterület!K257+'város-község'!K257+könyvtár!K257+gyermekjólét!K257+közművelődés!K257+civilszerv!K257+Fertőző!K257+'Egyéb szociális'!K257+'NEM KELL!!családseg.'!K257+'NEM KELL!Önkorm elsz.'!K257</f>
        <v>0</v>
      </c>
      <c r="L258" s="71">
        <f>igazgatás!L257+adók!L258+temető!L257+rendezvények!L257+'téli közf.'!L257+hosszúi.közf.!L257+'út üzemelt.'!L257+közvilágítás!L257+zöldterület!L257+'város-község'!L257+könyvtár!L257+közművelődés!L257+gyermekjólét!L257+'Egyéb szociális'!L257+'NEM KELL!!családseg.'!L257+'NEM KELL!Önkorm elsz.'!L257</f>
        <v>0</v>
      </c>
      <c r="M258" s="71">
        <f>igazgatás!M257+adók!M258+temető!M257+rendezvények!M257+'téli közf.'!M257+hosszúi.közf.!M257+'út üzemelt.'!M257+közvilágítás!M257+zöldterület!M257+'város-község'!M257+könyvtár!M257+gyermekjólét!M257+közművelődés!M257+civilszerv!M257+Fertőző!M257+'Egyéb szociális'!M257+'NEM KELL!!családseg.'!M257+'NEM KELL!Önkorm elsz.'!M257</f>
        <v>0</v>
      </c>
      <c r="N258" s="71">
        <f>igazgatás!N257+adók!N258+temető!N257+rendezvények!N257+'téli közf.'!N257+hosszúi.közf.!N257+'út üzemelt.'!N257+közvilágítás!N257+zöldterület!N257+'város-község'!N257+könyvtár!N257+gyermekjólét!N257+közművelődés!N257+civilszerv!N257+Fertőző!N257+'Egyéb szociális'!N257+'NEM KELL!!családseg.'!N257+'NEM KELL!Önkorm elsz.'!N257</f>
        <v>0</v>
      </c>
      <c r="O258" s="133" t="str">
        <f t="shared" si="9"/>
        <v xml:space="preserve"> </v>
      </c>
      <c r="P258" s="71">
        <f>igazgatás!P257+adók!P258+temető!P257+rendezvények!P257+'téli közf.'!P257+hosszúi.közf.!P257+'út üzemelt.'!P257+közvilágítás!P257+zöldterület!P257+'város-község'!P257+könyvtár!P257+gyermekjólét!P257+közművelődés!P257+civilszerv!P257+Fertőző!P257+'Egyéb szociális'!P257+'NEM KELL!!családseg.'!P257+'NEM KELL!Önkorm elsz.'!P257</f>
        <v>0</v>
      </c>
    </row>
    <row r="259" spans="1:16" ht="15" customHeight="1" x14ac:dyDescent="0.2">
      <c r="A259" s="400" t="s">
        <v>491</v>
      </c>
      <c r="B259" s="401"/>
      <c r="C259" s="5" t="s">
        <v>458</v>
      </c>
      <c r="D259" s="16" t="s">
        <v>482</v>
      </c>
      <c r="E259" s="16"/>
      <c r="F259" s="71">
        <f>igazgatás!F258+adók!F259+temető!F258+rendezvények!F258+'téli közf.'!F258+hosszúi.közf.!F258+'út üzemelt.'!F258+közvilágítás!F258+zöldterület!F258+'város-község'!F258+könyvtár!F258+közművelődés!F258+gyermekjólét!F258+'Egyéb szociális'!F258+'NEM KELL!!családseg.'!F258+'NEM KELL!Önkorm elsz.'!F258</f>
        <v>0</v>
      </c>
      <c r="G259" s="71">
        <f>igazgatás!G258+adók!G259+temető!G258+rendezvények!G258+'téli közf.'!G258+hosszúi.közf.!G258+'út üzemelt.'!G258+közvilágítás!G258+zöldterület!G258+'város-község'!G258+könyvtár!G258+közművelődés!G258+gyermekjólét!G258+'Egyéb szociális'!G258+'NEM KELL!!családseg.'!G258+'NEM KELL!Önkorm elsz.'!G258</f>
        <v>0</v>
      </c>
      <c r="H259" s="71">
        <f>igazgatás!H258+adók!H259+temető!H258+rendezvények!H258+'téli közf.'!H258+hosszúi.közf.!H258+'út üzemelt.'!H258+közvilágítás!H258+zöldterület!H258+'város-község'!H258+könyvtár!H258+közművelődés!H258+gyermekjólét!H258+'Egyéb szociális'!H258+'NEM KELL!!családseg.'!H258+'NEM KELL!Önkorm elsz.'!H258</f>
        <v>0</v>
      </c>
      <c r="I259" s="71">
        <f>igazgatás!I258+adók!I259+temető!I258+rendezvények!I258+'téli közf.'!I258+hosszúi.közf.!I258+'út üzemelt.'!I258+közvilágítás!I258+zöldterület!I258+'város-község'!I258+könyvtár!I258+gyermekjólét!I258+közművelődés!I258+civilszerv!I258+Fertőző!I258+'Egyéb szociális'!I258+'NEM KELL!!családseg.'!I258+'NEM KELL!Önkorm elsz.'!I258</f>
        <v>0</v>
      </c>
      <c r="J259" s="133" t="str">
        <f t="shared" si="8"/>
        <v xml:space="preserve"> </v>
      </c>
      <c r="K259" s="71">
        <f>igazgatás!K258+adók!K259+temető!K258+rendezvények!K258+'téli közf.'!K258+hosszúi.közf.!K258+'út üzemelt.'!K258+közvilágítás!K258+zöldterület!K258+'város-község'!K258+könyvtár!K258+gyermekjólét!K258+közművelődés!K258+civilszerv!K258+Fertőző!K258+'Egyéb szociális'!K258+'NEM KELL!!családseg.'!K258+'NEM KELL!Önkorm elsz.'!K258</f>
        <v>0</v>
      </c>
      <c r="L259" s="71">
        <f>igazgatás!L258+adók!L259+temető!L258+rendezvények!L258+'téli közf.'!L258+hosszúi.közf.!L258+'út üzemelt.'!L258+közvilágítás!L258+zöldterület!L258+'város-község'!L258+könyvtár!L258+közművelődés!L258+gyermekjólét!L258+'Egyéb szociális'!L258+'NEM KELL!!családseg.'!L258+'NEM KELL!Önkorm elsz.'!L258</f>
        <v>0</v>
      </c>
      <c r="M259" s="71">
        <f>igazgatás!M258+adók!M259+temető!M258+rendezvények!M258+'téli közf.'!M258+hosszúi.közf.!M258+'út üzemelt.'!M258+közvilágítás!M258+zöldterület!M258+'város-község'!M258+könyvtár!M258+gyermekjólét!M258+közművelődés!M258+civilszerv!M258+Fertőző!M258+'Egyéb szociális'!M258+'NEM KELL!!családseg.'!M258+'NEM KELL!Önkorm elsz.'!M258</f>
        <v>0</v>
      </c>
      <c r="N259" s="71">
        <f>igazgatás!N258+adók!N259+temető!N258+rendezvények!N258+'téli közf.'!N258+hosszúi.közf.!N258+'út üzemelt.'!N258+közvilágítás!N258+zöldterület!N258+'város-község'!N258+könyvtár!N258+gyermekjólét!N258+közművelődés!N258+civilszerv!N258+Fertőző!N258+'Egyéb szociális'!N258+'NEM KELL!!családseg.'!N258+'NEM KELL!Önkorm elsz.'!N258</f>
        <v>0</v>
      </c>
      <c r="O259" s="133" t="str">
        <f t="shared" si="9"/>
        <v xml:space="preserve"> </v>
      </c>
      <c r="P259" s="71">
        <f>igazgatás!P258+adók!P259+temető!P258+rendezvények!P258+'téli közf.'!P258+hosszúi.közf.!P258+'út üzemelt.'!P258+közvilágítás!P258+zöldterület!P258+'város-község'!P258+könyvtár!P258+gyermekjólét!P258+közművelődés!P258+civilszerv!P258+Fertőző!P258+'Egyéb szociális'!P258+'NEM KELL!!családseg.'!P258+'NEM KELL!Önkorm elsz.'!P258</f>
        <v>0</v>
      </c>
    </row>
    <row r="260" spans="1:16" ht="15" customHeight="1" x14ac:dyDescent="0.2">
      <c r="A260" s="400" t="s">
        <v>492</v>
      </c>
      <c r="B260" s="401"/>
      <c r="C260" s="5" t="s">
        <v>460</v>
      </c>
      <c r="D260" s="16" t="s">
        <v>482</v>
      </c>
      <c r="E260" s="16"/>
      <c r="F260" s="71">
        <f>igazgatás!F259+adók!F260+temető!F259+rendezvények!F259+'téli közf.'!F259+hosszúi.közf.!F259+'út üzemelt.'!F259+közvilágítás!F259+zöldterület!F259+'város-község'!F259+könyvtár!F259+közművelődés!F259+gyermekjólét!F259+'Egyéb szociális'!F259+'NEM KELL!!családseg.'!F259+'NEM KELL!Önkorm elsz.'!F259</f>
        <v>0</v>
      </c>
      <c r="G260" s="71">
        <f>igazgatás!G259+adók!G260+temető!G259+rendezvények!G259+'téli közf.'!G259+hosszúi.közf.!G259+'út üzemelt.'!G259+közvilágítás!G259+zöldterület!G259+'város-község'!G259+könyvtár!G259+közművelődés!G259+gyermekjólét!G259+'Egyéb szociális'!G259+'NEM KELL!!családseg.'!G259+'NEM KELL!Önkorm elsz.'!G259</f>
        <v>0</v>
      </c>
      <c r="H260" s="71">
        <f>igazgatás!H259+adók!H260+temető!H259+rendezvények!H259+'téli közf.'!H259+hosszúi.közf.!H259+'út üzemelt.'!H259+közvilágítás!H259+zöldterület!H259+'város-község'!H259+könyvtár!H259+közművelődés!H259+gyermekjólét!H259+'Egyéb szociális'!H259+'NEM KELL!!családseg.'!H259+'NEM KELL!Önkorm elsz.'!H259</f>
        <v>0</v>
      </c>
      <c r="I260" s="71">
        <f>igazgatás!I259+adók!I260+temető!I259+rendezvények!I259+'téli közf.'!I259+hosszúi.közf.!I259+'út üzemelt.'!I259+közvilágítás!I259+zöldterület!I259+'város-község'!I259+könyvtár!I259+gyermekjólét!I259+közművelődés!I259+civilszerv!I259+Fertőző!I259+'Egyéb szociális'!I259+'NEM KELL!!családseg.'!I259+'NEM KELL!Önkorm elsz.'!I259</f>
        <v>0</v>
      </c>
      <c r="J260" s="133" t="str">
        <f t="shared" si="8"/>
        <v xml:space="preserve"> </v>
      </c>
      <c r="K260" s="71">
        <f>igazgatás!K259+adók!K260+temető!K259+rendezvények!K259+'téli közf.'!K259+hosszúi.közf.!K259+'út üzemelt.'!K259+közvilágítás!K259+zöldterület!K259+'város-község'!K259+könyvtár!K259+gyermekjólét!K259+közművelődés!K259+civilszerv!K259+Fertőző!K259+'Egyéb szociális'!K259+'NEM KELL!!családseg.'!K259+'NEM KELL!Önkorm elsz.'!K259</f>
        <v>0</v>
      </c>
      <c r="L260" s="71">
        <f>igazgatás!L259+adók!L260+temető!L259+rendezvények!L259+'téli közf.'!L259+hosszúi.közf.!L259+'út üzemelt.'!L259+közvilágítás!L259+zöldterület!L259+'város-község'!L259+könyvtár!L259+közművelődés!L259+gyermekjólét!L259+'Egyéb szociális'!L259+'NEM KELL!!családseg.'!L259+'NEM KELL!Önkorm elsz.'!L259</f>
        <v>0</v>
      </c>
      <c r="M260" s="71">
        <f>igazgatás!M259+adók!M260+temető!M259+rendezvények!M259+'téli közf.'!M259+hosszúi.közf.!M259+'út üzemelt.'!M259+közvilágítás!M259+zöldterület!M259+'város-község'!M259+könyvtár!M259+gyermekjólét!M259+közművelődés!M259+civilszerv!M259+Fertőző!M259+'Egyéb szociális'!M259+'NEM KELL!!családseg.'!M259+'NEM KELL!Önkorm elsz.'!M259</f>
        <v>0</v>
      </c>
      <c r="N260" s="71">
        <f>igazgatás!N259+adók!N260+temető!N259+rendezvények!N259+'téli közf.'!N259+hosszúi.közf.!N259+'út üzemelt.'!N259+közvilágítás!N259+zöldterület!N259+'város-község'!N259+könyvtár!N259+gyermekjólét!N259+közművelődés!N259+civilszerv!N259+Fertőző!N259+'Egyéb szociális'!N259+'NEM KELL!!családseg.'!N259+'NEM KELL!Önkorm elsz.'!N259</f>
        <v>0</v>
      </c>
      <c r="O260" s="133" t="str">
        <f t="shared" si="9"/>
        <v xml:space="preserve"> </v>
      </c>
      <c r="P260" s="71">
        <f>igazgatás!P259+adók!P260+temető!P259+rendezvények!P259+'téli közf.'!P259+hosszúi.közf.!P259+'út üzemelt.'!P259+közvilágítás!P259+zöldterület!P259+'város-község'!P259+könyvtár!P259+gyermekjólét!P259+közművelődés!P259+civilszerv!P259+Fertőző!P259+'Egyéb szociális'!P259+'NEM KELL!!családseg.'!P259+'NEM KELL!Önkorm elsz.'!P259</f>
        <v>0</v>
      </c>
    </row>
    <row r="261" spans="1:16" ht="15" customHeight="1" x14ac:dyDescent="0.2">
      <c r="A261" s="400" t="s">
        <v>493</v>
      </c>
      <c r="B261" s="401"/>
      <c r="C261" s="5" t="s">
        <v>494</v>
      </c>
      <c r="D261" s="14" t="s">
        <v>495</v>
      </c>
      <c r="E261" s="14"/>
      <c r="F261" s="71">
        <f>igazgatás!F260+adók!F261+temető!F260+rendezvények!F260+'téli közf.'!F260+hosszúi.közf.!F260+'út üzemelt.'!F260+közvilágítás!F260+zöldterület!F260+'város-község'!F260+könyvtár!F260+közművelődés!F260+gyermekjólét!F260+'Egyéb szociális'!F260+'NEM KELL!!családseg.'!F260+'NEM KELL!Önkorm elsz.'!F260</f>
        <v>0</v>
      </c>
      <c r="G261" s="71">
        <f>igazgatás!G260+adók!G261+temető!G260+rendezvények!G260+'téli közf.'!G260+hosszúi.közf.!G260+'út üzemelt.'!G260+közvilágítás!G260+zöldterület!G260+'város-község'!G260+könyvtár!G260+közművelődés!G260+gyermekjólét!G260+'Egyéb szociális'!G260+'NEM KELL!!családseg.'!G260+'NEM KELL!Önkorm elsz.'!G260</f>
        <v>0</v>
      </c>
      <c r="H261" s="71">
        <f>igazgatás!H260+adók!H261+temető!H260+rendezvények!H260+'téli közf.'!H260+hosszúi.közf.!H260+'út üzemelt.'!H260+közvilágítás!H260+zöldterület!H260+'város-község'!H260+könyvtár!H260+közművelődés!H260+gyermekjólét!H260+'Egyéb szociális'!H260+'NEM KELL!!családseg.'!H260+'NEM KELL!Önkorm elsz.'!H260</f>
        <v>0</v>
      </c>
      <c r="I261" s="71">
        <f>igazgatás!I260+adók!I261+temető!I260+rendezvények!I260+'téli közf.'!I260+hosszúi.közf.!I260+'út üzemelt.'!I260+közvilágítás!I260+zöldterület!I260+'város-község'!I260+könyvtár!I260+gyermekjólét!I260+közművelődés!I260+civilszerv!I260+Fertőző!I260+'Egyéb szociális'!I260+'NEM KELL!!családseg.'!I260+'NEM KELL!Önkorm elsz.'!I260</f>
        <v>301307</v>
      </c>
      <c r="J261" s="133" t="str">
        <f t="shared" si="8"/>
        <v xml:space="preserve"> </v>
      </c>
      <c r="K261" s="71">
        <f>igazgatás!K260+adók!K261+temető!K260+rendezvények!K260+'téli közf.'!K260+hosszúi.közf.!K260+'út üzemelt.'!K260+közvilágítás!K260+zöldterület!K260+'város-község'!K260+könyvtár!K260+gyermekjólét!K260+közművelődés!K260+civilszerv!K260+Fertőző!K260+'Egyéb szociális'!K260+'NEM KELL!!családseg.'!K260+'NEM KELL!Önkorm elsz.'!K260</f>
        <v>0</v>
      </c>
      <c r="L261" s="71">
        <f>igazgatás!L260+adók!L261+temető!L260+rendezvények!L260+'téli közf.'!L260+hosszúi.közf.!L260+'út üzemelt.'!L260+közvilágítás!L260+zöldterület!L260+'város-község'!L260+könyvtár!L260+közművelődés!L260+gyermekjólét!L260+'Egyéb szociális'!L260+'NEM KELL!!családseg.'!L260+'NEM KELL!Önkorm elsz.'!L260</f>
        <v>0</v>
      </c>
      <c r="M261" s="71">
        <f>igazgatás!M260+adók!M261+temető!M260+rendezvények!M260+'téli közf.'!M260+hosszúi.közf.!M260+'út üzemelt.'!M260+közvilágítás!M260+zöldterület!M260+'város-község'!M260+könyvtár!M260+gyermekjólét!M260+közművelődés!M260+civilszerv!M260+Fertőző!M260+'Egyéb szociális'!M260+'NEM KELL!!családseg.'!M260+'NEM KELL!Önkorm elsz.'!M260</f>
        <v>0</v>
      </c>
      <c r="N261" s="71">
        <f>igazgatás!N260+adók!N261+temető!N260+rendezvények!N260+'téli közf.'!N260+hosszúi.közf.!N260+'út üzemelt.'!N260+közvilágítás!N260+zöldterület!N260+'város-község'!N260+könyvtár!N260+gyermekjólét!N260+közművelődés!N260+civilszerv!N260+Fertőző!N260+'Egyéb szociális'!N260+'NEM KELL!!családseg.'!N260+'NEM KELL!Önkorm elsz.'!N260</f>
        <v>0</v>
      </c>
      <c r="O261" s="133" t="str">
        <f t="shared" si="9"/>
        <v xml:space="preserve"> </v>
      </c>
      <c r="P261" s="71">
        <f>igazgatás!P260+adók!P261+temető!P260+rendezvények!P260+'téli közf.'!P260+hosszúi.közf.!P260+'út üzemelt.'!P260+közvilágítás!P260+zöldterület!P260+'város-község'!P260+könyvtár!P260+gyermekjólét!P260+közművelődés!P260+civilszerv!P260+Fertőző!P260+'Egyéb szociális'!P260+'NEM KELL!!családseg.'!P260+'NEM KELL!Önkorm elsz.'!P260</f>
        <v>0</v>
      </c>
    </row>
    <row r="262" spans="1:16" ht="15" customHeight="1" x14ac:dyDescent="0.2">
      <c r="A262" s="400" t="s">
        <v>496</v>
      </c>
      <c r="B262" s="401"/>
      <c r="C262" s="5" t="s">
        <v>442</v>
      </c>
      <c r="D262" s="16" t="s">
        <v>495</v>
      </c>
      <c r="E262" s="16"/>
      <c r="F262" s="71">
        <f>igazgatás!F261+adók!F262+temető!F261+rendezvények!F261+'téli közf.'!F261+hosszúi.közf.!F261+'út üzemelt.'!F261+közvilágítás!F261+zöldterület!F261+'város-község'!F261+könyvtár!F261+közművelődés!F261+gyermekjólét!F261+'Egyéb szociális'!F261+'NEM KELL!!családseg.'!F261+'NEM KELL!Önkorm elsz.'!F261</f>
        <v>0</v>
      </c>
      <c r="G262" s="71">
        <f>igazgatás!G261+adók!G262+temető!G261+rendezvények!G261+'téli közf.'!G261+hosszúi.közf.!G261+'út üzemelt.'!G261+közvilágítás!G261+zöldterület!G261+'város-község'!G261+könyvtár!G261+közművelődés!G261+gyermekjólét!G261+'Egyéb szociális'!G261+'NEM KELL!!családseg.'!G261+'NEM KELL!Önkorm elsz.'!G261</f>
        <v>0</v>
      </c>
      <c r="H262" s="71">
        <f>igazgatás!H261+adók!H262+temető!H261+rendezvények!H261+'téli közf.'!H261+hosszúi.közf.!H261+'út üzemelt.'!H261+közvilágítás!H261+zöldterület!H261+'város-község'!H261+könyvtár!H261+közművelődés!H261+gyermekjólét!H261+'Egyéb szociális'!H261+'NEM KELL!!családseg.'!H261+'NEM KELL!Önkorm elsz.'!H261</f>
        <v>0</v>
      </c>
      <c r="I262" s="71">
        <f>igazgatás!I261+adók!I262+temető!I261+rendezvények!I261+'téli közf.'!I261+hosszúi.közf.!I261+'út üzemelt.'!I261+közvilágítás!I261+zöldterület!I261+'város-község'!I261+könyvtár!I261+gyermekjólét!I261+közművelődés!I261+civilszerv!I261+Fertőző!I261+'Egyéb szociális'!I261+'NEM KELL!!családseg.'!I261+'NEM KELL!Önkorm elsz.'!I261</f>
        <v>0</v>
      </c>
      <c r="J262" s="133" t="str">
        <f t="shared" si="8"/>
        <v xml:space="preserve"> </v>
      </c>
      <c r="K262" s="71">
        <f>igazgatás!K261+adók!K262+temető!K261+rendezvények!K261+'téli közf.'!K261+hosszúi.közf.!K261+'út üzemelt.'!K261+közvilágítás!K261+zöldterület!K261+'város-község'!K261+könyvtár!K261+gyermekjólét!K261+közművelődés!K261+civilszerv!K261+Fertőző!K261+'Egyéb szociális'!K261+'NEM KELL!!családseg.'!K261+'NEM KELL!Önkorm elsz.'!K261</f>
        <v>0</v>
      </c>
      <c r="L262" s="71">
        <f>igazgatás!L261+adók!L262+temető!L261+rendezvények!L261+'téli közf.'!L261+hosszúi.közf.!L261+'út üzemelt.'!L261+közvilágítás!L261+zöldterület!L261+'város-község'!L261+könyvtár!L261+közművelődés!L261+gyermekjólét!L261+'Egyéb szociális'!L261+'NEM KELL!!családseg.'!L261+'NEM KELL!Önkorm elsz.'!L261</f>
        <v>0</v>
      </c>
      <c r="M262" s="71">
        <f>igazgatás!M261+adók!M262+temető!M261+rendezvények!M261+'téli közf.'!M261+hosszúi.közf.!M261+'út üzemelt.'!M261+közvilágítás!M261+zöldterület!M261+'város-község'!M261+könyvtár!M261+gyermekjólét!M261+közművelődés!M261+civilszerv!M261+Fertőző!M261+'Egyéb szociális'!M261+'NEM KELL!!családseg.'!M261+'NEM KELL!Önkorm elsz.'!M261</f>
        <v>0</v>
      </c>
      <c r="N262" s="71">
        <f>igazgatás!N261+adók!N262+temető!N261+rendezvények!N261+'téli közf.'!N261+hosszúi.közf.!N261+'út üzemelt.'!N261+közvilágítás!N261+zöldterület!N261+'város-község'!N261+könyvtár!N261+gyermekjólét!N261+közművelődés!N261+civilszerv!N261+Fertőző!N261+'Egyéb szociális'!N261+'NEM KELL!!családseg.'!N261+'NEM KELL!Önkorm elsz.'!N261</f>
        <v>0</v>
      </c>
      <c r="O262" s="133" t="str">
        <f t="shared" si="9"/>
        <v xml:space="preserve"> </v>
      </c>
      <c r="P262" s="71">
        <f>igazgatás!P261+adók!P262+temető!P261+rendezvények!P261+'téli közf.'!P261+hosszúi.közf.!P261+'út üzemelt.'!P261+közvilágítás!P261+zöldterület!P261+'város-község'!P261+könyvtár!P261+gyermekjólét!P261+közművelődés!P261+civilszerv!P261+Fertőző!P261+'Egyéb szociális'!P261+'NEM KELL!!családseg.'!P261+'NEM KELL!Önkorm elsz.'!P261</f>
        <v>0</v>
      </c>
    </row>
    <row r="263" spans="1:16" ht="15" customHeight="1" x14ac:dyDescent="0.2">
      <c r="A263" s="400" t="s">
        <v>497</v>
      </c>
      <c r="B263" s="401"/>
      <c r="C263" s="5" t="s">
        <v>444</v>
      </c>
      <c r="D263" s="16" t="s">
        <v>495</v>
      </c>
      <c r="E263" s="16"/>
      <c r="F263" s="71">
        <f>igazgatás!F262+adók!F263+temető!F262+rendezvények!F262+'téli közf.'!F262+hosszúi.közf.!F262+'út üzemelt.'!F262+közvilágítás!F262+zöldterület!F262+'város-község'!F262+könyvtár!F262+közművelődés!F262+gyermekjólét!F262+'Egyéb szociális'!F262+'NEM KELL!!családseg.'!F262+'NEM KELL!Önkorm elsz.'!F262</f>
        <v>0</v>
      </c>
      <c r="G263" s="71">
        <f>igazgatás!G262+adók!G263+temető!G262+rendezvények!G262+'téli közf.'!G262+hosszúi.közf.!G262+'út üzemelt.'!G262+közvilágítás!G262+zöldterület!G262+'város-község'!G262+könyvtár!G262+közművelődés!G262+gyermekjólét!G262+'Egyéb szociális'!G262+'NEM KELL!!családseg.'!G262+'NEM KELL!Önkorm elsz.'!G262</f>
        <v>0</v>
      </c>
      <c r="H263" s="71">
        <f>igazgatás!H262+adók!H263+temető!H262+rendezvények!H262+'téli közf.'!H262+hosszúi.közf.!H262+'út üzemelt.'!H262+közvilágítás!H262+zöldterület!H262+'város-község'!H262+könyvtár!H262+közművelődés!H262+gyermekjólét!H262+'Egyéb szociális'!H262+'NEM KELL!!családseg.'!H262+'NEM KELL!Önkorm elsz.'!H262</f>
        <v>0</v>
      </c>
      <c r="I263" s="71">
        <f>igazgatás!I262+adók!I263+temető!I262+rendezvények!I262+'téli közf.'!I262+hosszúi.közf.!I262+'út üzemelt.'!I262+közvilágítás!I262+zöldterület!I262+'város-község'!I262+könyvtár!I262+gyermekjólét!I262+közművelődés!I262+civilszerv!I262+Fertőző!I262+'Egyéb szociális'!I262+'NEM KELL!!családseg.'!I262+'NEM KELL!Önkorm elsz.'!I262</f>
        <v>0</v>
      </c>
      <c r="J263" s="133" t="str">
        <f t="shared" si="8"/>
        <v xml:space="preserve"> </v>
      </c>
      <c r="K263" s="71">
        <f>igazgatás!K262+adók!K263+temető!K262+rendezvények!K262+'téli közf.'!K262+hosszúi.közf.!K262+'út üzemelt.'!K262+közvilágítás!K262+zöldterület!K262+'város-község'!K262+könyvtár!K262+gyermekjólét!K262+közművelődés!K262+civilszerv!K262+Fertőző!K262+'Egyéb szociális'!K262+'NEM KELL!!családseg.'!K262+'NEM KELL!Önkorm elsz.'!K262</f>
        <v>0</v>
      </c>
      <c r="L263" s="71">
        <f>igazgatás!L262+adók!L263+temető!L262+rendezvények!L262+'téli közf.'!L262+hosszúi.közf.!L262+'út üzemelt.'!L262+közvilágítás!L262+zöldterület!L262+'város-község'!L262+könyvtár!L262+közművelődés!L262+gyermekjólét!L262+'Egyéb szociális'!L262+'NEM KELL!!családseg.'!L262+'NEM KELL!Önkorm elsz.'!L262</f>
        <v>0</v>
      </c>
      <c r="M263" s="71">
        <f>igazgatás!M262+adók!M263+temető!M262+rendezvények!M262+'téli közf.'!M262+hosszúi.közf.!M262+'út üzemelt.'!M262+közvilágítás!M262+zöldterület!M262+'város-község'!M262+könyvtár!M262+gyermekjólét!M262+közművelődés!M262+civilszerv!M262+Fertőző!M262+'Egyéb szociális'!M262+'NEM KELL!!családseg.'!M262+'NEM KELL!Önkorm elsz.'!M262</f>
        <v>0</v>
      </c>
      <c r="N263" s="71">
        <f>igazgatás!N262+adók!N263+temető!N262+rendezvények!N262+'téli közf.'!N262+hosszúi.közf.!N262+'út üzemelt.'!N262+közvilágítás!N262+zöldterület!N262+'város-község'!N262+könyvtár!N262+gyermekjólét!N262+közművelődés!N262+civilszerv!N262+Fertőző!N262+'Egyéb szociális'!N262+'NEM KELL!!családseg.'!N262+'NEM KELL!Önkorm elsz.'!N262</f>
        <v>0</v>
      </c>
      <c r="O263" s="133" t="str">
        <f t="shared" si="9"/>
        <v xml:space="preserve"> </v>
      </c>
      <c r="P263" s="71">
        <f>igazgatás!P262+adók!P263+temető!P262+rendezvények!P262+'téli közf.'!P262+hosszúi.közf.!P262+'út üzemelt.'!P262+közvilágítás!P262+zöldterület!P262+'város-község'!P262+könyvtár!P262+gyermekjólét!P262+közművelődés!P262+civilszerv!P262+Fertőző!P262+'Egyéb szociális'!P262+'NEM KELL!!családseg.'!P262+'NEM KELL!Önkorm elsz.'!P262</f>
        <v>0</v>
      </c>
    </row>
    <row r="264" spans="1:16" ht="15" customHeight="1" x14ac:dyDescent="0.2">
      <c r="A264" s="400" t="s">
        <v>498</v>
      </c>
      <c r="B264" s="401"/>
      <c r="C264" s="5" t="s">
        <v>446</v>
      </c>
      <c r="D264" s="16" t="s">
        <v>495</v>
      </c>
      <c r="E264" s="16"/>
      <c r="F264" s="71">
        <f>igazgatás!F263+adók!F264+temető!F263+rendezvények!F263+'téli közf.'!F263+hosszúi.közf.!F263+'út üzemelt.'!F263+közvilágítás!F263+zöldterület!F263+'város-község'!F263+könyvtár!F263+közművelődés!F263+gyermekjólét!F263+'Egyéb szociális'!F263+'NEM KELL!!családseg.'!F263+'NEM KELL!Önkorm elsz.'!F263</f>
        <v>0</v>
      </c>
      <c r="G264" s="71">
        <f>igazgatás!G263+adók!G264+temető!G263+rendezvények!G263+'téli közf.'!G263+hosszúi.közf.!G263+'út üzemelt.'!G263+közvilágítás!G263+zöldterület!G263+'város-község'!G263+könyvtár!G263+közművelődés!G263+gyermekjólét!G263+'Egyéb szociális'!G263+'NEM KELL!!családseg.'!G263+'NEM KELL!Önkorm elsz.'!G263</f>
        <v>0</v>
      </c>
      <c r="H264" s="71">
        <f>igazgatás!H263+adók!H264+temető!H263+rendezvények!H263+'téli közf.'!H263+hosszúi.közf.!H263+'út üzemelt.'!H263+közvilágítás!H263+zöldterület!H263+'város-község'!H263+könyvtár!H263+közművelődés!H263+gyermekjólét!H263+'Egyéb szociális'!H263+'NEM KELL!!családseg.'!H263+'NEM KELL!Önkorm elsz.'!H263</f>
        <v>0</v>
      </c>
      <c r="I264" s="71">
        <f>igazgatás!I263+adók!I264+temető!I263+rendezvények!I263+'téli közf.'!I263+hosszúi.közf.!I263+'út üzemelt.'!I263+közvilágítás!I263+zöldterület!I263+'város-község'!I263+könyvtár!I263+gyermekjólét!I263+közművelődés!I263+civilszerv!I263+Fertőző!I263+'Egyéb szociális'!I263+'NEM KELL!!családseg.'!I263+'NEM KELL!Önkorm elsz.'!I263</f>
        <v>0</v>
      </c>
      <c r="J264" s="133" t="str">
        <f t="shared" si="8"/>
        <v xml:space="preserve"> </v>
      </c>
      <c r="K264" s="71">
        <f>igazgatás!K263+adók!K264+temető!K263+rendezvények!K263+'téli közf.'!K263+hosszúi.közf.!K263+'út üzemelt.'!K263+közvilágítás!K263+zöldterület!K263+'város-község'!K263+könyvtár!K263+gyermekjólét!K263+közművelődés!K263+civilszerv!K263+Fertőző!K263+'Egyéb szociális'!K263+'NEM KELL!!családseg.'!K263+'NEM KELL!Önkorm elsz.'!K263</f>
        <v>0</v>
      </c>
      <c r="L264" s="71">
        <f>igazgatás!L263+adók!L264+temető!L263+rendezvények!L263+'téli közf.'!L263+hosszúi.közf.!L263+'út üzemelt.'!L263+közvilágítás!L263+zöldterület!L263+'város-község'!L263+könyvtár!L263+közművelődés!L263+gyermekjólét!L263+'Egyéb szociális'!L263+'NEM KELL!!családseg.'!L263+'NEM KELL!Önkorm elsz.'!L263</f>
        <v>0</v>
      </c>
      <c r="M264" s="71">
        <f>igazgatás!M263+adók!M264+temető!M263+rendezvények!M263+'téli közf.'!M263+hosszúi.közf.!M263+'út üzemelt.'!M263+közvilágítás!M263+zöldterület!M263+'város-község'!M263+könyvtár!M263+gyermekjólét!M263+közművelődés!M263+civilszerv!M263+Fertőző!M263+'Egyéb szociális'!M263+'NEM KELL!!családseg.'!M263+'NEM KELL!Önkorm elsz.'!M263</f>
        <v>0</v>
      </c>
      <c r="N264" s="71">
        <f>igazgatás!N263+adók!N264+temető!N263+rendezvények!N263+'téli közf.'!N263+hosszúi.közf.!N263+'út üzemelt.'!N263+közvilágítás!N263+zöldterület!N263+'város-község'!N263+könyvtár!N263+gyermekjólét!N263+közművelődés!N263+civilszerv!N263+Fertőző!N263+'Egyéb szociális'!N263+'NEM KELL!!családseg.'!N263+'NEM KELL!Önkorm elsz.'!N263</f>
        <v>0</v>
      </c>
      <c r="O264" s="133" t="str">
        <f t="shared" si="9"/>
        <v xml:space="preserve"> </v>
      </c>
      <c r="P264" s="71">
        <f>igazgatás!P263+adók!P264+temető!P263+rendezvények!P263+'téli közf.'!P263+hosszúi.közf.!P263+'út üzemelt.'!P263+közvilágítás!P263+zöldterület!P263+'város-község'!P263+könyvtár!P263+gyermekjólét!P263+közművelődés!P263+civilszerv!P263+Fertőző!P263+'Egyéb szociális'!P263+'NEM KELL!!családseg.'!P263+'NEM KELL!Önkorm elsz.'!P263</f>
        <v>0</v>
      </c>
    </row>
    <row r="265" spans="1:16" ht="15" customHeight="1" x14ac:dyDescent="0.2">
      <c r="A265" s="400" t="s">
        <v>499</v>
      </c>
      <c r="B265" s="401"/>
      <c r="C265" s="3" t="s">
        <v>448</v>
      </c>
      <c r="D265" s="16" t="s">
        <v>495</v>
      </c>
      <c r="E265" s="16"/>
      <c r="F265" s="71">
        <f>igazgatás!F264+adók!F265+temető!F264+rendezvények!F264+'téli közf.'!F264+hosszúi.közf.!F264+'út üzemelt.'!F264+közvilágítás!F264+zöldterület!F264+'város-község'!F264+könyvtár!F264+közművelődés!F264+gyermekjólét!F264+'Egyéb szociális'!F264+'NEM KELL!!családseg.'!F264+'NEM KELL!Önkorm elsz.'!F264</f>
        <v>0</v>
      </c>
      <c r="G265" s="71">
        <f>igazgatás!G264+adók!G265+temető!G264+rendezvények!G264+'téli közf.'!G264+hosszúi.közf.!G264+'út üzemelt.'!G264+közvilágítás!G264+zöldterület!G264+'város-község'!G264+könyvtár!G264+közművelődés!G264+gyermekjólét!G264+'Egyéb szociális'!G264+'NEM KELL!!családseg.'!G264+'NEM KELL!Önkorm elsz.'!G264</f>
        <v>0</v>
      </c>
      <c r="H265" s="71">
        <f>igazgatás!H264+adók!H265+temető!H264+rendezvények!H264+'téli közf.'!H264+hosszúi.közf.!H264+'út üzemelt.'!H264+közvilágítás!H264+zöldterület!H264+'város-község'!H264+könyvtár!H264+közművelődés!H264+gyermekjólét!H264+'Egyéb szociális'!H264+'NEM KELL!!családseg.'!H264+'NEM KELL!Önkorm elsz.'!H264</f>
        <v>0</v>
      </c>
      <c r="I265" s="71">
        <f>igazgatás!I264+adók!I265+temető!I264+rendezvények!I264+'téli közf.'!I264+hosszúi.közf.!I264+'út üzemelt.'!I264+közvilágítás!I264+zöldterület!I264+'város-község'!I264+könyvtár!I264+gyermekjólét!I264+közművelődés!I264+civilszerv!I264+Fertőző!I264+'Egyéb szociális'!I264+'NEM KELL!!családseg.'!I264+'NEM KELL!Önkorm elsz.'!I264</f>
        <v>0</v>
      </c>
      <c r="J265" s="133" t="str">
        <f t="shared" ref="J265:J271" si="10">IF(H265=0," ",I265/H265)</f>
        <v xml:space="preserve"> </v>
      </c>
      <c r="K265" s="71">
        <f>igazgatás!K264+adók!K265+temető!K264+rendezvények!K264+'téli közf.'!K264+hosszúi.közf.!K264+'út üzemelt.'!K264+közvilágítás!K264+zöldterület!K264+'város-község'!K264+könyvtár!K264+gyermekjólét!K264+közművelődés!K264+civilszerv!K264+Fertőző!K264+'Egyéb szociális'!K264+'NEM KELL!!családseg.'!K264+'NEM KELL!Önkorm elsz.'!K264</f>
        <v>0</v>
      </c>
      <c r="L265" s="71">
        <f>igazgatás!L264+adók!L265+temető!L264+rendezvények!L264+'téli közf.'!L264+hosszúi.közf.!L264+'út üzemelt.'!L264+közvilágítás!L264+zöldterület!L264+'város-község'!L264+könyvtár!L264+közművelődés!L264+gyermekjólét!L264+'Egyéb szociális'!L264+'NEM KELL!!családseg.'!L264+'NEM KELL!Önkorm elsz.'!L264</f>
        <v>0</v>
      </c>
      <c r="M265" s="71">
        <f>igazgatás!M264+adók!M265+temető!M264+rendezvények!M264+'téli közf.'!M264+hosszúi.közf.!M264+'út üzemelt.'!M264+közvilágítás!M264+zöldterület!M264+'város-község'!M264+könyvtár!M264+gyermekjólét!M264+közművelődés!M264+civilszerv!M264+Fertőző!M264+'Egyéb szociális'!M264+'NEM KELL!!családseg.'!M264+'NEM KELL!Önkorm elsz.'!M264</f>
        <v>0</v>
      </c>
      <c r="N265" s="71">
        <f>igazgatás!N264+adók!N265+temető!N264+rendezvények!N264+'téli közf.'!N264+hosszúi.közf.!N264+'út üzemelt.'!N264+közvilágítás!N264+zöldterület!N264+'város-község'!N264+könyvtár!N264+gyermekjólét!N264+közművelődés!N264+civilszerv!N264+Fertőző!N264+'Egyéb szociális'!N264+'NEM KELL!!családseg.'!N264+'NEM KELL!Önkorm elsz.'!N264</f>
        <v>0</v>
      </c>
      <c r="O265" s="133" t="str">
        <f t="shared" si="9"/>
        <v xml:space="preserve"> </v>
      </c>
      <c r="P265" s="71">
        <f>igazgatás!P264+adók!P265+temető!P264+rendezvények!P264+'téli közf.'!P264+hosszúi.közf.!P264+'út üzemelt.'!P264+közvilágítás!P264+zöldterület!P264+'város-község'!P264+könyvtár!P264+gyermekjólét!P264+közművelődés!P264+civilszerv!P264+Fertőző!P264+'Egyéb szociális'!P264+'NEM KELL!!családseg.'!P264+'NEM KELL!Önkorm elsz.'!P264</f>
        <v>0</v>
      </c>
    </row>
    <row r="266" spans="1:16" ht="15" customHeight="1" x14ac:dyDescent="0.2">
      <c r="A266" s="400" t="s">
        <v>500</v>
      </c>
      <c r="B266" s="401"/>
      <c r="C266" s="3" t="s">
        <v>450</v>
      </c>
      <c r="D266" s="16" t="s">
        <v>495</v>
      </c>
      <c r="E266" s="16"/>
      <c r="F266" s="71">
        <f>igazgatás!F265+adók!F266+temető!F265+rendezvények!F265+'téli közf.'!F265+hosszúi.közf.!F265+'út üzemelt.'!F265+közvilágítás!F265+zöldterület!F265+'város-község'!F265+könyvtár!F265+közművelődés!F265+gyermekjólét!F265+'Egyéb szociális'!F265+'NEM KELL!!családseg.'!F265+'NEM KELL!Önkorm elsz.'!F265</f>
        <v>0</v>
      </c>
      <c r="G266" s="71">
        <f>igazgatás!G265+adók!G266+temető!G265+rendezvények!G265+'téli közf.'!G265+hosszúi.közf.!G265+'út üzemelt.'!G265+közvilágítás!G265+zöldterület!G265+'város-község'!G265+könyvtár!G265+közművelődés!G265+gyermekjólét!G265+'Egyéb szociális'!G265+'NEM KELL!!családseg.'!G265+'NEM KELL!Önkorm elsz.'!G265</f>
        <v>0</v>
      </c>
      <c r="H266" s="71">
        <f>igazgatás!H265+adók!H266+temető!H265+rendezvények!H265+'téli közf.'!H265+hosszúi.közf.!H265+'út üzemelt.'!H265+közvilágítás!H265+zöldterület!H265+'város-község'!H265+könyvtár!H265+közművelődés!H265+gyermekjólét!H265+'Egyéb szociális'!H265+'NEM KELL!!családseg.'!H265+'NEM KELL!Önkorm elsz.'!H265</f>
        <v>0</v>
      </c>
      <c r="I266" s="71">
        <f>igazgatás!I265+adók!I266+temető!I265+rendezvények!I265+'téli közf.'!I265+hosszúi.közf.!I265+'út üzemelt.'!I265+közvilágítás!I265+zöldterület!I265+'város-község'!I265+könyvtár!I265+gyermekjólét!I265+közművelődés!I265+civilszerv!I265+Fertőző!I265+'Egyéb szociális'!I265+'NEM KELL!!családseg.'!I265+'NEM KELL!Önkorm elsz.'!I265</f>
        <v>0</v>
      </c>
      <c r="J266" s="133" t="str">
        <f t="shared" si="10"/>
        <v xml:space="preserve"> </v>
      </c>
      <c r="K266" s="71">
        <f>igazgatás!K265+adók!K266+temető!K265+rendezvények!K265+'téli közf.'!K265+hosszúi.közf.!K265+'út üzemelt.'!K265+közvilágítás!K265+zöldterület!K265+'város-község'!K265+könyvtár!K265+gyermekjólét!K265+közművelődés!K265+civilszerv!K265+Fertőző!K265+'Egyéb szociális'!K265+'NEM KELL!!családseg.'!K265+'NEM KELL!Önkorm elsz.'!K265</f>
        <v>0</v>
      </c>
      <c r="L266" s="71">
        <f>igazgatás!L265+adók!L266+temető!L265+rendezvények!L265+'téli közf.'!L265+hosszúi.közf.!L265+'út üzemelt.'!L265+közvilágítás!L265+zöldterület!L265+'város-község'!L265+könyvtár!L265+közművelődés!L265+gyermekjólét!L265+'Egyéb szociális'!L265+'NEM KELL!!családseg.'!L265+'NEM KELL!Önkorm elsz.'!L265</f>
        <v>0</v>
      </c>
      <c r="M266" s="71">
        <f>igazgatás!M265+adók!M266+temető!M265+rendezvények!M265+'téli közf.'!M265+hosszúi.közf.!M265+'út üzemelt.'!M265+közvilágítás!M265+zöldterület!M265+'város-község'!M265+könyvtár!M265+gyermekjólét!M265+közművelődés!M265+civilszerv!M265+Fertőző!M265+'Egyéb szociális'!M265+'NEM KELL!!családseg.'!M265+'NEM KELL!Önkorm elsz.'!M265</f>
        <v>0</v>
      </c>
      <c r="N266" s="71">
        <f>igazgatás!N265+adók!N266+temető!N265+rendezvények!N265+'téli közf.'!N265+hosszúi.közf.!N265+'út üzemelt.'!N265+közvilágítás!N265+zöldterület!N265+'város-község'!N265+könyvtár!N265+gyermekjólét!N265+közművelődés!N265+civilszerv!N265+Fertőző!N265+'Egyéb szociális'!N265+'NEM KELL!!családseg.'!N265+'NEM KELL!Önkorm elsz.'!N265</f>
        <v>0</v>
      </c>
      <c r="O266" s="133" t="str">
        <f t="shared" ref="O266:O277" si="11">IF(M266=0," ",N266/M266)</f>
        <v xml:space="preserve"> </v>
      </c>
      <c r="P266" s="71">
        <f>igazgatás!P265+adók!P266+temető!P265+rendezvények!P265+'téli közf.'!P265+hosszúi.közf.!P265+'út üzemelt.'!P265+közvilágítás!P265+zöldterület!P265+'város-község'!P265+könyvtár!P265+gyermekjólét!P265+közművelődés!P265+civilszerv!P265+Fertőző!P265+'Egyéb szociális'!P265+'NEM KELL!!családseg.'!P265+'NEM KELL!Önkorm elsz.'!P265</f>
        <v>0</v>
      </c>
    </row>
    <row r="267" spans="1:16" ht="25.5" customHeight="1" x14ac:dyDescent="0.2">
      <c r="A267" s="400" t="s">
        <v>501</v>
      </c>
      <c r="B267" s="401"/>
      <c r="C267" s="3" t="s">
        <v>452</v>
      </c>
      <c r="D267" s="16" t="s">
        <v>495</v>
      </c>
      <c r="E267" s="16"/>
      <c r="F267" s="71">
        <f>igazgatás!F266+adók!F267+temető!F266+rendezvények!F266+'téli közf.'!F266+hosszúi.közf.!F266+'út üzemelt.'!F266+közvilágítás!F266+zöldterület!F266+'város-község'!F266+könyvtár!F266+közművelődés!F266+gyermekjólét!F266+'Egyéb szociális'!F266+'NEM KELL!!családseg.'!F266+'NEM KELL!Önkorm elsz.'!F266</f>
        <v>0</v>
      </c>
      <c r="G267" s="71">
        <f>igazgatás!G266+adók!G267+temető!G266+rendezvények!G266+'téli közf.'!G266+hosszúi.közf.!G266+'út üzemelt.'!G266+közvilágítás!G266+zöldterület!G266+'város-község'!G266+könyvtár!G266+közművelődés!G266+gyermekjólét!G266+'Egyéb szociális'!G266+'NEM KELL!!családseg.'!G266+'NEM KELL!Önkorm elsz.'!G266</f>
        <v>0</v>
      </c>
      <c r="H267" s="71">
        <f>igazgatás!H266+adók!H267+temető!H266+rendezvények!H266+'téli közf.'!H266+hosszúi.közf.!H266+'út üzemelt.'!H266+közvilágítás!H266+zöldterület!H266+'város-község'!H266+könyvtár!H266+közművelődés!H266+gyermekjólét!H266+'Egyéb szociális'!H266+'NEM KELL!!családseg.'!H266+'NEM KELL!Önkorm elsz.'!H266</f>
        <v>0</v>
      </c>
      <c r="I267" s="71">
        <f>igazgatás!I266+adók!I267+temető!I266+rendezvények!I266+'téli közf.'!I266+hosszúi.közf.!I266+'út üzemelt.'!I266+közvilágítás!I266+zöldterület!I266+'város-község'!I266+könyvtár!I266+gyermekjólét!I266+közművelődés!I266+civilszerv!I266+Fertőző!I266+'Egyéb szociális'!I266+'NEM KELL!!családseg.'!I266+'NEM KELL!Önkorm elsz.'!I266</f>
        <v>0</v>
      </c>
      <c r="J267" s="133" t="str">
        <f t="shared" si="10"/>
        <v xml:space="preserve"> </v>
      </c>
      <c r="K267" s="71">
        <f>igazgatás!K266+adók!K267+temető!K266+rendezvények!K266+'téli közf.'!K266+hosszúi.közf.!K266+'út üzemelt.'!K266+közvilágítás!K266+zöldterület!K266+'város-község'!K266+könyvtár!K266+gyermekjólét!K266+közművelődés!K266+civilszerv!K266+Fertőző!K266+'Egyéb szociális'!K266+'NEM KELL!!családseg.'!K266+'NEM KELL!Önkorm elsz.'!K266</f>
        <v>0</v>
      </c>
      <c r="L267" s="71">
        <f>igazgatás!L266+adók!L267+temető!L266+rendezvények!L266+'téli közf.'!L266+hosszúi.közf.!L266+'út üzemelt.'!L266+közvilágítás!L266+zöldterület!L266+'város-község'!L266+könyvtár!L266+közművelődés!L266+gyermekjólét!L266+'Egyéb szociális'!L266+'NEM KELL!!családseg.'!L266+'NEM KELL!Önkorm elsz.'!L266</f>
        <v>0</v>
      </c>
      <c r="M267" s="71">
        <f>igazgatás!M266+adók!M267+temető!M266+rendezvények!M266+'téli közf.'!M266+hosszúi.közf.!M266+'út üzemelt.'!M266+közvilágítás!M266+zöldterület!M266+'város-község'!M266+könyvtár!M266+gyermekjólét!M266+közművelődés!M266+civilszerv!M266+Fertőző!M266+'Egyéb szociális'!M266+'NEM KELL!!családseg.'!M266+'NEM KELL!Önkorm elsz.'!M266</f>
        <v>0</v>
      </c>
      <c r="N267" s="71">
        <f>igazgatás!N266+adók!N267+temető!N266+rendezvények!N266+'téli közf.'!N266+hosszúi.közf.!N266+'út üzemelt.'!N266+közvilágítás!N266+zöldterület!N266+'város-község'!N266+könyvtár!N266+gyermekjólét!N266+közművelődés!N266+civilszerv!N266+Fertőző!N266+'Egyéb szociális'!N266+'NEM KELL!!családseg.'!N266+'NEM KELL!Önkorm elsz.'!N266</f>
        <v>0</v>
      </c>
      <c r="O267" s="133" t="str">
        <f t="shared" si="11"/>
        <v xml:space="preserve"> </v>
      </c>
      <c r="P267" s="71">
        <f>igazgatás!P266+adók!P267+temető!P266+rendezvények!P266+'téli közf.'!P266+hosszúi.közf.!P266+'út üzemelt.'!P266+közvilágítás!P266+zöldterület!P266+'város-község'!P266+könyvtár!P266+gyermekjólét!P266+közművelődés!P266+civilszerv!P266+Fertőző!P266+'Egyéb szociális'!P266+'NEM KELL!!családseg.'!P266+'NEM KELL!Önkorm elsz.'!P266</f>
        <v>0</v>
      </c>
    </row>
    <row r="268" spans="1:16" ht="15" customHeight="1" x14ac:dyDescent="0.2">
      <c r="A268" s="400" t="s">
        <v>502</v>
      </c>
      <c r="B268" s="401"/>
      <c r="C268" s="5" t="s">
        <v>454</v>
      </c>
      <c r="D268" s="16" t="s">
        <v>495</v>
      </c>
      <c r="E268" s="16"/>
      <c r="F268" s="71">
        <f>igazgatás!F267+adók!F268+temető!F267+rendezvények!F267+'téli közf.'!F267+hosszúi.közf.!F267+'út üzemelt.'!F267+közvilágítás!F267+zöldterület!F267+'város-község'!F267+könyvtár!F267+közművelődés!F267+gyermekjólét!F267+'Egyéb szociális'!F267+'NEM KELL!!családseg.'!F267+'NEM KELL!Önkorm elsz.'!F267</f>
        <v>0</v>
      </c>
      <c r="G268" s="71">
        <f>igazgatás!G267+adók!G268+temető!G267+rendezvények!G267+'téli közf.'!G267+hosszúi.közf.!G267+'út üzemelt.'!G267+közvilágítás!G267+zöldterület!G267+'város-község'!G267+könyvtár!G267+közművelődés!G267+gyermekjólét!G267+'Egyéb szociális'!G267+'NEM KELL!!családseg.'!G267+'NEM KELL!Önkorm elsz.'!G267</f>
        <v>0</v>
      </c>
      <c r="H268" s="71">
        <f>igazgatás!H267+adók!H268+temető!H267+rendezvények!H267+'téli közf.'!H267+hosszúi.közf.!H267+'út üzemelt.'!H267+közvilágítás!H267+zöldterület!H267+'város-község'!H267+könyvtár!H267+közművelődés!H267+gyermekjólét!H267+'Egyéb szociális'!H267+'NEM KELL!!családseg.'!H267+'NEM KELL!Önkorm elsz.'!H267</f>
        <v>0</v>
      </c>
      <c r="I268" s="71">
        <f>igazgatás!I267+adók!I268+temető!I267+rendezvények!I267+'téli közf.'!I267+hosszúi.közf.!I267+'út üzemelt.'!I267+közvilágítás!I267+zöldterület!I267+'város-község'!I267+könyvtár!I267+gyermekjólét!I267+közművelődés!I267+civilszerv!I267+Fertőző!I267+'Egyéb szociális'!I267+'NEM KELL!!családseg.'!I267+'NEM KELL!Önkorm elsz.'!I267</f>
        <v>301307</v>
      </c>
      <c r="J268" s="133" t="str">
        <f t="shared" si="10"/>
        <v xml:space="preserve"> </v>
      </c>
      <c r="K268" s="71">
        <f>igazgatás!K267+adók!K268+temető!K267+rendezvények!K267+'téli közf.'!K267+hosszúi.közf.!K267+'út üzemelt.'!K267+közvilágítás!K267+zöldterület!K267+'város-község'!K267+könyvtár!K267+gyermekjólét!K267+közművelődés!K267+civilszerv!K267+Fertőző!K267+'Egyéb szociális'!K267+'NEM KELL!!családseg.'!K267+'NEM KELL!Önkorm elsz.'!K267</f>
        <v>0</v>
      </c>
      <c r="L268" s="71">
        <f>igazgatás!L267+adók!L268+temető!L267+rendezvények!L267+'téli közf.'!L267+hosszúi.közf.!L267+'út üzemelt.'!L267+közvilágítás!L267+zöldterület!L267+'város-község'!L267+könyvtár!L267+közművelődés!L267+gyermekjólét!L267+'Egyéb szociális'!L267+'NEM KELL!!családseg.'!L267+'NEM KELL!Önkorm elsz.'!L267</f>
        <v>0</v>
      </c>
      <c r="M268" s="71">
        <f>igazgatás!M267+adók!M268+temető!M267+rendezvények!M267+'téli közf.'!M267+hosszúi.közf.!M267+'út üzemelt.'!M267+közvilágítás!M267+zöldterület!M267+'város-község'!M267+könyvtár!M267+gyermekjólét!M267+közművelődés!M267+civilszerv!M267+Fertőző!M267+'Egyéb szociális'!M267+'NEM KELL!!családseg.'!M267+'NEM KELL!Önkorm elsz.'!M267</f>
        <v>0</v>
      </c>
      <c r="N268" s="71">
        <f>igazgatás!N267+adók!N268+temető!N267+rendezvények!N267+'téli közf.'!N267+hosszúi.közf.!N267+'út üzemelt.'!N267+közvilágítás!N267+zöldterület!N267+'város-község'!N267+könyvtár!N267+gyermekjólét!N267+közművelődés!N267+civilszerv!N267+Fertőző!N267+'Egyéb szociális'!N267+'NEM KELL!!családseg.'!N267+'NEM KELL!Önkorm elsz.'!N267</f>
        <v>0</v>
      </c>
      <c r="O268" s="133" t="str">
        <f t="shared" si="11"/>
        <v xml:space="preserve"> </v>
      </c>
      <c r="P268" s="71">
        <f>igazgatás!P267+adók!P268+temető!P267+rendezvények!P267+'téli közf.'!P267+hosszúi.közf.!P267+'út üzemelt.'!P267+közvilágítás!P267+zöldterület!P267+'város-község'!P267+könyvtár!P267+gyermekjólét!P267+közművelődés!P267+civilszerv!P267+Fertőző!P267+'Egyéb szociális'!P267+'NEM KELL!!családseg.'!P267+'NEM KELL!Önkorm elsz.'!P267</f>
        <v>0</v>
      </c>
    </row>
    <row r="269" spans="1:16" ht="15" customHeight="1" x14ac:dyDescent="0.2">
      <c r="A269" s="400" t="s">
        <v>503</v>
      </c>
      <c r="B269" s="401"/>
      <c r="C269" s="5" t="s">
        <v>456</v>
      </c>
      <c r="D269" s="16" t="s">
        <v>495</v>
      </c>
      <c r="E269" s="16"/>
      <c r="F269" s="71">
        <f>igazgatás!F268+adók!F269+temető!F268+rendezvények!F268+'téli közf.'!F268+hosszúi.közf.!F268+'út üzemelt.'!F268+közvilágítás!F268+zöldterület!F268+'város-község'!F268+könyvtár!F268+közművelődés!F268+gyermekjólét!F268+'Egyéb szociális'!F268+'NEM KELL!!családseg.'!F268+'NEM KELL!Önkorm elsz.'!F268</f>
        <v>0</v>
      </c>
      <c r="G269" s="71">
        <f>igazgatás!G268+adók!G269+temető!G268+rendezvények!G268+'téli közf.'!G268+hosszúi.közf.!G268+'út üzemelt.'!G268+közvilágítás!G268+zöldterület!G268+'város-község'!G268+könyvtár!G268+közművelődés!G268+gyermekjólét!G268+'Egyéb szociális'!G268+'NEM KELL!!családseg.'!G268+'NEM KELL!Önkorm elsz.'!G268</f>
        <v>0</v>
      </c>
      <c r="H269" s="71">
        <f>igazgatás!H268+adók!H269+temető!H268+rendezvények!H268+'téli közf.'!H268+hosszúi.közf.!H268+'út üzemelt.'!H268+közvilágítás!H268+zöldterület!H268+'város-község'!H268+könyvtár!H268+közművelődés!H268+gyermekjólét!H268+'Egyéb szociális'!H268+'NEM KELL!!családseg.'!H268+'NEM KELL!Önkorm elsz.'!H268</f>
        <v>0</v>
      </c>
      <c r="I269" s="71">
        <f>igazgatás!I268+adók!I269+temető!I268+rendezvények!I268+'téli közf.'!I268+hosszúi.közf.!I268+'út üzemelt.'!I268+közvilágítás!I268+zöldterület!I268+'város-község'!I268+könyvtár!I268+gyermekjólét!I268+közművelődés!I268+civilszerv!I268+Fertőző!I268+'Egyéb szociális'!I268+'NEM KELL!!családseg.'!I268+'NEM KELL!Önkorm elsz.'!I268</f>
        <v>0</v>
      </c>
      <c r="J269" s="133" t="str">
        <f t="shared" si="10"/>
        <v xml:space="preserve"> </v>
      </c>
      <c r="K269" s="71">
        <f>igazgatás!K268+adók!K269+temető!K268+rendezvények!K268+'téli közf.'!K268+hosszúi.közf.!K268+'út üzemelt.'!K268+közvilágítás!K268+zöldterület!K268+'város-község'!K268+könyvtár!K268+gyermekjólét!K268+közművelődés!K268+civilszerv!K268+Fertőző!K268+'Egyéb szociális'!K268+'NEM KELL!!családseg.'!K268+'NEM KELL!Önkorm elsz.'!K268</f>
        <v>0</v>
      </c>
      <c r="L269" s="71">
        <f>igazgatás!L268+adók!L269+temető!L268+rendezvények!L268+'téli közf.'!L268+hosszúi.közf.!L268+'út üzemelt.'!L268+közvilágítás!L268+zöldterület!L268+'város-község'!L268+könyvtár!L268+közművelődés!L268+gyermekjólét!L268+'Egyéb szociális'!L268+'NEM KELL!!családseg.'!L268+'NEM KELL!Önkorm elsz.'!L268</f>
        <v>0</v>
      </c>
      <c r="M269" s="71">
        <f>igazgatás!M268+adók!M269+temető!M268+rendezvények!M268+'téli közf.'!M268+hosszúi.közf.!M268+'út üzemelt.'!M268+közvilágítás!M268+zöldterület!M268+'város-község'!M268+könyvtár!M268+gyermekjólét!M268+közművelődés!M268+civilszerv!M268+Fertőző!M268+'Egyéb szociális'!M268+'NEM KELL!!családseg.'!M268+'NEM KELL!Önkorm elsz.'!M268</f>
        <v>0</v>
      </c>
      <c r="N269" s="71">
        <f>igazgatás!N268+adók!N269+temető!N268+rendezvények!N268+'téli közf.'!N268+hosszúi.közf.!N268+'út üzemelt.'!N268+közvilágítás!N268+zöldterület!N268+'város-község'!N268+könyvtár!N268+gyermekjólét!N268+közművelődés!N268+civilszerv!N268+Fertőző!N268+'Egyéb szociális'!N268+'NEM KELL!!családseg.'!N268+'NEM KELL!Önkorm elsz.'!N268</f>
        <v>0</v>
      </c>
      <c r="O269" s="133" t="str">
        <f t="shared" si="11"/>
        <v xml:space="preserve"> </v>
      </c>
      <c r="P269" s="71">
        <f>igazgatás!P268+adók!P269+temető!P268+rendezvények!P268+'téli közf.'!P268+hosszúi.közf.!P268+'út üzemelt.'!P268+közvilágítás!P268+zöldterület!P268+'város-község'!P268+könyvtár!P268+gyermekjólét!P268+közművelődés!P268+civilszerv!P268+Fertőző!P268+'Egyéb szociális'!P268+'NEM KELL!!családseg.'!P268+'NEM KELL!Önkorm elsz.'!P268</f>
        <v>0</v>
      </c>
    </row>
    <row r="270" spans="1:16" ht="15" customHeight="1" x14ac:dyDescent="0.2">
      <c r="A270" s="400" t="s">
        <v>504</v>
      </c>
      <c r="B270" s="401"/>
      <c r="C270" s="5" t="s">
        <v>458</v>
      </c>
      <c r="D270" s="16" t="s">
        <v>495</v>
      </c>
      <c r="E270" s="16"/>
      <c r="F270" s="71">
        <f>igazgatás!F269+adók!F270+temető!F269+rendezvények!F269+'téli közf.'!F269+hosszúi.közf.!F269+'út üzemelt.'!F269+közvilágítás!F269+zöldterület!F269+'város-község'!F269+könyvtár!F269+közművelődés!F269+gyermekjólét!F269+'Egyéb szociális'!F269+'NEM KELL!!családseg.'!F269+'NEM KELL!Önkorm elsz.'!F269</f>
        <v>0</v>
      </c>
      <c r="G270" s="71">
        <f>igazgatás!G269+adók!G270+temető!G269+rendezvények!G269+'téli közf.'!G269+hosszúi.közf.!G269+'út üzemelt.'!G269+közvilágítás!G269+zöldterület!G269+'város-község'!G269+könyvtár!G269+közművelődés!G269+gyermekjólét!G269+'Egyéb szociális'!G269+'NEM KELL!!családseg.'!G269+'NEM KELL!Önkorm elsz.'!G269</f>
        <v>0</v>
      </c>
      <c r="H270" s="71">
        <f>igazgatás!H269+adók!H270+temető!H269+rendezvények!H269+'téli közf.'!H269+hosszúi.közf.!H269+'út üzemelt.'!H269+közvilágítás!H269+zöldterület!H269+'város-község'!H269+könyvtár!H269+közművelődés!H269+gyermekjólét!H269+'Egyéb szociális'!H269+'NEM KELL!!családseg.'!H269+'NEM KELL!Önkorm elsz.'!H269</f>
        <v>0</v>
      </c>
      <c r="I270" s="71">
        <f>igazgatás!I269+adók!I270+temető!I269+rendezvények!I269+'téli közf.'!I269+hosszúi.közf.!I269+'út üzemelt.'!I269+közvilágítás!I269+zöldterület!I269+'város-község'!I269+könyvtár!I269+gyermekjólét!I269+közművelődés!I269+civilszerv!I269+Fertőző!I269+'Egyéb szociális'!I269+'NEM KELL!!családseg.'!I269+'NEM KELL!Önkorm elsz.'!I269</f>
        <v>0</v>
      </c>
      <c r="J270" s="133" t="str">
        <f t="shared" si="10"/>
        <v xml:space="preserve"> </v>
      </c>
      <c r="K270" s="71">
        <f>igazgatás!K269+adók!K270+temető!K269+rendezvények!K269+'téli közf.'!K269+hosszúi.közf.!K269+'út üzemelt.'!K269+közvilágítás!K269+zöldterület!K269+'város-község'!K269+könyvtár!K269+gyermekjólét!K269+közművelődés!K269+civilszerv!K269+Fertőző!K269+'Egyéb szociális'!K269+'NEM KELL!!családseg.'!K269+'NEM KELL!Önkorm elsz.'!K269</f>
        <v>0</v>
      </c>
      <c r="L270" s="71">
        <f>igazgatás!L269+adók!L270+temető!L269+rendezvények!L269+'téli közf.'!L269+hosszúi.közf.!L269+'út üzemelt.'!L269+közvilágítás!L269+zöldterület!L269+'város-község'!L269+könyvtár!L269+közművelődés!L269+gyermekjólét!L269+'Egyéb szociális'!L269+'NEM KELL!!családseg.'!L269+'NEM KELL!Önkorm elsz.'!L269</f>
        <v>0</v>
      </c>
      <c r="M270" s="71">
        <f>igazgatás!M269+adók!M270+temető!M269+rendezvények!M269+'téli közf.'!M269+hosszúi.közf.!M269+'út üzemelt.'!M269+közvilágítás!M269+zöldterület!M269+'város-község'!M269+könyvtár!M269+gyermekjólét!M269+közművelődés!M269+civilszerv!M269+Fertőző!M269+'Egyéb szociális'!M269+'NEM KELL!!családseg.'!M269+'NEM KELL!Önkorm elsz.'!M269</f>
        <v>0</v>
      </c>
      <c r="N270" s="71">
        <f>igazgatás!N269+adók!N270+temető!N269+rendezvények!N269+'téli közf.'!N269+hosszúi.közf.!N269+'út üzemelt.'!N269+közvilágítás!N269+zöldterület!N269+'város-község'!N269+könyvtár!N269+gyermekjólét!N269+közművelődés!N269+civilszerv!N269+Fertőző!N269+'Egyéb szociális'!N269+'NEM KELL!!családseg.'!N269+'NEM KELL!Önkorm elsz.'!N269</f>
        <v>0</v>
      </c>
      <c r="O270" s="133" t="str">
        <f t="shared" si="11"/>
        <v xml:space="preserve"> </v>
      </c>
      <c r="P270" s="71">
        <f>igazgatás!P269+adók!P270+temető!P269+rendezvények!P269+'téli közf.'!P269+hosszúi.közf.!P269+'út üzemelt.'!P269+közvilágítás!P269+zöldterület!P269+'város-község'!P269+könyvtár!P269+gyermekjólét!P269+közművelődés!P269+civilszerv!P269+Fertőző!P269+'Egyéb szociális'!P269+'NEM KELL!!családseg.'!P269+'NEM KELL!Önkorm elsz.'!P269</f>
        <v>0</v>
      </c>
    </row>
    <row r="271" spans="1:16" ht="15" customHeight="1" x14ac:dyDescent="0.2">
      <c r="A271" s="400" t="s">
        <v>505</v>
      </c>
      <c r="B271" s="401"/>
      <c r="C271" s="5" t="s">
        <v>460</v>
      </c>
      <c r="D271" s="16" t="s">
        <v>495</v>
      </c>
      <c r="E271" s="16"/>
      <c r="F271" s="71">
        <f>igazgatás!F270+adók!F271+temető!F270+rendezvények!F270+'téli közf.'!F270+hosszúi.közf.!F270+'út üzemelt.'!F270+közvilágítás!F270+zöldterület!F270+'város-község'!F270+könyvtár!F270+közművelődés!F270+gyermekjólét!F270+'Egyéb szociális'!F270+'NEM KELL!!családseg.'!F270+'NEM KELL!Önkorm elsz.'!F270</f>
        <v>0</v>
      </c>
      <c r="G271" s="71">
        <f>igazgatás!G270+adók!G271+temető!G270+rendezvények!G270+'téli közf.'!G270+hosszúi.közf.!G270+'út üzemelt.'!G270+közvilágítás!G270+zöldterület!G270+'város-község'!G270+könyvtár!G270+közművelődés!G270+gyermekjólét!G270+'Egyéb szociális'!G270+'NEM KELL!!családseg.'!G270+'NEM KELL!Önkorm elsz.'!G270</f>
        <v>0</v>
      </c>
      <c r="H271" s="71">
        <f>igazgatás!H270+adók!H271+temető!H270+rendezvények!H270+'téli közf.'!H270+hosszúi.közf.!H270+'út üzemelt.'!H270+közvilágítás!H270+zöldterület!H270+'város-község'!H270+könyvtár!H270+közművelődés!H270+gyermekjólét!H270+'Egyéb szociális'!H270+'NEM KELL!!családseg.'!H270+'NEM KELL!Önkorm elsz.'!H270</f>
        <v>0</v>
      </c>
      <c r="I271" s="71">
        <f>igazgatás!I270+adók!I271+temető!I270+rendezvények!I270+'téli közf.'!I270+hosszúi.közf.!I270+'út üzemelt.'!I270+közvilágítás!I270+zöldterület!I270+'város-község'!I270+könyvtár!I270+gyermekjólét!I270+közművelődés!I270+civilszerv!I270+Fertőző!I270+'Egyéb szociális'!I270+'NEM KELL!!családseg.'!I270+'NEM KELL!Önkorm elsz.'!I270</f>
        <v>0</v>
      </c>
      <c r="J271" s="133" t="str">
        <f t="shared" si="10"/>
        <v xml:space="preserve"> </v>
      </c>
      <c r="K271" s="71">
        <f>igazgatás!K270+adók!K271+temető!K270+rendezvények!K270+'téli közf.'!K270+hosszúi.közf.!K270+'út üzemelt.'!K270+közvilágítás!K270+zöldterület!K270+'város-község'!K270+könyvtár!K270+gyermekjólét!K270+közművelődés!K270+civilszerv!K270+Fertőző!K270+'Egyéb szociális'!K270+'NEM KELL!!családseg.'!K270+'NEM KELL!Önkorm elsz.'!K270</f>
        <v>0</v>
      </c>
      <c r="L271" s="71">
        <f>igazgatás!L270+adók!L271+temető!L270+rendezvények!L270+'téli közf.'!L270+hosszúi.közf.!L270+'út üzemelt.'!L270+közvilágítás!L270+zöldterület!L270+'város-község'!L270+könyvtár!L270+közművelődés!L270+gyermekjólét!L270+'Egyéb szociális'!L270+'NEM KELL!!családseg.'!L270+'NEM KELL!Önkorm elsz.'!L270</f>
        <v>0</v>
      </c>
      <c r="M271" s="71">
        <f>igazgatás!M270+adók!M271+temető!M270+rendezvények!M270+'téli közf.'!M270+hosszúi.közf.!M270+'út üzemelt.'!M270+közvilágítás!M270+zöldterület!M270+'város-község'!M270+könyvtár!M270+gyermekjólét!M270+közművelődés!M270+civilszerv!M270+Fertőző!M270+'Egyéb szociális'!M270+'NEM KELL!!családseg.'!M270+'NEM KELL!Önkorm elsz.'!M270</f>
        <v>0</v>
      </c>
      <c r="N271" s="71">
        <f>igazgatás!N270+adók!N271+temető!N270+rendezvények!N270+'téli közf.'!N270+hosszúi.közf.!N270+'út üzemelt.'!N270+közvilágítás!N270+zöldterület!N270+'város-község'!N270+könyvtár!N270+gyermekjólét!N270+közművelődés!N270+civilszerv!N270+Fertőző!N270+'Egyéb szociális'!N270+'NEM KELL!!családseg.'!N270+'NEM KELL!Önkorm elsz.'!N270</f>
        <v>0</v>
      </c>
      <c r="O271" s="133" t="str">
        <f t="shared" si="11"/>
        <v xml:space="preserve"> </v>
      </c>
      <c r="P271" s="71">
        <f>igazgatás!P270+adók!P271+temető!P270+rendezvények!P270+'téli közf.'!P270+hosszúi.közf.!P270+'út üzemelt.'!P270+közvilágítás!P270+zöldterület!P270+'város-község'!P270+könyvtár!P270+gyermekjólét!P270+közművelődés!P270+civilszerv!P270+Fertőző!P270+'Egyéb szociális'!P270+'NEM KELL!!családseg.'!P270+'NEM KELL!Önkorm elsz.'!P270</f>
        <v>0</v>
      </c>
    </row>
    <row r="272" spans="1:16" s="80" customFormat="1" ht="15.75" customHeight="1" x14ac:dyDescent="0.25">
      <c r="A272" s="402" t="s">
        <v>506</v>
      </c>
      <c r="B272" s="403"/>
      <c r="C272" s="4" t="s">
        <v>507</v>
      </c>
      <c r="D272" s="15" t="s">
        <v>508</v>
      </c>
      <c r="E272" s="15"/>
      <c r="F272" s="72">
        <f>igazgatás!F271+adók!F272+temető!F271+rendezvények!F271+'téli közf.'!F271+hosszúi.közf.!F271+'út üzemelt.'!F271+közvilágítás!F271+zöldterület!F271+'város-község'!F271+könyvtár!F271+közművelődés!F271+gyermekjólét!F271+'Egyéb szociális'!F271+'NEM KELL!!családseg.'!F271+'NEM KELL!Önkorm elsz.'!F271</f>
        <v>0</v>
      </c>
      <c r="G272" s="72">
        <f>igazgatás!G271+adók!G272+temető!G271+rendezvények!G271+'téli közf.'!G271+hosszúi.közf.!G271+'út üzemelt.'!G271+közvilágítás!G271+zöldterület!G271+'város-község'!G271+könyvtár!G271+közművelődés!G271+gyermekjólét!G271+'Egyéb szociális'!G271+'NEM KELL!!családseg.'!G271+'NEM KELL!Önkorm elsz.'!G271</f>
        <v>0</v>
      </c>
      <c r="H272" s="72">
        <f>igazgatás!H271+adók!H272+temető!H271+rendezvények!H271+'téli közf.'!H271+hosszúi.közf.!H271+'út üzemelt.'!H271+közvilágítás!H271+zöldterület!H271+'város-község'!H271+könyvtár!H271+közművelődés!H271+gyermekjólét!H271+'Egyéb szociális'!H271+'NEM KELL!!családseg.'!H271+'NEM KELL!Önkorm elsz.'!H271</f>
        <v>0</v>
      </c>
      <c r="I272" s="71">
        <f>igazgatás!I271+adók!I272+temető!I271+rendezvények!I271+'téli közf.'!I271+hosszúi.közf.!I271+'út üzemelt.'!I271+közvilágítás!I271+zöldterület!I271+'város-község'!I271+könyvtár!I271+gyermekjólét!I271+közművelődés!I271+civilszerv!I271+Fertőző!I271+'Egyéb szociális'!I271+'NEM KELL!!családseg.'!I271+'NEM KELL!Önkorm elsz.'!I271</f>
        <v>301307</v>
      </c>
      <c r="J272" s="143" t="str">
        <f>IF(H272=0," ",I272/H272)</f>
        <v xml:space="preserve"> </v>
      </c>
      <c r="K272" s="71">
        <f>igazgatás!K271+adók!K272+temető!K271+rendezvények!K271+'téli közf.'!K271+hosszúi.közf.!K271+'út üzemelt.'!K271+közvilágítás!K271+zöldterület!K271+'város-község'!K271+könyvtár!K271+gyermekjólét!K271+közművelődés!K271+civilszerv!K271+Fertőző!K271+'Egyéb szociális'!K271+'NEM KELL!!családseg.'!K271+'NEM KELL!Önkorm elsz.'!K271</f>
        <v>0</v>
      </c>
      <c r="L272" s="72">
        <f>igazgatás!L271+adók!L272+temető!L271+rendezvények!L271+'téli közf.'!L271+hosszúi.közf.!L271+'út üzemelt.'!L271+közvilágítás!L271+zöldterület!L271+'város-község'!L271+könyvtár!L271+közművelődés!L271+gyermekjólét!L271+'Egyéb szociális'!L271+'NEM KELL!!családseg.'!L271+'NEM KELL!Önkorm elsz.'!L271</f>
        <v>0</v>
      </c>
      <c r="M272" s="71">
        <f>igazgatás!M271+adók!M272+temető!M271+rendezvények!M271+'téli közf.'!M271+hosszúi.közf.!M271+'út üzemelt.'!M271+közvilágítás!M271+zöldterület!M271+'város-község'!M271+könyvtár!M271+gyermekjólét!M271+közművelődés!M271+civilszerv!M271+Fertőző!M271+'Egyéb szociális'!M271+'NEM KELL!!családseg.'!M271+'NEM KELL!Önkorm elsz.'!M271</f>
        <v>0</v>
      </c>
      <c r="N272" s="71">
        <f>igazgatás!N271+adók!N272+temető!N271+rendezvények!N271+'téli közf.'!N271+hosszúi.közf.!N271+'út üzemelt.'!N271+közvilágítás!N271+zöldterület!N271+'város-község'!N271+könyvtár!N271+gyermekjólét!N271+közművelődés!N271+civilszerv!N271+Fertőző!N271+'Egyéb szociális'!N271+'NEM KELL!!családseg.'!N271+'NEM KELL!Önkorm elsz.'!N271</f>
        <v>0</v>
      </c>
      <c r="O272" s="143" t="str">
        <f t="shared" si="11"/>
        <v xml:space="preserve"> </v>
      </c>
      <c r="P272" s="71">
        <f>igazgatás!P271+adók!P272+temető!P271+rendezvények!P271+'téli közf.'!P271+hosszúi.közf.!P271+'út üzemelt.'!P271+közvilágítás!P271+zöldterület!P271+'város-község'!P271+könyvtár!P271+gyermekjólét!P271+közművelődés!P271+civilszerv!P271+Fertőző!P271+'Egyéb szociális'!P271+'NEM KELL!!családseg.'!P271+'NEM KELL!Önkorm elsz.'!P271</f>
        <v>0</v>
      </c>
    </row>
    <row r="273" spans="1:17" s="80" customFormat="1" ht="15.75" x14ac:dyDescent="0.25">
      <c r="A273" s="429" t="s">
        <v>509</v>
      </c>
      <c r="B273" s="430"/>
      <c r="C273" s="187" t="s">
        <v>510</v>
      </c>
      <c r="D273" s="104" t="s">
        <v>511</v>
      </c>
      <c r="E273" s="104"/>
      <c r="F273" s="188">
        <f>F50+F86+F185+F215+F224+F248+F272</f>
        <v>32730</v>
      </c>
      <c r="G273" s="188">
        <f>G50+G86+G185+G215+G224+G248+G272</f>
        <v>3048</v>
      </c>
      <c r="H273" s="188">
        <f>H50+H86+H185+H215+H224+H248+H272</f>
        <v>35178</v>
      </c>
      <c r="I273" s="243">
        <f>igazgatás!I272+adók!I273+temető!I272+rendezvények!I272+'téli közf.'!I272+hosszúi.közf.!I272+'út üzemelt.'!I272+közvilágítás!I272+zöldterület!I272+'város-község'!I272+könyvtár!I272+gyermekjólét!I272+közművelődés!I272+civilszerv!I272+Fertőző!I272+'Egyéb szociális'!I272+'Int-en kív.gy.étk.'!I272</f>
        <v>74354278</v>
      </c>
      <c r="J273" s="243" t="e">
        <f>igazgatás!J272+adók!J273+temető!J272+rendezvények!J272+'téli közf.'!J272+hosszúi.közf.!J272+'út üzemelt.'!J272+közvilágítás!J272+zöldterület!J272+'város-község'!J272+könyvtár!J272+gyermekjólét!J272+közművelődés!J272+civilszerv!J272+Fertőző!J272+'Egyéb szociális'!J272+'Int-en kív.gy.étk.'!J272</f>
        <v>#VALUE!</v>
      </c>
      <c r="K273" s="243">
        <f>igazgatás!K272+adók!K273+temető!K272+rendezvények!K272+'téli közf.'!K272+hosszúi.közf.!K272+'út üzemelt.'!K272+közvilágítás!K272+zöldterület!K272+'város-község'!K272+könyvtár!K272+gyermekjólét!K272+közművelődés!K272+civilszerv!K272+Fertőző!K272+'Egyéb szociális'!K272+'Int-en kív.gy.étk.'!K272</f>
        <v>42012943</v>
      </c>
      <c r="L273" s="243">
        <f>igazgatás!L272+adók!L273+temető!L272+rendezvények!L272+'téli közf.'!L272+hosszúi.közf.!L272+'út üzemelt.'!L272+közvilágítás!L272+zöldterület!L272+'város-község'!L272+könyvtár!L272+gyermekjólét!L272+közművelődés!L272+civilszerv!L272+Fertőző!L272+'Egyéb szociális'!L272+'Int-en kív.gy.étk.'!L272</f>
        <v>16178530</v>
      </c>
      <c r="M273" s="243">
        <f>igazgatás!M272+adók!M273+temető!M272+rendezvények!M272+'téli közf.'!M272+hosszúi.közf.!M272+'út üzemelt.'!M272+közvilágítás!M272+zöldterület!M272+'város-község'!M272+könyvtár!M272+gyermekjólét!M272+közművelődés!M272+civilszerv!M272+Fertőző!M272+'Egyéb szociális'!M272+'Int-en kív.gy.étk.'!M272</f>
        <v>58191473</v>
      </c>
      <c r="N273" s="243">
        <f>igazgatás!N272+adók!N273+temető!N272+rendezvények!N272+'téli közf.'!N272+hosszúi.közf.!N272+'út üzemelt.'!N272+közvilágítás!N272+zöldterület!N272+'város-község'!N272+könyvtár!N272+gyermekjólét!N272+közművelődés!N272+civilszerv!N272+Fertőző!N272+'Egyéb szociális'!N272+'Int-en kív.gy.étk.'!N272</f>
        <v>49178358</v>
      </c>
      <c r="O273" s="189">
        <f t="shared" si="11"/>
        <v>0.84511278826023184</v>
      </c>
      <c r="P273" s="243">
        <f>igazgatás!P272+adók!P273+temető!P272+rendezvények!P272+'téli közf.'!P272+hosszúi.közf.!P272+'út üzemelt.'!P272+közvilágítás!P272+zöldterület!P272+'város-község'!P272+könyvtár!P272+gyermekjólét!P272+közművelődés!P272+civilszerv!P272+Fertőző!P272+'Egyéb szociális'!P272+'Int-en kív.gy.étk.'!P272</f>
        <v>42012943</v>
      </c>
    </row>
    <row r="274" spans="1:17" s="80" customFormat="1" ht="15.75" x14ac:dyDescent="0.25">
      <c r="A274" s="384">
        <v>266</v>
      </c>
      <c r="B274" s="384"/>
      <c r="C274" s="42" t="s">
        <v>881</v>
      </c>
      <c r="D274" s="15" t="s">
        <v>882</v>
      </c>
      <c r="E274" s="15"/>
      <c r="F274" s="152"/>
      <c r="G274" s="152"/>
      <c r="H274" s="152"/>
      <c r="I274" s="188">
        <f>'Int-en kív.gy.étk.'!I273+igazgatás!I273+adók!I274+temető!I273+rendezvények!I273+hosszúi.közf.!I273+'út üzemelt.'!I273+közvilágítás!I273+zöldterület!I273+'város-község'!I273+könyvtár!I273+gyermekjólét!I273+közművelődés!I273+civilszerv!I273+Fertőző!I273+'Egyéb szociális'!I273+'NEM KELL!!családseg.'!I273+'NEM KELL!Önkorm elsz.'!I273</f>
        <v>23466945</v>
      </c>
      <c r="J274" s="188">
        <f>'Int-en kív.gy.étk.'!J273+igazgatás!J273+adók!J274+temető!J273+rendezvények!J273+hosszúi.közf.!J273+'út üzemelt.'!J273+közvilágítás!J273+zöldterület!J273+'város-község'!J273+könyvtár!J273+gyermekjólét!J273+közművelődés!J273+civilszerv!J273+Fertőző!J273+'Egyéb szociális'!J273+'NEM KELL!!családseg.'!J273+'NEM KELL!Önkorm elsz.'!J273</f>
        <v>0</v>
      </c>
      <c r="K274" s="188">
        <f>'Int-en kív.gy.étk.'!K273+igazgatás!K273+adók!K274+temető!K273+rendezvények!K273+hosszúi.közf.!K273+'út üzemelt.'!K273+közvilágítás!K273+zöldterület!K273+'város-község'!K273+könyvtár!K273+gyermekjólét!K273+közművelődés!K273+civilszerv!K273+Fertőző!K273+'Egyéb szociális'!K273+'NEM KELL!!családseg.'!K273+'NEM KELL!Önkorm elsz.'!K273</f>
        <v>38591271</v>
      </c>
      <c r="L274" s="188">
        <f>'Int-en kív.gy.étk.'!L273+igazgatás!L273+adók!L274+temető!L273+rendezvények!L273+hosszúi.közf.!L273+'út üzemelt.'!L273+közvilágítás!L273+zöldterület!L273+'város-község'!L273+könyvtár!L273+gyermekjólét!L273+közművelődés!L273+civilszerv!L273+Fertőző!L273+'Egyéb szociális'!L273+'NEM KELL!!családseg.'!L273+'NEM KELL!Önkorm elsz.'!L273</f>
        <v>0</v>
      </c>
      <c r="M274" s="188">
        <f>'Int-en kív.gy.étk.'!M273+igazgatás!M273+adók!M274+temető!M273+rendezvények!M273+hosszúi.közf.!M273+'út üzemelt.'!M273+közvilágítás!M273+zöldterület!M273+'város-község'!M273+könyvtár!M273+gyermekjólét!M273+közművelődés!M273+civilszerv!M273+Fertőző!M273+'Egyéb szociális'!M273+'NEM KELL!!családseg.'!M273+'NEM KELL!Önkorm elsz.'!M273</f>
        <v>38591271</v>
      </c>
      <c r="N274" s="188">
        <f>'Int-en kív.gy.étk.'!N273+igazgatás!N273+adók!N274+temető!N273+rendezvények!N273+hosszúi.közf.!N273+'út üzemelt.'!N273+közvilágítás!N273+zöldterület!N273+'város-község'!N273+könyvtár!N273+gyermekjólét!N273+közművelődés!N273+civilszerv!N273+Fertőző!N273+'Egyéb szociális'!N273+'NEM KELL!!családseg.'!N273+'NEM KELL!Önkorm elsz.'!N273</f>
        <v>38591271</v>
      </c>
      <c r="O274" s="189">
        <f t="shared" si="11"/>
        <v>1</v>
      </c>
      <c r="P274" s="188">
        <f>'Int-en kív.gy.étk.'!P273+igazgatás!P273+adók!P274+temető!P273+rendezvények!P273+hosszúi.közf.!P273+'út üzemelt.'!P273+közvilágítás!P273+zöldterület!P273+'város-község'!P273+könyvtár!P273+gyermekjólét!P273+közművelődés!P273+civilszerv!P273+Fertőző!P273+'Egyéb szociális'!P273+'NEM KELL!!családseg.'!P273+'NEM KELL!Önkorm elsz.'!P273</f>
        <v>38591271</v>
      </c>
    </row>
    <row r="275" spans="1:17" s="80" customFormat="1" ht="15.75" x14ac:dyDescent="0.25">
      <c r="A275" s="384">
        <v>268</v>
      </c>
      <c r="B275" s="384"/>
      <c r="C275" s="42" t="s">
        <v>891</v>
      </c>
      <c r="D275" s="15" t="s">
        <v>892</v>
      </c>
      <c r="E275" s="15"/>
      <c r="F275" s="152"/>
      <c r="G275" s="152"/>
      <c r="H275" s="152"/>
      <c r="I275" s="188">
        <f>hosszúi.közf.!I274+igazgatás!I274</f>
        <v>1357685</v>
      </c>
      <c r="J275" s="188">
        <f>hosszúi.közf.!J274+igazgatás!J274</f>
        <v>0</v>
      </c>
      <c r="K275" s="188">
        <f>hosszúi.közf.!K274+igazgatás!K274</f>
        <v>0</v>
      </c>
      <c r="L275" s="188">
        <f>hosszúi.közf.!L274+igazgatás!L274</f>
        <v>542875</v>
      </c>
      <c r="M275" s="188">
        <f>hosszúi.közf.!M274+igazgatás!M274</f>
        <v>542875</v>
      </c>
      <c r="N275" s="188">
        <f>hosszúi.közf.!N274+igazgatás!N274</f>
        <v>542875</v>
      </c>
      <c r="O275" s="189">
        <f t="shared" si="11"/>
        <v>1</v>
      </c>
      <c r="P275" s="188">
        <f>hosszúi.közf.!P274+igazgatás!P274</f>
        <v>0</v>
      </c>
    </row>
    <row r="276" spans="1:17" s="80" customFormat="1" ht="15.75" x14ac:dyDescent="0.25">
      <c r="A276" s="384">
        <v>269</v>
      </c>
      <c r="B276" s="384"/>
      <c r="C276" s="42" t="s">
        <v>883</v>
      </c>
      <c r="D276" s="15" t="s">
        <v>884</v>
      </c>
      <c r="E276" s="15"/>
      <c r="F276" s="152">
        <f>SUM(F274)</f>
        <v>0</v>
      </c>
      <c r="G276" s="152">
        <f t="shared" ref="G276:H276" si="12">SUM(G274)</f>
        <v>0</v>
      </c>
      <c r="H276" s="152">
        <f t="shared" si="12"/>
        <v>0</v>
      </c>
      <c r="I276" s="188">
        <f>+'Int-en kív.gy.étk.'!I274+igazgatás!I275+adók!I275+temető!I274+rendezvények!I274+hosszúi.közf.!I275+'út üzemelt.'!I274+közvilágítás!I274+zöldterület!I274+'város-község'!I274+könyvtár!I274+gyermekjólét!I274+közművelődés!I274+civilszerv!I274+Fertőző!I274+'Egyéb szociális'!I274+'NEM KELL!!családseg.'!I274+'NEM KELL!Önkorm elsz.'!I274</f>
        <v>24824630</v>
      </c>
      <c r="J276" s="188">
        <f>+'Int-en kív.gy.étk.'!J274+igazgatás!J275+adók!J275+temető!J274+rendezvények!J274+hosszúi.közf.!J275+'út üzemelt.'!J274+közvilágítás!J274+zöldterület!J274+'város-község'!J274+könyvtár!J274+gyermekjólét!J274+közművelődés!J274+civilszerv!J274+Fertőző!J274+'Egyéb szociális'!J274+'NEM KELL!!családseg.'!J274+'NEM KELL!Önkorm elsz.'!J274</f>
        <v>0</v>
      </c>
      <c r="K276" s="188">
        <f>'Int-en kív.gy.étk.'!K274+igazgatás!K275+adók!K275+temető!K274+rendezvények!K274+hosszúi.közf.!K275+'út üzemelt.'!K274+közvilágítás!K274+zöldterület!K274+'város-község'!K274+könyvtár!K274+gyermekjólét!K274+közművelődés!K274+civilszerv!K274+Fertőző!K274+'Egyéb szociális'!K274+'NEM KELL!!családseg.'!K274+'NEM KELL!Önkorm elsz.'!K274</f>
        <v>38591271</v>
      </c>
      <c r="L276" s="188">
        <f>+'Int-en kív.gy.étk.'!L274+igazgatás!L275+adók!L275+temető!L274+rendezvények!L274+hosszúi.közf.!L275+'út üzemelt.'!L274+közvilágítás!L274+zöldterület!L274+'város-község'!L274+könyvtár!L274+gyermekjólét!L274+közművelődés!L274+civilszerv!L274+Fertőző!L274+'Egyéb szociális'!L274+'NEM KELL!!családseg.'!L274+'NEM KELL!Önkorm elsz.'!L274</f>
        <v>542875</v>
      </c>
      <c r="M276" s="188">
        <f>+'Int-en kív.gy.étk.'!M274+igazgatás!M275+adók!M275+temető!M274+rendezvények!M274+hosszúi.közf.!M275+'út üzemelt.'!M274+közvilágítás!M274+zöldterület!M274+'város-község'!M274+könyvtár!M274+gyermekjólét!M274+közművelődés!M274+civilszerv!M274+Fertőző!M274+'Egyéb szociális'!M274+'NEM KELL!!családseg.'!M274+'NEM KELL!Önkorm elsz.'!M274</f>
        <v>39134146</v>
      </c>
      <c r="N276" s="188">
        <f>+'Int-en kív.gy.étk.'!N274+igazgatás!N275+adók!N275+temető!N274+rendezvények!N274+hosszúi.közf.!N275+'út üzemelt.'!N274+közvilágítás!N274+zöldterület!N274+'város-község'!N274+könyvtár!N274+gyermekjólét!N274+közművelődés!N274+civilszerv!N274+Fertőző!N274+'Egyéb szociális'!N274+'NEM KELL!!családseg.'!N274+'NEM KELL!Önkorm elsz.'!N274</f>
        <v>39134146</v>
      </c>
      <c r="O276" s="189">
        <f t="shared" si="11"/>
        <v>1</v>
      </c>
      <c r="P276" s="188">
        <f>'Int-en kív.gy.étk.'!P274+igazgatás!P275+adók!P275+temető!P274+rendezvények!P274+hosszúi.közf.!P275+'út üzemelt.'!P274+közvilágítás!P274+zöldterület!P274+'város-község'!P274+könyvtár!P274+gyermekjólét!P274+közművelődés!P274+civilszerv!P274+Fertőző!P274+'Egyéb szociális'!P274+'NEM KELL!!családseg.'!P274+'NEM KELL!Önkorm elsz.'!P274</f>
        <v>38591271</v>
      </c>
    </row>
    <row r="277" spans="1:17" s="80" customFormat="1" ht="15.75" x14ac:dyDescent="0.25">
      <c r="A277" s="384">
        <v>270</v>
      </c>
      <c r="B277" s="384"/>
      <c r="C277" s="42" t="s">
        <v>885</v>
      </c>
      <c r="D277" s="15" t="s">
        <v>886</v>
      </c>
      <c r="E277" s="15"/>
      <c r="F277" s="152">
        <f>F273+F276</f>
        <v>32730</v>
      </c>
      <c r="G277" s="152">
        <f t="shared" ref="G277:H277" si="13">G273+G276</f>
        <v>3048</v>
      </c>
      <c r="H277" s="152">
        <f t="shared" si="13"/>
        <v>35178</v>
      </c>
      <c r="I277" s="188">
        <f>igazgatás!I276+adók!I276+temető!I275+rendezvények!I275+hosszúi.közf.!I276+'út üzemelt.'!I275+közvilágítás!I275+zöldterület!I275+'város-község'!I275+könyvtár!I275+gyermekjólét!I275+közművelődés!I275+civilszerv!I275+Fertőző!I275+'Egyéb szociális'!I275+'Int-en kív.gy.étk.'!I275</f>
        <v>99178908</v>
      </c>
      <c r="J277" s="188" t="e">
        <f>igazgatás!J276+adók!J276+temető!J275+rendezvények!J275+hosszúi.közf.!J276+'út üzemelt.'!J275+közvilágítás!J275+zöldterület!J275+'város-község'!J275+könyvtár!J275+gyermekjólét!J275+közművelődés!J275+civilszerv!J275+Fertőző!J275+'Egyéb szociális'!J275+'Int-en kív.gy.étk.'!J275</f>
        <v>#VALUE!</v>
      </c>
      <c r="K277" s="188">
        <f>igazgatás!K276+adók!K276+temető!K275+rendezvények!K275+hosszúi.közf.!K276+'út üzemelt.'!K275+közvilágítás!K275+zöldterület!K275+'város-község'!K275+könyvtár!K275+gyermekjólét!K275+közművelődés!K275+civilszerv!K275+Fertőző!K275+'Egyéb szociális'!K275+'Int-en kív.gy.étk.'!K275</f>
        <v>80604214</v>
      </c>
      <c r="L277" s="188">
        <f>igazgatás!L276+adók!L276+temető!L275+rendezvények!L275+hosszúi.közf.!L276+'út üzemelt.'!L275+közvilágítás!L275+zöldterület!L275+'város-község'!L275+könyvtár!L275+gyermekjólét!L275+közművelődés!L275+civilszerv!L275+Fertőző!L275+'Egyéb szociális'!L275+'Int-en kív.gy.étk.'!L275</f>
        <v>16721405</v>
      </c>
      <c r="M277" s="188">
        <f>igazgatás!M276+adók!M276+temető!M275+rendezvények!M275+hosszúi.közf.!M276+'út üzemelt.'!M275+közvilágítás!M275+zöldterület!M275+'város-község'!M275+könyvtár!M275+gyermekjólét!M275+közművelődés!M275+civilszerv!M275+Fertőző!M275+'Egyéb szociális'!M275+'Int-en kív.gy.étk.'!M275</f>
        <v>97325619</v>
      </c>
      <c r="N277" s="188">
        <f>igazgatás!N276+adók!N276+temető!N275+rendezvények!N275+hosszúi.közf.!N276+'út üzemelt.'!N275+közvilágítás!N275+zöldterület!N275+'város-község'!N275+könyvtár!N275+gyermekjólét!N275+közművelődés!N275+civilszerv!N275+Fertőző!N275+'Egyéb szociális'!N275+'Int-en kív.gy.étk.'!N275</f>
        <v>88312504</v>
      </c>
      <c r="O277" s="189">
        <f t="shared" si="11"/>
        <v>0.90739216361932407</v>
      </c>
      <c r="P277" s="188">
        <f>igazgatás!P276+adók!P276+temető!P275+rendezvények!P275+hosszúi.közf.!P276+'út üzemelt.'!P275+közvilágítás!P275+zöldterület!P275+'város-község'!P275+könyvtár!P275+gyermekjólét!P275+közművelődés!P275+civilszerv!P275+Fertőző!P275+'Egyéb szociális'!P275+'Int-en kív.gy.étk.'!P275</f>
        <v>80604214</v>
      </c>
    </row>
    <row r="278" spans="1:17" x14ac:dyDescent="0.2">
      <c r="D278" s="11"/>
    </row>
    <row r="279" spans="1:17" s="175" customFormat="1" ht="25.5" customHeight="1" x14ac:dyDescent="0.2">
      <c r="A279" s="409" t="s">
        <v>0</v>
      </c>
      <c r="B279" s="409"/>
      <c r="C279" s="410" t="s">
        <v>833</v>
      </c>
      <c r="D279" s="412" t="s">
        <v>2</v>
      </c>
      <c r="E279" s="247"/>
      <c r="F279" s="407" t="s">
        <v>862</v>
      </c>
      <c r="G279" s="409" t="s">
        <v>851</v>
      </c>
      <c r="H279" s="409" t="s">
        <v>863</v>
      </c>
      <c r="I279" s="407" t="s">
        <v>1025</v>
      </c>
      <c r="J279" s="407" t="s">
        <v>856</v>
      </c>
      <c r="K279" s="407" t="s">
        <v>1026</v>
      </c>
      <c r="L279" s="409" t="s">
        <v>851</v>
      </c>
      <c r="M279" s="409" t="s">
        <v>1062</v>
      </c>
      <c r="N279" s="407" t="s">
        <v>1063</v>
      </c>
      <c r="O279" s="407" t="s">
        <v>856</v>
      </c>
      <c r="P279" s="407" t="s">
        <v>1026</v>
      </c>
    </row>
    <row r="280" spans="1:17" s="175" customFormat="1" x14ac:dyDescent="0.2">
      <c r="A280" s="409"/>
      <c r="B280" s="409"/>
      <c r="C280" s="411"/>
      <c r="D280" s="413"/>
      <c r="E280" s="248"/>
      <c r="F280" s="408"/>
      <c r="G280" s="409"/>
      <c r="H280" s="409"/>
      <c r="I280" s="408"/>
      <c r="J280" s="408"/>
      <c r="K280" s="408"/>
      <c r="L280" s="409"/>
      <c r="M280" s="409"/>
      <c r="N280" s="408"/>
      <c r="O280" s="408"/>
      <c r="P280" s="408"/>
    </row>
    <row r="281" spans="1:17" x14ac:dyDescent="0.2">
      <c r="A281" s="386" t="s">
        <v>3</v>
      </c>
      <c r="B281" s="386"/>
      <c r="C281" s="110" t="s">
        <v>4</v>
      </c>
      <c r="D281" s="110" t="s">
        <v>5</v>
      </c>
      <c r="E281" s="53"/>
      <c r="F281" s="163" t="s">
        <v>857</v>
      </c>
      <c r="G281" s="163" t="s">
        <v>858</v>
      </c>
      <c r="H281" s="163" t="s">
        <v>865</v>
      </c>
      <c r="I281" s="371" t="s">
        <v>866</v>
      </c>
      <c r="J281" s="131" t="s">
        <v>858</v>
      </c>
      <c r="K281" s="371" t="s">
        <v>866</v>
      </c>
      <c r="L281" s="153" t="s">
        <v>858</v>
      </c>
      <c r="M281" s="153" t="s">
        <v>865</v>
      </c>
      <c r="N281" s="153" t="s">
        <v>866</v>
      </c>
      <c r="O281" s="153" t="s">
        <v>867</v>
      </c>
      <c r="P281" s="329" t="s">
        <v>866</v>
      </c>
    </row>
    <row r="282" spans="1:17" x14ac:dyDescent="0.2">
      <c r="A282" s="383" t="s">
        <v>6</v>
      </c>
      <c r="B282" s="383"/>
      <c r="C282" s="3" t="s">
        <v>516</v>
      </c>
      <c r="D282" s="22" t="s">
        <v>517</v>
      </c>
      <c r="E282" s="23"/>
      <c r="F282" s="71">
        <f>igazgatás!F282+adók!F282+temető!F281+rendezvények!F281+'téli közf.'!F277+hosszúi.közf.!F282+'út üzemelt.'!F281+közvilágítás!F281+zöldterület!F281+'város-község'!F281+könyvtár!F281+közművelődés!F281+gyermekjólét!F281+'Egyéb szociális'!F281+'NEM KELL!!családseg.'!F281+civilszerv!F281</f>
        <v>3800</v>
      </c>
      <c r="G282" s="71">
        <f>igazgatás!G282+adók!G282+temető!G281+rendezvények!G281+'téli közf.'!G277+hosszúi.közf.!G282+'út üzemelt.'!G281+közvilágítás!G281+zöldterület!G281+'város-község'!G281+könyvtár!G281+közművelődés!G281+gyermekjólét!G281+'Egyéb szociális'!G281+'NEM KELL!!családseg.'!G281+civilszerv!G281</f>
        <v>1306</v>
      </c>
      <c r="H282" s="71">
        <f>igazgatás!H282+adók!H282+temető!H281+rendezvények!H281+'téli közf.'!H277+hosszúi.közf.!H282+'út üzemelt.'!H281+közvilágítás!H281+zöldterület!H281+'város-község'!H281+könyvtár!H281+közművelődés!H281+gyermekjólét!H281+'Egyéb szociális'!H281+'NEM KELL!!családseg.'!H281+civilszerv!H281</f>
        <v>5106</v>
      </c>
      <c r="I282" s="71">
        <f>igazgatás!I282+adók!I282+temető!I281+rendezvények!I281+'téli közf.'!I277+hosszúi.közf.!I282+'út üzemelt.'!I281+közvilágítás!I281+zöldterület!I281+'város-község'!I281+könyvtár!I281+közművelődés!I281+gyermekjólét!I281+'Egyéb szociális'!I281+'NEM KELL!!családseg.'!I281+civilszerv!I281</f>
        <v>5472079</v>
      </c>
      <c r="J282" s="133">
        <f t="shared" ref="J282:J345" si="14">IF(H282=0," ",I282/H282)</f>
        <v>1071.695848021935</v>
      </c>
      <c r="K282" s="71">
        <f>igazgatás!K282+adók!K282+temető!K281+rendezvények!K281+'téli közf.'!K277+hosszúi.közf.!K282+'út üzemelt.'!K281+közvilágítás!K281+zöldterület!K281+'város-község'!K281+könyvtár!K281+közművelődés!K281+gyermekjólét!K281+'Egyéb szociális'!K281+'NEM KELL!!családseg.'!K281+civilszerv!K281</f>
        <v>3691800</v>
      </c>
      <c r="L282" s="71">
        <f>igazgatás!L282+adók!L282+temető!L281+rendezvények!L281+'téli közf.'!L277+hosszúi.közf.!L282+'út üzemelt.'!L281+közvilágítás!L281+zöldterület!L281+'város-község'!L281+könyvtár!L281+közművelődés!L281+gyermekjólét!L281+'Egyéb szociális'!L281+'NEM KELL!!családseg.'!L281+civilszerv!L281</f>
        <v>2040364</v>
      </c>
      <c r="M282" s="71">
        <f>igazgatás!M282+adók!M282+temető!M281+rendezvények!M281+'téli közf.'!M277+hosszúi.közf.!M282+'út üzemelt.'!M281+közvilágítás!M281+zöldterület!M281+'város-község'!M281+könyvtár!M281+közművelődés!M281+gyermekjólét!M281+'Egyéb szociális'!M281+'NEM KELL!!családseg.'!M281+civilszerv!M281+Fertőző!N281+'NEM KELL!Önkorm elsz.'!M281</f>
        <v>5732164</v>
      </c>
      <c r="N282" s="71">
        <f>igazgatás!N282+adók!N282+temető!N281+rendezvények!N281+'téli közf.'!N277+hosszúi.közf.!N282+'út üzemelt.'!N281+közvilágítás!N281+zöldterület!N281+'város-község'!N281+könyvtár!N281+közművelődés!N281+gyermekjólét!N281+'Egyéb szociális'!N281+'NEM KELL!!családseg.'!N281+civilszerv!N281</f>
        <v>4520038</v>
      </c>
      <c r="O282" s="133">
        <f t="shared" ref="O282" si="15">IF(M282=0," ",N282/M282)</f>
        <v>0.7885395463214242</v>
      </c>
      <c r="P282" s="71">
        <f>igazgatás!P282+adók!P282+temető!P281+rendezvények!P281+'téli közf.'!P277+hosszúi.közf.!P282+'út üzemelt.'!P281+közvilágítás!P281+zöldterület!P281+'város-község'!P281+könyvtár!P281+közművelődés!P281+gyermekjólét!P281+'Egyéb szociális'!P281+'NEM KELL!!családseg.'!P281+civilszerv!P281</f>
        <v>3691800</v>
      </c>
      <c r="Q282" t="s">
        <v>1003</v>
      </c>
    </row>
    <row r="283" spans="1:17" x14ac:dyDescent="0.2">
      <c r="A283" s="383" t="s">
        <v>9</v>
      </c>
      <c r="B283" s="383"/>
      <c r="C283" s="3" t="s">
        <v>518</v>
      </c>
      <c r="D283" s="22" t="s">
        <v>519</v>
      </c>
      <c r="E283" s="23"/>
      <c r="F283" s="71">
        <f>igazgatás!F283+adók!F283+temető!F282+rendezvények!F282+'téli közf.'!F278+hosszúi.közf.!F283+'út üzemelt.'!F282+közvilágítás!F282+zöldterület!F282+'város-község'!F282+könyvtár!F282+közművelődés!F282+gyermekjólét!F282+'Egyéb szociális'!F282+'NEM KELL!!családseg.'!F282+civilszerv!F282</f>
        <v>0</v>
      </c>
      <c r="G283" s="71">
        <f>igazgatás!G283+adók!G283+temető!G282+rendezvények!G282+'téli közf.'!G278+hosszúi.közf.!G283+'út üzemelt.'!G282+közvilágítás!G282+zöldterület!G282+'város-község'!G282+könyvtár!G282+közművelődés!G282+gyermekjólét!G282+'Egyéb szociális'!G282+'NEM KELL!!családseg.'!G282+civilszerv!G282</f>
        <v>0</v>
      </c>
      <c r="H283" s="71">
        <f>igazgatás!H283+adók!H283+temető!H282+rendezvények!H282+'téli közf.'!H278+hosszúi.közf.!H283+'út üzemelt.'!H282+közvilágítás!H282+zöldterület!H282+'város-község'!H282+könyvtár!H282+közművelődés!H282+gyermekjólét!H282+'Egyéb szociális'!H282+'NEM KELL!!családseg.'!H282+civilszerv!H282</f>
        <v>0</v>
      </c>
      <c r="I283" s="71">
        <f>igazgatás!I283+adók!I283+temető!I282+rendezvények!I282+'téli közf.'!I278+hosszúi.közf.!I283+'út üzemelt.'!I282+közvilágítás!I282+zöldterület!I282+'város-község'!I282+könyvtár!I282+közművelődés!I282+gyermekjólét!I282+'Egyéb szociális'!I282+'NEM KELL!!családseg.'!I282+civilszerv!I282</f>
        <v>0</v>
      </c>
      <c r="J283" s="133" t="str">
        <f t="shared" si="14"/>
        <v xml:space="preserve"> </v>
      </c>
      <c r="K283" s="71">
        <f>igazgatás!K283+adók!K283+temető!K282+rendezvények!K282+'téli közf.'!K278+hosszúi.közf.!K283+'út üzemelt.'!K282+közvilágítás!K282+zöldterület!K282+'város-község'!K282+könyvtár!K282+közművelődés!K282+gyermekjólét!K282+'Egyéb szociális'!K282+'NEM KELL!!családseg.'!K282+civilszerv!K282</f>
        <v>0</v>
      </c>
      <c r="L283" s="71">
        <f>igazgatás!L283+adók!L283+temető!L282+rendezvények!L282+'téli közf.'!L278+hosszúi.közf.!L283+'út üzemelt.'!L282+közvilágítás!L282+zöldterület!L282+'város-község'!L282+könyvtár!L282+közművelődés!L282+gyermekjólét!L282+'Egyéb szociális'!L282+'NEM KELL!!családseg.'!L282+civilszerv!L282</f>
        <v>0</v>
      </c>
      <c r="M283" s="71">
        <f>igazgatás!M283+adók!M283+temető!M282+rendezvények!M282+'téli közf.'!M278+hosszúi.közf.!M283+'út üzemelt.'!M282+közvilágítás!M282+zöldterület!M282+'város-község'!M282+könyvtár!M282+közművelődés!M282+gyermekjólét!M282+'Egyéb szociális'!M282+'NEM KELL!!családseg.'!M282+civilszerv!M282</f>
        <v>0</v>
      </c>
      <c r="N283" s="71">
        <f>igazgatás!N283+adók!N283+temető!N282+rendezvények!N282+'téli közf.'!N278+hosszúi.közf.!N283+'út üzemelt.'!N282+közvilágítás!N282+zöldterület!N282+'város-község'!N282+könyvtár!N282+közművelődés!N282+gyermekjólét!N282+'Egyéb szociális'!N282+'NEM KELL!!családseg.'!N282+civilszerv!N282</f>
        <v>0</v>
      </c>
      <c r="O283" s="133" t="str">
        <f t="shared" ref="O283:O346" si="16">IF(M283=0," ",N283/M283)</f>
        <v xml:space="preserve"> </v>
      </c>
      <c r="P283" s="71">
        <f>igazgatás!P283+adók!P283+temető!P282+rendezvények!P282+'téli közf.'!P278+hosszúi.közf.!P283+'út üzemelt.'!P282+közvilágítás!P282+zöldterület!P282+'város-község'!P282+könyvtár!P282+közművelődés!P282+gyermekjólét!P282+'Egyéb szociális'!P282+'NEM KELL!!családseg.'!P282+civilszerv!P282</f>
        <v>0</v>
      </c>
    </row>
    <row r="284" spans="1:17" x14ac:dyDescent="0.2">
      <c r="A284" s="383" t="s">
        <v>12</v>
      </c>
      <c r="B284" s="383"/>
      <c r="C284" s="3" t="s">
        <v>520</v>
      </c>
      <c r="D284" s="22" t="s">
        <v>521</v>
      </c>
      <c r="E284" s="23"/>
      <c r="F284" s="71">
        <f>igazgatás!F284+adók!F284+temető!F283+rendezvények!F283+'téli közf.'!F279+hosszúi.közf.!F284+'út üzemelt.'!F283+közvilágítás!F283+zöldterület!F283+'város-község'!F283+könyvtár!F283+közművelődés!F283+gyermekjólét!F283+'Egyéb szociális'!F283+'NEM KELL!!családseg.'!F283+civilszerv!F283</f>
        <v>0</v>
      </c>
      <c r="G284" s="71">
        <f>igazgatás!G284+adók!G284+temető!G283+rendezvények!G283+'téli közf.'!G279+hosszúi.közf.!G284+'út üzemelt.'!G283+közvilágítás!G283+zöldterület!G283+'város-község'!G283+könyvtár!G283+közművelődés!G283+gyermekjólét!G283+'Egyéb szociális'!G283+'NEM KELL!!családseg.'!G283+civilszerv!G283</f>
        <v>0</v>
      </c>
      <c r="H284" s="71">
        <f>igazgatás!H284+adók!H284+temető!H283+rendezvények!H283+'téli közf.'!H279+hosszúi.közf.!H284+'út üzemelt.'!H283+közvilágítás!H283+zöldterület!H283+'város-község'!H283+könyvtár!H283+közművelődés!H283+gyermekjólét!H283+'Egyéb szociális'!H283+'NEM KELL!!családseg.'!H283+civilszerv!H283</f>
        <v>0</v>
      </c>
      <c r="I284" s="71">
        <f>igazgatás!I284+adók!I284+temető!I283+rendezvények!I283+'téli közf.'!I279+hosszúi.közf.!I284+'út üzemelt.'!I283+közvilágítás!I283+zöldterület!I283+'város-község'!I283+könyvtár!I283+közművelődés!I283+gyermekjólét!I283+'Egyéb szociális'!I283+'NEM KELL!!családseg.'!I283+civilszerv!I283</f>
        <v>0</v>
      </c>
      <c r="J284" s="133" t="str">
        <f t="shared" si="14"/>
        <v xml:space="preserve"> </v>
      </c>
      <c r="K284" s="71">
        <f>igazgatás!K284+adók!K284+temető!K283+rendezvények!K283+'téli közf.'!K279+hosszúi.közf.!K284+'út üzemelt.'!K283+közvilágítás!K283+zöldterület!K283+'város-község'!K283+könyvtár!K283+közművelődés!K283+gyermekjólét!K283+'Egyéb szociális'!K283+'NEM KELL!!családseg.'!K283+civilszerv!K283</f>
        <v>0</v>
      </c>
      <c r="L284" s="71">
        <f>igazgatás!L284+adók!L284+temető!L283+rendezvények!L283+'téli közf.'!L279+hosszúi.közf.!L284+'út üzemelt.'!L283+közvilágítás!L283+zöldterület!L283+'város-község'!L283+könyvtár!L283+közművelődés!L283+gyermekjólét!L283+'Egyéb szociális'!L283+'NEM KELL!!családseg.'!L283+civilszerv!L283</f>
        <v>0</v>
      </c>
      <c r="M284" s="71">
        <f>igazgatás!M284+adók!M284+temető!M283+rendezvények!M283+'téli közf.'!M279+hosszúi.közf.!M284+'út üzemelt.'!M283+közvilágítás!M283+zöldterület!M283+'város-község'!M283+könyvtár!M283+közművelődés!M283+gyermekjólét!M283+'Egyéb szociális'!M283+'NEM KELL!!családseg.'!M283+civilszerv!M283</f>
        <v>0</v>
      </c>
      <c r="N284" s="71">
        <f>igazgatás!N284+adók!N284+temető!N283+rendezvények!N283+'téli közf.'!N279+hosszúi.közf.!N284+'út üzemelt.'!N283+közvilágítás!N283+zöldterület!N283+'város-község'!N283+könyvtár!N283+közművelődés!N283+gyermekjólét!N283+'Egyéb szociális'!N283+'NEM KELL!!családseg.'!N283+civilszerv!N283</f>
        <v>0</v>
      </c>
      <c r="O284" s="133" t="str">
        <f t="shared" si="16"/>
        <v xml:space="preserve"> </v>
      </c>
      <c r="P284" s="71">
        <f>igazgatás!P284+adók!P284+temető!P283+rendezvények!P283+'téli közf.'!P279+hosszúi.közf.!P284+'út üzemelt.'!P283+közvilágítás!P283+zöldterület!P283+'város-község'!P283+könyvtár!P283+közművelődés!P283+gyermekjólét!P283+'Egyéb szociális'!P283+'NEM KELL!!családseg.'!P283+civilszerv!P283</f>
        <v>0</v>
      </c>
    </row>
    <row r="285" spans="1:17" x14ac:dyDescent="0.2">
      <c r="A285" s="383" t="s">
        <v>15</v>
      </c>
      <c r="B285" s="383"/>
      <c r="C285" s="3" t="s">
        <v>522</v>
      </c>
      <c r="D285" s="22" t="s">
        <v>523</v>
      </c>
      <c r="E285" s="23"/>
      <c r="F285" s="71">
        <f>igazgatás!F285+adók!F285+temető!F284+rendezvények!F284+'téli közf.'!F280+hosszúi.közf.!F285+'út üzemelt.'!F284+közvilágítás!F284+zöldterület!F284+'város-község'!F284+könyvtár!F284+közművelődés!F284+gyermekjólét!F284+'Egyéb szociális'!F284+'NEM KELL!!családseg.'!F284+civilszerv!F284</f>
        <v>0</v>
      </c>
      <c r="G285" s="71">
        <f>igazgatás!G285+adók!G285+temető!G284+rendezvények!G284+'téli közf.'!G280+hosszúi.közf.!G285+'út üzemelt.'!G284+közvilágítás!G284+zöldterület!G284+'város-község'!G284+könyvtár!G284+közművelődés!G284+gyermekjólét!G284+'Egyéb szociális'!G284+'NEM KELL!!családseg.'!G284+civilszerv!G284</f>
        <v>0</v>
      </c>
      <c r="H285" s="71">
        <f>igazgatás!H285+adók!H285+temető!H284+rendezvények!H284+'téli közf.'!H280+hosszúi.közf.!H285+'út üzemelt.'!H284+közvilágítás!H284+zöldterület!H284+'város-község'!H284+könyvtár!H284+közművelődés!H284+gyermekjólét!H284+'Egyéb szociális'!H284+'NEM KELL!!családseg.'!H284+civilszerv!H284</f>
        <v>0</v>
      </c>
      <c r="I285" s="71">
        <f>igazgatás!I285+adók!I285+temető!I284+rendezvények!I284+'téli közf.'!I280+hosszúi.közf.!I285+'út üzemelt.'!I284+közvilágítás!I284+zöldterület!I284+'város-község'!I284+könyvtár!I284+közművelődés!I284+gyermekjólét!I284+'Egyéb szociális'!I284+'NEM KELL!!családseg.'!I284+civilszerv!I284</f>
        <v>0</v>
      </c>
      <c r="J285" s="133" t="str">
        <f t="shared" si="14"/>
        <v xml:space="preserve"> </v>
      </c>
      <c r="K285" s="71">
        <f>igazgatás!K285+adók!K285+temető!K284+rendezvények!K284+'téli közf.'!K280+hosszúi.közf.!K285+'út üzemelt.'!K284+közvilágítás!K284+zöldterület!K284+'város-község'!K284+könyvtár!K284+közművelődés!K284+gyermekjólét!K284+'Egyéb szociális'!K284+'NEM KELL!!családseg.'!K284+civilszerv!K284</f>
        <v>0</v>
      </c>
      <c r="L285" s="71">
        <f>igazgatás!L285+adók!L285+temető!L284+rendezvények!L284+'téli közf.'!L280+hosszúi.közf.!L285+'út üzemelt.'!L284+közvilágítás!L284+zöldterület!L284+'város-község'!L284+könyvtár!L284+közművelődés!L284+gyermekjólét!L284+'Egyéb szociális'!L284+'NEM KELL!!családseg.'!L284+civilszerv!L284</f>
        <v>0</v>
      </c>
      <c r="M285" s="71">
        <f>igazgatás!M285+adók!M285+temető!M284+rendezvények!M284+'téli közf.'!M280+hosszúi.közf.!M285+'út üzemelt.'!M284+közvilágítás!M284+zöldterület!M284+'város-község'!M284+könyvtár!M284+közművelődés!M284+gyermekjólét!M284+'Egyéb szociális'!M284+'NEM KELL!!családseg.'!M284+civilszerv!M284</f>
        <v>0</v>
      </c>
      <c r="N285" s="71">
        <f>igazgatás!N285+adók!N285+temető!N284+rendezvények!N284+'téli közf.'!N280+hosszúi.közf.!N285+'út üzemelt.'!N284+közvilágítás!N284+zöldterület!N284+'város-község'!N284+könyvtár!N284+közművelődés!N284+gyermekjólét!N284+'Egyéb szociális'!N284+'NEM KELL!!családseg.'!N284+civilszerv!N284</f>
        <v>0</v>
      </c>
      <c r="O285" s="133" t="str">
        <f t="shared" si="16"/>
        <v xml:space="preserve"> </v>
      </c>
      <c r="P285" s="71">
        <f>igazgatás!P285+adók!P285+temető!P284+rendezvények!P284+'téli közf.'!P280+hosszúi.közf.!P285+'út üzemelt.'!P284+közvilágítás!P284+zöldterület!P284+'város-község'!P284+könyvtár!P284+közművelődés!P284+gyermekjólét!P284+'Egyéb szociális'!P284+'NEM KELL!!családseg.'!P284+civilszerv!P284</f>
        <v>0</v>
      </c>
    </row>
    <row r="286" spans="1:17" x14ac:dyDescent="0.2">
      <c r="A286" s="383" t="s">
        <v>18</v>
      </c>
      <c r="B286" s="383"/>
      <c r="C286" s="3" t="s">
        <v>524</v>
      </c>
      <c r="D286" s="22" t="s">
        <v>525</v>
      </c>
      <c r="E286" s="23"/>
      <c r="F286" s="71">
        <f>igazgatás!F286+adók!F286+temető!F285+rendezvények!F285+'téli közf.'!F281+hosszúi.közf.!F286+'út üzemelt.'!F285+közvilágítás!F285+zöldterület!F285+'város-község'!F285+könyvtár!F285+közművelődés!F285+gyermekjólét!F285+'Egyéb szociális'!F285+'NEM KELL!!családseg.'!F285+civilszerv!F285</f>
        <v>0</v>
      </c>
      <c r="G286" s="71">
        <f>igazgatás!G286+adók!G286+temető!G285+rendezvények!G285+'téli közf.'!G281+hosszúi.közf.!G286+'út üzemelt.'!G285+közvilágítás!G285+zöldterület!G285+'város-község'!G285+könyvtár!G285+közművelődés!G285+gyermekjólét!G285+'Egyéb szociális'!G285+'NEM KELL!!családseg.'!G285+civilszerv!G285</f>
        <v>0</v>
      </c>
      <c r="H286" s="71">
        <f>igazgatás!H286+adók!H286+temető!H285+rendezvények!H285+'téli közf.'!H281+hosszúi.közf.!H286+'út üzemelt.'!H285+közvilágítás!H285+zöldterület!H285+'város-község'!H285+könyvtár!H285+közművelődés!H285+gyermekjólét!H285+'Egyéb szociális'!H285+'NEM KELL!!családseg.'!H285+civilszerv!H285</f>
        <v>0</v>
      </c>
      <c r="I286" s="71">
        <f>igazgatás!I286+adók!I286+temető!I285+rendezvények!I285+'téli közf.'!I281+hosszúi.közf.!I286+'út üzemelt.'!I285+közvilágítás!I285+zöldterület!I285+'város-község'!I285+könyvtár!I285+közművelődés!I285+gyermekjólét!I285+'Egyéb szociális'!I285+'NEM KELL!!családseg.'!I285+civilszerv!I285</f>
        <v>0</v>
      </c>
      <c r="J286" s="133" t="str">
        <f t="shared" si="14"/>
        <v xml:space="preserve"> </v>
      </c>
      <c r="K286" s="71">
        <f>igazgatás!K286+adók!K286+temető!K285+rendezvények!K285+'téli közf.'!K281+hosszúi.közf.!K286+'út üzemelt.'!K285+közvilágítás!K285+zöldterület!K285+'város-község'!K285+könyvtár!K285+közművelődés!K285+gyermekjólét!K285+'Egyéb szociális'!K285+'NEM KELL!!családseg.'!K285+civilszerv!K285</f>
        <v>0</v>
      </c>
      <c r="L286" s="71">
        <f>igazgatás!L286+adók!L286+temető!L285+rendezvények!L285+'téli közf.'!L281+hosszúi.közf.!L286+'út üzemelt.'!L285+közvilágítás!L285+zöldterület!L285+'város-község'!L285+könyvtár!L285+közművelődés!L285+gyermekjólét!L285+'Egyéb szociális'!L285+'NEM KELL!!családseg.'!L285+civilszerv!L285</f>
        <v>0</v>
      </c>
      <c r="M286" s="71">
        <f>igazgatás!M286+adók!M286+temető!M285+rendezvények!M285+'téli közf.'!M281+hosszúi.közf.!M286+'út üzemelt.'!M285+közvilágítás!M285+zöldterület!M285+'város-község'!M285+könyvtár!M285+közművelődés!M285+gyermekjólét!M285+'Egyéb szociális'!M285+'NEM KELL!!családseg.'!M285+civilszerv!M285</f>
        <v>0</v>
      </c>
      <c r="N286" s="71">
        <f>igazgatás!N286+adók!N286+temető!N285+rendezvények!N285+'téli közf.'!N281+hosszúi.közf.!N286+'út üzemelt.'!N285+közvilágítás!N285+zöldterület!N285+'város-község'!N285+könyvtár!N285+közművelődés!N285+gyermekjólét!N285+'Egyéb szociális'!N285+'NEM KELL!!családseg.'!N285+civilszerv!N285</f>
        <v>0</v>
      </c>
      <c r="O286" s="133" t="str">
        <f t="shared" si="16"/>
        <v xml:space="preserve"> </v>
      </c>
      <c r="P286" s="71">
        <f>igazgatás!P286+adók!P286+temető!P285+rendezvények!P285+'téli közf.'!P281+hosszúi.közf.!P286+'út üzemelt.'!P285+közvilágítás!P285+zöldterület!P285+'város-község'!P285+könyvtár!P285+közművelődés!P285+gyermekjólét!P285+'Egyéb szociális'!P285+'NEM KELL!!családseg.'!P285+civilszerv!P285</f>
        <v>0</v>
      </c>
    </row>
    <row r="287" spans="1:17" x14ac:dyDescent="0.2">
      <c r="A287" s="383" t="s">
        <v>21</v>
      </c>
      <c r="B287" s="383"/>
      <c r="C287" s="3" t="s">
        <v>526</v>
      </c>
      <c r="D287" s="22" t="s">
        <v>527</v>
      </c>
      <c r="E287" s="23"/>
      <c r="F287" s="71">
        <f>igazgatás!F287+adók!F287+temető!F286+rendezvények!F286+'téli közf.'!F282+hosszúi.közf.!F287+'út üzemelt.'!F286+közvilágítás!F286+zöldterület!F286+'város-község'!F286+könyvtár!F286+közművelődés!F286+gyermekjólét!F286+'Egyéb szociális'!F286+'NEM KELL!!családseg.'!F286+civilszerv!F286</f>
        <v>0</v>
      </c>
      <c r="G287" s="71">
        <f>igazgatás!G287+adók!G287+temető!G286+rendezvények!G286+'téli közf.'!G282+hosszúi.közf.!G287+'út üzemelt.'!G286+közvilágítás!G286+zöldterület!G286+'város-község'!G286+könyvtár!G286+közművelődés!G286+gyermekjólét!G286+'Egyéb szociális'!G286+'NEM KELL!!családseg.'!G286+civilszerv!G286</f>
        <v>0</v>
      </c>
      <c r="H287" s="71">
        <f>igazgatás!H287+adók!H287+temető!H286+rendezvények!H286+'téli közf.'!H282+hosszúi.közf.!H287+'út üzemelt.'!H286+közvilágítás!H286+zöldterület!H286+'város-község'!H286+könyvtár!H286+közművelődés!H286+gyermekjólét!H286+'Egyéb szociális'!H286+'NEM KELL!!családseg.'!H286+civilszerv!H286</f>
        <v>0</v>
      </c>
      <c r="I287" s="71">
        <f>igazgatás!I287+adók!I287+temető!I286+rendezvények!I286+'téli közf.'!I282+hosszúi.közf.!I287+'út üzemelt.'!I286+közvilágítás!I286+zöldterület!I286+'város-község'!I286+könyvtár!I286+közművelődés!I286+gyermekjólét!I286+'Egyéb szociális'!I286+'NEM KELL!!családseg.'!I286+civilszerv!I286</f>
        <v>0</v>
      </c>
      <c r="J287" s="133" t="str">
        <f t="shared" si="14"/>
        <v xml:space="preserve"> </v>
      </c>
      <c r="K287" s="71">
        <f>igazgatás!K287+adók!K287+temető!K286+rendezvények!K286+'téli közf.'!K282+hosszúi.közf.!K287+'út üzemelt.'!K286+közvilágítás!K286+zöldterület!K286+'város-község'!K286+könyvtár!K286+közművelődés!K286+gyermekjólét!K286+'Egyéb szociális'!K286+'NEM KELL!!családseg.'!K286+civilszerv!K286</f>
        <v>0</v>
      </c>
      <c r="L287" s="71">
        <f>igazgatás!L287+adók!L287+temető!L286+rendezvények!L286+'téli közf.'!L282+hosszúi.közf.!L287+'út üzemelt.'!L286+közvilágítás!L286+zöldterület!L286+'város-község'!L286+könyvtár!L286+közművelődés!L286+gyermekjólét!L286+'Egyéb szociális'!L286+'NEM KELL!!családseg.'!L286+civilszerv!L286</f>
        <v>0</v>
      </c>
      <c r="M287" s="71">
        <f>igazgatás!M287+adók!M287+temető!M286+rendezvények!M286+'téli közf.'!M282+hosszúi.közf.!M287+'út üzemelt.'!M286+közvilágítás!M286+zöldterület!M286+'város-község'!M286+könyvtár!M286+közművelődés!M286+gyermekjólét!M286+'Egyéb szociális'!M286+'NEM KELL!!családseg.'!M286+civilszerv!M286</f>
        <v>0</v>
      </c>
      <c r="N287" s="71">
        <f>igazgatás!N287+adók!N287+temető!N286+rendezvények!N286+'téli közf.'!N282+hosszúi.közf.!N287+'út üzemelt.'!N286+közvilágítás!N286+zöldterület!N286+'város-község'!N286+könyvtár!N286+közművelődés!N286+gyermekjólét!N286+'Egyéb szociális'!N286+'NEM KELL!!családseg.'!N286+civilszerv!N286</f>
        <v>0</v>
      </c>
      <c r="O287" s="133" t="str">
        <f t="shared" si="16"/>
        <v xml:space="preserve"> </v>
      </c>
      <c r="P287" s="71">
        <f>igazgatás!P287+adók!P287+temető!P286+rendezvények!P286+'téli közf.'!P282+hosszúi.közf.!P287+'út üzemelt.'!P286+közvilágítás!P286+zöldterület!P286+'város-község'!P286+könyvtár!P286+közművelődés!P286+gyermekjólét!P286+'Egyéb szociális'!P286+'NEM KELL!!családseg.'!P286+civilszerv!P286</f>
        <v>0</v>
      </c>
    </row>
    <row r="288" spans="1:17" x14ac:dyDescent="0.2">
      <c r="A288" s="383" t="s">
        <v>24</v>
      </c>
      <c r="B288" s="383"/>
      <c r="C288" s="3" t="s">
        <v>528</v>
      </c>
      <c r="D288" s="22" t="s">
        <v>529</v>
      </c>
      <c r="E288" s="23"/>
      <c r="F288" s="71">
        <f>igazgatás!F288+adók!F288+temető!F287+rendezvények!F287+'téli közf.'!F283+hosszúi.közf.!F288+'út üzemelt.'!F287+közvilágítás!F287+zöldterület!F287+'város-község'!F287+könyvtár!F287+közművelődés!F287+gyermekjólét!F287+'Egyéb szociális'!F287+'NEM KELL!!családseg.'!F287+civilszerv!F287</f>
        <v>60</v>
      </c>
      <c r="G288" s="71">
        <f>igazgatás!G288+adók!G288+temető!G287+rendezvények!G287+'téli közf.'!G283+hosszúi.közf.!G288+'út üzemelt.'!G287+közvilágítás!G287+zöldterület!G287+'város-község'!G287+könyvtár!G287+közművelődés!G287+gyermekjólét!G287+'Egyéb szociális'!G287+'NEM KELL!!családseg.'!G287+civilszerv!G287</f>
        <v>0</v>
      </c>
      <c r="H288" s="71">
        <f>igazgatás!H288+adók!H288+temető!H287+rendezvények!H287+'téli közf.'!H283+hosszúi.közf.!H288+'út üzemelt.'!H287+közvilágítás!H287+zöldterület!H287+'város-község'!H287+könyvtár!H287+közművelődés!H287+gyermekjólét!H287+'Egyéb szociális'!H287+'NEM KELL!!családseg.'!H287+civilszerv!H287</f>
        <v>60</v>
      </c>
      <c r="I288" s="71">
        <f>igazgatás!I288+adók!I288+temető!I287+rendezvények!I287+'téli közf.'!I283+hosszúi.közf.!I288+'út üzemelt.'!I287+közvilágítás!I287+zöldterület!I287+'város-község'!I287+könyvtár!I287+közművelődés!I287+gyermekjólét!I287+'Egyéb szociális'!I287+'NEM KELL!!családseg.'!I287+civilszerv!I287</f>
        <v>0</v>
      </c>
      <c r="J288" s="133">
        <f t="shared" si="14"/>
        <v>0</v>
      </c>
      <c r="K288" s="71">
        <f>igazgatás!K288+adók!K288+temető!K287+rendezvények!K287+'téli közf.'!K283+hosszúi.közf.!K288+'út üzemelt.'!K287+közvilágítás!K287+zöldterület!K287+'város-község'!K287+könyvtár!K287+közművelődés!K287+gyermekjólét!K287+'Egyéb szociális'!K287+'NEM KELL!!családseg.'!K287+civilszerv!K287</f>
        <v>0</v>
      </c>
      <c r="L288" s="71">
        <f>igazgatás!L288+adók!L288+temető!L287+rendezvények!L287+'téli közf.'!L283+hosszúi.közf.!L288+'út üzemelt.'!L287+közvilágítás!L287+zöldterület!L287+'város-község'!L287+könyvtár!L287+közművelődés!L287+gyermekjólét!L287+'Egyéb szociális'!L287+'NEM KELL!!családseg.'!L287+civilszerv!L287</f>
        <v>0</v>
      </c>
      <c r="M288" s="71">
        <f>igazgatás!M288+adók!M288+temető!M287+rendezvények!M287+'téli közf.'!M283+hosszúi.közf.!M288+'út üzemelt.'!M287+közvilágítás!M287+zöldterület!M287+'város-község'!M287+könyvtár!M287+közművelődés!M287+gyermekjólét!M287+'Egyéb szociális'!M287+'NEM KELL!!családseg.'!M287+civilszerv!M287</f>
        <v>0</v>
      </c>
      <c r="N288" s="71">
        <f>igazgatás!N288+adók!N288+temető!N287+rendezvények!N287+'téli közf.'!N283+hosszúi.közf.!N288+'út üzemelt.'!N287+közvilágítás!N287+zöldterület!N287+'város-község'!N287+könyvtár!N287+közművelődés!N287+gyermekjólét!N287+'Egyéb szociális'!N287+'NEM KELL!!családseg.'!N287+civilszerv!N287</f>
        <v>0</v>
      </c>
      <c r="O288" s="133" t="str">
        <f t="shared" si="16"/>
        <v xml:space="preserve"> </v>
      </c>
      <c r="P288" s="71">
        <f>igazgatás!P288+adók!P288+temető!P287+rendezvények!P287+'téli közf.'!P283+hosszúi.közf.!P288+'út üzemelt.'!P287+közvilágítás!P287+zöldterület!P287+'város-község'!P287+könyvtár!P287+közművelődés!P287+gyermekjólét!P287+'Egyéb szociális'!P287+'NEM KELL!!családseg.'!P287+civilszerv!P287</f>
        <v>0</v>
      </c>
    </row>
    <row r="289" spans="1:17" x14ac:dyDescent="0.2">
      <c r="A289" s="383" t="s">
        <v>27</v>
      </c>
      <c r="B289" s="383"/>
      <c r="C289" s="3" t="s">
        <v>530</v>
      </c>
      <c r="D289" s="22" t="s">
        <v>531</v>
      </c>
      <c r="E289" s="23"/>
      <c r="F289" s="71">
        <f>igazgatás!F289+adók!F289+temető!F288+rendezvények!F288+'téli közf.'!F284+hosszúi.közf.!F289+'út üzemelt.'!F288+közvilágítás!F288+zöldterület!F288+'város-község'!F288+könyvtár!F288+közművelődés!F288+gyermekjólét!F288+'Egyéb szociális'!F288+'NEM KELL!!családseg.'!F288+civilszerv!F288</f>
        <v>0</v>
      </c>
      <c r="G289" s="71">
        <f>igazgatás!G289+adók!G289+temető!G288+rendezvények!G288+'téli közf.'!G284+hosszúi.közf.!G289+'út üzemelt.'!G288+közvilágítás!G288+zöldterület!G288+'város-község'!G288+könyvtár!G288+közművelődés!G288+gyermekjólét!G288+'Egyéb szociális'!G288+'NEM KELL!!családseg.'!G288+civilszerv!G288</f>
        <v>0</v>
      </c>
      <c r="H289" s="71">
        <f>igazgatás!H289+adók!H289+temető!H288+rendezvények!H288+'téli közf.'!H284+hosszúi.közf.!H289+'út üzemelt.'!H288+közvilágítás!H288+zöldterület!H288+'város-község'!H288+könyvtár!H288+közművelődés!H288+gyermekjólét!H288+'Egyéb szociális'!H288+'NEM KELL!!családseg.'!H288+civilszerv!H288</f>
        <v>0</v>
      </c>
      <c r="I289" s="71">
        <f>igazgatás!I289+adók!I289+temető!I288+rendezvények!I288+'téli közf.'!I284+hosszúi.közf.!I289+'út üzemelt.'!I288+közvilágítás!I288+zöldterület!I288+'város-község'!I288+könyvtár!I288+közművelődés!I288+gyermekjólét!I288+'Egyéb szociális'!I288+'NEM KELL!!családseg.'!I288+civilszerv!I288</f>
        <v>0</v>
      </c>
      <c r="J289" s="133" t="str">
        <f t="shared" si="14"/>
        <v xml:space="preserve"> </v>
      </c>
      <c r="K289" s="71">
        <f>igazgatás!K289+adók!K289+temető!K288+rendezvények!K288+'téli közf.'!K284+hosszúi.közf.!K289+'út üzemelt.'!K288+közvilágítás!K288+zöldterület!K288+'város-község'!K288+könyvtár!K288+közművelődés!K288+gyermekjólét!K288+'Egyéb szociális'!K288+'NEM KELL!!családseg.'!K288+civilszerv!K288</f>
        <v>0</v>
      </c>
      <c r="L289" s="71">
        <f>igazgatás!L289+adók!L289+temető!L288+rendezvények!L288+'téli közf.'!L284+hosszúi.közf.!L289+'út üzemelt.'!L288+közvilágítás!L288+zöldterület!L288+'város-község'!L288+könyvtár!L288+közművelődés!L288+gyermekjólét!L288+'Egyéb szociális'!L288+'NEM KELL!!családseg.'!L288+civilszerv!L288</f>
        <v>0</v>
      </c>
      <c r="M289" s="71">
        <f>igazgatás!M289+adók!M289+temető!M288+rendezvények!M288+'téli közf.'!M284+hosszúi.közf.!M289+'út üzemelt.'!M288+közvilágítás!M288+zöldterület!M288+'város-község'!M288+könyvtár!M288+közművelődés!M288+gyermekjólét!M288+'Egyéb szociális'!M288+'NEM KELL!!családseg.'!M288+civilszerv!M288</f>
        <v>0</v>
      </c>
      <c r="N289" s="71">
        <f>igazgatás!N289+adók!N289+temető!N288+rendezvények!N288+'téli közf.'!N284+hosszúi.közf.!N289+'út üzemelt.'!N288+közvilágítás!N288+zöldterület!N288+'város-község'!N288+könyvtár!N288+közművelődés!N288+gyermekjólét!N288+'Egyéb szociális'!N288+'NEM KELL!!családseg.'!N288+civilszerv!N288</f>
        <v>0</v>
      </c>
      <c r="O289" s="133" t="str">
        <f t="shared" si="16"/>
        <v xml:space="preserve"> </v>
      </c>
      <c r="P289" s="71">
        <f>igazgatás!P289+adók!P289+temető!P288+rendezvények!P288+'téli közf.'!P284+hosszúi.közf.!P289+'út üzemelt.'!P288+közvilágítás!P288+zöldterület!P288+'város-község'!P288+könyvtár!P288+közművelődés!P288+gyermekjólét!P288+'Egyéb szociális'!P288+'NEM KELL!!családseg.'!P288+civilszerv!P288</f>
        <v>0</v>
      </c>
    </row>
    <row r="290" spans="1:17" x14ac:dyDescent="0.2">
      <c r="A290" s="383" t="s">
        <v>30</v>
      </c>
      <c r="B290" s="383"/>
      <c r="C290" s="3" t="s">
        <v>532</v>
      </c>
      <c r="D290" s="22" t="s">
        <v>533</v>
      </c>
      <c r="E290" s="23"/>
      <c r="F290" s="71">
        <f>igazgatás!F290+adók!F290+temető!F289+rendezvények!F289+'téli közf.'!F285+hosszúi.közf.!F290+'út üzemelt.'!F289+közvilágítás!F289+zöldterület!F289+'város-község'!F289+könyvtár!F289+közművelődés!F289+gyermekjólét!F289+'Egyéb szociális'!F289+'NEM KELL!!családseg.'!F289+civilszerv!F289</f>
        <v>95</v>
      </c>
      <c r="G290" s="71">
        <f>igazgatás!G290+adók!G290+temető!G289+rendezvények!G289+'téli közf.'!G285+hosszúi.közf.!G290+'út üzemelt.'!G289+közvilágítás!G289+zöldterület!G289+'város-község'!G289+könyvtár!G289+közművelődés!G289+gyermekjólét!G289+'Egyéb szociális'!G289+'NEM KELL!!családseg.'!G289+civilszerv!G289</f>
        <v>0</v>
      </c>
      <c r="H290" s="71">
        <f>igazgatás!H290+adók!H290+temető!H289+rendezvények!H289+'téli közf.'!H285+hosszúi.közf.!H290+'út üzemelt.'!H289+közvilágítás!H289+zöldterület!H289+'város-község'!H289+könyvtár!H289+közművelődés!H289+gyermekjólét!H289+'Egyéb szociális'!H289+'NEM KELL!!családseg.'!H289+civilszerv!H289</f>
        <v>95</v>
      </c>
      <c r="I290" s="71">
        <f>igazgatás!I290+adók!I290+temető!I289+rendezvények!I289+'téli közf.'!I285+hosszúi.közf.!I290+'út üzemelt.'!I289+közvilágítás!I289+zöldterület!I289+'város-község'!I289+könyvtár!I289+közművelődés!I289+gyermekjólét!I289+'Egyéb szociális'!I289+'NEM KELL!!családseg.'!I289+civilszerv!I289</f>
        <v>85062</v>
      </c>
      <c r="J290" s="133">
        <f t="shared" si="14"/>
        <v>895.38947368421054</v>
      </c>
      <c r="K290" s="71">
        <f>igazgatás!K290+adók!K290+temető!K289+rendezvények!K289+'téli közf.'!K285+hosszúi.közf.!K290+'út üzemelt.'!K289+közvilágítás!K289+zöldterület!K289+'város-község'!K289+könyvtár!K289+közművelődés!K289+gyermekjólét!K289+'Egyéb szociális'!K289+'NEM KELL!!családseg.'!K289+civilszerv!K289</f>
        <v>83160</v>
      </c>
      <c r="L290" s="71">
        <f>igazgatás!L290+adók!L290+temető!L289+rendezvények!L289+'téli közf.'!L285+hosszúi.közf.!L290+'út üzemelt.'!L289+közvilágítás!L289+zöldterület!L289+'város-község'!L289+könyvtár!L289+közművelődés!L289+gyermekjólét!L289+'Egyéb szociális'!L289+'NEM KELL!!családseg.'!L289+civilszerv!L289</f>
        <v>0</v>
      </c>
      <c r="M290" s="71">
        <f>igazgatás!M290+adók!M290+temető!M289+rendezvények!M289+'téli közf.'!M285+hosszúi.közf.!M290+'út üzemelt.'!M289+közvilágítás!M289+zöldterület!M289+'város-község'!M289+könyvtár!M289+közművelődés!M289+gyermekjólét!M289+'Egyéb szociális'!M289+'NEM KELL!!családseg.'!M289+civilszerv!M289</f>
        <v>83160</v>
      </c>
      <c r="N290" s="71">
        <f>igazgatás!N290+adók!N290+temető!N289+rendezvények!N289+'téli közf.'!N285+hosszúi.közf.!N290+'út üzemelt.'!N289+közvilágítás!N289+zöldterület!N289+'város-község'!N289+könyvtár!N289+közművelődés!N289+gyermekjólét!N289+'Egyéb szociális'!N289+'NEM KELL!!családseg.'!N289+civilszerv!N289</f>
        <v>49506</v>
      </c>
      <c r="O290" s="133">
        <f t="shared" si="16"/>
        <v>0.59531024531024535</v>
      </c>
      <c r="P290" s="71">
        <f>igazgatás!P290+adók!P290+temető!P289+rendezvények!P289+'téli közf.'!P285+hosszúi.közf.!P290+'út üzemelt.'!P289+közvilágítás!P289+zöldterület!P289+'város-község'!P289+könyvtár!P289+közművelődés!P289+gyermekjólét!P289+'Egyéb szociális'!P289+'NEM KELL!!családseg.'!P289+civilszerv!P289</f>
        <v>83160</v>
      </c>
    </row>
    <row r="291" spans="1:17" x14ac:dyDescent="0.2">
      <c r="A291" s="383" t="s">
        <v>33</v>
      </c>
      <c r="B291" s="383"/>
      <c r="C291" s="3" t="s">
        <v>534</v>
      </c>
      <c r="D291" s="22" t="s">
        <v>535</v>
      </c>
      <c r="E291" s="23"/>
      <c r="F291" s="71">
        <f>igazgatás!F291+adók!F291+temető!F290+rendezvények!F290+'téli közf.'!F286+hosszúi.közf.!F291+'út üzemelt.'!F290+közvilágítás!F290+zöldterület!F290+'város-község'!F290+könyvtár!F290+közművelődés!F290+gyermekjólét!F290+'Egyéb szociális'!F290+'NEM KELL!!családseg.'!F290+civilszerv!F290</f>
        <v>5</v>
      </c>
      <c r="G291" s="71">
        <f>igazgatás!G291+adók!G291+temető!G290+rendezvények!G290+'téli közf.'!G286+hosszúi.közf.!G291+'út üzemelt.'!G290+közvilágítás!G290+zöldterület!G290+'város-község'!G290+könyvtár!G290+közművelődés!G290+gyermekjólét!G290+'Egyéb szociális'!G290+'NEM KELL!!családseg.'!G290+civilszerv!G290</f>
        <v>0</v>
      </c>
      <c r="H291" s="71">
        <f>igazgatás!H291+adók!H291+temető!H290+rendezvények!H290+'téli közf.'!H286+hosszúi.közf.!H291+'út üzemelt.'!H290+közvilágítás!H290+zöldterület!H290+'város-község'!H290+könyvtár!H290+közművelődés!H290+gyermekjólét!H290+'Egyéb szociális'!H290+'NEM KELL!!családseg.'!H290+civilszerv!H290</f>
        <v>5</v>
      </c>
      <c r="I291" s="71">
        <f>igazgatás!I291+adók!I291+temető!I290+rendezvények!I290+'téli közf.'!I286+hosszúi.közf.!I291+'út üzemelt.'!I290+közvilágítás!I290+zöldterület!I290+'város-község'!I290+könyvtár!I290+közművelődés!I290+gyermekjólét!I290+'Egyéb szociális'!I290+'NEM KELL!!családseg.'!I290+civilszerv!I290</f>
        <v>0</v>
      </c>
      <c r="J291" s="133">
        <f t="shared" si="14"/>
        <v>0</v>
      </c>
      <c r="K291" s="71">
        <f>igazgatás!K291+adók!K291+temető!K290+rendezvények!K290+'téli közf.'!K286+hosszúi.közf.!K291+'út üzemelt.'!K290+közvilágítás!K290+zöldterület!K290+'város-község'!K290+könyvtár!K290+közművelődés!K290+gyermekjólét!K290+'Egyéb szociális'!K290+'NEM KELL!!családseg.'!K290+civilszerv!K290</f>
        <v>0</v>
      </c>
      <c r="L291" s="71">
        <f>igazgatás!L291+adók!L291+temető!L290+rendezvények!L290+'téli közf.'!L286+hosszúi.közf.!L291+'út üzemelt.'!L290+közvilágítás!L290+zöldterület!L290+'város-község'!L290+könyvtár!L290+közművelődés!L290+gyermekjólét!L290+'Egyéb szociális'!L290+'NEM KELL!!családseg.'!L290+civilszerv!L290</f>
        <v>0</v>
      </c>
      <c r="M291" s="71">
        <f>igazgatás!M291+adók!M291+temető!M290+rendezvények!M290+'téli közf.'!M286+hosszúi.közf.!M291+'út üzemelt.'!M290+közvilágítás!M290+zöldterület!M290+'város-község'!M290+könyvtár!M290+közművelődés!M290+gyermekjólét!M290+'Egyéb szociális'!M290+'NEM KELL!!családseg.'!M290+civilszerv!M290</f>
        <v>0</v>
      </c>
      <c r="N291" s="71">
        <f>igazgatás!N291+adók!N291+temető!N290+rendezvények!N290+'téli közf.'!N286+hosszúi.közf.!N291+'út üzemelt.'!N290+közvilágítás!N290+zöldterület!N290+'város-község'!N290+könyvtár!N290+közművelődés!N290+gyermekjólét!N290+'Egyéb szociális'!N290+'NEM KELL!!családseg.'!N290+civilszerv!N290</f>
        <v>0</v>
      </c>
      <c r="O291" s="133" t="str">
        <f t="shared" si="16"/>
        <v xml:space="preserve"> </v>
      </c>
      <c r="P291" s="71">
        <f>igazgatás!P291+adók!P291+temető!P290+rendezvények!P290+'téli közf.'!P286+hosszúi.közf.!P291+'út üzemelt.'!P290+közvilágítás!P290+zöldterület!P290+'város-község'!P290+könyvtár!P290+közművelődés!P290+gyermekjólét!P290+'Egyéb szociális'!P290+'NEM KELL!!családseg.'!P290+civilszerv!P290</f>
        <v>0</v>
      </c>
    </row>
    <row r="292" spans="1:17" x14ac:dyDescent="0.2">
      <c r="A292" s="383" t="s">
        <v>36</v>
      </c>
      <c r="B292" s="383"/>
      <c r="C292" s="3" t="s">
        <v>536</v>
      </c>
      <c r="D292" s="22" t="s">
        <v>537</v>
      </c>
      <c r="E292" s="23"/>
      <c r="F292" s="71">
        <f>igazgatás!F292+adók!F292+temető!F291+rendezvények!F291+'téli közf.'!F287+hosszúi.közf.!F292+'út üzemelt.'!F291+közvilágítás!F291+zöldterület!F291+'város-község'!F291+könyvtár!F291+közművelődés!F291+gyermekjólét!F291+'Egyéb szociális'!F291+'NEM KELL!!családseg.'!F291+civilszerv!F291</f>
        <v>0</v>
      </c>
      <c r="G292" s="71">
        <f>igazgatás!G292+adók!G292+temető!G291+rendezvények!G291+'téli közf.'!G287+hosszúi.közf.!G292+'út üzemelt.'!G291+közvilágítás!G291+zöldterület!G291+'város-község'!G291+könyvtár!G291+közművelődés!G291+gyermekjólét!G291+'Egyéb szociális'!G291+'NEM KELL!!családseg.'!G291+civilszerv!G291</f>
        <v>0</v>
      </c>
      <c r="H292" s="71">
        <f>igazgatás!H292+adók!H292+temető!H291+rendezvények!H291+'téli közf.'!H287+hosszúi.közf.!H292+'út üzemelt.'!H291+közvilágítás!H291+zöldterület!H291+'város-község'!H291+könyvtár!H291+közművelődés!H291+gyermekjólét!H291+'Egyéb szociális'!H291+'NEM KELL!!családseg.'!H291+civilszerv!H291</f>
        <v>0</v>
      </c>
      <c r="I292" s="71">
        <f>igazgatás!I292+adók!I292+temető!I291+rendezvények!I291+'téli közf.'!I287+hosszúi.közf.!I292+'út üzemelt.'!I291+közvilágítás!I291+zöldterület!I291+'város-község'!I291+könyvtár!I291+közművelődés!I291+gyermekjólét!I291+'Egyéb szociális'!I291+'NEM KELL!!családseg.'!I291+civilszerv!I291</f>
        <v>0</v>
      </c>
      <c r="J292" s="133" t="str">
        <f t="shared" si="14"/>
        <v xml:space="preserve"> </v>
      </c>
      <c r="K292" s="71">
        <f>igazgatás!K292+adók!K292+temető!K291+rendezvények!K291+'téli közf.'!K287+hosszúi.közf.!K292+'út üzemelt.'!K291+közvilágítás!K291+zöldterület!K291+'város-község'!K291+könyvtár!K291+közművelődés!K291+gyermekjólét!K291+'Egyéb szociális'!K291+'NEM KELL!!családseg.'!K291+civilszerv!K291</f>
        <v>0</v>
      </c>
      <c r="L292" s="71">
        <f>igazgatás!L292+adók!L292+temető!L291+rendezvények!L291+'téli közf.'!L287+hosszúi.közf.!L292+'út üzemelt.'!L291+közvilágítás!L291+zöldterület!L291+'város-község'!L291+könyvtár!L291+közművelődés!L291+gyermekjólét!L291+'Egyéb szociális'!L291+'NEM KELL!!családseg.'!L291+civilszerv!L291</f>
        <v>0</v>
      </c>
      <c r="M292" s="71">
        <f>igazgatás!M292+adók!M292+temető!M291+rendezvények!M291+'téli közf.'!M287+hosszúi.közf.!M292+'út üzemelt.'!M291+közvilágítás!M291+zöldterület!M291+'város-község'!M291+könyvtár!M291+közművelődés!M291+gyermekjólét!M291+'Egyéb szociális'!M291+'NEM KELL!!családseg.'!M291+civilszerv!M291</f>
        <v>0</v>
      </c>
      <c r="N292" s="71">
        <f>igazgatás!N292+adók!N292+temető!N291+rendezvények!N291+'téli közf.'!N287+hosszúi.közf.!N292+'út üzemelt.'!N291+közvilágítás!N291+zöldterület!N291+'város-község'!N291+könyvtár!N291+közművelődés!N291+gyermekjólét!N291+'Egyéb szociális'!N291+'NEM KELL!!családseg.'!N291+civilszerv!N291</f>
        <v>0</v>
      </c>
      <c r="O292" s="133" t="str">
        <f t="shared" si="16"/>
        <v xml:space="preserve"> </v>
      </c>
      <c r="P292" s="71">
        <f>igazgatás!P292+adók!P292+temető!P291+rendezvények!P291+'téli közf.'!P287+hosszúi.közf.!P292+'út üzemelt.'!P291+közvilágítás!P291+zöldterület!P291+'város-község'!P291+könyvtár!P291+közművelődés!P291+gyermekjólét!P291+'Egyéb szociális'!P291+'NEM KELL!!családseg.'!P291+civilszerv!P291</f>
        <v>0</v>
      </c>
    </row>
    <row r="293" spans="1:17" x14ac:dyDescent="0.2">
      <c r="A293" s="383" t="s">
        <v>38</v>
      </c>
      <c r="B293" s="383"/>
      <c r="C293" s="3" t="s">
        <v>538</v>
      </c>
      <c r="D293" s="22" t="s">
        <v>539</v>
      </c>
      <c r="E293" s="23"/>
      <c r="F293" s="71">
        <f>igazgatás!F293+adók!F293+temető!F292+rendezvények!F292+'téli közf.'!F288+hosszúi.közf.!F293+'út üzemelt.'!F292+közvilágítás!F292+zöldterület!F292+'város-község'!F292+könyvtár!F292+közművelődés!F292+gyermekjólét!F292+'Egyéb szociális'!F292+'NEM KELL!!családseg.'!F292+civilszerv!F292</f>
        <v>0</v>
      </c>
      <c r="G293" s="71">
        <f>igazgatás!G293+adók!G293+temető!G292+rendezvények!G292+'téli közf.'!G288+hosszúi.közf.!G293+'út üzemelt.'!G292+közvilágítás!G292+zöldterület!G292+'város-község'!G292+könyvtár!G292+közművelődés!G292+gyermekjólét!G292+'Egyéb szociális'!G292+'NEM KELL!!családseg.'!G292+civilszerv!G292</f>
        <v>0</v>
      </c>
      <c r="H293" s="71">
        <f>igazgatás!H293+adók!H293+temető!H292+rendezvények!H292+'téli közf.'!H288+hosszúi.közf.!H293+'út üzemelt.'!H292+közvilágítás!H292+zöldterület!H292+'város-község'!H292+könyvtár!H292+közművelődés!H292+gyermekjólét!H292+'Egyéb szociális'!H292+'NEM KELL!!családseg.'!H292+civilszerv!H292</f>
        <v>0</v>
      </c>
      <c r="I293" s="71">
        <f>igazgatás!I293+adók!I293+temető!I292+rendezvények!I292+'téli közf.'!I288+hosszúi.közf.!I293+'út üzemelt.'!I292+közvilágítás!I292+zöldterület!I292+'város-község'!I292+könyvtár!I292+közművelődés!I292+gyermekjólét!I292+'Egyéb szociális'!I292+'NEM KELL!!családseg.'!I292+civilszerv!I292</f>
        <v>0</v>
      </c>
      <c r="J293" s="133" t="str">
        <f t="shared" si="14"/>
        <v xml:space="preserve"> </v>
      </c>
      <c r="K293" s="71">
        <f>igazgatás!K293+adók!K293+temető!K292+rendezvények!K292+'téli közf.'!K288+hosszúi.közf.!K293+'út üzemelt.'!K292+közvilágítás!K292+zöldterület!K292+'város-község'!K292+könyvtár!K292+közművelődés!K292+gyermekjólét!K292+'Egyéb szociális'!K292+'NEM KELL!!családseg.'!K292+civilszerv!K292</f>
        <v>0</v>
      </c>
      <c r="L293" s="71">
        <f>igazgatás!L293+adók!L293+temető!L292+rendezvények!L292+'téli közf.'!L288+hosszúi.közf.!L293+'út üzemelt.'!L292+közvilágítás!L292+zöldterület!L292+'város-község'!L292+könyvtár!L292+közművelődés!L292+gyermekjólét!L292+'Egyéb szociális'!L292+'NEM KELL!!családseg.'!L292+civilszerv!L292</f>
        <v>0</v>
      </c>
      <c r="M293" s="71">
        <f>igazgatás!M293+adók!M293+temető!M292+rendezvények!M292+'téli közf.'!M288+hosszúi.közf.!M293+'út üzemelt.'!M292+közvilágítás!M292+zöldterület!M292+'város-község'!M292+könyvtár!M292+közművelődés!M292+gyermekjólét!M292+'Egyéb szociális'!M292+'NEM KELL!!családseg.'!M292+civilszerv!M292</f>
        <v>0</v>
      </c>
      <c r="N293" s="71">
        <f>igazgatás!N293+adók!N293+temető!N292+rendezvények!N292+'téli közf.'!N288+hosszúi.közf.!N293+'út üzemelt.'!N292+közvilágítás!N292+zöldterület!N292+'város-község'!N292+könyvtár!N292+közművelődés!N292+gyermekjólét!N292+'Egyéb szociális'!N292+'NEM KELL!!családseg.'!N292+civilszerv!N292</f>
        <v>0</v>
      </c>
      <c r="O293" s="133" t="str">
        <f t="shared" si="16"/>
        <v xml:space="preserve"> </v>
      </c>
      <c r="P293" s="71">
        <f>igazgatás!P293+adók!P293+temető!P292+rendezvények!P292+'téli közf.'!P288+hosszúi.közf.!P293+'út üzemelt.'!P292+közvilágítás!P292+zöldterület!P292+'város-község'!P292+könyvtár!P292+közművelődés!P292+gyermekjólét!P292+'Egyéb szociális'!P292+'NEM KELL!!családseg.'!P292+civilszerv!P292</f>
        <v>0</v>
      </c>
    </row>
    <row r="294" spans="1:17" x14ac:dyDescent="0.2">
      <c r="A294" s="383" t="s">
        <v>40</v>
      </c>
      <c r="B294" s="383"/>
      <c r="C294" s="3" t="s">
        <v>540</v>
      </c>
      <c r="D294" s="22" t="s">
        <v>541</v>
      </c>
      <c r="E294" s="23"/>
      <c r="F294" s="71">
        <f>igazgatás!F294+adók!F294+temető!F293+rendezvények!F293+'téli közf.'!F289+hosszúi.közf.!F294+'út üzemelt.'!F293+közvilágítás!F293+zöldterület!F293+'város-község'!F293+könyvtár!F293+közművelődés!F293+gyermekjólét!F293+'Egyéb szociális'!F293+'NEM KELL!!családseg.'!F293+civilszerv!F293</f>
        <v>88</v>
      </c>
      <c r="G294" s="71">
        <f>igazgatás!G294+adók!G294+temető!G293+rendezvények!G293+'téli közf.'!G289+hosszúi.közf.!G294+'út üzemelt.'!G293+közvilágítás!G293+zöldterület!G293+'város-község'!G293+könyvtár!G293+közművelődés!G293+gyermekjólét!G293+'Egyéb szociális'!G293+'NEM KELL!!családseg.'!G293+civilszerv!G293</f>
        <v>19</v>
      </c>
      <c r="H294" s="71">
        <f>igazgatás!H294+adók!H294+temető!H293+rendezvények!H293+'téli közf.'!H289+hosszúi.közf.!H294+'út üzemelt.'!H293+közvilágítás!H293+zöldterület!H293+'város-község'!H293+könyvtár!H293+közművelődés!H293+gyermekjólét!H293+'Egyéb szociális'!H293+'NEM KELL!!családseg.'!H293+civilszerv!H293</f>
        <v>107</v>
      </c>
      <c r="I294" s="71">
        <f>igazgatás!I294+adók!I294+temető!I293+rendezvények!I293+'téli közf.'!I289+hosszúi.közf.!I294+'út üzemelt.'!I293+közvilágítás!I293+zöldterület!I293+'város-község'!I293+könyvtár!I293+közművelődés!I293+gyermekjólét!I293+'Egyéb szociális'!I293+'NEM KELL!!családseg.'!I293+civilszerv!I293</f>
        <v>367694</v>
      </c>
      <c r="J294" s="133">
        <f t="shared" si="14"/>
        <v>3436.3925233644859</v>
      </c>
      <c r="K294" s="71">
        <f>igazgatás!K294+adók!K294+temető!K293+rendezvények!K293+'téli közf.'!K289+hosszúi.közf.!K294+'út üzemelt.'!K293+közvilágítás!K293+zöldterület!K293+'város-község'!K293+könyvtár!K293+közművelődés!K293+gyermekjólét!K293+'Egyéb szociális'!K293+'NEM KELL!!családseg.'!K293+civilszerv!K293</f>
        <v>100504</v>
      </c>
      <c r="L294" s="71">
        <f>igazgatás!L294+adók!L294+temető!L293+rendezvények!L293+'téli közf.'!L289+hosszúi.közf.!L294+'út üzemelt.'!L293+közvilágítás!L293+zöldterület!L293+'város-község'!L293+könyvtár!L293+közművelődés!L293+gyermekjólét!L293+'Egyéb szociális'!L293+'NEM KELL!!családseg.'!L293+civilszerv!L293</f>
        <v>259636</v>
      </c>
      <c r="M294" s="71">
        <f>igazgatás!M294+adók!M294+temető!M293+rendezvények!M293+'téli közf.'!M289+hosszúi.közf.!M294+'út üzemelt.'!M293+közvilágítás!M293+zöldterület!M293+'város-község'!M293+könyvtár!M293+közművelődés!M293+gyermekjólét!M293+'Egyéb szociális'!M293+'NEM KELL!!családseg.'!M293+civilszerv!M293</f>
        <v>360140</v>
      </c>
      <c r="N294" s="71">
        <f>igazgatás!N294+adók!N294+temető!N293+rendezvények!N293+'téli közf.'!N289+hosszúi.közf.!N294+'út üzemelt.'!N293+közvilágítás!N293+zöldterület!N293+'város-község'!N293+könyvtár!N293+közművelődés!N293+gyermekjólét!N293+'Egyéb szociális'!N293+'NEM KELL!!családseg.'!N293+civilszerv!N293</f>
        <v>239726</v>
      </c>
      <c r="O294" s="133">
        <f t="shared" si="16"/>
        <v>0.66564669295274059</v>
      </c>
      <c r="P294" s="71">
        <f>igazgatás!P294+adók!P294+temető!P293+rendezvények!P293+'téli közf.'!P289+hosszúi.közf.!P294+'út üzemelt.'!P293+közvilágítás!P293+zöldterület!P293+'város-község'!P293+könyvtár!P293+közművelődés!P293+gyermekjólét!P293+'Egyéb szociális'!P293+'NEM KELL!!családseg.'!P293+civilszerv!P293</f>
        <v>100504</v>
      </c>
      <c r="Q294" t="s">
        <v>1004</v>
      </c>
    </row>
    <row r="295" spans="1:17" x14ac:dyDescent="0.2">
      <c r="A295" s="383" t="s">
        <v>42</v>
      </c>
      <c r="B295" s="383"/>
      <c r="C295" s="24" t="s">
        <v>542</v>
      </c>
      <c r="D295" s="22" t="s">
        <v>541</v>
      </c>
      <c r="E295" s="25"/>
      <c r="F295" s="71">
        <f>igazgatás!F295+adók!F295+temető!F294+rendezvények!F294+'téli közf.'!F290+hosszúi.közf.!F295+'út üzemelt.'!F294+közvilágítás!F294+zöldterület!F294+'város-község'!F294+könyvtár!F294+közművelődés!F294+gyermekjólét!F294+'Egyéb szociális'!F294+'NEM KELL!!családseg.'!F294+civilszerv!F294</f>
        <v>0</v>
      </c>
      <c r="G295" s="71">
        <f>igazgatás!G295+adók!G295+temető!G294+rendezvények!G294+'téli közf.'!G290+hosszúi.közf.!G295+'út üzemelt.'!G294+közvilágítás!G294+zöldterület!G294+'város-község'!G294+könyvtár!G294+közművelődés!G294+gyermekjólét!G294+'Egyéb szociális'!G294+'NEM KELL!!családseg.'!G294+civilszerv!G294</f>
        <v>0</v>
      </c>
      <c r="H295" s="71">
        <f>igazgatás!H295+adók!H295+temető!H294+rendezvények!H294+'téli közf.'!H290+hosszúi.közf.!H295+'út üzemelt.'!H294+közvilágítás!H294+zöldterület!H294+'város-község'!H294+könyvtár!H294+közművelődés!H294+gyermekjólét!H294+'Egyéb szociális'!H294+'NEM KELL!!családseg.'!H294+civilszerv!H294</f>
        <v>0</v>
      </c>
      <c r="I295" s="71">
        <f>igazgatás!I295+adók!I295+temető!I294+rendezvények!I294+'téli közf.'!I290+hosszúi.közf.!I295+'út üzemelt.'!I294+közvilágítás!I294+zöldterület!I294+'város-község'!I294+könyvtár!I294+közművelődés!I294+gyermekjólét!I294+'Egyéb szociális'!I294+'NEM KELL!!családseg.'!I294+civilszerv!I294</f>
        <v>0</v>
      </c>
      <c r="J295" s="133" t="str">
        <f t="shared" si="14"/>
        <v xml:space="preserve"> </v>
      </c>
      <c r="K295" s="71">
        <f>igazgatás!K295+adók!K295+temető!K294+rendezvények!K294+'téli közf.'!K290+hosszúi.közf.!K295+'út üzemelt.'!K294+közvilágítás!K294+zöldterület!K294+'város-község'!K294+könyvtár!K294+közművelődés!K294+gyermekjólét!K294+'Egyéb szociális'!K294+'NEM KELL!!családseg.'!K294+civilszerv!K294</f>
        <v>0</v>
      </c>
      <c r="L295" s="71">
        <f>igazgatás!L295+adók!L295+temető!L294+rendezvények!L294+'téli közf.'!L290+hosszúi.közf.!L295+'út üzemelt.'!L294+közvilágítás!L294+zöldterület!L294+'város-község'!L294+könyvtár!L294+közművelődés!L294+gyermekjólét!L294+'Egyéb szociális'!L294+'NEM KELL!!családseg.'!L294+civilszerv!L294</f>
        <v>0</v>
      </c>
      <c r="M295" s="71">
        <f>igazgatás!M295+adók!M295+temető!M294+rendezvények!M294+'téli közf.'!M290+hosszúi.közf.!M295+'út üzemelt.'!M294+közvilágítás!M294+zöldterület!M294+'város-község'!M294+könyvtár!M294+közművelődés!M294+gyermekjólét!M294+'Egyéb szociális'!M294+'NEM KELL!!családseg.'!M294+civilszerv!M294</f>
        <v>0</v>
      </c>
      <c r="N295" s="71">
        <f>igazgatás!N295+adók!N295+temető!N294+rendezvények!N294+'téli közf.'!N290+hosszúi.közf.!N295+'út üzemelt.'!N294+közvilágítás!N294+zöldterület!N294+'város-község'!N294+könyvtár!N294+közművelődés!N294+gyermekjólét!N294+'Egyéb szociális'!N294+'NEM KELL!!családseg.'!N294+civilszerv!N294</f>
        <v>0</v>
      </c>
      <c r="O295" s="133" t="str">
        <f t="shared" si="16"/>
        <v xml:space="preserve"> </v>
      </c>
      <c r="P295" s="71">
        <f>igazgatás!P295+adók!P295+temető!P294+rendezvények!P294+'téli közf.'!P290+hosszúi.közf.!P295+'út üzemelt.'!P294+közvilágítás!P294+zöldterület!P294+'város-község'!P294+könyvtár!P294+közművelődés!P294+gyermekjólét!P294+'Egyéb szociális'!P294+'NEM KELL!!családseg.'!P294+civilszerv!P294</f>
        <v>0</v>
      </c>
    </row>
    <row r="296" spans="1:17" s="80" customFormat="1" ht="15.75" x14ac:dyDescent="0.25">
      <c r="A296" s="384" t="s">
        <v>44</v>
      </c>
      <c r="B296" s="384"/>
      <c r="C296" s="4" t="s">
        <v>543</v>
      </c>
      <c r="D296" s="19" t="s">
        <v>544</v>
      </c>
      <c r="E296" s="26"/>
      <c r="F296" s="72">
        <f>igazgatás!F296+adók!F296+temető!F295+rendezvények!F295+'téli közf.'!F291+hosszúi.közf.!F296+'út üzemelt.'!F295+közvilágítás!F295+zöldterület!F295+'város-község'!F295+könyvtár!F295+közművelődés!F295+gyermekjólét!F295+'Egyéb szociális'!F295+'NEM KELL!!családseg.'!F295+civilszerv!F295</f>
        <v>4048</v>
      </c>
      <c r="G296" s="72">
        <f>igazgatás!G296+adók!G296+temető!G295+rendezvények!G295+'téli közf.'!G291+hosszúi.közf.!G296+'út üzemelt.'!G295+közvilágítás!G295+zöldterület!G295+'város-község'!G295+könyvtár!G295+közművelődés!G295+gyermekjólét!G295+'Egyéb szociális'!G295+'NEM KELL!!családseg.'!G295+civilszerv!G295</f>
        <v>1325</v>
      </c>
      <c r="H296" s="72">
        <f>igazgatás!H296+adók!H296+temető!H295+rendezvények!H295+'téli közf.'!H291+hosszúi.közf.!H296+'út üzemelt.'!H295+közvilágítás!H295+zöldterület!H295+'város-község'!H295+könyvtár!H295+közművelődés!H295+gyermekjólét!H295+'Egyéb szociális'!H295+'NEM KELL!!családseg.'!H295+civilszerv!H295</f>
        <v>5373</v>
      </c>
      <c r="I296" s="72">
        <f>igazgatás!I296+adók!I296+temető!I295+rendezvények!I295+'téli közf.'!I291+hosszúi.közf.!I296+'út üzemelt.'!I295+közvilágítás!I295+zöldterület!I295+'város-község'!I295+könyvtár!I295+közművelődés!I295+gyermekjólét!I295+'Egyéb szociális'!I295+'NEM KELL!!családseg.'!I295+civilszerv!I295</f>
        <v>5924835</v>
      </c>
      <c r="J296" s="143">
        <f t="shared" si="14"/>
        <v>1102.7051926298157</v>
      </c>
      <c r="K296" s="72">
        <f>igazgatás!K296+adók!K296+temető!K295+rendezvények!K295+'téli közf.'!K291+hosszúi.közf.!K296+'út üzemelt.'!K295+közvilágítás!K295+zöldterület!K295+'város-község'!K295+könyvtár!K295+közművelődés!K295+gyermekjólét!K295+'Egyéb szociális'!K295+'NEM KELL!!családseg.'!K295+civilszerv!K295</f>
        <v>3875464</v>
      </c>
      <c r="L296" s="72">
        <f>igazgatás!L296+adók!L296+temető!L295+rendezvények!L295+'téli közf.'!L291+hosszúi.közf.!L296+'út üzemelt.'!L295+közvilágítás!L295+zöldterület!L295+'város-község'!L295+könyvtár!L295+közművelődés!L295+gyermekjólét!L295+'Egyéb szociális'!L295+'NEM KELL!!családseg.'!L295+civilszerv!L295</f>
        <v>2300000</v>
      </c>
      <c r="M296" s="72">
        <f>igazgatás!M296+adók!M296+temető!M295+rendezvények!M295+'téli közf.'!M291+hosszúi.közf.!M296+'út üzemelt.'!M295+közvilágítás!M295+zöldterület!M295+'város-község'!M295+könyvtár!M295+közművelődés!M295+gyermekjólét!M295+'Egyéb szociális'!M295+'NEM KELL!!családseg.'!M295+civilszerv!M295</f>
        <v>6175464</v>
      </c>
      <c r="N296" s="72">
        <f>igazgatás!N296+adók!N296+temető!N295+rendezvények!N295+'téli közf.'!N291+hosszúi.közf.!N296+'út üzemelt.'!N295+közvilágítás!N295+zöldterület!N295+'város-község'!N295+könyvtár!N295+közművelődés!N295+gyermekjólét!N295+'Egyéb szociális'!N295+'NEM KELL!!családseg.'!N295+civilszerv!N295</f>
        <v>4809270</v>
      </c>
      <c r="O296" s="143">
        <f t="shared" si="16"/>
        <v>0.77877063164808347</v>
      </c>
      <c r="P296" s="72">
        <f>igazgatás!P296+adók!P296+temető!P295+rendezvények!P295+'téli közf.'!P291+hosszúi.közf.!P296+'út üzemelt.'!P295+közvilágítás!P295+zöldterület!P295+'város-község'!P295+könyvtár!P295+közművelődés!P295+gyermekjólét!P295+'Egyéb szociális'!P295+'NEM KELL!!családseg.'!P295+civilszerv!P295</f>
        <v>3875464</v>
      </c>
    </row>
    <row r="297" spans="1:17" x14ac:dyDescent="0.2">
      <c r="A297" s="383" t="s">
        <v>46</v>
      </c>
      <c r="B297" s="383"/>
      <c r="C297" s="3" t="s">
        <v>545</v>
      </c>
      <c r="D297" s="22" t="s">
        <v>546</v>
      </c>
      <c r="E297" s="23"/>
      <c r="F297" s="71">
        <f>igazgatás!F297+adók!F297+temető!F296+rendezvények!F296+'téli közf.'!F292+hosszúi.közf.!F297+'út üzemelt.'!F296+közvilágítás!F296+zöldterület!F296+'város-község'!F296+könyvtár!F296+közművelődés!F296+gyermekjólét!F296+'Egyéb szociális'!F296+'NEM KELL!!családseg.'!F296+civilszerv!F296</f>
        <v>1661</v>
      </c>
      <c r="G297" s="71">
        <f>igazgatás!G297+adók!G297+temető!G296+rendezvények!G296+'téli közf.'!G292+hosszúi.közf.!G297+'út üzemelt.'!G296+közvilágítás!G296+zöldterület!G296+'város-község'!G296+könyvtár!G296+közművelődés!G296+gyermekjólét!G296+'Egyéb szociális'!G296+'NEM KELL!!családseg.'!G296+civilszerv!G296</f>
        <v>0</v>
      </c>
      <c r="H297" s="71">
        <f>igazgatás!H297+adók!H297+temető!H296+rendezvények!H296+'téli közf.'!H292+hosszúi.közf.!H297+'út üzemelt.'!H296+közvilágítás!H296+zöldterület!H296+'város-község'!H296+könyvtár!H296+közművelődés!H296+gyermekjólét!H296+'Egyéb szociális'!H296+'NEM KELL!!családseg.'!H296+civilszerv!H296</f>
        <v>1661</v>
      </c>
      <c r="I297" s="71">
        <f>igazgatás!I297+adók!I297+temető!I296+rendezvények!I296+'téli közf.'!I292+hosszúi.közf.!I297+'út üzemelt.'!I296+közvilágítás!I296+zöldterület!I296+'város-község'!I296+könyvtár!I296+közművelődés!I296+gyermekjólét!I296+'Egyéb szociális'!I296+'NEM KELL!!családseg.'!I296+civilszerv!I296</f>
        <v>2714677</v>
      </c>
      <c r="J297" s="133">
        <f t="shared" si="14"/>
        <v>1634.3630343166767</v>
      </c>
      <c r="K297" s="71">
        <f>igazgatás!K297+adók!K297+temető!K296+rendezvények!K296+'téli közf.'!K292+hosszúi.közf.!K297+'út üzemelt.'!K296+közvilágítás!K296+zöldterület!K296+'város-község'!K296+könyvtár!K296+közművelődés!K296+gyermekjólét!K296+'Egyéb szociális'!K296+'NEM KELL!!családseg.'!K296+civilszerv!K296</f>
        <v>2758620</v>
      </c>
      <c r="L297" s="71">
        <f>igazgatás!L297+adók!L297+temető!L296+rendezvények!L296+'téli közf.'!L292+hosszúi.közf.!L297+'út üzemelt.'!L296+közvilágítás!L296+zöldterület!L296+'város-község'!L296+könyvtár!L296+közművelődés!L296+gyermekjólét!L296+'Egyéb szociális'!L296+'NEM KELL!!családseg.'!L296+civilszerv!L296</f>
        <v>0</v>
      </c>
      <c r="M297" s="71">
        <f>igazgatás!M297+adók!M297+temető!M296+rendezvények!M296+'téli közf.'!M292+hosszúi.közf.!M297+'út üzemelt.'!M296+közvilágítás!M296+zöldterület!M296+'város-község'!M296+könyvtár!M296+közművelődés!M296+gyermekjólét!M296+'Egyéb szociális'!M296+'NEM KELL!!családseg.'!M296+civilszerv!M296</f>
        <v>2758620</v>
      </c>
      <c r="N297" s="71">
        <f>igazgatás!N297+adók!N297+temető!N296+rendezvények!N296+'téli közf.'!N292+hosszúi.közf.!N297+'út üzemelt.'!N296+közvilágítás!N296+zöldterület!N296+'város-község'!N296+könyvtár!N296+közművelődés!N296+gyermekjólét!N296+'Egyéb szociális'!N296+'NEM KELL!!családseg.'!N296+civilszerv!N296</f>
        <v>2201040</v>
      </c>
      <c r="O297" s="133">
        <f t="shared" si="16"/>
        <v>0.79787719946929991</v>
      </c>
      <c r="P297" s="71">
        <f>igazgatás!P297+adók!P297+temető!P296+rendezvények!P296+'téli közf.'!P292+hosszúi.közf.!P297+'út üzemelt.'!P296+közvilágítás!P296+zöldterület!P296+'város-község'!P296+könyvtár!P296+közművelődés!P296+gyermekjólét!P296+'Egyéb szociális'!P296+'NEM KELL!!családseg.'!P296+civilszerv!P296</f>
        <v>2758620</v>
      </c>
    </row>
    <row r="298" spans="1:17" ht="25.5" x14ac:dyDescent="0.2">
      <c r="A298" s="383" t="s">
        <v>48</v>
      </c>
      <c r="B298" s="383"/>
      <c r="C298" s="3" t="s">
        <v>547</v>
      </c>
      <c r="D298" s="22" t="s">
        <v>548</v>
      </c>
      <c r="E298" s="23"/>
      <c r="F298" s="71">
        <f>igazgatás!F298+adók!F298+temető!F297+rendezvények!F297+'téli közf.'!F293+hosszúi.közf.!F298+'út üzemelt.'!F297+közvilágítás!F297+zöldterület!F297+'város-község'!F297+könyvtár!F297+közművelődés!F297+gyermekjólét!F297+'Egyéb szociális'!F297+'NEM KELL!!családseg.'!F297+civilszerv!F297</f>
        <v>120</v>
      </c>
      <c r="G298" s="71">
        <f>igazgatás!G298+adók!G298+temető!G297+rendezvények!G297+'téli közf.'!G293+hosszúi.közf.!G298+'út üzemelt.'!G297+közvilágítás!G297+zöldterület!G297+'város-község'!G297+könyvtár!G297+közművelődés!G297+gyermekjólét!G297+'Egyéb szociális'!G297+'NEM KELL!!családseg.'!G297+civilszerv!G297</f>
        <v>100</v>
      </c>
      <c r="H298" s="71">
        <f>igazgatás!H298+adók!H298+temető!H297+rendezvények!H297+'téli közf.'!H293+hosszúi.közf.!H298+'út üzemelt.'!H297+közvilágítás!H297+zöldterület!H297+'város-község'!H297+könyvtár!H297+közművelődés!H297+gyermekjólét!H297+'Egyéb szociális'!H297+'NEM KELL!!családseg.'!H297+civilszerv!H297</f>
        <v>220</v>
      </c>
      <c r="I298" s="71">
        <f>igazgatás!I298+adók!I298+temető!I297+rendezvények!I297+'téli közf.'!I293+hosszúi.közf.!I298+'út üzemelt.'!I297+közvilágítás!I297+zöldterület!I297+'város-község'!I297+könyvtár!I297+közművelődés!I297+gyermekjólét!I297+'Egyéb szociális'!I297+'NEM KELL!!családseg.'!I297+civilszerv!I297</f>
        <v>212396</v>
      </c>
      <c r="J298" s="133">
        <f t="shared" si="14"/>
        <v>965.43636363636358</v>
      </c>
      <c r="K298" s="71">
        <f>igazgatás!K298+adók!K298+temető!K297+rendezvények!K297+'téli közf.'!K293+hosszúi.közf.!K298+'út üzemelt.'!K297+közvilágítás!K297+zöldterület!K297+'város-község'!K297+könyvtár!K297+közművelődés!K297+gyermekjólét!K297+'Egyéb szociális'!K297+'NEM KELL!!családseg.'!K297+civilszerv!K297</f>
        <v>300000</v>
      </c>
      <c r="L298" s="71">
        <f>igazgatás!L298+adók!L298+temető!L297+rendezvények!L297+'téli közf.'!L293+hosszúi.közf.!L298+'út üzemelt.'!L297+közvilágítás!L297+zöldterület!L297+'város-község'!L297+könyvtár!L297+közművelődés!L297+gyermekjólét!L297+'Egyéb szociális'!L297+'NEM KELL!!családseg.'!L297+civilszerv!L297</f>
        <v>-300000</v>
      </c>
      <c r="M298" s="71">
        <f>igazgatás!M298+adók!M298+temető!M297+rendezvények!M297+'téli közf.'!M293+hosszúi.közf.!M298+'út üzemelt.'!M297+közvilágítás!M297+zöldterület!M297+'város-község'!M297+könyvtár!M297+közművelődés!M297+gyermekjólét!M297+'Egyéb szociális'!M297+'NEM KELL!!családseg.'!M297+civilszerv!M297</f>
        <v>0</v>
      </c>
      <c r="N298" s="71">
        <f>igazgatás!N298+adók!N298+temető!N297+rendezvények!N297+'téli közf.'!N293+hosszúi.közf.!N298+'út üzemelt.'!N297+közvilágítás!N297+zöldterület!N297+'város-község'!N297+könyvtár!N297+közművelődés!N297+gyermekjólét!N297+'Egyéb szociális'!N297+'NEM KELL!!családseg.'!N297+civilszerv!N297</f>
        <v>0</v>
      </c>
      <c r="O298" s="133" t="str">
        <f t="shared" si="16"/>
        <v xml:space="preserve"> </v>
      </c>
      <c r="P298" s="71">
        <f>igazgatás!P298+adók!P298+temető!P297+rendezvények!P297+'téli közf.'!P293+hosszúi.közf.!P298+'út üzemelt.'!P297+közvilágítás!P297+zöldterület!P297+'város-község'!P297+könyvtár!P297+közművelődés!P297+gyermekjólét!P297+'Egyéb szociális'!P297+'NEM KELL!!családseg.'!P297+civilszerv!P297</f>
        <v>300000</v>
      </c>
    </row>
    <row r="299" spans="1:17" x14ac:dyDescent="0.2">
      <c r="A299" s="383" t="s">
        <v>50</v>
      </c>
      <c r="B299" s="383"/>
      <c r="C299" s="3" t="s">
        <v>549</v>
      </c>
      <c r="D299" s="22" t="s">
        <v>550</v>
      </c>
      <c r="E299" s="23"/>
      <c r="F299" s="71">
        <f>igazgatás!F299+adók!F299+temető!F298+rendezvények!F298+'téli közf.'!F294+hosszúi.közf.!F299+'út üzemelt.'!F298+közvilágítás!F298+zöldterület!F298+'város-község'!F298+könyvtár!F298+közművelődés!F298+gyermekjólét!F298+'Egyéb szociális'!F298+'NEM KELL!!családseg.'!F298+civilszerv!F298</f>
        <v>215</v>
      </c>
      <c r="G299" s="71">
        <f>igazgatás!G299+adók!G299+temető!G298+rendezvények!G298+'téli közf.'!G294+hosszúi.közf.!G299+'út üzemelt.'!G298+közvilágítás!G298+zöldterület!G298+'város-község'!G298+könyvtár!G298+közművelődés!G298+gyermekjólét!G298+'Egyéb szociális'!G298+'NEM KELL!!családseg.'!G298+civilszerv!G298</f>
        <v>0</v>
      </c>
      <c r="H299" s="71">
        <f>igazgatás!H299+adók!H299+temető!H298+rendezvények!H298+'téli közf.'!H294+hosszúi.közf.!H299+'út üzemelt.'!H298+közvilágítás!H298+zöldterület!H298+'város-község'!H298+könyvtár!H298+közművelődés!H298+gyermekjólét!H298+'Egyéb szociális'!H298+'NEM KELL!!családseg.'!H298+civilszerv!H298</f>
        <v>215</v>
      </c>
      <c r="I299" s="71">
        <f>igazgatás!I299+adók!I299+temető!I298+rendezvények!I298+'téli közf.'!I294+hosszúi.közf.!I299+'út üzemelt.'!I298+közvilágítás!I298+zöldterület!I298+'város-község'!I298+könyvtár!I298+közművelődés!I298+gyermekjólét!I298+'Egyéb szociális'!I298+'NEM KELL!!családseg.'!I298+civilszerv!I298</f>
        <v>819232</v>
      </c>
      <c r="J299" s="133">
        <f t="shared" si="14"/>
        <v>3810.381395348837</v>
      </c>
      <c r="K299" s="71">
        <f>igazgatás!K299+adók!K299+temető!K298+rendezvények!K298+'téli közf.'!K294+hosszúi.közf.!K299+'út üzemelt.'!K298+közvilágítás!K298+zöldterület!K298+'város-község'!K298+könyvtár!K298+közművelődés!K298+gyermekjólét!K298+'Egyéb szociális'!K298+'NEM KELL!!családseg.'!K298+civilszerv!K298</f>
        <v>850000</v>
      </c>
      <c r="L299" s="71">
        <f>igazgatás!L299+adók!L299+temető!L298+rendezvények!L298+'téli közf.'!L294+hosszúi.közf.!L299+'út üzemelt.'!L298+közvilágítás!L298+zöldterület!L298+'város-község'!L298+könyvtár!L298+közművelődés!L298+gyermekjólét!L298+'Egyéb szociális'!L298+'NEM KELL!!családseg.'!L298+civilszerv!L298</f>
        <v>0</v>
      </c>
      <c r="M299" s="71">
        <f>igazgatás!M299+adók!M299+temető!M298+rendezvények!M298+'téli közf.'!M294+hosszúi.közf.!M299+'út üzemelt.'!M298+közvilágítás!M298+zöldterület!M298+'város-község'!M298+könyvtár!M298+közművelődés!M298+gyermekjólét!M298+'Egyéb szociális'!M298+'NEM KELL!!családseg.'!M298+civilszerv!M298</f>
        <v>850000</v>
      </c>
      <c r="N299" s="71">
        <f>igazgatás!N299+adók!N299+temető!N298+rendezvények!N298+'téli közf.'!N294+hosszúi.közf.!N299+'út üzemelt.'!N298+közvilágítás!N298+zöldterület!N298+'város-község'!N298+könyvtár!N298+közművelődés!N298+gyermekjólét!N298+'Egyéb szociális'!N298+'NEM KELL!!családseg.'!N298+civilszerv!N298</f>
        <v>410632</v>
      </c>
      <c r="O299" s="133">
        <f t="shared" si="16"/>
        <v>0.48309647058823529</v>
      </c>
      <c r="P299" s="71">
        <f>igazgatás!P299+adók!P299+temető!P298+rendezvények!P298+'téli közf.'!P294+hosszúi.közf.!P299+'út üzemelt.'!P298+közvilágítás!P298+zöldterület!P298+'város-község'!P298+könyvtár!P298+közművelődés!P298+gyermekjólét!P298+'Egyéb szociális'!P298+'NEM KELL!!családseg.'!P298+civilszerv!P298</f>
        <v>850000</v>
      </c>
    </row>
    <row r="300" spans="1:17" s="80" customFormat="1" ht="15.75" x14ac:dyDescent="0.25">
      <c r="A300" s="384" t="s">
        <v>52</v>
      </c>
      <c r="B300" s="384"/>
      <c r="C300" s="4" t="s">
        <v>551</v>
      </c>
      <c r="D300" s="19" t="s">
        <v>552</v>
      </c>
      <c r="E300" s="26"/>
      <c r="F300" s="72">
        <f>igazgatás!F300+adók!F300+temető!F299+rendezvények!F299+'téli közf.'!F295+hosszúi.közf.!F300+'út üzemelt.'!F299+közvilágítás!F299+zöldterület!F299+'város-község'!F299+könyvtár!F299+közművelődés!F299+gyermekjólét!F299+'Egyéb szociális'!F299+'NEM KELL!!családseg.'!F299+civilszerv!F299</f>
        <v>1996</v>
      </c>
      <c r="G300" s="72">
        <f>igazgatás!G300+adók!G300+temető!G299+rendezvények!G299+'téli közf.'!G295+hosszúi.közf.!G300+'út üzemelt.'!G299+közvilágítás!G299+zöldterület!G299+'város-község'!G299+könyvtár!G299+közművelődés!G299+gyermekjólét!G299+'Egyéb szociális'!G299+'NEM KELL!!családseg.'!G299+civilszerv!G299</f>
        <v>100</v>
      </c>
      <c r="H300" s="72">
        <f>igazgatás!H300+adók!H300+temető!H299+rendezvények!H299+'téli közf.'!H295+hosszúi.közf.!H300+'út üzemelt.'!H299+közvilágítás!H299+zöldterület!H299+'város-község'!H299+könyvtár!H299+közművelődés!H299+gyermekjólét!H299+'Egyéb szociális'!H299+'NEM KELL!!családseg.'!H299+civilszerv!H299</f>
        <v>2096</v>
      </c>
      <c r="I300" s="72">
        <f>igazgatás!I300+adók!I300+temető!I299+rendezvények!I299+'téli közf.'!I295+hosszúi.közf.!I300+'út üzemelt.'!I299+közvilágítás!I299+zöldterület!I299+'város-község'!I299+könyvtár!I299+közművelődés!I299+gyermekjólét!I299+'Egyéb szociális'!I299+'NEM KELL!!családseg.'!I299+civilszerv!I299</f>
        <v>3746305</v>
      </c>
      <c r="J300" s="143">
        <f t="shared" si="14"/>
        <v>1787.3592557251909</v>
      </c>
      <c r="K300" s="72">
        <f>igazgatás!K300+adók!K300+temető!K299+rendezvények!K299+'téli közf.'!K295+hosszúi.közf.!K300+'út üzemelt.'!K299+közvilágítás!K299+zöldterület!K299+'város-község'!K299+könyvtár!K299+közművelődés!K299+gyermekjólét!K299+'Egyéb szociális'!K299+'NEM KELL!!családseg.'!K299+civilszerv!K299</f>
        <v>3908620</v>
      </c>
      <c r="L300" s="72">
        <f>igazgatás!L300+adók!L300+temető!L299+rendezvények!L299+'téli közf.'!L295+hosszúi.közf.!L300+'út üzemelt.'!L299+közvilágítás!L299+zöldterület!L299+'város-község'!L299+könyvtár!L299+közművelődés!L299+gyermekjólét!L299+'Egyéb szociális'!L299+'NEM KELL!!családseg.'!L299+civilszerv!L299</f>
        <v>-300000</v>
      </c>
      <c r="M300" s="72">
        <f>igazgatás!M300+adók!M300+temető!M299+rendezvények!M299+'téli közf.'!M295+hosszúi.közf.!M300+'út üzemelt.'!M299+közvilágítás!M299+zöldterület!M299+'város-község'!M299+könyvtár!M299+közművelődés!M299+gyermekjólét!M299+'Egyéb szociális'!M299+'NEM KELL!!családseg.'!M299+civilszerv!M299</f>
        <v>3608620</v>
      </c>
      <c r="N300" s="72">
        <f>igazgatás!N300+adók!N300+temető!N299+rendezvények!N299+'téli közf.'!N295+hosszúi.közf.!N300+'út üzemelt.'!N299+közvilágítás!N299+zöldterület!N299+'város-község'!N299+könyvtár!N299+közművelődés!N299+gyermekjólét!N299+'Egyéb szociális'!N299+'NEM KELL!!családseg.'!N299+civilszerv!N299</f>
        <v>2611672</v>
      </c>
      <c r="O300" s="143">
        <f t="shared" si="16"/>
        <v>0.72373150955212795</v>
      </c>
      <c r="P300" s="72">
        <f>igazgatás!P300+adók!P300+temető!P299+rendezvények!P299+'téli közf.'!P295+hosszúi.közf.!P300+'út üzemelt.'!P299+közvilágítás!P299+zöldterület!P299+'város-község'!P299+könyvtár!P299+közművelődés!P299+gyermekjólét!P299+'Egyéb szociális'!P299+'NEM KELL!!családseg.'!P299+civilszerv!P299</f>
        <v>3908620</v>
      </c>
    </row>
    <row r="301" spans="1:17" s="80" customFormat="1" ht="15.75" x14ac:dyDescent="0.25">
      <c r="A301" s="384" t="s">
        <v>54</v>
      </c>
      <c r="B301" s="384"/>
      <c r="C301" s="4" t="s">
        <v>553</v>
      </c>
      <c r="D301" s="19" t="s">
        <v>554</v>
      </c>
      <c r="E301" s="26"/>
      <c r="F301" s="72">
        <f>igazgatás!F301+adók!F301+temető!F300+rendezvények!F300+'téli közf.'!F296+hosszúi.közf.!F301+'út üzemelt.'!F300+közvilágítás!F300+zöldterület!F300+'város-község'!F300+könyvtár!F300+közművelődés!F300+gyermekjólét!F300+'Egyéb szociális'!F300+'NEM KELL!!családseg.'!F300+civilszerv!F300</f>
        <v>6044</v>
      </c>
      <c r="G301" s="72">
        <f>igazgatás!G301+adók!G301+temető!G300+rendezvények!G300+'téli közf.'!G296+hosszúi.közf.!G301+'út üzemelt.'!G300+közvilágítás!G300+zöldterület!G300+'város-község'!G300+könyvtár!G300+közművelődés!G300+gyermekjólét!G300+'Egyéb szociális'!G300+'NEM KELL!!családseg.'!G300+civilszerv!G300</f>
        <v>1425</v>
      </c>
      <c r="H301" s="72">
        <f>igazgatás!H301+adók!H301+temető!H300+rendezvények!H300+'téli közf.'!H296+hosszúi.közf.!H301+'út üzemelt.'!H300+közvilágítás!H300+zöldterület!H300+'város-község'!H300+könyvtár!H300+közművelődés!H300+gyermekjólét!H300+'Egyéb szociális'!H300+'NEM KELL!!családseg.'!H300+civilszerv!H300</f>
        <v>7469</v>
      </c>
      <c r="I301" s="72">
        <f>igazgatás!I301+adók!I301+temető!I300+rendezvények!I300+'téli közf.'!I296+hosszúi.közf.!I301+'út üzemelt.'!I300+közvilágítás!I300+zöldterület!I300+'város-község'!I300+könyvtár!I300+közművelődés!I300+gyermekjólét!I300+'Egyéb szociális'!I300+'NEM KELL!!családseg.'!I300+civilszerv!I300</f>
        <v>9671140</v>
      </c>
      <c r="J301" s="143">
        <f t="shared" si="14"/>
        <v>1294.8373276208329</v>
      </c>
      <c r="K301" s="72">
        <f>igazgatás!K301+adók!K301+temető!K300+rendezvények!K300+'téli közf.'!K296+hosszúi.közf.!K301+'út üzemelt.'!K300+közvilágítás!K300+zöldterület!K300+'város-község'!K300+könyvtár!K300+közművelődés!K300+gyermekjólét!K300+'Egyéb szociális'!K300+'NEM KELL!!családseg.'!K300+civilszerv!K300</f>
        <v>7784084</v>
      </c>
      <c r="L301" s="72">
        <f>igazgatás!L301+adók!L301+temető!L300+rendezvények!L300+'téli közf.'!L296+hosszúi.közf.!L301+'út üzemelt.'!L300+közvilágítás!L300+zöldterület!L300+'város-község'!L300+könyvtár!L300+közművelődés!L300+gyermekjólét!L300+'Egyéb szociális'!L300+'NEM KELL!!családseg.'!L300+civilszerv!L300</f>
        <v>2000000</v>
      </c>
      <c r="M301" s="72">
        <f>igazgatás!M301+adók!M301+temető!M300+rendezvények!M300+'téli közf.'!M296+hosszúi.közf.!M301+'út üzemelt.'!M300+közvilágítás!M300+zöldterület!M300+'város-község'!M300+könyvtár!M300+közművelődés!M300+gyermekjólét!M300+'Egyéb szociális'!M300+'NEM KELL!!családseg.'!M300+civilszerv!M300</f>
        <v>9784084</v>
      </c>
      <c r="N301" s="72">
        <f>igazgatás!N301+adók!N301+temető!N300+rendezvények!N300+'téli közf.'!N296+hosszúi.közf.!N301+'út üzemelt.'!N300+közvilágítás!N300+zöldterület!N300+'város-község'!N300+könyvtár!N300+közművelődés!N300+gyermekjólét!N300+'Egyéb szociális'!N300+'NEM KELL!!családseg.'!N300+civilszerv!N300</f>
        <v>7420942</v>
      </c>
      <c r="O301" s="143">
        <f t="shared" si="16"/>
        <v>0.75847079808390849</v>
      </c>
      <c r="P301" s="72">
        <f>igazgatás!P301+adók!P301+temető!P300+rendezvények!P300+'téli közf.'!P296+hosszúi.közf.!P301+'út üzemelt.'!P300+közvilágítás!P300+zöldterület!P300+'város-község'!P300+könyvtár!P300+közművelődés!P300+gyermekjólét!P300+'Egyéb szociális'!P300+'NEM KELL!!családseg.'!P300+civilszerv!P300</f>
        <v>7784084</v>
      </c>
    </row>
    <row r="302" spans="1:17" s="80" customFormat="1" ht="25.5" x14ac:dyDescent="0.25">
      <c r="A302" s="384">
        <v>21</v>
      </c>
      <c r="B302" s="384"/>
      <c r="C302" s="4" t="s">
        <v>555</v>
      </c>
      <c r="D302" s="19" t="s">
        <v>556</v>
      </c>
      <c r="E302" s="26"/>
      <c r="F302" s="72">
        <f>igazgatás!F302+adók!F302+temető!F301+rendezvények!F301+'téli közf.'!F297+hosszúi.közf.!F302+'út üzemelt.'!F301+közvilágítás!F301+zöldterület!F301+'város-község'!F301+könyvtár!F301+közművelődés!F301+gyermekjólét!F301+'Egyéb szociális'!F301+'NEM KELL!!családseg.'!F301+civilszerv!F301</f>
        <v>1400</v>
      </c>
      <c r="G302" s="72">
        <f>igazgatás!G302+adók!G302+temető!G301+rendezvények!G301+'téli közf.'!G297+hosszúi.közf.!G302+'út üzemelt.'!G301+közvilágítás!G301+zöldterület!G301+'város-község'!G301+könyvtár!G301+közművelődés!G301+gyermekjólét!G301+'Egyéb szociális'!G301+'NEM KELL!!családseg.'!G301+civilszerv!G301</f>
        <v>100</v>
      </c>
      <c r="H302" s="72">
        <f>igazgatás!H302+adók!H302+temető!H301+rendezvények!H301+'téli közf.'!H297+hosszúi.közf.!H302+'út üzemelt.'!H301+közvilágítás!H301+zöldterület!H301+'város-község'!H301+könyvtár!H301+közművelődés!H301+gyermekjólét!H301+'Egyéb szociális'!H301+'NEM KELL!!családseg.'!H301+civilszerv!H301</f>
        <v>1500</v>
      </c>
      <c r="I302" s="72">
        <f>igazgatás!I302+adók!I302+temető!I301+rendezvények!I301+'téli közf.'!I297+hosszúi.közf.!I302+'út üzemelt.'!I301+közvilágítás!I301+zöldterület!I301+'város-község'!I301+könyvtár!I301+közművelődés!I301+gyermekjólét!I301+'Egyéb szociális'!I301+'NEM KELL!!családseg.'!I301+civilszerv!I301</f>
        <v>1969165</v>
      </c>
      <c r="J302" s="143">
        <f t="shared" si="14"/>
        <v>1312.7766666666666</v>
      </c>
      <c r="K302" s="72">
        <f>igazgatás!K302+adók!K302+temető!K301+rendezvények!K301+'téli közf.'!K297+hosszúi.közf.!K302+'út üzemelt.'!K301+közvilágítás!K301+zöldterület!K301+'város-község'!K301+könyvtár!K301+közművelődés!K301+gyermekjólét!K301+'Egyéb szociális'!K301+'NEM KELL!!családseg.'!K301+civilszerv!K301</f>
        <v>1511283</v>
      </c>
      <c r="L302" s="72">
        <f>igazgatás!L302+adók!L302+temető!L301+rendezvények!L301+'téli közf.'!L297+hosszúi.közf.!L302+'út üzemelt.'!L301+közvilágítás!L301+zöldterület!L301+'város-község'!L301+könyvtár!L301+közművelődés!L301+gyermekjólét!L301+'Egyéb szociális'!L301+'NEM KELL!!családseg.'!L301+civilszerv!L301</f>
        <v>222812</v>
      </c>
      <c r="M302" s="72">
        <f>igazgatás!M302+adók!M302+temető!M301+rendezvények!M301+'téli közf.'!M297+hosszúi.közf.!M302+'út üzemelt.'!M301+közvilágítás!M301+zöldterület!M301+'város-község'!M301+könyvtár!M301+közművelődés!M301+gyermekjólét!M301+'Egyéb szociális'!M301+'NEM KELL!!családseg.'!M301+civilszerv!M301</f>
        <v>1734095</v>
      </c>
      <c r="N302" s="72">
        <f>igazgatás!N302+adók!N302+temető!N301+rendezvények!N301+'téli közf.'!N297+hosszúi.közf.!N302+'út üzemelt.'!N301+közvilágítás!N301+zöldterület!N301+'város-község'!N301+könyvtár!N301+közművelődés!N301+gyermekjólét!N301+'Egyéb szociális'!N301+'NEM KELL!!családseg.'!N301+civilszerv!N301</f>
        <v>1315138</v>
      </c>
      <c r="O302" s="143">
        <f t="shared" si="16"/>
        <v>0.75840020298772559</v>
      </c>
      <c r="P302" s="72">
        <f>igazgatás!P302+adók!P302+temető!P301+rendezvények!P301+'téli közf.'!P297+hosszúi.közf.!P302+'út üzemelt.'!P301+közvilágítás!P301+zöldterület!P301+'város-község'!P301+könyvtár!P301+közművelődés!P301+gyermekjólét!P301+'Egyéb szociális'!P301+'NEM KELL!!családseg.'!P301+civilszerv!P301</f>
        <v>1511283</v>
      </c>
    </row>
    <row r="303" spans="1:17" x14ac:dyDescent="0.2">
      <c r="A303" s="383">
        <v>22</v>
      </c>
      <c r="B303" s="383"/>
      <c r="C303" s="24" t="s">
        <v>168</v>
      </c>
      <c r="D303" s="22" t="s">
        <v>556</v>
      </c>
      <c r="E303" s="25"/>
      <c r="F303" s="71">
        <f>igazgatás!F303+adók!F303+temető!F302+rendezvények!F302+'téli közf.'!F298+hosszúi.közf.!F303+'út üzemelt.'!F302+közvilágítás!F302+zöldterület!F302+'város-község'!F302+könyvtár!F302+közművelődés!F302+gyermekjólét!F302+'Egyéb szociális'!F302+'NEM KELL!!családseg.'!F302+civilszerv!F302</f>
        <v>1272</v>
      </c>
      <c r="G303" s="71">
        <f>igazgatás!G303+adók!G303+temető!G302+rendezvények!G302+'téli közf.'!G298+hosszúi.közf.!G303+'út üzemelt.'!G302+közvilágítás!G302+zöldterület!G302+'város-község'!G302+könyvtár!G302+közművelődés!G302+gyermekjólét!G302+'Egyéb szociális'!G302+'NEM KELL!!családseg.'!G302+civilszerv!G302</f>
        <v>100</v>
      </c>
      <c r="H303" s="71">
        <f>igazgatás!H303+adók!H303+temető!H302+rendezvények!H302+'téli közf.'!H298+hosszúi.közf.!H303+'út üzemelt.'!H302+közvilágítás!H302+zöldterület!H302+'város-község'!H302+könyvtár!H302+közművelődés!H302+gyermekjólét!H302+'Egyéb szociális'!H302+'NEM KELL!!családseg.'!H302+civilszerv!H302</f>
        <v>1372</v>
      </c>
      <c r="I303" s="71">
        <f>igazgatás!I303+adók!I303+temető!I302+rendezvények!I302+'téli közf.'!I298+hosszúi.közf.!I303+'út üzemelt.'!I302+közvilágítás!I302+zöldterület!I302+'város-község'!I302+könyvtár!I302+közművelődés!I302+gyermekjólét!I302+'Egyéb szociális'!I302+'NEM KELL!!családseg.'!I302+civilszerv!I302</f>
        <v>1791952</v>
      </c>
      <c r="J303" s="133">
        <f t="shared" si="14"/>
        <v>1306.0874635568514</v>
      </c>
      <c r="K303" s="71">
        <f>igazgatás!K303+adók!K303+temető!K302+rendezvények!K302+'téli közf.'!K298+hosszúi.közf.!K303+'út üzemelt.'!K302+közvilágítás!K302+zöldterület!K302+'város-község'!K302+könyvtár!K302+közművelődés!K302+gyermekjólét!K302+'Egyéb szociális'!K302+'NEM KELL!!családseg.'!K302+civilszerv!K302</f>
        <v>1360833</v>
      </c>
      <c r="L303" s="71">
        <f>igazgatás!L303+adók!L303+temető!L302+rendezvények!L302+'téli közf.'!L298+hosszúi.közf.!L303+'út üzemelt.'!L302+közvilágítás!L302+zöldterület!L302+'város-község'!L302+könyvtár!L302+közművelődés!L302+gyermekjólét!L302+'Egyéb szociális'!L302+'NEM KELL!!családseg.'!L302+civilszerv!L302</f>
        <v>222023</v>
      </c>
      <c r="M303" s="71">
        <f>igazgatás!M303+adók!M303+temető!M302+rendezvények!M302+'téli közf.'!M298+hosszúi.közf.!M303+'út üzemelt.'!M302+közvilágítás!M302+zöldterület!M302+'város-község'!M302+könyvtár!M302+közművelődés!M302+gyermekjólét!M302+'Egyéb szociális'!M302+'NEM KELL!!családseg.'!M302+civilszerv!M302</f>
        <v>1582856</v>
      </c>
      <c r="N303" s="71">
        <f>igazgatás!N303+adók!N303+temető!N302+rendezvények!N302+'téli közf.'!N298+hosszúi.közf.!N303+'út üzemelt.'!N302+közvilágítás!N302+zöldterület!N302+'város-község'!N302+könyvtár!N302+közművelődés!N302+gyermekjólét!N302+'Egyéb szociális'!N302+'NEM KELL!!családseg.'!N302+civilszerv!N302</f>
        <v>1265564</v>
      </c>
      <c r="O303" s="133">
        <f t="shared" si="16"/>
        <v>0.79954462060983433</v>
      </c>
      <c r="P303" s="71">
        <f>igazgatás!P303+adók!P303+temető!P302+rendezvények!P302+'téli közf.'!P298+hosszúi.közf.!P303+'út üzemelt.'!P302+közvilágítás!P302+zöldterület!P302+'város-község'!P302+könyvtár!P302+közművelődés!P302+gyermekjólét!P302+'Egyéb szociális'!P302+'NEM KELL!!családseg.'!P302+civilszerv!P302</f>
        <v>1360833</v>
      </c>
    </row>
    <row r="304" spans="1:17" x14ac:dyDescent="0.2">
      <c r="A304" s="383">
        <v>23</v>
      </c>
      <c r="B304" s="383"/>
      <c r="C304" s="24" t="s">
        <v>185</v>
      </c>
      <c r="D304" s="22" t="s">
        <v>556</v>
      </c>
      <c r="E304" s="25"/>
      <c r="F304" s="71">
        <f>igazgatás!F304+adók!F304+temető!F303+rendezvények!F303+'téli közf.'!F299+hosszúi.közf.!F304+'út üzemelt.'!F303+közvilágítás!F303+zöldterület!F303+'város-község'!F303+könyvtár!F303+közművelődés!F303+gyermekjólét!F303+'Egyéb szociális'!F303+'NEM KELL!!családseg.'!F303+civilszerv!F303</f>
        <v>0</v>
      </c>
      <c r="G304" s="71">
        <f>igazgatás!G304+adók!G304+temető!G303+rendezvények!G303+'téli közf.'!G299+hosszúi.közf.!G304+'út üzemelt.'!G303+közvilágítás!G303+zöldterület!G303+'város-község'!G303+könyvtár!G303+közművelődés!G303+gyermekjólét!G303+'Egyéb szociális'!G303+'NEM KELL!!családseg.'!G303+civilszerv!G303</f>
        <v>0</v>
      </c>
      <c r="H304" s="71">
        <f>igazgatás!H304+adók!H304+temető!H303+rendezvények!H303+'téli közf.'!H299+hosszúi.közf.!H304+'út üzemelt.'!H303+közvilágítás!H303+zöldterület!H303+'város-község'!H303+könyvtár!H303+közművelődés!H303+gyermekjólét!H303+'Egyéb szociális'!H303+'NEM KELL!!családseg.'!H303+civilszerv!H303</f>
        <v>0</v>
      </c>
      <c r="I304" s="71">
        <f>igazgatás!I304+adók!I304+temető!I303+rendezvények!I303+'téli közf.'!I299+hosszúi.közf.!I304+'út üzemelt.'!I303+közvilágítás!I303+zöldterület!I303+'város-község'!I303+könyvtár!I303+közművelődés!I303+gyermekjólét!I303+'Egyéb szociális'!I303+'NEM KELL!!családseg.'!I303+civilszerv!I303</f>
        <v>8986</v>
      </c>
      <c r="J304" s="133" t="str">
        <f t="shared" si="14"/>
        <v xml:space="preserve"> </v>
      </c>
      <c r="K304" s="71">
        <f>igazgatás!K304+adók!K304+temető!K303+rendezvények!K303+'téli közf.'!K299+hosszúi.közf.!K304+'út üzemelt.'!K303+közvilágítás!K303+zöldterület!K303+'város-község'!K303+könyvtár!K303+közművelődés!K303+gyermekjólét!K303+'Egyéb szociális'!K303+'NEM KELL!!családseg.'!K303+civilszerv!K303</f>
        <v>0</v>
      </c>
      <c r="L304" s="71">
        <f>igazgatás!L304+adók!L304+temető!L303+rendezvények!L303+'téli közf.'!L299+hosszúi.közf.!L304+'út üzemelt.'!L303+közvilágítás!L303+zöldterület!L303+'város-község'!L303+könyvtár!L303+közművelődés!L303+gyermekjólét!L303+'Egyéb szociális'!L303+'NEM KELL!!családseg.'!L303+civilszerv!L303</f>
        <v>0</v>
      </c>
      <c r="M304" s="71">
        <f>igazgatás!M304+adók!M304+temető!M303+rendezvények!M303+'téli közf.'!M299+hosszúi.közf.!M304+'út üzemelt.'!M303+közvilágítás!M303+zöldterület!M303+'város-község'!M303+könyvtár!M303+közművelődés!M303+gyermekjólét!M303+'Egyéb szociális'!M303+'NEM KELL!!családseg.'!M303+civilszerv!M303</f>
        <v>0</v>
      </c>
      <c r="N304" s="71">
        <f>igazgatás!N304+adók!N304+temető!N303+rendezvények!N303+'téli közf.'!N299+hosszúi.közf.!N304+'út üzemelt.'!N303+közvilágítás!N303+zöldterület!N303+'város-község'!N303+könyvtár!N303+közművelődés!N303+gyermekjólét!N303+'Egyéb szociális'!N303+'NEM KELL!!családseg.'!N303+civilszerv!N303</f>
        <v>0</v>
      </c>
      <c r="O304" s="133" t="str">
        <f t="shared" si="16"/>
        <v xml:space="preserve"> </v>
      </c>
      <c r="P304" s="71">
        <f>igazgatás!P304+adók!P304+temető!P303+rendezvények!P303+'téli közf.'!P299+hosszúi.közf.!P304+'út üzemelt.'!P303+közvilágítás!P303+zöldterület!P303+'város-község'!P303+könyvtár!P303+közművelődés!P303+gyermekjólét!P303+'Egyéb szociális'!P303+'NEM KELL!!családseg.'!P303+civilszerv!P303</f>
        <v>0</v>
      </c>
    </row>
    <row r="305" spans="1:16" x14ac:dyDescent="0.2">
      <c r="A305" s="383">
        <v>24</v>
      </c>
      <c r="B305" s="383"/>
      <c r="C305" s="24" t="s">
        <v>172</v>
      </c>
      <c r="D305" s="22" t="s">
        <v>556</v>
      </c>
      <c r="E305" s="25"/>
      <c r="F305" s="71">
        <f>igazgatás!F305+adók!F305+temető!F304+rendezvények!F304+'téli közf.'!F300+hosszúi.közf.!F305+'út üzemelt.'!F304+közvilágítás!F304+zöldterület!F304+'város-község'!F304+könyvtár!F304+közművelődés!F304+gyermekjólét!F304+'Egyéb szociális'!F304+'NEM KELL!!családseg.'!F304+civilszerv!F304</f>
        <v>0</v>
      </c>
      <c r="G305" s="71">
        <f>igazgatás!G305+adók!G305+temető!G304+rendezvények!G304+'téli közf.'!G300+hosszúi.közf.!G305+'út üzemelt.'!G304+közvilágítás!G304+zöldterület!G304+'város-község'!G304+könyvtár!G304+közművelődés!G304+gyermekjólét!G304+'Egyéb szociális'!G304+'NEM KELL!!családseg.'!G304+civilszerv!G304</f>
        <v>0</v>
      </c>
      <c r="H305" s="71">
        <f>igazgatás!H305+adók!H305+temető!H304+rendezvények!H304+'téli közf.'!H300+hosszúi.közf.!H305+'út üzemelt.'!H304+közvilágítás!H304+zöldterület!H304+'város-község'!H304+könyvtár!H304+közművelődés!H304+gyermekjólét!H304+'Egyéb szociális'!H304+'NEM KELL!!családseg.'!H304+civilszerv!H304</f>
        <v>0</v>
      </c>
      <c r="I305" s="71">
        <f>igazgatás!I305+adók!I305+temető!I304+rendezvények!I304+'téli közf.'!I300+hosszúi.közf.!I305+'út üzemelt.'!I304+közvilágítás!I304+zöldterület!I304+'város-község'!I304+könyvtár!I304+közművelődés!I304+gyermekjólét!I304+'Egyéb szociális'!I304+'NEM KELL!!családseg.'!I304+civilszerv!I304</f>
        <v>0</v>
      </c>
      <c r="J305" s="133" t="str">
        <f t="shared" si="14"/>
        <v xml:space="preserve"> </v>
      </c>
      <c r="K305" s="71">
        <f>igazgatás!K305+adók!K305+temető!K304+rendezvények!K304+'téli közf.'!K300+hosszúi.közf.!K305+'út üzemelt.'!K304+közvilágítás!K304+zöldterület!K304+'város-község'!K304+könyvtár!K304+közművelődés!K304+gyermekjólét!K304+'Egyéb szociális'!K304+'NEM KELL!!családseg.'!K304+civilszerv!K304</f>
        <v>0</v>
      </c>
      <c r="L305" s="71">
        <f>igazgatás!L305+adók!L305+temető!L304+rendezvények!L304+'téli közf.'!L300+hosszúi.közf.!L305+'út üzemelt.'!L304+közvilágítás!L304+zöldterület!L304+'város-község'!L304+könyvtár!L304+közművelődés!L304+gyermekjólét!L304+'Egyéb szociális'!L304+'NEM KELL!!családseg.'!L304+civilszerv!L304</f>
        <v>0</v>
      </c>
      <c r="M305" s="71">
        <f>igazgatás!M305+adók!M305+temető!M304+rendezvények!M304+'téli közf.'!M300+hosszúi.közf.!M305+'út üzemelt.'!M304+közvilágítás!M304+zöldterület!M304+'város-község'!M304+könyvtár!M304+közművelődés!M304+gyermekjólét!M304+'Egyéb szociális'!M304+'NEM KELL!!családseg.'!M304+civilszerv!M304</f>
        <v>0</v>
      </c>
      <c r="N305" s="71">
        <f>igazgatás!N305+adók!N305+temető!N304+rendezvények!N304+'téli közf.'!N300+hosszúi.közf.!N305+'út üzemelt.'!N304+közvilágítás!N304+zöldterület!N304+'város-község'!N304+könyvtár!N304+közművelődés!N304+gyermekjólét!N304+'Egyéb szociális'!N304+'NEM KELL!!családseg.'!N304+civilszerv!N304</f>
        <v>0</v>
      </c>
      <c r="O305" s="133" t="str">
        <f t="shared" si="16"/>
        <v xml:space="preserve"> </v>
      </c>
      <c r="P305" s="71">
        <f>igazgatás!P305+adók!P305+temető!P304+rendezvények!P304+'téli közf.'!P300+hosszúi.közf.!P305+'út üzemelt.'!P304+közvilágítás!P304+zöldterület!P304+'város-község'!P304+könyvtár!P304+közművelődés!P304+gyermekjólét!P304+'Egyéb szociális'!P304+'NEM KELL!!családseg.'!P304+civilszerv!P304</f>
        <v>0</v>
      </c>
    </row>
    <row r="306" spans="1:16" x14ac:dyDescent="0.2">
      <c r="A306" s="383">
        <v>25</v>
      </c>
      <c r="B306" s="383"/>
      <c r="C306" s="24" t="s">
        <v>189</v>
      </c>
      <c r="D306" s="22" t="s">
        <v>556</v>
      </c>
      <c r="E306" s="25"/>
      <c r="F306" s="71">
        <f>igazgatás!F306+adók!F306+temető!F305+rendezvények!F305+'téli közf.'!F301+hosszúi.közf.!F306+'út üzemelt.'!F305+közvilágítás!F305+zöldterület!F305+'város-község'!F305+könyvtár!F305+közművelődés!F305+gyermekjólét!F305+'Egyéb szociális'!F305+'NEM KELL!!családseg.'!F305+civilszerv!F305</f>
        <v>71</v>
      </c>
      <c r="G306" s="71">
        <f>igazgatás!G306+adók!G306+temető!G305+rendezvények!G305+'téli közf.'!G301+hosszúi.közf.!G306+'út üzemelt.'!G305+közvilágítás!G305+zöldterület!G305+'város-község'!G305+könyvtár!G305+közművelődés!G305+gyermekjólét!G305+'Egyéb szociális'!G305+'NEM KELL!!családseg.'!G305+civilszerv!G305</f>
        <v>0</v>
      </c>
      <c r="H306" s="71">
        <f>igazgatás!H306+adók!H306+temető!H305+rendezvények!H305+'téli közf.'!H301+hosszúi.közf.!H306+'út üzemelt.'!H305+közvilágítás!H305+zöldterület!H305+'város-község'!H305+könyvtár!H305+közművelődés!H305+gyermekjólét!H305+'Egyéb szociális'!H305+'NEM KELL!!családseg.'!H305+civilszerv!H305</f>
        <v>71</v>
      </c>
      <c r="I306" s="71">
        <f>igazgatás!I306+adók!I306+temető!I305+rendezvények!I305+'téli közf.'!I301+hosszúi.közf.!I306+'út üzemelt.'!I305+közvilágítás!I305+zöldterület!I305+'város-község'!I305+könyvtár!I305+közművelődés!I305+gyermekjólét!I305+'Egyéb szociális'!I305+'NEM KELL!!családseg.'!I305+civilszerv!I305</f>
        <v>12296</v>
      </c>
      <c r="J306" s="133">
        <f t="shared" si="14"/>
        <v>173.18309859154928</v>
      </c>
      <c r="K306" s="71">
        <f>igazgatás!K306+adók!K306+temető!K305+rendezvények!K305+'téli közf.'!K301+hosszúi.közf.!K306+'út üzemelt.'!K305+közvilágítás!K305+zöldterület!K305+'város-község'!K305+könyvtár!K305+közművelődés!K305+gyermekjólét!K305+'Egyéb szociális'!K305+'NEM KELL!!családseg.'!K305+civilszerv!K305</f>
        <v>0</v>
      </c>
      <c r="L306" s="71">
        <f>igazgatás!L306+adók!L306+temető!L305+rendezvények!L305+'téli közf.'!L301+hosszúi.közf.!L306+'út üzemelt.'!L305+közvilágítás!L305+zöldterület!L305+'város-község'!L305+könyvtár!L305+közművelődés!L305+gyermekjólét!L305+'Egyéb szociális'!L305+'NEM KELL!!családseg.'!L305+civilszerv!L305</f>
        <v>0</v>
      </c>
      <c r="M306" s="71">
        <f>igazgatás!M306+adók!M306+temető!M305+rendezvények!M305+'téli közf.'!M301+hosszúi.közf.!M306+'út üzemelt.'!M305+közvilágítás!M305+zöldterület!M305+'város-község'!M305+könyvtár!M305+közművelődés!M305+gyermekjólét!M305+'Egyéb szociális'!M305+'NEM KELL!!családseg.'!M305+civilszerv!M305</f>
        <v>0</v>
      </c>
      <c r="N306" s="71">
        <f>igazgatás!N306+adók!N306+temető!N305+rendezvények!N305+'téli közf.'!N301+hosszúi.közf.!N306+'út üzemelt.'!N305+közvilágítás!N305+zöldterület!N305+'város-község'!N305+könyvtár!N305+közművelődés!N305+gyermekjólét!N305+'Egyéb szociális'!N305+'NEM KELL!!családseg.'!N305+civilszerv!N305</f>
        <v>0</v>
      </c>
      <c r="O306" s="133" t="str">
        <f t="shared" si="16"/>
        <v xml:space="preserve"> </v>
      </c>
      <c r="P306" s="71">
        <f>igazgatás!P306+adók!P306+temető!P305+rendezvények!P305+'téli közf.'!P301+hosszúi.közf.!P306+'út üzemelt.'!P305+közvilágítás!P305+zöldterület!P305+'város-község'!P305+könyvtár!P305+közművelődés!P305+gyermekjólét!P305+'Egyéb szociális'!P305+'NEM KELL!!családseg.'!P305+civilszerv!P305</f>
        <v>0</v>
      </c>
    </row>
    <row r="307" spans="1:16" x14ac:dyDescent="0.2">
      <c r="A307" s="383">
        <v>26</v>
      </c>
      <c r="B307" s="383"/>
      <c r="C307" s="24" t="s">
        <v>557</v>
      </c>
      <c r="D307" s="22" t="s">
        <v>556</v>
      </c>
      <c r="E307" s="25"/>
      <c r="F307" s="71">
        <f>igazgatás!F307+adók!F307+temető!F306+rendezvények!F306+'téli közf.'!F302+hosszúi.közf.!F307+'út üzemelt.'!F306+közvilágítás!F306+zöldterület!F306+'város-község'!F306+könyvtár!F306+közművelődés!F306+gyermekjólét!F306+'Egyéb szociális'!F306+'NEM KELL!!családseg.'!F306+civilszerv!F306</f>
        <v>0</v>
      </c>
      <c r="G307" s="71">
        <f>igazgatás!G307+adók!G307+temető!G306+rendezvények!G306+'téli közf.'!G302+hosszúi.közf.!G307+'út üzemelt.'!G306+közvilágítás!G306+zöldterület!G306+'város-község'!G306+könyvtár!G306+közművelődés!G306+gyermekjólét!G306+'Egyéb szociális'!G306+'NEM KELL!!családseg.'!G306+civilszerv!G306</f>
        <v>0</v>
      </c>
      <c r="H307" s="71">
        <f>igazgatás!H307+adók!H307+temető!H306+rendezvények!H306+'téli közf.'!H302+hosszúi.közf.!H307+'út üzemelt.'!H306+közvilágítás!H306+zöldterület!H306+'város-község'!H306+könyvtár!H306+közművelődés!H306+gyermekjólét!H306+'Egyéb szociális'!H306+'NEM KELL!!családseg.'!H306+civilszerv!H306</f>
        <v>0</v>
      </c>
      <c r="I307" s="71">
        <f>igazgatás!I307+adók!I307+temető!I306+rendezvények!I306+'téli közf.'!I302+hosszúi.közf.!I307+'út üzemelt.'!I306+közvilágítás!I306+zöldterület!I306+'város-község'!I306+könyvtár!I306+közművelődés!I306+gyermekjólét!I306+'Egyéb szociális'!I306+'NEM KELL!!családseg.'!I306+civilszerv!I306</f>
        <v>18085</v>
      </c>
      <c r="J307" s="133" t="str">
        <f t="shared" si="14"/>
        <v xml:space="preserve"> </v>
      </c>
      <c r="K307" s="71">
        <f>igazgatás!K307+adók!K307+temető!K306+rendezvények!K306+'téli közf.'!K302+hosszúi.közf.!K307+'út üzemelt.'!K306+közvilágítás!K306+zöldterület!K306+'város-község'!K306+könyvtár!K306+közművelődés!K306+gyermekjólét!K306+'Egyéb szociális'!K306+'NEM KELL!!családseg.'!K306+civilszerv!K306</f>
        <v>0</v>
      </c>
      <c r="L307" s="71">
        <f>igazgatás!L307+adók!L307+temető!L306+rendezvények!L306+'téli közf.'!L302+hosszúi.közf.!L307+'út üzemelt.'!L306+közvilágítás!L306+zöldterület!L306+'város-község'!L306+könyvtár!L306+közművelődés!L306+gyermekjólét!L306+'Egyéb szociális'!L306+'NEM KELL!!családseg.'!L306+civilszerv!L306</f>
        <v>0</v>
      </c>
      <c r="M307" s="71">
        <f>igazgatás!M307+adók!M307+temető!M306+rendezvények!M306+'téli közf.'!M302+hosszúi.közf.!M307+'út üzemelt.'!M306+közvilágítás!M306+zöldterület!M306+'város-község'!M306+könyvtár!M306+közművelődés!M306+gyermekjólét!M306+'Egyéb szociális'!M306+'NEM KELL!!családseg.'!M306+civilszerv!M306</f>
        <v>0</v>
      </c>
      <c r="N307" s="71">
        <f>igazgatás!N307+adók!N307+temető!N306+rendezvények!N306+'téli közf.'!N302+hosszúi.közf.!N307+'út üzemelt.'!N306+közvilágítás!N306+zöldterület!N306+'város-község'!N306+könyvtár!N306+közművelődés!N306+gyermekjólét!N306+'Egyéb szociális'!N306+'NEM KELL!!családseg.'!N306+civilszerv!N306</f>
        <v>0</v>
      </c>
      <c r="O307" s="133" t="str">
        <f t="shared" si="16"/>
        <v xml:space="preserve"> </v>
      </c>
      <c r="P307" s="71">
        <f>igazgatás!P307+adók!P307+temető!P306+rendezvények!P306+'téli közf.'!P302+hosszúi.közf.!P307+'út üzemelt.'!P306+közvilágítás!P306+zöldterület!P306+'város-község'!P306+könyvtár!P306+közművelődés!P306+gyermekjólét!P306+'Egyéb szociális'!P306+'NEM KELL!!családseg.'!P306+civilszerv!P306</f>
        <v>0</v>
      </c>
    </row>
    <row r="308" spans="1:16" ht="38.25" x14ac:dyDescent="0.2">
      <c r="A308" s="383">
        <v>27</v>
      </c>
      <c r="B308" s="383"/>
      <c r="C308" s="24" t="s">
        <v>558</v>
      </c>
      <c r="D308" s="22" t="s">
        <v>556</v>
      </c>
      <c r="E308" s="25"/>
      <c r="F308" s="71">
        <f>igazgatás!F308+adók!F308+temető!F307+rendezvények!F307+'téli közf.'!F303+hosszúi.közf.!F308+'út üzemelt.'!F307+közvilágítás!F307+zöldterület!F307+'város-község'!F307+könyvtár!F307+közművelődés!F307+gyermekjólét!F307+'Egyéb szociális'!F307+'NEM KELL!!családseg.'!F307+civilszerv!F307</f>
        <v>0</v>
      </c>
      <c r="G308" s="71">
        <f>igazgatás!G308+adók!G308+temető!G307+rendezvények!G307+'téli közf.'!G303+hosszúi.közf.!G308+'út üzemelt.'!G307+közvilágítás!G307+zöldterület!G307+'város-község'!G307+könyvtár!G307+közművelődés!G307+gyermekjólét!G307+'Egyéb szociális'!G307+'NEM KELL!!családseg.'!G307+civilszerv!G307</f>
        <v>0</v>
      </c>
      <c r="H308" s="71">
        <f>igazgatás!H308+adók!H308+temető!H307+rendezvények!H307+'téli közf.'!H303+hosszúi.közf.!H308+'út üzemelt.'!H307+közvilágítás!H307+zöldterület!H307+'város-község'!H307+könyvtár!H307+közművelődés!H307+gyermekjólét!H307+'Egyéb szociális'!H307+'NEM KELL!!családseg.'!H307+civilszerv!H307</f>
        <v>0</v>
      </c>
      <c r="I308" s="71">
        <f>igazgatás!I308+adók!I308+temető!I307+rendezvények!I307+'téli közf.'!I303+hosszúi.közf.!I308+'út üzemelt.'!I307+közvilágítás!I307+zöldterület!I307+'város-község'!I307+könyvtár!I307+közművelődés!I307+gyermekjólét!I307+'Egyéb szociális'!I307+'NEM KELL!!családseg.'!I307+civilszerv!I307</f>
        <v>0</v>
      </c>
      <c r="J308" s="133" t="str">
        <f t="shared" si="14"/>
        <v xml:space="preserve"> </v>
      </c>
      <c r="K308" s="71">
        <f>igazgatás!K308+adók!K308+temető!K307+rendezvények!K307+'téli közf.'!K303+hosszúi.közf.!K308+'út üzemelt.'!K307+közvilágítás!K307+zöldterület!K307+'város-község'!K307+könyvtár!K307+közművelődés!K307+gyermekjólét!K307+'Egyéb szociális'!K307+'NEM KELL!!családseg.'!K307+civilszerv!K307</f>
        <v>0</v>
      </c>
      <c r="L308" s="71">
        <f>igazgatás!L308+adók!L308+temető!L307+rendezvények!L307+'téli közf.'!L303+hosszúi.közf.!L308+'út üzemelt.'!L307+közvilágítás!L307+zöldterület!L307+'város-község'!L307+könyvtár!L307+közművelődés!L307+gyermekjólét!L307+'Egyéb szociális'!L307+'NEM KELL!!családseg.'!L307+civilszerv!L307</f>
        <v>0</v>
      </c>
      <c r="M308" s="71">
        <f>igazgatás!M308+adók!M308+temető!M307+rendezvények!M307+'téli közf.'!M303+hosszúi.közf.!M308+'út üzemelt.'!M307+közvilágítás!M307+zöldterület!M307+'város-község'!M307+könyvtár!M307+közművelődés!M307+gyermekjólét!M307+'Egyéb szociális'!M307+'NEM KELL!!családseg.'!M307+civilszerv!M307</f>
        <v>0</v>
      </c>
      <c r="N308" s="71">
        <f>igazgatás!N308+adók!N308+temető!N307+rendezvények!N307+'téli közf.'!N303+hosszúi.közf.!N308+'út üzemelt.'!N307+közvilágítás!N307+zöldterület!N307+'város-község'!N307+könyvtár!N307+közművelődés!N307+gyermekjólét!N307+'Egyéb szociális'!N307+'NEM KELL!!családseg.'!N307+civilszerv!N307</f>
        <v>0</v>
      </c>
      <c r="O308" s="133" t="str">
        <f t="shared" si="16"/>
        <v xml:space="preserve"> </v>
      </c>
      <c r="P308" s="71">
        <f>igazgatás!P308+adók!P308+temető!P307+rendezvények!P307+'téli közf.'!P303+hosszúi.közf.!P308+'út üzemelt.'!P307+közvilágítás!P307+zöldterület!P307+'város-község'!P307+könyvtár!P307+közművelődés!P307+gyermekjólét!P307+'Egyéb szociális'!P307+'NEM KELL!!családseg.'!P307+civilszerv!P307</f>
        <v>0</v>
      </c>
    </row>
    <row r="309" spans="1:16" x14ac:dyDescent="0.2">
      <c r="A309" s="383">
        <v>28</v>
      </c>
      <c r="B309" s="383"/>
      <c r="C309" s="24" t="s">
        <v>559</v>
      </c>
      <c r="D309" s="22" t="s">
        <v>556</v>
      </c>
      <c r="E309" s="25"/>
      <c r="F309" s="71">
        <f>igazgatás!F309+adók!F309+temető!F308+rendezvények!F308+'téli közf.'!F304+hosszúi.közf.!F309+'út üzemelt.'!F308+közvilágítás!F308+zöldterület!F308+'város-község'!F308+könyvtár!F308+közművelődés!F308+gyermekjólét!F308+'Egyéb szociális'!F308+'NEM KELL!!családseg.'!F308+civilszerv!F308</f>
        <v>57</v>
      </c>
      <c r="G309" s="71">
        <f>igazgatás!G309+adók!G309+temető!G308+rendezvények!G308+'téli közf.'!G304+hosszúi.közf.!G309+'út üzemelt.'!G308+közvilágítás!G308+zöldterület!G308+'város-község'!G308+könyvtár!G308+közművelődés!G308+gyermekjólét!G308+'Egyéb szociális'!G308+'NEM KELL!!családseg.'!G308+civilszerv!G308</f>
        <v>0</v>
      </c>
      <c r="H309" s="71">
        <f>igazgatás!H309+adók!H309+temető!H308+rendezvények!H308+'téli közf.'!H304+hosszúi.közf.!H309+'út üzemelt.'!H308+közvilágítás!H308+zöldterület!H308+'város-község'!H308+könyvtár!H308+közművelődés!H308+gyermekjólét!H308+'Egyéb szociális'!H308+'NEM KELL!!családseg.'!H308+civilszerv!H308</f>
        <v>57</v>
      </c>
      <c r="I309" s="71">
        <f>igazgatás!I309+adók!I309+temető!I308+rendezvények!I308+'téli közf.'!I304+hosszúi.közf.!I309+'út üzemelt.'!I308+közvilágítás!I308+zöldterület!I308+'város-község'!I308+könyvtár!I308+közművelődés!I308+gyermekjólét!I308+'Egyéb szociális'!I308+'NEM KELL!!családseg.'!I308+civilszerv!I308</f>
        <v>137846</v>
      </c>
      <c r="J309" s="133">
        <f t="shared" si="14"/>
        <v>2418.3508771929824</v>
      </c>
      <c r="K309" s="71">
        <f>igazgatás!K309+adók!K309+temető!K308+rendezvények!K308+'téli közf.'!K304+hosszúi.közf.!K309+'út üzemelt.'!K308+közvilágítás!K308+zöldterület!K308+'város-község'!K308+könyvtár!K308+közművelődés!K308+gyermekjólét!K308+'Egyéb szociális'!K308+'NEM KELL!!családseg.'!K308+civilszerv!K308</f>
        <v>150450</v>
      </c>
      <c r="L309" s="71">
        <f>igazgatás!L309+adók!L309+temető!L308+rendezvények!L308+'téli közf.'!L304+hosszúi.közf.!L309+'út üzemelt.'!L308+közvilágítás!L308+zöldterület!L308+'város-község'!L308+könyvtár!L308+közművelődés!L308+gyermekjólét!L308+'Egyéb szociális'!L308+'NEM KELL!!családseg.'!L308+civilszerv!L308</f>
        <v>789</v>
      </c>
      <c r="M309" s="71">
        <f>igazgatás!M309+adók!M309+temető!M308+rendezvények!M308+'téli közf.'!M304+hosszúi.közf.!M309+'út üzemelt.'!M308+közvilágítás!M308+zöldterület!M308+'város-község'!M308+könyvtár!M308+közművelődés!M308+gyermekjólét!M308+'Egyéb szociális'!M308+'NEM KELL!!családseg.'!M308+civilszerv!M308</f>
        <v>151239</v>
      </c>
      <c r="N309" s="71">
        <f>igazgatás!N309+adók!N309+temető!N308+rendezvények!N308+'téli közf.'!N304+hosszúi.közf.!N309+'út üzemelt.'!N308+közvilágítás!N308+zöldterület!N308+'város-község'!N308+könyvtár!N308+közművelődés!N308+gyermekjólét!N308+'Egyéb szociális'!N308+'NEM KELL!!családseg.'!N308+civilszerv!N308</f>
        <v>49574</v>
      </c>
      <c r="O309" s="133">
        <f t="shared" si="16"/>
        <v>0.32778582243997911</v>
      </c>
      <c r="P309" s="71">
        <f>igazgatás!P309+adók!P309+temető!P308+rendezvények!P308+'téli közf.'!P304+hosszúi.közf.!P309+'út üzemelt.'!P308+közvilágítás!P308+zöldterület!P308+'város-község'!P308+könyvtár!P308+közművelődés!P308+gyermekjólét!P308+'Egyéb szociális'!P308+'NEM KELL!!családseg.'!P308+civilszerv!P308</f>
        <v>150450</v>
      </c>
    </row>
    <row r="310" spans="1:16" x14ac:dyDescent="0.2">
      <c r="A310" s="383" t="s">
        <v>66</v>
      </c>
      <c r="B310" s="383"/>
      <c r="C310" s="3" t="s">
        <v>560</v>
      </c>
      <c r="D310" s="22" t="s">
        <v>561</v>
      </c>
      <c r="E310" s="23"/>
      <c r="F310" s="71">
        <f>igazgatás!F310+adók!F310+temető!F309+rendezvények!F309+'téli közf.'!F305+hosszúi.közf.!F310+'út üzemelt.'!F309+közvilágítás!F309+zöldterület!F309+'város-község'!F309+könyvtár!F309+közművelődés!F309+gyermekjólét!F309+'Egyéb szociális'!F309+'NEM KELL!!családseg.'!F309+civilszerv!F309</f>
        <v>4</v>
      </c>
      <c r="G310" s="71">
        <f>igazgatás!G310+adók!G310+temető!G309+rendezvények!G309+'téli közf.'!G305+hosszúi.közf.!G310+'út üzemelt.'!G309+közvilágítás!G309+zöldterület!G309+'város-község'!G309+könyvtár!G309+közművelődés!G309+gyermekjólét!G309+'Egyéb szociális'!G309+'NEM KELL!!családseg.'!G309+civilszerv!G309</f>
        <v>12</v>
      </c>
      <c r="H310" s="71">
        <f>igazgatás!H310+adók!H310+temető!H309+rendezvények!H309+'téli közf.'!H305+hosszúi.közf.!H310+'út üzemelt.'!H309+közvilágítás!H309+zöldterület!H309+'város-község'!H309+könyvtár!H309+közművelődés!H309+gyermekjólét!H309+'Egyéb szociális'!H309+'NEM KELL!!családseg.'!H309+civilszerv!H309</f>
        <v>16</v>
      </c>
      <c r="I310" s="71">
        <f>igazgatás!I310+adók!I310+temető!I309+rendezvények!I309+'téli közf.'!I305+hosszúi.közf.!I310+'út üzemelt.'!I309+közvilágítás!I309+zöldterület!I309+'város-község'!I309+könyvtár!I309+közművelődés!I309+gyermekjólét!I309+'Egyéb szociális'!I309+'NEM KELL!!családseg.'!I309+civilszerv!I309</f>
        <v>577102</v>
      </c>
      <c r="J310" s="133">
        <f t="shared" si="14"/>
        <v>36068.875</v>
      </c>
      <c r="K310" s="71">
        <f>igazgatás!K310+adók!K310+temető!K309+rendezvények!K309+'téli közf.'!K305+hosszúi.közf.!K310+'út üzemelt.'!K309+közvilágítás!K309+zöldterület!K309+'város-község'!K309+könyvtár!K309+közművelődés!K309+gyermekjólét!K309+'Egyéb szociális'!K309+'NEM KELL!!családseg.'!K309+civilszerv!K309</f>
        <v>585000</v>
      </c>
      <c r="L310" s="71">
        <f>igazgatás!L310+adók!L310+temető!L309+rendezvények!L309+'téli közf.'!L305+hosszúi.közf.!L310+'út üzemelt.'!L309+közvilágítás!L309+zöldterület!L309+'város-község'!L309+könyvtár!L309+közművelődés!L309+gyermekjólét!L309+'Egyéb szociális'!L309+'NEM KELL!!családseg.'!L309+civilszerv!L309</f>
        <v>0</v>
      </c>
      <c r="M310" s="71">
        <f>igazgatás!M310+adók!M310+temető!M309+rendezvények!M309+'téli közf.'!M305+hosszúi.közf.!M310+'út üzemelt.'!M309+közvilágítás!M309+zöldterület!M309+'város-község'!M309+könyvtár!M309+közművelődés!M309+gyermekjólét!M309+'Egyéb szociális'!M309+'NEM KELL!!családseg.'!M309+civilszerv!M309</f>
        <v>585000</v>
      </c>
      <c r="N310" s="71">
        <f>igazgatás!N310+adók!N310+temető!N309+rendezvények!N309+'téli közf.'!N305+hosszúi.közf.!N310+'út üzemelt.'!N309+közvilágítás!N309+zöldterület!N309+'város-község'!N309+könyvtár!N309+közművelődés!N309+gyermekjólét!N309+'Egyéb szociális'!N309+'NEM KELL!!családseg.'!N309+civilszerv!N309</f>
        <v>1339</v>
      </c>
      <c r="O310" s="133">
        <f t="shared" si="16"/>
        <v>2.2888888888888889E-3</v>
      </c>
      <c r="P310" s="71">
        <f>igazgatás!P310+adók!P310+temető!P309+rendezvények!P309+'téli közf.'!P305+hosszúi.közf.!P310+'út üzemelt.'!P309+közvilágítás!P309+zöldterület!P309+'város-község'!P309+könyvtár!P309+közművelődés!P309+gyermekjólét!P309+'Egyéb szociális'!P309+'NEM KELL!!családseg.'!P309+civilszerv!P309</f>
        <v>585000</v>
      </c>
    </row>
    <row r="311" spans="1:16" x14ac:dyDescent="0.2">
      <c r="A311" s="383" t="s">
        <v>67</v>
      </c>
      <c r="B311" s="383"/>
      <c r="C311" s="3" t="s">
        <v>562</v>
      </c>
      <c r="D311" s="22" t="s">
        <v>563</v>
      </c>
      <c r="E311" s="23"/>
      <c r="F311" s="71">
        <f>igazgatás!F311+adók!F311+temető!F310+rendezvények!F310+'téli közf.'!F306+hosszúi.közf.!F311+'út üzemelt.'!F310+közvilágítás!F310+zöldterület!F310+'város-község'!F310+könyvtár!F310+közművelődés!F310+gyermekjólét!F310+'Egyéb szociális'!F310+'NEM KELL!!családseg.'!F310+civilszerv!F310</f>
        <v>692</v>
      </c>
      <c r="G311" s="71">
        <f>igazgatás!G311+adók!G311+temető!G310+rendezvények!G310+'téli közf.'!G306+hosszúi.közf.!G311+'út üzemelt.'!G310+közvilágítás!G310+zöldterület!G310+'város-község'!G310+könyvtár!G310+közművelődés!G310+gyermekjólét!G310+'Egyéb szociális'!G310+'NEM KELL!!családseg.'!G310+civilszerv!G310</f>
        <v>176</v>
      </c>
      <c r="H311" s="71">
        <f>igazgatás!H311+adók!H311+temető!H310+rendezvények!H310+'téli közf.'!H306+hosszúi.közf.!H311+'út üzemelt.'!H310+közvilágítás!H310+zöldterület!H310+'város-község'!H310+könyvtár!H310+közművelődés!H310+gyermekjólét!H310+'Egyéb szociális'!H310+'NEM KELL!!családseg.'!H310+civilszerv!H310</f>
        <v>868</v>
      </c>
      <c r="I311" s="71">
        <f>Fertőző!I310+igazgatás!I311+adók!I311+temető!I310+rendezvények!I310+'téli közf.'!I306+hosszúi.közf.!I311+'út üzemelt.'!I310+közvilágítás!I310+zöldterület!I310+'város-község'!I310+könyvtár!I310+közművelődés!I310+gyermekjólét!I310+'Egyéb szociális'!I310+'NEM KELL!!családseg.'!I310+civilszerv!I310</f>
        <v>1735633</v>
      </c>
      <c r="J311" s="71" t="e">
        <f>Fertőző!J310+igazgatás!J311+adók!J311+temető!J310+rendezvények!J310+'téli közf.'!J306+hosszúi.közf.!J311+'út üzemelt.'!J310+közvilágítás!J310+zöldterület!J310+'város-község'!J310+könyvtár!J310+közművelődés!J310+gyermekjólét!J310+'Egyéb szociális'!J310+'NEM KELL!!családseg.'!J310+civilszerv!J310</f>
        <v>#VALUE!</v>
      </c>
      <c r="K311" s="71">
        <f>Fertőző!K310+igazgatás!K311+adók!K311+temető!K310+rendezvények!K310+'téli közf.'!K306+hosszúi.közf.!K311+'út üzemelt.'!K310+közvilágítás!K310+zöldterület!K310+'város-község'!K310+könyvtár!K310+közművelődés!K310+gyermekjólét!K310+'Egyéb szociális'!K310+'NEM KELL!!családseg.'!K310+civilszerv!K310</f>
        <v>2455000</v>
      </c>
      <c r="L311" s="71">
        <f>Fertőző!L310+igazgatás!L311+adók!L311+temető!L310+rendezvények!L310+'téli közf.'!L306+hosszúi.közf.!L311+'út üzemelt.'!L310+közvilágítás!L310+zöldterület!L310+'város-község'!L310+könyvtár!L310+közművelődés!L310+gyermekjólét!L310+'Egyéb szociális'!L310+'NEM KELL!!családseg.'!L310+civilszerv!L310</f>
        <v>1271480</v>
      </c>
      <c r="M311" s="71">
        <f>Fertőző!M310+igazgatás!M311+adók!M311+temető!M310+rendezvények!M310+'téli közf.'!M306+hosszúi.közf.!M311+'út üzemelt.'!M310+közvilágítás!M310+zöldterület!M310+'város-község'!M310+könyvtár!M310+közművelődés!M310+gyermekjólét!M310+'Egyéb szociális'!M310+'NEM KELL!!családseg.'!M310+civilszerv!M310</f>
        <v>3726480</v>
      </c>
      <c r="N311" s="71">
        <f>Fertőző!N310+igazgatás!N311+adók!N311+temető!N310+rendezvények!N310+'téli közf.'!N306+hosszúi.közf.!N311+'út üzemelt.'!N310+közvilágítás!N310+zöldterület!N310+'város-község'!N310+könyvtár!N310+közművelődés!N310+gyermekjólét!N310+'Egyéb szociális'!N310+'NEM KELL!!családseg.'!N310+civilszerv!N310</f>
        <v>3105913</v>
      </c>
      <c r="O311" s="133">
        <f t="shared" si="16"/>
        <v>0.83347099675833491</v>
      </c>
      <c r="P311" s="71">
        <f>igazgatás!P311+adók!P311+temető!P310+rendezvények!P310+'téli közf.'!P306+hosszúi.közf.!P311+'út üzemelt.'!P310+közvilágítás!P310+zöldterület!P310+'város-község'!P310+könyvtár!P310+közművelődés!P310+gyermekjólét!P310+'Egyéb szociális'!P310+'NEM KELL!!családseg.'!P310+civilszerv!P310</f>
        <v>2455000</v>
      </c>
    </row>
    <row r="312" spans="1:16" x14ac:dyDescent="0.2">
      <c r="A312" s="383" t="s">
        <v>68</v>
      </c>
      <c r="B312" s="383"/>
      <c r="C312" s="3" t="s">
        <v>564</v>
      </c>
      <c r="D312" s="22" t="s">
        <v>565</v>
      </c>
      <c r="E312" s="23"/>
      <c r="F312" s="71">
        <f>igazgatás!F312+adók!F312+temető!F311+rendezvények!F311+'téli közf.'!F307+hosszúi.közf.!F312+'út üzemelt.'!F311+közvilágítás!F311+zöldterület!F311+'város-község'!F311+könyvtár!F311+közművelődés!F311+gyermekjólét!F311+'Egyéb szociális'!F311+'NEM KELL!!családseg.'!F311+civilszerv!F311</f>
        <v>0</v>
      </c>
      <c r="G312" s="71">
        <f>igazgatás!G312+adók!G312+temető!G311+rendezvények!G311+'téli közf.'!G307+hosszúi.közf.!G312+'út üzemelt.'!G311+közvilágítás!G311+zöldterület!G311+'város-község'!G311+könyvtár!G311+közművelődés!G311+gyermekjólét!G311+'Egyéb szociális'!G311+'NEM KELL!!családseg.'!G311+civilszerv!G311</f>
        <v>0</v>
      </c>
      <c r="H312" s="71">
        <f>igazgatás!H312+adók!H312+temető!H311+rendezvények!H311+'téli közf.'!H307+hosszúi.közf.!H312+'út üzemelt.'!H311+közvilágítás!H311+zöldterület!H311+'város-község'!H311+könyvtár!H311+közművelődés!H311+gyermekjólét!H311+'Egyéb szociális'!H311+'NEM KELL!!családseg.'!H311+civilszerv!H311</f>
        <v>0</v>
      </c>
      <c r="I312" s="71">
        <f>igazgatás!I312+adók!I312+temető!I311+rendezvények!I311+'téli közf.'!I307+hosszúi.közf.!I312+'út üzemelt.'!I311+közvilágítás!I311+zöldterület!I311+'város-község'!I311+könyvtár!I311+közművelődés!I311+gyermekjólét!I311+'Egyéb szociális'!I311+'NEM KELL!!családseg.'!I311+civilszerv!I311</f>
        <v>0</v>
      </c>
      <c r="J312" s="133" t="str">
        <f t="shared" si="14"/>
        <v xml:space="preserve"> </v>
      </c>
      <c r="K312" s="71">
        <f>igazgatás!K312+adók!K312+temető!K311+rendezvények!K311+'téli közf.'!K307+hosszúi.közf.!K312+'út üzemelt.'!K311+közvilágítás!K311+zöldterület!K311+'város-község'!K311+könyvtár!K311+közművelődés!K311+gyermekjólét!K311+'Egyéb szociális'!K311+'NEM KELL!!családseg.'!K311+civilszerv!K311</f>
        <v>0</v>
      </c>
      <c r="L312" s="71">
        <f>igazgatás!L312+adók!L312+temető!L311+rendezvények!L311+'téli közf.'!L307+hosszúi.közf.!L312+'út üzemelt.'!L311+közvilágítás!L311+zöldterület!L311+'város-község'!L311+könyvtár!L311+közművelődés!L311+gyermekjólét!L311+'Egyéb szociális'!L311+'NEM KELL!!családseg.'!L311+civilszerv!L311</f>
        <v>0</v>
      </c>
      <c r="M312" s="71">
        <f>igazgatás!M312+adók!M312+temető!M311+rendezvények!M311+'téli közf.'!M307+hosszúi.közf.!M312+'út üzemelt.'!M311+közvilágítás!M311+zöldterület!M311+'város-község'!M311+könyvtár!M311+közművelődés!M311+gyermekjólét!M311+'Egyéb szociális'!M311+'NEM KELL!!családseg.'!M311+civilszerv!M311</f>
        <v>0</v>
      </c>
      <c r="N312" s="71">
        <f>igazgatás!N312+adók!N312+temető!N311+rendezvények!N311+'téli közf.'!N307+hosszúi.közf.!N312+'út üzemelt.'!N311+közvilágítás!N311+zöldterület!N311+'város-község'!N311+könyvtár!N311+közművelődés!N311+gyermekjólét!N311+'Egyéb szociális'!N311+'NEM KELL!!családseg.'!N311+civilszerv!N311</f>
        <v>0</v>
      </c>
      <c r="O312" s="133" t="str">
        <f t="shared" si="16"/>
        <v xml:space="preserve"> </v>
      </c>
      <c r="P312" s="71">
        <f>igazgatás!P312+adók!P312+temető!P311+rendezvények!P311+'téli közf.'!P307+hosszúi.közf.!P312+'út üzemelt.'!P311+közvilágítás!P311+zöldterület!P311+'város-község'!P311+könyvtár!P311+közművelődés!P311+gyermekjólét!P311+'Egyéb szociális'!P311+'NEM KELL!!családseg.'!P311+civilszerv!P311</f>
        <v>0</v>
      </c>
    </row>
    <row r="313" spans="1:16" s="80" customFormat="1" ht="15.75" x14ac:dyDescent="0.25">
      <c r="A313" s="384" t="s">
        <v>69</v>
      </c>
      <c r="B313" s="384"/>
      <c r="C313" s="4" t="s">
        <v>566</v>
      </c>
      <c r="D313" s="19" t="s">
        <v>567</v>
      </c>
      <c r="E313" s="26"/>
      <c r="F313" s="72">
        <f>igazgatás!F313+adók!F313+temető!F312+rendezvények!F312+'téli közf.'!F308+hosszúi.közf.!F313+'út üzemelt.'!F312+közvilágítás!F312+zöldterület!F312+'város-község'!F312+könyvtár!F312+közművelődés!F312+gyermekjólét!F312+'Egyéb szociális'!F312+'NEM KELL!!családseg.'!F312+civilszerv!F312</f>
        <v>696</v>
      </c>
      <c r="G313" s="72">
        <f>igazgatás!G313+adók!G313+temető!G312+rendezvények!G312+'téli közf.'!G308+hosszúi.közf.!G313+'út üzemelt.'!G312+közvilágítás!G312+zöldterület!G312+'város-község'!G312+könyvtár!G312+közművelődés!G312+gyermekjólét!G312+'Egyéb szociális'!G312+'NEM KELL!!családseg.'!G312+civilszerv!G312</f>
        <v>188</v>
      </c>
      <c r="H313" s="72">
        <f>igazgatás!H313+adók!H313+temető!H312+rendezvények!H312+'téli közf.'!H308+hosszúi.közf.!H313+'út üzemelt.'!H312+közvilágítás!H312+zöldterület!H312+'város-község'!H312+könyvtár!H312+közművelődés!H312+gyermekjólét!H312+'Egyéb szociális'!H312+'NEM KELL!!családseg.'!H312+civilszerv!H312</f>
        <v>884</v>
      </c>
      <c r="I313" s="72">
        <f>igazgatás!I313+adók!I313+temető!I312+rendezvények!I312+'téli közf.'!I308+hosszúi.közf.!I313+'út üzemelt.'!I312+közvilágítás!I312+zöldterület!I312+'város-község'!I312+könyvtár!I312+közművelődés!I312+gyermekjólét!I312+'Egyéb szociális'!I312+'NEM KELL!!családseg.'!I312+civilszerv!I312</f>
        <v>2312735</v>
      </c>
      <c r="J313" s="143">
        <f t="shared" si="14"/>
        <v>2616.2160633484164</v>
      </c>
      <c r="K313" s="72">
        <f>igazgatás!K313+adók!K313+temető!K312+rendezvények!K312+'téli közf.'!K308+hosszúi.közf.!K313+'út üzemelt.'!K312+közvilágítás!K312+zöldterület!K312+'város-község'!K312+könyvtár!K312+közművelődés!K312+gyermekjólét!K312+'Egyéb szociális'!K312+'NEM KELL!!családseg.'!K312+civilszerv!K312</f>
        <v>3040000</v>
      </c>
      <c r="L313" s="72">
        <f>igazgatás!L313+adók!L313+temető!L312+rendezvények!L312+'téli közf.'!L308+hosszúi.közf.!L313+'út üzemelt.'!L312+közvilágítás!L312+zöldterület!L312+'város-község'!L312+könyvtár!L312+közművelődés!L312+gyermekjólét!L312+'Egyéb szociális'!L312+'NEM KELL!!családseg.'!L312+civilszerv!L312</f>
        <v>955983</v>
      </c>
      <c r="M313" s="72">
        <f>igazgatás!M313+adók!M313+temető!M312+rendezvények!M312+'téli közf.'!M308+hosszúi.közf.!M313+'út üzemelt.'!M312+közvilágítás!M312+zöldterület!M312+'város-község'!M312+könyvtár!M312+közművelődés!M312+gyermekjólét!M312+'Egyéb szociális'!M312+'NEM KELL!!családseg.'!M312+civilszerv!M312</f>
        <v>3995983</v>
      </c>
      <c r="N313" s="72">
        <f>igazgatás!N313+adók!N313+temető!N312+rendezvények!N312+'téli közf.'!N308+hosszúi.közf.!N313+'út üzemelt.'!N312+közvilágítás!N312+zöldterület!N312+'város-község'!N312+könyvtár!N312+közművelődés!N312+gyermekjólét!N312+'Egyéb szociális'!N312+'NEM KELL!!családseg.'!N312+civilszerv!N312</f>
        <v>2791755</v>
      </c>
      <c r="O313" s="143">
        <f t="shared" si="16"/>
        <v>0.69864035958110937</v>
      </c>
      <c r="P313" s="72">
        <f>igazgatás!P313+adók!P313+temető!P312+rendezvények!P312+'téli közf.'!P308+hosszúi.közf.!P313+'út üzemelt.'!P312+közvilágítás!P312+zöldterület!P312+'város-község'!P312+könyvtár!P312+közművelődés!P312+gyermekjólét!P312+'Egyéb szociális'!P312+'NEM KELL!!családseg.'!P312+civilszerv!P312</f>
        <v>3040000</v>
      </c>
    </row>
    <row r="314" spans="1:16" x14ac:dyDescent="0.2">
      <c r="A314" s="383" t="s">
        <v>72</v>
      </c>
      <c r="B314" s="383"/>
      <c r="C314" s="3" t="s">
        <v>568</v>
      </c>
      <c r="D314" s="22" t="s">
        <v>569</v>
      </c>
      <c r="E314" s="23"/>
      <c r="F314" s="71">
        <f>igazgatás!F314+adók!F314+temető!F313+rendezvények!F313+'téli közf.'!F309+hosszúi.közf.!F314+'út üzemelt.'!F313+közvilágítás!F313+zöldterület!F313+'város-község'!F313+könyvtár!F313+közművelődés!F313+gyermekjólét!F313+'Egyéb szociális'!F313+'NEM KELL!!családseg.'!F313+civilszerv!F313</f>
        <v>390</v>
      </c>
      <c r="G314" s="71">
        <f>igazgatás!G314+adók!G314+temető!G313+rendezvények!G313+'téli közf.'!G309+hosszúi.közf.!G314+'út üzemelt.'!G313+közvilágítás!G313+zöldterület!G313+'város-község'!G313+könyvtár!G313+közművelődés!G313+gyermekjólét!G313+'Egyéb szociális'!G313+'NEM KELL!!családseg.'!G313+civilszerv!G313</f>
        <v>0</v>
      </c>
      <c r="H314" s="71">
        <f>igazgatás!H314+adók!H314+temető!H313+rendezvények!H313+'téli közf.'!H309+hosszúi.közf.!H314+'út üzemelt.'!H313+közvilágítás!H313+zöldterület!H313+'város-község'!H313+könyvtár!H313+közművelődés!H313+gyermekjólét!H313+'Egyéb szociális'!H313+'NEM KELL!!családseg.'!H313+civilszerv!H313</f>
        <v>390</v>
      </c>
      <c r="I314" s="71">
        <f>igazgatás!I314+adók!I314+temető!I313+rendezvények!I313+'téli közf.'!I309+hosszúi.közf.!I314+'út üzemelt.'!I313+közvilágítás!I313+zöldterület!I313+'város-község'!I313+könyvtár!I313+közművelődés!I313+gyermekjólét!I313+'Egyéb szociális'!I313+'NEM KELL!!családseg.'!I313+civilszerv!I313</f>
        <v>368736</v>
      </c>
      <c r="J314" s="133">
        <f t="shared" si="14"/>
        <v>945.47692307692307</v>
      </c>
      <c r="K314" s="71">
        <f>igazgatás!K314+adók!K314+temető!K313+rendezvények!K313+'téli közf.'!K309+hosszúi.közf.!K314+'út üzemelt.'!K313+közvilágítás!K313+zöldterület!K313+'város-község'!K313+könyvtár!K313+közművelődés!K313+gyermekjólét!K313+'Egyéb szociális'!K313+'NEM KELL!!családseg.'!K313+civilszerv!K313</f>
        <v>385000</v>
      </c>
      <c r="L314" s="71">
        <f>igazgatás!L314+adók!L314+temető!L313+rendezvények!L313+'téli közf.'!L309+hosszúi.közf.!L314+'út üzemelt.'!L313+közvilágítás!L313+zöldterület!L313+'város-község'!L313+könyvtár!L313+közművelődés!L313+gyermekjólét!L313+'Egyéb szociális'!L313+'NEM KELL!!családseg.'!L313+civilszerv!L313</f>
        <v>0</v>
      </c>
      <c r="M314" s="71">
        <f>igazgatás!M314+adók!M314+temető!M313+rendezvények!M313+'téli közf.'!M309+hosszúi.közf.!M314+'út üzemelt.'!M313+közvilágítás!M313+zöldterület!M313+'város-község'!M313+könyvtár!M313+közművelődés!M313+gyermekjólét!M313+'Egyéb szociális'!M313+'NEM KELL!!családseg.'!M313+civilszerv!M313</f>
        <v>385000</v>
      </c>
      <c r="N314" s="71">
        <f>igazgatás!N314+adók!N314+temető!N313+rendezvények!N313+'téli közf.'!N309+hosszúi.közf.!N314+'út üzemelt.'!N313+közvilágítás!N313+zöldterület!N313+'város-község'!N313+könyvtár!N313+közművelődés!N313+gyermekjólét!N313+'Egyéb szociális'!N313+'NEM KELL!!családseg.'!N313+civilszerv!N313</f>
        <v>360434</v>
      </c>
      <c r="O314" s="133">
        <f t="shared" si="16"/>
        <v>0.9361922077922078</v>
      </c>
      <c r="P314" s="71">
        <f>igazgatás!P314+adók!P314+temető!P313+rendezvények!P313+'téli közf.'!P309+hosszúi.közf.!P314+'út üzemelt.'!P313+közvilágítás!P313+zöldterület!P313+'város-község'!P313+könyvtár!P313+közművelődés!P313+gyermekjólét!P313+'Egyéb szociális'!P313+'NEM KELL!!családseg.'!P313+civilszerv!P313</f>
        <v>385000</v>
      </c>
    </row>
    <row r="315" spans="1:16" x14ac:dyDescent="0.2">
      <c r="A315" s="383" t="s">
        <v>73</v>
      </c>
      <c r="B315" s="383"/>
      <c r="C315" s="3" t="s">
        <v>570</v>
      </c>
      <c r="D315" s="22" t="s">
        <v>571</v>
      </c>
      <c r="E315" s="23"/>
      <c r="F315" s="71">
        <f>igazgatás!F315+adók!F315+temető!F314+rendezvények!F314+'téli közf.'!F310+hosszúi.közf.!F315+'út üzemelt.'!F314+közvilágítás!F314+zöldterület!F314+'város-község'!F314+könyvtár!F314+közművelődés!F314+gyermekjólét!F314+'Egyéb szociális'!F314+'NEM KELL!!családseg.'!F314+civilszerv!F314</f>
        <v>260</v>
      </c>
      <c r="G315" s="71">
        <f>igazgatás!G315+adók!G315+temető!G314+rendezvények!G314+'téli közf.'!G310+hosszúi.közf.!G315+'út üzemelt.'!G314+közvilágítás!G314+zöldterület!G314+'város-község'!G314+könyvtár!G314+közművelődés!G314+gyermekjólét!G314+'Egyéb szociális'!G314+'NEM KELL!!családseg.'!G314+civilszerv!G314</f>
        <v>0</v>
      </c>
      <c r="H315" s="71">
        <f>igazgatás!H315+adók!H315+temető!H314+rendezvények!H314+'téli közf.'!H310+hosszúi.közf.!H315+'út üzemelt.'!H314+közvilágítás!H314+zöldterület!H314+'város-község'!H314+könyvtár!H314+közművelődés!H314+gyermekjólét!H314+'Egyéb szociális'!H314+'NEM KELL!!családseg.'!H314+civilszerv!H314</f>
        <v>260</v>
      </c>
      <c r="I315" s="71">
        <f>igazgatás!I315+adók!I315+temető!I314+rendezvények!I314+'téli közf.'!I310+hosszúi.közf.!I315+'út üzemelt.'!I314+közvilágítás!I314+zöldterület!I314+'város-község'!I314+könyvtár!I314+közművelődés!I314+gyermekjólét!I314+'Egyéb szociális'!I314+'NEM KELL!!családseg.'!I314+civilszerv!I314</f>
        <v>135438</v>
      </c>
      <c r="J315" s="133">
        <f t="shared" si="14"/>
        <v>520.9153846153846</v>
      </c>
      <c r="K315" s="71">
        <f>igazgatás!K315+adók!K315+temető!K314+rendezvények!K314+'téli közf.'!K310+hosszúi.közf.!K315+'út üzemelt.'!K314+közvilágítás!K314+zöldterület!K314+'város-község'!K314+könyvtár!K314+közművelődés!K314+gyermekjólét!K314+'Egyéb szociális'!K314+'NEM KELL!!családseg.'!K314+civilszerv!K314</f>
        <v>155000</v>
      </c>
      <c r="L315" s="71">
        <f>igazgatás!L315+adók!L315+temető!L314+rendezvények!L314+'téli közf.'!L310+hosszúi.közf.!L315+'út üzemelt.'!L314+közvilágítás!L314+zöldterület!L314+'város-község'!L314+könyvtár!L314+közművelődés!L314+gyermekjólét!L314+'Egyéb szociális'!L314+'NEM KELL!!családseg.'!L314+civilszerv!L314</f>
        <v>0</v>
      </c>
      <c r="M315" s="71">
        <f>igazgatás!M315+adók!M315+temető!M314+rendezvények!M314+'téli közf.'!M310+hosszúi.közf.!M315+'út üzemelt.'!M314+közvilágítás!M314+zöldterület!M314+'város-község'!M314+könyvtár!M314+közművelődés!M314+gyermekjólét!M314+'Egyéb szociális'!M314+'NEM KELL!!családseg.'!M314+civilszerv!M314</f>
        <v>155000</v>
      </c>
      <c r="N315" s="71">
        <f>igazgatás!N315+adók!N315+temető!N314+rendezvények!N314+'téli közf.'!N310+hosszúi.közf.!N315+'út üzemelt.'!N314+közvilágítás!N314+zöldterület!N314+'város-község'!N314+könyvtár!N314+közművelődés!N314+gyermekjólét!N314+'Egyéb szociális'!N314+'NEM KELL!!családseg.'!N314+civilszerv!N314</f>
        <v>105839</v>
      </c>
      <c r="O315" s="133">
        <f t="shared" si="16"/>
        <v>0.68283225806451608</v>
      </c>
      <c r="P315" s="71">
        <f>igazgatás!P315+adók!P315+temető!P314+rendezvények!P314+'téli közf.'!P310+hosszúi.közf.!P315+'út üzemelt.'!P314+közvilágítás!P314+zöldterület!P314+'város-község'!P314+könyvtár!P314+közművelődés!P314+gyermekjólét!P314+'Egyéb szociális'!P314+'NEM KELL!!családseg.'!P314+civilszerv!P314</f>
        <v>155000</v>
      </c>
    </row>
    <row r="316" spans="1:16" s="80" customFormat="1" ht="15.75" x14ac:dyDescent="0.25">
      <c r="A316" s="384" t="s">
        <v>74</v>
      </c>
      <c r="B316" s="384"/>
      <c r="C316" s="4" t="s">
        <v>572</v>
      </c>
      <c r="D316" s="19" t="s">
        <v>573</v>
      </c>
      <c r="E316" s="26"/>
      <c r="F316" s="72">
        <f>igazgatás!F316+adók!F316+temető!F315+rendezvények!F315+'téli közf.'!F311+hosszúi.közf.!F316+'út üzemelt.'!F315+közvilágítás!F315+zöldterület!F315+'város-község'!F315+könyvtár!F315+közművelődés!F315+gyermekjólét!F315+'Egyéb szociális'!F315+'NEM KELL!!családseg.'!F315+civilszerv!F315</f>
        <v>650</v>
      </c>
      <c r="G316" s="72">
        <f>igazgatás!G316+adók!G316+temető!G315+rendezvények!G315+'téli közf.'!G311+hosszúi.közf.!G316+'út üzemelt.'!G315+közvilágítás!G315+zöldterület!G315+'város-község'!G315+könyvtár!G315+közművelődés!G315+gyermekjólét!G315+'Egyéb szociális'!G315+'NEM KELL!!családseg.'!G315+civilszerv!G315</f>
        <v>0</v>
      </c>
      <c r="H316" s="72">
        <f>igazgatás!H316+adók!H316+temető!H315+rendezvények!H315+'téli közf.'!H311+hosszúi.közf.!H316+'út üzemelt.'!H315+közvilágítás!H315+zöldterület!H315+'város-község'!H315+könyvtár!H315+közművelődés!H315+gyermekjólét!H315+'Egyéb szociális'!H315+'NEM KELL!!családseg.'!H315+civilszerv!H315</f>
        <v>650</v>
      </c>
      <c r="I316" s="72">
        <f>igazgatás!I316+adók!I316+temető!I315+rendezvények!I315+'téli közf.'!I311+hosszúi.közf.!I316+'út üzemelt.'!I315+közvilágítás!I315+zöldterület!I315+'város-község'!I315+könyvtár!I315+közművelődés!I315+gyermekjólét!I315+'Egyéb szociális'!I315+'NEM KELL!!családseg.'!I315+civilszerv!I315</f>
        <v>504174</v>
      </c>
      <c r="J316" s="143">
        <f t="shared" si="14"/>
        <v>775.65230769230766</v>
      </c>
      <c r="K316" s="72">
        <f>igazgatás!K316+adók!K316+temető!K315+rendezvények!K315+'téli közf.'!K311+hosszúi.közf.!K316+'út üzemelt.'!K315+közvilágítás!K315+zöldterület!K315+'város-község'!K315+könyvtár!K315+közművelődés!K315+gyermekjólét!K315+'Egyéb szociális'!K315+'NEM KELL!!családseg.'!K315+civilszerv!K315</f>
        <v>540000</v>
      </c>
      <c r="L316" s="72">
        <f>igazgatás!L316+adók!L316+temető!L315+rendezvények!L315+'téli közf.'!L311+hosszúi.közf.!L316+'út üzemelt.'!L315+közvilágítás!L315+zöldterület!L315+'város-község'!L315+könyvtár!L315+közművelődés!L315+gyermekjólét!L315+'Egyéb szociális'!L315+'NEM KELL!!családseg.'!L315+civilszerv!L315</f>
        <v>0</v>
      </c>
      <c r="M316" s="72">
        <f>igazgatás!M316+adók!M316+temető!M315+rendezvények!M315+'téli közf.'!M311+hosszúi.közf.!M316+'út üzemelt.'!M315+közvilágítás!M315+zöldterület!M315+'város-község'!M315+könyvtár!M315+közművelődés!M315+gyermekjólét!M315+'Egyéb szociális'!M315+'NEM KELL!!családseg.'!M315+civilszerv!M315</f>
        <v>540000</v>
      </c>
      <c r="N316" s="72">
        <f>igazgatás!N316+adók!N316+temető!N315+rendezvények!N315+'téli közf.'!N311+hosszúi.közf.!N316+'út üzemelt.'!N315+közvilágítás!N315+zöldterület!N315+'város-község'!N315+könyvtár!N315+közművelődés!N315+gyermekjólét!N315+'Egyéb szociális'!N315+'NEM KELL!!családseg.'!N315+civilszerv!N315</f>
        <v>466273</v>
      </c>
      <c r="O316" s="143">
        <f t="shared" si="16"/>
        <v>0.86346851851851847</v>
      </c>
      <c r="P316" s="72">
        <f>igazgatás!P316+adók!P316+temető!P315+rendezvények!P315+'téli közf.'!P311+hosszúi.közf.!P316+'út üzemelt.'!P315+közvilágítás!P315+zöldterület!P315+'város-község'!P315+könyvtár!P315+közművelődés!P315+gyermekjólét!P315+'Egyéb szociális'!P315+'NEM KELL!!családseg.'!P315+civilszerv!P315</f>
        <v>540000</v>
      </c>
    </row>
    <row r="317" spans="1:16" x14ac:dyDescent="0.2">
      <c r="A317" s="383" t="s">
        <v>75</v>
      </c>
      <c r="B317" s="383"/>
      <c r="C317" s="3" t="s">
        <v>574</v>
      </c>
      <c r="D317" s="22" t="s">
        <v>575</v>
      </c>
      <c r="E317" s="23"/>
      <c r="F317" s="71">
        <f>igazgatás!F317+adók!F317+temető!F316+rendezvények!F316+'téli közf.'!F312+hosszúi.közf.!F317+'út üzemelt.'!F316+közvilágítás!F316+zöldterület!F316+'város-község'!F316+könyvtár!F316+közművelődés!F316+gyermekjólét!F316+'Egyéb szociális'!F316+'NEM KELL!!családseg.'!F316+civilszerv!F316</f>
        <v>1781</v>
      </c>
      <c r="G317" s="71">
        <f>igazgatás!G317+adók!G317+temető!G316+rendezvények!G316+'téli közf.'!G312+hosszúi.közf.!G317+'út üzemelt.'!G316+közvilágítás!G316+zöldterület!G316+'város-község'!G316+könyvtár!G316+közművelődés!G316+gyermekjólét!G316+'Egyéb szociális'!G316+'NEM KELL!!családseg.'!G316+civilszerv!G316</f>
        <v>0</v>
      </c>
      <c r="H317" s="71">
        <f>igazgatás!H317+adók!H317+temető!H316+rendezvények!H316+'téli közf.'!H312+hosszúi.közf.!H317+'út üzemelt.'!H316+közvilágítás!H316+zöldterület!H316+'város-község'!H316+könyvtár!H316+közművelődés!H316+gyermekjólét!H316+'Egyéb szociális'!H316+'NEM KELL!!családseg.'!H316+civilszerv!H316</f>
        <v>1781</v>
      </c>
      <c r="I317" s="71">
        <f>igazgatás!I317+adók!I317+temető!I316+rendezvények!I316+'téli közf.'!I312+hosszúi.közf.!I317+'út üzemelt.'!I316+közvilágítás!I316+zöldterület!I316+'város-község'!I316+könyvtár!I316+közművelődés!I316+gyermekjólét!I316+'Egyéb szociális'!I316+'NEM KELL!!családseg.'!I316+civilszerv!I316</f>
        <v>1427412</v>
      </c>
      <c r="J317" s="133">
        <f t="shared" si="14"/>
        <v>801.46659180235827</v>
      </c>
      <c r="K317" s="71">
        <f>igazgatás!K317+adók!K317+temető!K316+rendezvények!K316+'téli közf.'!K312+hosszúi.közf.!K317+'út üzemelt.'!K316+közvilágítás!K316+zöldterület!K316+'város-község'!K316+könyvtár!K316+közművelődés!K316+gyermekjólét!K316+'Egyéb szociális'!K316+'NEM KELL!!családseg.'!K316+civilszerv!K316</f>
        <v>1510000</v>
      </c>
      <c r="L317" s="71">
        <f>igazgatás!L317+adók!L317+temető!L316+rendezvények!L316+'téli közf.'!L312+hosszúi.közf.!L317+'út üzemelt.'!L316+közvilágítás!L316+zöldterület!L316+'város-község'!L316+könyvtár!L316+közművelődés!L316+gyermekjólét!L316+'Egyéb szociális'!L316+'NEM KELL!!családseg.'!L316+civilszerv!L316</f>
        <v>0</v>
      </c>
      <c r="M317" s="71">
        <f>igazgatás!M317+adók!M317+temető!M316+rendezvények!M316+'téli közf.'!M312+hosszúi.közf.!M317+'út üzemelt.'!M316+közvilágítás!M316+zöldterület!M316+'város-község'!M316+könyvtár!M316+közművelődés!M316+gyermekjólét!M316+'Egyéb szociális'!M316+'NEM KELL!!családseg.'!M316+civilszerv!M316</f>
        <v>1510000</v>
      </c>
      <c r="N317" s="71">
        <f>igazgatás!N317+adók!N317+temető!N316+rendezvények!N316+'téli közf.'!N312+hosszúi.közf.!N317+'út üzemelt.'!N316+közvilágítás!N316+zöldterület!N316+'város-község'!N316+könyvtár!N316+közművelődés!N316+gyermekjólét!N316+'Egyéb szociális'!N316+'NEM KELL!!családseg.'!N316+civilszerv!N316</f>
        <v>1275054</v>
      </c>
      <c r="O317" s="133">
        <f t="shared" si="16"/>
        <v>0.84440662251655629</v>
      </c>
      <c r="P317" s="71">
        <f>igazgatás!P317+adók!P317+temető!P316+rendezvények!P316+'téli közf.'!P312+hosszúi.közf.!P317+'út üzemelt.'!P316+közvilágítás!P316+zöldterület!P316+'város-község'!P316+könyvtár!P316+közművelődés!P316+gyermekjólét!P316+'Egyéb szociális'!P316+'NEM KELL!!családseg.'!P316+civilszerv!P316</f>
        <v>1510000</v>
      </c>
    </row>
    <row r="318" spans="1:16" x14ac:dyDescent="0.2">
      <c r="A318" s="383" t="s">
        <v>76</v>
      </c>
      <c r="B318" s="383"/>
      <c r="C318" s="3" t="s">
        <v>576</v>
      </c>
      <c r="D318" s="22" t="s">
        <v>577</v>
      </c>
      <c r="E318" s="23"/>
      <c r="F318" s="71">
        <f>igazgatás!F318+adók!F318+temető!F317+rendezvények!F317+'téli közf.'!F313+hosszúi.közf.!F318+'út üzemelt.'!F317+közvilágítás!F317+zöldterület!F317+'város-község'!F317+könyvtár!F317+közművelődés!F317+gyermekjólét!F317+'Egyéb szociális'!F317+'NEM KELL!!családseg.'!F317+civilszerv!F317</f>
        <v>0</v>
      </c>
      <c r="G318" s="71">
        <f>igazgatás!G318+adók!G318+temető!G317+rendezvények!G317+'téli közf.'!G313+hosszúi.közf.!G318+'út üzemelt.'!G317+közvilágítás!G317+zöldterület!G317+'város-község'!G317+könyvtár!G317+közművelődés!G317+gyermekjólét!G317+'Egyéb szociális'!G317+'NEM KELL!!családseg.'!G317+civilszerv!G317</f>
        <v>0</v>
      </c>
      <c r="H318" s="71">
        <f>igazgatás!H318+adók!H318+temető!H317+rendezvények!H317+'téli közf.'!H313+hosszúi.közf.!H318+'út üzemelt.'!H317+közvilágítás!H317+zöldterület!H317+'város-község'!H317+könyvtár!H317+közművelődés!H317+gyermekjólét!H317+'Egyéb szociális'!H317+'NEM KELL!!családseg.'!H317+civilszerv!H317</f>
        <v>0</v>
      </c>
      <c r="I318" s="71">
        <f>igazgatás!I318+adók!I318+temető!I317+rendezvények!I317+'téli közf.'!I313+hosszúi.közf.!I318+'út üzemelt.'!I317+közvilágítás!I317+zöldterület!I317+'város-község'!I317+könyvtár!I317+közművelődés!I317+gyermekjólét!I317+'Egyéb szociális'!I317+'NEM KELL!!családseg.'!I317+civilszerv!I317+'Int-en kív.gy.étk.'!I317</f>
        <v>0</v>
      </c>
      <c r="J318" s="71" t="e">
        <f>igazgatás!J318+adók!J318+temető!J317+rendezvények!J317+'téli közf.'!J313+hosszúi.közf.!J318+'út üzemelt.'!J317+közvilágítás!J317+zöldterület!J317+'város-község'!J317+könyvtár!J317+közművelődés!J317+gyermekjólét!J317+'Egyéb szociális'!J317+'NEM KELL!!családseg.'!J317+civilszerv!J317+'Int-en kív.gy.étk.'!J317</f>
        <v>#VALUE!</v>
      </c>
      <c r="K318" s="71">
        <f>igazgatás!K318+adók!K318+temető!K317+rendezvények!K317+'téli közf.'!K313+hosszúi.közf.!K318+'út üzemelt.'!K317+közvilágítás!K317+zöldterület!K317+'város-község'!K317+könyvtár!K317+közművelődés!K317+gyermekjólét!K317+'Egyéb szociális'!K317+'NEM KELL!!családseg.'!K317+civilszerv!K317+'Int-en kív.gy.étk.'!K317</f>
        <v>0</v>
      </c>
      <c r="L318" s="71">
        <f>igazgatás!L318+adók!L318+temető!L317+rendezvények!L317+'téli közf.'!L313+hosszúi.közf.!L318+'út üzemelt.'!L317+közvilágítás!L317+zöldterület!L317+'város-község'!L317+könyvtár!L317+közművelődés!L317+gyermekjólét!L317+'Egyéb szociális'!L317+'NEM KELL!!családseg.'!L317+civilszerv!L317+'Int-en kív.gy.étk.'!L317</f>
        <v>117795</v>
      </c>
      <c r="M318" s="71">
        <f>igazgatás!M318+adók!M318+temető!M317+rendezvények!M317+'téli közf.'!M313+hosszúi.közf.!M318+'út üzemelt.'!M317+közvilágítás!M317+zöldterület!M317+'város-község'!M317+könyvtár!M317+közművelődés!M317+gyermekjólét!M317+'Egyéb szociális'!M317+'NEM KELL!!családseg.'!M317+civilszerv!M317+'Int-en kív.gy.étk.'!M317</f>
        <v>117795</v>
      </c>
      <c r="N318" s="71">
        <f>igazgatás!N318+adók!N318+temető!N317+rendezvények!N317+'téli közf.'!N313+hosszúi.közf.!N318+'út üzemelt.'!N317+közvilágítás!N317+zöldterület!N317+'város-község'!N317+könyvtár!N317+közművelődés!N317+gyermekjólét!N317+'Egyéb szociális'!N317+'NEM KELL!!családseg.'!N317+civilszerv!N317+'Int-en kív.gy.étk.'!N317</f>
        <v>117795</v>
      </c>
      <c r="O318" s="133">
        <f t="shared" si="16"/>
        <v>1</v>
      </c>
      <c r="P318" s="71">
        <f>igazgatás!P318+adók!P318+temető!P317+rendezvények!P317+'téli közf.'!P313+hosszúi.közf.!P318+'út üzemelt.'!P317+közvilágítás!P317+zöldterület!P317+'város-község'!P317+könyvtár!P317+közművelődés!P317+gyermekjólét!P317+'Egyéb szociális'!P317+'NEM KELL!!családseg.'!P317+civilszerv!P317</f>
        <v>0</v>
      </c>
    </row>
    <row r="319" spans="1:16" x14ac:dyDescent="0.2">
      <c r="A319" s="383" t="s">
        <v>77</v>
      </c>
      <c r="B319" s="383"/>
      <c r="C319" s="3" t="s">
        <v>578</v>
      </c>
      <c r="D319" s="22" t="s">
        <v>579</v>
      </c>
      <c r="E319" s="23"/>
      <c r="F319" s="71">
        <f>igazgatás!F319+adók!F319+temető!F318+rendezvények!F318+'téli közf.'!F314+hosszúi.közf.!F319+'út üzemelt.'!F318+közvilágítás!F318+zöldterület!F318+'város-község'!F318+könyvtár!F318+közművelődés!F318+gyermekjólét!F318+'Egyéb szociális'!F318+'NEM KELL!!családseg.'!F318+civilszerv!F318</f>
        <v>56</v>
      </c>
      <c r="G319" s="71">
        <f>igazgatás!G319+adók!G319+temető!G318+rendezvények!G318+'téli közf.'!G314+hosszúi.közf.!G319+'út üzemelt.'!G318+közvilágítás!G318+zöldterület!G318+'város-község'!G318+könyvtár!G318+közművelődés!G318+gyermekjólét!G318+'Egyéb szociális'!G318+'NEM KELL!!családseg.'!G318+civilszerv!G318</f>
        <v>20</v>
      </c>
      <c r="H319" s="71">
        <f>igazgatás!H319+adók!H319+temető!H318+rendezvények!H318+'téli közf.'!H314+hosszúi.közf.!H319+'út üzemelt.'!H318+közvilágítás!H318+zöldterület!H318+'város-község'!H318+könyvtár!H318+közművelődés!H318+gyermekjólét!H318+'Egyéb szociális'!H318+'NEM KELL!!családseg.'!H318+civilszerv!H318</f>
        <v>76</v>
      </c>
      <c r="I319" s="71">
        <f>igazgatás!I319+adók!I319+temető!I318+rendezvények!I318+'téli közf.'!I314+hosszúi.közf.!I319+'út üzemelt.'!I318+közvilágítás!I318+zöldterület!I318+'város-község'!I318+könyvtár!I318+közművelődés!I318+gyermekjólét!I318+'Egyéb szociális'!I318+'NEM KELL!!családseg.'!I318+civilszerv!I318</f>
        <v>144000</v>
      </c>
      <c r="J319" s="133">
        <f t="shared" si="14"/>
        <v>1894.7368421052631</v>
      </c>
      <c r="K319" s="71">
        <f>igazgatás!K319+adók!K319+temető!K318+rendezvények!K318+'téli közf.'!K314+hosszúi.közf.!K319+'út üzemelt.'!K318+közvilágítás!K318+zöldterület!K318+'város-község'!K318+könyvtár!K318+közművelődés!K318+gyermekjólét!K318+'Egyéb szociális'!K318+'NEM KELL!!családseg.'!K318+civilszerv!K318</f>
        <v>150000</v>
      </c>
      <c r="L319" s="71">
        <f>igazgatás!L319+adók!L319+temető!L318+rendezvények!L318+'téli közf.'!L314+hosszúi.közf.!L319+'út üzemelt.'!L318+közvilágítás!L318+zöldterület!L318+'város-község'!L318+könyvtár!L318+közművelődés!L318+gyermekjólét!L318+'Egyéb szociális'!L318+'NEM KELL!!családseg.'!L318+civilszerv!L318</f>
        <v>-101400</v>
      </c>
      <c r="M319" s="71">
        <f>igazgatás!M319+adók!M319+temető!M318+rendezvények!M318+'téli közf.'!M314+hosszúi.közf.!M319+'út üzemelt.'!M318+közvilágítás!M318+zöldterület!M318+'város-község'!M318+könyvtár!M318+közművelődés!M318+gyermekjólét!M318+'Egyéb szociális'!M318+'NEM KELL!!családseg.'!M318+civilszerv!M318</f>
        <v>48600</v>
      </c>
      <c r="N319" s="71">
        <f>igazgatás!N319+adók!N319+temető!N318+rendezvények!N318+'téli közf.'!N314+hosszúi.közf.!N319+'út üzemelt.'!N318+közvilágítás!N318+zöldterület!N318+'város-község'!N318+könyvtár!N318+közművelődés!N318+gyermekjólét!N318+'Egyéb szociális'!N318+'NEM KELL!!családseg.'!N318+civilszerv!N318</f>
        <v>990</v>
      </c>
      <c r="O319" s="133">
        <f t="shared" si="16"/>
        <v>2.0370370370370372E-2</v>
      </c>
      <c r="P319" s="71">
        <f>igazgatás!P319+adók!P319+temető!P318+rendezvények!P318+'téli közf.'!P314+hosszúi.közf.!P319+'út üzemelt.'!P318+közvilágítás!P318+zöldterület!P318+'város-község'!P318+könyvtár!P318+közművelődés!P318+gyermekjólét!P318+'Egyéb szociális'!P318+'NEM KELL!!családseg.'!P318+civilszerv!P318</f>
        <v>150000</v>
      </c>
    </row>
    <row r="320" spans="1:16" ht="25.5" x14ac:dyDescent="0.2">
      <c r="A320" s="383" t="s">
        <v>78</v>
      </c>
      <c r="B320" s="383"/>
      <c r="C320" s="24" t="s">
        <v>580</v>
      </c>
      <c r="D320" s="22" t="s">
        <v>579</v>
      </c>
      <c r="E320" s="25"/>
      <c r="F320" s="71">
        <f>igazgatás!F320+adók!F320+temető!F319+rendezvények!F319+'téli közf.'!F315+hosszúi.közf.!F320+'út üzemelt.'!F319+közvilágítás!F319+zöldterület!F319+'város-község'!F319+könyvtár!F319+közművelődés!F319+gyermekjólét!F319+'Egyéb szociális'!F319+'NEM KELL!!családseg.'!F319+civilszerv!F319</f>
        <v>0</v>
      </c>
      <c r="G320" s="71">
        <f>igazgatás!G320+adók!G320+temető!G319+rendezvények!G319+'téli közf.'!G315+hosszúi.közf.!G320+'út üzemelt.'!G319+közvilágítás!G319+zöldterület!G319+'város-község'!G319+könyvtár!G319+közművelődés!G319+gyermekjólét!G319+'Egyéb szociális'!G319+'NEM KELL!!családseg.'!G319+civilszerv!G319</f>
        <v>0</v>
      </c>
      <c r="H320" s="71">
        <f>igazgatás!H320+adók!H320+temető!H319+rendezvények!H319+'téli közf.'!H315+hosszúi.közf.!H320+'út üzemelt.'!H319+közvilágítás!H319+zöldterület!H319+'város-község'!H319+könyvtár!H319+közművelődés!H319+gyermekjólét!H319+'Egyéb szociális'!H319+'NEM KELL!!családseg.'!H319+civilszerv!H319</f>
        <v>0</v>
      </c>
      <c r="I320" s="71">
        <f>igazgatás!I320+adók!I320+temető!I319+rendezvények!I319+'téli közf.'!I315+hosszúi.közf.!I320+'út üzemelt.'!I319+közvilágítás!I319+zöldterület!I319+'város-község'!I319+könyvtár!I319+közművelődés!I319+gyermekjólét!I319+'Egyéb szociális'!I319+'NEM KELL!!családseg.'!I319+civilszerv!I319</f>
        <v>0</v>
      </c>
      <c r="J320" s="133" t="str">
        <f t="shared" si="14"/>
        <v xml:space="preserve"> </v>
      </c>
      <c r="K320" s="71">
        <f>igazgatás!K320+adók!K320+temető!K319+rendezvények!K319+'téli közf.'!K315+hosszúi.közf.!K320+'út üzemelt.'!K319+közvilágítás!K319+zöldterület!K319+'város-község'!K319+könyvtár!K319+közművelődés!K319+gyermekjólét!K319+'Egyéb szociális'!K319+'NEM KELL!!családseg.'!K319+civilszerv!K319</f>
        <v>0</v>
      </c>
      <c r="L320" s="71">
        <f>igazgatás!L320+adók!L320+temető!L319+rendezvények!L319+'téli közf.'!L315+hosszúi.közf.!L320+'út üzemelt.'!L319+közvilágítás!L319+zöldterület!L319+'város-község'!L319+könyvtár!L319+közművelődés!L319+gyermekjólét!L319+'Egyéb szociális'!L319+'NEM KELL!!családseg.'!L319+civilszerv!L319</f>
        <v>0</v>
      </c>
      <c r="M320" s="71">
        <f>igazgatás!M320+adók!M320+temető!M319+rendezvények!M319+'téli közf.'!M315+hosszúi.közf.!M320+'út üzemelt.'!M319+közvilágítás!M319+zöldterület!M319+'város-község'!M319+könyvtár!M319+közművelődés!M319+gyermekjólét!M319+'Egyéb szociális'!M319+'NEM KELL!!családseg.'!M319+civilszerv!M319</f>
        <v>0</v>
      </c>
      <c r="N320" s="71">
        <f>igazgatás!N320+adók!N320+temető!N319+rendezvények!N319+'téli közf.'!N315+hosszúi.közf.!N320+'út üzemelt.'!N319+közvilágítás!N319+zöldterület!N319+'város-község'!N319+könyvtár!N319+közművelődés!N319+gyermekjólét!N319+'Egyéb szociális'!N319+'NEM KELL!!családseg.'!N319+civilszerv!N319</f>
        <v>0</v>
      </c>
      <c r="O320" s="133" t="str">
        <f t="shared" si="16"/>
        <v xml:space="preserve"> </v>
      </c>
      <c r="P320" s="71">
        <f>igazgatás!P320+adók!P320+temető!P319+rendezvények!P319+'téli közf.'!P315+hosszúi.közf.!P320+'út üzemelt.'!P319+közvilágítás!P319+zöldterület!P319+'város-község'!P319+könyvtár!P319+közművelődés!P319+gyermekjólét!P319+'Egyéb szociális'!P319+'NEM KELL!!családseg.'!P319+civilszerv!P319</f>
        <v>0</v>
      </c>
    </row>
    <row r="321" spans="1:16" x14ac:dyDescent="0.2">
      <c r="A321" s="383" t="s">
        <v>79</v>
      </c>
      <c r="B321" s="383"/>
      <c r="C321" s="3" t="s">
        <v>581</v>
      </c>
      <c r="D321" s="22" t="s">
        <v>582</v>
      </c>
      <c r="E321" s="23"/>
      <c r="F321" s="71">
        <f>igazgatás!F321+adók!F321+temető!F320+rendezvények!F320+'téli közf.'!F316+hosszúi.közf.!F321+'út üzemelt.'!F320+közvilágítás!F320+zöldterület!F320+'város-község'!F320+könyvtár!F320+közművelődés!F320+gyermekjólét!F320+'Egyéb szociális'!F320+'NEM KELL!!családseg.'!F320+civilszerv!F320</f>
        <v>393</v>
      </c>
      <c r="G321" s="71">
        <f>igazgatás!G321+adók!G321+temető!G320+rendezvények!G320+'téli közf.'!G316+hosszúi.közf.!G321+'út üzemelt.'!G320+közvilágítás!G320+zöldterület!G320+'város-község'!G320+könyvtár!G320+közművelődés!G320+gyermekjólét!G320+'Egyéb szociális'!G320+'NEM KELL!!családseg.'!G320+civilszerv!G320</f>
        <v>14</v>
      </c>
      <c r="H321" s="71">
        <f>igazgatás!H321+adók!H321+temető!H320+rendezvények!H320+'téli közf.'!H316+hosszúi.közf.!H321+'út üzemelt.'!H320+közvilágítás!H320+zöldterület!H320+'város-község'!H320+könyvtár!H320+közművelődés!H320+gyermekjólét!H320+'Egyéb szociális'!H320+'NEM KELL!!családseg.'!H320+civilszerv!H320</f>
        <v>407</v>
      </c>
      <c r="I321" s="71">
        <f>igazgatás!I321+adók!I321+temető!I320+rendezvények!I320+'téli közf.'!I316+hosszúi.közf.!I321+'út üzemelt.'!I320+közvilágítás!I320+zöldterület!I320+'város-község'!I320+könyvtár!I320+közművelődés!I320+gyermekjólét!I320+'Egyéb szociális'!I320+'NEM KELL!!családseg.'!I320+civilszerv!I320</f>
        <v>608023</v>
      </c>
      <c r="J321" s="133">
        <f t="shared" si="14"/>
        <v>1493.9140049140049</v>
      </c>
      <c r="K321" s="71">
        <f>igazgatás!K321+adók!K321+temető!K320+rendezvények!K320+'téli közf.'!K316+hosszúi.közf.!K321+'út üzemelt.'!K320+közvilágítás!K320+zöldterület!K320+'város-község'!K320+könyvtár!K320+közművelődés!K320+gyermekjólét!K320+'Egyéb szociális'!K320+'NEM KELL!!családseg.'!K320+civilszerv!K320</f>
        <v>1340000</v>
      </c>
      <c r="L321" s="71">
        <f>igazgatás!L321+adók!L321+temető!L320+rendezvények!L320+'téli közf.'!L316+hosszúi.közf.!L321+'út üzemelt.'!L320+közvilágítás!L320+zöldterület!L320+'város-község'!L320+könyvtár!L320+közművelődés!L320+gyermekjólét!L320+'Egyéb szociális'!L320+'NEM KELL!!családseg.'!L320+civilszerv!L320</f>
        <v>-198310</v>
      </c>
      <c r="M321" s="71">
        <f>igazgatás!M321+adók!M321+temető!M320+rendezvények!M320+'téli közf.'!M316+hosszúi.közf.!M321+'út üzemelt.'!M320+közvilágítás!M320+zöldterület!M320+'város-község'!M320+könyvtár!M320+közművelődés!M320+gyermekjólét!M320+'Egyéb szociális'!M320+'NEM KELL!!családseg.'!M320+civilszerv!M320</f>
        <v>1141690</v>
      </c>
      <c r="N321" s="71">
        <f>igazgatás!N321+adók!N321+temető!N320+rendezvények!N320+'téli közf.'!N316+hosszúi.közf.!N321+'út üzemelt.'!N320+közvilágítás!N320+zöldterület!N320+'város-község'!N320+könyvtár!N320+közművelődés!N320+gyermekjólét!N320+'Egyéb szociális'!N320+'NEM KELL!!családseg.'!N320+civilszerv!N320</f>
        <v>443143</v>
      </c>
      <c r="O321" s="133">
        <f t="shared" si="16"/>
        <v>0.38814651963317537</v>
      </c>
      <c r="P321" s="71">
        <f>igazgatás!P321+adók!P321+temető!P320+rendezvények!P320+'téli közf.'!P316+hosszúi.közf.!P321+'út üzemelt.'!P320+közvilágítás!P320+zöldterület!P320+'város-község'!P320+könyvtár!P320+közművelődés!P320+gyermekjólét!P320+'Egyéb szociális'!P320+'NEM KELL!!családseg.'!P320+civilszerv!P320</f>
        <v>1340000</v>
      </c>
    </row>
    <row r="322" spans="1:16" x14ac:dyDescent="0.2">
      <c r="A322" s="383" t="s">
        <v>80</v>
      </c>
      <c r="B322" s="383"/>
      <c r="C322" s="27" t="s">
        <v>583</v>
      </c>
      <c r="D322" s="22" t="s">
        <v>584</v>
      </c>
      <c r="E322" s="28"/>
      <c r="F322" s="71">
        <f>igazgatás!F322+adók!F322+temető!F321+rendezvények!F321+'téli közf.'!F317+hosszúi.közf.!F322+'út üzemelt.'!F321+közvilágítás!F321+zöldterület!F321+'város-község'!F321+könyvtár!F321+közművelődés!F321+gyermekjólét!F321+'Egyéb szociális'!F321+'NEM KELL!!családseg.'!F321+civilszerv!F321</f>
        <v>0</v>
      </c>
      <c r="G322" s="71">
        <f>igazgatás!G322+adók!G322+temető!G321+rendezvények!G321+'téli közf.'!G317+hosszúi.közf.!G322+'út üzemelt.'!G321+közvilágítás!G321+zöldterület!G321+'város-község'!G321+könyvtár!G321+közművelődés!G321+gyermekjólét!G321+'Egyéb szociális'!G321+'NEM KELL!!családseg.'!G321+civilszerv!G321</f>
        <v>53</v>
      </c>
      <c r="H322" s="71">
        <f>igazgatás!H322+adók!H322+temető!H321+rendezvények!H321+'téli közf.'!H317+hosszúi.közf.!H322+'út üzemelt.'!H321+közvilágítás!H321+zöldterület!H321+'város-község'!H321+könyvtár!H321+közművelődés!H321+gyermekjólét!H321+'Egyéb szociális'!H321+'NEM KELL!!családseg.'!H321+civilszerv!H321</f>
        <v>53</v>
      </c>
      <c r="I322" s="71">
        <f>igazgatás!I322+adók!I322+temető!I321+rendezvények!I321+'téli közf.'!I317+hosszúi.közf.!I322+'út üzemelt.'!I321+közvilágítás!I321+zöldterület!I321+'város-község'!I321+könyvtár!I321+közművelődés!I321+gyermekjólét!I321+'Egyéb szociális'!I321+'NEM KELL!!családseg.'!I321+civilszerv!I321</f>
        <v>0</v>
      </c>
      <c r="J322" s="133">
        <f t="shared" si="14"/>
        <v>0</v>
      </c>
      <c r="K322" s="71">
        <f>igazgatás!K322+adók!K322+temető!K321+rendezvények!K321+'téli közf.'!K317+hosszúi.közf.!K322+'út üzemelt.'!K321+közvilágítás!K321+zöldterület!K321+'város-község'!K321+könyvtár!K321+közművelődés!K321+gyermekjólét!K321+'Egyéb szociális'!K321+'NEM KELL!!családseg.'!K321+civilszerv!K321</f>
        <v>0</v>
      </c>
      <c r="L322" s="71">
        <f>igazgatás!L322+adók!L322+temető!L321+rendezvények!L321+'téli közf.'!L317+hosszúi.közf.!L322+'út üzemelt.'!L321+közvilágítás!L321+zöldterület!L321+'város-község'!L321+könyvtár!L321+közművelődés!L321+gyermekjólét!L321+'Egyéb szociális'!L321+'NEM KELL!!családseg.'!L321+civilszerv!L321</f>
        <v>0</v>
      </c>
      <c r="M322" s="71">
        <f>igazgatás!M322+adók!M322+temető!M321+rendezvények!M321+'téli közf.'!M317+hosszúi.közf.!M322+'út üzemelt.'!M321+közvilágítás!M321+zöldterület!M321+'város-község'!M321+könyvtár!M321+közművelődés!M321+gyermekjólét!M321+'Egyéb szociális'!M321+'NEM KELL!!családseg.'!M321+civilszerv!M321</f>
        <v>0</v>
      </c>
      <c r="N322" s="71">
        <f>igazgatás!N322+adók!N322+temető!N321+rendezvények!N321+'téli közf.'!N317+hosszúi.közf.!N322+'út üzemelt.'!N321+közvilágítás!N321+zöldterület!N321+'város-község'!N321+könyvtár!N321+közművelődés!N321+gyermekjólét!N321+'Egyéb szociális'!N321+'NEM KELL!!családseg.'!N321+civilszerv!N321</f>
        <v>0</v>
      </c>
      <c r="O322" s="133" t="str">
        <f t="shared" si="16"/>
        <v xml:space="preserve"> </v>
      </c>
      <c r="P322" s="71">
        <f>igazgatás!P322+adók!P322+temető!P321+rendezvények!P321+'téli közf.'!P317+hosszúi.közf.!P322+'út üzemelt.'!P321+közvilágítás!P321+zöldterület!P321+'város-község'!P321+könyvtár!P321+közművelődés!P321+gyermekjólét!P321+'Egyéb szociális'!P321+'NEM KELL!!családseg.'!P321+civilszerv!P321</f>
        <v>0</v>
      </c>
    </row>
    <row r="323" spans="1:16" x14ac:dyDescent="0.2">
      <c r="A323" s="383" t="s">
        <v>81</v>
      </c>
      <c r="B323" s="383"/>
      <c r="C323" s="24" t="s">
        <v>355</v>
      </c>
      <c r="D323" s="22" t="s">
        <v>584</v>
      </c>
      <c r="E323" s="25"/>
      <c r="F323" s="71">
        <f>igazgatás!F323+adók!F323+temető!F322+rendezvények!F322+'téli közf.'!F318+hosszúi.közf.!F323+'út üzemelt.'!F322+közvilágítás!F322+zöldterület!F322+'város-község'!F322+könyvtár!F322+közművelődés!F322+gyermekjólét!F322+'Egyéb szociális'!F322+'NEM KELL!!családseg.'!F322+civilszerv!F322</f>
        <v>0</v>
      </c>
      <c r="G323" s="71">
        <f>igazgatás!G323+adók!G323+temető!G322+rendezvények!G322+'téli közf.'!G318+hosszúi.közf.!G323+'út üzemelt.'!G322+közvilágítás!G322+zöldterület!G322+'város-község'!G322+könyvtár!G322+közművelődés!G322+gyermekjólét!G322+'Egyéb szociális'!G322+'NEM KELL!!családseg.'!G322+civilszerv!G322</f>
        <v>0</v>
      </c>
      <c r="H323" s="71">
        <f>igazgatás!H323+adók!H323+temető!H322+rendezvények!H322+'téli közf.'!H318+hosszúi.közf.!H323+'út üzemelt.'!H322+közvilágítás!H322+zöldterület!H322+'város-község'!H322+könyvtár!H322+közművelődés!H322+gyermekjólét!H322+'Egyéb szociális'!H322+'NEM KELL!!családseg.'!H322+civilszerv!H322</f>
        <v>0</v>
      </c>
      <c r="I323" s="71">
        <f>igazgatás!I323+adók!I323+temető!I322+rendezvények!I322+'téli közf.'!I318+hosszúi.közf.!I323+'út üzemelt.'!I322+közvilágítás!I322+zöldterület!I322+'város-község'!I322+könyvtár!I322+közművelődés!I322+gyermekjólét!I322+'Egyéb szociális'!I322+'NEM KELL!!családseg.'!I322+civilszerv!I322</f>
        <v>0</v>
      </c>
      <c r="J323" s="133" t="str">
        <f t="shared" si="14"/>
        <v xml:space="preserve"> </v>
      </c>
      <c r="K323" s="71">
        <f>igazgatás!K323+adók!K323+temető!K322+rendezvények!K322+'téli közf.'!K318+hosszúi.közf.!K323+'út üzemelt.'!K322+közvilágítás!K322+zöldterület!K322+'város-község'!K322+könyvtár!K322+közművelődés!K322+gyermekjólét!K322+'Egyéb szociális'!K322+'NEM KELL!!családseg.'!K322+civilszerv!K322</f>
        <v>0</v>
      </c>
      <c r="L323" s="71">
        <f>igazgatás!L323+adók!L323+temető!L322+rendezvények!L322+'téli közf.'!L318+hosszúi.közf.!L323+'út üzemelt.'!L322+közvilágítás!L322+zöldterület!L322+'város-község'!L322+könyvtár!L322+közművelődés!L322+gyermekjólét!L322+'Egyéb szociális'!L322+'NEM KELL!!családseg.'!L322+civilszerv!L322</f>
        <v>0</v>
      </c>
      <c r="M323" s="71">
        <f>igazgatás!M323+adók!M323+temető!M322+rendezvények!M322+'téli közf.'!M318+hosszúi.közf.!M323+'út üzemelt.'!M322+közvilágítás!M322+zöldterület!M322+'város-község'!M322+könyvtár!M322+közművelődés!M322+gyermekjólét!M322+'Egyéb szociális'!M322+'NEM KELL!!családseg.'!M322+civilszerv!M322</f>
        <v>0</v>
      </c>
      <c r="N323" s="71">
        <f>igazgatás!N323+adók!N323+temető!N322+rendezvények!N322+'téli közf.'!N318+hosszúi.közf.!N323+'út üzemelt.'!N322+közvilágítás!N322+zöldterület!N322+'város-község'!N322+könyvtár!N322+közművelődés!N322+gyermekjólét!N322+'Egyéb szociális'!N322+'NEM KELL!!családseg.'!N322+civilszerv!N322</f>
        <v>0</v>
      </c>
      <c r="O323" s="133" t="str">
        <f t="shared" si="16"/>
        <v xml:space="preserve"> </v>
      </c>
      <c r="P323" s="71">
        <f>igazgatás!P323+adók!P323+temető!P322+rendezvények!P322+'téli közf.'!P318+hosszúi.közf.!P323+'út üzemelt.'!P322+közvilágítás!P322+zöldterület!P322+'város-község'!P322+könyvtár!P322+közművelődés!P322+gyermekjólét!P322+'Egyéb szociális'!P322+'NEM KELL!!családseg.'!P322+civilszerv!P322</f>
        <v>0</v>
      </c>
    </row>
    <row r="324" spans="1:16" x14ac:dyDescent="0.2">
      <c r="A324" s="383" t="s">
        <v>82</v>
      </c>
      <c r="B324" s="383"/>
      <c r="C324" s="3" t="s">
        <v>585</v>
      </c>
      <c r="D324" s="22" t="s">
        <v>586</v>
      </c>
      <c r="E324" s="23"/>
      <c r="F324" s="71">
        <f>igazgatás!F324+adók!F324+temető!F323+rendezvények!F323+'téli közf.'!F319+hosszúi.közf.!F324+'út üzemelt.'!F323+közvilágítás!F323+zöldterület!F323+'város-község'!F323+könyvtár!F323+közművelődés!F323+gyermekjólét!F323+'Egyéb szociális'!F323+'NEM KELL!!családseg.'!F323+civilszerv!F323</f>
        <v>694</v>
      </c>
      <c r="G324" s="71">
        <f>igazgatás!G324+adók!G324+temető!G323+rendezvények!G323+'téli közf.'!G319+hosszúi.közf.!G324+'út üzemelt.'!G323+közvilágítás!G323+zöldterület!G323+'város-község'!G323+könyvtár!G323+közművelődés!G323+gyermekjólét!G323+'Egyéb szociális'!G323+'NEM KELL!!családseg.'!G323+civilszerv!G323</f>
        <v>0</v>
      </c>
      <c r="H324" s="71">
        <f>igazgatás!H324+adók!H324+temető!H323+rendezvények!H323+'téli közf.'!H319+hosszúi.közf.!H324+'út üzemelt.'!H323+közvilágítás!H323+zöldterület!H323+'város-község'!H323+könyvtár!H323+közművelődés!H323+gyermekjólét!H323+'Egyéb szociális'!H323+'NEM KELL!!családseg.'!H323+civilszerv!H323</f>
        <v>694</v>
      </c>
      <c r="I324" s="71">
        <f>igazgatás!I324+adók!I324+temető!I323+rendezvények!I323+'téli közf.'!I319+hosszúi.közf.!I324+'út üzemelt.'!I323+közvilágítás!I323+zöldterület!I323+'város-község'!I323+könyvtár!I323+közművelődés!I323+gyermekjólét!I323+'Egyéb szociális'!I323+'NEM KELL!!családseg.'!I323+civilszerv!I323</f>
        <v>1132000</v>
      </c>
      <c r="J324" s="133">
        <f t="shared" si="14"/>
        <v>1631.1239193083572</v>
      </c>
      <c r="K324" s="71">
        <f>igazgatás!K324+adók!K324+temető!K323+rendezvények!K323+'téli közf.'!K319+hosszúi.közf.!K324+'út üzemelt.'!K323+közvilágítás!K323+zöldterület!K323+'város-község'!K323+könyvtár!K323+közművelődés!K323+gyermekjólét!K323+'Egyéb szociális'!K323+'NEM KELL!!családseg.'!K323+civilszerv!K323</f>
        <v>800000</v>
      </c>
      <c r="L324" s="71">
        <f>igazgatás!L324+adók!L324+temető!L323+rendezvények!L323+'téli közf.'!L319+hosszúi.közf.!L324+'út üzemelt.'!L323+közvilágítás!L323+zöldterület!L323+'város-község'!L323+könyvtár!L323+közművelődés!L323+gyermekjólét!L323+'Egyéb szociális'!L323+'NEM KELL!!családseg.'!L323+civilszerv!L323</f>
        <v>264309</v>
      </c>
      <c r="M324" s="71">
        <f>igazgatás!M324+adók!M324+temető!M323+rendezvények!M323+'téli közf.'!M319+hosszúi.közf.!M324+'út üzemelt.'!M323+közvilágítás!M323+zöldterület!M323+'város-község'!M323+könyvtár!M323+közművelődés!M323+gyermekjólét!M323+'Egyéb szociális'!M323+'NEM KELL!!családseg.'!M323+civilszerv!M323</f>
        <v>1064309</v>
      </c>
      <c r="N324" s="71">
        <f>igazgatás!N324+adók!N324+temető!N323+rendezvények!N323+'téli közf.'!N319+hosszúi.közf.!N324+'út üzemelt.'!N323+közvilágítás!N323+zöldterület!N323+'város-község'!N323+könyvtár!N323+közművelődés!N323+gyermekjólét!N323+'Egyéb szociális'!N323+'NEM KELL!!családseg.'!N323+civilszerv!N323</f>
        <v>613000</v>
      </c>
      <c r="O324" s="133">
        <f t="shared" si="16"/>
        <v>0.57596055280938152</v>
      </c>
      <c r="P324" s="71">
        <f>igazgatás!P324+adók!P324+temető!P323+rendezvények!P323+'téli közf.'!P319+hosszúi.közf.!P324+'út üzemelt.'!P323+közvilágítás!P323+zöldterület!P323+'város-község'!P323+könyvtár!P323+közművelődés!P323+gyermekjólét!P323+'Egyéb szociális'!P323+'NEM KELL!!családseg.'!P323+civilszerv!P323</f>
        <v>800000</v>
      </c>
    </row>
    <row r="325" spans="1:16" x14ac:dyDescent="0.2">
      <c r="A325" s="383" t="s">
        <v>85</v>
      </c>
      <c r="B325" s="383"/>
      <c r="C325" s="3" t="s">
        <v>587</v>
      </c>
      <c r="D325" s="22" t="s">
        <v>588</v>
      </c>
      <c r="E325" s="23"/>
      <c r="F325" s="71">
        <f>igazgatás!F325+adók!F325+temető!F324+rendezvények!F324+'téli közf.'!F320+hosszúi.közf.!F325+'út üzemelt.'!F324+közvilágítás!F324+zöldterület!F324+'város-község'!F324+könyvtár!F324+közművelődés!F324+gyermekjólét!F324+'Egyéb szociális'!F324+'NEM KELL!!családseg.'!F324+civilszerv!F324</f>
        <v>2842</v>
      </c>
      <c r="G325" s="71">
        <f>igazgatás!G325+adók!G325+temető!G324+rendezvények!G324+'téli közf.'!G320+hosszúi.közf.!G325+'út üzemelt.'!G324+közvilágítás!G324+zöldterület!G324+'város-község'!G324+könyvtár!G324+közművelődés!G324+gyermekjólét!G324+'Egyéb szociális'!G324+'NEM KELL!!családseg.'!G324+civilszerv!G324</f>
        <v>405</v>
      </c>
      <c r="H325" s="71">
        <f>igazgatás!H325+adók!H325+temető!H324+rendezvények!H324+'téli közf.'!H320+hosszúi.közf.!H325+'út üzemelt.'!H324+közvilágítás!H324+zöldterület!H324+'város-község'!H324+könyvtár!H324+közművelődés!H324+gyermekjólét!H324+'Egyéb szociális'!H324+'NEM KELL!!családseg.'!H324+civilszerv!H324</f>
        <v>3247</v>
      </c>
      <c r="I325" s="71">
        <f>igazgatás!I325+adók!I325+temető!I324+rendezvények!I324+'téli közf.'!I320+hosszúi.közf.!I325+'út üzemelt.'!I324+közvilágítás!I324+zöldterület!I324+'város-község'!I324+könyvtár!I324+közművelődés!I324+gyermekjólét!I324+'Egyéb szociális'!I324+'NEM KELL!!családseg.'!I324+civilszerv!I324</f>
        <v>4398862</v>
      </c>
      <c r="J325" s="133">
        <f t="shared" si="14"/>
        <v>1354.7465352633201</v>
      </c>
      <c r="K325" s="71">
        <f>igazgatás!K325+adók!K325+temető!K324+rendezvények!K324+'téli közf.'!K320+hosszúi.közf.!K325+'út üzemelt.'!K324+közvilágítás!K324+zöldterület!K324+'város-község'!K324+könyvtár!K324+közművelődés!K324+gyermekjólét!K324+'Egyéb szociális'!K324+'NEM KELL!!családseg.'!K324+civilszerv!K324</f>
        <v>4282171</v>
      </c>
      <c r="L325" s="71">
        <f>igazgatás!L325+adók!L325+temető!L324+rendezvények!L324+'téli közf.'!L320+hosszúi.közf.!L325+'út üzemelt.'!L324+közvilágítás!L324+zöldterület!L324+'város-község'!L324+könyvtár!L324+közművelődés!L324+gyermekjólét!L324+'Egyéb szociális'!L324+'NEM KELL!!családseg.'!L324+civilszerv!L324</f>
        <v>0</v>
      </c>
      <c r="M325" s="71">
        <f>igazgatás!M325+adók!M325+temető!M324+rendezvények!M324+'téli közf.'!M320+hosszúi.közf.!M325+'út üzemelt.'!M324+közvilágítás!M324+zöldterület!M324+'város-község'!M324+könyvtár!M324+közművelődés!M324+gyermekjólét!M324+'Egyéb szociális'!M324+'NEM KELL!!családseg.'!M324+civilszerv!M324</f>
        <v>4282171</v>
      </c>
      <c r="N325" s="71">
        <f>igazgatás!N325+adók!N325+temető!N324+rendezvények!N324+'téli közf.'!N320+hosszúi.közf.!N325+'út üzemelt.'!N324+közvilágítás!N324+zöldterület!N324+'város-község'!N324+könyvtár!N324+közművelődés!N324+gyermekjólét!N324+'Egyéb szociális'!N324+'NEM KELL!!családseg.'!N324+civilszerv!N324</f>
        <v>3536779</v>
      </c>
      <c r="O325" s="133">
        <f t="shared" si="16"/>
        <v>0.82593128578938113</v>
      </c>
      <c r="P325" s="71">
        <f>igazgatás!P325+adók!P325+temető!P324+rendezvények!P324+'téli közf.'!P320+hosszúi.közf.!P325+'út üzemelt.'!P324+közvilágítás!P324+zöldterület!P324+'város-község'!P324+könyvtár!P324+közművelődés!P324+gyermekjólét!P324+'Egyéb szociális'!P324+'NEM KELL!!családseg.'!P324+civilszerv!P324</f>
        <v>4282171</v>
      </c>
    </row>
    <row r="326" spans="1:16" x14ac:dyDescent="0.2">
      <c r="A326" s="383" t="s">
        <v>88</v>
      </c>
      <c r="B326" s="383"/>
      <c r="C326" s="24" t="s">
        <v>589</v>
      </c>
      <c r="D326" s="22" t="s">
        <v>588</v>
      </c>
      <c r="E326" s="25"/>
      <c r="F326" s="71">
        <f>igazgatás!F326+adók!F326+temető!F325+rendezvények!F325+'téli közf.'!F321+hosszúi.közf.!F326+'út üzemelt.'!F325+közvilágítás!F325+zöldterület!F325+'város-község'!F325+könyvtár!F325+közművelődés!F325+gyermekjólét!F325+'Egyéb szociális'!F325+'NEM KELL!!családseg.'!F325+civilszerv!F325</f>
        <v>200</v>
      </c>
      <c r="G326" s="71">
        <f>igazgatás!G326+adók!G326+temető!G325+rendezvények!G325+'téli közf.'!G321+hosszúi.közf.!G326+'út üzemelt.'!G325+közvilágítás!G325+zöldterület!G325+'város-község'!G325+könyvtár!G325+közművelődés!G325+gyermekjólét!G325+'Egyéb szociális'!G325+'NEM KELL!!családseg.'!G325+civilszerv!G325</f>
        <v>0</v>
      </c>
      <c r="H326" s="71">
        <f>igazgatás!H326+adók!H326+temető!H325+rendezvények!H325+'téli közf.'!H321+hosszúi.közf.!H326+'út üzemelt.'!H325+közvilágítás!H325+zöldterület!H325+'város-község'!H325+könyvtár!H325+közművelődés!H325+gyermekjólét!H325+'Egyéb szociális'!H325+'NEM KELL!!családseg.'!H325+civilszerv!H325</f>
        <v>200</v>
      </c>
      <c r="I326" s="71">
        <f>igazgatás!I326+adók!I326+temető!I325+rendezvények!I325+'téli közf.'!I321+hosszúi.közf.!I326+'út üzemelt.'!I325+közvilágítás!I325+zöldterület!I325+'város-község'!I325+könyvtár!I325+közművelődés!I325+gyermekjólét!I325+'Egyéb szociális'!I325+'NEM KELL!!családseg.'!I325+civilszerv!I325</f>
        <v>0</v>
      </c>
      <c r="J326" s="133">
        <f t="shared" si="14"/>
        <v>0</v>
      </c>
      <c r="K326" s="71">
        <f>igazgatás!K326+adók!K326+temető!K325+rendezvények!K325+'téli közf.'!K321+hosszúi.közf.!K326+'út üzemelt.'!K325+közvilágítás!K325+zöldterület!K325+'város-község'!K325+könyvtár!K325+közművelődés!K325+gyermekjólét!K325+'Egyéb szociális'!K325+'NEM KELL!!családseg.'!K325+civilszerv!K325</f>
        <v>70000</v>
      </c>
      <c r="L326" s="71">
        <f>igazgatás!L326+adók!L326+temető!L325+rendezvények!L325+'téli közf.'!L321+hosszúi.közf.!L326+'út üzemelt.'!L325+közvilágítás!L325+zöldterület!L325+'város-község'!L325+könyvtár!L325+közművelődés!L325+gyermekjólét!L325+'Egyéb szociális'!L325+'NEM KELL!!családseg.'!L325+civilszerv!L325</f>
        <v>0</v>
      </c>
      <c r="M326" s="71">
        <f>igazgatás!M326+adók!M326+temető!M325+rendezvények!M325+'téli közf.'!M321+hosszúi.közf.!M326+'út üzemelt.'!M325+közvilágítás!M325+zöldterület!M325+'város-község'!M325+könyvtár!M325+közművelődés!M325+gyermekjólét!M325+'Egyéb szociális'!M325+'NEM KELL!!családseg.'!M325+civilszerv!M325</f>
        <v>70000</v>
      </c>
      <c r="N326" s="71">
        <f>igazgatás!N326+adók!N326+temető!N325+rendezvények!N325+'téli közf.'!N321+hosszúi.közf.!N326+'út üzemelt.'!N325+közvilágítás!N325+zöldterület!N325+'város-község'!N325+könyvtár!N325+közművelődés!N325+gyermekjólét!N325+'Egyéb szociális'!N325+'NEM KELL!!családseg.'!N325+civilszerv!N325</f>
        <v>0</v>
      </c>
      <c r="O326" s="133">
        <f t="shared" si="16"/>
        <v>0</v>
      </c>
      <c r="P326" s="71">
        <f>igazgatás!P326+adók!P326+temető!P325+rendezvények!P325+'téli közf.'!P321+hosszúi.közf.!P326+'út üzemelt.'!P325+közvilágítás!P325+zöldterület!P325+'város-község'!P325+könyvtár!P325+közművelődés!P325+gyermekjólét!P325+'Egyéb szociális'!P325+'NEM KELL!!családseg.'!P325+civilszerv!P325</f>
        <v>70000</v>
      </c>
    </row>
    <row r="327" spans="1:16" s="80" customFormat="1" ht="15.75" x14ac:dyDescent="0.25">
      <c r="A327" s="384" t="s">
        <v>91</v>
      </c>
      <c r="B327" s="384"/>
      <c r="C327" s="4" t="s">
        <v>590</v>
      </c>
      <c r="D327" s="19" t="s">
        <v>591</v>
      </c>
      <c r="E327" s="26"/>
      <c r="F327" s="72">
        <f>igazgatás!F327+adók!F327+temető!F326+rendezvények!F326+'téli közf.'!F322+hosszúi.közf.!F327+'út üzemelt.'!F326+közvilágítás!F326+zöldterület!F326+'város-község'!F326+könyvtár!F326+közművelődés!F326+gyermekjólét!F326+'Egyéb szociális'!F326+'NEM KELL!!családseg.'!F326+civilszerv!F326</f>
        <v>5766</v>
      </c>
      <c r="G327" s="72">
        <f>igazgatás!G327+adók!G327+temető!G326+rendezvények!G326+'téli közf.'!G322+hosszúi.közf.!G327+'út üzemelt.'!G326+közvilágítás!G326+zöldterület!G326+'város-község'!G326+könyvtár!G326+közművelődés!G326+gyermekjólét!G326+'Egyéb szociális'!G326+'NEM KELL!!családseg.'!G326+civilszerv!G326</f>
        <v>492</v>
      </c>
      <c r="H327" s="72">
        <f>igazgatás!H327+adók!H327+temető!H326+rendezvények!H326+'téli közf.'!H322+hosszúi.közf.!H327+'út üzemelt.'!H326+közvilágítás!H326+zöldterület!H326+'város-község'!H326+könyvtár!H326+közművelődés!H326+gyermekjólét!H326+'Egyéb szociális'!H326+'NEM KELL!!családseg.'!H326+civilszerv!H326</f>
        <v>6258</v>
      </c>
      <c r="I327" s="72">
        <f>igazgatás!I327+adók!I327+temető!I326+rendezvények!I326+'téli közf.'!I322+hosszúi.közf.!I327+'út üzemelt.'!I326+közvilágítás!I326+zöldterület!I326+'város-község'!I326+könyvtár!I326+közművelődés!I326+gyermekjólét!I326+'Egyéb szociális'!I326+'NEM KELL!!családseg.'!I326+civilszerv!I326</f>
        <v>7710297</v>
      </c>
      <c r="J327" s="143">
        <f t="shared" si="14"/>
        <v>1232.0704697986578</v>
      </c>
      <c r="K327" s="72">
        <f>igazgatás!K327+adók!K327+temető!K326+rendezvények!K326+'téli közf.'!K322+hosszúi.közf.!K327+'út üzemelt.'!K326+közvilágítás!K326+zöldterület!K326+'város-község'!K326+könyvtár!K326+közművelődés!K326+gyermekjólét!K326+'Egyéb szociális'!K326+'NEM KELL!!családseg.'!K326+civilszerv!K326</f>
        <v>8082171</v>
      </c>
      <c r="L327" s="72">
        <f>igazgatás!L327+adók!L327+temető!L326+rendezvények!L326+'téli közf.'!L322+hosszúi.közf.!L327+'út üzemelt.'!L326+közvilágítás!L326+zöldterület!L326+'város-község'!L326+könyvtár!L326+közművelődés!L326+gyermekjólét!L326+'Egyéb szociális'!L326+'NEM KELL!!családseg.'!L326+civilszerv!L326</f>
        <v>-35401</v>
      </c>
      <c r="M327" s="72">
        <f>igazgatás!M327+adók!M327+temető!M326+rendezvények!M326+'téli közf.'!M322+hosszúi.közf.!M327+'út üzemelt.'!M326+közvilágítás!M326+zöldterület!M326+'város-község'!M326+könyvtár!M326+közművelődés!M326+gyermekjólét!M326+'Egyéb szociális'!M326+'NEM KELL!!családseg.'!M326+civilszerv!M326</f>
        <v>8046770</v>
      </c>
      <c r="N327" s="72">
        <f>igazgatás!N327+adók!N327+temető!N326+rendezvények!N326+'téli közf.'!N322+hosszúi.közf.!N327+'út üzemelt.'!N326+közvilágítás!N326+zöldterület!N326+'város-község'!N326+könyvtár!N326+közművelődés!N326+gyermekjólét!N326+'Egyéb szociális'!N326+'NEM KELL!!családseg.'!N326+civilszerv!N326</f>
        <v>5868966</v>
      </c>
      <c r="O327" s="143">
        <f t="shared" si="16"/>
        <v>0.72935674811135398</v>
      </c>
      <c r="P327" s="72">
        <f>igazgatás!P327+adók!P327+temető!P326+rendezvények!P326+'téli közf.'!P322+hosszúi.közf.!P327+'út üzemelt.'!P326+közvilágítás!P326+zöldterület!P326+'város-község'!P326+könyvtár!P326+közművelődés!P326+gyermekjólét!P326+'Egyéb szociális'!P326+'NEM KELL!!családseg.'!P326+civilszerv!P326</f>
        <v>8082171</v>
      </c>
    </row>
    <row r="328" spans="1:16" x14ac:dyDescent="0.2">
      <c r="A328" s="383" t="s">
        <v>94</v>
      </c>
      <c r="B328" s="383"/>
      <c r="C328" s="3" t="s">
        <v>592</v>
      </c>
      <c r="D328" s="22" t="s">
        <v>593</v>
      </c>
      <c r="E328" s="23"/>
      <c r="F328" s="71">
        <f>igazgatás!F328+adók!F328+temető!F327+rendezvények!F327+'téli közf.'!F323+hosszúi.közf.!F328+'út üzemelt.'!F327+közvilágítás!F327+zöldterület!F327+'város-község'!F327+könyvtár!F327+közművelődés!F327+gyermekjólét!F327+'Egyéb szociális'!F327+'NEM KELL!!családseg.'!F327+civilszerv!F327</f>
        <v>90</v>
      </c>
      <c r="G328" s="71">
        <f>igazgatás!G328+adók!G328+temető!G327+rendezvények!G327+'téli közf.'!G323+hosszúi.közf.!G328+'út üzemelt.'!G327+közvilágítás!G327+zöldterület!G327+'város-község'!G327+könyvtár!G327+közművelődés!G327+gyermekjólét!G327+'Egyéb szociális'!G327+'NEM KELL!!családseg.'!G327+civilszerv!G327</f>
        <v>6</v>
      </c>
      <c r="H328" s="71">
        <f>igazgatás!H328+adók!H328+temető!H327+rendezvények!H327+'téli közf.'!H323+hosszúi.közf.!H328+'út üzemelt.'!H327+közvilágítás!H327+zöldterület!H327+'város-község'!H327+könyvtár!H327+közművelődés!H327+gyermekjólét!H327+'Egyéb szociális'!H327+'NEM KELL!!családseg.'!H327+civilszerv!H327</f>
        <v>96</v>
      </c>
      <c r="I328" s="71">
        <f>igazgatás!I328+adók!I328+temető!I327+rendezvények!I327+'téli közf.'!I323+hosszúi.közf.!I328+'út üzemelt.'!I327+közvilágítás!I327+zöldterület!I327+'város-község'!I327+könyvtár!I327+közművelődés!I327+gyermekjólét!I327+'Egyéb szociális'!I327+'NEM KELL!!családseg.'!I327+civilszerv!I327</f>
        <v>39390</v>
      </c>
      <c r="J328" s="133">
        <f t="shared" si="14"/>
        <v>410.3125</v>
      </c>
      <c r="K328" s="71">
        <f>igazgatás!K328+adók!K328+temető!K327+rendezvények!K327+'téli közf.'!K323+hosszúi.közf.!K328+'út üzemelt.'!K327+közvilágítás!K327+zöldterület!K327+'város-község'!K327+könyvtár!K327+közművelődés!K327+gyermekjólét!K327+'Egyéb szociális'!K327+'NEM KELL!!családseg.'!K327+civilszerv!K327</f>
        <v>0</v>
      </c>
      <c r="L328" s="71">
        <f>igazgatás!L328+adók!L328+temető!L327+rendezvények!L327+'téli közf.'!L323+hosszúi.közf.!L328+'út üzemelt.'!L327+közvilágítás!L327+zöldterület!L327+'város-község'!L327+könyvtár!L327+közművelődés!L327+gyermekjólét!L327+'Egyéb szociális'!L327+'NEM KELL!!családseg.'!L327+civilszerv!L327</f>
        <v>0</v>
      </c>
      <c r="M328" s="71">
        <f>igazgatás!M328+adók!M328+temető!M327+rendezvények!M327+'téli közf.'!M323+hosszúi.közf.!M328+'út üzemelt.'!M327+közvilágítás!M327+zöldterület!M327+'város-község'!M327+könyvtár!M327+közművelődés!M327+gyermekjólét!M327+'Egyéb szociális'!M327+'NEM KELL!!családseg.'!M327+civilszerv!M327</f>
        <v>0</v>
      </c>
      <c r="N328" s="71">
        <f>igazgatás!N328+adók!N328+temető!N327+rendezvények!N327+'téli közf.'!N323+hosszúi.közf.!N328+'út üzemelt.'!N327+közvilágítás!N327+zöldterület!N327+'város-község'!N327+könyvtár!N327+közművelődés!N327+gyermekjólét!N327+'Egyéb szociális'!N327+'NEM KELL!!családseg.'!N327+civilszerv!N327</f>
        <v>0</v>
      </c>
      <c r="O328" s="133" t="str">
        <f t="shared" si="16"/>
        <v xml:space="preserve"> </v>
      </c>
      <c r="P328" s="71">
        <f>igazgatás!P328+adók!P328+temető!P327+rendezvények!P327+'téli közf.'!P323+hosszúi.közf.!P328+'út üzemelt.'!P327+közvilágítás!P327+zöldterület!P327+'város-község'!P327+könyvtár!P327+közművelődés!P327+gyermekjólét!P327+'Egyéb szociális'!P327+'NEM KELL!!családseg.'!P327+civilszerv!P327</f>
        <v>0</v>
      </c>
    </row>
    <row r="329" spans="1:16" x14ac:dyDescent="0.2">
      <c r="A329" s="383" t="s">
        <v>95</v>
      </c>
      <c r="B329" s="383"/>
      <c r="C329" s="3" t="s">
        <v>594</v>
      </c>
      <c r="D329" s="22" t="s">
        <v>595</v>
      </c>
      <c r="E329" s="23"/>
      <c r="F329" s="71">
        <f>igazgatás!F329+adók!F329+temető!F328+rendezvények!F328+'téli közf.'!F324+hosszúi.közf.!F329+'út üzemelt.'!F328+közvilágítás!F328+zöldterület!F328+'város-község'!F328+könyvtár!F328+közművelődés!F328+gyermekjólét!F328+'Egyéb szociális'!F328+'NEM KELL!!családseg.'!F328+civilszerv!F328</f>
        <v>20</v>
      </c>
      <c r="G329" s="71">
        <f>igazgatás!G329+adók!G329+temető!G328+rendezvények!G328+'téli közf.'!G324+hosszúi.közf.!G329+'út üzemelt.'!G328+közvilágítás!G328+zöldterület!G328+'város-község'!G328+könyvtár!G328+közművelődés!G328+gyermekjólét!G328+'Egyéb szociális'!G328+'NEM KELL!!családseg.'!G328+civilszerv!G328</f>
        <v>0</v>
      </c>
      <c r="H329" s="71">
        <f>igazgatás!H329+adók!H329+temető!H328+rendezvények!H328+'téli közf.'!H324+hosszúi.közf.!H329+'út üzemelt.'!H328+közvilágítás!H328+zöldterület!H328+'város-község'!H328+könyvtár!H328+közművelődés!H328+gyermekjólét!H328+'Egyéb szociális'!H328+'NEM KELL!!családseg.'!H328+civilszerv!H328</f>
        <v>20</v>
      </c>
      <c r="I329" s="71">
        <f>igazgatás!I329+adók!I329+temető!I328+rendezvények!I328+'téli közf.'!I324+hosszúi.közf.!I329+'út üzemelt.'!I328+közvilágítás!I328+zöldterület!I328+'város-község'!I328+könyvtár!I328+közművelődés!I328+gyermekjólét!I328+'Egyéb szociális'!I328+'NEM KELL!!családseg.'!I328+civilszerv!I328</f>
        <v>0</v>
      </c>
      <c r="J329" s="133">
        <f t="shared" si="14"/>
        <v>0</v>
      </c>
      <c r="K329" s="71">
        <f>igazgatás!K329+adók!K329+temető!K328+rendezvények!K328+'téli közf.'!K324+hosszúi.közf.!K329+'út üzemelt.'!K328+közvilágítás!K328+zöldterület!K328+'város-község'!K328+könyvtár!K328+közművelődés!K328+gyermekjólét!K328+'Egyéb szociális'!K328+'NEM KELL!!családseg.'!K328+civilszerv!K328</f>
        <v>0</v>
      </c>
      <c r="L329" s="71">
        <f>igazgatás!L329+adók!L329+temető!L328+rendezvények!L328+'téli közf.'!L324+hosszúi.közf.!L329+'út üzemelt.'!L328+közvilágítás!L328+zöldterület!L328+'város-község'!L328+könyvtár!L328+közművelődés!L328+gyermekjólét!L328+'Egyéb szociális'!L328+'NEM KELL!!családseg.'!L328+civilszerv!L328</f>
        <v>90000</v>
      </c>
      <c r="M329" s="71">
        <f>igazgatás!M329+adók!M329+temető!M328+rendezvények!M328+'téli közf.'!M324+hosszúi.közf.!M329+'út üzemelt.'!M328+közvilágítás!M328+zöldterület!M328+'város-község'!M328+könyvtár!M328+közművelődés!M328+gyermekjólét!M328+'Egyéb szociális'!M328+'NEM KELL!!családseg.'!M328+civilszerv!M328</f>
        <v>90000</v>
      </c>
      <c r="N329" s="71">
        <f>igazgatás!N329+adók!N329+temető!N328+rendezvények!N328+'téli közf.'!N324+hosszúi.közf.!N329+'út üzemelt.'!N328+közvilágítás!N328+zöldterület!N328+'város-község'!N328+könyvtár!N328+közművelődés!N328+gyermekjólét!N328+'Egyéb szociális'!N328+'NEM KELL!!családseg.'!N328+civilszerv!N328</f>
        <v>90000</v>
      </c>
      <c r="O329" s="133">
        <f t="shared" si="16"/>
        <v>1</v>
      </c>
      <c r="P329" s="71">
        <f>igazgatás!P329+adók!P329+temető!P328+rendezvények!P328+'téli közf.'!P324+hosszúi.közf.!P329+'út üzemelt.'!P328+közvilágítás!P328+zöldterület!P328+'város-község'!P328+könyvtár!P328+közművelődés!P328+gyermekjólét!P328+'Egyéb szociális'!P328+'NEM KELL!!családseg.'!P328+civilszerv!P328</f>
        <v>0</v>
      </c>
    </row>
    <row r="330" spans="1:16" s="80" customFormat="1" ht="15.75" x14ac:dyDescent="0.25">
      <c r="A330" s="384" t="s">
        <v>96</v>
      </c>
      <c r="B330" s="384"/>
      <c r="C330" s="4" t="s">
        <v>596</v>
      </c>
      <c r="D330" s="19" t="s">
        <v>597</v>
      </c>
      <c r="E330" s="26"/>
      <c r="F330" s="72">
        <f>igazgatás!F330+adók!F330+temető!F329+rendezvények!F329+'téli közf.'!F325+hosszúi.közf.!F330+'út üzemelt.'!F329+közvilágítás!F329+zöldterület!F329+'város-község'!F329+könyvtár!F329+közművelődés!F329+gyermekjólét!F329+'Egyéb szociális'!F329+'NEM KELL!!családseg.'!F329+civilszerv!F329</f>
        <v>110</v>
      </c>
      <c r="G330" s="72">
        <f>igazgatás!G330+adók!G330+temető!G329+rendezvények!G329+'téli közf.'!G325+hosszúi.közf.!G330+'út üzemelt.'!G329+közvilágítás!G329+zöldterület!G329+'város-község'!G329+könyvtár!G329+közművelődés!G329+gyermekjólét!G329+'Egyéb szociális'!G329+'NEM KELL!!családseg.'!G329+civilszerv!G329</f>
        <v>6</v>
      </c>
      <c r="H330" s="72">
        <f>igazgatás!H330+adók!H330+temető!H329+rendezvények!H329+'téli közf.'!H325+hosszúi.közf.!H330+'út üzemelt.'!H329+közvilágítás!H329+zöldterület!H329+'város-község'!H329+könyvtár!H329+közművelődés!H329+gyermekjólét!H329+'Egyéb szociális'!H329+'NEM KELL!!családseg.'!H329+civilszerv!H329</f>
        <v>116</v>
      </c>
      <c r="I330" s="72">
        <f>igazgatás!I330+adók!I330+temető!I329+rendezvények!I329+'téli közf.'!I325+hosszúi.közf.!I330+'út üzemelt.'!I329+közvilágítás!I329+zöldterület!I329+'város-község'!I329+könyvtár!I329+közművelődés!I329+gyermekjólét!I329+'Egyéb szociális'!I329+'NEM KELL!!családseg.'!I329+civilszerv!I329</f>
        <v>39390</v>
      </c>
      <c r="J330" s="143">
        <f t="shared" si="14"/>
        <v>339.56896551724139</v>
      </c>
      <c r="K330" s="72">
        <f>igazgatás!K330+adók!K330+temető!K329+rendezvények!K329+'téli közf.'!K325+hosszúi.közf.!K330+'út üzemelt.'!K329+közvilágítás!K329+zöldterület!K329+'város-község'!K329+könyvtár!K329+közművelődés!K329+gyermekjólét!K329+'Egyéb szociális'!K329+'NEM KELL!!családseg.'!K329+civilszerv!K329</f>
        <v>0</v>
      </c>
      <c r="L330" s="72">
        <f>igazgatás!L330+adók!L330+temető!L329+rendezvények!L329+'téli közf.'!L325+hosszúi.közf.!L330+'út üzemelt.'!L329+közvilágítás!L329+zöldterület!L329+'város-község'!L329+könyvtár!L329+közművelődés!L329+gyermekjólét!L329+'Egyéb szociális'!L329+'NEM KELL!!családseg.'!L329+civilszerv!L329</f>
        <v>90000</v>
      </c>
      <c r="M330" s="72">
        <f>igazgatás!M330+adók!M330+temető!M329+rendezvények!M329+'téli közf.'!M325+hosszúi.közf.!M330+'út üzemelt.'!M329+közvilágítás!M329+zöldterület!M329+'város-község'!M329+könyvtár!M329+közművelődés!M329+gyermekjólét!M329+'Egyéb szociális'!M329+'NEM KELL!!családseg.'!M329+civilszerv!M329</f>
        <v>90000</v>
      </c>
      <c r="N330" s="72">
        <f>igazgatás!N330+adók!N330+temető!N329+rendezvények!N329+'téli közf.'!N325+hosszúi.közf.!N330+'út üzemelt.'!N329+közvilágítás!N329+zöldterület!N329+'város-község'!N329+könyvtár!N329+közművelődés!N329+gyermekjólét!N329+'Egyéb szociális'!N329+'NEM KELL!!családseg.'!N329+civilszerv!N329</f>
        <v>90000</v>
      </c>
      <c r="O330" s="143">
        <f t="shared" si="16"/>
        <v>1</v>
      </c>
      <c r="P330" s="72">
        <f>igazgatás!P330+adók!P330+temető!P329+rendezvények!P329+'téli közf.'!P325+hosszúi.közf.!P330+'út üzemelt.'!P329+közvilágítás!P329+zöldterület!P329+'város-község'!P329+könyvtár!P329+közművelődés!P329+gyermekjólét!P329+'Egyéb szociális'!P329+'NEM KELL!!családseg.'!P329+civilszerv!P329</f>
        <v>0</v>
      </c>
    </row>
    <row r="331" spans="1:16" x14ac:dyDescent="0.2">
      <c r="A331" s="383" t="s">
        <v>97</v>
      </c>
      <c r="B331" s="383"/>
      <c r="C331" s="3" t="s">
        <v>598</v>
      </c>
      <c r="D331" s="22" t="s">
        <v>599</v>
      </c>
      <c r="E331" s="23"/>
      <c r="F331" s="71">
        <f>igazgatás!F331+adók!F331+temető!F330+rendezvények!F330+'téli közf.'!F326+hosszúi.közf.!F331+'út üzemelt.'!F330+közvilágítás!F330+zöldterület!F330+'város-község'!F330+könyvtár!F330+közművelődés!F330+gyermekjólét!F330+'Egyéb szociális'!F330+'NEM KELL!!családseg.'!F330+civilszerv!F330</f>
        <v>1680</v>
      </c>
      <c r="G331" s="71">
        <f>igazgatás!G331+adók!G331+temető!G330+rendezvények!G330+'téli közf.'!G326+hosszúi.közf.!G331+'út üzemelt.'!G330+közvilágítás!G330+zöldterület!G330+'város-község'!G330+könyvtár!G330+közművelődés!G330+gyermekjólét!G330+'Egyéb szociális'!G330+'NEM KELL!!családseg.'!G330+civilszerv!G330</f>
        <v>74</v>
      </c>
      <c r="H331" s="71">
        <f>igazgatás!H331+adók!H331+temető!H330+rendezvények!H330+'téli közf.'!H326+hosszúi.közf.!H331+'út üzemelt.'!H330+közvilágítás!H330+zöldterület!H330+'város-község'!H330+könyvtár!H330+közművelődés!H330+gyermekjólét!H330+'Egyéb szociális'!H330+'NEM KELL!!családseg.'!H330+civilszerv!H330</f>
        <v>1754</v>
      </c>
      <c r="I331" s="71">
        <f>Fertőző!I330+igazgatás!I331+adók!I331+temető!I330+rendezvények!I330+'téli közf.'!I326+hosszúi.közf.!I331+'út üzemelt.'!I330+közvilágítás!I330+zöldterület!I330+'város-község'!I330+könyvtár!I330+közművelődés!I330+gyermekjólét!I330+'Egyéb szociális'!I330+'NEM KELL!!családseg.'!I330+civilszerv!I330+'Int-en kív.gy.étk.'!I330</f>
        <v>1743739</v>
      </c>
      <c r="J331" s="71" t="e">
        <f>Fertőző!J330+igazgatás!J331+adók!J331+temető!J330+rendezvények!J330+'téli közf.'!J326+hosszúi.közf.!J331+'út üzemelt.'!J330+közvilágítás!J330+zöldterület!J330+'város-község'!J330+könyvtár!J330+közművelődés!J330+gyermekjólét!J330+'Egyéb szociális'!J330+'NEM KELL!!családseg.'!J330+civilszerv!J330+'Int-en kív.gy.étk.'!J330</f>
        <v>#VALUE!</v>
      </c>
      <c r="K331" s="71">
        <f>Fertőző!K330+igazgatás!K331+adók!K331+temető!K330+rendezvények!K330+'téli közf.'!K326+hosszúi.közf.!K331+'út üzemelt.'!K330+közvilágítás!K330+zöldterület!K330+'város-község'!K330+könyvtár!K330+közművelődés!K330+gyermekjólét!K330+'Egyéb szociális'!K330+'NEM KELL!!családseg.'!K330+civilszerv!K330+'Int-en kív.gy.étk.'!K330</f>
        <v>2961770</v>
      </c>
      <c r="L331" s="71">
        <f>Fertőző!L330+igazgatás!L331+adók!L331+temető!L330+rendezvények!L330+'téli közf.'!L326+hosszúi.közf.!L331+'út üzemelt.'!L330+közvilágítás!L330+zöldterület!L330+'város-község'!L330+könyvtár!L330+közművelődés!L330+gyermekjólét!L330+'Egyéb szociális'!L330+'NEM KELL!!családseg.'!L330+civilszerv!L330+'Int-en kív.gy.étk.'!L330</f>
        <v>-33400</v>
      </c>
      <c r="M331" s="71">
        <f>Fertőző!M330+igazgatás!M331+adók!M331+temető!M330+rendezvények!M330+'téli közf.'!M326+hosszúi.közf.!M331+'út üzemelt.'!M330+közvilágítás!M330+zöldterület!M330+'város-község'!M330+könyvtár!M330+közművelődés!M330+gyermekjólét!M330+'Egyéb szociális'!M330+'NEM KELL!!családseg.'!M330+civilszerv!M330+'Int-en kív.gy.étk.'!M330</f>
        <v>2928370</v>
      </c>
      <c r="N331" s="71">
        <f>Fertőző!N330+igazgatás!N331+adók!N331+temető!N330+rendezvények!N330+'téli közf.'!N326+hosszúi.közf.!N331+'út üzemelt.'!N330+közvilágítás!N330+zöldterület!N330+'város-község'!N330+könyvtár!N330+közművelődés!N330+gyermekjólét!N330+'Egyéb szociális'!N330+'NEM KELL!!családseg.'!N330+civilszerv!N330+'Int-en kív.gy.étk.'!N330</f>
        <v>1557696</v>
      </c>
      <c r="O331" s="133">
        <f t="shared" si="16"/>
        <v>0.53193278171815717</v>
      </c>
      <c r="P331" s="71">
        <f>igazgatás!P331+adók!P331+temető!P330+rendezvények!P330+'téli közf.'!P326+hosszúi.közf.!P331+'út üzemelt.'!P330+közvilágítás!P330+zöldterület!P330+'város-község'!P330+könyvtár!P330+közművelődés!P330+gyermekjólét!P330+'Egyéb szociális'!P330+'NEM KELL!!családseg.'!P330+civilszerv!P330</f>
        <v>2961770</v>
      </c>
    </row>
    <row r="332" spans="1:16" ht="15" customHeight="1" x14ac:dyDescent="0.2">
      <c r="A332" s="383" t="s">
        <v>98</v>
      </c>
      <c r="B332" s="383"/>
      <c r="C332" s="3" t="s">
        <v>600</v>
      </c>
      <c r="D332" s="22" t="s">
        <v>601</v>
      </c>
      <c r="E332" s="23"/>
      <c r="F332" s="71">
        <f>igazgatás!F332+adók!F332+temető!F331+rendezvények!F331+'téli közf.'!F327+hosszúi.közf.!F332+'út üzemelt.'!F331+közvilágítás!F331+zöldterület!F331+'város-község'!F331+könyvtár!F331+közművelődés!F331+gyermekjólét!F331+'Egyéb szociális'!F331+'NEM KELL!!családseg.'!F331+civilszerv!F331</f>
        <v>0</v>
      </c>
      <c r="G332" s="71">
        <f>igazgatás!G332+adók!G332+temető!G331+rendezvények!G331+'téli közf.'!G327+hosszúi.közf.!G332+'út üzemelt.'!G331+közvilágítás!G331+zöldterület!G331+'város-község'!G331+könyvtár!G331+közművelődés!G331+gyermekjólét!G331+'Egyéb szociális'!G331+'NEM KELL!!családseg.'!G331+civilszerv!G331</f>
        <v>0</v>
      </c>
      <c r="H332" s="71">
        <f>igazgatás!H332+adók!H332+temető!H331+rendezvények!H331+'téli közf.'!H327+hosszúi.közf.!H332+'út üzemelt.'!H331+közvilágítás!H331+zöldterület!H331+'város-község'!H331+könyvtár!H331+közművelődés!H331+gyermekjólét!H331+'Egyéb szociális'!H331+'NEM KELL!!családseg.'!H331+civilszerv!H331</f>
        <v>0</v>
      </c>
      <c r="I332" s="71">
        <f>igazgatás!I332+adók!I332+temető!I331+rendezvények!I331+'téli közf.'!I327+hosszúi.közf.!I332+'út üzemelt.'!I331+közvilágítás!I331+zöldterület!I331+'város-község'!I331+könyvtár!I331+közművelődés!I331+gyermekjólét!I331+'Egyéb szociális'!I331+'NEM KELL!!családseg.'!I331+civilszerv!I331</f>
        <v>0</v>
      </c>
      <c r="J332" s="133" t="str">
        <f t="shared" si="14"/>
        <v xml:space="preserve"> </v>
      </c>
      <c r="K332" s="71">
        <f>igazgatás!K332+adók!K332+temető!K331+rendezvények!K331+'téli közf.'!K327+hosszúi.közf.!K332+'út üzemelt.'!K331+közvilágítás!K331+zöldterület!K331+'város-község'!K331+könyvtár!K331+közművelődés!K331+gyermekjólét!K331+'Egyéb szociális'!K331+'NEM KELL!!családseg.'!K331+civilszerv!K331</f>
        <v>0</v>
      </c>
      <c r="L332" s="71">
        <f>igazgatás!L332+adók!L332+temető!L331+rendezvények!L331+'téli közf.'!L327+hosszúi.közf.!L332+'út üzemelt.'!L331+közvilágítás!L331+zöldterület!L331+'város-község'!L331+könyvtár!L331+közművelődés!L331+gyermekjólét!L331+'Egyéb szociális'!L331+'NEM KELL!!családseg.'!L331+civilszerv!L331</f>
        <v>0</v>
      </c>
      <c r="M332" s="71">
        <f>igazgatás!M332+adók!M332+temető!M331+rendezvények!M331+'téli közf.'!M327+hosszúi.közf.!M332+'út üzemelt.'!M331+közvilágítás!M331+zöldterület!M331+'város-község'!M331+könyvtár!M331+közművelődés!M331+gyermekjólét!M331+'Egyéb szociális'!M331+'NEM KELL!!családseg.'!M331+civilszerv!M331</f>
        <v>0</v>
      </c>
      <c r="N332" s="71">
        <f>igazgatás!N332+adók!N332+temető!N331+rendezvények!N331+'téli közf.'!N327+hosszúi.közf.!N332+'út üzemelt.'!N331+közvilágítás!N331+zöldterület!N331+'város-község'!N331+könyvtár!N331+közművelődés!N331+gyermekjólét!N331+'Egyéb szociális'!N331+'NEM KELL!!családseg.'!N331+civilszerv!N331</f>
        <v>0</v>
      </c>
      <c r="O332" s="133" t="str">
        <f t="shared" si="16"/>
        <v xml:space="preserve"> </v>
      </c>
      <c r="P332" s="71">
        <f>igazgatás!P332+adók!P332+temető!P331+rendezvények!P331+'téli közf.'!P327+hosszúi.közf.!P332+'út üzemelt.'!P331+közvilágítás!P331+zöldterület!P331+'város-község'!P331+könyvtár!P331+közművelődés!P331+gyermekjólét!P331+'Egyéb szociális'!P331+'NEM KELL!!családseg.'!P331+civilszerv!P331</f>
        <v>0</v>
      </c>
    </row>
    <row r="333" spans="1:16" ht="15" customHeight="1" x14ac:dyDescent="0.2">
      <c r="A333" s="383" t="s">
        <v>99</v>
      </c>
      <c r="B333" s="383"/>
      <c r="C333" s="3" t="s">
        <v>602</v>
      </c>
      <c r="D333" s="22" t="s">
        <v>603</v>
      </c>
      <c r="E333" s="23"/>
      <c r="F333" s="71">
        <f>igazgatás!F333+adók!F333+temető!F332+rendezvények!F332+'téli közf.'!F328+hosszúi.közf.!F333+'út üzemelt.'!F332+közvilágítás!F332+zöldterület!F332+'város-község'!F332+könyvtár!F332+közművelődés!F332+gyermekjólét!F332+'Egyéb szociális'!F332+'NEM KELL!!családseg.'!F332+civilszerv!F332</f>
        <v>0</v>
      </c>
      <c r="G333" s="71">
        <f>igazgatás!G333+adók!G333+temető!G332+rendezvények!G332+'téli közf.'!G328+hosszúi.közf.!G333+'út üzemelt.'!G332+közvilágítás!G332+zöldterület!G332+'város-község'!G332+könyvtár!G332+közművelődés!G332+gyermekjólét!G332+'Egyéb szociális'!G332+'NEM KELL!!családseg.'!G332+civilszerv!G332</f>
        <v>0</v>
      </c>
      <c r="H333" s="71">
        <f>igazgatás!H333+adók!H333+temető!H332+rendezvények!H332+'téli közf.'!H328+hosszúi.közf.!H333+'út üzemelt.'!H332+közvilágítás!H332+zöldterület!H332+'város-község'!H332+könyvtár!H332+közművelődés!H332+gyermekjólét!H332+'Egyéb szociális'!H332+'NEM KELL!!családseg.'!H332+civilszerv!H332</f>
        <v>0</v>
      </c>
      <c r="I333" s="71">
        <f>igazgatás!I333+adók!I333+temető!I332+rendezvények!I332+'téli közf.'!I328+hosszúi.közf.!I333+'út üzemelt.'!I332+közvilágítás!I332+zöldterület!I332+'város-község'!I332+könyvtár!I332+közművelődés!I332+gyermekjólét!I332+'Egyéb szociális'!I332+'NEM KELL!!családseg.'!I332+civilszerv!I332</f>
        <v>0</v>
      </c>
      <c r="J333" s="133" t="str">
        <f t="shared" si="14"/>
        <v xml:space="preserve"> </v>
      </c>
      <c r="K333" s="71">
        <f>igazgatás!K333+adók!K333+temető!K332+rendezvények!K332+'téli közf.'!K328+hosszúi.közf.!K333+'út üzemelt.'!K332+közvilágítás!K332+zöldterület!K332+'város-község'!K332+könyvtár!K332+közművelődés!K332+gyermekjólét!K332+'Egyéb szociális'!K332+'NEM KELL!!családseg.'!K332+civilszerv!K332</f>
        <v>0</v>
      </c>
      <c r="L333" s="71">
        <f>igazgatás!L333+adók!L333+temető!L332+rendezvények!L332+'téli közf.'!L328+hosszúi.közf.!L333+'út üzemelt.'!L332+közvilágítás!L332+zöldterület!L332+'város-község'!L332+könyvtár!L332+közművelődés!L332+gyermekjólét!L332+'Egyéb szociális'!L332+'NEM KELL!!családseg.'!L332+civilszerv!L332</f>
        <v>0</v>
      </c>
      <c r="M333" s="71">
        <f>igazgatás!M333+adók!M333+temető!M332+rendezvények!M332+'téli közf.'!M328+hosszúi.közf.!M333+'út üzemelt.'!M332+közvilágítás!M332+zöldterület!M332+'város-község'!M332+könyvtár!M332+közművelődés!M332+gyermekjólét!M332+'Egyéb szociális'!M332+'NEM KELL!!családseg.'!M332+civilszerv!M332</f>
        <v>0</v>
      </c>
      <c r="N333" s="71">
        <f>igazgatás!N333+adók!N333+temető!N332+rendezvények!N332+'téli közf.'!N328+hosszúi.közf.!N333+'út üzemelt.'!N332+közvilágítás!N332+zöldterület!N332+'város-község'!N332+könyvtár!N332+közművelődés!N332+gyermekjólét!N332+'Egyéb szociális'!N332+'NEM KELL!!családseg.'!N332+civilszerv!N332</f>
        <v>0</v>
      </c>
      <c r="O333" s="133" t="str">
        <f t="shared" si="16"/>
        <v xml:space="preserve"> </v>
      </c>
      <c r="P333" s="71">
        <f>igazgatás!P333+adók!P333+temető!P332+rendezvények!P332+'téli közf.'!P328+hosszúi.közf.!P333+'út üzemelt.'!P332+közvilágítás!P332+zöldterület!P332+'város-község'!P332+könyvtár!P332+közművelődés!P332+gyermekjólét!P332+'Egyéb szociális'!P332+'NEM KELL!!családseg.'!P332+civilszerv!P332</f>
        <v>0</v>
      </c>
    </row>
    <row r="334" spans="1:16" ht="15" customHeight="1" x14ac:dyDescent="0.2">
      <c r="A334" s="383" t="s">
        <v>100</v>
      </c>
      <c r="B334" s="383"/>
      <c r="C334" s="24" t="s">
        <v>355</v>
      </c>
      <c r="D334" s="22" t="s">
        <v>603</v>
      </c>
      <c r="E334" s="25"/>
      <c r="F334" s="71">
        <f>igazgatás!F334+adók!F334+temető!F333+rendezvények!F333+'téli közf.'!F329+hosszúi.közf.!F334+'út üzemelt.'!F333+közvilágítás!F333+zöldterület!F333+'város-község'!F333+könyvtár!F333+közművelődés!F333+gyermekjólét!F333+'Egyéb szociális'!F333+'NEM KELL!!családseg.'!F333+civilszerv!F333</f>
        <v>0</v>
      </c>
      <c r="G334" s="71">
        <f>igazgatás!G334+adók!G334+temető!G333+rendezvények!G333+'téli közf.'!G329+hosszúi.közf.!G334+'út üzemelt.'!G333+közvilágítás!G333+zöldterület!G333+'város-község'!G333+könyvtár!G333+közművelődés!G333+gyermekjólét!G333+'Egyéb szociális'!G333+'NEM KELL!!családseg.'!G333+civilszerv!G333</f>
        <v>0</v>
      </c>
      <c r="H334" s="71">
        <f>igazgatás!H334+adók!H334+temető!H333+rendezvények!H333+'téli közf.'!H329+hosszúi.közf.!H334+'út üzemelt.'!H333+közvilágítás!H333+zöldterület!H333+'város-község'!H333+könyvtár!H333+közművelődés!H333+gyermekjólét!H333+'Egyéb szociális'!H333+'NEM KELL!!családseg.'!H333+civilszerv!H333</f>
        <v>0</v>
      </c>
      <c r="I334" s="71">
        <f>igazgatás!I334+adók!I334+temető!I333+rendezvények!I333+'téli közf.'!I329+hosszúi.közf.!I334+'út üzemelt.'!I333+közvilágítás!I333+zöldterület!I333+'város-község'!I333+könyvtár!I333+közművelődés!I333+gyermekjólét!I333+'Egyéb szociális'!I333+'NEM KELL!!családseg.'!I333+civilszerv!I333</f>
        <v>0</v>
      </c>
      <c r="J334" s="133" t="str">
        <f t="shared" si="14"/>
        <v xml:space="preserve"> </v>
      </c>
      <c r="K334" s="71">
        <f>igazgatás!K334+adók!K334+temető!K333+rendezvények!K333+'téli közf.'!K329+hosszúi.közf.!K334+'út üzemelt.'!K333+közvilágítás!K333+zöldterület!K333+'város-község'!K333+könyvtár!K333+közművelődés!K333+gyermekjólét!K333+'Egyéb szociális'!K333+'NEM KELL!!családseg.'!K333+civilszerv!K333</f>
        <v>0</v>
      </c>
      <c r="L334" s="71">
        <f>igazgatás!L334+adók!L334+temető!L333+rendezvények!L333+'téli közf.'!L329+hosszúi.közf.!L334+'út üzemelt.'!L333+közvilágítás!L333+zöldterület!L333+'város-község'!L333+könyvtár!L333+közművelődés!L333+gyermekjólét!L333+'Egyéb szociális'!L333+'NEM KELL!!családseg.'!L333+civilszerv!L333</f>
        <v>0</v>
      </c>
      <c r="M334" s="71">
        <f>igazgatás!M334+adók!M334+temető!M333+rendezvények!M333+'téli közf.'!M329+hosszúi.közf.!M334+'út üzemelt.'!M333+közvilágítás!M333+zöldterület!M333+'város-község'!M333+könyvtár!M333+közművelődés!M333+gyermekjólét!M333+'Egyéb szociális'!M333+'NEM KELL!!családseg.'!M333+civilszerv!M333</f>
        <v>0</v>
      </c>
      <c r="N334" s="71">
        <f>igazgatás!N334+adók!N334+temető!N333+rendezvények!N333+'téli közf.'!N329+hosszúi.közf.!N334+'út üzemelt.'!N333+közvilágítás!N333+zöldterület!N333+'város-község'!N333+könyvtár!N333+közművelődés!N333+gyermekjólét!N333+'Egyéb szociális'!N333+'NEM KELL!!családseg.'!N333+civilszerv!N333</f>
        <v>0</v>
      </c>
      <c r="O334" s="133" t="str">
        <f t="shared" si="16"/>
        <v xml:space="preserve"> </v>
      </c>
      <c r="P334" s="71">
        <f>igazgatás!P334+adók!P334+temető!P333+rendezvények!P333+'téli közf.'!P329+hosszúi.közf.!P334+'út üzemelt.'!P333+közvilágítás!P333+zöldterület!P333+'város-község'!P333+könyvtár!P333+közművelődés!P333+gyermekjólét!P333+'Egyéb szociális'!P333+'NEM KELL!!családseg.'!P333+civilszerv!P333</f>
        <v>0</v>
      </c>
    </row>
    <row r="335" spans="1:16" ht="15" customHeight="1" x14ac:dyDescent="0.2">
      <c r="A335" s="383" t="s">
        <v>101</v>
      </c>
      <c r="B335" s="383"/>
      <c r="C335" s="24" t="s">
        <v>604</v>
      </c>
      <c r="D335" s="22" t="s">
        <v>603</v>
      </c>
      <c r="E335" s="25"/>
      <c r="F335" s="71">
        <f>igazgatás!F335+adók!F335+temető!F334+rendezvények!F334+'téli közf.'!F330+hosszúi.közf.!F335+'út üzemelt.'!F334+közvilágítás!F334+zöldterület!F334+'város-község'!F334+könyvtár!F334+közművelődés!F334+gyermekjólét!F334+'Egyéb szociális'!F334+'NEM KELL!!családseg.'!F334+civilszerv!F334</f>
        <v>0</v>
      </c>
      <c r="G335" s="71">
        <f>igazgatás!G335+adók!G335+temető!G334+rendezvények!G334+'téli közf.'!G330+hosszúi.közf.!G335+'út üzemelt.'!G334+közvilágítás!G334+zöldterület!G334+'város-község'!G334+könyvtár!G334+közművelődés!G334+gyermekjólét!G334+'Egyéb szociális'!G334+'NEM KELL!!családseg.'!G334+civilszerv!G334</f>
        <v>0</v>
      </c>
      <c r="H335" s="71">
        <f>igazgatás!H335+adók!H335+temető!H334+rendezvények!H334+'téli közf.'!H330+hosszúi.közf.!H335+'út üzemelt.'!H334+közvilágítás!H334+zöldterület!H334+'város-község'!H334+könyvtár!H334+közművelődés!H334+gyermekjólét!H334+'Egyéb szociális'!H334+'NEM KELL!!családseg.'!H334+civilszerv!H334</f>
        <v>0</v>
      </c>
      <c r="I335" s="71">
        <f>igazgatás!I335+adók!I335+temető!I334+rendezvények!I334+'téli közf.'!I330+hosszúi.közf.!I335+'út üzemelt.'!I334+közvilágítás!I334+zöldterület!I334+'város-község'!I334+könyvtár!I334+közművelődés!I334+gyermekjólét!I334+'Egyéb szociális'!I334+'NEM KELL!!családseg.'!I334+civilszerv!I334</f>
        <v>0</v>
      </c>
      <c r="J335" s="133" t="str">
        <f t="shared" si="14"/>
        <v xml:space="preserve"> </v>
      </c>
      <c r="K335" s="71">
        <f>igazgatás!K335+adók!K335+temető!K334+rendezvények!K334+'téli közf.'!K330+hosszúi.közf.!K335+'út üzemelt.'!K334+közvilágítás!K334+zöldterület!K334+'város-község'!K334+könyvtár!K334+közművelődés!K334+gyermekjólét!K334+'Egyéb szociális'!K334+'NEM KELL!!családseg.'!K334+civilszerv!K334</f>
        <v>0</v>
      </c>
      <c r="L335" s="71">
        <f>igazgatás!L335+adók!L335+temető!L334+rendezvények!L334+'téli közf.'!L330+hosszúi.közf.!L335+'út üzemelt.'!L334+közvilágítás!L334+zöldterület!L334+'város-község'!L334+könyvtár!L334+közművelődés!L334+gyermekjólét!L334+'Egyéb szociális'!L334+'NEM KELL!!családseg.'!L334+civilszerv!L334</f>
        <v>0</v>
      </c>
      <c r="M335" s="71">
        <f>igazgatás!M335+adók!M335+temető!M334+rendezvények!M334+'téli közf.'!M330+hosszúi.közf.!M335+'út üzemelt.'!M334+közvilágítás!M334+zöldterület!M334+'város-község'!M334+könyvtár!M334+közművelődés!M334+gyermekjólét!M334+'Egyéb szociális'!M334+'NEM KELL!!családseg.'!M334+civilszerv!M334</f>
        <v>0</v>
      </c>
      <c r="N335" s="71">
        <f>igazgatás!N335+adók!N335+temető!N334+rendezvények!N334+'téli közf.'!N330+hosszúi.közf.!N335+'út üzemelt.'!N334+közvilágítás!N334+zöldterület!N334+'város-község'!N334+könyvtár!N334+közművelődés!N334+gyermekjólét!N334+'Egyéb szociális'!N334+'NEM KELL!!családseg.'!N334+civilszerv!N334</f>
        <v>0</v>
      </c>
      <c r="O335" s="133" t="str">
        <f t="shared" si="16"/>
        <v xml:space="preserve"> </v>
      </c>
      <c r="P335" s="71">
        <f>igazgatás!P335+adók!P335+temető!P334+rendezvények!P334+'téli közf.'!P330+hosszúi.közf.!P335+'út üzemelt.'!P334+közvilágítás!P334+zöldterület!P334+'város-község'!P334+könyvtár!P334+közművelődés!P334+gyermekjólét!P334+'Egyéb szociális'!P334+'NEM KELL!!családseg.'!P334+civilszerv!P334</f>
        <v>0</v>
      </c>
    </row>
    <row r="336" spans="1:16" ht="15" customHeight="1" x14ac:dyDescent="0.2">
      <c r="A336" s="383" t="s">
        <v>102</v>
      </c>
      <c r="B336" s="383"/>
      <c r="C336" s="3" t="s">
        <v>605</v>
      </c>
      <c r="D336" s="22" t="s">
        <v>606</v>
      </c>
      <c r="E336" s="23"/>
      <c r="F336" s="71">
        <f>igazgatás!F336+adók!F336+temető!F335+rendezvények!F335+'téli közf.'!F331+hosszúi.közf.!F336+'út üzemelt.'!F335+közvilágítás!F335+zöldterület!F335+'város-község'!F335+könyvtár!F335+közművelődés!F335+gyermekjólét!F335+'Egyéb szociális'!F335+'NEM KELL!!családseg.'!F335+civilszerv!F335</f>
        <v>0</v>
      </c>
      <c r="G336" s="71">
        <f>igazgatás!G336+adók!G336+temető!G335+rendezvények!G335+'téli közf.'!G331+hosszúi.közf.!G336+'út üzemelt.'!G335+közvilágítás!G335+zöldterület!G335+'város-község'!G335+könyvtár!G335+közművelődés!G335+gyermekjólét!G335+'Egyéb szociális'!G335+'NEM KELL!!családseg.'!G335+civilszerv!G335</f>
        <v>0</v>
      </c>
      <c r="H336" s="71">
        <f>igazgatás!H336+adók!H336+temető!H335+rendezvények!H335+'téli közf.'!H331+hosszúi.közf.!H336+'út üzemelt.'!H335+közvilágítás!H335+zöldterület!H335+'város-község'!H335+könyvtár!H335+közművelődés!H335+gyermekjólét!H335+'Egyéb szociális'!H335+'NEM KELL!!családseg.'!H335+civilszerv!H335</f>
        <v>0</v>
      </c>
      <c r="I336" s="71">
        <f>igazgatás!I336+adók!I336+temető!I335+rendezvények!I335+'téli közf.'!I331+hosszúi.közf.!I336+'út üzemelt.'!I335+közvilágítás!I335+zöldterület!I335+'város-község'!I335+könyvtár!I335+közművelődés!I335+gyermekjólét!I335+'Egyéb szociális'!I335+'NEM KELL!!családseg.'!I335+civilszerv!I335</f>
        <v>0</v>
      </c>
      <c r="J336" s="133" t="str">
        <f t="shared" si="14"/>
        <v xml:space="preserve"> </v>
      </c>
      <c r="K336" s="71">
        <f>igazgatás!K336+adók!K336+temető!K335+rendezvények!K335+'téli közf.'!K331+hosszúi.közf.!K336+'út üzemelt.'!K335+közvilágítás!K335+zöldterület!K335+'város-község'!K335+könyvtár!K335+közművelődés!K335+gyermekjólét!K335+'Egyéb szociális'!K335+'NEM KELL!!családseg.'!K335+civilszerv!K335</f>
        <v>0</v>
      </c>
      <c r="L336" s="71">
        <f>igazgatás!L336+adók!L336+temető!L335+rendezvények!L335+'téli közf.'!L331+hosszúi.közf.!L336+'út üzemelt.'!L335+közvilágítás!L335+zöldterület!L335+'város-község'!L335+könyvtár!L335+közművelődés!L335+gyermekjólét!L335+'Egyéb szociális'!L335+'NEM KELL!!családseg.'!L335+civilszerv!L335</f>
        <v>0</v>
      </c>
      <c r="M336" s="71">
        <f>igazgatás!M336+adók!M336+temető!M335+rendezvények!M335+'téli közf.'!M331+hosszúi.közf.!M336+'út üzemelt.'!M335+közvilágítás!M335+zöldterület!M335+'város-község'!M335+könyvtár!M335+közművelődés!M335+gyermekjólét!M335+'Egyéb szociális'!M335+'NEM KELL!!családseg.'!M335+civilszerv!M335</f>
        <v>0</v>
      </c>
      <c r="N336" s="71">
        <f>igazgatás!N336+adók!N336+temető!N335+rendezvények!N335+'téli közf.'!N331+hosszúi.közf.!N336+'út üzemelt.'!N335+közvilágítás!N335+zöldterület!N335+'város-község'!N335+könyvtár!N335+közművelődés!N335+gyermekjólét!N335+'Egyéb szociális'!N335+'NEM KELL!!családseg.'!N335+civilszerv!N335</f>
        <v>0</v>
      </c>
      <c r="O336" s="133" t="str">
        <f t="shared" si="16"/>
        <v xml:space="preserve"> </v>
      </c>
      <c r="P336" s="71">
        <f>igazgatás!P336+adók!P336+temető!P335+rendezvények!P335+'téli közf.'!P331+hosszúi.közf.!P336+'út üzemelt.'!P335+közvilágítás!P335+zöldterület!P335+'város-község'!P335+könyvtár!P335+közművelődés!P335+gyermekjólét!P335+'Egyéb szociális'!P335+'NEM KELL!!családseg.'!P335+civilszerv!P335</f>
        <v>0</v>
      </c>
    </row>
    <row r="337" spans="1:16" ht="15" customHeight="1" x14ac:dyDescent="0.2">
      <c r="A337" s="383" t="s">
        <v>103</v>
      </c>
      <c r="B337" s="383"/>
      <c r="C337" s="24" t="s">
        <v>607</v>
      </c>
      <c r="D337" s="22" t="s">
        <v>606</v>
      </c>
      <c r="E337" s="25"/>
      <c r="F337" s="71">
        <f>igazgatás!F337+adók!F337+temető!F336+rendezvények!F336+'téli közf.'!F332+hosszúi.közf.!F337+'út üzemelt.'!F336+közvilágítás!F336+zöldterület!F336+'város-község'!F336+könyvtár!F336+közművelődés!F336+gyermekjólét!F336+'Egyéb szociális'!F336+'NEM KELL!!családseg.'!F336+civilszerv!F336</f>
        <v>0</v>
      </c>
      <c r="G337" s="71">
        <f>igazgatás!G337+adók!G337+temető!G336+rendezvények!G336+'téli közf.'!G332+hosszúi.közf.!G337+'út üzemelt.'!G336+közvilágítás!G336+zöldterület!G336+'város-község'!G336+könyvtár!G336+közművelődés!G336+gyermekjólét!G336+'Egyéb szociális'!G336+'NEM KELL!!családseg.'!G336+civilszerv!G336</f>
        <v>0</v>
      </c>
      <c r="H337" s="71">
        <f>igazgatás!H337+adók!H337+temető!H336+rendezvények!H336+'téli közf.'!H332+hosszúi.közf.!H337+'út üzemelt.'!H336+közvilágítás!H336+zöldterület!H336+'város-község'!H336+könyvtár!H336+közművelődés!H336+gyermekjólét!H336+'Egyéb szociális'!H336+'NEM KELL!!családseg.'!H336+civilszerv!H336</f>
        <v>0</v>
      </c>
      <c r="I337" s="71">
        <f>igazgatás!I337+adók!I337+temető!I336+rendezvények!I336+'téli közf.'!I332+hosszúi.közf.!I337+'út üzemelt.'!I336+közvilágítás!I336+zöldterület!I336+'város-község'!I336+könyvtár!I336+közművelődés!I336+gyermekjólét!I336+'Egyéb szociális'!I336+'NEM KELL!!családseg.'!I336+civilszerv!I336</f>
        <v>0</v>
      </c>
      <c r="J337" s="133" t="str">
        <f t="shared" si="14"/>
        <v xml:space="preserve"> </v>
      </c>
      <c r="K337" s="71">
        <f>igazgatás!K337+adók!K337+temető!K336+rendezvények!K336+'téli közf.'!K332+hosszúi.közf.!K337+'út üzemelt.'!K336+közvilágítás!K336+zöldterület!K336+'város-község'!K336+könyvtár!K336+közművelődés!K336+gyermekjólét!K336+'Egyéb szociális'!K336+'NEM KELL!!családseg.'!K336+civilszerv!K336</f>
        <v>0</v>
      </c>
      <c r="L337" s="71">
        <f>igazgatás!L337+adók!L337+temető!L336+rendezvények!L336+'téli közf.'!L332+hosszúi.közf.!L337+'út üzemelt.'!L336+közvilágítás!L336+zöldterület!L336+'város-község'!L336+könyvtár!L336+közművelődés!L336+gyermekjólét!L336+'Egyéb szociális'!L336+'NEM KELL!!családseg.'!L336+civilszerv!L336</f>
        <v>0</v>
      </c>
      <c r="M337" s="71">
        <f>igazgatás!M337+adók!M337+temető!M336+rendezvények!M336+'téli közf.'!M332+hosszúi.közf.!M337+'út üzemelt.'!M336+közvilágítás!M336+zöldterület!M336+'város-község'!M336+könyvtár!M336+közművelődés!M336+gyermekjólét!M336+'Egyéb szociális'!M336+'NEM KELL!!családseg.'!M336+civilszerv!M336</f>
        <v>0</v>
      </c>
      <c r="N337" s="71">
        <f>igazgatás!N337+adók!N337+temető!N336+rendezvények!N336+'téli közf.'!N332+hosszúi.közf.!N337+'út üzemelt.'!N336+közvilágítás!N336+zöldterület!N336+'város-község'!N336+könyvtár!N336+közművelődés!N336+gyermekjólét!N336+'Egyéb szociális'!N336+'NEM KELL!!családseg.'!N336+civilszerv!N336</f>
        <v>0</v>
      </c>
      <c r="O337" s="133" t="str">
        <f t="shared" si="16"/>
        <v xml:space="preserve"> </v>
      </c>
      <c r="P337" s="71">
        <f>igazgatás!P337+adók!P337+temető!P336+rendezvények!P336+'téli közf.'!P332+hosszúi.közf.!P337+'út üzemelt.'!P336+közvilágítás!P336+zöldterület!P336+'város-község'!P336+könyvtár!P336+közművelődés!P336+gyermekjólét!P336+'Egyéb szociális'!P336+'NEM KELL!!családseg.'!P336+civilszerv!P336</f>
        <v>0</v>
      </c>
    </row>
    <row r="338" spans="1:16" ht="25.5" customHeight="1" x14ac:dyDescent="0.2">
      <c r="A338" s="383" t="s">
        <v>104</v>
      </c>
      <c r="B338" s="383"/>
      <c r="C338" s="24" t="s">
        <v>608</v>
      </c>
      <c r="D338" s="22" t="s">
        <v>606</v>
      </c>
      <c r="E338" s="25"/>
      <c r="F338" s="71">
        <f>igazgatás!F338+adók!F338+temető!F337+rendezvények!F337+'téli közf.'!F333+hosszúi.közf.!F338+'út üzemelt.'!F337+közvilágítás!F337+zöldterület!F337+'város-község'!F337+könyvtár!F337+közművelődés!F337+gyermekjólét!F337+'Egyéb szociális'!F337+'NEM KELL!!családseg.'!F337+civilszerv!F337</f>
        <v>0</v>
      </c>
      <c r="G338" s="71">
        <f>igazgatás!G338+adók!G338+temető!G337+rendezvények!G337+'téli közf.'!G333+hosszúi.közf.!G338+'út üzemelt.'!G337+közvilágítás!G337+zöldterület!G337+'város-község'!G337+könyvtár!G337+közművelődés!G337+gyermekjólét!G337+'Egyéb szociális'!G337+'NEM KELL!!családseg.'!G337+civilszerv!G337</f>
        <v>0</v>
      </c>
      <c r="H338" s="71">
        <f>igazgatás!H338+adók!H338+temető!H337+rendezvények!H337+'téli közf.'!H333+hosszúi.közf.!H338+'út üzemelt.'!H337+közvilágítás!H337+zöldterület!H337+'város-község'!H337+könyvtár!H337+közművelődés!H337+gyermekjólét!H337+'Egyéb szociális'!H337+'NEM KELL!!családseg.'!H337+civilszerv!H337</f>
        <v>0</v>
      </c>
      <c r="I338" s="71">
        <f>igazgatás!I338+adók!I338+temető!I337+rendezvények!I337+'téli közf.'!I333+hosszúi.közf.!I338+'út üzemelt.'!I337+közvilágítás!I337+zöldterület!I337+'város-község'!I337+könyvtár!I337+közművelődés!I337+gyermekjólét!I337+'Egyéb szociális'!I337+'NEM KELL!!családseg.'!I337+civilszerv!I337</f>
        <v>0</v>
      </c>
      <c r="J338" s="133" t="str">
        <f t="shared" si="14"/>
        <v xml:space="preserve"> </v>
      </c>
      <c r="K338" s="71">
        <f>igazgatás!K338+adók!K338+temető!K337+rendezvények!K337+'téli közf.'!K333+hosszúi.közf.!K338+'út üzemelt.'!K337+közvilágítás!K337+zöldterület!K337+'város-község'!K337+könyvtár!K337+közművelődés!K337+gyermekjólét!K337+'Egyéb szociális'!K337+'NEM KELL!!családseg.'!K337+civilszerv!K337</f>
        <v>0</v>
      </c>
      <c r="L338" s="71">
        <f>igazgatás!L338+adók!L338+temető!L337+rendezvények!L337+'téli közf.'!L333+hosszúi.közf.!L338+'út üzemelt.'!L337+közvilágítás!L337+zöldterület!L337+'város-község'!L337+könyvtár!L337+közművelődés!L337+gyermekjólét!L337+'Egyéb szociális'!L337+'NEM KELL!!családseg.'!L337+civilszerv!L337</f>
        <v>0</v>
      </c>
      <c r="M338" s="71">
        <f>igazgatás!M338+adók!M338+temető!M337+rendezvények!M337+'téli közf.'!M333+hosszúi.közf.!M338+'út üzemelt.'!M337+közvilágítás!M337+zöldterület!M337+'város-község'!M337+könyvtár!M337+közművelődés!M337+gyermekjólét!M337+'Egyéb szociális'!M337+'NEM KELL!!családseg.'!M337+civilszerv!M337</f>
        <v>0</v>
      </c>
      <c r="N338" s="71">
        <f>igazgatás!N338+adók!N338+temető!N337+rendezvények!N337+'téli közf.'!N333+hosszúi.közf.!N338+'út üzemelt.'!N337+közvilágítás!N337+zöldterület!N337+'város-község'!N337+könyvtár!N337+közművelődés!N337+gyermekjólét!N337+'Egyéb szociális'!N337+'NEM KELL!!családseg.'!N337+civilszerv!N337</f>
        <v>0</v>
      </c>
      <c r="O338" s="133" t="str">
        <f t="shared" si="16"/>
        <v xml:space="preserve"> </v>
      </c>
      <c r="P338" s="71">
        <f>igazgatás!P338+adók!P338+temető!P337+rendezvények!P337+'téli közf.'!P333+hosszúi.közf.!P338+'út üzemelt.'!P337+közvilágítás!P337+zöldterület!P337+'város-község'!P337+könyvtár!P337+közművelődés!P337+gyermekjólét!P337+'Egyéb szociális'!P337+'NEM KELL!!családseg.'!P337+civilszerv!P337</f>
        <v>0</v>
      </c>
    </row>
    <row r="339" spans="1:16" ht="15" customHeight="1" x14ac:dyDescent="0.2">
      <c r="A339" s="383" t="s">
        <v>107</v>
      </c>
      <c r="B339" s="383"/>
      <c r="C339" s="24" t="s">
        <v>609</v>
      </c>
      <c r="D339" s="22" t="s">
        <v>606</v>
      </c>
      <c r="E339" s="25"/>
      <c r="F339" s="71">
        <f>igazgatás!F339+adók!F339+temető!F338+rendezvények!F338+'téli közf.'!F334+hosszúi.közf.!F339+'út üzemelt.'!F338+közvilágítás!F338+zöldterület!F338+'város-község'!F338+könyvtár!F338+közművelődés!F338+gyermekjólét!F338+'Egyéb szociális'!F338+'NEM KELL!!családseg.'!F338+civilszerv!F338</f>
        <v>0</v>
      </c>
      <c r="G339" s="71">
        <f>igazgatás!G339+adók!G339+temető!G338+rendezvények!G338+'téli közf.'!G334+hosszúi.közf.!G339+'út üzemelt.'!G338+közvilágítás!G338+zöldterület!G338+'város-község'!G338+könyvtár!G338+közművelődés!G338+gyermekjólét!G338+'Egyéb szociális'!G338+'NEM KELL!!családseg.'!G338+civilszerv!G338</f>
        <v>0</v>
      </c>
      <c r="H339" s="71">
        <f>igazgatás!H339+adók!H339+temető!H338+rendezvények!H338+'téli közf.'!H334+hosszúi.közf.!H339+'út üzemelt.'!H338+közvilágítás!H338+zöldterület!H338+'város-község'!H338+könyvtár!H338+közművelődés!H338+gyermekjólét!H338+'Egyéb szociális'!H338+'NEM KELL!!családseg.'!H338+civilszerv!H338</f>
        <v>0</v>
      </c>
      <c r="I339" s="71">
        <f>igazgatás!I339+adók!I339+temető!I338+rendezvények!I338+'téli közf.'!I334+hosszúi.közf.!I339+'út üzemelt.'!I338+közvilágítás!I338+zöldterület!I338+'város-község'!I338+könyvtár!I338+közművelődés!I338+gyermekjólét!I338+'Egyéb szociális'!I338+'NEM KELL!!családseg.'!I338+civilszerv!I338</f>
        <v>0</v>
      </c>
      <c r="J339" s="133" t="str">
        <f t="shared" si="14"/>
        <v xml:space="preserve"> </v>
      </c>
      <c r="K339" s="71">
        <f>igazgatás!K339+adók!K339+temető!K338+rendezvények!K338+'téli közf.'!K334+hosszúi.közf.!K339+'út üzemelt.'!K338+közvilágítás!K338+zöldterület!K338+'város-község'!K338+könyvtár!K338+közművelődés!K338+gyermekjólét!K338+'Egyéb szociális'!K338+'NEM KELL!!családseg.'!K338+civilszerv!K338</f>
        <v>0</v>
      </c>
      <c r="L339" s="71">
        <f>igazgatás!L339+adók!L339+temető!L338+rendezvények!L338+'téli közf.'!L334+hosszúi.közf.!L339+'út üzemelt.'!L338+közvilágítás!L338+zöldterület!L338+'város-község'!L338+könyvtár!L338+közművelődés!L338+gyermekjólét!L338+'Egyéb szociális'!L338+'NEM KELL!!családseg.'!L338+civilszerv!L338</f>
        <v>0</v>
      </c>
      <c r="M339" s="71">
        <f>igazgatás!M339+adók!M339+temető!M338+rendezvények!M338+'téli közf.'!M334+hosszúi.közf.!M339+'út üzemelt.'!M338+közvilágítás!M338+zöldterület!M338+'város-község'!M338+könyvtár!M338+közművelődés!M338+gyermekjólét!M338+'Egyéb szociális'!M338+'NEM KELL!!családseg.'!M338+civilszerv!M338</f>
        <v>0</v>
      </c>
      <c r="N339" s="71">
        <f>igazgatás!N339+adók!N339+temető!N338+rendezvények!N338+'téli közf.'!N334+hosszúi.közf.!N339+'út üzemelt.'!N338+közvilágítás!N338+zöldterület!N338+'város-község'!N338+könyvtár!N338+közművelődés!N338+gyermekjólét!N338+'Egyéb szociális'!N338+'NEM KELL!!családseg.'!N338+civilszerv!N338</f>
        <v>0</v>
      </c>
      <c r="O339" s="133" t="str">
        <f t="shared" si="16"/>
        <v xml:space="preserve"> </v>
      </c>
      <c r="P339" s="71">
        <f>igazgatás!P339+adók!P339+temető!P338+rendezvények!P338+'téli közf.'!P334+hosszúi.közf.!P339+'út üzemelt.'!P338+közvilágítás!P338+zöldterület!P338+'város-község'!P338+könyvtár!P338+közművelődés!P338+gyermekjólét!P338+'Egyéb szociális'!P338+'NEM KELL!!családseg.'!P338+civilszerv!P338</f>
        <v>0</v>
      </c>
    </row>
    <row r="340" spans="1:16" x14ac:dyDescent="0.2">
      <c r="A340" s="383" t="s">
        <v>108</v>
      </c>
      <c r="B340" s="383"/>
      <c r="C340" s="3" t="s">
        <v>610</v>
      </c>
      <c r="D340" s="22" t="s">
        <v>611</v>
      </c>
      <c r="E340" s="23"/>
      <c r="F340" s="71">
        <f>igazgatás!F340+adók!F340+temető!F339+rendezvények!F339+'téli közf.'!F335+hosszúi.közf.!F340+'út üzemelt.'!F339+közvilágítás!F339+zöldterület!F339+'város-község'!F339+könyvtár!F339+közművelődés!F339+gyermekjólét!F339+'Egyéb szociális'!F339+'NEM KELL!!családseg.'!F339+civilszerv!F339</f>
        <v>35</v>
      </c>
      <c r="G340" s="71">
        <f>igazgatás!G340+adók!G340+temető!G339+rendezvények!G339+'téli közf.'!G335+hosszúi.közf.!G340+'út üzemelt.'!G339+közvilágítás!G339+zöldterület!G339+'város-község'!G339+könyvtár!G339+közművelődés!G339+gyermekjólét!G339+'Egyéb szociális'!G339+'NEM KELL!!családseg.'!G339+civilszerv!G339</f>
        <v>15</v>
      </c>
      <c r="H340" s="71">
        <f>igazgatás!H340+adók!H340+temető!H339+rendezvények!H339+'téli közf.'!H335+hosszúi.közf.!H340+'út üzemelt.'!H339+közvilágítás!H339+zöldterület!H339+'város-község'!H339+könyvtár!H339+közművelődés!H339+gyermekjólét!H339+'Egyéb szociális'!H339+'NEM KELL!!családseg.'!H339+civilszerv!H339</f>
        <v>50</v>
      </c>
      <c r="I340" s="71">
        <f>igazgatás!I340+adók!I340+temető!I339+rendezvények!I339+'téli közf.'!I335+hosszúi.közf.!I340+'út üzemelt.'!I339+közvilágítás!I339+zöldterület!I339+'város-község'!I339+könyvtár!I339+közművelődés!I339+gyermekjólét!I339+'Egyéb szociális'!I339+'NEM KELL!!családseg.'!I339+civilszerv!I339</f>
        <v>358738</v>
      </c>
      <c r="J340" s="133">
        <f t="shared" si="14"/>
        <v>7174.76</v>
      </c>
      <c r="K340" s="71">
        <f>igazgatás!K340+adók!K340+temető!K339+rendezvények!K339+'téli közf.'!K335+hosszúi.közf.!K340+'út üzemelt.'!K339+közvilágítás!K339+zöldterület!K339+'város-község'!K339+könyvtár!K339+közművelődés!K339+gyermekjólét!K339+'Egyéb szociális'!K339+'NEM KELL!!családseg.'!K339+civilszerv!K339</f>
        <v>65000</v>
      </c>
      <c r="L340" s="71">
        <f>igazgatás!L340+adók!L340+temető!L339+rendezvények!L339+'téli közf.'!L335+hosszúi.közf.!L340+'út üzemelt.'!L339+közvilágítás!L339+zöldterület!L339+'város-község'!L339+könyvtár!L339+közművelődés!L339+gyermekjólét!L339+'Egyéb szociális'!L339+'NEM KELL!!családseg.'!L339+civilszerv!L339</f>
        <v>0</v>
      </c>
      <c r="M340" s="71">
        <f>igazgatás!M340+adók!M340+temető!M339+rendezvények!M339+'téli közf.'!M335+hosszúi.közf.!M340+'út üzemelt.'!M339+közvilágítás!M339+zöldterület!M339+'város-község'!M339+könyvtár!M339+közművelődés!M339+gyermekjólét!M339+'Egyéb szociális'!M339+'NEM KELL!!családseg.'!M339+civilszerv!M339</f>
        <v>65000</v>
      </c>
      <c r="N340" s="71">
        <f>igazgatás!N340+adók!N340+temető!N339+rendezvények!N339+'téli közf.'!N335+hosszúi.közf.!N340+'út üzemelt.'!N339+közvilágítás!N339+zöldterület!N339+'város-község'!N339+könyvtár!N339+közművelődés!N339+gyermekjólét!N339+'Egyéb szociális'!N339+'NEM KELL!!családseg.'!N339+civilszerv!N339</f>
        <v>15810</v>
      </c>
      <c r="O340" s="133">
        <f t="shared" si="16"/>
        <v>0.24323076923076922</v>
      </c>
      <c r="P340" s="71">
        <f>igazgatás!P340+adók!P340+temető!P339+rendezvények!P339+'téli közf.'!P335+hosszúi.közf.!P340+'út üzemelt.'!P339+közvilágítás!P339+zöldterület!P339+'város-község'!P339+könyvtár!P339+közművelődés!P339+gyermekjólét!P339+'Egyéb szociális'!P339+'NEM KELL!!családseg.'!P339+civilszerv!P339</f>
        <v>65000</v>
      </c>
    </row>
    <row r="341" spans="1:16" s="80" customFormat="1" ht="25.5" x14ac:dyDescent="0.25">
      <c r="A341" s="384" t="s">
        <v>109</v>
      </c>
      <c r="B341" s="384"/>
      <c r="C341" s="4" t="s">
        <v>612</v>
      </c>
      <c r="D341" s="19" t="s">
        <v>613</v>
      </c>
      <c r="E341" s="26"/>
      <c r="F341" s="72">
        <f>igazgatás!F341+adók!F341+temető!F340+rendezvények!F340+'téli közf.'!F336+hosszúi.közf.!F341+'út üzemelt.'!F340+közvilágítás!F340+zöldterület!F340+'város-község'!F340+könyvtár!F340+közművelődés!F340+gyermekjólét!F340+'Egyéb szociális'!F340+'NEM KELL!!családseg.'!F340+civilszerv!F340</f>
        <v>1715</v>
      </c>
      <c r="G341" s="72">
        <f>igazgatás!G341+adók!G341+temető!G340+rendezvények!G340+'téli közf.'!G336+hosszúi.közf.!G341+'út üzemelt.'!G340+közvilágítás!G340+zöldterület!G340+'város-község'!G340+könyvtár!G340+közművelődés!G340+gyermekjólét!G340+'Egyéb szociális'!G340+'NEM KELL!!családseg.'!G340+civilszerv!G340</f>
        <v>89</v>
      </c>
      <c r="H341" s="72">
        <f>igazgatás!H341+adók!H341+temető!H340+rendezvények!H340+'téli közf.'!H336+hosszúi.közf.!H341+'út üzemelt.'!H340+közvilágítás!H340+zöldterület!H340+'város-község'!H340+könyvtár!H340+közművelődés!H340+gyermekjólét!H340+'Egyéb szociális'!H340+'NEM KELL!!családseg.'!H340+civilszerv!H340</f>
        <v>1804</v>
      </c>
      <c r="I341" s="72">
        <f>Fertőző!I340+igazgatás!I341+adók!I341+temető!I340+rendezvények!I340+'téli közf.'!I336+hosszúi.közf.!I341+'út üzemelt.'!I340+közvilágítás!I340+zöldterület!I340+'város-község'!I340+könyvtár!I340+közművelődés!I340+gyermekjólét!I340+'Egyéb szociális'!I340+'NEM KELL!!családseg.'!I340+civilszerv!I340+'Int-en kív.gy.étk.'!I340</f>
        <v>2102477</v>
      </c>
      <c r="J341" s="72" t="e">
        <f>Fertőző!J340+igazgatás!J341+adók!J341+temető!J340+rendezvények!J340+'téli közf.'!J336+hosszúi.közf.!J341+'út üzemelt.'!J340+közvilágítás!J340+zöldterület!J340+'város-község'!J340+könyvtár!J340+közművelődés!J340+gyermekjólét!J340+'Egyéb szociális'!J340+'NEM KELL!!családseg.'!J340+civilszerv!J340+'Int-en kív.gy.étk.'!J340</f>
        <v>#VALUE!</v>
      </c>
      <c r="K341" s="72">
        <f>Fertőző!K340+igazgatás!K341+adók!K341+temető!K340+rendezvények!K340+'téli közf.'!K336+hosszúi.közf.!K341+'út üzemelt.'!K340+közvilágítás!K340+zöldterület!K340+'város-község'!K340+könyvtár!K340+közművelődés!K340+gyermekjólét!K340+'Egyéb szociális'!K340+'NEM KELL!!családseg.'!K340+civilszerv!K340+'Int-en kív.gy.étk.'!K340</f>
        <v>3026770</v>
      </c>
      <c r="L341" s="72">
        <f>Fertőző!L340+igazgatás!L341+adók!L341+temető!L340+rendezvények!L340+'téli közf.'!L336+hosszúi.közf.!L341+'út üzemelt.'!L340+közvilágítás!L340+zöldterület!L340+'város-község'!L340+könyvtár!L340+közművelődés!L340+gyermekjólét!L340+'Egyéb szociális'!L340+'NEM KELL!!családseg.'!L340+civilszerv!L340+'Int-en kív.gy.étk.'!L340</f>
        <v>-33400</v>
      </c>
      <c r="M341" s="72">
        <f>Fertőző!M340+igazgatás!M341+adók!M341+temető!M340+rendezvények!M340+'téli közf.'!M336+hosszúi.közf.!M341+'út üzemelt.'!M340+közvilágítás!M340+zöldterület!M340+'város-község'!M340+könyvtár!M340+közművelődés!M340+gyermekjólét!M340+'Egyéb szociális'!M340+'NEM KELL!!családseg.'!M340+civilszerv!M340+'Int-en kív.gy.étk.'!M340</f>
        <v>2993370</v>
      </c>
      <c r="N341" s="72">
        <f>Fertőző!N340+igazgatás!N341+adók!N341+temető!N340+rendezvények!N340+'téli közf.'!N336+hosszúi.közf.!N341+'út üzemelt.'!N340+közvilágítás!N340+zöldterület!N340+'város-község'!N340+könyvtár!N340+közművelődés!N340+gyermekjólét!N340+'Egyéb szociális'!N340+'NEM KELL!!családseg.'!N340+civilszerv!N340+'Int-en kív.gy.étk.'!N340</f>
        <v>1573506</v>
      </c>
      <c r="O341" s="143">
        <f t="shared" si="16"/>
        <v>0.52566371681415924</v>
      </c>
      <c r="P341" s="72">
        <f>igazgatás!P341+adók!P341+temető!P340+rendezvények!P340+'téli közf.'!P336+hosszúi.közf.!P341+'út üzemelt.'!P340+közvilágítás!P340+zöldterület!P340+'város-község'!P340+könyvtár!P340+közművelődés!P340+gyermekjólét!P340+'Egyéb szociális'!P340+'NEM KELL!!családseg.'!P340+civilszerv!P340</f>
        <v>3026770</v>
      </c>
    </row>
    <row r="342" spans="1:16" s="80" customFormat="1" ht="15.75" x14ac:dyDescent="0.25">
      <c r="A342" s="384" t="s">
        <v>110</v>
      </c>
      <c r="B342" s="384"/>
      <c r="C342" s="4" t="s">
        <v>614</v>
      </c>
      <c r="D342" s="19" t="s">
        <v>615</v>
      </c>
      <c r="E342" s="26"/>
      <c r="F342" s="72">
        <f>igazgatás!F342+adók!F342+temető!F341+rendezvények!F341+'téli közf.'!F337+hosszúi.közf.!F342+'út üzemelt.'!F341+közvilágítás!F341+zöldterület!F341+'város-község'!F341+könyvtár!F341+közművelődés!F341+gyermekjólét!F341+'Egyéb szociális'!F341+'NEM KELL!!családseg.'!F341+civilszerv!F341</f>
        <v>8937</v>
      </c>
      <c r="G342" s="72">
        <f>igazgatás!G342+adók!G342+temető!G341+rendezvények!G341+'téli közf.'!G337+hosszúi.közf.!G342+'út üzemelt.'!G341+közvilágítás!G341+zöldterület!G341+'város-község'!G341+könyvtár!G341+közművelődés!G341+gyermekjólét!G341+'Egyéb szociális'!G341+'NEM KELL!!családseg.'!G341+civilszerv!G341</f>
        <v>775</v>
      </c>
      <c r="H342" s="72">
        <f>igazgatás!H342+adók!H342+temető!H341+rendezvények!H341+'téli közf.'!H337+hosszúi.közf.!H342+'út üzemelt.'!H341+közvilágítás!H341+zöldterület!H341+'város-község'!H341+könyvtár!H341+közművelődés!H341+gyermekjólét!H341+'Egyéb szociális'!H341+'NEM KELL!!családseg.'!H341+civilszerv!H341</f>
        <v>9712</v>
      </c>
      <c r="I342" s="72">
        <f>Fertőző!I341+igazgatás!I342+adók!I342+temető!I341+rendezvények!I341+'téli közf.'!I337+hosszúi.közf.!I342+'út üzemelt.'!I341+közvilágítás!I341+zöldterület!I341+'város-község'!I341+könyvtár!I341+közművelődés!I341+gyermekjólét!I341+'Egyéb szociális'!I341+'NEM KELL!!családseg.'!I341+civilszerv!I341+'Int-en kív.gy.étk.'!I341</f>
        <v>12669073</v>
      </c>
      <c r="J342" s="72" t="e">
        <f>Fertőző!J341+igazgatás!J342+adók!J342+temető!J341+rendezvények!J341+'téli közf.'!J337+hosszúi.közf.!J342+'út üzemelt.'!J341+közvilágítás!J341+zöldterület!J341+'város-község'!J341+könyvtár!J341+közművelődés!J341+gyermekjólét!J341+'Egyéb szociális'!J341+'NEM KELL!!családseg.'!J341+civilszerv!J341+'Int-en kív.gy.étk.'!J341</f>
        <v>#VALUE!</v>
      </c>
      <c r="K342" s="72">
        <f>Fertőző!K341+igazgatás!K342+adók!K342+temető!K341+rendezvények!K341+'téli közf.'!K337+hosszúi.közf.!K342+'út üzemelt.'!K341+közvilágítás!K341+zöldterület!K341+'város-község'!K341+könyvtár!K341+közművelődés!K341+gyermekjólét!K341+'Egyéb szociális'!K341+'NEM KELL!!családseg.'!K341+civilszerv!K341+'Int-en kív.gy.étk.'!K341</f>
        <v>14688941</v>
      </c>
      <c r="L342" s="72">
        <f>Fertőző!L341+igazgatás!L342+adók!L342+temető!L341+rendezvények!L341+'téli közf.'!L337+hosszúi.közf.!L342+'út üzemelt.'!L341+közvilágítás!L341+zöldterület!L341+'város-község'!L341+könyvtár!L341+közművelődés!L341+gyermekjólét!L341+'Egyéb szociális'!L341+'NEM KELL!!családseg.'!L341+civilszerv!L341+'Int-en kív.gy.étk.'!L341</f>
        <v>1410474</v>
      </c>
      <c r="M342" s="72">
        <f>Fertőző!M341+igazgatás!M342+adók!M342+temető!M341+rendezvények!M341+'téli közf.'!M337+hosszúi.közf.!M342+'út üzemelt.'!M341+közvilágítás!M341+zöldterület!M341+'város-község'!M341+könyvtár!M341+közművelődés!M341+gyermekjólét!M341+'Egyéb szociális'!M341+'NEM KELL!!családseg.'!M341+civilszerv!M341+'Int-en kív.gy.étk.'!M341</f>
        <v>16099415</v>
      </c>
      <c r="N342" s="72">
        <f>Fertőző!N341+igazgatás!N342+adók!N342+temető!N341+rendezvények!N341+'téli közf.'!N337+hosszúi.közf.!N342+'út üzemelt.'!N341+közvilágítás!N341+zöldterület!N341+'város-község'!N341+könyvtár!N341+közművelődés!N341+gyermekjólét!N341+'Egyéb szociális'!N341+'NEM KELL!!családseg.'!N341+civilszerv!N341+'Int-en kív.gy.étk.'!N341</f>
        <v>11223792</v>
      </c>
      <c r="O342" s="143">
        <f t="shared" si="16"/>
        <v>0.69715526930636917</v>
      </c>
      <c r="P342" s="72">
        <f>igazgatás!P342+adók!P342+temető!P341+rendezvények!P341+'téli közf.'!P337+hosszúi.közf.!P342+'út üzemelt.'!P341+közvilágítás!P341+zöldterület!P341+'város-község'!P341+könyvtár!P341+közművelődés!P341+gyermekjólét!P341+'Egyéb szociális'!P341+'NEM KELL!!családseg.'!P341+civilszerv!P341</f>
        <v>14688941</v>
      </c>
    </row>
    <row r="343" spans="1:16" x14ac:dyDescent="0.2">
      <c r="A343" s="383" t="s">
        <v>111</v>
      </c>
      <c r="B343" s="383"/>
      <c r="C343" s="5" t="s">
        <v>616</v>
      </c>
      <c r="D343" s="22" t="s">
        <v>617</v>
      </c>
      <c r="E343" s="29"/>
      <c r="F343" s="71">
        <f>igazgatás!F343+adók!F343+temető!F342+rendezvények!F342+'téli közf.'!F338+hosszúi.közf.!F343+'út üzemelt.'!F342+közvilágítás!F342+zöldterület!F342+'város-község'!F342+könyvtár!F342+közművelődés!F342+gyermekjólét!F342+'Egyéb szociális'!F342+'NEM KELL!!családseg.'!F342+civilszerv!F342</f>
        <v>0</v>
      </c>
      <c r="G343" s="71">
        <f>igazgatás!G343+adók!G343+temető!G342+rendezvények!G342+'téli közf.'!G338+hosszúi.közf.!G343+'út üzemelt.'!G342+közvilágítás!G342+zöldterület!G342+'város-község'!G342+könyvtár!G342+közművelődés!G342+gyermekjólét!G342+'Egyéb szociális'!G342+'NEM KELL!!családseg.'!G342+civilszerv!G342</f>
        <v>0</v>
      </c>
      <c r="H343" s="71">
        <f>igazgatás!H343+adók!H343+temető!H342+rendezvények!H342+'téli közf.'!H338+hosszúi.közf.!H343+'út üzemelt.'!H342+közvilágítás!H342+zöldterület!H342+'város-község'!H342+könyvtár!H342+közművelődés!H342+gyermekjólét!H342+'Egyéb szociális'!H342+'NEM KELL!!családseg.'!H342+civilszerv!H342</f>
        <v>0</v>
      </c>
      <c r="I343" s="71">
        <f>igazgatás!I343+adók!I343+temető!I342+rendezvények!I342+'téli közf.'!I338+hosszúi.közf.!I343+'út üzemelt.'!I342+közvilágítás!I342+zöldterület!I342+'város-község'!I342+könyvtár!I342+közművelődés!I342+gyermekjólét!I342+'Egyéb szociális'!I342+'NEM KELL!!családseg.'!I342+civilszerv!I342</f>
        <v>0</v>
      </c>
      <c r="J343" s="133" t="str">
        <f t="shared" si="14"/>
        <v xml:space="preserve"> </v>
      </c>
      <c r="K343" s="71">
        <f>igazgatás!K343+adók!K343+temető!K342+rendezvények!K342+'téli közf.'!K338+hosszúi.közf.!K343+'út üzemelt.'!K342+közvilágítás!K342+zöldterület!K342+'város-község'!K342+könyvtár!K342+közművelődés!K342+gyermekjólét!K342+'Egyéb szociális'!K342+'NEM KELL!!családseg.'!K342+civilszerv!K342</f>
        <v>0</v>
      </c>
      <c r="L343" s="71">
        <f>igazgatás!L343+adók!L343+temető!L342+rendezvények!L342+'téli közf.'!L338+hosszúi.közf.!L343+'út üzemelt.'!L342+közvilágítás!L342+zöldterület!L342+'város-község'!L342+könyvtár!L342+közművelődés!L342+gyermekjólét!L342+'Egyéb szociális'!L342+'NEM KELL!!családseg.'!L342+civilszerv!L342</f>
        <v>0</v>
      </c>
      <c r="M343" s="71">
        <f>igazgatás!M343+adók!M343+temető!M342+rendezvények!M342+'téli közf.'!M338+hosszúi.közf.!M343+'út üzemelt.'!M342+közvilágítás!M342+zöldterület!M342+'város-község'!M342+könyvtár!M342+közművelődés!M342+gyermekjólét!M342+'Egyéb szociális'!M342+'NEM KELL!!családseg.'!M342+civilszerv!M342</f>
        <v>0</v>
      </c>
      <c r="N343" s="71">
        <f>igazgatás!N343+adók!N343+temető!N342+rendezvények!N342+'téli közf.'!N338+hosszúi.közf.!N343+'út üzemelt.'!N342+közvilágítás!N342+zöldterület!N342+'város-község'!N342+könyvtár!N342+közművelődés!N342+gyermekjólét!N342+'Egyéb szociális'!N342+'NEM KELL!!családseg.'!N342+civilszerv!N342</f>
        <v>0</v>
      </c>
      <c r="O343" s="143" t="str">
        <f t="shared" si="16"/>
        <v xml:space="preserve"> </v>
      </c>
      <c r="P343" s="71">
        <f>igazgatás!P343+adók!P343+temető!P342+rendezvények!P342+'téli közf.'!P338+hosszúi.közf.!P343+'út üzemelt.'!P342+közvilágítás!P342+zöldterület!P342+'város-község'!P342+könyvtár!P342+közművelődés!P342+gyermekjólét!P342+'Egyéb szociális'!P342+'NEM KELL!!családseg.'!P342+civilszerv!P342</f>
        <v>0</v>
      </c>
    </row>
    <row r="344" spans="1:16" x14ac:dyDescent="0.2">
      <c r="A344" s="385" t="s">
        <v>112</v>
      </c>
      <c r="B344" s="385"/>
      <c r="C344" s="5" t="s">
        <v>618</v>
      </c>
      <c r="D344" s="34" t="s">
        <v>619</v>
      </c>
      <c r="E344" s="29"/>
      <c r="F344" s="71">
        <f>igazgatás!F344+adók!F344+temető!F343+rendezvények!F343+'téli közf.'!F339+hosszúi.közf.!F344+'út üzemelt.'!F343+közvilágítás!F343+zöldterület!F343+'város-község'!F343+könyvtár!F343+közművelődés!F343+gyermekjólét!F343+'Egyéb szociális'!F343+'NEM KELL!!családseg.'!F343+civilszerv!F343</f>
        <v>0</v>
      </c>
      <c r="G344" s="71">
        <f>igazgatás!G344+adók!G344+temető!G343+rendezvények!G343+'téli közf.'!G339+hosszúi.közf.!G344+'út üzemelt.'!G343+közvilágítás!G343+zöldterület!G343+'város-község'!G343+könyvtár!G343+közművelődés!G343+gyermekjólét!G343+'Egyéb szociális'!G343+'NEM KELL!!családseg.'!G343+civilszerv!G343</f>
        <v>0</v>
      </c>
      <c r="H344" s="71">
        <f>igazgatás!H344+adók!H344+temető!H343+rendezvények!H343+'téli közf.'!H339+hosszúi.közf.!H344+'út üzemelt.'!H343+közvilágítás!H343+zöldterület!H343+'város-község'!H343+könyvtár!H343+közművelődés!H343+gyermekjólét!H343+'Egyéb szociális'!H343+'NEM KELL!!családseg.'!H343+civilszerv!H343</f>
        <v>0</v>
      </c>
      <c r="I344" s="71">
        <f>igazgatás!I344+adók!I344+temető!I343+rendezvények!I343+'téli közf.'!I339+hosszúi.közf.!I344+'út üzemelt.'!I343+közvilágítás!I343+zöldterület!I343+'város-község'!I343+könyvtár!I343+közművelődés!I343+gyermekjólét!I343+'Egyéb szociális'!I343+'NEM KELL!!családseg.'!I343+civilszerv!I343+Fertőző!I343</f>
        <v>0</v>
      </c>
      <c r="J344" s="71" t="e">
        <f>igazgatás!J344+adók!J344+temető!J343+rendezvények!J343+'téli közf.'!J339+hosszúi.közf.!J344+'út üzemelt.'!J343+közvilágítás!J343+zöldterület!J343+'város-község'!J343+könyvtár!J343+közművelődés!J343+gyermekjólét!J343+'Egyéb szociális'!J343+'NEM KELL!!családseg.'!J343+civilszerv!J343+Fertőző!J343</f>
        <v>#VALUE!</v>
      </c>
      <c r="K344" s="71">
        <f>igazgatás!K344+adók!K344+temető!K343+rendezvények!K343+'téli közf.'!K339+hosszúi.közf.!K344+'út üzemelt.'!K343+közvilágítás!K343+zöldterület!K343+'város-község'!K343+könyvtár!K343+közművelődés!K343+gyermekjólét!K343+'Egyéb szociális'!K343+'NEM KELL!!családseg.'!K343+civilszerv!K343+Fertőző!K343</f>
        <v>0</v>
      </c>
      <c r="L344" s="71">
        <f>igazgatás!L344+adók!L344+temető!L343+rendezvények!L343+'téli közf.'!L339+hosszúi.közf.!L344+'út üzemelt.'!L343+közvilágítás!L343+zöldterület!L343+'város-község'!L343+könyvtár!L343+közművelődés!L343+gyermekjólét!L343+'Egyéb szociális'!L343+'NEM KELL!!családseg.'!L343+civilszerv!L343+Fertőző!L343</f>
        <v>0</v>
      </c>
      <c r="M344" s="71">
        <f>igazgatás!M344+adók!M344+temető!M343+rendezvények!M343+'téli közf.'!M339+hosszúi.közf.!M344+'út üzemelt.'!M343+közvilágítás!M343+zöldterület!M343+'város-község'!M343+könyvtár!M343+közművelődés!M343+gyermekjólét!M343+'Egyéb szociális'!M343+'NEM KELL!!családseg.'!M343+civilszerv!M343+Fertőző!M343</f>
        <v>0</v>
      </c>
      <c r="N344" s="71">
        <f>igazgatás!N344+adók!N344+temető!N343+rendezvények!N343+'téli közf.'!N339+hosszúi.közf.!N344+'út üzemelt.'!N343+közvilágítás!N343+zöldterület!N343+'város-község'!N343+könyvtár!N343+közművelődés!N343+gyermekjólét!N343+'Egyéb szociális'!N343+'NEM KELL!!családseg.'!N343+civilszerv!N343+Fertőző!N343</f>
        <v>0</v>
      </c>
      <c r="O344" s="143" t="str">
        <f t="shared" si="16"/>
        <v xml:space="preserve"> </v>
      </c>
      <c r="P344" s="71">
        <f>igazgatás!P344+adók!P344+temető!P343+rendezvények!P343+'téli közf.'!P339+hosszúi.közf.!P344+'út üzemelt.'!P343+közvilágítás!P343+zöldterület!P343+'város-község'!P343+könyvtár!P343+közművelődés!P343+gyermekjólét!P343+'Egyéb szociális'!P343+'NEM KELL!!családseg.'!P343+civilszerv!P343+Fertőző!P343</f>
        <v>0</v>
      </c>
    </row>
    <row r="345" spans="1:16" ht="15" hidden="1" customHeight="1" x14ac:dyDescent="0.2">
      <c r="A345" s="383" t="s">
        <v>113</v>
      </c>
      <c r="B345" s="383"/>
      <c r="C345" s="5" t="s">
        <v>620</v>
      </c>
      <c r="D345" s="22" t="s">
        <v>619</v>
      </c>
      <c r="E345" s="29"/>
      <c r="F345" s="71">
        <f>igazgatás!F345+adók!F345+temető!F344+rendezvények!F344+'téli közf.'!F340+hosszúi.közf.!F345+'út üzemelt.'!F344+közvilágítás!F344+zöldterület!F344+'város-község'!F344+könyvtár!F344+közművelődés!F344+gyermekjólét!F344+'Egyéb szociális'!F344+'NEM KELL!!családseg.'!F344+civilszerv!F344</f>
        <v>0</v>
      </c>
      <c r="G345" s="71">
        <f>igazgatás!G345+adók!G345+temető!G344+rendezvények!G344+'téli közf.'!G340+hosszúi.közf.!G345+'út üzemelt.'!G344+közvilágítás!G344+zöldterület!G344+'város-község'!G344+könyvtár!G344+közművelődés!G344+gyermekjólét!G344+'Egyéb szociális'!G344+'NEM KELL!!családseg.'!G344+civilszerv!G344</f>
        <v>0</v>
      </c>
      <c r="H345" s="71">
        <f>igazgatás!H345+adók!H345+temető!H344+rendezvények!H344+'téli közf.'!H340+hosszúi.közf.!H345+'út üzemelt.'!H344+közvilágítás!H344+zöldterület!H344+'város-község'!H344+könyvtár!H344+közművelődés!H344+gyermekjólét!H344+'Egyéb szociális'!H344+'NEM KELL!!családseg.'!H344+civilszerv!H344</f>
        <v>0</v>
      </c>
      <c r="I345" s="71">
        <f>igazgatás!I345+adók!I345+temető!I344+rendezvények!I344+'téli közf.'!I340+hosszúi.közf.!I345+'út üzemelt.'!I344+közvilágítás!I344+zöldterület!I344+'város-község'!I344+könyvtár!I344+közművelődés!I344+gyermekjólét!I344+'Egyéb szociális'!I344+'NEM KELL!!családseg.'!I344+civilszerv!I344+Fertőző!I344</f>
        <v>0</v>
      </c>
      <c r="J345" s="133" t="str">
        <f t="shared" si="14"/>
        <v xml:space="preserve"> </v>
      </c>
      <c r="K345" s="71">
        <f>igazgatás!K345+adók!K345+temető!K344+rendezvények!K344+'téli közf.'!K340+hosszúi.közf.!K345+'út üzemelt.'!K344+közvilágítás!K344+zöldterület!K344+'város-község'!K344+könyvtár!K344+közművelődés!K344+gyermekjólét!K344+'Egyéb szociális'!K344+'NEM KELL!!családseg.'!K344+civilszerv!K344+Fertőző!K344</f>
        <v>0</v>
      </c>
      <c r="L345" s="71">
        <f>igazgatás!L345+adók!L345+temető!L344+rendezvények!L344+'téli közf.'!L340+hosszúi.közf.!L345+'út üzemelt.'!L344+közvilágítás!L344+zöldterület!L344+'város-község'!L344+könyvtár!L344+közművelődés!L344+gyermekjólét!L344+'Egyéb szociális'!L344+'NEM KELL!!családseg.'!L344+civilszerv!L344</f>
        <v>0</v>
      </c>
      <c r="M345" s="71">
        <f>igazgatás!M345+adók!M345+temető!M344+rendezvények!M344+'téli közf.'!M340+hosszúi.közf.!M345+'út üzemelt.'!M344+közvilágítás!M344+zöldterület!M344+'város-község'!M344+könyvtár!M344+közművelődés!M344+gyermekjólét!M344+'Egyéb szociális'!M344+'NEM KELL!!családseg.'!M344+civilszerv!M344</f>
        <v>0</v>
      </c>
      <c r="N345" s="71">
        <f>igazgatás!N345+adók!N345+temető!N344+rendezvények!N344+'téli közf.'!N340+hosszúi.közf.!N345+'út üzemelt.'!N344+közvilágítás!N344+zöldterület!N344+'város-község'!N344+könyvtár!N344+közművelődés!N344+gyermekjólét!N344+'Egyéb szociális'!N344+'NEM KELL!!családseg.'!N344+civilszerv!N344+Fertőző!N344</f>
        <v>0</v>
      </c>
      <c r="O345" s="143" t="str">
        <f t="shared" si="16"/>
        <v xml:space="preserve"> </v>
      </c>
      <c r="P345" s="71">
        <f>igazgatás!P345+adók!P345+temető!P344+rendezvények!P344+'téli közf.'!P340+hosszúi.közf.!P345+'út üzemelt.'!P344+közvilágítás!P344+zöldterület!P344+'város-község'!P344+könyvtár!P344+közművelődés!P344+gyermekjólét!P344+'Egyéb szociális'!P344+'NEM KELL!!családseg.'!P344+civilszerv!P344+Fertőző!P344</f>
        <v>0</v>
      </c>
    </row>
    <row r="346" spans="1:16" ht="15" hidden="1" customHeight="1" x14ac:dyDescent="0.2">
      <c r="A346" s="383" t="s">
        <v>114</v>
      </c>
      <c r="B346" s="383"/>
      <c r="C346" s="5" t="s">
        <v>621</v>
      </c>
      <c r="D346" s="22" t="s">
        <v>619</v>
      </c>
      <c r="E346" s="29"/>
      <c r="F346" s="71">
        <f>igazgatás!F346+adók!F346+temető!F345+rendezvények!F345+'téli közf.'!F341+hosszúi.közf.!F346+'út üzemelt.'!F345+közvilágítás!F345+zöldterület!F345+'város-község'!F345+könyvtár!F345+közművelődés!F345+gyermekjólét!F345+'Egyéb szociális'!F345+'NEM KELL!!családseg.'!F345+civilszerv!F345</f>
        <v>0</v>
      </c>
      <c r="G346" s="71">
        <f>igazgatás!G346+adók!G346+temető!G345+rendezvények!G345+'téli közf.'!G341+hosszúi.közf.!G346+'út üzemelt.'!G345+közvilágítás!G345+zöldterület!G345+'város-község'!G345+könyvtár!G345+közművelődés!G345+gyermekjólét!G345+'Egyéb szociális'!G345+'NEM KELL!!családseg.'!G345+civilszerv!G345</f>
        <v>0</v>
      </c>
      <c r="H346" s="71">
        <f>igazgatás!H346+adók!H346+temető!H345+rendezvények!H345+'téli közf.'!H341+hosszúi.közf.!H346+'út üzemelt.'!H345+közvilágítás!H345+zöldterület!H345+'város-község'!H345+könyvtár!H345+közművelődés!H345+gyermekjólét!H345+'Egyéb szociális'!H345+'NEM KELL!!családseg.'!H345+civilszerv!H345</f>
        <v>0</v>
      </c>
      <c r="I346" s="71">
        <f>igazgatás!I346+adók!I346+temető!I345+rendezvények!I345+'téli közf.'!I341+hosszúi.közf.!I346+'út üzemelt.'!I345+közvilágítás!I345+zöldterület!I345+'város-község'!I345+könyvtár!I345+közművelődés!I345+gyermekjólét!I345+'Egyéb szociális'!I345+'NEM KELL!!családseg.'!I345+civilszerv!I345+Fertőző!I345</f>
        <v>0</v>
      </c>
      <c r="J346" s="133" t="str">
        <f t="shared" ref="J346:J394" si="17">IF(H346=0," ",I346/H346)</f>
        <v xml:space="preserve"> </v>
      </c>
      <c r="K346" s="71">
        <f>igazgatás!K346+adók!K346+temető!K345+rendezvények!K345+'téli közf.'!K341+hosszúi.közf.!K346+'út üzemelt.'!K345+közvilágítás!K345+zöldterület!K345+'város-község'!K345+könyvtár!K345+közművelődés!K345+gyermekjólét!K345+'Egyéb szociális'!K345+'NEM KELL!!családseg.'!K345+civilszerv!K345+Fertőző!K345</f>
        <v>0</v>
      </c>
      <c r="L346" s="71">
        <f>igazgatás!L346+adók!L346+temető!L345+rendezvények!L345+'téli közf.'!L341+hosszúi.közf.!L346+'út üzemelt.'!L345+közvilágítás!L345+zöldterület!L345+'város-község'!L345+könyvtár!L345+közművelődés!L345+gyermekjólét!L345+'Egyéb szociális'!L345+'NEM KELL!!családseg.'!L345+civilszerv!L345</f>
        <v>0</v>
      </c>
      <c r="M346" s="71">
        <f>igazgatás!M346+adók!M346+temető!M345+rendezvények!M345+'téli közf.'!M341+hosszúi.közf.!M346+'út üzemelt.'!M345+közvilágítás!M345+zöldterület!M345+'város-község'!M345+könyvtár!M345+közművelődés!M345+gyermekjólét!M345+'Egyéb szociális'!M345+'NEM KELL!!családseg.'!M345+civilszerv!M345</f>
        <v>0</v>
      </c>
      <c r="N346" s="71">
        <f>igazgatás!N346+adók!N346+temető!N345+rendezvények!N345+'téli közf.'!N341+hosszúi.közf.!N346+'út üzemelt.'!N345+közvilágítás!N345+zöldterület!N345+'város-község'!N345+könyvtár!N345+közművelődés!N345+gyermekjólét!N345+'Egyéb szociális'!N345+'NEM KELL!!családseg.'!N345+civilszerv!N345+Fertőző!N345</f>
        <v>0</v>
      </c>
      <c r="O346" s="143" t="str">
        <f t="shared" si="16"/>
        <v xml:space="preserve"> </v>
      </c>
      <c r="P346" s="71">
        <f>igazgatás!P346+adók!P346+temető!P345+rendezvények!P345+'téli közf.'!P341+hosszúi.közf.!P346+'út üzemelt.'!P345+közvilágítás!P345+zöldterület!P345+'város-község'!P345+könyvtár!P345+közművelődés!P345+gyermekjólét!P345+'Egyéb szociális'!P345+'NEM KELL!!családseg.'!P345+civilszerv!P345+Fertőző!P345</f>
        <v>0</v>
      </c>
    </row>
    <row r="347" spans="1:16" ht="15" hidden="1" customHeight="1" x14ac:dyDescent="0.2">
      <c r="A347" s="383" t="s">
        <v>115</v>
      </c>
      <c r="B347" s="383"/>
      <c r="C347" s="5" t="s">
        <v>622</v>
      </c>
      <c r="D347" s="22" t="s">
        <v>619</v>
      </c>
      <c r="E347" s="29"/>
      <c r="F347" s="71">
        <f>igazgatás!F347+adók!F347+temető!F346+rendezvények!F346+'téli közf.'!F342+hosszúi.közf.!F347+'út üzemelt.'!F346+közvilágítás!F346+zöldterület!F346+'város-község'!F346+könyvtár!F346+közművelődés!F346+gyermekjólét!F346+'Egyéb szociális'!F346+'NEM KELL!!családseg.'!F346+civilszerv!F346</f>
        <v>0</v>
      </c>
      <c r="G347" s="71">
        <f>igazgatás!G347+adók!G347+temető!G346+rendezvények!G346+'téli közf.'!G342+hosszúi.közf.!G347+'út üzemelt.'!G346+közvilágítás!G346+zöldterület!G346+'város-község'!G346+könyvtár!G346+közművelődés!G346+gyermekjólét!G346+'Egyéb szociális'!G346+'NEM KELL!!családseg.'!G346+civilszerv!G346</f>
        <v>0</v>
      </c>
      <c r="H347" s="71">
        <f>igazgatás!H347+adók!H347+temető!H346+rendezvények!H346+'téli közf.'!H342+hosszúi.közf.!H347+'út üzemelt.'!H346+közvilágítás!H346+zöldterület!H346+'város-község'!H346+könyvtár!H346+közművelődés!H346+gyermekjólét!H346+'Egyéb szociális'!H346+'NEM KELL!!családseg.'!H346+civilszerv!H346</f>
        <v>0</v>
      </c>
      <c r="I347" s="71">
        <f>igazgatás!I347+adók!I347+temető!I346+rendezvények!I346+'téli közf.'!I342+hosszúi.közf.!I347+'út üzemelt.'!I346+közvilágítás!I346+zöldterület!I346+'város-község'!I346+könyvtár!I346+közművelődés!I346+gyermekjólét!I346+'Egyéb szociális'!I346+'NEM KELL!!családseg.'!I346+civilszerv!I346+Fertőző!I346</f>
        <v>0</v>
      </c>
      <c r="J347" s="133" t="str">
        <f t="shared" si="17"/>
        <v xml:space="preserve"> </v>
      </c>
      <c r="K347" s="71">
        <f>igazgatás!K347+adók!K347+temető!K346+rendezvények!K346+'téli közf.'!K342+hosszúi.közf.!K347+'út üzemelt.'!K346+közvilágítás!K346+zöldterület!K346+'város-község'!K346+könyvtár!K346+közművelődés!K346+gyermekjólét!K346+'Egyéb szociális'!K346+'NEM KELL!!családseg.'!K346+civilszerv!K346+Fertőző!K346</f>
        <v>0</v>
      </c>
      <c r="L347" s="71">
        <f>igazgatás!L347+adók!L347+temető!L346+rendezvények!L346+'téli közf.'!L342+hosszúi.közf.!L347+'út üzemelt.'!L346+közvilágítás!L346+zöldterület!L346+'város-község'!L346+könyvtár!L346+közművelődés!L346+gyermekjólét!L346+'Egyéb szociális'!L346+'NEM KELL!!családseg.'!L346+civilszerv!L346</f>
        <v>0</v>
      </c>
      <c r="M347" s="71">
        <f>igazgatás!M347+adók!M347+temető!M346+rendezvények!M346+'téli közf.'!M342+hosszúi.közf.!M347+'út üzemelt.'!M346+közvilágítás!M346+zöldterület!M346+'város-község'!M346+könyvtár!M346+közművelődés!M346+gyermekjólét!M346+'Egyéb szociális'!M346+'NEM KELL!!családseg.'!M346+civilszerv!M346</f>
        <v>0</v>
      </c>
      <c r="N347" s="71">
        <f>igazgatás!N347+adók!N347+temető!N346+rendezvények!N346+'téli közf.'!N342+hosszúi.közf.!N347+'út üzemelt.'!N346+közvilágítás!N346+zöldterület!N346+'város-község'!N346+könyvtár!N346+közművelődés!N346+gyermekjólét!N346+'Egyéb szociális'!N346+'NEM KELL!!családseg.'!N346+civilszerv!N346+Fertőző!N346</f>
        <v>0</v>
      </c>
      <c r="O347" s="143" t="str">
        <f t="shared" ref="O347:O352" si="18">IF(M347=0," ",N347/M347)</f>
        <v xml:space="preserve"> </v>
      </c>
      <c r="P347" s="71">
        <f>igazgatás!P347+adók!P347+temető!P346+rendezvények!P346+'téli közf.'!P342+hosszúi.közf.!P347+'út üzemelt.'!P346+közvilágítás!P346+zöldterület!P346+'város-község'!P346+könyvtár!P346+közművelődés!P346+gyermekjólét!P346+'Egyéb szociális'!P346+'NEM KELL!!családseg.'!P346+civilszerv!P346+Fertőző!P346</f>
        <v>0</v>
      </c>
    </row>
    <row r="348" spans="1:16" ht="15" hidden="1" customHeight="1" x14ac:dyDescent="0.2">
      <c r="A348" s="383" t="s">
        <v>116</v>
      </c>
      <c r="B348" s="383"/>
      <c r="C348" s="5" t="s">
        <v>623</v>
      </c>
      <c r="D348" s="22" t="s">
        <v>619</v>
      </c>
      <c r="E348" s="29"/>
      <c r="F348" s="71">
        <f>igazgatás!F348+adók!F348+temető!F347+rendezvények!F347+'téli közf.'!F343+hosszúi.közf.!F348+'út üzemelt.'!F347+közvilágítás!F347+zöldterület!F347+'város-község'!F347+könyvtár!F347+közművelődés!F347+gyermekjólét!F347+'Egyéb szociális'!F347+'NEM KELL!!családseg.'!F347+civilszerv!F347</f>
        <v>0</v>
      </c>
      <c r="G348" s="71">
        <f>igazgatás!G348+adók!G348+temető!G347+rendezvények!G347+'téli közf.'!G343+hosszúi.közf.!G348+'út üzemelt.'!G347+közvilágítás!G347+zöldterület!G347+'város-község'!G347+könyvtár!G347+közművelődés!G347+gyermekjólét!G347+'Egyéb szociális'!G347+'NEM KELL!!családseg.'!G347+civilszerv!G347</f>
        <v>0</v>
      </c>
      <c r="H348" s="71">
        <f>igazgatás!H348+adók!H348+temető!H347+rendezvények!H347+'téli közf.'!H343+hosszúi.közf.!H348+'út üzemelt.'!H347+közvilágítás!H347+zöldterület!H347+'város-község'!H347+könyvtár!H347+közművelődés!H347+gyermekjólét!H347+'Egyéb szociális'!H347+'NEM KELL!!családseg.'!H347+civilszerv!H347</f>
        <v>0</v>
      </c>
      <c r="I348" s="71">
        <f>igazgatás!I348+adók!I348+temető!I347+rendezvények!I347+'téli közf.'!I343+hosszúi.közf.!I348+'út üzemelt.'!I347+közvilágítás!I347+zöldterület!I347+'város-község'!I347+könyvtár!I347+közművelődés!I347+gyermekjólét!I347+'Egyéb szociális'!I347+'NEM KELL!!családseg.'!I347+civilszerv!I347+Fertőző!I347</f>
        <v>0</v>
      </c>
      <c r="J348" s="133" t="str">
        <f t="shared" si="17"/>
        <v xml:space="preserve"> </v>
      </c>
      <c r="K348" s="71">
        <f>igazgatás!K348+adók!K348+temető!K347+rendezvények!K347+'téli közf.'!K343+hosszúi.közf.!K348+'út üzemelt.'!K347+közvilágítás!K347+zöldterület!K347+'város-község'!K347+könyvtár!K347+közművelődés!K347+gyermekjólét!K347+'Egyéb szociális'!K347+'NEM KELL!!családseg.'!K347+civilszerv!K347+Fertőző!K347</f>
        <v>0</v>
      </c>
      <c r="L348" s="71">
        <f>igazgatás!L348+adók!L348+temető!L347+rendezvények!L347+'téli közf.'!L343+hosszúi.közf.!L348+'út üzemelt.'!L347+közvilágítás!L347+zöldterület!L347+'város-község'!L347+könyvtár!L347+közművelődés!L347+gyermekjólét!L347+'Egyéb szociális'!L347+'NEM KELL!!családseg.'!L347+civilszerv!L347</f>
        <v>0</v>
      </c>
      <c r="M348" s="71">
        <f>igazgatás!M348+adók!M348+temető!M347+rendezvények!M347+'téli közf.'!M343+hosszúi.közf.!M348+'út üzemelt.'!M347+közvilágítás!M347+zöldterület!M347+'város-község'!M347+könyvtár!M347+közművelődés!M347+gyermekjólét!M347+'Egyéb szociális'!M347+'NEM KELL!!családseg.'!M347+civilszerv!M347</f>
        <v>0</v>
      </c>
      <c r="N348" s="71">
        <f>igazgatás!N348+adók!N348+temető!N347+rendezvények!N347+'téli közf.'!N343+hosszúi.közf.!N348+'út üzemelt.'!N347+közvilágítás!N347+zöldterület!N347+'város-község'!N347+könyvtár!N347+közművelődés!N347+gyermekjólét!N347+'Egyéb szociális'!N347+'NEM KELL!!családseg.'!N347+civilszerv!N347+Fertőző!N347</f>
        <v>0</v>
      </c>
      <c r="O348" s="143" t="str">
        <f t="shared" si="18"/>
        <v xml:space="preserve"> </v>
      </c>
      <c r="P348" s="71">
        <f>igazgatás!P348+adók!P348+temető!P347+rendezvények!P347+'téli közf.'!P343+hosszúi.közf.!P348+'út üzemelt.'!P347+közvilágítás!P347+zöldterület!P347+'város-község'!P347+könyvtár!P347+közművelődés!P347+gyermekjólét!P347+'Egyéb szociális'!P347+'NEM KELL!!családseg.'!P347+civilszerv!P347+Fertőző!P347</f>
        <v>0</v>
      </c>
    </row>
    <row r="349" spans="1:16" ht="25.5" hidden="1" customHeight="1" x14ac:dyDescent="0.2">
      <c r="A349" s="383" t="s">
        <v>117</v>
      </c>
      <c r="B349" s="383"/>
      <c r="C349" s="5" t="s">
        <v>624</v>
      </c>
      <c r="D349" s="22" t="s">
        <v>619</v>
      </c>
      <c r="E349" s="29"/>
      <c r="F349" s="71">
        <f>igazgatás!F349+adók!F349+temető!F348+rendezvények!F348+'téli közf.'!F344+hosszúi.közf.!F349+'út üzemelt.'!F348+közvilágítás!F348+zöldterület!F348+'város-község'!F348+könyvtár!F348+közművelődés!F348+gyermekjólét!F348+'Egyéb szociális'!F348+'NEM KELL!!családseg.'!F348+civilszerv!F348</f>
        <v>0</v>
      </c>
      <c r="G349" s="71">
        <f>igazgatás!G349+adók!G349+temető!G348+rendezvények!G348+'téli közf.'!G344+hosszúi.közf.!G349+'út üzemelt.'!G348+közvilágítás!G348+zöldterület!G348+'város-község'!G348+könyvtár!G348+közművelődés!G348+gyermekjólét!G348+'Egyéb szociális'!G348+'NEM KELL!!családseg.'!G348+civilszerv!G348</f>
        <v>0</v>
      </c>
      <c r="H349" s="71">
        <f>igazgatás!H349+adók!H349+temető!H348+rendezvények!H348+'téli közf.'!H344+hosszúi.közf.!H349+'út üzemelt.'!H348+közvilágítás!H348+zöldterület!H348+'város-község'!H348+könyvtár!H348+közművelődés!H348+gyermekjólét!H348+'Egyéb szociális'!H348+'NEM KELL!!családseg.'!H348+civilszerv!H348</f>
        <v>0</v>
      </c>
      <c r="I349" s="71">
        <f>igazgatás!I349+adók!I349+temető!I348+rendezvények!I348+'téli közf.'!I344+hosszúi.közf.!I349+'út üzemelt.'!I348+közvilágítás!I348+zöldterület!I348+'város-község'!I348+könyvtár!I348+közművelődés!I348+gyermekjólét!I348+'Egyéb szociális'!I348+'NEM KELL!!családseg.'!I348+civilszerv!I348+Fertőző!I348</f>
        <v>0</v>
      </c>
      <c r="J349" s="133" t="str">
        <f t="shared" si="17"/>
        <v xml:space="preserve"> </v>
      </c>
      <c r="K349" s="71">
        <f>igazgatás!K349+adók!K349+temető!K348+rendezvények!K348+'téli közf.'!K344+hosszúi.közf.!K349+'út üzemelt.'!K348+közvilágítás!K348+zöldterület!K348+'város-község'!K348+könyvtár!K348+közművelődés!K348+gyermekjólét!K348+'Egyéb szociális'!K348+'NEM KELL!!családseg.'!K348+civilszerv!K348+Fertőző!K348</f>
        <v>0</v>
      </c>
      <c r="L349" s="71">
        <f>igazgatás!L349+adók!L349+temető!L348+rendezvények!L348+'téli közf.'!L344+hosszúi.közf.!L349+'út üzemelt.'!L348+közvilágítás!L348+zöldterület!L348+'város-község'!L348+könyvtár!L348+közművelődés!L348+gyermekjólét!L348+'Egyéb szociális'!L348+'NEM KELL!!családseg.'!L348+civilszerv!L348</f>
        <v>0</v>
      </c>
      <c r="M349" s="71">
        <f>igazgatás!M349+adók!M349+temető!M348+rendezvények!M348+'téli közf.'!M344+hosszúi.közf.!M349+'út üzemelt.'!M348+közvilágítás!M348+zöldterület!M348+'város-község'!M348+könyvtár!M348+közművelődés!M348+gyermekjólét!M348+'Egyéb szociális'!M348+'NEM KELL!!családseg.'!M348+civilszerv!M348</f>
        <v>0</v>
      </c>
      <c r="N349" s="71">
        <f>igazgatás!N349+adók!N349+temető!N348+rendezvények!N348+'téli közf.'!N344+hosszúi.közf.!N349+'út üzemelt.'!N348+közvilágítás!N348+zöldterület!N348+'város-község'!N348+könyvtár!N348+közművelődés!N348+gyermekjólét!N348+'Egyéb szociális'!N348+'NEM KELL!!családseg.'!N348+civilszerv!N348+Fertőző!N348</f>
        <v>0</v>
      </c>
      <c r="O349" s="143" t="str">
        <f t="shared" si="18"/>
        <v xml:space="preserve"> </v>
      </c>
      <c r="P349" s="71">
        <f>igazgatás!P349+adók!P349+temető!P348+rendezvények!P348+'téli közf.'!P344+hosszúi.közf.!P349+'út üzemelt.'!P348+közvilágítás!P348+zöldterület!P348+'város-község'!P348+könyvtár!P348+közművelődés!P348+gyermekjólét!P348+'Egyéb szociális'!P348+'NEM KELL!!családseg.'!P348+civilszerv!P348+Fertőző!P348</f>
        <v>0</v>
      </c>
    </row>
    <row r="350" spans="1:16" ht="15" hidden="1" customHeight="1" x14ac:dyDescent="0.2">
      <c r="A350" s="383" t="s">
        <v>120</v>
      </c>
      <c r="B350" s="383"/>
      <c r="C350" s="5" t="s">
        <v>625</v>
      </c>
      <c r="D350" s="22" t="s">
        <v>619</v>
      </c>
      <c r="E350" s="29"/>
      <c r="F350" s="71">
        <f>igazgatás!F350+adók!F350+temető!F349+rendezvények!F349+'téli közf.'!F345+hosszúi.közf.!F350+'út üzemelt.'!F349+közvilágítás!F349+zöldterület!F349+'város-község'!F349+könyvtár!F349+közművelődés!F349+gyermekjólét!F349+'Egyéb szociális'!F349+'NEM KELL!!családseg.'!F349+civilszerv!F349</f>
        <v>0</v>
      </c>
      <c r="G350" s="71">
        <f>igazgatás!G350+adók!G350+temető!G349+rendezvények!G349+'téli közf.'!G345+hosszúi.közf.!G350+'út üzemelt.'!G349+közvilágítás!G349+zöldterület!G349+'város-község'!G349+könyvtár!G349+közművelődés!G349+gyermekjólét!G349+'Egyéb szociális'!G349+'NEM KELL!!családseg.'!G349+civilszerv!G349</f>
        <v>0</v>
      </c>
      <c r="H350" s="71">
        <f>igazgatás!H350+adók!H350+temető!H349+rendezvények!H349+'téli közf.'!H345+hosszúi.közf.!H350+'út üzemelt.'!H349+közvilágítás!H349+zöldterület!H349+'város-község'!H349+könyvtár!H349+közművelődés!H349+gyermekjólét!H349+'Egyéb szociális'!H349+'NEM KELL!!családseg.'!H349+civilszerv!H349</f>
        <v>0</v>
      </c>
      <c r="I350" s="71">
        <f>igazgatás!I350+adók!I350+temető!I349+rendezvények!I349+'téli közf.'!I345+hosszúi.közf.!I350+'út üzemelt.'!I349+közvilágítás!I349+zöldterület!I349+'város-község'!I349+könyvtár!I349+közművelődés!I349+gyermekjólét!I349+'Egyéb szociális'!I349+'NEM KELL!!családseg.'!I349+civilszerv!I349+Fertőző!I349</f>
        <v>0</v>
      </c>
      <c r="J350" s="133" t="str">
        <f t="shared" si="17"/>
        <v xml:space="preserve"> </v>
      </c>
      <c r="K350" s="71">
        <f>igazgatás!K350+adók!K350+temető!K349+rendezvények!K349+'téli közf.'!K345+hosszúi.közf.!K350+'út üzemelt.'!K349+közvilágítás!K349+zöldterület!K349+'város-község'!K349+könyvtár!K349+közművelődés!K349+gyermekjólét!K349+'Egyéb szociális'!K349+'NEM KELL!!családseg.'!K349+civilszerv!K349+Fertőző!K349</f>
        <v>0</v>
      </c>
      <c r="L350" s="71">
        <f>igazgatás!L350+adók!L350+temető!L349+rendezvények!L349+'téli közf.'!L345+hosszúi.közf.!L350+'út üzemelt.'!L349+közvilágítás!L349+zöldterület!L349+'város-község'!L349+könyvtár!L349+közművelődés!L349+gyermekjólét!L349+'Egyéb szociális'!L349+'NEM KELL!!családseg.'!L349+civilszerv!L349</f>
        <v>0</v>
      </c>
      <c r="M350" s="71">
        <f>igazgatás!M350+adók!M350+temető!M349+rendezvények!M349+'téli közf.'!M345+hosszúi.közf.!M350+'út üzemelt.'!M349+közvilágítás!M349+zöldterület!M349+'város-község'!M349+könyvtár!M349+közművelődés!M349+gyermekjólét!M349+'Egyéb szociális'!M349+'NEM KELL!!családseg.'!M349+civilszerv!M349</f>
        <v>0</v>
      </c>
      <c r="N350" s="71">
        <f>igazgatás!N350+adók!N350+temető!N349+rendezvények!N349+'téli közf.'!N345+hosszúi.közf.!N350+'út üzemelt.'!N349+közvilágítás!N349+zöldterület!N349+'város-község'!N349+könyvtár!N349+közművelődés!N349+gyermekjólét!N349+'Egyéb szociális'!N349+'NEM KELL!!családseg.'!N349+civilszerv!N349+Fertőző!N349</f>
        <v>0</v>
      </c>
      <c r="O350" s="143" t="str">
        <f t="shared" si="18"/>
        <v xml:space="preserve"> </v>
      </c>
      <c r="P350" s="71">
        <f>igazgatás!P350+adók!P350+temető!P349+rendezvények!P349+'téli közf.'!P345+hosszúi.közf.!P350+'út üzemelt.'!P349+közvilágítás!P349+zöldterület!P349+'város-község'!P349+könyvtár!P349+közművelődés!P349+gyermekjólét!P349+'Egyéb szociális'!P349+'NEM KELL!!családseg.'!P349+civilszerv!P349+Fertőző!P349</f>
        <v>0</v>
      </c>
    </row>
    <row r="351" spans="1:16" ht="15" hidden="1" customHeight="1" x14ac:dyDescent="0.2">
      <c r="A351" s="383" t="s">
        <v>121</v>
      </c>
      <c r="B351" s="383"/>
      <c r="C351" s="5" t="s">
        <v>626</v>
      </c>
      <c r="D351" s="22" t="s">
        <v>619</v>
      </c>
      <c r="E351" s="29"/>
      <c r="F351" s="71">
        <f>igazgatás!F351+adók!F351+temető!F350+rendezvények!F350+'téli közf.'!F346+hosszúi.közf.!F351+'út üzemelt.'!F350+közvilágítás!F350+zöldterület!F350+'város-község'!F350+könyvtár!F350+közművelődés!F350+gyermekjólét!F350+'Egyéb szociális'!F350+'NEM KELL!!családseg.'!F350+civilszerv!F350</f>
        <v>0</v>
      </c>
      <c r="G351" s="71">
        <f>igazgatás!G351+adók!G351+temető!G350+rendezvények!G350+'téli közf.'!G346+hosszúi.közf.!G351+'út üzemelt.'!G350+közvilágítás!G350+zöldterület!G350+'város-község'!G350+könyvtár!G350+közművelődés!G350+gyermekjólét!G350+'Egyéb szociális'!G350+'NEM KELL!!családseg.'!G350+civilszerv!G350</f>
        <v>0</v>
      </c>
      <c r="H351" s="71">
        <f>igazgatás!H351+adók!H351+temető!H350+rendezvények!H350+'téli közf.'!H346+hosszúi.közf.!H351+'út üzemelt.'!H350+közvilágítás!H350+zöldterület!H350+'város-község'!H350+könyvtár!H350+közművelődés!H350+gyermekjólét!H350+'Egyéb szociális'!H350+'NEM KELL!!családseg.'!H350+civilszerv!H350</f>
        <v>0</v>
      </c>
      <c r="I351" s="71">
        <f>igazgatás!I351+adók!I351+temető!I350+rendezvények!I350+'téli közf.'!I346+hosszúi.közf.!I351+'út üzemelt.'!I350+közvilágítás!I350+zöldterület!I350+'város-község'!I350+könyvtár!I350+közművelődés!I350+gyermekjólét!I350+'Egyéb szociális'!I350+'NEM KELL!!családseg.'!I350+civilszerv!I350+Fertőző!I350</f>
        <v>0</v>
      </c>
      <c r="J351" s="133" t="str">
        <f t="shared" si="17"/>
        <v xml:space="preserve"> </v>
      </c>
      <c r="K351" s="71">
        <f>igazgatás!K351+adók!K351+temető!K350+rendezvények!K350+'téli közf.'!K346+hosszúi.közf.!K351+'út üzemelt.'!K350+közvilágítás!K350+zöldterület!K350+'város-község'!K350+könyvtár!K350+közművelődés!K350+gyermekjólét!K350+'Egyéb szociális'!K350+'NEM KELL!!családseg.'!K350+civilszerv!K350+Fertőző!K350</f>
        <v>0</v>
      </c>
      <c r="L351" s="71">
        <f>igazgatás!L351+adók!L351+temető!L350+rendezvények!L350+'téli közf.'!L346+hosszúi.közf.!L351+'út üzemelt.'!L350+közvilágítás!L350+zöldterület!L350+'város-község'!L350+könyvtár!L350+közművelődés!L350+gyermekjólét!L350+'Egyéb szociális'!L350+'NEM KELL!!családseg.'!L350+civilszerv!L350</f>
        <v>0</v>
      </c>
      <c r="M351" s="71">
        <f>igazgatás!M351+adók!M351+temető!M350+rendezvények!M350+'téli közf.'!M346+hosszúi.közf.!M351+'út üzemelt.'!M350+közvilágítás!M350+zöldterület!M350+'város-község'!M350+könyvtár!M350+közművelődés!M350+gyermekjólét!M350+'Egyéb szociális'!M350+'NEM KELL!!családseg.'!M350+civilszerv!M350</f>
        <v>0</v>
      </c>
      <c r="N351" s="71">
        <f>igazgatás!N351+adók!N351+temető!N350+rendezvények!N350+'téli közf.'!N346+hosszúi.közf.!N351+'út üzemelt.'!N350+közvilágítás!N350+zöldterület!N350+'város-község'!N350+könyvtár!N350+közművelődés!N350+gyermekjólét!N350+'Egyéb szociális'!N350+'NEM KELL!!családseg.'!N350+civilszerv!N350+Fertőző!N350</f>
        <v>0</v>
      </c>
      <c r="O351" s="143" t="str">
        <f t="shared" si="18"/>
        <v xml:space="preserve"> </v>
      </c>
      <c r="P351" s="71">
        <f>igazgatás!P351+adók!P351+temető!P350+rendezvények!P350+'téli közf.'!P346+hosszúi.közf.!P351+'út üzemelt.'!P350+közvilágítás!P350+zöldterület!P350+'város-község'!P350+könyvtár!P350+közművelődés!P350+gyermekjólét!P350+'Egyéb szociális'!P350+'NEM KELL!!családseg.'!P350+civilszerv!P350+Fertőző!P350</f>
        <v>0</v>
      </c>
    </row>
    <row r="352" spans="1:16" x14ac:dyDescent="0.2">
      <c r="A352" s="383" t="s">
        <v>122</v>
      </c>
      <c r="B352" s="383"/>
      <c r="C352" s="5" t="s">
        <v>627</v>
      </c>
      <c r="D352" s="22" t="s">
        <v>619</v>
      </c>
      <c r="E352" s="29"/>
      <c r="F352" s="71">
        <f>igazgatás!F352+adók!F352+temető!F351+rendezvények!F351+'téli közf.'!F347+hosszúi.közf.!F352+'út üzemelt.'!F351+közvilágítás!F351+zöldterület!F351+'város-község'!F351+könyvtár!F351+közművelődés!F351+gyermekjólét!F351+'Egyéb szociális'!F351+'NEM KELL!!családseg.'!F351+civilszerv!F351</f>
        <v>0</v>
      </c>
      <c r="G352" s="71">
        <f>igazgatás!G352+adók!G352+temető!G351+rendezvények!G351+'téli közf.'!G347+hosszúi.közf.!G352+'út üzemelt.'!G351+közvilágítás!G351+zöldterület!G351+'város-község'!G351+könyvtár!G351+közművelődés!G351+gyermekjólét!G351+'Egyéb szociális'!G351+'NEM KELL!!családseg.'!G351+civilszerv!G351</f>
        <v>0</v>
      </c>
      <c r="H352" s="71">
        <f>igazgatás!H352+adók!H352+temető!H351+rendezvények!H351+'téli közf.'!H347+hosszúi.közf.!H352+'út üzemelt.'!H351+közvilágítás!H351+zöldterület!H351+'város-község'!H351+könyvtár!H351+közművelődés!H351+gyermekjólét!H351+'Egyéb szociális'!H351+'NEM KELL!!családseg.'!H351+civilszerv!H351</f>
        <v>0</v>
      </c>
      <c r="I352" s="71">
        <f>igazgatás!I352+adók!I352+temető!I351+rendezvények!I351+'téli közf.'!I347+hosszúi.közf.!I352+'út üzemelt.'!I351+közvilágítás!I351+zöldterület!I351+'város-község'!I351+könyvtár!I351+közművelődés!I351+gyermekjólét!I351+'Egyéb szociális'!I351+'NEM KELL!!családseg.'!I351+civilszerv!I351+Fertőző!I343</f>
        <v>0</v>
      </c>
      <c r="J352" s="133" t="str">
        <f t="shared" si="17"/>
        <v xml:space="preserve"> </v>
      </c>
      <c r="K352" s="71">
        <f>igazgatás!K352+adók!K352+temető!K351+rendezvények!K351+'téli közf.'!K347+hosszúi.közf.!K352+'út üzemelt.'!K351+közvilágítás!K351+zöldterület!K351+'város-község'!K351+könyvtár!K351+közművelődés!K351+gyermekjólét!K351+'Egyéb szociális'!K351+'NEM KELL!!családseg.'!K351+civilszerv!K351+Fertőző!K343</f>
        <v>0</v>
      </c>
      <c r="L352" s="71">
        <f>igazgatás!L352+adók!L352+temető!L351+rendezvények!L351+'téli közf.'!L347+hosszúi.közf.!L352+'út üzemelt.'!L351+közvilágítás!L351+zöldterület!L351+'város-község'!L351+könyvtár!L351+közművelődés!L351+gyermekjólét!L351+'Egyéb szociális'!L351+'NEM KELL!!családseg.'!L351+civilszerv!L351+Fertőző!L351</f>
        <v>0</v>
      </c>
      <c r="M352" s="71">
        <f>igazgatás!M352+adók!M352+temető!M351+rendezvények!M351+'téli közf.'!M347+hosszúi.közf.!M352+'út üzemelt.'!M351+közvilágítás!M351+zöldterület!M351+'város-község'!M351+könyvtár!M351+közművelődés!M351+gyermekjólét!M351+'Egyéb szociális'!M351+'NEM KELL!!családseg.'!M351+civilszerv!M351+Fertőző!M351</f>
        <v>0</v>
      </c>
      <c r="N352" s="71">
        <f>igazgatás!N352+adók!N352+temető!N351+rendezvények!N351+'téli közf.'!N347+hosszúi.közf.!N352+'út üzemelt.'!N351+közvilágítás!N351+zöldterület!N351+'város-község'!N351+könyvtár!N351+közművelődés!N351+gyermekjólét!N351+'Egyéb szociális'!N351+'NEM KELL!!családseg.'!N351+civilszerv!N351+Fertőző!N343</f>
        <v>0</v>
      </c>
      <c r="O352" s="143" t="str">
        <f t="shared" si="18"/>
        <v xml:space="preserve"> </v>
      </c>
      <c r="P352" s="71">
        <f>igazgatás!P352+adók!P352+temető!P351+rendezvények!P351+'téli közf.'!P347+hosszúi.közf.!P352+'út üzemelt.'!P351+közvilágítás!P351+zöldterület!P351+'város-község'!P351+könyvtár!P351+közművelődés!P351+gyermekjólét!P351+'Egyéb szociális'!P351+'NEM KELL!!családseg.'!P351+civilszerv!P351+Fertőző!P343</f>
        <v>0</v>
      </c>
    </row>
    <row r="353" spans="1:16" ht="15" hidden="1" customHeight="1" x14ac:dyDescent="0.2">
      <c r="A353" s="383" t="s">
        <v>123</v>
      </c>
      <c r="B353" s="383"/>
      <c r="C353" s="5" t="s">
        <v>628</v>
      </c>
      <c r="D353" s="22" t="s">
        <v>619</v>
      </c>
      <c r="E353" s="29"/>
      <c r="F353" s="71">
        <f>igazgatás!F353+adók!F353+temető!F352+rendezvények!F352+'téli közf.'!F348+hosszúi.közf.!F353+'út üzemelt.'!F352+közvilágítás!F352+zöldterület!F352+'város-község'!F352+könyvtár!F352+közművelődés!F352+gyermekjólét!F352+'Egyéb szociális'!F352+'NEM KELL!!családseg.'!F352+civilszerv!F352</f>
        <v>0</v>
      </c>
      <c r="G353" s="71">
        <f>igazgatás!G353+adók!G353+temető!G352+rendezvények!G352+'téli közf.'!G348+hosszúi.közf.!G353+'út üzemelt.'!G352+közvilágítás!G352+zöldterület!G352+'város-község'!G352+könyvtár!G352+közművelődés!G352+gyermekjólét!G352+'Egyéb szociális'!G352+'NEM KELL!!családseg.'!G352+civilszerv!G352</f>
        <v>0</v>
      </c>
      <c r="H353" s="71">
        <f>igazgatás!H353+adók!H353+temető!H352+rendezvények!H352+'téli közf.'!H348+hosszúi.közf.!H353+'út üzemelt.'!H352+közvilágítás!H352+zöldterület!H352+'város-község'!H352+könyvtár!H352+közművelődés!H352+gyermekjólét!H352+'Egyéb szociális'!H352+'NEM KELL!!családseg.'!H352+civilszerv!H352</f>
        <v>0</v>
      </c>
      <c r="I353" s="71">
        <f>igazgatás!I353+adók!I353+temető!I352+rendezvények!I352+'téli közf.'!I348+hosszúi.közf.!I353+'út üzemelt.'!I352+közvilágítás!I352+zöldterület!I352+'város-község'!I352+könyvtár!I352+közművelődés!I352+gyermekjólét!I352+'Egyéb szociális'!I352+'NEM KELL!!családseg.'!I352+civilszerv!I352+Fertőző!I352</f>
        <v>0</v>
      </c>
      <c r="J353" s="133" t="str">
        <f t="shared" si="17"/>
        <v xml:space="preserve"> </v>
      </c>
      <c r="K353" s="71">
        <f>igazgatás!K353+adók!K353+temető!K352+rendezvények!K352+'téli közf.'!K348+hosszúi.közf.!K353+'út üzemelt.'!K352+közvilágítás!K352+zöldterület!K352+'város-község'!K352+könyvtár!K352+közművelődés!K352+gyermekjólét!K352+'Egyéb szociális'!K352+'NEM KELL!!családseg.'!K352+civilszerv!K352+Fertőző!K352</f>
        <v>0</v>
      </c>
      <c r="L353" s="71">
        <f>igazgatás!L353+adók!L353+temető!L352+rendezvények!L352+'téli közf.'!L348+hosszúi.közf.!L353+'út üzemelt.'!L352+közvilágítás!L352+zöldterület!L352+'város-község'!L352+könyvtár!L352+közművelődés!L352+gyermekjólét!L352+'Egyéb szociális'!L352+'NEM KELL!!családseg.'!L352+civilszerv!L352</f>
        <v>0</v>
      </c>
      <c r="M353" s="71">
        <f>igazgatás!M353+adók!M353+temető!M352+rendezvények!M352+'téli közf.'!M348+hosszúi.közf.!M353+'út üzemelt.'!M352+közvilágítás!M352+zöldterület!M352+'város-község'!M352+könyvtár!M352+közművelődés!M352+gyermekjólét!M352+'Egyéb szociális'!M352+'NEM KELL!!családseg.'!M352+civilszerv!M352</f>
        <v>0</v>
      </c>
      <c r="N353" s="71">
        <f>igazgatás!N353+adók!N353+temető!N352+rendezvények!N352+'téli közf.'!N348+hosszúi.közf.!N353+'út üzemelt.'!N352+közvilágítás!N352+zöldterület!N352+'város-község'!N352+könyvtár!N352+közművelődés!N352+gyermekjólét!N352+'Egyéb szociális'!N352+'NEM KELL!!családseg.'!N352+civilszerv!N352+Fertőző!N352</f>
        <v>0</v>
      </c>
      <c r="O353" s="133" t="str">
        <f t="shared" ref="O353:O410" si="19">IF(M353=0," ",N353/M353)</f>
        <v xml:space="preserve"> </v>
      </c>
      <c r="P353" s="71">
        <f>igazgatás!P353+adók!P353+temető!P352+rendezvények!P352+'téli közf.'!P348+hosszúi.közf.!P353+'út üzemelt.'!P352+közvilágítás!P352+zöldterület!P352+'város-község'!P352+könyvtár!P352+közművelődés!P352+gyermekjólét!P352+'Egyéb szociális'!P352+'NEM KELL!!családseg.'!P352+civilszerv!P352+Fertőző!P352</f>
        <v>0</v>
      </c>
    </row>
    <row r="354" spans="1:16" ht="25.5" hidden="1" customHeight="1" x14ac:dyDescent="0.2">
      <c r="A354" s="383" t="s">
        <v>124</v>
      </c>
      <c r="B354" s="383"/>
      <c r="C354" s="5" t="s">
        <v>629</v>
      </c>
      <c r="D354" s="22" t="s">
        <v>619</v>
      </c>
      <c r="E354" s="29"/>
      <c r="F354" s="71">
        <f>igazgatás!F354+adók!F354+temető!F353+rendezvények!F353+'téli közf.'!F349+hosszúi.közf.!F354+'út üzemelt.'!F353+közvilágítás!F353+zöldterület!F353+'város-község'!F353+könyvtár!F353+közművelődés!F353+gyermekjólét!F353+'Egyéb szociális'!F353+'NEM KELL!!családseg.'!F353+civilszerv!F353</f>
        <v>0</v>
      </c>
      <c r="G354" s="71">
        <f>igazgatás!G354+adók!G354+temető!G353+rendezvények!G353+'téli közf.'!G349+hosszúi.közf.!G354+'út üzemelt.'!G353+közvilágítás!G353+zöldterület!G353+'város-község'!G353+könyvtár!G353+közművelődés!G353+gyermekjólét!G353+'Egyéb szociális'!G353+'NEM KELL!!családseg.'!G353+civilszerv!G353</f>
        <v>0</v>
      </c>
      <c r="H354" s="71">
        <f>igazgatás!H354+adók!H354+temető!H353+rendezvények!H353+'téli közf.'!H349+hosszúi.közf.!H354+'út üzemelt.'!H353+közvilágítás!H353+zöldterület!H353+'város-község'!H353+könyvtár!H353+közművelődés!H353+gyermekjólét!H353+'Egyéb szociális'!H353+'NEM KELL!!családseg.'!H353+civilszerv!H353</f>
        <v>0</v>
      </c>
      <c r="I354" s="71">
        <f>igazgatás!I354+adók!I354+temető!I353+rendezvények!I353+'téli közf.'!I349+hosszúi.közf.!I354+'út üzemelt.'!I353+közvilágítás!I353+zöldterület!I353+'város-község'!I353+könyvtár!I353+közművelődés!I353+gyermekjólét!I353+'Egyéb szociális'!I353+'NEM KELL!!családseg.'!I353+civilszerv!I353+Fertőző!I353</f>
        <v>0</v>
      </c>
      <c r="J354" s="133" t="str">
        <f t="shared" si="17"/>
        <v xml:space="preserve"> </v>
      </c>
      <c r="K354" s="71">
        <f>igazgatás!K354+adók!K354+temető!K353+rendezvények!K353+'téli közf.'!K349+hosszúi.közf.!K354+'út üzemelt.'!K353+közvilágítás!K353+zöldterület!K353+'város-község'!K353+könyvtár!K353+közművelődés!K353+gyermekjólét!K353+'Egyéb szociális'!K353+'NEM KELL!!családseg.'!K353+civilszerv!K353+Fertőző!K353</f>
        <v>0</v>
      </c>
      <c r="L354" s="71">
        <f>igazgatás!L354+adók!L354+temető!L353+rendezvények!L353+'téli közf.'!L349+hosszúi.közf.!L354+'út üzemelt.'!L353+közvilágítás!L353+zöldterület!L353+'város-község'!L353+könyvtár!L353+közművelődés!L353+gyermekjólét!L353+'Egyéb szociális'!L353+'NEM KELL!!családseg.'!L353+civilszerv!L353</f>
        <v>0</v>
      </c>
      <c r="M354" s="71">
        <f>igazgatás!M354+adók!M354+temető!M353+rendezvények!M353+'téli közf.'!M349+hosszúi.közf.!M354+'út üzemelt.'!M353+közvilágítás!M353+zöldterület!M353+'város-község'!M353+könyvtár!M353+közművelődés!M353+gyermekjólét!M353+'Egyéb szociális'!M353+'NEM KELL!!családseg.'!M353+civilszerv!M353</f>
        <v>0</v>
      </c>
      <c r="N354" s="71">
        <f>igazgatás!N354+adók!N354+temető!N353+rendezvények!N353+'téli közf.'!N349+hosszúi.közf.!N354+'út üzemelt.'!N353+közvilágítás!N353+zöldterület!N353+'város-község'!N353+könyvtár!N353+közművelődés!N353+gyermekjólét!N353+'Egyéb szociális'!N353+'NEM KELL!!családseg.'!N353+civilszerv!N353+Fertőző!N353</f>
        <v>0</v>
      </c>
      <c r="O354" s="133" t="str">
        <f t="shared" si="19"/>
        <v xml:space="preserve"> </v>
      </c>
      <c r="P354" s="71">
        <f>igazgatás!P354+adók!P354+temető!P353+rendezvények!P353+'téli közf.'!P349+hosszúi.közf.!P354+'út üzemelt.'!P353+közvilágítás!P353+zöldterület!P353+'város-község'!P353+könyvtár!P353+közművelődés!P353+gyermekjólét!P353+'Egyéb szociális'!P353+'NEM KELL!!családseg.'!P353+civilszerv!P353+Fertőző!P353</f>
        <v>0</v>
      </c>
    </row>
    <row r="355" spans="1:16" ht="25.5" hidden="1" customHeight="1" x14ac:dyDescent="0.2">
      <c r="A355" s="383" t="s">
        <v>125</v>
      </c>
      <c r="B355" s="383"/>
      <c r="C355" s="5" t="s">
        <v>630</v>
      </c>
      <c r="D355" s="22" t="s">
        <v>619</v>
      </c>
      <c r="E355" s="29"/>
      <c r="F355" s="71">
        <f>igazgatás!F355+adók!F355+temető!F354+rendezvények!F354+'téli közf.'!F350+hosszúi.közf.!F355+'út üzemelt.'!F354+közvilágítás!F354+zöldterület!F354+'város-község'!F354+könyvtár!F354+közművelődés!F354+gyermekjólét!F354+'Egyéb szociális'!F354+'NEM KELL!!családseg.'!F354+civilszerv!F354</f>
        <v>0</v>
      </c>
      <c r="G355" s="71">
        <f>igazgatás!G355+adók!G355+temető!G354+rendezvények!G354+'téli közf.'!G350+hosszúi.közf.!G355+'út üzemelt.'!G354+közvilágítás!G354+zöldterület!G354+'város-község'!G354+könyvtár!G354+közművelődés!G354+gyermekjólét!G354+'Egyéb szociális'!G354+'NEM KELL!!családseg.'!G354+civilszerv!G354</f>
        <v>0</v>
      </c>
      <c r="H355" s="71">
        <f>igazgatás!H355+adók!H355+temető!H354+rendezvények!H354+'téli közf.'!H350+hosszúi.közf.!H355+'út üzemelt.'!H354+közvilágítás!H354+zöldterület!H354+'város-község'!H354+könyvtár!H354+közművelődés!H354+gyermekjólét!H354+'Egyéb szociális'!H354+'NEM KELL!!családseg.'!H354+civilszerv!H354</f>
        <v>0</v>
      </c>
      <c r="I355" s="71">
        <f>igazgatás!I355+adók!I355+temető!I354+rendezvények!I354+'téli közf.'!I350+hosszúi.közf.!I355+'út üzemelt.'!I354+közvilágítás!I354+zöldterület!I354+'város-község'!I354+könyvtár!I354+közművelődés!I354+gyermekjólét!I354+'Egyéb szociális'!I354+'NEM KELL!!családseg.'!I354+civilszerv!I354+Fertőző!I354</f>
        <v>0</v>
      </c>
      <c r="J355" s="133" t="str">
        <f t="shared" si="17"/>
        <v xml:space="preserve"> </v>
      </c>
      <c r="K355" s="71">
        <f>igazgatás!K355+adók!K355+temető!K354+rendezvények!K354+'téli közf.'!K350+hosszúi.közf.!K355+'út üzemelt.'!K354+közvilágítás!K354+zöldterület!K354+'város-község'!K354+könyvtár!K354+közművelődés!K354+gyermekjólét!K354+'Egyéb szociális'!K354+'NEM KELL!!családseg.'!K354+civilszerv!K354+Fertőző!K354</f>
        <v>0</v>
      </c>
      <c r="L355" s="71">
        <f>igazgatás!L355+adók!L355+temető!L354+rendezvények!L354+'téli közf.'!L350+hosszúi.közf.!L355+'út üzemelt.'!L354+közvilágítás!L354+zöldterület!L354+'város-község'!L354+könyvtár!L354+közművelődés!L354+gyermekjólét!L354+'Egyéb szociális'!L354+'NEM KELL!!családseg.'!L354+civilszerv!L354</f>
        <v>0</v>
      </c>
      <c r="M355" s="71">
        <f>igazgatás!M355+adók!M355+temető!M354+rendezvények!M354+'téli közf.'!M350+hosszúi.közf.!M355+'út üzemelt.'!M354+közvilágítás!M354+zöldterület!M354+'város-község'!M354+könyvtár!M354+közművelődés!M354+gyermekjólét!M354+'Egyéb szociális'!M354+'NEM KELL!!családseg.'!M354+civilszerv!M354</f>
        <v>0</v>
      </c>
      <c r="N355" s="71">
        <f>igazgatás!N355+adók!N355+temető!N354+rendezvények!N354+'téli közf.'!N350+hosszúi.közf.!N355+'út üzemelt.'!N354+közvilágítás!N354+zöldterület!N354+'város-község'!N354+könyvtár!N354+közművelődés!N354+gyermekjólét!N354+'Egyéb szociális'!N354+'NEM KELL!!családseg.'!N354+civilszerv!N354+Fertőző!N354</f>
        <v>0</v>
      </c>
      <c r="O355" s="133" t="str">
        <f t="shared" si="19"/>
        <v xml:space="preserve"> </v>
      </c>
      <c r="P355" s="71">
        <f>igazgatás!P355+adók!P355+temető!P354+rendezvények!P354+'téli közf.'!P350+hosszúi.közf.!P355+'út üzemelt.'!P354+közvilágítás!P354+zöldterület!P354+'város-község'!P354+könyvtár!P354+közművelődés!P354+gyermekjólét!P354+'Egyéb szociális'!P354+'NEM KELL!!családseg.'!P354+civilszerv!P354+Fertőző!P354</f>
        <v>0</v>
      </c>
    </row>
    <row r="356" spans="1:16" ht="25.5" hidden="1" customHeight="1" x14ac:dyDescent="0.2">
      <c r="A356" s="383" t="s">
        <v>126</v>
      </c>
      <c r="B356" s="383"/>
      <c r="C356" s="5" t="s">
        <v>631</v>
      </c>
      <c r="D356" s="22" t="s">
        <v>619</v>
      </c>
      <c r="E356" s="29"/>
      <c r="F356" s="71">
        <f>igazgatás!F356+adók!F356+temető!F355+rendezvények!F355+'téli közf.'!F351+hosszúi.közf.!F356+'út üzemelt.'!F355+közvilágítás!F355+zöldterület!F355+'város-község'!F355+könyvtár!F355+közművelődés!F355+gyermekjólét!F355+'Egyéb szociális'!F355+'NEM KELL!!családseg.'!F355+civilszerv!F355</f>
        <v>0</v>
      </c>
      <c r="G356" s="71">
        <f>igazgatás!G356+adók!G356+temető!G355+rendezvények!G355+'téli közf.'!G351+hosszúi.közf.!G356+'út üzemelt.'!G355+közvilágítás!G355+zöldterület!G355+'város-község'!G355+könyvtár!G355+közművelődés!G355+gyermekjólét!G355+'Egyéb szociális'!G355+'NEM KELL!!családseg.'!G355+civilszerv!G355</f>
        <v>0</v>
      </c>
      <c r="H356" s="71">
        <f>igazgatás!H356+adók!H356+temető!H355+rendezvények!H355+'téli közf.'!H351+hosszúi.közf.!H356+'út üzemelt.'!H355+közvilágítás!H355+zöldterület!H355+'város-község'!H355+könyvtár!H355+közművelődés!H355+gyermekjólét!H355+'Egyéb szociális'!H355+'NEM KELL!!családseg.'!H355+civilszerv!H355</f>
        <v>0</v>
      </c>
      <c r="I356" s="71">
        <f>igazgatás!I356+adók!I356+temető!I355+rendezvények!I355+'téli közf.'!I351+hosszúi.közf.!I356+'út üzemelt.'!I355+közvilágítás!I355+zöldterület!I355+'város-község'!I355+könyvtár!I355+közművelődés!I355+gyermekjólét!I355+'Egyéb szociális'!I355+'NEM KELL!!családseg.'!I355+civilszerv!I355+Fertőző!I355</f>
        <v>0</v>
      </c>
      <c r="J356" s="133" t="str">
        <f t="shared" si="17"/>
        <v xml:space="preserve"> </v>
      </c>
      <c r="K356" s="71">
        <f>igazgatás!K356+adók!K356+temető!K355+rendezvények!K355+'téli közf.'!K351+hosszúi.közf.!K356+'út üzemelt.'!K355+közvilágítás!K355+zöldterület!K355+'város-község'!K355+könyvtár!K355+közművelődés!K355+gyermekjólét!K355+'Egyéb szociális'!K355+'NEM KELL!!családseg.'!K355+civilszerv!K355+Fertőző!K355</f>
        <v>0</v>
      </c>
      <c r="L356" s="71">
        <f>igazgatás!L356+adók!L356+temető!L355+rendezvények!L355+'téli közf.'!L351+hosszúi.közf.!L356+'út üzemelt.'!L355+közvilágítás!L355+zöldterület!L355+'város-község'!L355+könyvtár!L355+közművelődés!L355+gyermekjólét!L355+'Egyéb szociális'!L355+'NEM KELL!!családseg.'!L355+civilszerv!L355</f>
        <v>0</v>
      </c>
      <c r="M356" s="71">
        <f>igazgatás!M356+adók!M356+temető!M355+rendezvények!M355+'téli közf.'!M351+hosszúi.közf.!M356+'út üzemelt.'!M355+közvilágítás!M355+zöldterület!M355+'város-község'!M355+könyvtár!M355+közművelődés!M355+gyermekjólét!M355+'Egyéb szociális'!M355+'NEM KELL!!családseg.'!M355+civilszerv!M355</f>
        <v>0</v>
      </c>
      <c r="N356" s="71">
        <f>igazgatás!N356+adók!N356+temető!N355+rendezvények!N355+'téli közf.'!N351+hosszúi.közf.!N356+'út üzemelt.'!N355+közvilágítás!N355+zöldterület!N355+'város-község'!N355+könyvtár!N355+közművelődés!N355+gyermekjólét!N355+'Egyéb szociális'!N355+'NEM KELL!!családseg.'!N355+civilszerv!N355+Fertőző!N355</f>
        <v>0</v>
      </c>
      <c r="O356" s="133" t="str">
        <f t="shared" si="19"/>
        <v xml:space="preserve"> </v>
      </c>
      <c r="P356" s="71">
        <f>igazgatás!P356+adók!P356+temető!P355+rendezvények!P355+'téli közf.'!P351+hosszúi.közf.!P356+'út üzemelt.'!P355+közvilágítás!P355+zöldterület!P355+'város-község'!P355+könyvtár!P355+közművelődés!P355+gyermekjólét!P355+'Egyéb szociális'!P355+'NEM KELL!!családseg.'!P355+civilszerv!P355+Fertőző!P355</f>
        <v>0</v>
      </c>
    </row>
    <row r="357" spans="1:16" ht="15" hidden="1" customHeight="1" x14ac:dyDescent="0.2">
      <c r="A357" s="383" t="s">
        <v>127</v>
      </c>
      <c r="B357" s="383"/>
      <c r="C357" s="5" t="s">
        <v>632</v>
      </c>
      <c r="D357" s="22" t="s">
        <v>619</v>
      </c>
      <c r="E357" s="29"/>
      <c r="F357" s="71">
        <f>igazgatás!F357+adók!F357+temető!F356+rendezvények!F356+'téli közf.'!F352+hosszúi.közf.!F357+'út üzemelt.'!F356+közvilágítás!F356+zöldterület!F356+'város-község'!F356+könyvtár!F356+közművelődés!F356+gyermekjólét!F356+'Egyéb szociális'!F356+'NEM KELL!!családseg.'!F356+civilszerv!F356</f>
        <v>0</v>
      </c>
      <c r="G357" s="71">
        <f>igazgatás!G357+adók!G357+temető!G356+rendezvények!G356+'téli közf.'!G352+hosszúi.közf.!G357+'út üzemelt.'!G356+közvilágítás!G356+zöldterület!G356+'város-község'!G356+könyvtár!G356+közművelődés!G356+gyermekjólét!G356+'Egyéb szociális'!G356+'NEM KELL!!családseg.'!G356+civilszerv!G356</f>
        <v>0</v>
      </c>
      <c r="H357" s="71">
        <f>igazgatás!H357+adók!H357+temető!H356+rendezvények!H356+'téli közf.'!H352+hosszúi.közf.!H357+'út üzemelt.'!H356+közvilágítás!H356+zöldterület!H356+'város-község'!H356+könyvtár!H356+közművelődés!H356+gyermekjólét!H356+'Egyéb szociális'!H356+'NEM KELL!!családseg.'!H356+civilszerv!H356</f>
        <v>0</v>
      </c>
      <c r="I357" s="71">
        <f>igazgatás!I357+adók!I357+temető!I356+rendezvények!I356+'téli közf.'!I352+hosszúi.közf.!I357+'út üzemelt.'!I356+közvilágítás!I356+zöldterület!I356+'város-község'!I356+könyvtár!I356+közművelődés!I356+gyermekjólét!I356+'Egyéb szociális'!I356+'NEM KELL!!családseg.'!I356+civilszerv!I356+Fertőző!I356</f>
        <v>0</v>
      </c>
      <c r="J357" s="133" t="str">
        <f t="shared" si="17"/>
        <v xml:space="preserve"> </v>
      </c>
      <c r="K357" s="71">
        <f>igazgatás!K357+adók!K357+temető!K356+rendezvények!K356+'téli közf.'!K352+hosszúi.közf.!K357+'út üzemelt.'!K356+közvilágítás!K356+zöldterület!K356+'város-község'!K356+könyvtár!K356+közművelődés!K356+gyermekjólét!K356+'Egyéb szociális'!K356+'NEM KELL!!családseg.'!K356+civilszerv!K356+Fertőző!K356</f>
        <v>0</v>
      </c>
      <c r="L357" s="71">
        <f>igazgatás!L357+adók!L357+temető!L356+rendezvények!L356+'téli közf.'!L352+hosszúi.közf.!L357+'út üzemelt.'!L356+közvilágítás!L356+zöldterület!L356+'város-község'!L356+könyvtár!L356+közművelődés!L356+gyermekjólét!L356+'Egyéb szociális'!L356+'NEM KELL!!családseg.'!L356+civilszerv!L356</f>
        <v>0</v>
      </c>
      <c r="M357" s="71">
        <f>igazgatás!M357+adók!M357+temető!M356+rendezvények!M356+'téli közf.'!M352+hosszúi.közf.!M357+'út üzemelt.'!M356+közvilágítás!M356+zöldterület!M356+'város-község'!M356+könyvtár!M356+közművelődés!M356+gyermekjólét!M356+'Egyéb szociális'!M356+'NEM KELL!!családseg.'!M356+civilszerv!M356</f>
        <v>0</v>
      </c>
      <c r="N357" s="71">
        <f>igazgatás!N357+adók!N357+temető!N356+rendezvények!N356+'téli közf.'!N352+hosszúi.közf.!N357+'út üzemelt.'!N356+közvilágítás!N356+zöldterület!N356+'város-község'!N356+könyvtár!N356+közművelődés!N356+gyermekjólét!N356+'Egyéb szociális'!N356+'NEM KELL!!családseg.'!N356+civilszerv!N356+Fertőző!N356</f>
        <v>0</v>
      </c>
      <c r="O357" s="133" t="str">
        <f t="shared" si="19"/>
        <v xml:space="preserve"> </v>
      </c>
      <c r="P357" s="71">
        <f>igazgatás!P357+adók!P357+temető!P356+rendezvények!P356+'téli közf.'!P352+hosszúi.közf.!P357+'út üzemelt.'!P356+közvilágítás!P356+zöldterület!P356+'város-község'!P356+könyvtár!P356+közművelődés!P356+gyermekjólét!P356+'Egyéb szociális'!P356+'NEM KELL!!családseg.'!P356+civilszerv!P356+Fertőző!P356</f>
        <v>0</v>
      </c>
    </row>
    <row r="358" spans="1:16" ht="25.5" hidden="1" customHeight="1" x14ac:dyDescent="0.2">
      <c r="A358" s="383" t="s">
        <v>128</v>
      </c>
      <c r="B358" s="383"/>
      <c r="C358" s="5" t="s">
        <v>633</v>
      </c>
      <c r="D358" s="22" t="s">
        <v>619</v>
      </c>
      <c r="E358" s="29"/>
      <c r="F358" s="71">
        <f>igazgatás!F358+adók!F358+temető!F357+rendezvények!F357+'téli közf.'!F353+hosszúi.közf.!F358+'út üzemelt.'!F357+közvilágítás!F357+zöldterület!F357+'város-község'!F357+könyvtár!F357+közművelődés!F357+gyermekjólét!F357+'Egyéb szociális'!F357+'NEM KELL!!családseg.'!F357+civilszerv!F357</f>
        <v>0</v>
      </c>
      <c r="G358" s="71">
        <f>igazgatás!G358+adók!G358+temető!G357+rendezvények!G357+'téli közf.'!G353+hosszúi.közf.!G358+'út üzemelt.'!G357+közvilágítás!G357+zöldterület!G357+'város-község'!G357+könyvtár!G357+közművelődés!G357+gyermekjólét!G357+'Egyéb szociális'!G357+'NEM KELL!!családseg.'!G357+civilszerv!G357</f>
        <v>0</v>
      </c>
      <c r="H358" s="71">
        <f>igazgatás!H358+adók!H358+temető!H357+rendezvények!H357+'téli közf.'!H353+hosszúi.közf.!H358+'út üzemelt.'!H357+közvilágítás!H357+zöldterület!H357+'város-község'!H357+könyvtár!H357+közművelődés!H357+gyermekjólét!H357+'Egyéb szociális'!H357+'NEM KELL!!családseg.'!H357+civilszerv!H357</f>
        <v>0</v>
      </c>
      <c r="I358" s="71">
        <f>igazgatás!I358+adók!I358+temető!I357+rendezvények!I357+'téli közf.'!I353+hosszúi.közf.!I358+'út üzemelt.'!I357+közvilágítás!I357+zöldterület!I357+'város-község'!I357+könyvtár!I357+közművelődés!I357+gyermekjólét!I357+'Egyéb szociális'!I357+'NEM KELL!!családseg.'!I357+civilszerv!I357+Fertőző!I357</f>
        <v>0</v>
      </c>
      <c r="J358" s="133" t="str">
        <f t="shared" si="17"/>
        <v xml:space="preserve"> </v>
      </c>
      <c r="K358" s="71">
        <f>igazgatás!K358+adók!K358+temető!K357+rendezvények!K357+'téli közf.'!K353+hosszúi.közf.!K358+'út üzemelt.'!K357+közvilágítás!K357+zöldterület!K357+'város-község'!K357+könyvtár!K357+közművelődés!K357+gyermekjólét!K357+'Egyéb szociális'!K357+'NEM KELL!!családseg.'!K357+civilszerv!K357+Fertőző!K357</f>
        <v>0</v>
      </c>
      <c r="L358" s="71">
        <f>igazgatás!L358+adók!L358+temető!L357+rendezvények!L357+'téli közf.'!L353+hosszúi.közf.!L358+'út üzemelt.'!L357+közvilágítás!L357+zöldterület!L357+'város-község'!L357+könyvtár!L357+közművelődés!L357+gyermekjólét!L357+'Egyéb szociális'!L357+'NEM KELL!!családseg.'!L357+civilszerv!L357</f>
        <v>0</v>
      </c>
      <c r="M358" s="71">
        <f>igazgatás!M358+adók!M358+temető!M357+rendezvények!M357+'téli közf.'!M353+hosszúi.közf.!M358+'út üzemelt.'!M357+közvilágítás!M357+zöldterület!M357+'város-község'!M357+könyvtár!M357+közművelődés!M357+gyermekjólét!M357+'Egyéb szociális'!M357+'NEM KELL!!családseg.'!M357+civilszerv!M357</f>
        <v>0</v>
      </c>
      <c r="N358" s="71">
        <f>igazgatás!N358+adók!N358+temető!N357+rendezvények!N357+'téli közf.'!N353+hosszúi.közf.!N358+'út üzemelt.'!N357+közvilágítás!N357+zöldterület!N357+'város-község'!N357+könyvtár!N357+közművelődés!N357+gyermekjólét!N357+'Egyéb szociális'!N357+'NEM KELL!!családseg.'!N357+civilszerv!N357+Fertőző!N357</f>
        <v>0</v>
      </c>
      <c r="O358" s="133" t="str">
        <f t="shared" si="19"/>
        <v xml:space="preserve"> </v>
      </c>
      <c r="P358" s="71">
        <f>igazgatás!P358+adók!P358+temető!P357+rendezvények!P357+'téli közf.'!P353+hosszúi.közf.!P358+'út üzemelt.'!P357+közvilágítás!P357+zöldterület!P357+'város-község'!P357+könyvtár!P357+közművelődés!P357+gyermekjólét!P357+'Egyéb szociális'!P357+'NEM KELL!!családseg.'!P357+civilszerv!P357+Fertőző!P357</f>
        <v>0</v>
      </c>
    </row>
    <row r="359" spans="1:16" ht="25.5" hidden="1" customHeight="1" x14ac:dyDescent="0.2">
      <c r="A359" s="383" t="s">
        <v>129</v>
      </c>
      <c r="B359" s="383"/>
      <c r="C359" s="5" t="s">
        <v>634</v>
      </c>
      <c r="D359" s="22" t="s">
        <v>619</v>
      </c>
      <c r="E359" s="29"/>
      <c r="F359" s="71">
        <f>igazgatás!F359+adók!F359+temető!F358+rendezvények!F358+'téli közf.'!F354+hosszúi.közf.!F359+'út üzemelt.'!F358+közvilágítás!F358+zöldterület!F358+'város-község'!F358+könyvtár!F358+közművelődés!F358+gyermekjólét!F358+'Egyéb szociális'!F358+'NEM KELL!!családseg.'!F358+civilszerv!F358</f>
        <v>0</v>
      </c>
      <c r="G359" s="71">
        <f>igazgatás!G359+adók!G359+temető!G358+rendezvények!G358+'téli közf.'!G354+hosszúi.közf.!G359+'út üzemelt.'!G358+közvilágítás!G358+zöldterület!G358+'város-község'!G358+könyvtár!G358+közművelődés!G358+gyermekjólét!G358+'Egyéb szociális'!G358+'NEM KELL!!családseg.'!G358+civilszerv!G358</f>
        <v>0</v>
      </c>
      <c r="H359" s="71">
        <f>igazgatás!H359+adók!H359+temető!H358+rendezvények!H358+'téli közf.'!H354+hosszúi.közf.!H359+'út üzemelt.'!H358+közvilágítás!H358+zöldterület!H358+'város-község'!H358+könyvtár!H358+közművelődés!H358+gyermekjólét!H358+'Egyéb szociális'!H358+'NEM KELL!!családseg.'!H358+civilszerv!H358</f>
        <v>0</v>
      </c>
      <c r="I359" s="71">
        <f>igazgatás!I359+adók!I359+temető!I358+rendezvények!I358+'téli közf.'!I354+hosszúi.közf.!I359+'út üzemelt.'!I358+közvilágítás!I358+zöldterület!I358+'város-község'!I358+könyvtár!I358+közművelődés!I358+gyermekjólét!I358+'Egyéb szociális'!I358+'NEM KELL!!családseg.'!I358+civilszerv!I358+Fertőző!I358</f>
        <v>0</v>
      </c>
      <c r="J359" s="133" t="str">
        <f t="shared" si="17"/>
        <v xml:space="preserve"> </v>
      </c>
      <c r="K359" s="71">
        <f>igazgatás!K359+adók!K359+temető!K358+rendezvények!K358+'téli közf.'!K354+hosszúi.közf.!K359+'út üzemelt.'!K358+közvilágítás!K358+zöldterület!K358+'város-község'!K358+könyvtár!K358+közművelődés!K358+gyermekjólét!K358+'Egyéb szociális'!K358+'NEM KELL!!családseg.'!K358+civilszerv!K358+Fertőző!K358</f>
        <v>0</v>
      </c>
      <c r="L359" s="71">
        <f>igazgatás!L359+adók!L359+temető!L358+rendezvények!L358+'téli közf.'!L354+hosszúi.közf.!L359+'út üzemelt.'!L358+közvilágítás!L358+zöldterület!L358+'város-község'!L358+könyvtár!L358+közművelődés!L358+gyermekjólét!L358+'Egyéb szociális'!L358+'NEM KELL!!családseg.'!L358+civilszerv!L358</f>
        <v>0</v>
      </c>
      <c r="M359" s="71">
        <f>igazgatás!M359+adók!M359+temető!M358+rendezvények!M358+'téli közf.'!M354+hosszúi.közf.!M359+'út üzemelt.'!M358+közvilágítás!M358+zöldterület!M358+'város-község'!M358+könyvtár!M358+közművelődés!M358+gyermekjólét!M358+'Egyéb szociális'!M358+'NEM KELL!!családseg.'!M358+civilszerv!M358</f>
        <v>0</v>
      </c>
      <c r="N359" s="71">
        <f>igazgatás!N359+adók!N359+temető!N358+rendezvények!N358+'téli közf.'!N354+hosszúi.közf.!N359+'út üzemelt.'!N358+közvilágítás!N358+zöldterület!N358+'város-község'!N358+könyvtár!N358+közművelődés!N358+gyermekjólét!N358+'Egyéb szociális'!N358+'NEM KELL!!családseg.'!N358+civilszerv!N358+Fertőző!N358</f>
        <v>0</v>
      </c>
      <c r="O359" s="133" t="str">
        <f t="shared" si="19"/>
        <v xml:space="preserve"> </v>
      </c>
      <c r="P359" s="71">
        <f>igazgatás!P359+adók!P359+temető!P358+rendezvények!P358+'téli közf.'!P354+hosszúi.közf.!P359+'út üzemelt.'!P358+közvilágítás!P358+zöldterület!P358+'város-község'!P358+könyvtár!P358+közművelődés!P358+gyermekjólét!P358+'Egyéb szociális'!P358+'NEM KELL!!családseg.'!P358+civilszerv!P358+Fertőző!P358</f>
        <v>0</v>
      </c>
    </row>
    <row r="360" spans="1:16" ht="25.5" hidden="1" customHeight="1" x14ac:dyDescent="0.2">
      <c r="A360" s="383" t="s">
        <v>130</v>
      </c>
      <c r="B360" s="383"/>
      <c r="C360" s="5" t="s">
        <v>635</v>
      </c>
      <c r="D360" s="22" t="s">
        <v>619</v>
      </c>
      <c r="E360" s="29"/>
      <c r="F360" s="71">
        <f>igazgatás!F360+adók!F360+temető!F359+rendezvények!F359+'téli közf.'!F355+hosszúi.közf.!F360+'út üzemelt.'!F359+közvilágítás!F359+zöldterület!F359+'város-község'!F359+könyvtár!F359+közművelődés!F359+gyermekjólét!F359+'Egyéb szociális'!F359+'NEM KELL!!családseg.'!F359+civilszerv!F359</f>
        <v>0</v>
      </c>
      <c r="G360" s="71">
        <f>igazgatás!G360+adók!G360+temető!G359+rendezvények!G359+'téli közf.'!G355+hosszúi.közf.!G360+'út üzemelt.'!G359+közvilágítás!G359+zöldterület!G359+'város-község'!G359+könyvtár!G359+közművelődés!G359+gyermekjólét!G359+'Egyéb szociális'!G359+'NEM KELL!!családseg.'!G359+civilszerv!G359</f>
        <v>0</v>
      </c>
      <c r="H360" s="71">
        <f>igazgatás!H360+adók!H360+temető!H359+rendezvények!H359+'téli közf.'!H355+hosszúi.közf.!H360+'út üzemelt.'!H359+közvilágítás!H359+zöldterület!H359+'város-község'!H359+könyvtár!H359+közművelődés!H359+gyermekjólét!H359+'Egyéb szociális'!H359+'NEM KELL!!családseg.'!H359+civilszerv!H359</f>
        <v>0</v>
      </c>
      <c r="I360" s="71">
        <f>igazgatás!I360+adók!I360+temető!I359+rendezvények!I359+'téli közf.'!I355+hosszúi.közf.!I360+'út üzemelt.'!I359+közvilágítás!I359+zöldterület!I359+'város-község'!I359+könyvtár!I359+közművelődés!I359+gyermekjólét!I359+'Egyéb szociális'!I359+'NEM KELL!!családseg.'!I359+civilszerv!I359+Fertőző!I359</f>
        <v>0</v>
      </c>
      <c r="J360" s="133" t="str">
        <f t="shared" si="17"/>
        <v xml:space="preserve"> </v>
      </c>
      <c r="K360" s="71">
        <f>igazgatás!K360+adók!K360+temető!K359+rendezvények!K359+'téli közf.'!K355+hosszúi.közf.!K360+'út üzemelt.'!K359+közvilágítás!K359+zöldterület!K359+'város-község'!K359+könyvtár!K359+közművelődés!K359+gyermekjólét!K359+'Egyéb szociális'!K359+'NEM KELL!!családseg.'!K359+civilszerv!K359+Fertőző!K359</f>
        <v>0</v>
      </c>
      <c r="L360" s="71">
        <f>igazgatás!L360+adók!L360+temető!L359+rendezvények!L359+'téli közf.'!L355+hosszúi.közf.!L360+'út üzemelt.'!L359+közvilágítás!L359+zöldterület!L359+'város-község'!L359+könyvtár!L359+közművelődés!L359+gyermekjólét!L359+'Egyéb szociális'!L359+'NEM KELL!!családseg.'!L359+civilszerv!L359</f>
        <v>0</v>
      </c>
      <c r="M360" s="71">
        <f>igazgatás!M360+adók!M360+temető!M359+rendezvények!M359+'téli közf.'!M355+hosszúi.közf.!M360+'út üzemelt.'!M359+közvilágítás!M359+zöldterület!M359+'város-község'!M359+könyvtár!M359+közművelődés!M359+gyermekjólét!M359+'Egyéb szociális'!M359+'NEM KELL!!családseg.'!M359+civilszerv!M359</f>
        <v>0</v>
      </c>
      <c r="N360" s="71">
        <f>igazgatás!N360+adók!N360+temető!N359+rendezvények!N359+'téli közf.'!N355+hosszúi.közf.!N360+'út üzemelt.'!N359+közvilágítás!N359+zöldterület!N359+'város-község'!N359+könyvtár!N359+közművelődés!N359+gyermekjólét!N359+'Egyéb szociális'!N359+'NEM KELL!!családseg.'!N359+civilszerv!N359+Fertőző!N359</f>
        <v>0</v>
      </c>
      <c r="O360" s="133" t="str">
        <f t="shared" si="19"/>
        <v xml:space="preserve"> </v>
      </c>
      <c r="P360" s="71">
        <f>igazgatás!P360+adók!P360+temető!P359+rendezvények!P359+'téli közf.'!P355+hosszúi.közf.!P360+'út üzemelt.'!P359+közvilágítás!P359+zöldterület!P359+'város-község'!P359+könyvtár!P359+közművelődés!P359+gyermekjólét!P359+'Egyéb szociális'!P359+'NEM KELL!!családseg.'!P359+civilszerv!P359+Fertőző!P359</f>
        <v>0</v>
      </c>
    </row>
    <row r="361" spans="1:16" ht="15" hidden="1" customHeight="1" x14ac:dyDescent="0.2">
      <c r="A361" s="384" t="s">
        <v>133</v>
      </c>
      <c r="B361" s="384"/>
      <c r="C361" s="30" t="s">
        <v>636</v>
      </c>
      <c r="D361" s="19" t="s">
        <v>637</v>
      </c>
      <c r="E361" s="31"/>
      <c r="F361" s="71">
        <f>igazgatás!F361+adók!F361+temető!F360+rendezvények!F360+'téli közf.'!F356+hosszúi.közf.!F361+'út üzemelt.'!F360+közvilágítás!F360+zöldterület!F360+'város-község'!F360+könyvtár!F360+közművelődés!F360+gyermekjólét!F360+'Egyéb szociális'!F360+'NEM KELL!!családseg.'!F360+civilszerv!F360</f>
        <v>0</v>
      </c>
      <c r="G361" s="71">
        <f>igazgatás!G361+adók!G361+temető!G360+rendezvények!G360+'téli közf.'!G356+hosszúi.közf.!G361+'út üzemelt.'!G360+közvilágítás!G360+zöldterület!G360+'város-község'!G360+könyvtár!G360+közművelődés!G360+gyermekjólét!G360+'Egyéb szociális'!G360+'NEM KELL!!családseg.'!G360+civilszerv!G360</f>
        <v>0</v>
      </c>
      <c r="H361" s="71">
        <f>igazgatás!H361+adók!H361+temető!H360+rendezvények!H360+'téli közf.'!H356+hosszúi.közf.!H361+'út üzemelt.'!H360+közvilágítás!H360+zöldterület!H360+'város-község'!H360+könyvtár!H360+közművelődés!H360+gyermekjólét!H360+'Egyéb szociális'!H360+'NEM KELL!!családseg.'!H360+civilszerv!H360</f>
        <v>0</v>
      </c>
      <c r="I361" s="71">
        <f>igazgatás!I361+adók!I361+temető!I360+rendezvények!I360+'téli közf.'!I356+hosszúi.közf.!I361+'út üzemelt.'!I360+közvilágítás!I360+zöldterület!I360+'város-község'!I360+könyvtár!I360+közművelődés!I360+gyermekjólét!I360+'Egyéb szociális'!I360+'NEM KELL!!családseg.'!I360+civilszerv!I360+Fertőző!I360</f>
        <v>0</v>
      </c>
      <c r="J361" s="133" t="str">
        <f t="shared" si="17"/>
        <v xml:space="preserve"> </v>
      </c>
      <c r="K361" s="71">
        <f>igazgatás!K361+adók!K361+temető!K360+rendezvények!K360+'téli közf.'!K356+hosszúi.közf.!K361+'út üzemelt.'!K360+közvilágítás!K360+zöldterület!K360+'város-község'!K360+könyvtár!K360+közművelődés!K360+gyermekjólét!K360+'Egyéb szociális'!K360+'NEM KELL!!családseg.'!K360+civilszerv!K360+Fertőző!K360</f>
        <v>0</v>
      </c>
      <c r="L361" s="71">
        <f>igazgatás!L361+adók!L361+temető!L360+rendezvények!L360+'téli közf.'!L356+hosszúi.közf.!L361+'út üzemelt.'!L360+közvilágítás!L360+zöldterület!L360+'város-község'!L360+könyvtár!L360+közművelődés!L360+gyermekjólét!L360+'Egyéb szociális'!L360+'NEM KELL!!családseg.'!L360+civilszerv!L360</f>
        <v>0</v>
      </c>
      <c r="M361" s="71">
        <f>igazgatás!M361+adók!M361+temető!M360+rendezvények!M360+'téli közf.'!M356+hosszúi.közf.!M361+'út üzemelt.'!M360+közvilágítás!M360+zöldterület!M360+'város-község'!M360+könyvtár!M360+közművelődés!M360+gyermekjólét!M360+'Egyéb szociális'!M360+'NEM KELL!!családseg.'!M360+civilszerv!M360</f>
        <v>0</v>
      </c>
      <c r="N361" s="71">
        <f>igazgatás!N361+adók!N361+temető!N360+rendezvények!N360+'téli közf.'!N356+hosszúi.közf.!N361+'út üzemelt.'!N360+közvilágítás!N360+zöldterület!N360+'város-község'!N360+könyvtár!N360+közművelődés!N360+gyermekjólét!N360+'Egyéb szociális'!N360+'NEM KELL!!családseg.'!N360+civilszerv!N360+Fertőző!N360</f>
        <v>0</v>
      </c>
      <c r="O361" s="133" t="str">
        <f t="shared" si="19"/>
        <v xml:space="preserve"> </v>
      </c>
      <c r="P361" s="71">
        <f>igazgatás!P361+adók!P361+temető!P360+rendezvények!P360+'téli közf.'!P356+hosszúi.közf.!P361+'út üzemelt.'!P360+közvilágítás!P360+zöldterület!P360+'város-község'!P360+könyvtár!P360+közművelődés!P360+gyermekjólét!P360+'Egyéb szociális'!P360+'NEM KELL!!családseg.'!P360+civilszerv!P360+Fertőző!P360</f>
        <v>0</v>
      </c>
    </row>
    <row r="362" spans="1:16" ht="25.5" hidden="1" customHeight="1" x14ac:dyDescent="0.2">
      <c r="A362" s="383" t="s">
        <v>136</v>
      </c>
      <c r="B362" s="383"/>
      <c r="C362" s="5" t="s">
        <v>638</v>
      </c>
      <c r="D362" s="22" t="s">
        <v>637</v>
      </c>
      <c r="E362" s="29"/>
      <c r="F362" s="71">
        <f>igazgatás!F362+adók!F362+temető!F361+rendezvények!F361+'téli közf.'!F357+hosszúi.közf.!F362+'út üzemelt.'!F361+közvilágítás!F361+zöldterület!F361+'város-község'!F361+könyvtár!F361+közművelődés!F361+gyermekjólét!F361+'Egyéb szociális'!F361+'NEM KELL!!családseg.'!F361+civilszerv!F361</f>
        <v>0</v>
      </c>
      <c r="G362" s="71">
        <f>igazgatás!G362+adók!G362+temető!G361+rendezvények!G361+'téli közf.'!G357+hosszúi.közf.!G362+'út üzemelt.'!G361+közvilágítás!G361+zöldterület!G361+'város-község'!G361+könyvtár!G361+közművelődés!G361+gyermekjólét!G361+'Egyéb szociális'!G361+'NEM KELL!!családseg.'!G361+civilszerv!G361</f>
        <v>0</v>
      </c>
      <c r="H362" s="71">
        <f>igazgatás!H362+adók!H362+temető!H361+rendezvények!H361+'téli közf.'!H357+hosszúi.közf.!H362+'út üzemelt.'!H361+közvilágítás!H361+zöldterület!H361+'város-község'!H361+könyvtár!H361+közművelődés!H361+gyermekjólét!H361+'Egyéb szociális'!H361+'NEM KELL!!családseg.'!H361+civilszerv!H361</f>
        <v>0</v>
      </c>
      <c r="I362" s="71">
        <f>igazgatás!I362+adók!I362+temető!I361+rendezvények!I361+'téli közf.'!I357+hosszúi.közf.!I362+'út üzemelt.'!I361+közvilágítás!I361+zöldterület!I361+'város-község'!I361+könyvtár!I361+közművelődés!I361+gyermekjólét!I361+'Egyéb szociális'!I361+'NEM KELL!!családseg.'!I361+civilszerv!I361+Fertőző!I361</f>
        <v>0</v>
      </c>
      <c r="J362" s="133" t="str">
        <f t="shared" si="17"/>
        <v xml:space="preserve"> </v>
      </c>
      <c r="K362" s="71">
        <f>igazgatás!K362+adók!K362+temető!K361+rendezvények!K361+'téli közf.'!K357+hosszúi.közf.!K362+'út üzemelt.'!K361+közvilágítás!K361+zöldterület!K361+'város-község'!K361+könyvtár!K361+közművelődés!K361+gyermekjólét!K361+'Egyéb szociális'!K361+'NEM KELL!!családseg.'!K361+civilszerv!K361+Fertőző!K361</f>
        <v>0</v>
      </c>
      <c r="L362" s="71">
        <f>igazgatás!L362+adók!L362+temető!L361+rendezvények!L361+'téli közf.'!L357+hosszúi.közf.!L362+'út üzemelt.'!L361+közvilágítás!L361+zöldterület!L361+'város-község'!L361+könyvtár!L361+közművelődés!L361+gyermekjólét!L361+'Egyéb szociális'!L361+'NEM KELL!!családseg.'!L361+civilszerv!L361</f>
        <v>0</v>
      </c>
      <c r="M362" s="71">
        <f>igazgatás!M362+adók!M362+temető!M361+rendezvények!M361+'téli közf.'!M357+hosszúi.közf.!M362+'út üzemelt.'!M361+közvilágítás!M361+zöldterület!M361+'város-község'!M361+könyvtár!M361+közművelődés!M361+gyermekjólét!M361+'Egyéb szociális'!M361+'NEM KELL!!családseg.'!M361+civilszerv!M361</f>
        <v>0</v>
      </c>
      <c r="N362" s="71">
        <f>igazgatás!N362+adók!N362+temető!N361+rendezvények!N361+'téli közf.'!N357+hosszúi.közf.!N362+'út üzemelt.'!N361+közvilágítás!N361+zöldterület!N361+'város-község'!N361+könyvtár!N361+közművelődés!N361+gyermekjólét!N361+'Egyéb szociális'!N361+'NEM KELL!!családseg.'!N361+civilszerv!N361+Fertőző!N361</f>
        <v>0</v>
      </c>
      <c r="O362" s="133" t="str">
        <f t="shared" si="19"/>
        <v xml:space="preserve"> </v>
      </c>
      <c r="P362" s="71">
        <f>igazgatás!P362+adók!P362+temető!P361+rendezvények!P361+'téli közf.'!P357+hosszúi.közf.!P362+'út üzemelt.'!P361+közvilágítás!P361+zöldterület!P361+'város-község'!P361+könyvtár!P361+közművelődés!P361+gyermekjólét!P361+'Egyéb szociális'!P361+'NEM KELL!!családseg.'!P361+civilszerv!P361+Fertőző!P361</f>
        <v>0</v>
      </c>
    </row>
    <row r="363" spans="1:16" ht="15" hidden="1" customHeight="1" x14ac:dyDescent="0.2">
      <c r="A363" s="383" t="s">
        <v>138</v>
      </c>
      <c r="B363" s="383"/>
      <c r="C363" s="5" t="s">
        <v>639</v>
      </c>
      <c r="D363" s="22" t="s">
        <v>637</v>
      </c>
      <c r="E363" s="29"/>
      <c r="F363" s="71">
        <f>igazgatás!F363+adók!F363+temető!F362+rendezvények!F362+'téli közf.'!F358+hosszúi.közf.!F363+'út üzemelt.'!F362+közvilágítás!F362+zöldterület!F362+'város-község'!F362+könyvtár!F362+közművelődés!F362+gyermekjólét!F362+'Egyéb szociális'!F362+'NEM KELL!!családseg.'!F362+civilszerv!F362</f>
        <v>0</v>
      </c>
      <c r="G363" s="71">
        <f>igazgatás!G363+adók!G363+temető!G362+rendezvények!G362+'téli közf.'!G358+hosszúi.közf.!G363+'út üzemelt.'!G362+közvilágítás!G362+zöldterület!G362+'város-község'!G362+könyvtár!G362+közművelődés!G362+gyermekjólét!G362+'Egyéb szociális'!G362+'NEM KELL!!családseg.'!G362+civilszerv!G362</f>
        <v>0</v>
      </c>
      <c r="H363" s="71">
        <f>igazgatás!H363+adók!H363+temető!H362+rendezvények!H362+'téli közf.'!H358+hosszúi.közf.!H363+'út üzemelt.'!H362+közvilágítás!H362+zöldterület!H362+'város-község'!H362+könyvtár!H362+közművelődés!H362+gyermekjólét!H362+'Egyéb szociális'!H362+'NEM KELL!!családseg.'!H362+civilszerv!H362</f>
        <v>0</v>
      </c>
      <c r="I363" s="71">
        <f>igazgatás!I363+adók!I363+temető!I362+rendezvények!I362+'téli közf.'!I358+hosszúi.közf.!I363+'út üzemelt.'!I362+közvilágítás!I362+zöldterület!I362+'város-község'!I362+könyvtár!I362+közművelődés!I362+gyermekjólét!I362+'Egyéb szociális'!I362+'NEM KELL!!családseg.'!I362+civilszerv!I362+Fertőző!I362</f>
        <v>0</v>
      </c>
      <c r="J363" s="133" t="str">
        <f t="shared" si="17"/>
        <v xml:space="preserve"> </v>
      </c>
      <c r="K363" s="71">
        <f>igazgatás!K363+adók!K363+temető!K362+rendezvények!K362+'téli közf.'!K358+hosszúi.közf.!K363+'út üzemelt.'!K362+közvilágítás!K362+zöldterület!K362+'város-község'!K362+könyvtár!K362+közművelődés!K362+gyermekjólét!K362+'Egyéb szociális'!K362+'NEM KELL!!családseg.'!K362+civilszerv!K362+Fertőző!K362</f>
        <v>0</v>
      </c>
      <c r="L363" s="71">
        <f>igazgatás!L363+adók!L363+temető!L362+rendezvények!L362+'téli közf.'!L358+hosszúi.közf.!L363+'út üzemelt.'!L362+közvilágítás!L362+zöldterület!L362+'város-község'!L362+könyvtár!L362+közművelődés!L362+gyermekjólét!L362+'Egyéb szociális'!L362+'NEM KELL!!családseg.'!L362+civilszerv!L362</f>
        <v>0</v>
      </c>
      <c r="M363" s="71">
        <f>igazgatás!M363+adók!M363+temető!M362+rendezvények!M362+'téli közf.'!M358+hosszúi.közf.!M363+'út üzemelt.'!M362+közvilágítás!M362+zöldterület!M362+'város-község'!M362+könyvtár!M362+közművelődés!M362+gyermekjólét!M362+'Egyéb szociális'!M362+'NEM KELL!!családseg.'!M362+civilszerv!M362</f>
        <v>0</v>
      </c>
      <c r="N363" s="71">
        <f>igazgatás!N363+adók!N363+temető!N362+rendezvények!N362+'téli közf.'!N358+hosszúi.közf.!N363+'út üzemelt.'!N362+közvilágítás!N362+zöldterület!N362+'város-község'!N362+könyvtár!N362+közművelődés!N362+gyermekjólét!N362+'Egyéb szociális'!N362+'NEM KELL!!családseg.'!N362+civilszerv!N362+Fertőző!N362</f>
        <v>0</v>
      </c>
      <c r="O363" s="133" t="str">
        <f t="shared" si="19"/>
        <v xml:space="preserve"> </v>
      </c>
      <c r="P363" s="71">
        <f>igazgatás!P363+adók!P363+temető!P362+rendezvények!P362+'téli közf.'!P358+hosszúi.közf.!P363+'út üzemelt.'!P362+közvilágítás!P362+zöldterület!P362+'város-község'!P362+könyvtár!P362+közművelődés!P362+gyermekjólét!P362+'Egyéb szociális'!P362+'NEM KELL!!családseg.'!P362+civilszerv!P362+Fertőző!P362</f>
        <v>0</v>
      </c>
    </row>
    <row r="364" spans="1:16" ht="15" hidden="1" customHeight="1" x14ac:dyDescent="0.2">
      <c r="A364" s="383" t="s">
        <v>140</v>
      </c>
      <c r="B364" s="383"/>
      <c r="C364" s="5" t="s">
        <v>640</v>
      </c>
      <c r="D364" s="22" t="s">
        <v>637</v>
      </c>
      <c r="E364" s="29"/>
      <c r="F364" s="71">
        <f>igazgatás!F364+adók!F364+temető!F363+rendezvények!F363+'téli közf.'!F359+hosszúi.közf.!F364+'út üzemelt.'!F363+közvilágítás!F363+zöldterület!F363+'város-község'!F363+könyvtár!F363+közművelődés!F363+gyermekjólét!F363+'Egyéb szociális'!F363+'NEM KELL!!családseg.'!F363+civilszerv!F363</f>
        <v>0</v>
      </c>
      <c r="G364" s="71">
        <f>igazgatás!G364+adók!G364+temető!G363+rendezvények!G363+'téli közf.'!G359+hosszúi.közf.!G364+'út üzemelt.'!G363+közvilágítás!G363+zöldterület!G363+'város-község'!G363+könyvtár!G363+közművelődés!G363+gyermekjólét!G363+'Egyéb szociális'!G363+'NEM KELL!!családseg.'!G363+civilszerv!G363</f>
        <v>0</v>
      </c>
      <c r="H364" s="71">
        <f>igazgatás!H364+adók!H364+temető!H363+rendezvények!H363+'téli közf.'!H359+hosszúi.közf.!H364+'út üzemelt.'!H363+közvilágítás!H363+zöldterület!H363+'város-község'!H363+könyvtár!H363+közművelődés!H363+gyermekjólét!H363+'Egyéb szociális'!H363+'NEM KELL!!családseg.'!H363+civilszerv!H363</f>
        <v>0</v>
      </c>
      <c r="I364" s="71">
        <f>igazgatás!I364+adók!I364+temető!I363+rendezvények!I363+'téli közf.'!I359+hosszúi.közf.!I364+'út üzemelt.'!I363+közvilágítás!I363+zöldterület!I363+'város-község'!I363+könyvtár!I363+közművelődés!I363+gyermekjólét!I363+'Egyéb szociális'!I363+'NEM KELL!!családseg.'!I363+civilszerv!I363+Fertőző!I363</f>
        <v>0</v>
      </c>
      <c r="J364" s="133" t="str">
        <f t="shared" si="17"/>
        <v xml:space="preserve"> </v>
      </c>
      <c r="K364" s="71">
        <f>igazgatás!K364+adók!K364+temető!K363+rendezvények!K363+'téli közf.'!K359+hosszúi.közf.!K364+'út üzemelt.'!K363+közvilágítás!K363+zöldterület!K363+'város-község'!K363+könyvtár!K363+közművelődés!K363+gyermekjólét!K363+'Egyéb szociális'!K363+'NEM KELL!!családseg.'!K363+civilszerv!K363+Fertőző!K363</f>
        <v>0</v>
      </c>
      <c r="L364" s="71">
        <f>igazgatás!L364+adók!L364+temető!L363+rendezvények!L363+'téli közf.'!L359+hosszúi.közf.!L364+'út üzemelt.'!L363+közvilágítás!L363+zöldterület!L363+'város-község'!L363+könyvtár!L363+közművelődés!L363+gyermekjólét!L363+'Egyéb szociális'!L363+'NEM KELL!!családseg.'!L363+civilszerv!L363</f>
        <v>0</v>
      </c>
      <c r="M364" s="71">
        <f>igazgatás!M364+adók!M364+temető!M363+rendezvények!M363+'téli közf.'!M359+hosszúi.közf.!M364+'út üzemelt.'!M363+közvilágítás!M363+zöldterület!M363+'város-község'!M363+könyvtár!M363+közművelődés!M363+gyermekjólét!M363+'Egyéb szociális'!M363+'NEM KELL!!családseg.'!M363+civilszerv!M363</f>
        <v>0</v>
      </c>
      <c r="N364" s="71">
        <f>igazgatás!N364+adók!N364+temető!N363+rendezvények!N363+'téli közf.'!N359+hosszúi.közf.!N364+'út üzemelt.'!N363+közvilágítás!N363+zöldterület!N363+'város-község'!N363+könyvtár!N363+közművelődés!N363+gyermekjólét!N363+'Egyéb szociális'!N363+'NEM KELL!!családseg.'!N363+civilszerv!N363+Fertőző!N363</f>
        <v>0</v>
      </c>
      <c r="O364" s="133" t="str">
        <f t="shared" si="19"/>
        <v xml:space="preserve"> </v>
      </c>
      <c r="P364" s="71">
        <f>igazgatás!P364+adók!P364+temető!P363+rendezvények!P363+'téli közf.'!P359+hosszúi.közf.!P364+'út üzemelt.'!P363+közvilágítás!P363+zöldterület!P363+'város-község'!P363+könyvtár!P363+közművelődés!P363+gyermekjólét!P363+'Egyéb szociális'!P363+'NEM KELL!!családseg.'!P363+civilszerv!P363+Fertőző!P363</f>
        <v>0</v>
      </c>
    </row>
    <row r="365" spans="1:16" ht="25.5" hidden="1" customHeight="1" x14ac:dyDescent="0.2">
      <c r="A365" s="385" t="s">
        <v>142</v>
      </c>
      <c r="B365" s="385"/>
      <c r="C365" s="5" t="s">
        <v>641</v>
      </c>
      <c r="D365" s="34" t="s">
        <v>642</v>
      </c>
      <c r="E365" s="29"/>
      <c r="F365" s="71">
        <f>igazgatás!F365+adók!F365+temető!F364+rendezvények!F364+'téli közf.'!F360+hosszúi.közf.!F365+'út üzemelt.'!F364+közvilágítás!F364+zöldterület!F364+'város-község'!F364+könyvtár!F364+közművelődés!F364+gyermekjólét!F364+'Egyéb szociális'!F364+'NEM KELL!!családseg.'!F364+civilszerv!F364</f>
        <v>0</v>
      </c>
      <c r="G365" s="71">
        <f>igazgatás!G365+adók!G365+temető!G364+rendezvények!G364+'téli közf.'!G360+hosszúi.közf.!G365+'út üzemelt.'!G364+közvilágítás!G364+zöldterület!G364+'város-község'!G364+könyvtár!G364+közművelődés!G364+gyermekjólét!G364+'Egyéb szociális'!G364+'NEM KELL!!családseg.'!G364+civilszerv!G364</f>
        <v>0</v>
      </c>
      <c r="H365" s="71">
        <f>igazgatás!H365+adók!H365+temető!H364+rendezvények!H364+'téli közf.'!H360+hosszúi.közf.!H365+'út üzemelt.'!H364+közvilágítás!H364+zöldterület!H364+'város-község'!H364+könyvtár!H364+közművelődés!H364+gyermekjólét!H364+'Egyéb szociális'!H364+'NEM KELL!!családseg.'!H364+civilszerv!H364</f>
        <v>0</v>
      </c>
      <c r="I365" s="71">
        <f>igazgatás!I365+adók!I365+temető!I364+rendezvények!I364+'téli közf.'!I360+hosszúi.közf.!I365+'út üzemelt.'!I364+közvilágítás!I364+zöldterület!I364+'város-község'!I364+könyvtár!I364+közművelődés!I364+gyermekjólét!I364+'Egyéb szociális'!I364+'NEM KELL!!családseg.'!I364+civilszerv!I364+Fertőző!I364</f>
        <v>0</v>
      </c>
      <c r="J365" s="133" t="str">
        <f t="shared" si="17"/>
        <v xml:space="preserve"> </v>
      </c>
      <c r="K365" s="71">
        <f>igazgatás!K365+adók!K365+temető!K364+rendezvények!K364+'téli közf.'!K360+hosszúi.közf.!K365+'út üzemelt.'!K364+közvilágítás!K364+zöldterület!K364+'város-község'!K364+könyvtár!K364+közművelődés!K364+gyermekjólét!K364+'Egyéb szociális'!K364+'NEM KELL!!családseg.'!K364+civilszerv!K364+Fertőző!K364</f>
        <v>0</v>
      </c>
      <c r="L365" s="71">
        <f>igazgatás!L365+adók!L365+temető!L364+rendezvények!L364+'téli közf.'!L360+hosszúi.közf.!L365+'út üzemelt.'!L364+közvilágítás!L364+zöldterület!L364+'város-község'!L364+könyvtár!L364+közművelődés!L364+gyermekjólét!L364+'Egyéb szociális'!L364+'NEM KELL!!családseg.'!L364+civilszerv!L364</f>
        <v>0</v>
      </c>
      <c r="M365" s="71">
        <f>igazgatás!M365+adók!M365+temető!M364+rendezvények!M364+'téli közf.'!M360+hosszúi.közf.!M365+'út üzemelt.'!M364+közvilágítás!M364+zöldterület!M364+'város-község'!M364+könyvtár!M364+közművelődés!M364+gyermekjólét!M364+'Egyéb szociális'!M364+'NEM KELL!!családseg.'!M364+civilszerv!M364</f>
        <v>0</v>
      </c>
      <c r="N365" s="71">
        <f>igazgatás!N365+adók!N365+temető!N364+rendezvények!N364+'téli közf.'!N360+hosszúi.közf.!N365+'út üzemelt.'!N364+közvilágítás!N364+zöldterület!N364+'város-község'!N364+könyvtár!N364+közművelődés!N364+gyermekjólét!N364+'Egyéb szociális'!N364+'NEM KELL!!családseg.'!N364+civilszerv!N364+Fertőző!N364</f>
        <v>0</v>
      </c>
      <c r="O365" s="133" t="str">
        <f t="shared" si="19"/>
        <v xml:space="preserve"> </v>
      </c>
      <c r="P365" s="71">
        <f>igazgatás!P365+adók!P365+temető!P364+rendezvények!P364+'téli közf.'!P360+hosszúi.közf.!P365+'út üzemelt.'!P364+közvilágítás!P364+zöldterület!P364+'város-község'!P364+könyvtár!P364+közművelődés!P364+gyermekjólét!P364+'Egyéb szociális'!P364+'NEM KELL!!családseg.'!P364+civilszerv!P364+Fertőző!P364</f>
        <v>0</v>
      </c>
    </row>
    <row r="366" spans="1:16" ht="15" hidden="1" customHeight="1" x14ac:dyDescent="0.2">
      <c r="A366" s="383" t="s">
        <v>145</v>
      </c>
      <c r="B366" s="383"/>
      <c r="C366" s="24" t="s">
        <v>643</v>
      </c>
      <c r="D366" s="22" t="s">
        <v>642</v>
      </c>
      <c r="E366" s="25"/>
      <c r="F366" s="71">
        <f>igazgatás!F366+adók!F366+temető!F365+rendezvények!F365+'téli közf.'!F361+hosszúi.közf.!F366+'út üzemelt.'!F365+közvilágítás!F365+zöldterület!F365+'város-község'!F365+könyvtár!F365+közművelődés!F365+gyermekjólét!F365+'Egyéb szociális'!F365+'NEM KELL!!családseg.'!F365+civilszerv!F365</f>
        <v>0</v>
      </c>
      <c r="G366" s="71">
        <f>igazgatás!G366+adók!G366+temető!G365+rendezvények!G365+'téli közf.'!G361+hosszúi.közf.!G366+'út üzemelt.'!G365+közvilágítás!G365+zöldterület!G365+'város-község'!G365+könyvtár!G365+közművelődés!G365+gyermekjólét!G365+'Egyéb szociális'!G365+'NEM KELL!!családseg.'!G365+civilszerv!G365</f>
        <v>0</v>
      </c>
      <c r="H366" s="71">
        <f>igazgatás!H366+adók!H366+temető!H365+rendezvények!H365+'téli közf.'!H361+hosszúi.közf.!H366+'út üzemelt.'!H365+közvilágítás!H365+zöldterület!H365+'város-község'!H365+könyvtár!H365+közművelődés!H365+gyermekjólét!H365+'Egyéb szociális'!H365+'NEM KELL!!családseg.'!H365+civilszerv!H365</f>
        <v>0</v>
      </c>
      <c r="I366" s="71">
        <f>igazgatás!I366+adók!I366+temető!I365+rendezvények!I365+'téli közf.'!I361+hosszúi.közf.!I366+'út üzemelt.'!I365+közvilágítás!I365+zöldterület!I365+'város-község'!I365+könyvtár!I365+közművelődés!I365+gyermekjólét!I365+'Egyéb szociális'!I365+'NEM KELL!!családseg.'!I365+civilszerv!I365+Fertőző!I365</f>
        <v>0</v>
      </c>
      <c r="J366" s="133" t="str">
        <f t="shared" si="17"/>
        <v xml:space="preserve"> </v>
      </c>
      <c r="K366" s="71">
        <f>igazgatás!K366+adók!K366+temető!K365+rendezvények!K365+'téli közf.'!K361+hosszúi.közf.!K366+'út üzemelt.'!K365+közvilágítás!K365+zöldterület!K365+'város-község'!K365+könyvtár!K365+közművelődés!K365+gyermekjólét!K365+'Egyéb szociális'!K365+'NEM KELL!!családseg.'!K365+civilszerv!K365+Fertőző!K365</f>
        <v>0</v>
      </c>
      <c r="L366" s="71">
        <f>igazgatás!L366+adók!L366+temető!L365+rendezvények!L365+'téli közf.'!L361+hosszúi.közf.!L366+'út üzemelt.'!L365+közvilágítás!L365+zöldterület!L365+'város-község'!L365+könyvtár!L365+közművelődés!L365+gyermekjólét!L365+'Egyéb szociális'!L365+'NEM KELL!!családseg.'!L365+civilszerv!L365</f>
        <v>0</v>
      </c>
      <c r="M366" s="71">
        <f>igazgatás!M366+adók!M366+temető!M365+rendezvények!M365+'téli közf.'!M361+hosszúi.közf.!M366+'út üzemelt.'!M365+közvilágítás!M365+zöldterület!M365+'város-község'!M365+könyvtár!M365+közművelődés!M365+gyermekjólét!M365+'Egyéb szociális'!M365+'NEM KELL!!családseg.'!M365+civilszerv!M365</f>
        <v>0</v>
      </c>
      <c r="N366" s="71">
        <f>igazgatás!N366+adók!N366+temető!N365+rendezvények!N365+'téli közf.'!N361+hosszúi.közf.!N366+'út üzemelt.'!N365+közvilágítás!N365+zöldterület!N365+'város-község'!N365+könyvtár!N365+közművelődés!N365+gyermekjólét!N365+'Egyéb szociális'!N365+'NEM KELL!!családseg.'!N365+civilszerv!N365+Fertőző!N365</f>
        <v>0</v>
      </c>
      <c r="O366" s="133" t="str">
        <f t="shared" si="19"/>
        <v xml:space="preserve"> </v>
      </c>
      <c r="P366" s="71">
        <f>igazgatás!P366+adók!P366+temető!P365+rendezvények!P365+'téli közf.'!P361+hosszúi.közf.!P366+'út üzemelt.'!P365+közvilágítás!P365+zöldterület!P365+'város-község'!P365+könyvtár!P365+közművelődés!P365+gyermekjólét!P365+'Egyéb szociális'!P365+'NEM KELL!!családseg.'!P365+civilszerv!P365+Fertőző!P365</f>
        <v>0</v>
      </c>
    </row>
    <row r="367" spans="1:16" ht="15" hidden="1" customHeight="1" x14ac:dyDescent="0.2">
      <c r="A367" s="383" t="s">
        <v>147</v>
      </c>
      <c r="B367" s="383"/>
      <c r="C367" s="5" t="s">
        <v>644</v>
      </c>
      <c r="D367" s="22" t="s">
        <v>642</v>
      </c>
      <c r="E367" s="29"/>
      <c r="F367" s="71">
        <f>igazgatás!F367+adók!F367+temető!F366+rendezvények!F366+'téli közf.'!F362+hosszúi.közf.!F367+'út üzemelt.'!F366+közvilágítás!F366+zöldterület!F366+'város-község'!F366+könyvtár!F366+közművelődés!F366+gyermekjólét!F366+'Egyéb szociális'!F366+'NEM KELL!!családseg.'!F366+civilszerv!F366</f>
        <v>0</v>
      </c>
      <c r="G367" s="71">
        <f>igazgatás!G367+adók!G367+temető!G366+rendezvények!G366+'téli közf.'!G362+hosszúi.közf.!G367+'út üzemelt.'!G366+közvilágítás!G366+zöldterület!G366+'város-község'!G366+könyvtár!G366+közművelődés!G366+gyermekjólét!G366+'Egyéb szociális'!G366+'NEM KELL!!családseg.'!G366+civilszerv!G366</f>
        <v>0</v>
      </c>
      <c r="H367" s="71">
        <f>igazgatás!H367+adók!H367+temető!H366+rendezvények!H366+'téli közf.'!H362+hosszúi.közf.!H367+'út üzemelt.'!H366+közvilágítás!H366+zöldterület!H366+'város-község'!H366+könyvtár!H366+közművelődés!H366+gyermekjólét!H366+'Egyéb szociális'!H366+'NEM KELL!!családseg.'!H366+civilszerv!H366</f>
        <v>0</v>
      </c>
      <c r="I367" s="71">
        <f>igazgatás!I367+adók!I367+temető!I366+rendezvények!I366+'téli közf.'!I362+hosszúi.közf.!I367+'út üzemelt.'!I366+közvilágítás!I366+zöldterület!I366+'város-község'!I366+könyvtár!I366+közművelődés!I366+gyermekjólét!I366+'Egyéb szociális'!I366+'NEM KELL!!családseg.'!I366+civilszerv!I366+Fertőző!I366</f>
        <v>0</v>
      </c>
      <c r="J367" s="133" t="str">
        <f t="shared" si="17"/>
        <v xml:space="preserve"> </v>
      </c>
      <c r="K367" s="71">
        <f>igazgatás!K367+adók!K367+temető!K366+rendezvények!K366+'téli közf.'!K362+hosszúi.közf.!K367+'út üzemelt.'!K366+közvilágítás!K366+zöldterület!K366+'város-község'!K366+könyvtár!K366+közművelődés!K366+gyermekjólét!K366+'Egyéb szociális'!K366+'NEM KELL!!családseg.'!K366+civilszerv!K366+Fertőző!K366</f>
        <v>0</v>
      </c>
      <c r="L367" s="71">
        <f>igazgatás!L367+adók!L367+temető!L366+rendezvények!L366+'téli közf.'!L362+hosszúi.közf.!L367+'út üzemelt.'!L366+közvilágítás!L366+zöldterület!L366+'város-község'!L366+könyvtár!L366+közművelődés!L366+gyermekjólét!L366+'Egyéb szociális'!L366+'NEM KELL!!családseg.'!L366+civilszerv!L366</f>
        <v>0</v>
      </c>
      <c r="M367" s="71">
        <f>igazgatás!M367+adók!M367+temető!M366+rendezvények!M366+'téli közf.'!M362+hosszúi.közf.!M367+'út üzemelt.'!M366+közvilágítás!M366+zöldterület!M366+'város-község'!M366+könyvtár!M366+közművelődés!M366+gyermekjólét!M366+'Egyéb szociális'!M366+'NEM KELL!!családseg.'!M366+civilszerv!M366</f>
        <v>0</v>
      </c>
      <c r="N367" s="71">
        <f>igazgatás!N367+adók!N367+temető!N366+rendezvények!N366+'téli közf.'!N362+hosszúi.közf.!N367+'út üzemelt.'!N366+közvilágítás!N366+zöldterület!N366+'város-község'!N366+könyvtár!N366+közművelődés!N366+gyermekjólét!N366+'Egyéb szociális'!N366+'NEM KELL!!családseg.'!N366+civilszerv!N366+Fertőző!N366</f>
        <v>0</v>
      </c>
      <c r="O367" s="133" t="str">
        <f t="shared" si="19"/>
        <v xml:space="preserve"> </v>
      </c>
      <c r="P367" s="71">
        <f>igazgatás!P367+adók!P367+temető!P366+rendezvények!P366+'téli közf.'!P362+hosszúi.közf.!P367+'út üzemelt.'!P366+közvilágítás!P366+zöldterület!P366+'város-község'!P366+könyvtár!P366+közművelődés!P366+gyermekjólét!P366+'Egyéb szociális'!P366+'NEM KELL!!családseg.'!P366+civilszerv!P366+Fertőző!P366</f>
        <v>0</v>
      </c>
    </row>
    <row r="368" spans="1:16" ht="15" hidden="1" customHeight="1" x14ac:dyDescent="0.2">
      <c r="A368" s="383" t="s">
        <v>149</v>
      </c>
      <c r="B368" s="383"/>
      <c r="C368" s="5" t="s">
        <v>645</v>
      </c>
      <c r="D368" s="22" t="s">
        <v>642</v>
      </c>
      <c r="E368" s="29"/>
      <c r="F368" s="71">
        <f>igazgatás!F368+adók!F368+temető!F367+rendezvények!F367+'téli közf.'!F363+hosszúi.közf.!F368+'út üzemelt.'!F367+közvilágítás!F367+zöldterület!F367+'város-község'!F367+könyvtár!F367+közművelődés!F367+gyermekjólét!F367+'Egyéb szociális'!F367+'NEM KELL!!családseg.'!F367+civilszerv!F367</f>
        <v>0</v>
      </c>
      <c r="G368" s="71">
        <f>igazgatás!G368+adók!G368+temető!G367+rendezvények!G367+'téli közf.'!G363+hosszúi.közf.!G368+'út üzemelt.'!G367+közvilágítás!G367+zöldterület!G367+'város-község'!G367+könyvtár!G367+közművelődés!G367+gyermekjólét!G367+'Egyéb szociális'!G367+'NEM KELL!!családseg.'!G367+civilszerv!G367</f>
        <v>0</v>
      </c>
      <c r="H368" s="71">
        <f>igazgatás!H368+adók!H368+temető!H367+rendezvények!H367+'téli közf.'!H363+hosszúi.közf.!H368+'út üzemelt.'!H367+közvilágítás!H367+zöldterület!H367+'város-község'!H367+könyvtár!H367+közművelődés!H367+gyermekjólét!H367+'Egyéb szociális'!H367+'NEM KELL!!családseg.'!H367+civilszerv!H367</f>
        <v>0</v>
      </c>
      <c r="I368" s="71">
        <f>igazgatás!I368+adók!I368+temető!I367+rendezvények!I367+'téli közf.'!I363+hosszúi.közf.!I368+'út üzemelt.'!I367+közvilágítás!I367+zöldterület!I367+'város-község'!I367+könyvtár!I367+közművelődés!I367+gyermekjólét!I367+'Egyéb szociális'!I367+'NEM KELL!!családseg.'!I367+civilszerv!I367+Fertőző!I367</f>
        <v>0</v>
      </c>
      <c r="J368" s="133" t="str">
        <f t="shared" si="17"/>
        <v xml:space="preserve"> </v>
      </c>
      <c r="K368" s="71">
        <f>igazgatás!K368+adók!K368+temető!K367+rendezvények!K367+'téli közf.'!K363+hosszúi.közf.!K368+'út üzemelt.'!K367+közvilágítás!K367+zöldterület!K367+'város-község'!K367+könyvtár!K367+közművelődés!K367+gyermekjólét!K367+'Egyéb szociális'!K367+'NEM KELL!!családseg.'!K367+civilszerv!K367+Fertőző!K367</f>
        <v>0</v>
      </c>
      <c r="L368" s="71">
        <f>igazgatás!L368+adók!L368+temető!L367+rendezvények!L367+'téli közf.'!L363+hosszúi.közf.!L368+'út üzemelt.'!L367+közvilágítás!L367+zöldterület!L367+'város-község'!L367+könyvtár!L367+közművelődés!L367+gyermekjólét!L367+'Egyéb szociális'!L367+'NEM KELL!!családseg.'!L367+civilszerv!L367</f>
        <v>0</v>
      </c>
      <c r="M368" s="71">
        <f>igazgatás!M368+adók!M368+temető!M367+rendezvények!M367+'téli közf.'!M363+hosszúi.közf.!M368+'út üzemelt.'!M367+közvilágítás!M367+zöldterület!M367+'város-község'!M367+könyvtár!M367+közművelődés!M367+gyermekjólét!M367+'Egyéb szociális'!M367+'NEM KELL!!családseg.'!M367+civilszerv!M367</f>
        <v>0</v>
      </c>
      <c r="N368" s="71">
        <f>igazgatás!N368+adók!N368+temető!N367+rendezvények!N367+'téli közf.'!N363+hosszúi.közf.!N368+'út üzemelt.'!N367+közvilágítás!N367+zöldterület!N367+'város-község'!N367+könyvtár!N367+közművelődés!N367+gyermekjólét!N367+'Egyéb szociális'!N367+'NEM KELL!!családseg.'!N367+civilszerv!N367+Fertőző!N367</f>
        <v>0</v>
      </c>
      <c r="O368" s="133" t="str">
        <f t="shared" si="19"/>
        <v xml:space="preserve"> </v>
      </c>
      <c r="P368" s="71">
        <f>igazgatás!P368+adók!P368+temető!P367+rendezvények!P367+'téli közf.'!P363+hosszúi.közf.!P368+'út üzemelt.'!P367+közvilágítás!P367+zöldterület!P367+'város-község'!P367+könyvtár!P367+közművelődés!P367+gyermekjólét!P367+'Egyéb szociális'!P367+'NEM KELL!!családseg.'!P367+civilszerv!P367+Fertőző!P367</f>
        <v>0</v>
      </c>
    </row>
    <row r="369" spans="1:16" ht="15" hidden="1" customHeight="1" x14ac:dyDescent="0.2">
      <c r="A369" s="383" t="s">
        <v>151</v>
      </c>
      <c r="B369" s="383"/>
      <c r="C369" s="5" t="s">
        <v>646</v>
      </c>
      <c r="D369" s="22" t="s">
        <v>642</v>
      </c>
      <c r="E369" s="29"/>
      <c r="F369" s="71">
        <f>igazgatás!F369+adók!F369+temető!F368+rendezvények!F368+'téli közf.'!F364+hosszúi.közf.!F369+'út üzemelt.'!F368+közvilágítás!F368+zöldterület!F368+'város-község'!F368+könyvtár!F368+közművelődés!F368+gyermekjólét!F368+'Egyéb szociális'!F368+'NEM KELL!!családseg.'!F368+civilszerv!F368</f>
        <v>0</v>
      </c>
      <c r="G369" s="71">
        <f>igazgatás!G369+adók!G369+temető!G368+rendezvények!G368+'téli közf.'!G364+hosszúi.közf.!G369+'út üzemelt.'!G368+közvilágítás!G368+zöldterület!G368+'város-község'!G368+könyvtár!G368+közművelődés!G368+gyermekjólét!G368+'Egyéb szociális'!G368+'NEM KELL!!családseg.'!G368+civilszerv!G368</f>
        <v>0</v>
      </c>
      <c r="H369" s="71">
        <f>igazgatás!H369+adók!H369+temető!H368+rendezvények!H368+'téli közf.'!H364+hosszúi.közf.!H369+'út üzemelt.'!H368+közvilágítás!H368+zöldterület!H368+'város-község'!H368+könyvtár!H368+közművelődés!H368+gyermekjólét!H368+'Egyéb szociális'!H368+'NEM KELL!!családseg.'!H368+civilszerv!H368</f>
        <v>0</v>
      </c>
      <c r="I369" s="71">
        <f>igazgatás!I369+adók!I369+temető!I368+rendezvények!I368+'téli közf.'!I364+hosszúi.közf.!I369+'út üzemelt.'!I368+közvilágítás!I368+zöldterület!I368+'város-község'!I368+könyvtár!I368+közművelődés!I368+gyermekjólét!I368+'Egyéb szociális'!I368+'NEM KELL!!családseg.'!I368+civilszerv!I368+Fertőző!I368</f>
        <v>0</v>
      </c>
      <c r="J369" s="133" t="str">
        <f t="shared" si="17"/>
        <v xml:space="preserve"> </v>
      </c>
      <c r="K369" s="71">
        <f>igazgatás!K369+adók!K369+temető!K368+rendezvények!K368+'téli közf.'!K364+hosszúi.közf.!K369+'út üzemelt.'!K368+közvilágítás!K368+zöldterület!K368+'város-község'!K368+könyvtár!K368+közművelődés!K368+gyermekjólét!K368+'Egyéb szociális'!K368+'NEM KELL!!családseg.'!K368+civilszerv!K368+Fertőző!K368</f>
        <v>0</v>
      </c>
      <c r="L369" s="71">
        <f>igazgatás!L369+adók!L369+temető!L368+rendezvények!L368+'téli közf.'!L364+hosszúi.közf.!L369+'út üzemelt.'!L368+közvilágítás!L368+zöldterület!L368+'város-község'!L368+könyvtár!L368+közművelődés!L368+gyermekjólét!L368+'Egyéb szociális'!L368+'NEM KELL!!családseg.'!L368+civilszerv!L368</f>
        <v>0</v>
      </c>
      <c r="M369" s="71">
        <f>igazgatás!M369+adók!M369+temető!M368+rendezvények!M368+'téli közf.'!M364+hosszúi.közf.!M369+'út üzemelt.'!M368+közvilágítás!M368+zöldterület!M368+'város-község'!M368+könyvtár!M368+közművelődés!M368+gyermekjólét!M368+'Egyéb szociális'!M368+'NEM KELL!!családseg.'!M368+civilszerv!M368</f>
        <v>0</v>
      </c>
      <c r="N369" s="71">
        <f>igazgatás!N369+adók!N369+temető!N368+rendezvények!N368+'téli közf.'!N364+hosszúi.közf.!N369+'út üzemelt.'!N368+közvilágítás!N368+zöldterület!N368+'város-község'!N368+könyvtár!N368+közművelődés!N368+gyermekjólét!N368+'Egyéb szociális'!N368+'NEM KELL!!családseg.'!N368+civilszerv!N368+Fertőző!N368</f>
        <v>0</v>
      </c>
      <c r="O369" s="133" t="str">
        <f t="shared" si="19"/>
        <v xml:space="preserve"> </v>
      </c>
      <c r="P369" s="71">
        <f>igazgatás!P369+adók!P369+temető!P368+rendezvények!P368+'téli közf.'!P364+hosszúi.közf.!P369+'út üzemelt.'!P368+közvilágítás!P368+zöldterület!P368+'város-község'!P368+könyvtár!P368+közművelődés!P368+gyermekjólét!P368+'Egyéb szociális'!P368+'NEM KELL!!családseg.'!P368+civilszerv!P368+Fertőző!P368</f>
        <v>0</v>
      </c>
    </row>
    <row r="370" spans="1:16" ht="25.5" hidden="1" customHeight="1" x14ac:dyDescent="0.2">
      <c r="A370" s="383" t="s">
        <v>153</v>
      </c>
      <c r="B370" s="383"/>
      <c r="C370" s="5" t="s">
        <v>647</v>
      </c>
      <c r="D370" s="22" t="s">
        <v>642</v>
      </c>
      <c r="E370" s="29"/>
      <c r="F370" s="71">
        <f>igazgatás!F370+adók!F370+temető!F369+rendezvények!F369+'téli közf.'!F365+hosszúi.közf.!F370+'út üzemelt.'!F369+közvilágítás!F369+zöldterület!F369+'város-község'!F369+könyvtár!F369+közművelődés!F369+gyermekjólét!F369+'Egyéb szociális'!F369+'NEM KELL!!családseg.'!F369+civilszerv!F369</f>
        <v>0</v>
      </c>
      <c r="G370" s="71">
        <f>igazgatás!G370+adók!G370+temető!G369+rendezvények!G369+'téli közf.'!G365+hosszúi.közf.!G370+'út üzemelt.'!G369+közvilágítás!G369+zöldterület!G369+'város-község'!G369+könyvtár!G369+közművelődés!G369+gyermekjólét!G369+'Egyéb szociális'!G369+'NEM KELL!!családseg.'!G369+civilszerv!G369</f>
        <v>0</v>
      </c>
      <c r="H370" s="71">
        <f>igazgatás!H370+adók!H370+temető!H369+rendezvények!H369+'téli közf.'!H365+hosszúi.közf.!H370+'út üzemelt.'!H369+közvilágítás!H369+zöldterület!H369+'város-község'!H369+könyvtár!H369+közművelődés!H369+gyermekjólét!H369+'Egyéb szociális'!H369+'NEM KELL!!családseg.'!H369+civilszerv!H369</f>
        <v>0</v>
      </c>
      <c r="I370" s="71">
        <f>igazgatás!I370+adók!I370+temető!I369+rendezvények!I369+'téli közf.'!I365+hosszúi.közf.!I370+'út üzemelt.'!I369+közvilágítás!I369+zöldterület!I369+'város-község'!I369+könyvtár!I369+közművelődés!I369+gyermekjólét!I369+'Egyéb szociális'!I369+'NEM KELL!!családseg.'!I369+civilszerv!I369+Fertőző!I369</f>
        <v>0</v>
      </c>
      <c r="J370" s="133" t="str">
        <f t="shared" si="17"/>
        <v xml:space="preserve"> </v>
      </c>
      <c r="K370" s="71">
        <f>igazgatás!K370+adók!K370+temető!K369+rendezvények!K369+'téli közf.'!K365+hosszúi.közf.!K370+'út üzemelt.'!K369+közvilágítás!K369+zöldterület!K369+'város-község'!K369+könyvtár!K369+közművelődés!K369+gyermekjólét!K369+'Egyéb szociális'!K369+'NEM KELL!!családseg.'!K369+civilszerv!K369+Fertőző!K369</f>
        <v>0</v>
      </c>
      <c r="L370" s="71">
        <f>igazgatás!L370+adók!L370+temető!L369+rendezvények!L369+'téli közf.'!L365+hosszúi.közf.!L370+'út üzemelt.'!L369+közvilágítás!L369+zöldterület!L369+'város-község'!L369+könyvtár!L369+közművelődés!L369+gyermekjólét!L369+'Egyéb szociális'!L369+'NEM KELL!!családseg.'!L369+civilszerv!L369</f>
        <v>0</v>
      </c>
      <c r="M370" s="71">
        <f>igazgatás!M370+adók!M370+temető!M369+rendezvények!M369+'téli közf.'!M365+hosszúi.közf.!M370+'út üzemelt.'!M369+közvilágítás!M369+zöldterület!M369+'város-község'!M369+könyvtár!M369+közművelődés!M369+gyermekjólét!M369+'Egyéb szociális'!M369+'NEM KELL!!családseg.'!M369+civilszerv!M369</f>
        <v>0</v>
      </c>
      <c r="N370" s="71">
        <f>igazgatás!N370+adók!N370+temető!N369+rendezvények!N369+'téli közf.'!N365+hosszúi.közf.!N370+'út üzemelt.'!N369+közvilágítás!N369+zöldterület!N369+'város-község'!N369+könyvtár!N369+közművelődés!N369+gyermekjólét!N369+'Egyéb szociális'!N369+'NEM KELL!!családseg.'!N369+civilszerv!N369+Fertőző!N369</f>
        <v>0</v>
      </c>
      <c r="O370" s="133" t="str">
        <f t="shared" si="19"/>
        <v xml:space="preserve"> </v>
      </c>
      <c r="P370" s="71">
        <f>igazgatás!P370+adók!P370+temető!P369+rendezvények!P369+'téli közf.'!P365+hosszúi.közf.!P370+'út üzemelt.'!P369+közvilágítás!P369+zöldterület!P369+'város-község'!P369+könyvtár!P369+közművelődés!P369+gyermekjólét!P369+'Egyéb szociális'!P369+'NEM KELL!!családseg.'!P369+civilszerv!P369+Fertőző!P369</f>
        <v>0</v>
      </c>
    </row>
    <row r="371" spans="1:16" ht="25.5" hidden="1" customHeight="1" x14ac:dyDescent="0.2">
      <c r="A371" s="383" t="s">
        <v>155</v>
      </c>
      <c r="B371" s="383"/>
      <c r="C371" s="5" t="s">
        <v>648</v>
      </c>
      <c r="D371" s="22" t="s">
        <v>642</v>
      </c>
      <c r="E371" s="29"/>
      <c r="F371" s="71">
        <f>igazgatás!F371+adók!F371+temető!F370+rendezvények!F370+'téli közf.'!F366+hosszúi.közf.!F371+'út üzemelt.'!F370+közvilágítás!F370+zöldterület!F370+'város-község'!F370+könyvtár!F370+közművelődés!F370+gyermekjólét!F370+'Egyéb szociális'!F370+'NEM KELL!!családseg.'!F370+civilszerv!F370</f>
        <v>0</v>
      </c>
      <c r="G371" s="71">
        <f>igazgatás!G371+adók!G371+temető!G370+rendezvények!G370+'téli közf.'!G366+hosszúi.közf.!G371+'út üzemelt.'!G370+közvilágítás!G370+zöldterület!G370+'város-község'!G370+könyvtár!G370+közművelődés!G370+gyermekjólét!G370+'Egyéb szociális'!G370+'NEM KELL!!családseg.'!G370+civilszerv!G370</f>
        <v>0</v>
      </c>
      <c r="H371" s="71">
        <f>igazgatás!H371+adók!H371+temető!H370+rendezvények!H370+'téli közf.'!H366+hosszúi.közf.!H371+'út üzemelt.'!H370+közvilágítás!H370+zöldterület!H370+'város-község'!H370+könyvtár!H370+közművelődés!H370+gyermekjólét!H370+'Egyéb szociális'!H370+'NEM KELL!!családseg.'!H370+civilszerv!H370</f>
        <v>0</v>
      </c>
      <c r="I371" s="71">
        <f>igazgatás!I371+adók!I371+temető!I370+rendezvények!I370+'téli közf.'!I366+hosszúi.közf.!I371+'út üzemelt.'!I370+közvilágítás!I370+zöldterület!I370+'város-község'!I370+könyvtár!I370+közművelődés!I370+gyermekjólét!I370+'Egyéb szociális'!I370+'NEM KELL!!családseg.'!I370+civilszerv!I370+Fertőző!I370</f>
        <v>0</v>
      </c>
      <c r="J371" s="133" t="str">
        <f t="shared" si="17"/>
        <v xml:space="preserve"> </v>
      </c>
      <c r="K371" s="71">
        <f>igazgatás!K371+adók!K371+temető!K370+rendezvények!K370+'téli közf.'!K366+hosszúi.közf.!K371+'út üzemelt.'!K370+közvilágítás!K370+zöldterület!K370+'város-község'!K370+könyvtár!K370+közművelődés!K370+gyermekjólét!K370+'Egyéb szociális'!K370+'NEM KELL!!családseg.'!K370+civilszerv!K370+Fertőző!K370</f>
        <v>0</v>
      </c>
      <c r="L371" s="71">
        <f>igazgatás!L371+adók!L371+temető!L370+rendezvények!L370+'téli közf.'!L366+hosszúi.közf.!L371+'út üzemelt.'!L370+közvilágítás!L370+zöldterület!L370+'város-község'!L370+könyvtár!L370+közművelődés!L370+gyermekjólét!L370+'Egyéb szociális'!L370+'NEM KELL!!családseg.'!L370+civilszerv!L370</f>
        <v>0</v>
      </c>
      <c r="M371" s="71">
        <f>igazgatás!M371+adók!M371+temető!M370+rendezvények!M370+'téli közf.'!M366+hosszúi.közf.!M371+'út üzemelt.'!M370+közvilágítás!M370+zöldterület!M370+'város-község'!M370+könyvtár!M370+közművelődés!M370+gyermekjólét!M370+'Egyéb szociális'!M370+'NEM KELL!!családseg.'!M370+civilszerv!M370</f>
        <v>0</v>
      </c>
      <c r="N371" s="71">
        <f>igazgatás!N371+adók!N371+temető!N370+rendezvények!N370+'téli közf.'!N366+hosszúi.közf.!N371+'út üzemelt.'!N370+közvilágítás!N370+zöldterület!N370+'város-község'!N370+könyvtár!N370+közművelődés!N370+gyermekjólét!N370+'Egyéb szociális'!N370+'NEM KELL!!családseg.'!N370+civilszerv!N370+Fertőző!N370</f>
        <v>0</v>
      </c>
      <c r="O371" s="133" t="str">
        <f t="shared" si="19"/>
        <v xml:space="preserve"> </v>
      </c>
      <c r="P371" s="71">
        <f>igazgatás!P371+adók!P371+temető!P370+rendezvények!P370+'téli közf.'!P366+hosszúi.közf.!P371+'út üzemelt.'!P370+közvilágítás!P370+zöldterület!P370+'város-község'!P370+könyvtár!P370+közművelődés!P370+gyermekjólét!P370+'Egyéb szociális'!P370+'NEM KELL!!családseg.'!P370+civilszerv!P370+Fertőző!P370</f>
        <v>0</v>
      </c>
    </row>
    <row r="372" spans="1:16" ht="15" hidden="1" customHeight="1" x14ac:dyDescent="0.2">
      <c r="A372" s="383" t="s">
        <v>157</v>
      </c>
      <c r="B372" s="383"/>
      <c r="C372" s="5" t="s">
        <v>649</v>
      </c>
      <c r="D372" s="22" t="s">
        <v>642</v>
      </c>
      <c r="E372" s="29"/>
      <c r="F372" s="71">
        <f>igazgatás!F372+adók!F372+temető!F371+rendezvények!F371+'téli közf.'!F367+hosszúi.közf.!F372+'út üzemelt.'!F371+közvilágítás!F371+zöldterület!F371+'város-község'!F371+könyvtár!F371+közművelődés!F371+gyermekjólét!F371+'Egyéb szociális'!F371+'NEM KELL!!családseg.'!F371+civilszerv!F371</f>
        <v>0</v>
      </c>
      <c r="G372" s="71">
        <f>igazgatás!G372+adók!G372+temető!G371+rendezvények!G371+'téli közf.'!G367+hosszúi.közf.!G372+'út üzemelt.'!G371+közvilágítás!G371+zöldterület!G371+'város-község'!G371+könyvtár!G371+közművelődés!G371+gyermekjólét!G371+'Egyéb szociális'!G371+'NEM KELL!!családseg.'!G371+civilszerv!G371</f>
        <v>0</v>
      </c>
      <c r="H372" s="71">
        <f>igazgatás!H372+adók!H372+temető!H371+rendezvények!H371+'téli közf.'!H367+hosszúi.közf.!H372+'út üzemelt.'!H371+közvilágítás!H371+zöldterület!H371+'város-község'!H371+könyvtár!H371+közművelődés!H371+gyermekjólét!H371+'Egyéb szociális'!H371+'NEM KELL!!családseg.'!H371+civilszerv!H371</f>
        <v>0</v>
      </c>
      <c r="I372" s="71">
        <f>igazgatás!I372+adók!I372+temető!I371+rendezvények!I371+'téli közf.'!I367+hosszúi.közf.!I372+'út üzemelt.'!I371+közvilágítás!I371+zöldterület!I371+'város-község'!I371+könyvtár!I371+közművelődés!I371+gyermekjólét!I371+'Egyéb szociális'!I371+'NEM KELL!!családseg.'!I371+civilszerv!I371+Fertőző!I371</f>
        <v>0</v>
      </c>
      <c r="J372" s="133" t="str">
        <f t="shared" si="17"/>
        <v xml:space="preserve"> </v>
      </c>
      <c r="K372" s="71">
        <f>igazgatás!K372+adók!K372+temető!K371+rendezvények!K371+'téli közf.'!K367+hosszúi.közf.!K372+'út üzemelt.'!K371+közvilágítás!K371+zöldterület!K371+'város-község'!K371+könyvtár!K371+közművelődés!K371+gyermekjólét!K371+'Egyéb szociális'!K371+'NEM KELL!!családseg.'!K371+civilszerv!K371+Fertőző!K371</f>
        <v>0</v>
      </c>
      <c r="L372" s="71">
        <f>igazgatás!L372+adók!L372+temető!L371+rendezvények!L371+'téli közf.'!L367+hosszúi.közf.!L372+'út üzemelt.'!L371+közvilágítás!L371+zöldterület!L371+'város-község'!L371+könyvtár!L371+közművelődés!L371+gyermekjólét!L371+'Egyéb szociális'!L371+'NEM KELL!!családseg.'!L371+civilszerv!L371</f>
        <v>0</v>
      </c>
      <c r="M372" s="71">
        <f>igazgatás!M372+adók!M372+temető!M371+rendezvények!M371+'téli közf.'!M367+hosszúi.közf.!M372+'út üzemelt.'!M371+közvilágítás!M371+zöldterület!M371+'város-község'!M371+könyvtár!M371+közművelődés!M371+gyermekjólét!M371+'Egyéb szociális'!M371+'NEM KELL!!családseg.'!M371+civilszerv!M371</f>
        <v>0</v>
      </c>
      <c r="N372" s="71">
        <f>igazgatás!N372+adók!N372+temető!N371+rendezvények!N371+'téli közf.'!N367+hosszúi.közf.!N372+'út üzemelt.'!N371+közvilágítás!N371+zöldterület!N371+'város-község'!N371+könyvtár!N371+közművelődés!N371+gyermekjólét!N371+'Egyéb szociális'!N371+'NEM KELL!!családseg.'!N371+civilszerv!N371+Fertőző!N371</f>
        <v>0</v>
      </c>
      <c r="O372" s="133" t="str">
        <f t="shared" si="19"/>
        <v xml:space="preserve"> </v>
      </c>
      <c r="P372" s="71">
        <f>igazgatás!P372+adók!P372+temető!P371+rendezvények!P371+'téli közf.'!P367+hosszúi.közf.!P372+'út üzemelt.'!P371+közvilágítás!P371+zöldterület!P371+'város-község'!P371+könyvtár!P371+közművelődés!P371+gyermekjólét!P371+'Egyéb szociális'!P371+'NEM KELL!!családseg.'!P371+civilszerv!P371+Fertőző!P371</f>
        <v>0</v>
      </c>
    </row>
    <row r="373" spans="1:16" ht="15" hidden="1" customHeight="1" x14ac:dyDescent="0.2">
      <c r="A373" s="383" t="s">
        <v>159</v>
      </c>
      <c r="B373" s="383"/>
      <c r="C373" s="5" t="s">
        <v>650</v>
      </c>
      <c r="D373" s="22" t="s">
        <v>642</v>
      </c>
      <c r="E373" s="29"/>
      <c r="F373" s="71">
        <f>igazgatás!F373+adók!F373+temető!F372+rendezvények!F372+'téli közf.'!F368+hosszúi.közf.!F373+'út üzemelt.'!F372+közvilágítás!F372+zöldterület!F372+'város-község'!F372+könyvtár!F372+közművelődés!F372+gyermekjólét!F372+'Egyéb szociális'!F372+'NEM KELL!!családseg.'!F372+civilszerv!F372</f>
        <v>0</v>
      </c>
      <c r="G373" s="71">
        <f>igazgatás!G373+adók!G373+temető!G372+rendezvények!G372+'téli közf.'!G368+hosszúi.közf.!G373+'út üzemelt.'!G372+közvilágítás!G372+zöldterület!G372+'város-község'!G372+könyvtár!G372+közművelődés!G372+gyermekjólét!G372+'Egyéb szociális'!G372+'NEM KELL!!családseg.'!G372+civilszerv!G372</f>
        <v>0</v>
      </c>
      <c r="H373" s="71">
        <f>igazgatás!H373+adók!H373+temető!H372+rendezvények!H372+'téli közf.'!H368+hosszúi.közf.!H373+'út üzemelt.'!H372+közvilágítás!H372+zöldterület!H372+'város-község'!H372+könyvtár!H372+közművelődés!H372+gyermekjólét!H372+'Egyéb szociális'!H372+'NEM KELL!!családseg.'!H372+civilszerv!H372</f>
        <v>0</v>
      </c>
      <c r="I373" s="71">
        <f>igazgatás!I373+adók!I373+temető!I372+rendezvények!I372+'téli közf.'!I368+hosszúi.közf.!I373+'út üzemelt.'!I372+közvilágítás!I372+zöldterület!I372+'város-község'!I372+könyvtár!I372+közművelődés!I372+gyermekjólét!I372+'Egyéb szociális'!I372+'NEM KELL!!családseg.'!I372+civilszerv!I372+Fertőző!I372</f>
        <v>0</v>
      </c>
      <c r="J373" s="133" t="str">
        <f t="shared" si="17"/>
        <v xml:space="preserve"> </v>
      </c>
      <c r="K373" s="71">
        <f>igazgatás!K373+adók!K373+temető!K372+rendezvények!K372+'téli közf.'!K368+hosszúi.közf.!K373+'út üzemelt.'!K372+közvilágítás!K372+zöldterület!K372+'város-község'!K372+könyvtár!K372+közművelődés!K372+gyermekjólét!K372+'Egyéb szociális'!K372+'NEM KELL!!családseg.'!K372+civilszerv!K372+Fertőző!K372</f>
        <v>0</v>
      </c>
      <c r="L373" s="71">
        <f>igazgatás!L373+adók!L373+temető!L372+rendezvények!L372+'téli közf.'!L368+hosszúi.közf.!L373+'út üzemelt.'!L372+közvilágítás!L372+zöldterület!L372+'város-község'!L372+könyvtár!L372+közművelődés!L372+gyermekjólét!L372+'Egyéb szociális'!L372+'NEM KELL!!családseg.'!L372+civilszerv!L372</f>
        <v>0</v>
      </c>
      <c r="M373" s="71">
        <f>igazgatás!M373+adók!M373+temető!M372+rendezvények!M372+'téli közf.'!M368+hosszúi.közf.!M373+'út üzemelt.'!M372+közvilágítás!M372+zöldterület!M372+'város-község'!M372+könyvtár!M372+közművelődés!M372+gyermekjólét!M372+'Egyéb szociális'!M372+'NEM KELL!!családseg.'!M372+civilszerv!M372</f>
        <v>0</v>
      </c>
      <c r="N373" s="71">
        <f>igazgatás!N373+adók!N373+temető!N372+rendezvények!N372+'téli közf.'!N368+hosszúi.közf.!N373+'út üzemelt.'!N372+közvilágítás!N372+zöldterület!N372+'város-község'!N372+könyvtár!N372+közművelődés!N372+gyermekjólét!N372+'Egyéb szociális'!N372+'NEM KELL!!családseg.'!N372+civilszerv!N372+Fertőző!N372</f>
        <v>0</v>
      </c>
      <c r="O373" s="133" t="str">
        <f t="shared" si="19"/>
        <v xml:space="preserve"> </v>
      </c>
      <c r="P373" s="71">
        <f>igazgatás!P373+adók!P373+temető!P372+rendezvények!P372+'téli közf.'!P368+hosszúi.közf.!P373+'út üzemelt.'!P372+közvilágítás!P372+zöldterület!P372+'város-község'!P372+könyvtár!P372+közművelődés!P372+gyermekjólét!P372+'Egyéb szociális'!P372+'NEM KELL!!családseg.'!P372+civilszerv!P372+Fertőző!P372</f>
        <v>0</v>
      </c>
    </row>
    <row r="374" spans="1:16" ht="25.5" hidden="1" customHeight="1" x14ac:dyDescent="0.2">
      <c r="A374" s="383" t="s">
        <v>161</v>
      </c>
      <c r="B374" s="383"/>
      <c r="C374" s="5" t="s">
        <v>651</v>
      </c>
      <c r="D374" s="22" t="s">
        <v>642</v>
      </c>
      <c r="E374" s="29"/>
      <c r="F374" s="71">
        <f>igazgatás!F374+adók!F374+temető!F373+rendezvények!F373+'téli közf.'!F369+hosszúi.közf.!F374+'út üzemelt.'!F373+közvilágítás!F373+zöldterület!F373+'város-község'!F373+könyvtár!F373+közművelődés!F373+gyermekjólét!F373+'Egyéb szociális'!F373+'NEM KELL!!családseg.'!F373+civilszerv!F373</f>
        <v>0</v>
      </c>
      <c r="G374" s="71">
        <f>igazgatás!G374+adók!G374+temető!G373+rendezvények!G373+'téli közf.'!G369+hosszúi.közf.!G374+'út üzemelt.'!G373+közvilágítás!G373+zöldterület!G373+'város-község'!G373+könyvtár!G373+közművelődés!G373+gyermekjólét!G373+'Egyéb szociális'!G373+'NEM KELL!!családseg.'!G373+civilszerv!G373</f>
        <v>0</v>
      </c>
      <c r="H374" s="71">
        <f>igazgatás!H374+adók!H374+temető!H373+rendezvények!H373+'téli közf.'!H369+hosszúi.közf.!H374+'út üzemelt.'!H373+közvilágítás!H373+zöldterület!H373+'város-község'!H373+könyvtár!H373+közművelődés!H373+gyermekjólét!H373+'Egyéb szociális'!H373+'NEM KELL!!családseg.'!H373+civilszerv!H373</f>
        <v>0</v>
      </c>
      <c r="I374" s="71">
        <f>igazgatás!I374+adók!I374+temető!I373+rendezvények!I373+'téli közf.'!I369+hosszúi.közf.!I374+'út üzemelt.'!I373+közvilágítás!I373+zöldterület!I373+'város-község'!I373+könyvtár!I373+közművelődés!I373+gyermekjólét!I373+'Egyéb szociális'!I373+'NEM KELL!!családseg.'!I373+civilszerv!I373+Fertőző!I373</f>
        <v>0</v>
      </c>
      <c r="J374" s="133" t="str">
        <f t="shared" si="17"/>
        <v xml:space="preserve"> </v>
      </c>
      <c r="K374" s="71">
        <f>igazgatás!K374+adók!K374+temető!K373+rendezvények!K373+'téli közf.'!K369+hosszúi.közf.!K374+'út üzemelt.'!K373+közvilágítás!K373+zöldterület!K373+'város-község'!K373+könyvtár!K373+közművelődés!K373+gyermekjólét!K373+'Egyéb szociális'!K373+'NEM KELL!!családseg.'!K373+civilszerv!K373+Fertőző!K373</f>
        <v>0</v>
      </c>
      <c r="L374" s="71">
        <f>igazgatás!L374+adók!L374+temető!L373+rendezvények!L373+'téli közf.'!L369+hosszúi.közf.!L374+'út üzemelt.'!L373+közvilágítás!L373+zöldterület!L373+'város-község'!L373+könyvtár!L373+közművelődés!L373+gyermekjólét!L373+'Egyéb szociális'!L373+'NEM KELL!!családseg.'!L373+civilszerv!L373</f>
        <v>0</v>
      </c>
      <c r="M374" s="71">
        <f>igazgatás!M374+adók!M374+temető!M373+rendezvények!M373+'téli közf.'!M369+hosszúi.közf.!M374+'út üzemelt.'!M373+közvilágítás!M373+zöldterület!M373+'város-község'!M373+könyvtár!M373+közművelődés!M373+gyermekjólét!M373+'Egyéb szociális'!M373+'NEM KELL!!családseg.'!M373+civilszerv!M373</f>
        <v>0</v>
      </c>
      <c r="N374" s="71">
        <f>igazgatás!N374+adók!N374+temető!N373+rendezvények!N373+'téli közf.'!N369+hosszúi.közf.!N374+'út üzemelt.'!N373+közvilágítás!N373+zöldterület!N373+'város-község'!N373+könyvtár!N373+közművelődés!N373+gyermekjólét!N373+'Egyéb szociális'!N373+'NEM KELL!!családseg.'!N373+civilszerv!N373+Fertőző!N373</f>
        <v>0</v>
      </c>
      <c r="O374" s="133" t="str">
        <f t="shared" si="19"/>
        <v xml:space="preserve"> </v>
      </c>
      <c r="P374" s="71">
        <f>igazgatás!P374+adók!P374+temető!P373+rendezvények!P373+'téli közf.'!P369+hosszúi.közf.!P374+'út üzemelt.'!P373+közvilágítás!P373+zöldterület!P373+'város-község'!P373+könyvtár!P373+közművelődés!P373+gyermekjólét!P373+'Egyéb szociális'!P373+'NEM KELL!!családseg.'!P373+civilszerv!P373+Fertőző!P373</f>
        <v>0</v>
      </c>
    </row>
    <row r="375" spans="1:16" ht="25.5" hidden="1" customHeight="1" x14ac:dyDescent="0.2">
      <c r="A375" s="385" t="s">
        <v>164</v>
      </c>
      <c r="B375" s="385"/>
      <c r="C375" s="6" t="s">
        <v>652</v>
      </c>
      <c r="D375" s="34" t="s">
        <v>653</v>
      </c>
      <c r="E375" s="32"/>
      <c r="F375" s="71">
        <f>igazgatás!F375+adók!F375+temető!F374+rendezvények!F374+'téli közf.'!F370+hosszúi.közf.!F375+'út üzemelt.'!F374+közvilágítás!F374+zöldterület!F374+'város-község'!F374+könyvtár!F374+közművelődés!F374+gyermekjólét!F374+'Egyéb szociális'!F374+'NEM KELL!!családseg.'!F374+civilszerv!F374</f>
        <v>0</v>
      </c>
      <c r="G375" s="71">
        <f>igazgatás!G375+adók!G375+temető!G374+rendezvények!G374+'téli közf.'!G370+hosszúi.közf.!G375+'út üzemelt.'!G374+közvilágítás!G374+zöldterület!G374+'város-község'!G374+könyvtár!G374+közművelődés!G374+gyermekjólét!G374+'Egyéb szociális'!G374+'NEM KELL!!családseg.'!G374+civilszerv!G374</f>
        <v>0</v>
      </c>
      <c r="H375" s="71">
        <f>igazgatás!H375+adók!H375+temető!H374+rendezvények!H374+'téli közf.'!H370+hosszúi.közf.!H375+'út üzemelt.'!H374+közvilágítás!H374+zöldterület!H374+'város-község'!H374+könyvtár!H374+közművelődés!H374+gyermekjólét!H374+'Egyéb szociális'!H374+'NEM KELL!!családseg.'!H374+civilszerv!H374</f>
        <v>0</v>
      </c>
      <c r="I375" s="71">
        <f>igazgatás!I375+adók!I375+temető!I374+rendezvények!I374+'téli közf.'!I370+hosszúi.közf.!I375+'út üzemelt.'!I374+közvilágítás!I374+zöldterület!I374+'város-község'!I374+könyvtár!I374+közművelődés!I374+gyermekjólét!I374+'Egyéb szociális'!I374+'NEM KELL!!családseg.'!I374+civilszerv!I374+Fertőző!I374</f>
        <v>0</v>
      </c>
      <c r="J375" s="133" t="str">
        <f t="shared" si="17"/>
        <v xml:space="preserve"> </v>
      </c>
      <c r="K375" s="71">
        <f>igazgatás!K375+adók!K375+temető!K374+rendezvények!K374+'téli közf.'!K370+hosszúi.közf.!K375+'út üzemelt.'!K374+közvilágítás!K374+zöldterület!K374+'város-község'!K374+könyvtár!K374+közművelődés!K374+gyermekjólét!K374+'Egyéb szociális'!K374+'NEM KELL!!családseg.'!K374+civilszerv!K374+Fertőző!K374</f>
        <v>0</v>
      </c>
      <c r="L375" s="71">
        <f>igazgatás!L375+adók!L375+temető!L374+rendezvények!L374+'téli közf.'!L370+hosszúi.közf.!L375+'út üzemelt.'!L374+közvilágítás!L374+zöldterület!L374+'város-község'!L374+könyvtár!L374+közművelődés!L374+gyermekjólét!L374+'Egyéb szociális'!L374+'NEM KELL!!családseg.'!L374+civilszerv!L374</f>
        <v>0</v>
      </c>
      <c r="M375" s="71">
        <f>igazgatás!M375+adók!M375+temető!M374+rendezvények!M374+'téli közf.'!M370+hosszúi.közf.!M375+'út üzemelt.'!M374+közvilágítás!M374+zöldterület!M374+'város-község'!M374+könyvtár!M374+közművelődés!M374+gyermekjólét!M374+'Egyéb szociális'!M374+'NEM KELL!!családseg.'!M374+civilszerv!M374</f>
        <v>0</v>
      </c>
      <c r="N375" s="71">
        <f>igazgatás!N375+adók!N375+temető!N374+rendezvények!N374+'téli közf.'!N370+hosszúi.közf.!N375+'út üzemelt.'!N374+közvilágítás!N374+zöldterület!N374+'város-község'!N374+könyvtár!N374+közművelődés!N374+gyermekjólét!N374+'Egyéb szociális'!N374+'NEM KELL!!családseg.'!N374+civilszerv!N374+Fertőző!N374</f>
        <v>0</v>
      </c>
      <c r="O375" s="133" t="str">
        <f t="shared" si="19"/>
        <v xml:space="preserve"> </v>
      </c>
      <c r="P375" s="71">
        <f>igazgatás!P375+adók!P375+temető!P374+rendezvények!P374+'téli közf.'!P370+hosszúi.közf.!P375+'út üzemelt.'!P374+közvilágítás!P374+zöldterület!P374+'város-község'!P374+könyvtár!P374+közművelődés!P374+gyermekjólét!P374+'Egyéb szociális'!P374+'NEM KELL!!családseg.'!P374+civilszerv!P374+Fertőző!P374</f>
        <v>0</v>
      </c>
    </row>
    <row r="376" spans="1:16" ht="51" hidden="1" customHeight="1" x14ac:dyDescent="0.2">
      <c r="A376" s="383" t="s">
        <v>167</v>
      </c>
      <c r="B376" s="383"/>
      <c r="C376" s="5" t="s">
        <v>654</v>
      </c>
      <c r="D376" s="22" t="s">
        <v>653</v>
      </c>
      <c r="E376" s="29"/>
      <c r="F376" s="71">
        <f>igazgatás!F376+adók!F376+temető!F375+rendezvények!F375+'téli közf.'!F371+hosszúi.közf.!F376+'út üzemelt.'!F375+közvilágítás!F375+zöldterület!F375+'város-község'!F375+könyvtár!F375+közművelődés!F375+gyermekjólét!F375+'Egyéb szociális'!F375+'NEM KELL!!családseg.'!F375+civilszerv!F375</f>
        <v>0</v>
      </c>
      <c r="G376" s="71">
        <f>igazgatás!G376+adók!G376+temető!G375+rendezvények!G375+'téli közf.'!G371+hosszúi.közf.!G376+'út üzemelt.'!G375+közvilágítás!G375+zöldterület!G375+'város-község'!G375+könyvtár!G375+közművelődés!G375+gyermekjólét!G375+'Egyéb szociális'!G375+'NEM KELL!!családseg.'!G375+civilszerv!G375</f>
        <v>0</v>
      </c>
      <c r="H376" s="71">
        <f>igazgatás!H376+adók!H376+temető!H375+rendezvények!H375+'téli közf.'!H371+hosszúi.közf.!H376+'út üzemelt.'!H375+közvilágítás!H375+zöldterület!H375+'város-község'!H375+könyvtár!H375+közművelődés!H375+gyermekjólét!H375+'Egyéb szociális'!H375+'NEM KELL!!családseg.'!H375+civilszerv!H375</f>
        <v>0</v>
      </c>
      <c r="I376" s="71">
        <f>igazgatás!I376+adók!I376+temető!I375+rendezvények!I375+'téli közf.'!I371+hosszúi.közf.!I376+'út üzemelt.'!I375+közvilágítás!I375+zöldterület!I375+'város-község'!I375+könyvtár!I375+közművelődés!I375+gyermekjólét!I375+'Egyéb szociális'!I375+'NEM KELL!!családseg.'!I375+civilszerv!I375+Fertőző!I375</f>
        <v>0</v>
      </c>
      <c r="J376" s="133" t="str">
        <f t="shared" si="17"/>
        <v xml:space="preserve"> </v>
      </c>
      <c r="K376" s="71">
        <f>igazgatás!K376+adók!K376+temető!K375+rendezvények!K375+'téli közf.'!K371+hosszúi.közf.!K376+'út üzemelt.'!K375+közvilágítás!K375+zöldterület!K375+'város-község'!K375+könyvtár!K375+közművelődés!K375+gyermekjólét!K375+'Egyéb szociális'!K375+'NEM KELL!!családseg.'!K375+civilszerv!K375+Fertőző!K375</f>
        <v>0</v>
      </c>
      <c r="L376" s="71">
        <f>igazgatás!L376+adók!L376+temető!L375+rendezvények!L375+'téli közf.'!L371+hosszúi.közf.!L376+'út üzemelt.'!L375+közvilágítás!L375+zöldterület!L375+'város-község'!L375+könyvtár!L375+közművelődés!L375+gyermekjólét!L375+'Egyéb szociális'!L375+'NEM KELL!!családseg.'!L375+civilszerv!L375</f>
        <v>0</v>
      </c>
      <c r="M376" s="71">
        <f>igazgatás!M376+adók!M376+temető!M375+rendezvények!M375+'téli közf.'!M371+hosszúi.közf.!M376+'út üzemelt.'!M375+közvilágítás!M375+zöldterület!M375+'város-község'!M375+könyvtár!M375+közművelődés!M375+gyermekjólét!M375+'Egyéb szociális'!M375+'NEM KELL!!családseg.'!M375+civilszerv!M375</f>
        <v>0</v>
      </c>
      <c r="N376" s="71">
        <f>igazgatás!N376+adók!N376+temető!N375+rendezvények!N375+'téli közf.'!N371+hosszúi.közf.!N376+'út üzemelt.'!N375+közvilágítás!N375+zöldterület!N375+'város-község'!N375+könyvtár!N375+közművelődés!N375+gyermekjólét!N375+'Egyéb szociális'!N375+'NEM KELL!!családseg.'!N375+civilszerv!N375+Fertőző!N375</f>
        <v>0</v>
      </c>
      <c r="O376" s="133" t="str">
        <f t="shared" si="19"/>
        <v xml:space="preserve"> </v>
      </c>
      <c r="P376" s="71">
        <f>igazgatás!P376+adók!P376+temető!P375+rendezvények!P375+'téli közf.'!P371+hosszúi.közf.!P376+'út üzemelt.'!P375+közvilágítás!P375+zöldterület!P375+'város-község'!P375+könyvtár!P375+közművelődés!P375+gyermekjólét!P375+'Egyéb szociális'!P375+'NEM KELL!!családseg.'!P375+civilszerv!P375+Fertőző!P375</f>
        <v>0</v>
      </c>
    </row>
    <row r="377" spans="1:16" ht="25.5" hidden="1" customHeight="1" x14ac:dyDescent="0.2">
      <c r="A377" s="383" t="s">
        <v>169</v>
      </c>
      <c r="B377" s="383"/>
      <c r="C377" s="5" t="s">
        <v>655</v>
      </c>
      <c r="D377" s="22" t="s">
        <v>653</v>
      </c>
      <c r="E377" s="29"/>
      <c r="F377" s="71">
        <f>igazgatás!F377+adók!F377+temető!F376+rendezvények!F376+'téli közf.'!F372+hosszúi.közf.!F377+'út üzemelt.'!F376+közvilágítás!F376+zöldterület!F376+'város-község'!F376+könyvtár!F376+közművelődés!F376+gyermekjólét!F376+'Egyéb szociális'!F376+'NEM KELL!!családseg.'!F376+civilszerv!F376</f>
        <v>0</v>
      </c>
      <c r="G377" s="71">
        <f>igazgatás!G377+adók!G377+temető!G376+rendezvények!G376+'téli közf.'!G372+hosszúi.közf.!G377+'út üzemelt.'!G376+közvilágítás!G376+zöldterület!G376+'város-község'!G376+könyvtár!G376+közművelődés!G376+gyermekjólét!G376+'Egyéb szociális'!G376+'NEM KELL!!családseg.'!G376+civilszerv!G376</f>
        <v>0</v>
      </c>
      <c r="H377" s="71">
        <f>igazgatás!H377+adók!H377+temető!H376+rendezvények!H376+'téli közf.'!H372+hosszúi.közf.!H377+'út üzemelt.'!H376+közvilágítás!H376+zöldterület!H376+'város-község'!H376+könyvtár!H376+közművelődés!H376+gyermekjólét!H376+'Egyéb szociális'!H376+'NEM KELL!!családseg.'!H376+civilszerv!H376</f>
        <v>0</v>
      </c>
      <c r="I377" s="71">
        <f>igazgatás!I377+adók!I377+temető!I376+rendezvények!I376+'téli közf.'!I372+hosszúi.közf.!I377+'út üzemelt.'!I376+közvilágítás!I376+zöldterület!I376+'város-község'!I376+könyvtár!I376+közművelődés!I376+gyermekjólét!I376+'Egyéb szociális'!I376+'NEM KELL!!családseg.'!I376+civilszerv!I376+Fertőző!I376</f>
        <v>0</v>
      </c>
      <c r="J377" s="133" t="str">
        <f t="shared" si="17"/>
        <v xml:space="preserve"> </v>
      </c>
      <c r="K377" s="71">
        <f>igazgatás!K377+adók!K377+temető!K376+rendezvények!K376+'téli közf.'!K372+hosszúi.közf.!K377+'út üzemelt.'!K376+közvilágítás!K376+zöldterület!K376+'város-község'!K376+könyvtár!K376+közművelődés!K376+gyermekjólét!K376+'Egyéb szociális'!K376+'NEM KELL!!családseg.'!K376+civilszerv!K376+Fertőző!K376</f>
        <v>0</v>
      </c>
      <c r="L377" s="71">
        <f>igazgatás!L377+adók!L377+temető!L376+rendezvények!L376+'téli közf.'!L372+hosszúi.közf.!L377+'út üzemelt.'!L376+közvilágítás!L376+zöldterület!L376+'város-község'!L376+könyvtár!L376+közművelődés!L376+gyermekjólét!L376+'Egyéb szociális'!L376+'NEM KELL!!családseg.'!L376+civilszerv!L376</f>
        <v>0</v>
      </c>
      <c r="M377" s="71">
        <f>igazgatás!M377+adók!M377+temető!M376+rendezvények!M376+'téli közf.'!M372+hosszúi.közf.!M377+'út üzemelt.'!M376+közvilágítás!M376+zöldterület!M376+'város-község'!M376+könyvtár!M376+közművelődés!M376+gyermekjólét!M376+'Egyéb szociális'!M376+'NEM KELL!!családseg.'!M376+civilszerv!M376</f>
        <v>0</v>
      </c>
      <c r="N377" s="71">
        <f>igazgatás!N377+adók!N377+temető!N376+rendezvények!N376+'téli közf.'!N372+hosszúi.közf.!N377+'út üzemelt.'!N376+közvilágítás!N376+zöldterület!N376+'város-község'!N376+könyvtár!N376+közművelődés!N376+gyermekjólét!N376+'Egyéb szociális'!N376+'NEM KELL!!családseg.'!N376+civilszerv!N376+Fertőző!N376</f>
        <v>0</v>
      </c>
      <c r="O377" s="133" t="str">
        <f t="shared" si="19"/>
        <v xml:space="preserve"> </v>
      </c>
      <c r="P377" s="71">
        <f>igazgatás!P377+adók!P377+temető!P376+rendezvények!P376+'téli közf.'!P372+hosszúi.közf.!P377+'út üzemelt.'!P376+közvilágítás!P376+zöldterület!P376+'város-község'!P376+könyvtár!P376+közművelődés!P376+gyermekjólét!P376+'Egyéb szociális'!P376+'NEM KELL!!családseg.'!P376+civilszerv!P376+Fertőző!P376</f>
        <v>0</v>
      </c>
    </row>
    <row r="378" spans="1:16" ht="25.5" hidden="1" customHeight="1" x14ac:dyDescent="0.2">
      <c r="A378" s="383" t="s">
        <v>171</v>
      </c>
      <c r="B378" s="383"/>
      <c r="C378" s="5" t="s">
        <v>656</v>
      </c>
      <c r="D378" s="22" t="s">
        <v>653</v>
      </c>
      <c r="E378" s="29"/>
      <c r="F378" s="71">
        <f>igazgatás!F378+adók!F378+temető!F377+rendezvények!F377+'téli közf.'!F373+hosszúi.közf.!F378+'út üzemelt.'!F377+közvilágítás!F377+zöldterület!F377+'város-község'!F377+könyvtár!F377+közművelődés!F377+gyermekjólét!F377+'Egyéb szociális'!F377+'NEM KELL!!családseg.'!F377+civilszerv!F377</f>
        <v>0</v>
      </c>
      <c r="G378" s="71">
        <f>igazgatás!G378+adók!G378+temető!G377+rendezvények!G377+'téli közf.'!G373+hosszúi.közf.!G378+'út üzemelt.'!G377+közvilágítás!G377+zöldterület!G377+'város-község'!G377+könyvtár!G377+közművelődés!G377+gyermekjólét!G377+'Egyéb szociális'!G377+'NEM KELL!!családseg.'!G377+civilszerv!G377</f>
        <v>0</v>
      </c>
      <c r="H378" s="71">
        <f>igazgatás!H378+adók!H378+temető!H377+rendezvények!H377+'téli közf.'!H373+hosszúi.közf.!H378+'út üzemelt.'!H377+közvilágítás!H377+zöldterület!H377+'város-község'!H377+könyvtár!H377+közművelődés!H377+gyermekjólét!H377+'Egyéb szociális'!H377+'NEM KELL!!családseg.'!H377+civilszerv!H377</f>
        <v>0</v>
      </c>
      <c r="I378" s="71">
        <f>igazgatás!I378+adók!I378+temető!I377+rendezvények!I377+'téli közf.'!I373+hosszúi.közf.!I378+'út üzemelt.'!I377+közvilágítás!I377+zöldterület!I377+'város-község'!I377+könyvtár!I377+közművelődés!I377+gyermekjólét!I377+'Egyéb szociális'!I377+'NEM KELL!!családseg.'!I377+civilszerv!I377+Fertőző!I377</f>
        <v>0</v>
      </c>
      <c r="J378" s="133" t="str">
        <f t="shared" si="17"/>
        <v xml:space="preserve"> </v>
      </c>
      <c r="K378" s="71">
        <f>igazgatás!K378+adók!K378+temető!K377+rendezvények!K377+'téli közf.'!K373+hosszúi.közf.!K378+'út üzemelt.'!K377+közvilágítás!K377+zöldterület!K377+'város-község'!K377+könyvtár!K377+közművelődés!K377+gyermekjólét!K377+'Egyéb szociális'!K377+'NEM KELL!!családseg.'!K377+civilszerv!K377+Fertőző!K377</f>
        <v>0</v>
      </c>
      <c r="L378" s="71">
        <f>igazgatás!L378+adók!L378+temető!L377+rendezvények!L377+'téli közf.'!L373+hosszúi.közf.!L378+'út üzemelt.'!L377+közvilágítás!L377+zöldterület!L377+'város-község'!L377+könyvtár!L377+közművelődés!L377+gyermekjólét!L377+'Egyéb szociális'!L377+'NEM KELL!!családseg.'!L377+civilszerv!L377</f>
        <v>0</v>
      </c>
      <c r="M378" s="71">
        <f>igazgatás!M378+adók!M378+temető!M377+rendezvények!M377+'téli közf.'!M373+hosszúi.közf.!M378+'út üzemelt.'!M377+közvilágítás!M377+zöldterület!M377+'város-község'!M377+könyvtár!M377+közművelődés!M377+gyermekjólét!M377+'Egyéb szociális'!M377+'NEM KELL!!családseg.'!M377+civilszerv!M377</f>
        <v>0</v>
      </c>
      <c r="N378" s="71">
        <f>igazgatás!N378+adók!N378+temető!N377+rendezvények!N377+'téli közf.'!N373+hosszúi.közf.!N378+'út üzemelt.'!N377+közvilágítás!N377+zöldterület!N377+'város-község'!N377+könyvtár!N377+közművelődés!N377+gyermekjólét!N377+'Egyéb szociális'!N377+'NEM KELL!!családseg.'!N377+civilszerv!N377+Fertőző!N377</f>
        <v>0</v>
      </c>
      <c r="O378" s="133" t="str">
        <f t="shared" si="19"/>
        <v xml:space="preserve"> </v>
      </c>
      <c r="P378" s="71">
        <f>igazgatás!P378+adók!P378+temető!P377+rendezvények!P377+'téli közf.'!P373+hosszúi.közf.!P378+'út üzemelt.'!P377+közvilágítás!P377+zöldterület!P377+'város-község'!P377+könyvtár!P377+közművelődés!P377+gyermekjólét!P377+'Egyéb szociális'!P377+'NEM KELL!!családseg.'!P377+civilszerv!P377+Fertőző!P377</f>
        <v>0</v>
      </c>
    </row>
    <row r="379" spans="1:16" ht="15" hidden="1" customHeight="1" x14ac:dyDescent="0.2">
      <c r="A379" s="383" t="s">
        <v>173</v>
      </c>
      <c r="B379" s="383"/>
      <c r="C379" s="5" t="s">
        <v>657</v>
      </c>
      <c r="D379" s="22" t="s">
        <v>653</v>
      </c>
      <c r="E379" s="29"/>
      <c r="F379" s="71">
        <f>igazgatás!F379+adók!F379+temető!F378+rendezvények!F378+'téli közf.'!F374+hosszúi.közf.!F379+'út üzemelt.'!F378+közvilágítás!F378+zöldterület!F378+'város-község'!F378+könyvtár!F378+közművelődés!F378+gyermekjólét!F378+'Egyéb szociális'!F378+'NEM KELL!!családseg.'!F378+civilszerv!F378</f>
        <v>0</v>
      </c>
      <c r="G379" s="71">
        <f>igazgatás!G379+adók!G379+temető!G378+rendezvények!G378+'téli közf.'!G374+hosszúi.közf.!G379+'út üzemelt.'!G378+közvilágítás!G378+zöldterület!G378+'város-község'!G378+könyvtár!G378+közművelődés!G378+gyermekjólét!G378+'Egyéb szociális'!G378+'NEM KELL!!családseg.'!G378+civilszerv!G378</f>
        <v>0</v>
      </c>
      <c r="H379" s="71">
        <f>igazgatás!H379+adók!H379+temető!H378+rendezvények!H378+'téli közf.'!H374+hosszúi.közf.!H379+'út üzemelt.'!H378+közvilágítás!H378+zöldterület!H378+'város-község'!H378+könyvtár!H378+közművelődés!H378+gyermekjólét!H378+'Egyéb szociális'!H378+'NEM KELL!!családseg.'!H378+civilszerv!H378</f>
        <v>0</v>
      </c>
      <c r="I379" s="71">
        <f>igazgatás!I379+adók!I379+temető!I378+rendezvények!I378+'téli közf.'!I374+hosszúi.közf.!I379+'út üzemelt.'!I378+közvilágítás!I378+zöldterület!I378+'város-község'!I378+könyvtár!I378+közművelődés!I378+gyermekjólét!I378+'Egyéb szociális'!I378+'NEM KELL!!családseg.'!I378+civilszerv!I378+Fertőző!I378</f>
        <v>0</v>
      </c>
      <c r="J379" s="133" t="str">
        <f t="shared" si="17"/>
        <v xml:space="preserve"> </v>
      </c>
      <c r="K379" s="71">
        <f>igazgatás!K379+adók!K379+temető!K378+rendezvények!K378+'téli közf.'!K374+hosszúi.közf.!K379+'út üzemelt.'!K378+közvilágítás!K378+zöldterület!K378+'város-község'!K378+könyvtár!K378+közművelődés!K378+gyermekjólét!K378+'Egyéb szociális'!K378+'NEM KELL!!családseg.'!K378+civilszerv!K378+Fertőző!K378</f>
        <v>0</v>
      </c>
      <c r="L379" s="71">
        <f>igazgatás!L379+adók!L379+temető!L378+rendezvények!L378+'téli közf.'!L374+hosszúi.közf.!L379+'út üzemelt.'!L378+közvilágítás!L378+zöldterület!L378+'város-község'!L378+könyvtár!L378+közművelődés!L378+gyermekjólét!L378+'Egyéb szociális'!L378+'NEM KELL!!családseg.'!L378+civilszerv!L378</f>
        <v>0</v>
      </c>
      <c r="M379" s="71">
        <f>igazgatás!M379+adók!M379+temető!M378+rendezvények!M378+'téli közf.'!M374+hosszúi.közf.!M379+'út üzemelt.'!M378+közvilágítás!M378+zöldterület!M378+'város-község'!M378+könyvtár!M378+közművelődés!M378+gyermekjólét!M378+'Egyéb szociális'!M378+'NEM KELL!!családseg.'!M378+civilszerv!M378</f>
        <v>0</v>
      </c>
      <c r="N379" s="71">
        <f>igazgatás!N379+adók!N379+temető!N378+rendezvények!N378+'téli közf.'!N374+hosszúi.közf.!N379+'út üzemelt.'!N378+közvilágítás!N378+zöldterület!N378+'város-község'!N378+könyvtár!N378+közművelődés!N378+gyermekjólét!N378+'Egyéb szociális'!N378+'NEM KELL!!családseg.'!N378+civilszerv!N378+Fertőző!N378</f>
        <v>0</v>
      </c>
      <c r="O379" s="133" t="str">
        <f t="shared" si="19"/>
        <v xml:space="preserve"> </v>
      </c>
      <c r="P379" s="71">
        <f>igazgatás!P379+adók!P379+temető!P378+rendezvények!P378+'téli közf.'!P374+hosszúi.közf.!P379+'út üzemelt.'!P378+közvilágítás!P378+zöldterület!P378+'város-község'!P378+könyvtár!P378+közművelődés!P378+gyermekjólét!P378+'Egyéb szociális'!P378+'NEM KELL!!családseg.'!P378+civilszerv!P378+Fertőző!P378</f>
        <v>0</v>
      </c>
    </row>
    <row r="380" spans="1:16" ht="15" hidden="1" customHeight="1" x14ac:dyDescent="0.2">
      <c r="A380" s="383" t="s">
        <v>175</v>
      </c>
      <c r="B380" s="383"/>
      <c r="C380" s="5" t="s">
        <v>658</v>
      </c>
      <c r="D380" s="22" t="s">
        <v>653</v>
      </c>
      <c r="E380" s="29"/>
      <c r="F380" s="71">
        <f>igazgatás!F380+adók!F380+temető!F379+rendezvények!F379+'téli közf.'!F375+hosszúi.közf.!F380+'út üzemelt.'!F379+közvilágítás!F379+zöldterület!F379+'város-község'!F379+könyvtár!F379+közművelődés!F379+gyermekjólét!F379+'Egyéb szociális'!F379+'NEM KELL!!családseg.'!F379+civilszerv!F379</f>
        <v>0</v>
      </c>
      <c r="G380" s="71">
        <f>igazgatás!G380+adók!G380+temető!G379+rendezvények!G379+'téli közf.'!G375+hosszúi.közf.!G380+'út üzemelt.'!G379+közvilágítás!G379+zöldterület!G379+'város-község'!G379+könyvtár!G379+közművelődés!G379+gyermekjólét!G379+'Egyéb szociális'!G379+'NEM KELL!!családseg.'!G379+civilszerv!G379</f>
        <v>0</v>
      </c>
      <c r="H380" s="71">
        <f>igazgatás!H380+adók!H380+temető!H379+rendezvények!H379+'téli közf.'!H375+hosszúi.közf.!H380+'út üzemelt.'!H379+közvilágítás!H379+zöldterület!H379+'város-község'!H379+könyvtár!H379+közművelődés!H379+gyermekjólét!H379+'Egyéb szociális'!H379+'NEM KELL!!családseg.'!H379+civilszerv!H379</f>
        <v>0</v>
      </c>
      <c r="I380" s="71">
        <f>igazgatás!I380+adók!I380+temető!I379+rendezvények!I379+'téli közf.'!I375+hosszúi.közf.!I380+'út üzemelt.'!I379+közvilágítás!I379+zöldterület!I379+'város-község'!I379+könyvtár!I379+közművelődés!I379+gyermekjólét!I379+'Egyéb szociális'!I379+'NEM KELL!!családseg.'!I379+civilszerv!I379+Fertőző!I379</f>
        <v>0</v>
      </c>
      <c r="J380" s="133" t="str">
        <f t="shared" si="17"/>
        <v xml:space="preserve"> </v>
      </c>
      <c r="K380" s="71">
        <f>igazgatás!K380+adók!K380+temető!K379+rendezvények!K379+'téli közf.'!K375+hosszúi.közf.!K380+'út üzemelt.'!K379+közvilágítás!K379+zöldterület!K379+'város-község'!K379+könyvtár!K379+közművelődés!K379+gyermekjólét!K379+'Egyéb szociális'!K379+'NEM KELL!!családseg.'!K379+civilszerv!K379+Fertőző!K379</f>
        <v>0</v>
      </c>
      <c r="L380" s="71">
        <f>igazgatás!L380+adók!L380+temető!L379+rendezvények!L379+'téli közf.'!L375+hosszúi.közf.!L380+'út üzemelt.'!L379+közvilágítás!L379+zöldterület!L379+'város-község'!L379+könyvtár!L379+közművelődés!L379+gyermekjólét!L379+'Egyéb szociális'!L379+'NEM KELL!!családseg.'!L379+civilszerv!L379</f>
        <v>0</v>
      </c>
      <c r="M380" s="71">
        <f>igazgatás!M380+adók!M380+temető!M379+rendezvények!M379+'téli közf.'!M375+hosszúi.közf.!M380+'út üzemelt.'!M379+közvilágítás!M379+zöldterület!M379+'város-község'!M379+könyvtár!M379+közművelődés!M379+gyermekjólét!M379+'Egyéb szociális'!M379+'NEM KELL!!családseg.'!M379+civilszerv!M379</f>
        <v>0</v>
      </c>
      <c r="N380" s="71">
        <f>igazgatás!N380+adók!N380+temető!N379+rendezvények!N379+'téli közf.'!N375+hosszúi.közf.!N380+'út üzemelt.'!N379+közvilágítás!N379+zöldterület!N379+'város-község'!N379+könyvtár!N379+közművelődés!N379+gyermekjólét!N379+'Egyéb szociális'!N379+'NEM KELL!!családseg.'!N379+civilszerv!N379+Fertőző!N379</f>
        <v>0</v>
      </c>
      <c r="O380" s="133" t="str">
        <f t="shared" si="19"/>
        <v xml:space="preserve"> </v>
      </c>
      <c r="P380" s="71">
        <f>igazgatás!P380+adók!P380+temető!P379+rendezvények!P379+'téli közf.'!P375+hosszúi.közf.!P380+'út üzemelt.'!P379+közvilágítás!P379+zöldterület!P379+'város-község'!P379+könyvtár!P379+közművelődés!P379+gyermekjólét!P379+'Egyéb szociális'!P379+'NEM KELL!!családseg.'!P379+civilszerv!P379+Fertőző!P379</f>
        <v>0</v>
      </c>
    </row>
    <row r="381" spans="1:16" ht="25.5" hidden="1" customHeight="1" x14ac:dyDescent="0.2">
      <c r="A381" s="383" t="s">
        <v>177</v>
      </c>
      <c r="B381" s="383"/>
      <c r="C381" s="5" t="s">
        <v>659</v>
      </c>
      <c r="D381" s="22" t="s">
        <v>653</v>
      </c>
      <c r="E381" s="29"/>
      <c r="F381" s="71">
        <f>igazgatás!F381+adók!F381+temető!F380+rendezvények!F380+'téli közf.'!F376+hosszúi.közf.!F381+'út üzemelt.'!F380+közvilágítás!F380+zöldterület!F380+'város-község'!F380+könyvtár!F380+közművelődés!F380+gyermekjólét!F380+'Egyéb szociális'!F380+'NEM KELL!!családseg.'!F380+civilszerv!F380</f>
        <v>0</v>
      </c>
      <c r="G381" s="71">
        <f>igazgatás!G381+adók!G381+temető!G380+rendezvények!G380+'téli közf.'!G376+hosszúi.közf.!G381+'út üzemelt.'!G380+közvilágítás!G380+zöldterület!G380+'város-község'!G380+könyvtár!G380+közművelődés!G380+gyermekjólét!G380+'Egyéb szociális'!G380+'NEM KELL!!családseg.'!G380+civilszerv!G380</f>
        <v>0</v>
      </c>
      <c r="H381" s="71">
        <f>igazgatás!H381+adók!H381+temető!H380+rendezvények!H380+'téli közf.'!H376+hosszúi.közf.!H381+'út üzemelt.'!H380+közvilágítás!H380+zöldterület!H380+'város-község'!H380+könyvtár!H380+közművelődés!H380+gyermekjólét!H380+'Egyéb szociális'!H380+'NEM KELL!!családseg.'!H380+civilszerv!H380</f>
        <v>0</v>
      </c>
      <c r="I381" s="71">
        <f>igazgatás!I381+adók!I381+temető!I380+rendezvények!I380+'téli közf.'!I376+hosszúi.közf.!I381+'út üzemelt.'!I380+közvilágítás!I380+zöldterület!I380+'város-község'!I380+könyvtár!I380+közművelődés!I380+gyermekjólét!I380+'Egyéb szociális'!I380+'NEM KELL!!családseg.'!I380+civilszerv!I380+Fertőző!I380</f>
        <v>0</v>
      </c>
      <c r="J381" s="133" t="str">
        <f t="shared" si="17"/>
        <v xml:space="preserve"> </v>
      </c>
      <c r="K381" s="71">
        <f>igazgatás!K381+adók!K381+temető!K380+rendezvények!K380+'téli közf.'!K376+hosszúi.közf.!K381+'út üzemelt.'!K380+közvilágítás!K380+zöldterület!K380+'város-község'!K380+könyvtár!K380+közművelődés!K380+gyermekjólét!K380+'Egyéb szociális'!K380+'NEM KELL!!családseg.'!K380+civilszerv!K380+Fertőző!K380</f>
        <v>0</v>
      </c>
      <c r="L381" s="71">
        <f>igazgatás!L381+adók!L381+temető!L380+rendezvények!L380+'téli közf.'!L376+hosszúi.közf.!L381+'út üzemelt.'!L380+közvilágítás!L380+zöldterület!L380+'város-község'!L380+könyvtár!L380+közművelődés!L380+gyermekjólét!L380+'Egyéb szociális'!L380+'NEM KELL!!családseg.'!L380+civilszerv!L380</f>
        <v>0</v>
      </c>
      <c r="M381" s="71">
        <f>igazgatás!M381+adók!M381+temető!M380+rendezvények!M380+'téli közf.'!M376+hosszúi.közf.!M381+'út üzemelt.'!M380+közvilágítás!M380+zöldterület!M380+'város-község'!M380+könyvtár!M380+közművelődés!M380+gyermekjólét!M380+'Egyéb szociális'!M380+'NEM KELL!!családseg.'!M380+civilszerv!M380</f>
        <v>0</v>
      </c>
      <c r="N381" s="71">
        <f>igazgatás!N381+adók!N381+temető!N380+rendezvények!N380+'téli közf.'!N376+hosszúi.közf.!N381+'út üzemelt.'!N380+közvilágítás!N380+zöldterület!N380+'város-község'!N380+könyvtár!N380+közművelődés!N380+gyermekjólét!N380+'Egyéb szociális'!N380+'NEM KELL!!családseg.'!N380+civilszerv!N380+Fertőző!N380</f>
        <v>0</v>
      </c>
      <c r="O381" s="133" t="str">
        <f t="shared" si="19"/>
        <v xml:space="preserve"> </v>
      </c>
      <c r="P381" s="71">
        <f>igazgatás!P381+adók!P381+temető!P380+rendezvények!P380+'téli közf.'!P376+hosszúi.közf.!P381+'út üzemelt.'!P380+közvilágítás!P380+zöldterület!P380+'város-község'!P380+könyvtár!P380+közművelődés!P380+gyermekjólét!P380+'Egyéb szociális'!P380+'NEM KELL!!családseg.'!P380+civilszerv!P380+Fertőző!P380</f>
        <v>0</v>
      </c>
    </row>
    <row r="382" spans="1:16" ht="15" hidden="1" customHeight="1" x14ac:dyDescent="0.2">
      <c r="A382" s="383" t="s">
        <v>179</v>
      </c>
      <c r="B382" s="383"/>
      <c r="C382" s="5" t="s">
        <v>660</v>
      </c>
      <c r="D382" s="22" t="s">
        <v>653</v>
      </c>
      <c r="E382" s="29"/>
      <c r="F382" s="71">
        <f>igazgatás!F382+adók!F382+temető!F381+rendezvények!F381+'téli közf.'!F377+hosszúi.közf.!F382+'út üzemelt.'!F381+közvilágítás!F381+zöldterület!F381+'város-község'!F381+könyvtár!F381+közművelődés!F381+gyermekjólét!F381+'Egyéb szociális'!F381+'NEM KELL!!családseg.'!F381+civilszerv!F381</f>
        <v>0</v>
      </c>
      <c r="G382" s="71">
        <f>igazgatás!G382+adók!G382+temető!G381+rendezvények!G381+'téli közf.'!G377+hosszúi.közf.!G382+'út üzemelt.'!G381+közvilágítás!G381+zöldterület!G381+'város-község'!G381+könyvtár!G381+közművelődés!G381+gyermekjólét!G381+'Egyéb szociális'!G381+'NEM KELL!!családseg.'!G381+civilszerv!G381</f>
        <v>0</v>
      </c>
      <c r="H382" s="71">
        <f>igazgatás!H382+adók!H382+temető!H381+rendezvények!H381+'téli közf.'!H377+hosszúi.közf.!H382+'út üzemelt.'!H381+közvilágítás!H381+zöldterület!H381+'város-község'!H381+könyvtár!H381+közművelődés!H381+gyermekjólét!H381+'Egyéb szociális'!H381+'NEM KELL!!családseg.'!H381+civilszerv!H381</f>
        <v>0</v>
      </c>
      <c r="I382" s="71">
        <f>igazgatás!I382+adók!I382+temető!I381+rendezvények!I381+'téli közf.'!I377+hosszúi.közf.!I382+'út üzemelt.'!I381+közvilágítás!I381+zöldterület!I381+'város-község'!I381+könyvtár!I381+közművelődés!I381+gyermekjólét!I381+'Egyéb szociális'!I381+'NEM KELL!!családseg.'!I381+civilszerv!I381+Fertőző!I381</f>
        <v>0</v>
      </c>
      <c r="J382" s="133" t="str">
        <f t="shared" si="17"/>
        <v xml:space="preserve"> </v>
      </c>
      <c r="K382" s="71">
        <f>igazgatás!K382+adók!K382+temető!K381+rendezvények!K381+'téli közf.'!K377+hosszúi.közf.!K382+'út üzemelt.'!K381+közvilágítás!K381+zöldterület!K381+'város-község'!K381+könyvtár!K381+közművelődés!K381+gyermekjólét!K381+'Egyéb szociális'!K381+'NEM KELL!!családseg.'!K381+civilszerv!K381+Fertőző!K381</f>
        <v>0</v>
      </c>
      <c r="L382" s="71">
        <f>igazgatás!L382+adók!L382+temető!L381+rendezvények!L381+'téli közf.'!L377+hosszúi.közf.!L382+'út üzemelt.'!L381+közvilágítás!L381+zöldterület!L381+'város-község'!L381+könyvtár!L381+közművelődés!L381+gyermekjólét!L381+'Egyéb szociális'!L381+'NEM KELL!!családseg.'!L381+civilszerv!L381</f>
        <v>0</v>
      </c>
      <c r="M382" s="71">
        <f>igazgatás!M382+adók!M382+temető!M381+rendezvények!M381+'téli közf.'!M377+hosszúi.közf.!M382+'út üzemelt.'!M381+közvilágítás!M381+zöldterület!M381+'város-község'!M381+könyvtár!M381+közművelődés!M381+gyermekjólét!M381+'Egyéb szociális'!M381+'NEM KELL!!családseg.'!M381+civilszerv!M381</f>
        <v>0</v>
      </c>
      <c r="N382" s="71">
        <f>igazgatás!N382+adók!N382+temető!N381+rendezvények!N381+'téli közf.'!N377+hosszúi.közf.!N382+'út üzemelt.'!N381+közvilágítás!N381+zöldterület!N381+'város-község'!N381+könyvtár!N381+közművelődés!N381+gyermekjólét!N381+'Egyéb szociális'!N381+'NEM KELL!!családseg.'!N381+civilszerv!N381+Fertőző!N381</f>
        <v>0</v>
      </c>
      <c r="O382" s="133" t="str">
        <f t="shared" si="19"/>
        <v xml:space="preserve"> </v>
      </c>
      <c r="P382" s="71">
        <f>igazgatás!P382+adók!P382+temető!P381+rendezvények!P381+'téli közf.'!P377+hosszúi.közf.!P382+'út üzemelt.'!P381+közvilágítás!P381+zöldterület!P381+'város-község'!P381+könyvtár!P381+közművelődés!P381+gyermekjólét!P381+'Egyéb szociális'!P381+'NEM KELL!!családseg.'!P381+civilszerv!P381+Fertőző!P381</f>
        <v>0</v>
      </c>
    </row>
    <row r="383" spans="1:16" ht="25.5" hidden="1" customHeight="1" x14ac:dyDescent="0.2">
      <c r="A383" s="383" t="s">
        <v>182</v>
      </c>
      <c r="B383" s="383"/>
      <c r="C383" s="5" t="s">
        <v>661</v>
      </c>
      <c r="D383" s="22" t="s">
        <v>653</v>
      </c>
      <c r="E383" s="29"/>
      <c r="F383" s="71">
        <f>igazgatás!F383+adók!F383+temető!F382+rendezvények!F382+'téli közf.'!F378+hosszúi.közf.!F383+'út üzemelt.'!F382+közvilágítás!F382+zöldterület!F382+'város-község'!F382+könyvtár!F382+közművelődés!F382+gyermekjólét!F382+'Egyéb szociális'!F382+'NEM KELL!!családseg.'!F382+civilszerv!F382</f>
        <v>0</v>
      </c>
      <c r="G383" s="71">
        <f>igazgatás!G383+adók!G383+temető!G382+rendezvények!G382+'téli közf.'!G378+hosszúi.közf.!G383+'út üzemelt.'!G382+közvilágítás!G382+zöldterület!G382+'város-község'!G382+könyvtár!G382+közművelődés!G382+gyermekjólét!G382+'Egyéb szociális'!G382+'NEM KELL!!családseg.'!G382+civilszerv!G382</f>
        <v>0</v>
      </c>
      <c r="H383" s="71">
        <f>igazgatás!H383+adók!H383+temető!H382+rendezvények!H382+'téli közf.'!H378+hosszúi.közf.!H383+'út üzemelt.'!H382+közvilágítás!H382+zöldterület!H382+'város-község'!H382+könyvtár!H382+közművelődés!H382+gyermekjólét!H382+'Egyéb szociális'!H382+'NEM KELL!!családseg.'!H382+civilszerv!H382</f>
        <v>0</v>
      </c>
      <c r="I383" s="71">
        <f>igazgatás!I383+adók!I383+temető!I382+rendezvények!I382+'téli közf.'!I378+hosszúi.közf.!I383+'út üzemelt.'!I382+közvilágítás!I382+zöldterület!I382+'város-község'!I382+könyvtár!I382+közművelődés!I382+gyermekjólét!I382+'Egyéb szociális'!I382+'NEM KELL!!családseg.'!I382+civilszerv!I382+Fertőző!I382</f>
        <v>0</v>
      </c>
      <c r="J383" s="133" t="str">
        <f t="shared" si="17"/>
        <v xml:space="preserve"> </v>
      </c>
      <c r="K383" s="71">
        <f>igazgatás!K383+adók!K383+temető!K382+rendezvények!K382+'téli közf.'!K378+hosszúi.közf.!K383+'út üzemelt.'!K382+közvilágítás!K382+zöldterület!K382+'város-község'!K382+könyvtár!K382+közművelődés!K382+gyermekjólét!K382+'Egyéb szociális'!K382+'NEM KELL!!családseg.'!K382+civilszerv!K382+Fertőző!K382</f>
        <v>0</v>
      </c>
      <c r="L383" s="71">
        <f>igazgatás!L383+adók!L383+temető!L382+rendezvények!L382+'téli közf.'!L378+hosszúi.közf.!L383+'út üzemelt.'!L382+közvilágítás!L382+zöldterület!L382+'város-község'!L382+könyvtár!L382+közművelődés!L382+gyermekjólét!L382+'Egyéb szociális'!L382+'NEM KELL!!családseg.'!L382+civilszerv!L382</f>
        <v>0</v>
      </c>
      <c r="M383" s="71">
        <f>igazgatás!M383+adók!M383+temető!M382+rendezvények!M382+'téli közf.'!M378+hosszúi.közf.!M383+'út üzemelt.'!M382+közvilágítás!M382+zöldterület!M382+'város-község'!M382+könyvtár!M382+közművelődés!M382+gyermekjólét!M382+'Egyéb szociális'!M382+'NEM KELL!!családseg.'!M382+civilszerv!M382</f>
        <v>0</v>
      </c>
      <c r="N383" s="71">
        <f>igazgatás!N383+adók!N383+temető!N382+rendezvények!N382+'téli közf.'!N378+hosszúi.közf.!N383+'út üzemelt.'!N382+közvilágítás!N382+zöldterület!N382+'város-község'!N382+könyvtár!N382+közművelődés!N382+gyermekjólét!N382+'Egyéb szociális'!N382+'NEM KELL!!családseg.'!N382+civilszerv!N382+Fertőző!N382</f>
        <v>0</v>
      </c>
      <c r="O383" s="133" t="str">
        <f t="shared" si="19"/>
        <v xml:space="preserve"> </v>
      </c>
      <c r="P383" s="71">
        <f>igazgatás!P383+adók!P383+temető!P382+rendezvények!P382+'téli közf.'!P378+hosszúi.közf.!P383+'út üzemelt.'!P382+közvilágítás!P382+zöldterület!P382+'város-község'!P382+könyvtár!P382+közművelődés!P382+gyermekjólét!P382+'Egyéb szociális'!P382+'NEM KELL!!családseg.'!P382+civilszerv!P382+Fertőző!P382</f>
        <v>0</v>
      </c>
    </row>
    <row r="384" spans="1:16" ht="15" hidden="1" customHeight="1" x14ac:dyDescent="0.2">
      <c r="A384" s="383" t="s">
        <v>184</v>
      </c>
      <c r="B384" s="383"/>
      <c r="C384" s="5" t="s">
        <v>662</v>
      </c>
      <c r="D384" s="22" t="s">
        <v>653</v>
      </c>
      <c r="E384" s="29"/>
      <c r="F384" s="71">
        <f>igazgatás!F384+adók!F384+temető!F383+rendezvények!F383+'téli közf.'!F379+hosszúi.közf.!F384+'út üzemelt.'!F383+közvilágítás!F383+zöldterület!F383+'város-község'!F383+könyvtár!F383+közművelődés!F383+gyermekjólét!F383+'Egyéb szociális'!F383+'NEM KELL!!családseg.'!F383+civilszerv!F383</f>
        <v>0</v>
      </c>
      <c r="G384" s="71">
        <f>igazgatás!G384+adók!G384+temető!G383+rendezvények!G383+'téli közf.'!G379+hosszúi.közf.!G384+'út üzemelt.'!G383+közvilágítás!G383+zöldterület!G383+'város-község'!G383+könyvtár!G383+közművelődés!G383+gyermekjólét!G383+'Egyéb szociális'!G383+'NEM KELL!!családseg.'!G383+civilszerv!G383</f>
        <v>0</v>
      </c>
      <c r="H384" s="71">
        <f>igazgatás!H384+adók!H384+temető!H383+rendezvények!H383+'téli közf.'!H379+hosszúi.közf.!H384+'út üzemelt.'!H383+közvilágítás!H383+zöldterület!H383+'város-község'!H383+könyvtár!H383+közművelődés!H383+gyermekjólét!H383+'Egyéb szociális'!H383+'NEM KELL!!családseg.'!H383+civilszerv!H383</f>
        <v>0</v>
      </c>
      <c r="I384" s="71">
        <f>igazgatás!I384+adók!I384+temető!I383+rendezvények!I383+'téli közf.'!I379+hosszúi.közf.!I384+'út üzemelt.'!I383+közvilágítás!I383+zöldterület!I383+'város-község'!I383+könyvtár!I383+közművelődés!I383+gyermekjólét!I383+'Egyéb szociális'!I383+'NEM KELL!!családseg.'!I383+civilszerv!I383+Fertőző!I383</f>
        <v>0</v>
      </c>
      <c r="J384" s="133" t="str">
        <f t="shared" si="17"/>
        <v xml:space="preserve"> </v>
      </c>
      <c r="K384" s="71">
        <f>igazgatás!K384+adók!K384+temető!K383+rendezvények!K383+'téli közf.'!K379+hosszúi.közf.!K384+'út üzemelt.'!K383+közvilágítás!K383+zöldterület!K383+'város-község'!K383+könyvtár!K383+közművelődés!K383+gyermekjólét!K383+'Egyéb szociális'!K383+'NEM KELL!!családseg.'!K383+civilszerv!K383+Fertőző!K383</f>
        <v>0</v>
      </c>
      <c r="L384" s="71">
        <f>igazgatás!L384+adók!L384+temető!L383+rendezvények!L383+'téli közf.'!L379+hosszúi.közf.!L384+'út üzemelt.'!L383+közvilágítás!L383+zöldterület!L383+'város-község'!L383+könyvtár!L383+közművelődés!L383+gyermekjólét!L383+'Egyéb szociális'!L383+'NEM KELL!!családseg.'!L383+civilszerv!L383</f>
        <v>0</v>
      </c>
      <c r="M384" s="71">
        <f>igazgatás!M384+adók!M384+temető!M383+rendezvények!M383+'téli közf.'!M379+hosszúi.közf.!M384+'út üzemelt.'!M383+közvilágítás!M383+zöldterület!M383+'város-község'!M383+könyvtár!M383+közművelődés!M383+gyermekjólét!M383+'Egyéb szociális'!M383+'NEM KELL!!családseg.'!M383+civilszerv!M383</f>
        <v>0</v>
      </c>
      <c r="N384" s="71">
        <f>igazgatás!N384+adók!N384+temető!N383+rendezvények!N383+'téli közf.'!N379+hosszúi.közf.!N384+'út üzemelt.'!N383+közvilágítás!N383+zöldterület!N383+'város-község'!N383+könyvtár!N383+közművelődés!N383+gyermekjólét!N383+'Egyéb szociális'!N383+'NEM KELL!!családseg.'!N383+civilszerv!N383+Fertőző!N383</f>
        <v>0</v>
      </c>
      <c r="O384" s="133" t="str">
        <f t="shared" si="19"/>
        <v xml:space="preserve"> </v>
      </c>
      <c r="P384" s="71">
        <f>igazgatás!P384+adók!P384+temető!P383+rendezvények!P383+'téli közf.'!P379+hosszúi.közf.!P384+'út üzemelt.'!P383+közvilágítás!P383+zöldterület!P383+'város-község'!P383+könyvtár!P383+közművelődés!P383+gyermekjólét!P383+'Egyéb szociális'!P383+'NEM KELL!!családseg.'!P383+civilszerv!P383+Fertőző!P383</f>
        <v>0</v>
      </c>
    </row>
    <row r="385" spans="1:16" ht="15" hidden="1" customHeight="1" x14ac:dyDescent="0.2">
      <c r="A385" s="385" t="s">
        <v>186</v>
      </c>
      <c r="B385" s="385"/>
      <c r="C385" s="5" t="s">
        <v>663</v>
      </c>
      <c r="D385" s="34" t="s">
        <v>664</v>
      </c>
      <c r="E385" s="29"/>
      <c r="F385" s="71">
        <f>igazgatás!F385+adók!F385+temető!F384+rendezvények!F384+'téli közf.'!F380+hosszúi.közf.!F385+'út üzemelt.'!F384+közvilágítás!F384+zöldterület!F384+'város-község'!F384+könyvtár!F384+közművelődés!F384+gyermekjólét!F384+'Egyéb szociális'!F384+'NEM KELL!!családseg.'!F384+civilszerv!F384</f>
        <v>0</v>
      </c>
      <c r="G385" s="71">
        <f>igazgatás!G385+adók!G385+temető!G384+rendezvények!G384+'téli közf.'!G380+hosszúi.közf.!G385+'út üzemelt.'!G384+közvilágítás!G384+zöldterület!G384+'város-község'!G384+könyvtár!G384+közművelődés!G384+gyermekjólét!G384+'Egyéb szociális'!G384+'NEM KELL!!családseg.'!G384+civilszerv!G384</f>
        <v>0</v>
      </c>
      <c r="H385" s="71">
        <f>igazgatás!H385+adók!H385+temető!H384+rendezvények!H384+'téli közf.'!H380+hosszúi.közf.!H385+'út üzemelt.'!H384+közvilágítás!H384+zöldterület!H384+'város-község'!H384+könyvtár!H384+közművelődés!H384+gyermekjólét!H384+'Egyéb szociális'!H384+'NEM KELL!!családseg.'!H384+civilszerv!H384</f>
        <v>0</v>
      </c>
      <c r="I385" s="71">
        <f>igazgatás!I385+adók!I385+temető!I384+rendezvények!I384+'téli közf.'!I380+hosszúi.közf.!I385+'út üzemelt.'!I384+közvilágítás!I384+zöldterület!I384+'város-község'!I384+könyvtár!I384+közművelődés!I384+gyermekjólét!I384+'Egyéb szociális'!I384+'NEM KELL!!családseg.'!I384+civilszerv!I384+Fertőző!I384</f>
        <v>0</v>
      </c>
      <c r="J385" s="133" t="str">
        <f t="shared" si="17"/>
        <v xml:space="preserve"> </v>
      </c>
      <c r="K385" s="71">
        <f>igazgatás!K385+adók!K385+temető!K384+rendezvények!K384+'téli közf.'!K380+hosszúi.közf.!K385+'út üzemelt.'!K384+közvilágítás!K384+zöldterület!K384+'város-község'!K384+könyvtár!K384+közművelődés!K384+gyermekjólét!K384+'Egyéb szociális'!K384+'NEM KELL!!családseg.'!K384+civilszerv!K384+Fertőző!K384</f>
        <v>0</v>
      </c>
      <c r="L385" s="71">
        <f>igazgatás!L385+adók!L385+temető!L384+rendezvények!L384+'téli közf.'!L380+hosszúi.közf.!L385+'út üzemelt.'!L384+közvilágítás!L384+zöldterület!L384+'város-község'!L384+könyvtár!L384+közművelődés!L384+gyermekjólét!L384+'Egyéb szociális'!L384+'NEM KELL!!családseg.'!L384+civilszerv!L384</f>
        <v>0</v>
      </c>
      <c r="M385" s="71">
        <f>igazgatás!M385+adók!M385+temető!M384+rendezvények!M384+'téli közf.'!M380+hosszúi.közf.!M385+'út üzemelt.'!M384+közvilágítás!M384+zöldterület!M384+'város-község'!M384+könyvtár!M384+közművelődés!M384+gyermekjólét!M384+'Egyéb szociális'!M384+'NEM KELL!!családseg.'!M384+civilszerv!M384</f>
        <v>0</v>
      </c>
      <c r="N385" s="71">
        <f>igazgatás!N385+adók!N385+temető!N384+rendezvények!N384+'téli közf.'!N380+hosszúi.közf.!N385+'út üzemelt.'!N384+közvilágítás!N384+zöldterület!N384+'város-község'!N384+könyvtár!N384+közművelődés!N384+gyermekjólét!N384+'Egyéb szociális'!N384+'NEM KELL!!családseg.'!N384+civilszerv!N384+Fertőző!N384</f>
        <v>0</v>
      </c>
      <c r="O385" s="133" t="str">
        <f t="shared" si="19"/>
        <v xml:space="preserve"> </v>
      </c>
      <c r="P385" s="71">
        <f>igazgatás!P385+adók!P385+temető!P384+rendezvények!P384+'téli közf.'!P380+hosszúi.közf.!P385+'út üzemelt.'!P384+közvilágítás!P384+zöldterület!P384+'város-község'!P384+könyvtár!P384+közművelődés!P384+gyermekjólét!P384+'Egyéb szociális'!P384+'NEM KELL!!családseg.'!P384+civilszerv!P384+Fertőző!P384</f>
        <v>0</v>
      </c>
    </row>
    <row r="386" spans="1:16" ht="15" hidden="1" customHeight="1" x14ac:dyDescent="0.2">
      <c r="A386" s="383" t="s">
        <v>188</v>
      </c>
      <c r="B386" s="383"/>
      <c r="C386" s="5" t="s">
        <v>665</v>
      </c>
      <c r="D386" s="22" t="s">
        <v>664</v>
      </c>
      <c r="E386" s="29"/>
      <c r="F386" s="71">
        <f>igazgatás!F386+adók!F386+temető!F385+rendezvények!F385+'téli közf.'!F381+hosszúi.közf.!F386+'út üzemelt.'!F385+közvilágítás!F385+zöldterület!F385+'város-község'!F385+könyvtár!F385+közművelődés!F385+gyermekjólét!F385+'Egyéb szociális'!F385+'NEM KELL!!családseg.'!F385+civilszerv!F385</f>
        <v>0</v>
      </c>
      <c r="G386" s="71">
        <f>igazgatás!G386+adók!G386+temető!G385+rendezvények!G385+'téli közf.'!G381+hosszúi.közf.!G386+'út üzemelt.'!G385+közvilágítás!G385+zöldterület!G385+'város-község'!G385+könyvtár!G385+közművelődés!G385+gyermekjólét!G385+'Egyéb szociális'!G385+'NEM KELL!!családseg.'!G385+civilszerv!G385</f>
        <v>0</v>
      </c>
      <c r="H386" s="71">
        <f>igazgatás!H386+adók!H386+temető!H385+rendezvények!H385+'téli közf.'!H381+hosszúi.közf.!H386+'út üzemelt.'!H385+közvilágítás!H385+zöldterület!H385+'város-község'!H385+könyvtár!H385+közművelődés!H385+gyermekjólét!H385+'Egyéb szociális'!H385+'NEM KELL!!családseg.'!H385+civilszerv!H385</f>
        <v>0</v>
      </c>
      <c r="I386" s="71">
        <f>igazgatás!I386+adók!I386+temető!I385+rendezvények!I385+'téli közf.'!I381+hosszúi.közf.!I386+'út üzemelt.'!I385+közvilágítás!I385+zöldterület!I385+'város-község'!I385+könyvtár!I385+közművelődés!I385+gyermekjólét!I385+'Egyéb szociális'!I385+'NEM KELL!!családseg.'!I385+civilszerv!I385+Fertőző!I385</f>
        <v>0</v>
      </c>
      <c r="J386" s="133" t="str">
        <f t="shared" si="17"/>
        <v xml:space="preserve"> </v>
      </c>
      <c r="K386" s="71">
        <f>igazgatás!K386+adók!K386+temető!K385+rendezvények!K385+'téli közf.'!K381+hosszúi.közf.!K386+'út üzemelt.'!K385+közvilágítás!K385+zöldterület!K385+'város-község'!K385+könyvtár!K385+közművelődés!K385+gyermekjólét!K385+'Egyéb szociális'!K385+'NEM KELL!!családseg.'!K385+civilszerv!K385+Fertőző!K385</f>
        <v>0</v>
      </c>
      <c r="L386" s="71">
        <f>igazgatás!L386+adók!L386+temető!L385+rendezvények!L385+'téli közf.'!L381+hosszúi.közf.!L386+'út üzemelt.'!L385+közvilágítás!L385+zöldterület!L385+'város-község'!L385+könyvtár!L385+közművelődés!L385+gyermekjólét!L385+'Egyéb szociális'!L385+'NEM KELL!!családseg.'!L385+civilszerv!L385</f>
        <v>0</v>
      </c>
      <c r="M386" s="71">
        <f>igazgatás!M386+adók!M386+temető!M385+rendezvények!M385+'téli közf.'!M381+hosszúi.közf.!M386+'út üzemelt.'!M385+közvilágítás!M385+zöldterület!M385+'város-község'!M385+könyvtár!M385+közművelődés!M385+gyermekjólét!M385+'Egyéb szociális'!M385+'NEM KELL!!családseg.'!M385+civilszerv!M385</f>
        <v>0</v>
      </c>
      <c r="N386" s="71">
        <f>igazgatás!N386+adók!N386+temető!N385+rendezvények!N385+'téli közf.'!N381+hosszúi.közf.!N386+'út üzemelt.'!N385+közvilágítás!N385+zöldterület!N385+'város-község'!N385+könyvtár!N385+közművelődés!N385+gyermekjólét!N385+'Egyéb szociális'!N385+'NEM KELL!!családseg.'!N385+civilszerv!N385+Fertőző!N385</f>
        <v>0</v>
      </c>
      <c r="O386" s="133" t="str">
        <f t="shared" si="19"/>
        <v xml:space="preserve"> </v>
      </c>
      <c r="P386" s="71">
        <f>igazgatás!P386+adók!P386+temető!P385+rendezvények!P385+'téli közf.'!P381+hosszúi.közf.!P386+'út üzemelt.'!P385+közvilágítás!P385+zöldterület!P385+'város-község'!P385+könyvtár!P385+közművelődés!P385+gyermekjólét!P385+'Egyéb szociális'!P385+'NEM KELL!!családseg.'!P385+civilszerv!P385+Fertőző!P385</f>
        <v>0</v>
      </c>
    </row>
    <row r="387" spans="1:16" ht="15" hidden="1" customHeight="1" x14ac:dyDescent="0.2">
      <c r="A387" s="383" t="s">
        <v>190</v>
      </c>
      <c r="B387" s="383"/>
      <c r="C387" s="5" t="s">
        <v>666</v>
      </c>
      <c r="D387" s="22" t="s">
        <v>664</v>
      </c>
      <c r="E387" s="29"/>
      <c r="F387" s="71">
        <f>igazgatás!F387+adók!F387+temető!F386+rendezvények!F386+'téli közf.'!F382+hosszúi.közf.!F387+'út üzemelt.'!F386+közvilágítás!F386+zöldterület!F386+'város-község'!F386+könyvtár!F386+közművelődés!F386+gyermekjólét!F386+'Egyéb szociális'!F386+'NEM KELL!!családseg.'!F386+civilszerv!F386</f>
        <v>0</v>
      </c>
      <c r="G387" s="71">
        <f>igazgatás!G387+adók!G387+temető!G386+rendezvények!G386+'téli közf.'!G382+hosszúi.közf.!G387+'út üzemelt.'!G386+közvilágítás!G386+zöldterület!G386+'város-község'!G386+könyvtár!G386+közművelődés!G386+gyermekjólét!G386+'Egyéb szociális'!G386+'NEM KELL!!családseg.'!G386+civilszerv!G386</f>
        <v>0</v>
      </c>
      <c r="H387" s="71">
        <f>igazgatás!H387+adók!H387+temető!H386+rendezvények!H386+'téli közf.'!H382+hosszúi.közf.!H387+'út üzemelt.'!H386+közvilágítás!H386+zöldterület!H386+'város-község'!H386+könyvtár!H386+közművelődés!H386+gyermekjólét!H386+'Egyéb szociális'!H386+'NEM KELL!!családseg.'!H386+civilszerv!H386</f>
        <v>0</v>
      </c>
      <c r="I387" s="71">
        <f>igazgatás!I387+adók!I387+temető!I386+rendezvények!I386+'téli közf.'!I382+hosszúi.közf.!I387+'út üzemelt.'!I386+közvilágítás!I386+zöldterület!I386+'város-község'!I386+könyvtár!I386+közművelődés!I386+gyermekjólét!I386+'Egyéb szociális'!I386+'NEM KELL!!családseg.'!I386+civilszerv!I386+Fertőző!I386</f>
        <v>0</v>
      </c>
      <c r="J387" s="133" t="str">
        <f t="shared" si="17"/>
        <v xml:space="preserve"> </v>
      </c>
      <c r="K387" s="71">
        <f>igazgatás!K387+adók!K387+temető!K386+rendezvények!K386+'téli közf.'!K382+hosszúi.közf.!K387+'út üzemelt.'!K386+közvilágítás!K386+zöldterület!K386+'város-község'!K386+könyvtár!K386+közművelődés!K386+gyermekjólét!K386+'Egyéb szociális'!K386+'NEM KELL!!családseg.'!K386+civilszerv!K386+Fertőző!K386</f>
        <v>0</v>
      </c>
      <c r="L387" s="71">
        <f>igazgatás!L387+adók!L387+temető!L386+rendezvények!L386+'téli közf.'!L382+hosszúi.közf.!L387+'út üzemelt.'!L386+közvilágítás!L386+zöldterület!L386+'város-község'!L386+könyvtár!L386+közművelődés!L386+gyermekjólét!L386+'Egyéb szociális'!L386+'NEM KELL!!családseg.'!L386+civilszerv!L386</f>
        <v>0</v>
      </c>
      <c r="M387" s="71">
        <f>igazgatás!M387+adók!M387+temető!M386+rendezvények!M386+'téli közf.'!M382+hosszúi.közf.!M387+'út üzemelt.'!M386+közvilágítás!M386+zöldterület!M386+'város-község'!M386+könyvtár!M386+közművelődés!M386+gyermekjólét!M386+'Egyéb szociális'!M386+'NEM KELL!!családseg.'!M386+civilszerv!M386</f>
        <v>0</v>
      </c>
      <c r="N387" s="71">
        <f>igazgatás!N387+adók!N387+temető!N386+rendezvények!N386+'téli közf.'!N382+hosszúi.közf.!N387+'út üzemelt.'!N386+közvilágítás!N386+zöldterület!N386+'város-község'!N386+könyvtár!N386+közművelődés!N386+gyermekjólét!N386+'Egyéb szociális'!N386+'NEM KELL!!családseg.'!N386+civilszerv!N386+Fertőző!N386</f>
        <v>0</v>
      </c>
      <c r="O387" s="133" t="str">
        <f t="shared" si="19"/>
        <v xml:space="preserve"> </v>
      </c>
      <c r="P387" s="71">
        <f>igazgatás!P387+adók!P387+temető!P386+rendezvények!P386+'téli közf.'!P382+hosszúi.közf.!P387+'út üzemelt.'!P386+közvilágítás!P386+zöldterület!P386+'város-község'!P386+könyvtár!P386+közművelődés!P386+gyermekjólét!P386+'Egyéb szociális'!P386+'NEM KELL!!családseg.'!P386+civilszerv!P386+Fertőző!P386</f>
        <v>0</v>
      </c>
    </row>
    <row r="388" spans="1:16" ht="25.5" hidden="1" customHeight="1" x14ac:dyDescent="0.2">
      <c r="A388" s="383" t="s">
        <v>192</v>
      </c>
      <c r="B388" s="383"/>
      <c r="C388" s="5" t="s">
        <v>667</v>
      </c>
      <c r="D388" s="22" t="s">
        <v>664</v>
      </c>
      <c r="E388" s="29"/>
      <c r="F388" s="71">
        <f>igazgatás!F388+adók!F388+temető!F387+rendezvények!F387+'téli közf.'!F383+hosszúi.közf.!F388+'út üzemelt.'!F387+közvilágítás!F387+zöldterület!F387+'város-község'!F387+könyvtár!F387+közművelődés!F387+gyermekjólét!F387+'Egyéb szociális'!F387+'NEM KELL!!családseg.'!F387+civilszerv!F387</f>
        <v>0</v>
      </c>
      <c r="G388" s="71">
        <f>igazgatás!G388+adók!G388+temető!G387+rendezvények!G387+'téli közf.'!G383+hosszúi.közf.!G388+'út üzemelt.'!G387+közvilágítás!G387+zöldterület!G387+'város-község'!G387+könyvtár!G387+közművelődés!G387+gyermekjólét!G387+'Egyéb szociális'!G387+'NEM KELL!!családseg.'!G387+civilszerv!G387</f>
        <v>0</v>
      </c>
      <c r="H388" s="71">
        <f>igazgatás!H388+adók!H388+temető!H387+rendezvények!H387+'téli közf.'!H383+hosszúi.közf.!H388+'út üzemelt.'!H387+közvilágítás!H387+zöldterület!H387+'város-község'!H387+könyvtár!H387+közművelődés!H387+gyermekjólét!H387+'Egyéb szociális'!H387+'NEM KELL!!családseg.'!H387+civilszerv!H387</f>
        <v>0</v>
      </c>
      <c r="I388" s="71">
        <f>igazgatás!I388+adók!I388+temető!I387+rendezvények!I387+'téli közf.'!I383+hosszúi.közf.!I388+'út üzemelt.'!I387+közvilágítás!I387+zöldterület!I387+'város-község'!I387+könyvtár!I387+közművelődés!I387+gyermekjólét!I387+'Egyéb szociális'!I387+'NEM KELL!!családseg.'!I387+civilszerv!I387+Fertőző!I387</f>
        <v>0</v>
      </c>
      <c r="J388" s="133" t="str">
        <f t="shared" si="17"/>
        <v xml:space="preserve"> </v>
      </c>
      <c r="K388" s="71">
        <f>igazgatás!K388+adók!K388+temető!K387+rendezvények!K387+'téli közf.'!K383+hosszúi.közf.!K388+'út üzemelt.'!K387+közvilágítás!K387+zöldterület!K387+'város-község'!K387+könyvtár!K387+közművelődés!K387+gyermekjólét!K387+'Egyéb szociális'!K387+'NEM KELL!!családseg.'!K387+civilszerv!K387+Fertőző!K387</f>
        <v>0</v>
      </c>
      <c r="L388" s="71">
        <f>igazgatás!L388+adók!L388+temető!L387+rendezvények!L387+'téli közf.'!L383+hosszúi.közf.!L388+'út üzemelt.'!L387+közvilágítás!L387+zöldterület!L387+'város-község'!L387+könyvtár!L387+közművelődés!L387+gyermekjólét!L387+'Egyéb szociális'!L387+'NEM KELL!!családseg.'!L387+civilszerv!L387</f>
        <v>0</v>
      </c>
      <c r="M388" s="71">
        <f>igazgatás!M388+adók!M388+temető!M387+rendezvények!M387+'téli közf.'!M383+hosszúi.közf.!M388+'út üzemelt.'!M387+közvilágítás!M387+zöldterület!M387+'város-község'!M387+könyvtár!M387+közművelődés!M387+gyermekjólét!M387+'Egyéb szociális'!M387+'NEM KELL!!családseg.'!M387+civilszerv!M387</f>
        <v>0</v>
      </c>
      <c r="N388" s="71">
        <f>igazgatás!N388+adók!N388+temető!N387+rendezvények!N387+'téli közf.'!N383+hosszúi.közf.!N388+'út üzemelt.'!N387+közvilágítás!N387+zöldterület!N387+'város-község'!N387+könyvtár!N387+közművelődés!N387+gyermekjólét!N387+'Egyéb szociális'!N387+'NEM KELL!!családseg.'!N387+civilszerv!N387+Fertőző!N387</f>
        <v>0</v>
      </c>
      <c r="O388" s="133" t="str">
        <f t="shared" si="19"/>
        <v xml:space="preserve"> </v>
      </c>
      <c r="P388" s="71">
        <f>igazgatás!P388+adók!P388+temető!P387+rendezvények!P387+'téli közf.'!P383+hosszúi.közf.!P388+'út üzemelt.'!P387+közvilágítás!P387+zöldterület!P387+'város-község'!P387+könyvtár!P387+közművelődés!P387+gyermekjólét!P387+'Egyéb szociális'!P387+'NEM KELL!!családseg.'!P387+civilszerv!P387+Fertőző!P387</f>
        <v>0</v>
      </c>
    </row>
    <row r="389" spans="1:16" ht="25.5" hidden="1" customHeight="1" x14ac:dyDescent="0.2">
      <c r="A389" s="383" t="s">
        <v>194</v>
      </c>
      <c r="B389" s="383"/>
      <c r="C389" s="5" t="s">
        <v>668</v>
      </c>
      <c r="D389" s="22" t="s">
        <v>664</v>
      </c>
      <c r="E389" s="29"/>
      <c r="F389" s="71">
        <f>igazgatás!F389+adók!F389+temető!F388+rendezvények!F388+'téli közf.'!F384+hosszúi.közf.!F389+'út üzemelt.'!F388+közvilágítás!F388+zöldterület!F388+'város-község'!F388+könyvtár!F388+közművelődés!F388+gyermekjólét!F388+'Egyéb szociális'!F388+'NEM KELL!!családseg.'!F388+civilszerv!F388</f>
        <v>0</v>
      </c>
      <c r="G389" s="71">
        <f>igazgatás!G389+adók!G389+temető!G388+rendezvények!G388+'téli közf.'!G384+hosszúi.közf.!G389+'út üzemelt.'!G388+közvilágítás!G388+zöldterület!G388+'város-község'!G388+könyvtár!G388+közművelődés!G388+gyermekjólét!G388+'Egyéb szociális'!G388+'NEM KELL!!családseg.'!G388+civilszerv!G388</f>
        <v>0</v>
      </c>
      <c r="H389" s="71">
        <f>igazgatás!H389+adók!H389+temető!H388+rendezvények!H388+'téli közf.'!H384+hosszúi.közf.!H389+'út üzemelt.'!H388+közvilágítás!H388+zöldterület!H388+'város-község'!H388+könyvtár!H388+közművelődés!H388+gyermekjólét!H388+'Egyéb szociális'!H388+'NEM KELL!!családseg.'!H388+civilszerv!H388</f>
        <v>0</v>
      </c>
      <c r="I389" s="71">
        <f>igazgatás!I389+adók!I389+temető!I388+rendezvények!I388+'téli közf.'!I384+hosszúi.közf.!I389+'út üzemelt.'!I388+közvilágítás!I388+zöldterület!I388+'város-község'!I388+könyvtár!I388+közművelődés!I388+gyermekjólét!I388+'Egyéb szociális'!I388+'NEM KELL!!családseg.'!I388+civilszerv!I388+Fertőző!I388</f>
        <v>0</v>
      </c>
      <c r="J389" s="133" t="str">
        <f t="shared" si="17"/>
        <v xml:space="preserve"> </v>
      </c>
      <c r="K389" s="71">
        <f>igazgatás!K389+adók!K389+temető!K388+rendezvények!K388+'téli közf.'!K384+hosszúi.közf.!K389+'út üzemelt.'!K388+közvilágítás!K388+zöldterület!K388+'város-község'!K388+könyvtár!K388+közművelődés!K388+gyermekjólét!K388+'Egyéb szociális'!K388+'NEM KELL!!családseg.'!K388+civilszerv!K388+Fertőző!K388</f>
        <v>0</v>
      </c>
      <c r="L389" s="71">
        <f>igazgatás!L389+adók!L389+temető!L388+rendezvények!L388+'téli közf.'!L384+hosszúi.közf.!L389+'út üzemelt.'!L388+közvilágítás!L388+zöldterület!L388+'város-község'!L388+könyvtár!L388+közművelődés!L388+gyermekjólét!L388+'Egyéb szociális'!L388+'NEM KELL!!családseg.'!L388+civilszerv!L388</f>
        <v>0</v>
      </c>
      <c r="M389" s="71">
        <f>igazgatás!M389+adók!M389+temető!M388+rendezvények!M388+'téli közf.'!M384+hosszúi.közf.!M389+'út üzemelt.'!M388+közvilágítás!M388+zöldterület!M388+'város-község'!M388+könyvtár!M388+közművelődés!M388+gyermekjólét!M388+'Egyéb szociális'!M388+'NEM KELL!!családseg.'!M388+civilszerv!M388</f>
        <v>0</v>
      </c>
      <c r="N389" s="71">
        <f>igazgatás!N389+adók!N389+temető!N388+rendezvények!N388+'téli közf.'!N384+hosszúi.közf.!N389+'út üzemelt.'!N388+közvilágítás!N388+zöldterület!N388+'város-község'!N388+könyvtár!N388+közművelődés!N388+gyermekjólét!N388+'Egyéb szociális'!N388+'NEM KELL!!családseg.'!N388+civilszerv!N388+Fertőző!N388</f>
        <v>0</v>
      </c>
      <c r="O389" s="133" t="str">
        <f t="shared" si="19"/>
        <v xml:space="preserve"> </v>
      </c>
      <c r="P389" s="71">
        <f>igazgatás!P389+adók!P389+temető!P388+rendezvények!P388+'téli közf.'!P384+hosszúi.közf.!P389+'út üzemelt.'!P388+közvilágítás!P388+zöldterület!P388+'város-község'!P388+könyvtár!P388+közművelődés!P388+gyermekjólét!P388+'Egyéb szociális'!P388+'NEM KELL!!családseg.'!P388+civilszerv!P388+Fertőző!P388</f>
        <v>0</v>
      </c>
    </row>
    <row r="390" spans="1:16" ht="25.5" hidden="1" customHeight="1" x14ac:dyDescent="0.2">
      <c r="A390" s="383" t="s">
        <v>197</v>
      </c>
      <c r="B390" s="383"/>
      <c r="C390" s="5" t="s">
        <v>669</v>
      </c>
      <c r="D390" s="22" t="s">
        <v>664</v>
      </c>
      <c r="E390" s="29"/>
      <c r="F390" s="71">
        <f>igazgatás!F390+adók!F390+temető!F389+rendezvények!F389+'téli közf.'!F385+hosszúi.közf.!F390+'út üzemelt.'!F389+közvilágítás!F389+zöldterület!F389+'város-község'!F389+könyvtár!F389+közművelődés!F389+gyermekjólét!F389+'Egyéb szociális'!F389+'NEM KELL!!családseg.'!F389+civilszerv!F389</f>
        <v>0</v>
      </c>
      <c r="G390" s="71">
        <f>igazgatás!G390+adók!G390+temető!G389+rendezvények!G389+'téli közf.'!G385+hosszúi.közf.!G390+'út üzemelt.'!G389+közvilágítás!G389+zöldterület!G389+'város-község'!G389+könyvtár!G389+közművelődés!G389+gyermekjólét!G389+'Egyéb szociális'!G389+'NEM KELL!!családseg.'!G389+civilszerv!G389</f>
        <v>0</v>
      </c>
      <c r="H390" s="71">
        <f>igazgatás!H390+adók!H390+temető!H389+rendezvények!H389+'téli közf.'!H385+hosszúi.közf.!H390+'út üzemelt.'!H389+közvilágítás!H389+zöldterület!H389+'város-község'!H389+könyvtár!H389+közművelődés!H389+gyermekjólét!H389+'Egyéb szociális'!H389+'NEM KELL!!családseg.'!H389+civilszerv!H389</f>
        <v>0</v>
      </c>
      <c r="I390" s="71">
        <f>igazgatás!I390+adók!I390+temető!I389+rendezvények!I389+'téli közf.'!I385+hosszúi.közf.!I390+'út üzemelt.'!I389+közvilágítás!I389+zöldterület!I389+'város-község'!I389+könyvtár!I389+közművelődés!I389+gyermekjólét!I389+'Egyéb szociális'!I389+'NEM KELL!!családseg.'!I389+civilszerv!I389+Fertőző!I389</f>
        <v>0</v>
      </c>
      <c r="J390" s="133" t="str">
        <f t="shared" si="17"/>
        <v xml:space="preserve"> </v>
      </c>
      <c r="K390" s="71">
        <f>igazgatás!K390+adók!K390+temető!K389+rendezvények!K389+'téli közf.'!K385+hosszúi.közf.!K390+'út üzemelt.'!K389+közvilágítás!K389+zöldterület!K389+'város-község'!K389+könyvtár!K389+közművelődés!K389+gyermekjólét!K389+'Egyéb szociális'!K389+'NEM KELL!!családseg.'!K389+civilszerv!K389+Fertőző!K389</f>
        <v>0</v>
      </c>
      <c r="L390" s="71">
        <f>igazgatás!L390+adók!L390+temető!L389+rendezvények!L389+'téli közf.'!L385+hosszúi.közf.!L390+'út üzemelt.'!L389+közvilágítás!L389+zöldterület!L389+'város-község'!L389+könyvtár!L389+közművelődés!L389+gyermekjólét!L389+'Egyéb szociális'!L389+'NEM KELL!!családseg.'!L389+civilszerv!L389</f>
        <v>0</v>
      </c>
      <c r="M390" s="71">
        <f>igazgatás!M390+adók!M390+temető!M389+rendezvények!M389+'téli közf.'!M385+hosszúi.közf.!M390+'út üzemelt.'!M389+közvilágítás!M389+zöldterület!M389+'város-község'!M389+könyvtár!M389+közművelődés!M389+gyermekjólét!M389+'Egyéb szociális'!M389+'NEM KELL!!családseg.'!M389+civilszerv!M389</f>
        <v>0</v>
      </c>
      <c r="N390" s="71">
        <f>igazgatás!N390+adók!N390+temető!N389+rendezvények!N389+'téli közf.'!N385+hosszúi.közf.!N390+'út üzemelt.'!N389+közvilágítás!N389+zöldterület!N389+'város-község'!N389+könyvtár!N389+közművelődés!N389+gyermekjólét!N389+'Egyéb szociális'!N389+'NEM KELL!!családseg.'!N389+civilszerv!N389+Fertőző!N389</f>
        <v>0</v>
      </c>
      <c r="O390" s="133" t="str">
        <f t="shared" si="19"/>
        <v xml:space="preserve"> </v>
      </c>
      <c r="P390" s="71">
        <f>igazgatás!P390+adók!P390+temető!P389+rendezvények!P389+'téli közf.'!P385+hosszúi.közf.!P390+'út üzemelt.'!P389+közvilágítás!P389+zöldterület!P389+'város-község'!P389+könyvtár!P389+közművelődés!P389+gyermekjólét!P389+'Egyéb szociális'!P389+'NEM KELL!!családseg.'!P389+civilszerv!P389+Fertőző!P389</f>
        <v>0</v>
      </c>
    </row>
    <row r="391" spans="1:16" ht="38.25" hidden="1" customHeight="1" x14ac:dyDescent="0.2">
      <c r="A391" s="383" t="s">
        <v>199</v>
      </c>
      <c r="B391" s="383"/>
      <c r="C391" s="6" t="s">
        <v>670</v>
      </c>
      <c r="D391" s="22" t="s">
        <v>664</v>
      </c>
      <c r="E391" s="32"/>
      <c r="F391" s="71">
        <f>igazgatás!F391+adók!F391+temető!F390+rendezvények!F390+'téli közf.'!F386+hosszúi.közf.!F391+'út üzemelt.'!F390+közvilágítás!F390+zöldterület!F390+'város-község'!F390+könyvtár!F390+közművelődés!F390+gyermekjólét!F390+'Egyéb szociális'!F390+'NEM KELL!!családseg.'!F390+civilszerv!F390</f>
        <v>0</v>
      </c>
      <c r="G391" s="71">
        <f>igazgatás!G391+adók!G391+temető!G390+rendezvények!G390+'téli közf.'!G386+hosszúi.közf.!G391+'út üzemelt.'!G390+közvilágítás!G390+zöldterület!G390+'város-község'!G390+könyvtár!G390+közművelődés!G390+gyermekjólét!G390+'Egyéb szociális'!G390+'NEM KELL!!családseg.'!G390+civilszerv!G390</f>
        <v>0</v>
      </c>
      <c r="H391" s="71">
        <f>igazgatás!H391+adók!H391+temető!H390+rendezvények!H390+'téli közf.'!H386+hosszúi.közf.!H391+'út üzemelt.'!H390+közvilágítás!H390+zöldterület!H390+'város-község'!H390+könyvtár!H390+közművelődés!H390+gyermekjólét!H390+'Egyéb szociális'!H390+'NEM KELL!!családseg.'!H390+civilszerv!H390</f>
        <v>0</v>
      </c>
      <c r="I391" s="71">
        <f>igazgatás!I391+adók!I391+temető!I390+rendezvények!I390+'téli közf.'!I386+hosszúi.közf.!I391+'út üzemelt.'!I390+közvilágítás!I390+zöldterület!I390+'város-község'!I390+könyvtár!I390+közművelődés!I390+gyermekjólét!I390+'Egyéb szociális'!I390+'NEM KELL!!családseg.'!I390+civilszerv!I390+Fertőző!I390</f>
        <v>0</v>
      </c>
      <c r="J391" s="133" t="str">
        <f t="shared" si="17"/>
        <v xml:space="preserve"> </v>
      </c>
      <c r="K391" s="71">
        <f>igazgatás!K391+adók!K391+temető!K390+rendezvények!K390+'téli közf.'!K386+hosszúi.közf.!K391+'út üzemelt.'!K390+közvilágítás!K390+zöldterület!K390+'város-község'!K390+könyvtár!K390+közművelődés!K390+gyermekjólét!K390+'Egyéb szociális'!K390+'NEM KELL!!családseg.'!K390+civilszerv!K390+Fertőző!K390</f>
        <v>0</v>
      </c>
      <c r="L391" s="71">
        <f>igazgatás!L391+adók!L391+temető!L390+rendezvények!L390+'téli közf.'!L386+hosszúi.közf.!L391+'út üzemelt.'!L390+közvilágítás!L390+zöldterület!L390+'város-község'!L390+könyvtár!L390+közművelődés!L390+gyermekjólét!L390+'Egyéb szociális'!L390+'NEM KELL!!családseg.'!L390+civilszerv!L390</f>
        <v>0</v>
      </c>
      <c r="M391" s="71">
        <f>igazgatás!M391+adók!M391+temető!M390+rendezvények!M390+'téli közf.'!M386+hosszúi.közf.!M391+'út üzemelt.'!M390+közvilágítás!M390+zöldterület!M390+'város-község'!M390+könyvtár!M390+közművelődés!M390+gyermekjólét!M390+'Egyéb szociális'!M390+'NEM KELL!!családseg.'!M390+civilszerv!M390</f>
        <v>0</v>
      </c>
      <c r="N391" s="71">
        <f>igazgatás!N391+adók!N391+temető!N390+rendezvények!N390+'téli közf.'!N386+hosszúi.közf.!N391+'út üzemelt.'!N390+közvilágítás!N390+zöldterület!N390+'város-község'!N390+könyvtár!N390+közművelődés!N390+gyermekjólét!N390+'Egyéb szociális'!N390+'NEM KELL!!családseg.'!N390+civilszerv!N390+Fertőző!N390</f>
        <v>0</v>
      </c>
      <c r="O391" s="133" t="str">
        <f t="shared" si="19"/>
        <v xml:space="preserve"> </v>
      </c>
      <c r="P391" s="71">
        <f>igazgatás!P391+adók!P391+temető!P390+rendezvények!P390+'téli közf.'!P386+hosszúi.közf.!P391+'út üzemelt.'!P390+közvilágítás!P390+zöldterület!P390+'város-község'!P390+könyvtár!P390+közművelődés!P390+gyermekjólét!P390+'Egyéb szociális'!P390+'NEM KELL!!családseg.'!P390+civilszerv!P390+Fertőző!P390</f>
        <v>0</v>
      </c>
    </row>
    <row r="392" spans="1:16" ht="15" hidden="1" customHeight="1" x14ac:dyDescent="0.2">
      <c r="A392" s="383" t="s">
        <v>201</v>
      </c>
      <c r="B392" s="383"/>
      <c r="C392" s="5" t="s">
        <v>671</v>
      </c>
      <c r="D392" s="22" t="s">
        <v>672</v>
      </c>
      <c r="E392" s="29"/>
      <c r="F392" s="71">
        <f>igazgatás!F392+adók!F392+temető!F391+rendezvények!F391+'téli közf.'!F387+hosszúi.közf.!F392+'út üzemelt.'!F391+közvilágítás!F391+zöldterület!F391+'város-község'!F391+könyvtár!F391+közművelődés!F391+gyermekjólét!F391+'Egyéb szociális'!F391+'NEM KELL!!családseg.'!F391+civilszerv!F391</f>
        <v>0</v>
      </c>
      <c r="G392" s="71">
        <f>igazgatás!G392+adók!G392+temető!G391+rendezvények!G391+'téli közf.'!G387+hosszúi.közf.!G392+'út üzemelt.'!G391+közvilágítás!G391+zöldterület!G391+'város-község'!G391+könyvtár!G391+közművelődés!G391+gyermekjólét!G391+'Egyéb szociális'!G391+'NEM KELL!!családseg.'!G391+civilszerv!G391</f>
        <v>0</v>
      </c>
      <c r="H392" s="71">
        <f>igazgatás!H392+adók!H392+temető!H391+rendezvények!H391+'téli közf.'!H387+hosszúi.közf.!H392+'út üzemelt.'!H391+közvilágítás!H391+zöldterület!H391+'város-község'!H391+könyvtár!H391+közművelődés!H391+gyermekjólét!H391+'Egyéb szociális'!H391+'NEM KELL!!családseg.'!H391+civilszerv!H391</f>
        <v>0</v>
      </c>
      <c r="I392" s="71">
        <f>igazgatás!I392+adók!I392+temető!I391+rendezvények!I391+'téli közf.'!I387+hosszúi.közf.!I392+'út üzemelt.'!I391+közvilágítás!I391+zöldterület!I391+'város-község'!I391+könyvtár!I391+közművelődés!I391+gyermekjólét!I391+'Egyéb szociális'!I391+'NEM KELL!!családseg.'!I391+civilszerv!I391+Fertőző!I391</f>
        <v>0</v>
      </c>
      <c r="J392" s="133" t="str">
        <f t="shared" si="17"/>
        <v xml:space="preserve"> </v>
      </c>
      <c r="K392" s="71">
        <f>igazgatás!K392+adók!K392+temető!K391+rendezvények!K391+'téli közf.'!K387+hosszúi.közf.!K392+'út üzemelt.'!K391+közvilágítás!K391+zöldterület!K391+'város-község'!K391+könyvtár!K391+közművelődés!K391+gyermekjólét!K391+'Egyéb szociális'!K391+'NEM KELL!!családseg.'!K391+civilszerv!K391+Fertőző!K391</f>
        <v>0</v>
      </c>
      <c r="L392" s="71">
        <f>igazgatás!L392+adók!L392+temető!L391+rendezvények!L391+'téli közf.'!L387+hosszúi.közf.!L392+'út üzemelt.'!L391+közvilágítás!L391+zöldterület!L391+'város-község'!L391+könyvtár!L391+közművelődés!L391+gyermekjólét!L391+'Egyéb szociális'!L391+'NEM KELL!!családseg.'!L391+civilszerv!L391</f>
        <v>0</v>
      </c>
      <c r="M392" s="71">
        <f>igazgatás!M392+adók!M392+temető!M391+rendezvények!M391+'téli közf.'!M387+hosszúi.közf.!M392+'út üzemelt.'!M391+közvilágítás!M391+zöldterület!M391+'város-község'!M391+könyvtár!M391+közművelődés!M391+gyermekjólét!M391+'Egyéb szociális'!M391+'NEM KELL!!családseg.'!M391+civilszerv!M391</f>
        <v>0</v>
      </c>
      <c r="N392" s="71">
        <f>igazgatás!N392+adók!N392+temető!N391+rendezvények!N391+'téli közf.'!N387+hosszúi.közf.!N392+'út üzemelt.'!N391+közvilágítás!N391+zöldterület!N391+'város-község'!N391+könyvtár!N391+közművelődés!N391+gyermekjólét!N391+'Egyéb szociális'!N391+'NEM KELL!!családseg.'!N391+civilszerv!N391+Fertőző!N391</f>
        <v>0</v>
      </c>
      <c r="O392" s="133" t="str">
        <f t="shared" si="19"/>
        <v xml:space="preserve"> </v>
      </c>
      <c r="P392" s="71">
        <f>igazgatás!P392+adók!P392+temető!P391+rendezvények!P391+'téli közf.'!P387+hosszúi.közf.!P392+'út üzemelt.'!P391+közvilágítás!P391+zöldterület!P391+'város-község'!P391+könyvtár!P391+közművelődés!P391+gyermekjólét!P391+'Egyéb szociális'!P391+'NEM KELL!!családseg.'!P391+civilszerv!P391+Fertőző!P391</f>
        <v>0</v>
      </c>
    </row>
    <row r="393" spans="1:16" ht="15" hidden="1" customHeight="1" x14ac:dyDescent="0.2">
      <c r="A393" s="383" t="s">
        <v>203</v>
      </c>
      <c r="B393" s="383"/>
      <c r="C393" s="5" t="s">
        <v>673</v>
      </c>
      <c r="D393" s="22" t="s">
        <v>672</v>
      </c>
      <c r="E393" s="29"/>
      <c r="F393" s="71">
        <f>igazgatás!F393+adók!F393+temető!F392+rendezvények!F392+'téli közf.'!F388+hosszúi.közf.!F393+'út üzemelt.'!F392+közvilágítás!F392+zöldterület!F392+'város-község'!F392+könyvtár!F392+közművelődés!F392+gyermekjólét!F392+'Egyéb szociális'!F392+'NEM KELL!!családseg.'!F392+civilszerv!F392</f>
        <v>0</v>
      </c>
      <c r="G393" s="71">
        <f>igazgatás!G393+adók!G393+temető!G392+rendezvények!G392+'téli közf.'!G388+hosszúi.közf.!G393+'út üzemelt.'!G392+közvilágítás!G392+zöldterület!G392+'város-község'!G392+könyvtár!G392+közművelődés!G392+gyermekjólét!G392+'Egyéb szociális'!G392+'NEM KELL!!családseg.'!G392+civilszerv!G392</f>
        <v>0</v>
      </c>
      <c r="H393" s="71">
        <f>igazgatás!H393+adók!H393+temető!H392+rendezvények!H392+'téli közf.'!H388+hosszúi.közf.!H393+'út üzemelt.'!H392+közvilágítás!H392+zöldterület!H392+'város-község'!H392+könyvtár!H392+közművelődés!H392+gyermekjólét!H392+'Egyéb szociális'!H392+'NEM KELL!!családseg.'!H392+civilszerv!H392</f>
        <v>0</v>
      </c>
      <c r="I393" s="71">
        <f>igazgatás!I393+adók!I393+temető!I392+rendezvények!I392+'téli közf.'!I388+hosszúi.közf.!I393+'út üzemelt.'!I392+közvilágítás!I392+zöldterület!I392+'város-község'!I392+könyvtár!I392+közművelődés!I392+gyermekjólét!I392+'Egyéb szociális'!I392+'NEM KELL!!családseg.'!I392+civilszerv!I392+Fertőző!I392</f>
        <v>0</v>
      </c>
      <c r="J393" s="133" t="str">
        <f t="shared" si="17"/>
        <v xml:space="preserve"> </v>
      </c>
      <c r="K393" s="71">
        <f>igazgatás!K393+adók!K393+temető!K392+rendezvények!K392+'téli közf.'!K388+hosszúi.közf.!K393+'út üzemelt.'!K392+közvilágítás!K392+zöldterület!K392+'város-község'!K392+könyvtár!K392+közművelődés!K392+gyermekjólét!K392+'Egyéb szociális'!K392+'NEM KELL!!családseg.'!K392+civilszerv!K392+Fertőző!K392</f>
        <v>0</v>
      </c>
      <c r="L393" s="71">
        <f>igazgatás!L393+adók!L393+temető!L392+rendezvények!L392+'téli közf.'!L388+hosszúi.közf.!L393+'út üzemelt.'!L392+közvilágítás!L392+zöldterület!L392+'város-község'!L392+könyvtár!L392+közművelődés!L392+gyermekjólét!L392+'Egyéb szociális'!L392+'NEM KELL!!családseg.'!L392+civilszerv!L392</f>
        <v>0</v>
      </c>
      <c r="M393" s="71">
        <f>igazgatás!M393+adók!M393+temető!M392+rendezvények!M392+'téli közf.'!M388+hosszúi.közf.!M393+'út üzemelt.'!M392+közvilágítás!M392+zöldterület!M392+'város-község'!M392+könyvtár!M392+közművelődés!M392+gyermekjólét!M392+'Egyéb szociális'!M392+'NEM KELL!!családseg.'!M392+civilszerv!M392</f>
        <v>0</v>
      </c>
      <c r="N393" s="71">
        <f>igazgatás!N393+adók!N393+temető!N392+rendezvények!N392+'téli közf.'!N388+hosszúi.közf.!N393+'út üzemelt.'!N392+közvilágítás!N392+zöldterület!N392+'város-község'!N392+könyvtár!N392+közművelődés!N392+gyermekjólét!N392+'Egyéb szociális'!N392+'NEM KELL!!családseg.'!N392+civilszerv!N392+Fertőző!N392</f>
        <v>0</v>
      </c>
      <c r="O393" s="133" t="str">
        <f t="shared" si="19"/>
        <v xml:space="preserve"> </v>
      </c>
      <c r="P393" s="71">
        <f>igazgatás!P393+adók!P393+temető!P392+rendezvények!P392+'téli közf.'!P388+hosszúi.közf.!P393+'út üzemelt.'!P392+közvilágítás!P392+zöldterület!P392+'város-község'!P392+könyvtár!P392+közművelődés!P392+gyermekjólét!P392+'Egyéb szociális'!P392+'NEM KELL!!családseg.'!P392+civilszerv!P392+Fertőző!P392</f>
        <v>0</v>
      </c>
    </row>
    <row r="394" spans="1:16" ht="15" hidden="1" customHeight="1" x14ac:dyDescent="0.2">
      <c r="A394" s="383" t="s">
        <v>205</v>
      </c>
      <c r="B394" s="383"/>
      <c r="C394" s="5" t="s">
        <v>674</v>
      </c>
      <c r="D394" s="22" t="s">
        <v>672</v>
      </c>
      <c r="E394" s="29"/>
      <c r="F394" s="71">
        <f>igazgatás!F394+adók!F394+temető!F393+rendezvények!F393+'téli közf.'!F389+hosszúi.közf.!F394+'út üzemelt.'!F393+közvilágítás!F393+zöldterület!F393+'város-község'!F393+könyvtár!F393+közművelődés!F393+gyermekjólét!F393+'Egyéb szociális'!F393+'NEM KELL!!családseg.'!F393+civilszerv!F393</f>
        <v>0</v>
      </c>
      <c r="G394" s="71">
        <f>igazgatás!G394+adók!G394+temető!G393+rendezvények!G393+'téli közf.'!G389+hosszúi.közf.!G394+'út üzemelt.'!G393+közvilágítás!G393+zöldterület!G393+'város-község'!G393+könyvtár!G393+közművelődés!G393+gyermekjólét!G393+'Egyéb szociális'!G393+'NEM KELL!!családseg.'!G393+civilszerv!G393</f>
        <v>0</v>
      </c>
      <c r="H394" s="71">
        <f>igazgatás!H394+adók!H394+temető!H393+rendezvények!H393+'téli közf.'!H389+hosszúi.közf.!H394+'út üzemelt.'!H393+közvilágítás!H393+zöldterület!H393+'város-község'!H393+könyvtár!H393+közművelődés!H393+gyermekjólét!H393+'Egyéb szociális'!H393+'NEM KELL!!családseg.'!H393+civilszerv!H393</f>
        <v>0</v>
      </c>
      <c r="I394" s="71">
        <f>igazgatás!I394+adók!I394+temető!I393+rendezvények!I393+'téli közf.'!I389+hosszúi.közf.!I394+'út üzemelt.'!I393+közvilágítás!I393+zöldterület!I393+'város-község'!I393+könyvtár!I393+közművelődés!I393+gyermekjólét!I393+'Egyéb szociális'!I393+'NEM KELL!!családseg.'!I393+civilszerv!I393+Fertőző!I393</f>
        <v>0</v>
      </c>
      <c r="J394" s="133" t="str">
        <f t="shared" si="17"/>
        <v xml:space="preserve"> </v>
      </c>
      <c r="K394" s="71">
        <f>igazgatás!K394+adók!K394+temető!K393+rendezvények!K393+'téli közf.'!K389+hosszúi.közf.!K394+'út üzemelt.'!K393+közvilágítás!K393+zöldterület!K393+'város-község'!K393+könyvtár!K393+közművelődés!K393+gyermekjólét!K393+'Egyéb szociális'!K393+'NEM KELL!!családseg.'!K393+civilszerv!K393+Fertőző!K393</f>
        <v>0</v>
      </c>
      <c r="L394" s="71">
        <f>igazgatás!L394+adók!L394+temető!L393+rendezvények!L393+'téli közf.'!L389+hosszúi.közf.!L394+'út üzemelt.'!L393+közvilágítás!L393+zöldterület!L393+'város-község'!L393+könyvtár!L393+közművelődés!L393+gyermekjólét!L393+'Egyéb szociális'!L393+'NEM KELL!!családseg.'!L393+civilszerv!L393</f>
        <v>0</v>
      </c>
      <c r="M394" s="71">
        <f>igazgatás!M394+adók!M394+temető!M393+rendezvények!M393+'téli közf.'!M389+hosszúi.közf.!M394+'út üzemelt.'!M393+közvilágítás!M393+zöldterület!M393+'város-község'!M393+könyvtár!M393+közművelődés!M393+gyermekjólét!M393+'Egyéb szociális'!M393+'NEM KELL!!családseg.'!M393+civilszerv!M393</f>
        <v>0</v>
      </c>
      <c r="N394" s="71">
        <f>igazgatás!N394+adók!N394+temető!N393+rendezvények!N393+'téli közf.'!N389+hosszúi.közf.!N394+'út üzemelt.'!N393+közvilágítás!N393+zöldterület!N393+'város-község'!N393+könyvtár!N393+közművelődés!N393+gyermekjólét!N393+'Egyéb szociális'!N393+'NEM KELL!!családseg.'!N393+civilszerv!N393+Fertőző!N393</f>
        <v>0</v>
      </c>
      <c r="O394" s="133" t="str">
        <f t="shared" si="19"/>
        <v xml:space="preserve"> </v>
      </c>
      <c r="P394" s="71">
        <f>igazgatás!P394+adók!P394+temető!P393+rendezvények!P393+'téli közf.'!P389+hosszúi.közf.!P394+'út üzemelt.'!P393+közvilágítás!P393+zöldterület!P393+'város-község'!P393+könyvtár!P393+közművelődés!P393+gyermekjólét!P393+'Egyéb szociális'!P393+'NEM KELL!!családseg.'!P393+civilszerv!P393+Fertőző!P393</f>
        <v>0</v>
      </c>
    </row>
    <row r="395" spans="1:16" x14ac:dyDescent="0.2">
      <c r="A395" s="385" t="s">
        <v>207</v>
      </c>
      <c r="B395" s="385"/>
      <c r="C395" s="5" t="s">
        <v>675</v>
      </c>
      <c r="D395" s="34" t="s">
        <v>676</v>
      </c>
      <c r="E395" s="29"/>
      <c r="F395" s="71">
        <f>igazgatás!F395+adók!F395+temető!F394+rendezvények!F394+'téli közf.'!F390+hosszúi.közf.!F395+'út üzemelt.'!F394+közvilágítás!F394+zöldterület!F394+'város-község'!F394+könyvtár!F394+közművelődés!F394+gyermekjólét!F394+'Egyéb szociális'!F394+'NEM KELL!!családseg.'!F394+civilszerv!F394</f>
        <v>660</v>
      </c>
      <c r="G395" s="71">
        <f>igazgatás!G395+adók!G395+temető!G394+rendezvények!G394+'téli közf.'!G390+hosszúi.közf.!G395+'út üzemelt.'!G394+közvilágítás!G394+zöldterület!G394+'város-község'!G394+könyvtár!G394+közművelődés!G394+gyermekjólét!G394+'Egyéb szociális'!G394+'NEM KELL!!családseg.'!G394+civilszerv!G394</f>
        <v>0</v>
      </c>
      <c r="H395" s="71">
        <f>igazgatás!H395+adók!H395+temető!H394+rendezvények!H394+'téli közf.'!H390+hosszúi.közf.!H395+'út üzemelt.'!H394+közvilágítás!H394+zöldterület!H394+'város-község'!H394+könyvtár!H394+közművelődés!H394+gyermekjólét!H394+'Egyéb szociális'!H394+'NEM KELL!!családseg.'!H394+civilszerv!H394</f>
        <v>660</v>
      </c>
      <c r="I395" s="71">
        <f>igazgatás!I395+adók!I395+temető!I394+rendezvények!I394+'téli közf.'!I390+hosszúi.közf.!I395+'út üzemelt.'!I394+közvilágítás!I394+zöldterület!I394+'város-község'!I394+könyvtár!I394+közművelődés!I394+gyermekjólét!I394+'Egyéb szociális'!I394+'NEM KELL!!családseg.'!I394+civilszerv!I394+Fertőző!I394+'Int-en kív.gy.étk.'!I394</f>
        <v>2729530</v>
      </c>
      <c r="J395" s="71" t="e">
        <f>igazgatás!J395+adók!J395+temető!J394+rendezvények!J394+'téli közf.'!J390+hosszúi.közf.!J395+'út üzemelt.'!J394+közvilágítás!J394+zöldterület!J394+'város-község'!J394+könyvtár!J394+közművelődés!J394+gyermekjólét!J394+'Egyéb szociális'!J394+'NEM KELL!!családseg.'!J394+civilszerv!J394+Fertőző!J394+'Int-en kív.gy.étk.'!J394</f>
        <v>#VALUE!</v>
      </c>
      <c r="K395" s="71">
        <f>igazgatás!K395+adók!K395+temető!K394+rendezvények!K394+'téli közf.'!K390+hosszúi.közf.!K395+'út üzemelt.'!K394+közvilágítás!K394+zöldterület!K394+'város-község'!K394+könyvtár!K394+közművelődés!K394+gyermekjólét!K394+'Egyéb szociális'!K394+'NEM KELL!!családseg.'!K394+civilszerv!K394+Fertőző!K394+'Int-en kív.gy.étk.'!K394</f>
        <v>3474080</v>
      </c>
      <c r="L395" s="71">
        <f>igazgatás!L395+adók!L395+temető!L394+rendezvények!L394+'téli közf.'!L390+hosszúi.közf.!L395+'út üzemelt.'!L394+közvilágítás!L394+zöldterület!L394+'város-község'!L394+könyvtár!L394+közművelődés!L394+gyermekjólét!L394+'Egyéb szociális'!L394+'NEM KELL!!családseg.'!L394+civilszerv!L394+Fertőző!L394+'Int-en kív.gy.étk.'!L394</f>
        <v>-757875</v>
      </c>
      <c r="M395" s="71">
        <f>igazgatás!M395+adók!M395+temető!M394+rendezvények!M394+'téli közf.'!M390+hosszúi.közf.!M395+'út üzemelt.'!M394+közvilágítás!M394+zöldterület!M394+'város-község'!M394+könyvtár!M394+közművelődés!M394+gyermekjólét!M394+'Egyéb szociális'!M394+'NEM KELL!!családseg.'!M394+civilszerv!M394+Fertőző!M394+'Int-en kív.gy.étk.'!M394</f>
        <v>2716205</v>
      </c>
      <c r="N395" s="71">
        <f>igazgatás!N395+adók!N395+temető!N394+rendezvények!N394+'téli közf.'!N390+hosszúi.közf.!N395+'út üzemelt.'!N394+közvilágítás!N394+zöldterület!N394+'város-község'!N394+könyvtár!N394+közművelődés!N394+gyermekjólét!N394+'Egyéb szociális'!N394+'NEM KELL!!családseg.'!N394+civilszerv!N394+Fertőző!N394+'Int-en kív.gy.étk.'!N394</f>
        <v>562000</v>
      </c>
      <c r="O395" s="133">
        <f t="shared" si="19"/>
        <v>0.20690632702612652</v>
      </c>
      <c r="P395" s="71">
        <f>igazgatás!P395+adók!P395+temető!P394+rendezvények!P394+'téli közf.'!P390+hosszúi.közf.!P395+'út üzemelt.'!P394+közvilágítás!P394+zöldterület!P394+'város-község'!P394+könyvtár!P394+közművelődés!P394+gyermekjólét!P394+'Egyéb szociális'!P394+'NEM KELL!!családseg.'!P394+civilszerv!P394+Fertőző!P394+'Int-en kív.gy.étk.'!P394</f>
        <v>3474080</v>
      </c>
    </row>
    <row r="396" spans="1:16" ht="15" hidden="1" customHeight="1" x14ac:dyDescent="0.2">
      <c r="A396" s="383" t="s">
        <v>209</v>
      </c>
      <c r="B396" s="383"/>
      <c r="C396" s="5" t="s">
        <v>677</v>
      </c>
      <c r="D396" s="22" t="s">
        <v>676</v>
      </c>
      <c r="E396" s="29"/>
      <c r="F396" s="71">
        <f>igazgatás!F396+adók!F396+temető!F395+rendezvények!F395+'téli közf.'!F391+hosszúi.közf.!F396+'út üzemelt.'!F395+közvilágítás!F395+zöldterület!F395+'város-község'!F395+könyvtár!F395+közművelődés!F395+gyermekjólét!F395+'Egyéb szociális'!F395+'NEM KELL!!családseg.'!F395+civilszerv!F395</f>
        <v>0</v>
      </c>
      <c r="G396" s="71">
        <f>igazgatás!G396+adók!G396+temető!G395+rendezvények!G395+'téli közf.'!G391+hosszúi.közf.!G396+'út üzemelt.'!G395+közvilágítás!G395+zöldterület!G395+'város-község'!G395+könyvtár!G395+közművelődés!G395+gyermekjólét!G395+'Egyéb szociális'!G395+'NEM KELL!!családseg.'!G395+civilszerv!G395</f>
        <v>0</v>
      </c>
      <c r="H396" s="71">
        <f>igazgatás!H396+adók!H396+temető!H395+rendezvények!H395+'téli közf.'!H391+hosszúi.közf.!H396+'út üzemelt.'!H395+közvilágítás!H395+zöldterület!H395+'város-község'!H395+könyvtár!H395+közművelődés!H395+gyermekjólét!H395+'Egyéb szociális'!H395+'NEM KELL!!családseg.'!H395+civilszerv!H395</f>
        <v>0</v>
      </c>
      <c r="I396" s="71">
        <f>igazgatás!I396+adók!I396+temető!I395+rendezvények!I395+'téli közf.'!I391+hosszúi.közf.!I396+'út üzemelt.'!I395+közvilágítás!I395+zöldterület!I395+'város-község'!I395+könyvtár!I395+közművelődés!I395+gyermekjólét!I395+'Egyéb szociális'!I395+'NEM KELL!!családseg.'!I395+civilszerv!I395+Fertőző!I395+'Int-en kív.gy.étk.'!I395</f>
        <v>0</v>
      </c>
      <c r="J396" s="71" t="e">
        <f>igazgatás!J396+adók!J396+temető!J395+rendezvények!J395+'téli közf.'!J391+hosszúi.közf.!J396+'út üzemelt.'!J395+közvilágítás!J395+zöldterület!J395+'város-község'!J395+könyvtár!J395+közművelődés!J395+gyermekjólét!J395+'Egyéb szociális'!J395+'NEM KELL!!családseg.'!J395+civilszerv!J395+Fertőző!J395+'Int-en kív.gy.étk.'!J395</f>
        <v>#VALUE!</v>
      </c>
      <c r="K396" s="71">
        <f>igazgatás!K396+adók!K396+temető!K395+rendezvények!K395+'téli közf.'!K391+hosszúi.közf.!K396+'út üzemelt.'!K395+közvilágítás!K395+zöldterület!K395+'város-község'!K395+könyvtár!K395+közművelődés!K395+gyermekjólét!K395+'Egyéb szociális'!K395+'NEM KELL!!családseg.'!K395+civilszerv!K395+Fertőző!K395+'Int-en kív.gy.étk.'!K395</f>
        <v>0</v>
      </c>
      <c r="L396" s="71">
        <f>igazgatás!L396+adók!L396+temető!L395+rendezvények!L395+'téli közf.'!L391+hosszúi.közf.!L396+'út üzemelt.'!L395+közvilágítás!L395+zöldterület!L395+'város-község'!L395+könyvtár!L395+közművelődés!L395+gyermekjólét!L395+'Egyéb szociális'!L395+'NEM KELL!!családseg.'!L395+civilszerv!L395+Fertőző!L395+'Int-en kív.gy.étk.'!L395</f>
        <v>0</v>
      </c>
      <c r="M396" s="71">
        <f>igazgatás!M396+adók!M396+temető!M395+rendezvények!M395+'téli közf.'!M391+hosszúi.közf.!M396+'út üzemelt.'!M395+közvilágítás!M395+zöldterület!M395+'város-község'!M395+könyvtár!M395+közművelődés!M395+gyermekjólét!M395+'Egyéb szociális'!M395+'NEM KELL!!családseg.'!M395+civilszerv!M395+Fertőző!M395+'Int-en kív.gy.étk.'!M395</f>
        <v>0</v>
      </c>
      <c r="N396" s="71">
        <f>igazgatás!N396+adók!N396+temető!N395+rendezvények!N395+'téli közf.'!N391+hosszúi.közf.!N396+'út üzemelt.'!N395+közvilágítás!N395+zöldterület!N395+'város-község'!N395+könyvtár!N395+közművelődés!N395+gyermekjólét!N395+'Egyéb szociális'!N395+'NEM KELL!!családseg.'!N395+civilszerv!N395+Fertőző!N395+'Int-en kív.gy.étk.'!N395</f>
        <v>0</v>
      </c>
      <c r="O396" s="133" t="str">
        <f t="shared" si="19"/>
        <v xml:space="preserve"> </v>
      </c>
      <c r="P396" s="71">
        <f>igazgatás!P396+adók!P396+temető!P395+rendezvények!P395+'téli közf.'!P391+hosszúi.közf.!P396+'út üzemelt.'!P395+közvilágítás!P395+zöldterület!P395+'város-község'!P395+könyvtár!P395+közművelődés!P395+gyermekjólét!P395+'Egyéb szociális'!P395+'NEM KELL!!családseg.'!P395+civilszerv!P395+Fertőző!P395+'Int-en kív.gy.étk.'!P395</f>
        <v>0</v>
      </c>
    </row>
    <row r="397" spans="1:16" ht="25.5" hidden="1" customHeight="1" x14ac:dyDescent="0.2">
      <c r="A397" s="383" t="s">
        <v>211</v>
      </c>
      <c r="B397" s="383"/>
      <c r="C397" s="5" t="s">
        <v>678</v>
      </c>
      <c r="D397" s="22" t="s">
        <v>676</v>
      </c>
      <c r="E397" s="29"/>
      <c r="F397" s="71">
        <f>igazgatás!F397+adók!F397+temető!F396+rendezvények!F396+'téli közf.'!F392+hosszúi.közf.!F397+'út üzemelt.'!F396+közvilágítás!F396+zöldterület!F396+'város-község'!F396+könyvtár!F396+közművelődés!F396+gyermekjólét!F396+'Egyéb szociális'!F396+'NEM KELL!!családseg.'!F396+civilszerv!F396</f>
        <v>0</v>
      </c>
      <c r="G397" s="71">
        <f>igazgatás!G397+adók!G397+temető!G396+rendezvények!G396+'téli közf.'!G392+hosszúi.közf.!G397+'út üzemelt.'!G396+közvilágítás!G396+zöldterület!G396+'város-község'!G396+könyvtár!G396+közművelődés!G396+gyermekjólét!G396+'Egyéb szociális'!G396+'NEM KELL!!családseg.'!G396+civilszerv!G396</f>
        <v>0</v>
      </c>
      <c r="H397" s="71">
        <f>igazgatás!H397+adók!H397+temető!H396+rendezvények!H396+'téli közf.'!H392+hosszúi.közf.!H397+'út üzemelt.'!H396+közvilágítás!H396+zöldterület!H396+'város-község'!H396+könyvtár!H396+közművelődés!H396+gyermekjólét!H396+'Egyéb szociális'!H396+'NEM KELL!!családseg.'!H396+civilszerv!H396</f>
        <v>0</v>
      </c>
      <c r="I397" s="71">
        <f>igazgatás!I397+adók!I397+temető!I396+rendezvények!I396+'téli közf.'!I392+hosszúi.közf.!I397+'út üzemelt.'!I396+közvilágítás!I396+zöldterület!I396+'város-község'!I396+könyvtár!I396+közművelődés!I396+gyermekjólét!I396+'Egyéb szociális'!I396+'NEM KELL!!családseg.'!I396+civilszerv!I396+Fertőző!I396+'Int-en kív.gy.étk.'!I396</f>
        <v>0</v>
      </c>
      <c r="J397" s="71" t="e">
        <f>igazgatás!J397+adók!J397+temető!J396+rendezvények!J396+'téli közf.'!J392+hosszúi.közf.!J397+'út üzemelt.'!J396+közvilágítás!J396+zöldterület!J396+'város-község'!J396+könyvtár!J396+közművelődés!J396+gyermekjólét!J396+'Egyéb szociális'!J396+'NEM KELL!!családseg.'!J396+civilszerv!J396+Fertőző!J396+'Int-en kív.gy.étk.'!J396</f>
        <v>#VALUE!</v>
      </c>
      <c r="K397" s="71">
        <f>igazgatás!K397+adók!K397+temető!K396+rendezvények!K396+'téli közf.'!K392+hosszúi.közf.!K397+'út üzemelt.'!K396+közvilágítás!K396+zöldterület!K396+'város-község'!K396+könyvtár!K396+közművelődés!K396+gyermekjólét!K396+'Egyéb szociális'!K396+'NEM KELL!!családseg.'!K396+civilszerv!K396+Fertőző!K396+'Int-en kív.gy.étk.'!K396</f>
        <v>0</v>
      </c>
      <c r="L397" s="71">
        <f>igazgatás!L397+adók!L397+temető!L396+rendezvények!L396+'téli közf.'!L392+hosszúi.közf.!L397+'út üzemelt.'!L396+közvilágítás!L396+zöldterület!L396+'város-község'!L396+könyvtár!L396+közművelődés!L396+gyermekjólét!L396+'Egyéb szociális'!L396+'NEM KELL!!családseg.'!L396+civilszerv!L396+Fertőző!L396+'Int-en kív.gy.étk.'!L396</f>
        <v>0</v>
      </c>
      <c r="M397" s="71">
        <f>igazgatás!M397+adók!M397+temető!M396+rendezvények!M396+'téli közf.'!M392+hosszúi.közf.!M397+'út üzemelt.'!M396+közvilágítás!M396+zöldterület!M396+'város-község'!M396+könyvtár!M396+közművelődés!M396+gyermekjólét!M396+'Egyéb szociális'!M396+'NEM KELL!!családseg.'!M396+civilszerv!M396+Fertőző!M396+'Int-en kív.gy.étk.'!M396</f>
        <v>0</v>
      </c>
      <c r="N397" s="71">
        <f>igazgatás!N397+adók!N397+temető!N396+rendezvények!N396+'téli közf.'!N392+hosszúi.közf.!N397+'út üzemelt.'!N396+közvilágítás!N396+zöldterület!N396+'város-község'!N396+könyvtár!N396+közművelődés!N396+gyermekjólét!N396+'Egyéb szociális'!N396+'NEM KELL!!családseg.'!N396+civilszerv!N396+Fertőző!N396+'Int-en kív.gy.étk.'!N396</f>
        <v>0</v>
      </c>
      <c r="O397" s="133" t="str">
        <f t="shared" si="19"/>
        <v xml:space="preserve"> </v>
      </c>
      <c r="P397" s="71">
        <f>igazgatás!P397+adók!P397+temető!P396+rendezvények!P396+'téli közf.'!P392+hosszúi.közf.!P397+'út üzemelt.'!P396+közvilágítás!P396+zöldterület!P396+'város-község'!P396+könyvtár!P396+közművelődés!P396+gyermekjólét!P396+'Egyéb szociális'!P396+'NEM KELL!!családseg.'!P396+civilszerv!P396+Fertőző!P396+'Int-en kív.gy.étk.'!P396</f>
        <v>0</v>
      </c>
    </row>
    <row r="398" spans="1:16" ht="15" hidden="1" customHeight="1" x14ac:dyDescent="0.2">
      <c r="A398" s="383" t="s">
        <v>213</v>
      </c>
      <c r="B398" s="383"/>
      <c r="C398" s="5" t="s">
        <v>679</v>
      </c>
      <c r="D398" s="22" t="s">
        <v>676</v>
      </c>
      <c r="E398" s="29"/>
      <c r="F398" s="71">
        <f>igazgatás!F398+adók!F398+temető!F397+rendezvények!F397+'téli közf.'!F393+hosszúi.közf.!F398+'út üzemelt.'!F397+közvilágítás!F397+zöldterület!F397+'város-község'!F397+könyvtár!F397+közművelődés!F397+gyermekjólét!F397+'Egyéb szociális'!F397+'NEM KELL!!családseg.'!F397+civilszerv!F397</f>
        <v>0</v>
      </c>
      <c r="G398" s="71">
        <f>igazgatás!G398+adók!G398+temető!G397+rendezvények!G397+'téli közf.'!G393+hosszúi.közf.!G398+'út üzemelt.'!G397+közvilágítás!G397+zöldterület!G397+'város-község'!G397+könyvtár!G397+közművelődés!G397+gyermekjólét!G397+'Egyéb szociális'!G397+'NEM KELL!!családseg.'!G397+civilszerv!G397</f>
        <v>0</v>
      </c>
      <c r="H398" s="71">
        <f>igazgatás!H398+adók!H398+temető!H397+rendezvények!H397+'téli közf.'!H393+hosszúi.közf.!H398+'út üzemelt.'!H397+közvilágítás!H397+zöldterület!H397+'város-község'!H397+könyvtár!H397+közművelődés!H397+gyermekjólét!H397+'Egyéb szociális'!H397+'NEM KELL!!családseg.'!H397+civilszerv!H397</f>
        <v>0</v>
      </c>
      <c r="I398" s="71">
        <f>igazgatás!I398+adók!I398+temető!I397+rendezvények!I397+'téli közf.'!I393+hosszúi.közf.!I398+'út üzemelt.'!I397+közvilágítás!I397+zöldterület!I397+'város-község'!I397+könyvtár!I397+közművelődés!I397+gyermekjólét!I397+'Egyéb szociális'!I397+'NEM KELL!!családseg.'!I397+civilszerv!I397+Fertőző!I397+'Int-en kív.gy.étk.'!I397</f>
        <v>0</v>
      </c>
      <c r="J398" s="71" t="e">
        <f>igazgatás!J398+adók!J398+temető!J397+rendezvények!J397+'téli közf.'!J393+hosszúi.közf.!J398+'út üzemelt.'!J397+közvilágítás!J397+zöldterület!J397+'város-község'!J397+könyvtár!J397+közművelődés!J397+gyermekjólét!J397+'Egyéb szociális'!J397+'NEM KELL!!családseg.'!J397+civilszerv!J397+Fertőző!J397+'Int-en kív.gy.étk.'!J397</f>
        <v>#VALUE!</v>
      </c>
      <c r="K398" s="71">
        <f>igazgatás!K398+adók!K398+temető!K397+rendezvények!K397+'téli közf.'!K393+hosszúi.közf.!K398+'út üzemelt.'!K397+közvilágítás!K397+zöldterület!K397+'város-község'!K397+könyvtár!K397+közművelődés!K397+gyermekjólét!K397+'Egyéb szociális'!K397+'NEM KELL!!családseg.'!K397+civilszerv!K397+Fertőző!K397+'Int-en kív.gy.étk.'!K397</f>
        <v>0</v>
      </c>
      <c r="L398" s="71">
        <f>igazgatás!L398+adók!L398+temető!L397+rendezvények!L397+'téli közf.'!L393+hosszúi.közf.!L398+'út üzemelt.'!L397+közvilágítás!L397+zöldterület!L397+'város-község'!L397+könyvtár!L397+közművelődés!L397+gyermekjólét!L397+'Egyéb szociális'!L397+'NEM KELL!!családseg.'!L397+civilszerv!L397+Fertőző!L397+'Int-en kív.gy.étk.'!L397</f>
        <v>0</v>
      </c>
      <c r="M398" s="71">
        <f>igazgatás!M398+adók!M398+temető!M397+rendezvények!M397+'téli közf.'!M393+hosszúi.közf.!M398+'út üzemelt.'!M397+közvilágítás!M397+zöldterület!M397+'város-község'!M397+könyvtár!M397+közművelődés!M397+gyermekjólét!M397+'Egyéb szociális'!M397+'NEM KELL!!családseg.'!M397+civilszerv!M397+Fertőző!M397+'Int-en kív.gy.étk.'!M397</f>
        <v>0</v>
      </c>
      <c r="N398" s="71">
        <f>igazgatás!N398+adók!N398+temető!N397+rendezvények!N397+'téli közf.'!N393+hosszúi.közf.!N398+'út üzemelt.'!N397+közvilágítás!N397+zöldterület!N397+'város-község'!N397+könyvtár!N397+közművelődés!N397+gyermekjólét!N397+'Egyéb szociális'!N397+'NEM KELL!!családseg.'!N397+civilszerv!N397+Fertőző!N397+'Int-en kív.gy.étk.'!N397</f>
        <v>0</v>
      </c>
      <c r="O398" s="133" t="str">
        <f t="shared" si="19"/>
        <v xml:space="preserve"> </v>
      </c>
      <c r="P398" s="71">
        <f>igazgatás!P398+adók!P398+temető!P397+rendezvények!P397+'téli közf.'!P393+hosszúi.közf.!P398+'út üzemelt.'!P397+közvilágítás!P397+zöldterület!P397+'város-község'!P397+könyvtár!P397+közművelődés!P397+gyermekjólét!P397+'Egyéb szociális'!P397+'NEM KELL!!családseg.'!P397+civilszerv!P397+Fertőző!P397+'Int-en kív.gy.étk.'!P397</f>
        <v>0</v>
      </c>
    </row>
    <row r="399" spans="1:16" ht="15" hidden="1" customHeight="1" x14ac:dyDescent="0.2">
      <c r="A399" s="383" t="s">
        <v>216</v>
      </c>
      <c r="B399" s="383"/>
      <c r="C399" s="5" t="s">
        <v>680</v>
      </c>
      <c r="D399" s="22" t="s">
        <v>676</v>
      </c>
      <c r="E399" s="29"/>
      <c r="F399" s="71">
        <f>igazgatás!F399+adók!F399+temető!F398+rendezvények!F398+'téli közf.'!F394+hosszúi.közf.!F399+'út üzemelt.'!F398+közvilágítás!F398+zöldterület!F398+'város-község'!F398+könyvtár!F398+közművelődés!F398+gyermekjólét!F398+'Egyéb szociális'!F398+'NEM KELL!!családseg.'!F398+civilszerv!F398</f>
        <v>0</v>
      </c>
      <c r="G399" s="71">
        <f>igazgatás!G399+adók!G399+temető!G398+rendezvények!G398+'téli közf.'!G394+hosszúi.közf.!G399+'út üzemelt.'!G398+közvilágítás!G398+zöldterület!G398+'város-község'!G398+könyvtár!G398+közművelődés!G398+gyermekjólét!G398+'Egyéb szociális'!G398+'NEM KELL!!családseg.'!G398+civilszerv!G398</f>
        <v>0</v>
      </c>
      <c r="H399" s="71">
        <f>igazgatás!H399+adók!H399+temető!H398+rendezvények!H398+'téli közf.'!H394+hosszúi.közf.!H399+'út üzemelt.'!H398+közvilágítás!H398+zöldterület!H398+'város-község'!H398+könyvtár!H398+közművelődés!H398+gyermekjólét!H398+'Egyéb szociális'!H398+'NEM KELL!!családseg.'!H398+civilszerv!H398</f>
        <v>0</v>
      </c>
      <c r="I399" s="71">
        <f>igazgatás!I399+adók!I399+temető!I398+rendezvények!I398+'téli közf.'!I394+hosszúi.közf.!I399+'út üzemelt.'!I398+közvilágítás!I398+zöldterület!I398+'város-község'!I398+könyvtár!I398+közművelődés!I398+gyermekjólét!I398+'Egyéb szociális'!I398+'NEM KELL!!családseg.'!I398+civilszerv!I398+Fertőző!I398+'Int-en kív.gy.étk.'!I398</f>
        <v>0</v>
      </c>
      <c r="J399" s="71" t="e">
        <f>igazgatás!J399+adók!J399+temető!J398+rendezvények!J398+'téli közf.'!J394+hosszúi.közf.!J399+'út üzemelt.'!J398+közvilágítás!J398+zöldterület!J398+'város-község'!J398+könyvtár!J398+közművelődés!J398+gyermekjólét!J398+'Egyéb szociális'!J398+'NEM KELL!!családseg.'!J398+civilszerv!J398+Fertőző!J398+'Int-en kív.gy.étk.'!J398</f>
        <v>#VALUE!</v>
      </c>
      <c r="K399" s="71">
        <f>igazgatás!K399+adók!K399+temető!K398+rendezvények!K398+'téli közf.'!K394+hosszúi.közf.!K399+'út üzemelt.'!K398+közvilágítás!K398+zöldterület!K398+'város-község'!K398+könyvtár!K398+közművelődés!K398+gyermekjólét!K398+'Egyéb szociális'!K398+'NEM KELL!!családseg.'!K398+civilszerv!K398+Fertőző!K398+'Int-en kív.gy.étk.'!K398</f>
        <v>0</v>
      </c>
      <c r="L399" s="71">
        <f>igazgatás!L399+adók!L399+temető!L398+rendezvények!L398+'téli közf.'!L394+hosszúi.közf.!L399+'út üzemelt.'!L398+közvilágítás!L398+zöldterület!L398+'város-község'!L398+könyvtár!L398+közművelődés!L398+gyermekjólét!L398+'Egyéb szociális'!L398+'NEM KELL!!családseg.'!L398+civilszerv!L398+Fertőző!L398+'Int-en kív.gy.étk.'!L398</f>
        <v>0</v>
      </c>
      <c r="M399" s="71">
        <f>igazgatás!M399+adók!M399+temető!M398+rendezvények!M398+'téli közf.'!M394+hosszúi.közf.!M399+'út üzemelt.'!M398+közvilágítás!M398+zöldterület!M398+'város-község'!M398+könyvtár!M398+közművelődés!M398+gyermekjólét!M398+'Egyéb szociális'!M398+'NEM KELL!!családseg.'!M398+civilszerv!M398+Fertőző!M398+'Int-en kív.gy.étk.'!M398</f>
        <v>0</v>
      </c>
      <c r="N399" s="71">
        <f>igazgatás!N399+adók!N399+temető!N398+rendezvények!N398+'téli közf.'!N394+hosszúi.közf.!N399+'út üzemelt.'!N398+közvilágítás!N398+zöldterület!N398+'város-község'!N398+könyvtár!N398+közművelődés!N398+gyermekjólét!N398+'Egyéb szociális'!N398+'NEM KELL!!családseg.'!N398+civilszerv!N398+Fertőző!N398+'Int-en kív.gy.étk.'!N398</f>
        <v>0</v>
      </c>
      <c r="O399" s="133" t="str">
        <f t="shared" si="19"/>
        <v xml:space="preserve"> </v>
      </c>
      <c r="P399" s="71">
        <f>igazgatás!P399+adók!P399+temető!P398+rendezvények!P398+'téli közf.'!P394+hosszúi.közf.!P399+'út üzemelt.'!P398+közvilágítás!P398+zöldterület!P398+'város-község'!P398+könyvtár!P398+közművelődés!P398+gyermekjólét!P398+'Egyéb szociális'!P398+'NEM KELL!!családseg.'!P398+civilszerv!P398+Fertőző!P398+'Int-en kív.gy.étk.'!P398</f>
        <v>0</v>
      </c>
    </row>
    <row r="400" spans="1:16" ht="15" hidden="1" customHeight="1" x14ac:dyDescent="0.2">
      <c r="A400" s="383" t="s">
        <v>218</v>
      </c>
      <c r="B400" s="383"/>
      <c r="C400" s="5" t="s">
        <v>681</v>
      </c>
      <c r="D400" s="22" t="s">
        <v>676</v>
      </c>
      <c r="E400" s="29"/>
      <c r="F400" s="71">
        <f>igazgatás!F400+adók!F400+temető!F399+rendezvények!F399+'téli közf.'!F395+hosszúi.közf.!F400+'út üzemelt.'!F399+közvilágítás!F399+zöldterület!F399+'város-község'!F399+könyvtár!F399+közművelődés!F399+gyermekjólét!F399+'Egyéb szociális'!F399+'NEM KELL!!családseg.'!F399+civilszerv!F399</f>
        <v>0</v>
      </c>
      <c r="G400" s="71">
        <f>igazgatás!G400+adók!G400+temető!G399+rendezvények!G399+'téli közf.'!G395+hosszúi.közf.!G400+'út üzemelt.'!G399+közvilágítás!G399+zöldterület!G399+'város-község'!G399+könyvtár!G399+közművelődés!G399+gyermekjólét!G399+'Egyéb szociális'!G399+'NEM KELL!!családseg.'!G399+civilszerv!G399</f>
        <v>0</v>
      </c>
      <c r="H400" s="71">
        <f>igazgatás!H400+adók!H400+temető!H399+rendezvények!H399+'téli közf.'!H395+hosszúi.közf.!H400+'út üzemelt.'!H399+közvilágítás!H399+zöldterület!H399+'város-község'!H399+könyvtár!H399+közművelődés!H399+gyermekjólét!H399+'Egyéb szociális'!H399+'NEM KELL!!családseg.'!H399+civilszerv!H399</f>
        <v>0</v>
      </c>
      <c r="I400" s="71">
        <f>igazgatás!I400+adók!I400+temető!I399+rendezvények!I399+'téli közf.'!I395+hosszúi.közf.!I400+'út üzemelt.'!I399+közvilágítás!I399+zöldterület!I399+'város-község'!I399+könyvtár!I399+közművelődés!I399+gyermekjólét!I399+'Egyéb szociális'!I399+'NEM KELL!!családseg.'!I399+civilszerv!I399+Fertőző!I399+'Int-en kív.gy.étk.'!I399</f>
        <v>0</v>
      </c>
      <c r="J400" s="71" t="e">
        <f>igazgatás!J400+adók!J400+temető!J399+rendezvények!J399+'téli közf.'!J395+hosszúi.közf.!J400+'út üzemelt.'!J399+közvilágítás!J399+zöldterület!J399+'város-község'!J399+könyvtár!J399+közművelődés!J399+gyermekjólét!J399+'Egyéb szociális'!J399+'NEM KELL!!családseg.'!J399+civilszerv!J399+Fertőző!J399+'Int-en kív.gy.étk.'!J399</f>
        <v>#VALUE!</v>
      </c>
      <c r="K400" s="71">
        <f>igazgatás!K400+adók!K400+temető!K399+rendezvények!K399+'téli közf.'!K395+hosszúi.közf.!K400+'út üzemelt.'!K399+közvilágítás!K399+zöldterület!K399+'város-község'!K399+könyvtár!K399+közművelődés!K399+gyermekjólét!K399+'Egyéb szociális'!K399+'NEM KELL!!családseg.'!K399+civilszerv!K399+Fertőző!K399+'Int-en kív.gy.étk.'!K399</f>
        <v>0</v>
      </c>
      <c r="L400" s="71">
        <f>igazgatás!L400+adók!L400+temető!L399+rendezvények!L399+'téli közf.'!L395+hosszúi.közf.!L400+'út üzemelt.'!L399+közvilágítás!L399+zöldterület!L399+'város-község'!L399+könyvtár!L399+közművelődés!L399+gyermekjólét!L399+'Egyéb szociális'!L399+'NEM KELL!!családseg.'!L399+civilszerv!L399+Fertőző!L399+'Int-en kív.gy.étk.'!L399</f>
        <v>0</v>
      </c>
      <c r="M400" s="71">
        <f>igazgatás!M400+adók!M400+temető!M399+rendezvények!M399+'téli közf.'!M395+hosszúi.közf.!M400+'út üzemelt.'!M399+közvilágítás!M399+zöldterület!M399+'város-község'!M399+könyvtár!M399+közművelődés!M399+gyermekjólét!M399+'Egyéb szociális'!M399+'NEM KELL!!családseg.'!M399+civilszerv!M399+Fertőző!M399+'Int-en kív.gy.étk.'!M399</f>
        <v>0</v>
      </c>
      <c r="N400" s="71">
        <f>igazgatás!N400+adók!N400+temető!N399+rendezvények!N399+'téli közf.'!N395+hosszúi.közf.!N400+'út üzemelt.'!N399+közvilágítás!N399+zöldterület!N399+'város-község'!N399+könyvtár!N399+közművelődés!N399+gyermekjólét!N399+'Egyéb szociális'!N399+'NEM KELL!!családseg.'!N399+civilszerv!N399+Fertőző!N399+'Int-en kív.gy.étk.'!N399</f>
        <v>0</v>
      </c>
      <c r="O400" s="133" t="str">
        <f t="shared" si="19"/>
        <v xml:space="preserve"> </v>
      </c>
      <c r="P400" s="71">
        <f>igazgatás!P400+adók!P400+temető!P399+rendezvények!P399+'téli közf.'!P395+hosszúi.közf.!P400+'út üzemelt.'!P399+közvilágítás!P399+zöldterület!P399+'város-község'!P399+könyvtár!P399+közművelődés!P399+gyermekjólét!P399+'Egyéb szociális'!P399+'NEM KELL!!családseg.'!P399+civilszerv!P399+Fertőző!P399+'Int-en kív.gy.étk.'!P399</f>
        <v>0</v>
      </c>
    </row>
    <row r="401" spans="1:16" ht="25.5" hidden="1" customHeight="1" x14ac:dyDescent="0.2">
      <c r="A401" s="383" t="s">
        <v>220</v>
      </c>
      <c r="B401" s="383"/>
      <c r="C401" s="5" t="s">
        <v>682</v>
      </c>
      <c r="D401" s="22" t="s">
        <v>676</v>
      </c>
      <c r="E401" s="29"/>
      <c r="F401" s="71">
        <f>igazgatás!F401+adók!F401+temető!F400+rendezvények!F400+'téli közf.'!F396+hosszúi.közf.!F401+'út üzemelt.'!F400+közvilágítás!F400+zöldterület!F400+'város-község'!F400+könyvtár!F400+közművelődés!F400+gyermekjólét!F400+'Egyéb szociális'!F400+'NEM KELL!!családseg.'!F400+civilszerv!F400</f>
        <v>0</v>
      </c>
      <c r="G401" s="71">
        <f>igazgatás!G401+adók!G401+temető!G400+rendezvények!G400+'téli közf.'!G396+hosszúi.közf.!G401+'út üzemelt.'!G400+közvilágítás!G400+zöldterület!G400+'város-község'!G400+könyvtár!G400+közművelődés!G400+gyermekjólét!G400+'Egyéb szociális'!G400+'NEM KELL!!családseg.'!G400+civilszerv!G400</f>
        <v>0</v>
      </c>
      <c r="H401" s="71">
        <f>igazgatás!H401+adók!H401+temető!H400+rendezvények!H400+'téli közf.'!H396+hosszúi.közf.!H401+'út üzemelt.'!H400+közvilágítás!H400+zöldterület!H400+'város-község'!H400+könyvtár!H400+közművelődés!H400+gyermekjólét!H400+'Egyéb szociális'!H400+'NEM KELL!!családseg.'!H400+civilszerv!H400</f>
        <v>0</v>
      </c>
      <c r="I401" s="71">
        <f>igazgatás!I401+adók!I401+temető!I400+rendezvények!I400+'téli közf.'!I396+hosszúi.közf.!I401+'út üzemelt.'!I400+közvilágítás!I400+zöldterület!I400+'város-község'!I400+könyvtár!I400+közművelődés!I400+gyermekjólét!I400+'Egyéb szociális'!I400+'NEM KELL!!családseg.'!I400+civilszerv!I400+Fertőző!I400+'Int-en kív.gy.étk.'!I400</f>
        <v>0</v>
      </c>
      <c r="J401" s="71" t="e">
        <f>igazgatás!J401+adók!J401+temető!J400+rendezvények!J400+'téli közf.'!J396+hosszúi.közf.!J401+'út üzemelt.'!J400+közvilágítás!J400+zöldterület!J400+'város-község'!J400+könyvtár!J400+közművelődés!J400+gyermekjólét!J400+'Egyéb szociális'!J400+'NEM KELL!!családseg.'!J400+civilszerv!J400+Fertőző!J400+'Int-en kív.gy.étk.'!J400</f>
        <v>#VALUE!</v>
      </c>
      <c r="K401" s="71">
        <f>igazgatás!K401+adók!K401+temető!K400+rendezvények!K400+'téli közf.'!K396+hosszúi.közf.!K401+'út üzemelt.'!K400+közvilágítás!K400+zöldterület!K400+'város-község'!K400+könyvtár!K400+közművelődés!K400+gyermekjólét!K400+'Egyéb szociális'!K400+'NEM KELL!!családseg.'!K400+civilszerv!K400+Fertőző!K400+'Int-en kív.gy.étk.'!K400</f>
        <v>0</v>
      </c>
      <c r="L401" s="71">
        <f>igazgatás!L401+adók!L401+temető!L400+rendezvények!L400+'téli közf.'!L396+hosszúi.közf.!L401+'út üzemelt.'!L400+közvilágítás!L400+zöldterület!L400+'város-község'!L400+könyvtár!L400+közművelődés!L400+gyermekjólét!L400+'Egyéb szociális'!L400+'NEM KELL!!családseg.'!L400+civilszerv!L400+Fertőző!L400+'Int-en kív.gy.étk.'!L400</f>
        <v>0</v>
      </c>
      <c r="M401" s="71">
        <f>igazgatás!M401+adók!M401+temető!M400+rendezvények!M400+'téli közf.'!M396+hosszúi.közf.!M401+'út üzemelt.'!M400+közvilágítás!M400+zöldterület!M400+'város-község'!M400+könyvtár!M400+közművelődés!M400+gyermekjólét!M400+'Egyéb szociális'!M400+'NEM KELL!!családseg.'!M400+civilszerv!M400+Fertőző!M400+'Int-en kív.gy.étk.'!M400</f>
        <v>0</v>
      </c>
      <c r="N401" s="71">
        <f>igazgatás!N401+adók!N401+temető!N400+rendezvények!N400+'téli közf.'!N396+hosszúi.közf.!N401+'út üzemelt.'!N400+közvilágítás!N400+zöldterület!N400+'város-község'!N400+könyvtár!N400+közművelődés!N400+gyermekjólét!N400+'Egyéb szociális'!N400+'NEM KELL!!családseg.'!N400+civilszerv!N400+Fertőző!N400+'Int-en kív.gy.étk.'!N400</f>
        <v>0</v>
      </c>
      <c r="O401" s="133" t="str">
        <f t="shared" si="19"/>
        <v xml:space="preserve"> </v>
      </c>
      <c r="P401" s="71">
        <f>igazgatás!P401+adók!P401+temető!P400+rendezvények!P400+'téli közf.'!P396+hosszúi.közf.!P401+'út üzemelt.'!P400+közvilágítás!P400+zöldterület!P400+'város-község'!P400+könyvtár!P400+közművelődés!P400+gyermekjólét!P400+'Egyéb szociális'!P400+'NEM KELL!!családseg.'!P400+civilszerv!P400+Fertőző!P400+'Int-en kív.gy.étk.'!P400</f>
        <v>0</v>
      </c>
    </row>
    <row r="402" spans="1:16" ht="25.5" hidden="1" customHeight="1" x14ac:dyDescent="0.2">
      <c r="A402" s="383" t="s">
        <v>222</v>
      </c>
      <c r="B402" s="383"/>
      <c r="C402" s="5" t="s">
        <v>683</v>
      </c>
      <c r="D402" s="22" t="s">
        <v>676</v>
      </c>
      <c r="E402" s="29"/>
      <c r="F402" s="71">
        <f>igazgatás!F402+adók!F402+temető!F401+rendezvények!F401+'téli közf.'!F397+hosszúi.közf.!F402+'út üzemelt.'!F401+közvilágítás!F401+zöldterület!F401+'város-község'!F401+könyvtár!F401+közművelődés!F401+gyermekjólét!F401+'Egyéb szociális'!F401+'NEM KELL!!családseg.'!F401+civilszerv!F401</f>
        <v>0</v>
      </c>
      <c r="G402" s="71">
        <f>igazgatás!G402+adók!G402+temető!G401+rendezvények!G401+'téli közf.'!G397+hosszúi.közf.!G402+'út üzemelt.'!G401+közvilágítás!G401+zöldterület!G401+'város-község'!G401+könyvtár!G401+közművelődés!G401+gyermekjólét!G401+'Egyéb szociális'!G401+'NEM KELL!!családseg.'!G401+civilszerv!G401</f>
        <v>0</v>
      </c>
      <c r="H402" s="71">
        <f>igazgatás!H402+adók!H402+temető!H401+rendezvények!H401+'téli közf.'!H397+hosszúi.közf.!H402+'út üzemelt.'!H401+közvilágítás!H401+zöldterület!H401+'város-község'!H401+könyvtár!H401+közművelődés!H401+gyermekjólét!H401+'Egyéb szociális'!H401+'NEM KELL!!családseg.'!H401+civilszerv!H401</f>
        <v>0</v>
      </c>
      <c r="I402" s="71">
        <f>igazgatás!I402+adók!I402+temető!I401+rendezvények!I401+'téli közf.'!I397+hosszúi.közf.!I402+'út üzemelt.'!I401+közvilágítás!I401+zöldterület!I401+'város-község'!I401+könyvtár!I401+közművelődés!I401+gyermekjólét!I401+'Egyéb szociális'!I401+'NEM KELL!!családseg.'!I401+civilszerv!I401+Fertőző!I401+'Int-en kív.gy.étk.'!I401</f>
        <v>0</v>
      </c>
      <c r="J402" s="71" t="e">
        <f>igazgatás!J402+adók!J402+temető!J401+rendezvények!J401+'téli közf.'!J397+hosszúi.közf.!J402+'út üzemelt.'!J401+közvilágítás!J401+zöldterület!J401+'város-község'!J401+könyvtár!J401+közművelődés!J401+gyermekjólét!J401+'Egyéb szociális'!J401+'NEM KELL!!családseg.'!J401+civilszerv!J401+Fertőző!J401+'Int-en kív.gy.étk.'!J401</f>
        <v>#VALUE!</v>
      </c>
      <c r="K402" s="71">
        <f>igazgatás!K402+adók!K402+temető!K401+rendezvények!K401+'téli közf.'!K397+hosszúi.közf.!K402+'út üzemelt.'!K401+közvilágítás!K401+zöldterület!K401+'város-község'!K401+könyvtár!K401+közművelődés!K401+gyermekjólét!K401+'Egyéb szociális'!K401+'NEM KELL!!családseg.'!K401+civilszerv!K401+Fertőző!K401+'Int-en kív.gy.étk.'!K401</f>
        <v>0</v>
      </c>
      <c r="L402" s="71">
        <f>igazgatás!L402+adók!L402+temető!L401+rendezvények!L401+'téli közf.'!L397+hosszúi.közf.!L402+'út üzemelt.'!L401+közvilágítás!L401+zöldterület!L401+'város-község'!L401+könyvtár!L401+közművelődés!L401+gyermekjólét!L401+'Egyéb szociális'!L401+'NEM KELL!!családseg.'!L401+civilszerv!L401+Fertőző!L401+'Int-en kív.gy.étk.'!L401</f>
        <v>0</v>
      </c>
      <c r="M402" s="71">
        <f>igazgatás!M402+adók!M402+temető!M401+rendezvények!M401+'téli közf.'!M397+hosszúi.közf.!M402+'út üzemelt.'!M401+közvilágítás!M401+zöldterület!M401+'város-község'!M401+könyvtár!M401+közművelődés!M401+gyermekjólét!M401+'Egyéb szociális'!M401+'NEM KELL!!családseg.'!M401+civilszerv!M401+Fertőző!M401+'Int-en kív.gy.étk.'!M401</f>
        <v>0</v>
      </c>
      <c r="N402" s="71">
        <f>igazgatás!N402+adók!N402+temető!N401+rendezvények!N401+'téli közf.'!N397+hosszúi.közf.!N402+'út üzemelt.'!N401+közvilágítás!N401+zöldterület!N401+'város-község'!N401+könyvtár!N401+közművelődés!N401+gyermekjólét!N401+'Egyéb szociális'!N401+'NEM KELL!!családseg.'!N401+civilszerv!N401+Fertőző!N401+'Int-en kív.gy.étk.'!N401</f>
        <v>0</v>
      </c>
      <c r="O402" s="133" t="str">
        <f t="shared" si="19"/>
        <v xml:space="preserve"> </v>
      </c>
      <c r="P402" s="71">
        <f>igazgatás!P402+adók!P402+temető!P401+rendezvények!P401+'téli közf.'!P397+hosszúi.közf.!P402+'út üzemelt.'!P401+közvilágítás!P401+zöldterület!P401+'város-község'!P401+könyvtár!P401+közművelődés!P401+gyermekjólét!P401+'Egyéb szociális'!P401+'NEM KELL!!családseg.'!P401+civilszerv!P401+Fertőző!P401+'Int-en kív.gy.étk.'!P401</f>
        <v>0</v>
      </c>
    </row>
    <row r="403" spans="1:16" ht="38.25" hidden="1" customHeight="1" x14ac:dyDescent="0.2">
      <c r="A403" s="383" t="s">
        <v>224</v>
      </c>
      <c r="B403" s="383"/>
      <c r="C403" s="5" t="s">
        <v>684</v>
      </c>
      <c r="D403" s="22" t="s">
        <v>676</v>
      </c>
      <c r="E403" s="29"/>
      <c r="F403" s="71">
        <f>igazgatás!F403+adók!F403+temető!F402+rendezvények!F402+'téli közf.'!F398+hosszúi.közf.!F403+'út üzemelt.'!F402+közvilágítás!F402+zöldterület!F402+'város-község'!F402+könyvtár!F402+közművelődés!F402+gyermekjólét!F402+'Egyéb szociális'!F402+'NEM KELL!!családseg.'!F402+civilszerv!F402</f>
        <v>0</v>
      </c>
      <c r="G403" s="71">
        <f>igazgatás!G403+adók!G403+temető!G402+rendezvények!G402+'téli közf.'!G398+hosszúi.közf.!G403+'út üzemelt.'!G402+közvilágítás!G402+zöldterület!G402+'város-község'!G402+könyvtár!G402+közművelődés!G402+gyermekjólét!G402+'Egyéb szociális'!G402+'NEM KELL!!családseg.'!G402+civilszerv!G402</f>
        <v>0</v>
      </c>
      <c r="H403" s="71">
        <f>igazgatás!H403+adók!H403+temető!H402+rendezvények!H402+'téli közf.'!H398+hosszúi.közf.!H403+'út üzemelt.'!H402+közvilágítás!H402+zöldterület!H402+'város-község'!H402+könyvtár!H402+közművelődés!H402+gyermekjólét!H402+'Egyéb szociális'!H402+'NEM KELL!!családseg.'!H402+civilszerv!H402</f>
        <v>0</v>
      </c>
      <c r="I403" s="71">
        <f>igazgatás!I403+adók!I403+temető!I402+rendezvények!I402+'téli közf.'!I398+hosszúi.közf.!I403+'út üzemelt.'!I402+közvilágítás!I402+zöldterület!I402+'város-község'!I402+könyvtár!I402+közművelődés!I402+gyermekjólét!I402+'Egyéb szociális'!I402+'NEM KELL!!családseg.'!I402+civilszerv!I402+Fertőző!I402+'Int-en kív.gy.étk.'!I402</f>
        <v>0</v>
      </c>
      <c r="J403" s="71" t="e">
        <f>igazgatás!J403+adók!J403+temető!J402+rendezvények!J402+'téli közf.'!J398+hosszúi.közf.!J403+'út üzemelt.'!J402+közvilágítás!J402+zöldterület!J402+'város-község'!J402+könyvtár!J402+közművelődés!J402+gyermekjólét!J402+'Egyéb szociális'!J402+'NEM KELL!!családseg.'!J402+civilszerv!J402+Fertőző!J402+'Int-en kív.gy.étk.'!J402</f>
        <v>#VALUE!</v>
      </c>
      <c r="K403" s="71">
        <f>igazgatás!K403+adók!K403+temető!K402+rendezvények!K402+'téli közf.'!K398+hosszúi.közf.!K403+'út üzemelt.'!K402+közvilágítás!K402+zöldterület!K402+'város-község'!K402+könyvtár!K402+közművelődés!K402+gyermekjólét!K402+'Egyéb szociális'!K402+'NEM KELL!!családseg.'!K402+civilszerv!K402+Fertőző!K402+'Int-en kív.gy.étk.'!K402</f>
        <v>0</v>
      </c>
      <c r="L403" s="71">
        <f>igazgatás!L403+adók!L403+temető!L402+rendezvények!L402+'téli közf.'!L398+hosszúi.közf.!L403+'út üzemelt.'!L402+közvilágítás!L402+zöldterület!L402+'város-község'!L402+könyvtár!L402+közművelődés!L402+gyermekjólét!L402+'Egyéb szociális'!L402+'NEM KELL!!családseg.'!L402+civilszerv!L402+Fertőző!L402+'Int-en kív.gy.étk.'!L402</f>
        <v>0</v>
      </c>
      <c r="M403" s="71">
        <f>igazgatás!M403+adók!M403+temető!M402+rendezvények!M402+'téli közf.'!M398+hosszúi.közf.!M403+'út üzemelt.'!M402+közvilágítás!M402+zöldterület!M402+'város-község'!M402+könyvtár!M402+közművelődés!M402+gyermekjólét!M402+'Egyéb szociális'!M402+'NEM KELL!!családseg.'!M402+civilszerv!M402+Fertőző!M402+'Int-en kív.gy.étk.'!M402</f>
        <v>0</v>
      </c>
      <c r="N403" s="71">
        <f>igazgatás!N403+adók!N403+temető!N402+rendezvények!N402+'téli közf.'!N398+hosszúi.közf.!N403+'út üzemelt.'!N402+közvilágítás!N402+zöldterület!N402+'város-község'!N402+könyvtár!N402+közművelődés!N402+gyermekjólét!N402+'Egyéb szociális'!N402+'NEM KELL!!családseg.'!N402+civilszerv!N402+Fertőző!N402+'Int-en kív.gy.étk.'!N402</f>
        <v>0</v>
      </c>
      <c r="O403" s="133" t="str">
        <f t="shared" si="19"/>
        <v xml:space="preserve"> </v>
      </c>
      <c r="P403" s="71">
        <f>igazgatás!P403+adók!P403+temető!P402+rendezvények!P402+'téli közf.'!P398+hosszúi.közf.!P403+'út üzemelt.'!P402+közvilágítás!P402+zöldterület!P402+'város-község'!P402+könyvtár!P402+közművelődés!P402+gyermekjólét!P402+'Egyéb szociális'!P402+'NEM KELL!!családseg.'!P402+civilszerv!P402+Fertőző!P402+'Int-en kív.gy.étk.'!P402</f>
        <v>0</v>
      </c>
    </row>
    <row r="404" spans="1:16" ht="25.5" hidden="1" customHeight="1" x14ac:dyDescent="0.2">
      <c r="A404" s="383" t="s">
        <v>226</v>
      </c>
      <c r="B404" s="383"/>
      <c r="C404" s="5" t="s">
        <v>685</v>
      </c>
      <c r="D404" s="22" t="s">
        <v>676</v>
      </c>
      <c r="E404" s="29"/>
      <c r="F404" s="71">
        <f>igazgatás!F404+adók!F404+temető!F403+rendezvények!F403+'téli közf.'!F399+hosszúi.közf.!F404+'út üzemelt.'!F403+közvilágítás!F403+zöldterület!F403+'város-község'!F403+könyvtár!F403+közművelődés!F403+gyermekjólét!F403+'Egyéb szociális'!F403+'NEM KELL!!családseg.'!F403+civilszerv!F403</f>
        <v>0</v>
      </c>
      <c r="G404" s="71">
        <f>igazgatás!G404+adók!G404+temető!G403+rendezvények!G403+'téli közf.'!G399+hosszúi.közf.!G404+'út üzemelt.'!G403+közvilágítás!G403+zöldterület!G403+'város-község'!G403+könyvtár!G403+közművelődés!G403+gyermekjólét!G403+'Egyéb szociális'!G403+'NEM KELL!!családseg.'!G403+civilszerv!G403</f>
        <v>0</v>
      </c>
      <c r="H404" s="71">
        <f>igazgatás!H404+adók!H404+temető!H403+rendezvények!H403+'téli közf.'!H399+hosszúi.közf.!H404+'út üzemelt.'!H403+közvilágítás!H403+zöldterület!H403+'város-község'!H403+könyvtár!H403+közművelődés!H403+gyermekjólét!H403+'Egyéb szociális'!H403+'NEM KELL!!családseg.'!H403+civilszerv!H403</f>
        <v>0</v>
      </c>
      <c r="I404" s="71">
        <f>igazgatás!I404+adók!I404+temető!I403+rendezvények!I403+'téli közf.'!I399+hosszúi.közf.!I404+'út üzemelt.'!I403+közvilágítás!I403+zöldterület!I403+'város-község'!I403+könyvtár!I403+közművelődés!I403+gyermekjólét!I403+'Egyéb szociális'!I403+'NEM KELL!!családseg.'!I403+civilszerv!I403+Fertőző!I403+'Int-en kív.gy.étk.'!I403</f>
        <v>0</v>
      </c>
      <c r="J404" s="71" t="e">
        <f>igazgatás!J404+adók!J404+temető!J403+rendezvények!J403+'téli közf.'!J399+hosszúi.közf.!J404+'út üzemelt.'!J403+közvilágítás!J403+zöldterület!J403+'város-község'!J403+könyvtár!J403+közművelődés!J403+gyermekjólét!J403+'Egyéb szociális'!J403+'NEM KELL!!családseg.'!J403+civilszerv!J403+Fertőző!J403+'Int-en kív.gy.étk.'!J403</f>
        <v>#VALUE!</v>
      </c>
      <c r="K404" s="71">
        <f>igazgatás!K404+adók!K404+temető!K403+rendezvények!K403+'téli közf.'!K399+hosszúi.közf.!K404+'út üzemelt.'!K403+közvilágítás!K403+zöldterület!K403+'város-község'!K403+könyvtár!K403+közművelődés!K403+gyermekjólét!K403+'Egyéb szociális'!K403+'NEM KELL!!családseg.'!K403+civilszerv!K403+Fertőző!K403+'Int-en kív.gy.étk.'!K403</f>
        <v>0</v>
      </c>
      <c r="L404" s="71">
        <f>igazgatás!L404+adók!L404+temető!L403+rendezvények!L403+'téli közf.'!L399+hosszúi.közf.!L404+'út üzemelt.'!L403+közvilágítás!L403+zöldterület!L403+'város-község'!L403+könyvtár!L403+közművelődés!L403+gyermekjólét!L403+'Egyéb szociális'!L403+'NEM KELL!!családseg.'!L403+civilszerv!L403+Fertőző!L403+'Int-en kív.gy.étk.'!L403</f>
        <v>0</v>
      </c>
      <c r="M404" s="71">
        <f>igazgatás!M404+adók!M404+temető!M403+rendezvények!M403+'téli közf.'!M399+hosszúi.közf.!M404+'út üzemelt.'!M403+közvilágítás!M403+zöldterület!M403+'város-község'!M403+könyvtár!M403+közművelődés!M403+gyermekjólét!M403+'Egyéb szociális'!M403+'NEM KELL!!családseg.'!M403+civilszerv!M403+Fertőző!M403+'Int-en kív.gy.étk.'!M403</f>
        <v>0</v>
      </c>
      <c r="N404" s="71">
        <f>igazgatás!N404+adók!N404+temető!N403+rendezvények!N403+'téli közf.'!N399+hosszúi.közf.!N404+'út üzemelt.'!N403+közvilágítás!N403+zöldterület!N403+'város-község'!N403+könyvtár!N403+közművelődés!N403+gyermekjólét!N403+'Egyéb szociális'!N403+'NEM KELL!!családseg.'!N403+civilszerv!N403+Fertőző!N403+'Int-en kív.gy.étk.'!N403</f>
        <v>0</v>
      </c>
      <c r="O404" s="133" t="str">
        <f t="shared" si="19"/>
        <v xml:space="preserve"> </v>
      </c>
      <c r="P404" s="71">
        <f>igazgatás!P404+adók!P404+temető!P403+rendezvények!P403+'téli közf.'!P399+hosszúi.közf.!P404+'út üzemelt.'!P403+közvilágítás!P403+zöldterület!P403+'város-község'!P403+könyvtár!P403+közművelődés!P403+gyermekjólét!P403+'Egyéb szociális'!P403+'NEM KELL!!családseg.'!P403+civilszerv!P403+Fertőző!P403+'Int-en kív.gy.étk.'!P403</f>
        <v>0</v>
      </c>
    </row>
    <row r="405" spans="1:16" ht="25.5" hidden="1" customHeight="1" x14ac:dyDescent="0.2">
      <c r="A405" s="383" t="s">
        <v>228</v>
      </c>
      <c r="B405" s="383"/>
      <c r="C405" s="5" t="s">
        <v>686</v>
      </c>
      <c r="D405" s="22" t="s">
        <v>676</v>
      </c>
      <c r="E405" s="29"/>
      <c r="F405" s="71">
        <f>igazgatás!F405+adók!F405+temető!F404+rendezvények!F404+'téli közf.'!F400+hosszúi.közf.!F405+'út üzemelt.'!F404+közvilágítás!F404+zöldterület!F404+'város-község'!F404+könyvtár!F404+közművelődés!F404+gyermekjólét!F404+'Egyéb szociális'!F404+'NEM KELL!!családseg.'!F404+civilszerv!F404</f>
        <v>0</v>
      </c>
      <c r="G405" s="71">
        <f>igazgatás!G405+adók!G405+temető!G404+rendezvények!G404+'téli közf.'!G400+hosszúi.közf.!G405+'út üzemelt.'!G404+közvilágítás!G404+zöldterület!G404+'város-község'!G404+könyvtár!G404+közművelődés!G404+gyermekjólét!G404+'Egyéb szociális'!G404+'NEM KELL!!családseg.'!G404+civilszerv!G404</f>
        <v>0</v>
      </c>
      <c r="H405" s="71">
        <f>igazgatás!H405+adók!H405+temető!H404+rendezvények!H404+'téli közf.'!H400+hosszúi.közf.!H405+'út üzemelt.'!H404+közvilágítás!H404+zöldterület!H404+'város-község'!H404+könyvtár!H404+közművelődés!H404+gyermekjólét!H404+'Egyéb szociális'!H404+'NEM KELL!!családseg.'!H404+civilszerv!H404</f>
        <v>0</v>
      </c>
      <c r="I405" s="71">
        <f>igazgatás!I405+adók!I405+temető!I404+rendezvények!I404+'téli közf.'!I400+hosszúi.közf.!I405+'út üzemelt.'!I404+közvilágítás!I404+zöldterület!I404+'város-község'!I404+könyvtár!I404+közművelődés!I404+gyermekjólét!I404+'Egyéb szociális'!I404+'NEM KELL!!családseg.'!I404+civilszerv!I404+Fertőző!I404+'Int-en kív.gy.étk.'!I404</f>
        <v>0</v>
      </c>
      <c r="J405" s="71" t="e">
        <f>igazgatás!J405+adók!J405+temető!J404+rendezvények!J404+'téli közf.'!J400+hosszúi.közf.!J405+'út üzemelt.'!J404+közvilágítás!J404+zöldterület!J404+'város-község'!J404+könyvtár!J404+közművelődés!J404+gyermekjólét!J404+'Egyéb szociális'!J404+'NEM KELL!!családseg.'!J404+civilszerv!J404+Fertőző!J404+'Int-en kív.gy.étk.'!J404</f>
        <v>#VALUE!</v>
      </c>
      <c r="K405" s="71">
        <f>igazgatás!K405+adók!K405+temető!K404+rendezvények!K404+'téli közf.'!K400+hosszúi.közf.!K405+'út üzemelt.'!K404+közvilágítás!K404+zöldterület!K404+'város-község'!K404+könyvtár!K404+közművelődés!K404+gyermekjólét!K404+'Egyéb szociális'!K404+'NEM KELL!!családseg.'!K404+civilszerv!K404+Fertőző!K404+'Int-en kív.gy.étk.'!K404</f>
        <v>0</v>
      </c>
      <c r="L405" s="71">
        <f>igazgatás!L405+adók!L405+temető!L404+rendezvények!L404+'téli közf.'!L400+hosszúi.közf.!L405+'út üzemelt.'!L404+közvilágítás!L404+zöldterület!L404+'város-község'!L404+könyvtár!L404+közművelődés!L404+gyermekjólét!L404+'Egyéb szociális'!L404+'NEM KELL!!családseg.'!L404+civilszerv!L404+Fertőző!L404+'Int-en kív.gy.étk.'!L404</f>
        <v>0</v>
      </c>
      <c r="M405" s="71">
        <f>igazgatás!M405+adók!M405+temető!M404+rendezvények!M404+'téli közf.'!M400+hosszúi.közf.!M405+'út üzemelt.'!M404+közvilágítás!M404+zöldterület!M404+'város-község'!M404+könyvtár!M404+közművelődés!M404+gyermekjólét!M404+'Egyéb szociális'!M404+'NEM KELL!!családseg.'!M404+civilszerv!M404+Fertőző!M404+'Int-en kív.gy.étk.'!M404</f>
        <v>0</v>
      </c>
      <c r="N405" s="71">
        <f>igazgatás!N405+adók!N405+temető!N404+rendezvények!N404+'téli közf.'!N400+hosszúi.közf.!N405+'út üzemelt.'!N404+közvilágítás!N404+zöldterület!N404+'város-község'!N404+könyvtár!N404+közművelődés!N404+gyermekjólét!N404+'Egyéb szociális'!N404+'NEM KELL!!családseg.'!N404+civilszerv!N404+Fertőző!N404+'Int-en kív.gy.étk.'!N404</f>
        <v>0</v>
      </c>
      <c r="O405" s="133" t="str">
        <f t="shared" si="19"/>
        <v xml:space="preserve"> </v>
      </c>
      <c r="P405" s="71">
        <f>igazgatás!P405+adók!P405+temető!P404+rendezvények!P404+'téli közf.'!P400+hosszúi.közf.!P405+'út üzemelt.'!P404+közvilágítás!P404+zöldterület!P404+'város-község'!P404+könyvtár!P404+közművelődés!P404+gyermekjólét!P404+'Egyéb szociális'!P404+'NEM KELL!!családseg.'!P404+civilszerv!P404+Fertőző!P404+'Int-en kív.gy.étk.'!P404</f>
        <v>0</v>
      </c>
    </row>
    <row r="406" spans="1:16" ht="15" hidden="1" customHeight="1" x14ac:dyDescent="0.2">
      <c r="A406" s="383" t="s">
        <v>230</v>
      </c>
      <c r="B406" s="383"/>
      <c r="C406" s="5" t="s">
        <v>687</v>
      </c>
      <c r="D406" s="22" t="s">
        <v>676</v>
      </c>
      <c r="E406" s="29"/>
      <c r="F406" s="71">
        <f>igazgatás!F406+adók!F406+temető!F405+rendezvények!F405+'téli közf.'!F401+hosszúi.közf.!F406+'út üzemelt.'!F405+közvilágítás!F405+zöldterület!F405+'város-község'!F405+könyvtár!F405+közművelődés!F405+gyermekjólét!F405+'Egyéb szociális'!F405+'NEM KELL!!családseg.'!F405+civilszerv!F405</f>
        <v>0</v>
      </c>
      <c r="G406" s="71">
        <f>igazgatás!G406+adók!G406+temető!G405+rendezvények!G405+'téli közf.'!G401+hosszúi.közf.!G406+'út üzemelt.'!G405+közvilágítás!G405+zöldterület!G405+'város-község'!G405+könyvtár!G405+közművelődés!G405+gyermekjólét!G405+'Egyéb szociális'!G405+'NEM KELL!!családseg.'!G405+civilszerv!G405</f>
        <v>0</v>
      </c>
      <c r="H406" s="71">
        <f>igazgatás!H406+adók!H406+temető!H405+rendezvények!H405+'téli közf.'!H401+hosszúi.közf.!H406+'út üzemelt.'!H405+közvilágítás!H405+zöldterület!H405+'város-község'!H405+könyvtár!H405+közművelődés!H405+gyermekjólét!H405+'Egyéb szociális'!H405+'NEM KELL!!családseg.'!H405+civilszerv!H405</f>
        <v>0</v>
      </c>
      <c r="I406" s="71">
        <f>igazgatás!I406+adók!I406+temető!I405+rendezvények!I405+'téli közf.'!I401+hosszúi.közf.!I406+'út üzemelt.'!I405+közvilágítás!I405+zöldterület!I405+'város-község'!I405+könyvtár!I405+közművelődés!I405+gyermekjólét!I405+'Egyéb szociális'!I405+'NEM KELL!!családseg.'!I405+civilszerv!I405+Fertőző!I405+'Int-en kív.gy.étk.'!I405</f>
        <v>0</v>
      </c>
      <c r="J406" s="71" t="e">
        <f>igazgatás!J406+adók!J406+temető!J405+rendezvények!J405+'téli közf.'!J401+hosszúi.közf.!J406+'út üzemelt.'!J405+közvilágítás!J405+zöldterület!J405+'város-község'!J405+könyvtár!J405+közművelődés!J405+gyermekjólét!J405+'Egyéb szociális'!J405+'NEM KELL!!családseg.'!J405+civilszerv!J405+Fertőző!J405+'Int-en kív.gy.étk.'!J405</f>
        <v>#VALUE!</v>
      </c>
      <c r="K406" s="71">
        <f>igazgatás!K406+adók!K406+temető!K405+rendezvények!K405+'téli közf.'!K401+hosszúi.közf.!K406+'út üzemelt.'!K405+közvilágítás!K405+zöldterület!K405+'város-község'!K405+könyvtár!K405+közművelődés!K405+gyermekjólét!K405+'Egyéb szociális'!K405+'NEM KELL!!családseg.'!K405+civilszerv!K405+Fertőző!K405+'Int-en kív.gy.étk.'!K405</f>
        <v>0</v>
      </c>
      <c r="L406" s="71">
        <f>igazgatás!L406+adók!L406+temető!L405+rendezvények!L405+'téli közf.'!L401+hosszúi.közf.!L406+'út üzemelt.'!L405+közvilágítás!L405+zöldterület!L405+'város-község'!L405+könyvtár!L405+közművelődés!L405+gyermekjólét!L405+'Egyéb szociális'!L405+'NEM KELL!!családseg.'!L405+civilszerv!L405+Fertőző!L405+'Int-en kív.gy.étk.'!L405</f>
        <v>0</v>
      </c>
      <c r="M406" s="71">
        <f>igazgatás!M406+adók!M406+temető!M405+rendezvények!M405+'téli közf.'!M401+hosszúi.közf.!M406+'út üzemelt.'!M405+közvilágítás!M405+zöldterület!M405+'város-község'!M405+könyvtár!M405+közművelődés!M405+gyermekjólét!M405+'Egyéb szociális'!M405+'NEM KELL!!családseg.'!M405+civilszerv!M405+Fertőző!M405+'Int-en kív.gy.étk.'!M405</f>
        <v>0</v>
      </c>
      <c r="N406" s="71">
        <f>igazgatás!N406+adók!N406+temető!N405+rendezvények!N405+'téli közf.'!N401+hosszúi.közf.!N406+'út üzemelt.'!N405+közvilágítás!N405+zöldterület!N405+'város-község'!N405+könyvtár!N405+közművelődés!N405+gyermekjólét!N405+'Egyéb szociális'!N405+'NEM KELL!!családseg.'!N405+civilszerv!N405+Fertőző!N405+'Int-en kív.gy.étk.'!N405</f>
        <v>0</v>
      </c>
      <c r="O406" s="133" t="str">
        <f t="shared" si="19"/>
        <v xml:space="preserve"> </v>
      </c>
      <c r="P406" s="71">
        <f>igazgatás!P406+adók!P406+temető!P405+rendezvények!P405+'téli közf.'!P401+hosszúi.közf.!P406+'út üzemelt.'!P405+közvilágítás!P405+zöldterület!P405+'város-község'!P405+könyvtár!P405+közművelődés!P405+gyermekjólét!P405+'Egyéb szociális'!P405+'NEM KELL!!családseg.'!P405+civilszerv!P405+Fertőző!P405+'Int-en kív.gy.étk.'!P405</f>
        <v>0</v>
      </c>
    </row>
    <row r="407" spans="1:16" ht="25.5" hidden="1" customHeight="1" x14ac:dyDescent="0.2">
      <c r="A407" s="383" t="s">
        <v>232</v>
      </c>
      <c r="B407" s="383"/>
      <c r="C407" s="5" t="s">
        <v>688</v>
      </c>
      <c r="D407" s="22" t="s">
        <v>676</v>
      </c>
      <c r="E407" s="29"/>
      <c r="F407" s="71">
        <f>igazgatás!F407+adók!F407+temető!F406+rendezvények!F406+'téli közf.'!F402+hosszúi.közf.!F407+'út üzemelt.'!F406+közvilágítás!F406+zöldterület!F406+'város-község'!F406+könyvtár!F406+közművelődés!F406+gyermekjólét!F406+'Egyéb szociális'!F406+'NEM KELL!!családseg.'!F406+civilszerv!F406</f>
        <v>0</v>
      </c>
      <c r="G407" s="71">
        <f>igazgatás!G407+adók!G407+temető!G406+rendezvények!G406+'téli közf.'!G402+hosszúi.közf.!G407+'út üzemelt.'!G406+közvilágítás!G406+zöldterület!G406+'város-község'!G406+könyvtár!G406+közművelődés!G406+gyermekjólét!G406+'Egyéb szociális'!G406+'NEM KELL!!családseg.'!G406+civilszerv!G406</f>
        <v>0</v>
      </c>
      <c r="H407" s="71">
        <f>igazgatás!H407+adók!H407+temető!H406+rendezvények!H406+'téli közf.'!H402+hosszúi.közf.!H407+'út üzemelt.'!H406+közvilágítás!H406+zöldterület!H406+'város-község'!H406+könyvtár!H406+közművelődés!H406+gyermekjólét!H406+'Egyéb szociális'!H406+'NEM KELL!!családseg.'!H406+civilszerv!H406</f>
        <v>0</v>
      </c>
      <c r="I407" s="71">
        <f>igazgatás!I407+adók!I407+temető!I406+rendezvények!I406+'téli közf.'!I402+hosszúi.közf.!I407+'út üzemelt.'!I406+közvilágítás!I406+zöldterület!I406+'város-község'!I406+könyvtár!I406+közművelődés!I406+gyermekjólét!I406+'Egyéb szociális'!I406+'NEM KELL!!családseg.'!I406+civilszerv!I406+Fertőző!I406+'Int-en kív.gy.étk.'!I406</f>
        <v>0</v>
      </c>
      <c r="J407" s="71" t="e">
        <f>igazgatás!J407+adók!J407+temető!J406+rendezvények!J406+'téli közf.'!J402+hosszúi.közf.!J407+'út üzemelt.'!J406+közvilágítás!J406+zöldterület!J406+'város-község'!J406+könyvtár!J406+közművelődés!J406+gyermekjólét!J406+'Egyéb szociális'!J406+'NEM KELL!!családseg.'!J406+civilszerv!J406+Fertőző!J406+'Int-en kív.gy.étk.'!J406</f>
        <v>#VALUE!</v>
      </c>
      <c r="K407" s="71">
        <f>igazgatás!K407+adók!K407+temető!K406+rendezvények!K406+'téli közf.'!K402+hosszúi.közf.!K407+'út üzemelt.'!K406+közvilágítás!K406+zöldterület!K406+'város-község'!K406+könyvtár!K406+közművelődés!K406+gyermekjólét!K406+'Egyéb szociális'!K406+'NEM KELL!!családseg.'!K406+civilszerv!K406+Fertőző!K406+'Int-en kív.gy.étk.'!K406</f>
        <v>0</v>
      </c>
      <c r="L407" s="71">
        <f>igazgatás!L407+adók!L407+temető!L406+rendezvények!L406+'téli közf.'!L402+hosszúi.közf.!L407+'út üzemelt.'!L406+közvilágítás!L406+zöldterület!L406+'város-község'!L406+könyvtár!L406+közművelődés!L406+gyermekjólét!L406+'Egyéb szociális'!L406+'NEM KELL!!családseg.'!L406+civilszerv!L406+Fertőző!L406+'Int-en kív.gy.étk.'!L406</f>
        <v>0</v>
      </c>
      <c r="M407" s="71">
        <f>igazgatás!M407+adók!M407+temető!M406+rendezvények!M406+'téli közf.'!M402+hosszúi.közf.!M407+'út üzemelt.'!M406+közvilágítás!M406+zöldterület!M406+'város-község'!M406+könyvtár!M406+közművelődés!M406+gyermekjólét!M406+'Egyéb szociális'!M406+'NEM KELL!!családseg.'!M406+civilszerv!M406+Fertőző!M406+'Int-en kív.gy.étk.'!M406</f>
        <v>0</v>
      </c>
      <c r="N407" s="71">
        <f>igazgatás!N407+adók!N407+temető!N406+rendezvények!N406+'téli közf.'!N402+hosszúi.közf.!N407+'út üzemelt.'!N406+közvilágítás!N406+zöldterület!N406+'város-község'!N406+könyvtár!N406+közművelődés!N406+gyermekjólét!N406+'Egyéb szociális'!N406+'NEM KELL!!családseg.'!N406+civilszerv!N406+Fertőző!N406+'Int-en kív.gy.étk.'!N406</f>
        <v>0</v>
      </c>
      <c r="O407" s="133" t="str">
        <f t="shared" si="19"/>
        <v xml:space="preserve"> </v>
      </c>
      <c r="P407" s="71">
        <f>igazgatás!P407+adók!P407+temető!P406+rendezvények!P406+'téli közf.'!P402+hosszúi.közf.!P407+'út üzemelt.'!P406+közvilágítás!P406+zöldterület!P406+'város-község'!P406+könyvtár!P406+közművelődés!P406+gyermekjólét!P406+'Egyéb szociális'!P406+'NEM KELL!!családseg.'!P406+civilszerv!P406+Fertőző!P406+'Int-en kív.gy.étk.'!P406</f>
        <v>0</v>
      </c>
    </row>
    <row r="408" spans="1:16" ht="15" hidden="1" customHeight="1" x14ac:dyDescent="0.2">
      <c r="A408" s="383" t="s">
        <v>234</v>
      </c>
      <c r="B408" s="383"/>
      <c r="C408" s="5" t="s">
        <v>689</v>
      </c>
      <c r="D408" s="22" t="s">
        <v>676</v>
      </c>
      <c r="E408" s="29"/>
      <c r="F408" s="71">
        <f>igazgatás!F408+adók!F408+temető!F407+rendezvények!F407+'téli közf.'!F403+hosszúi.közf.!F408+'út üzemelt.'!F407+közvilágítás!F407+zöldterület!F407+'város-község'!F407+könyvtár!F407+közművelődés!F407+gyermekjólét!F407+'Egyéb szociális'!F407+'NEM KELL!!családseg.'!F407+civilszerv!F407</f>
        <v>0</v>
      </c>
      <c r="G408" s="71">
        <f>igazgatás!G408+adók!G408+temető!G407+rendezvények!G407+'téli közf.'!G403+hosszúi.közf.!G408+'út üzemelt.'!G407+közvilágítás!G407+zöldterület!G407+'város-község'!G407+könyvtár!G407+közművelődés!G407+gyermekjólét!G407+'Egyéb szociális'!G407+'NEM KELL!!családseg.'!G407+civilszerv!G407</f>
        <v>0</v>
      </c>
      <c r="H408" s="71">
        <f>igazgatás!H408+adók!H408+temető!H407+rendezvények!H407+'téli közf.'!H403+hosszúi.közf.!H408+'út üzemelt.'!H407+közvilágítás!H407+zöldterület!H407+'város-község'!H407+könyvtár!H407+közművelődés!H407+gyermekjólét!H407+'Egyéb szociális'!H407+'NEM KELL!!családseg.'!H407+civilszerv!H407</f>
        <v>0</v>
      </c>
      <c r="I408" s="71">
        <f>igazgatás!I408+adók!I408+temető!I407+rendezvények!I407+'téli közf.'!I403+hosszúi.közf.!I408+'út üzemelt.'!I407+közvilágítás!I407+zöldterület!I407+'város-község'!I407+könyvtár!I407+közművelődés!I407+gyermekjólét!I407+'Egyéb szociális'!I407+'NEM KELL!!családseg.'!I407+civilszerv!I407+Fertőző!I407+'Int-en kív.gy.étk.'!I407</f>
        <v>0</v>
      </c>
      <c r="J408" s="71" t="e">
        <f>igazgatás!J408+adók!J408+temető!J407+rendezvények!J407+'téli közf.'!J403+hosszúi.közf.!J408+'út üzemelt.'!J407+közvilágítás!J407+zöldterület!J407+'város-község'!J407+könyvtár!J407+közművelődés!J407+gyermekjólét!J407+'Egyéb szociális'!J407+'NEM KELL!!családseg.'!J407+civilszerv!J407+Fertőző!J407+'Int-en kív.gy.étk.'!J407</f>
        <v>#VALUE!</v>
      </c>
      <c r="K408" s="71">
        <f>igazgatás!K408+adók!K408+temető!K407+rendezvények!K407+'téli közf.'!K403+hosszúi.közf.!K408+'út üzemelt.'!K407+közvilágítás!K407+zöldterület!K407+'város-község'!K407+könyvtár!K407+közművelődés!K407+gyermekjólét!K407+'Egyéb szociális'!K407+'NEM KELL!!családseg.'!K407+civilszerv!K407+Fertőző!K407+'Int-en kív.gy.étk.'!K407</f>
        <v>0</v>
      </c>
      <c r="L408" s="71">
        <f>igazgatás!L408+adók!L408+temető!L407+rendezvények!L407+'téli közf.'!L403+hosszúi.közf.!L408+'út üzemelt.'!L407+közvilágítás!L407+zöldterület!L407+'város-község'!L407+könyvtár!L407+közművelődés!L407+gyermekjólét!L407+'Egyéb szociális'!L407+'NEM KELL!!családseg.'!L407+civilszerv!L407+Fertőző!L407+'Int-en kív.gy.étk.'!L407</f>
        <v>0</v>
      </c>
      <c r="M408" s="71">
        <f>igazgatás!M408+adók!M408+temető!M407+rendezvények!M407+'téli közf.'!M403+hosszúi.közf.!M408+'út üzemelt.'!M407+közvilágítás!M407+zöldterület!M407+'város-község'!M407+könyvtár!M407+közművelődés!M407+gyermekjólét!M407+'Egyéb szociális'!M407+'NEM KELL!!családseg.'!M407+civilszerv!M407+Fertőző!M407+'Int-en kív.gy.étk.'!M407</f>
        <v>0</v>
      </c>
      <c r="N408" s="71">
        <f>igazgatás!N408+adók!N408+temető!N407+rendezvények!N407+'téli közf.'!N403+hosszúi.közf.!N408+'út üzemelt.'!N407+közvilágítás!N407+zöldterület!N407+'város-község'!N407+könyvtár!N407+közművelődés!N407+gyermekjólét!N407+'Egyéb szociális'!N407+'NEM KELL!!családseg.'!N407+civilszerv!N407+Fertőző!N407+'Int-en kív.gy.étk.'!N407</f>
        <v>0</v>
      </c>
      <c r="O408" s="133" t="str">
        <f t="shared" si="19"/>
        <v xml:space="preserve"> </v>
      </c>
      <c r="P408" s="71">
        <f>igazgatás!P408+adók!P408+temető!P407+rendezvények!P407+'téli közf.'!P403+hosszúi.közf.!P408+'út üzemelt.'!P407+közvilágítás!P407+zöldterület!P407+'város-község'!P407+könyvtár!P407+közművelődés!P407+gyermekjólét!P407+'Egyéb szociális'!P407+'NEM KELL!!családseg.'!P407+civilszerv!P407+Fertőző!P407+'Int-en kív.gy.étk.'!P407</f>
        <v>0</v>
      </c>
    </row>
    <row r="409" spans="1:16" ht="15" hidden="1" customHeight="1" x14ac:dyDescent="0.2">
      <c r="A409" s="383" t="s">
        <v>236</v>
      </c>
      <c r="B409" s="383"/>
      <c r="C409" s="5" t="s">
        <v>690</v>
      </c>
      <c r="D409" s="22" t="s">
        <v>676</v>
      </c>
      <c r="E409" s="29"/>
      <c r="F409" s="71">
        <f>igazgatás!F409+adók!F409+temető!F408+rendezvények!F408+'téli közf.'!F404+hosszúi.közf.!F409+'út üzemelt.'!F408+közvilágítás!F408+zöldterület!F408+'város-község'!F408+könyvtár!F408+közművelődés!F408+gyermekjólét!F408+'Egyéb szociális'!F408+'NEM KELL!!családseg.'!F408+civilszerv!F408</f>
        <v>0</v>
      </c>
      <c r="G409" s="71">
        <f>igazgatás!G409+adók!G409+temető!G408+rendezvények!G408+'téli közf.'!G404+hosszúi.közf.!G409+'út üzemelt.'!G408+közvilágítás!G408+zöldterület!G408+'város-község'!G408+könyvtár!G408+közművelődés!G408+gyermekjólét!G408+'Egyéb szociális'!G408+'NEM KELL!!családseg.'!G408+civilszerv!G408</f>
        <v>0</v>
      </c>
      <c r="H409" s="71">
        <f>igazgatás!H409+adók!H409+temető!H408+rendezvények!H408+'téli közf.'!H404+hosszúi.közf.!H409+'út üzemelt.'!H408+közvilágítás!H408+zöldterület!H408+'város-község'!H408+könyvtár!H408+közművelődés!H408+gyermekjólét!H408+'Egyéb szociális'!H408+'NEM KELL!!családseg.'!H408+civilszerv!H408</f>
        <v>0</v>
      </c>
      <c r="I409" s="71">
        <f>igazgatás!I409+adók!I409+temető!I408+rendezvények!I408+'téli közf.'!I404+hosszúi.közf.!I409+'út üzemelt.'!I408+közvilágítás!I408+zöldterület!I408+'város-község'!I408+könyvtár!I408+közművelődés!I408+gyermekjólét!I408+'Egyéb szociális'!I408+'NEM KELL!!családseg.'!I408+civilszerv!I408+Fertőző!I408+'Int-en kív.gy.étk.'!I408</f>
        <v>0</v>
      </c>
      <c r="J409" s="71" t="e">
        <f>igazgatás!J409+adók!J409+temető!J408+rendezvények!J408+'téli közf.'!J404+hosszúi.közf.!J409+'út üzemelt.'!J408+közvilágítás!J408+zöldterület!J408+'város-község'!J408+könyvtár!J408+közművelődés!J408+gyermekjólét!J408+'Egyéb szociális'!J408+'NEM KELL!!családseg.'!J408+civilszerv!J408+Fertőző!J408+'Int-en kív.gy.étk.'!J408</f>
        <v>#VALUE!</v>
      </c>
      <c r="K409" s="71">
        <f>igazgatás!K409+adók!K409+temető!K408+rendezvények!K408+'téli közf.'!K404+hosszúi.közf.!K409+'út üzemelt.'!K408+közvilágítás!K408+zöldterület!K408+'város-község'!K408+könyvtár!K408+közművelődés!K408+gyermekjólét!K408+'Egyéb szociális'!K408+'NEM KELL!!családseg.'!K408+civilszerv!K408+Fertőző!K408+'Int-en kív.gy.étk.'!K408</f>
        <v>0</v>
      </c>
      <c r="L409" s="71">
        <f>igazgatás!L409+adók!L409+temető!L408+rendezvények!L408+'téli közf.'!L404+hosszúi.közf.!L409+'út üzemelt.'!L408+közvilágítás!L408+zöldterület!L408+'város-község'!L408+könyvtár!L408+közművelődés!L408+gyermekjólét!L408+'Egyéb szociális'!L408+'NEM KELL!!családseg.'!L408+civilszerv!L408+Fertőző!L408+'Int-en kív.gy.étk.'!L408</f>
        <v>0</v>
      </c>
      <c r="M409" s="71">
        <f>igazgatás!M409+adók!M409+temető!M408+rendezvények!M408+'téli közf.'!M404+hosszúi.közf.!M409+'út üzemelt.'!M408+közvilágítás!M408+zöldterület!M408+'város-község'!M408+könyvtár!M408+közművelődés!M408+gyermekjólét!M408+'Egyéb szociális'!M408+'NEM KELL!!családseg.'!M408+civilszerv!M408+Fertőző!M408+'Int-en kív.gy.étk.'!M408</f>
        <v>0</v>
      </c>
      <c r="N409" s="71">
        <f>igazgatás!N409+adók!N409+temető!N408+rendezvények!N408+'téli közf.'!N404+hosszúi.közf.!N409+'út üzemelt.'!N408+közvilágítás!N408+zöldterület!N408+'város-község'!N408+könyvtár!N408+közművelődés!N408+gyermekjólét!N408+'Egyéb szociális'!N408+'NEM KELL!!családseg.'!N408+civilszerv!N408+Fertőző!N408+'Int-en kív.gy.étk.'!N408</f>
        <v>0</v>
      </c>
      <c r="O409" s="133" t="str">
        <f t="shared" si="19"/>
        <v xml:space="preserve"> </v>
      </c>
      <c r="P409" s="71">
        <f>igazgatás!P409+adók!P409+temető!P408+rendezvények!P408+'téli közf.'!P404+hosszúi.közf.!P409+'út üzemelt.'!P408+közvilágítás!P408+zöldterület!P408+'város-község'!P408+könyvtár!P408+közművelődés!P408+gyermekjólét!P408+'Egyéb szociális'!P408+'NEM KELL!!családseg.'!P408+civilszerv!P408+Fertőző!P408+'Int-en kív.gy.étk.'!P408</f>
        <v>0</v>
      </c>
    </row>
    <row r="410" spans="1:16" ht="25.5" hidden="1" customHeight="1" x14ac:dyDescent="0.2">
      <c r="A410" s="383" t="s">
        <v>238</v>
      </c>
      <c r="B410" s="383"/>
      <c r="C410" s="5" t="s">
        <v>691</v>
      </c>
      <c r="D410" s="22" t="s">
        <v>676</v>
      </c>
      <c r="E410" s="29"/>
      <c r="F410" s="71">
        <f>igazgatás!F410+adók!F410+temető!F409+rendezvények!F409+'téli közf.'!F405+hosszúi.közf.!F410+'út üzemelt.'!F409+közvilágítás!F409+zöldterület!F409+'város-község'!F409+könyvtár!F409+közművelődés!F409+gyermekjólét!F409+'Egyéb szociális'!F409+'NEM KELL!!családseg.'!F409+civilszerv!F409</f>
        <v>0</v>
      </c>
      <c r="G410" s="71">
        <f>igazgatás!G410+adók!G410+temető!G409+rendezvények!G409+'téli közf.'!G405+hosszúi.közf.!G410+'út üzemelt.'!G409+közvilágítás!G409+zöldterület!G409+'város-község'!G409+könyvtár!G409+közművelődés!G409+gyermekjólét!G409+'Egyéb szociális'!G409+'NEM KELL!!családseg.'!G409+civilszerv!G409</f>
        <v>0</v>
      </c>
      <c r="H410" s="71">
        <f>igazgatás!H410+adók!H410+temető!H409+rendezvények!H409+'téli közf.'!H405+hosszúi.közf.!H410+'út üzemelt.'!H409+közvilágítás!H409+zöldterület!H409+'város-község'!H409+könyvtár!H409+közművelődés!H409+gyermekjólét!H409+'Egyéb szociális'!H409+'NEM KELL!!családseg.'!H409+civilszerv!H409</f>
        <v>0</v>
      </c>
      <c r="I410" s="71">
        <f>igazgatás!I410+adók!I410+temető!I409+rendezvények!I409+'téli közf.'!I405+hosszúi.közf.!I410+'út üzemelt.'!I409+közvilágítás!I409+zöldterület!I409+'város-község'!I409+könyvtár!I409+közművelődés!I409+gyermekjólét!I409+'Egyéb szociális'!I409+'NEM KELL!!családseg.'!I409+civilszerv!I409+Fertőző!I409+'Int-en kív.gy.étk.'!I409</f>
        <v>0</v>
      </c>
      <c r="J410" s="71" t="e">
        <f>igazgatás!J410+adók!J410+temető!J409+rendezvények!J409+'téli közf.'!J405+hosszúi.közf.!J410+'út üzemelt.'!J409+közvilágítás!J409+zöldterület!J409+'város-község'!J409+könyvtár!J409+közművelődés!J409+gyermekjólét!J409+'Egyéb szociális'!J409+'NEM KELL!!családseg.'!J409+civilszerv!J409+Fertőző!J409+'Int-en kív.gy.étk.'!J409</f>
        <v>#VALUE!</v>
      </c>
      <c r="K410" s="71">
        <f>igazgatás!K410+adók!K410+temető!K409+rendezvények!K409+'téli közf.'!K405+hosszúi.közf.!K410+'út üzemelt.'!K409+közvilágítás!K409+zöldterület!K409+'város-község'!K409+könyvtár!K409+közművelődés!K409+gyermekjólét!K409+'Egyéb szociális'!K409+'NEM KELL!!családseg.'!K409+civilszerv!K409+Fertőző!K409+'Int-en kív.gy.étk.'!K409</f>
        <v>0</v>
      </c>
      <c r="L410" s="71">
        <f>igazgatás!L410+adók!L410+temető!L409+rendezvények!L409+'téli közf.'!L405+hosszúi.közf.!L410+'út üzemelt.'!L409+közvilágítás!L409+zöldterület!L409+'város-község'!L409+könyvtár!L409+közművelődés!L409+gyermekjólét!L409+'Egyéb szociális'!L409+'NEM KELL!!családseg.'!L409+civilszerv!L409+Fertőző!L409+'Int-en kív.gy.étk.'!L409</f>
        <v>0</v>
      </c>
      <c r="M410" s="71">
        <f>igazgatás!M410+adók!M410+temető!M409+rendezvények!M409+'téli közf.'!M405+hosszúi.közf.!M410+'út üzemelt.'!M409+közvilágítás!M409+zöldterület!M409+'város-község'!M409+könyvtár!M409+közművelődés!M409+gyermekjólét!M409+'Egyéb szociális'!M409+'NEM KELL!!családseg.'!M409+civilszerv!M409+Fertőző!M409+'Int-en kív.gy.étk.'!M409</f>
        <v>0</v>
      </c>
      <c r="N410" s="71">
        <f>igazgatás!N410+adók!N410+temető!N409+rendezvények!N409+'téli közf.'!N405+hosszúi.közf.!N410+'út üzemelt.'!N409+közvilágítás!N409+zöldterület!N409+'város-község'!N409+könyvtár!N409+közművelődés!N409+gyermekjólét!N409+'Egyéb szociális'!N409+'NEM KELL!!családseg.'!N409+civilszerv!N409+Fertőző!N409+'Int-en kív.gy.étk.'!N409</f>
        <v>0</v>
      </c>
      <c r="O410" s="133" t="str">
        <f t="shared" si="19"/>
        <v xml:space="preserve"> </v>
      </c>
      <c r="P410" s="71">
        <f>igazgatás!P410+adók!P410+temető!P409+rendezvények!P409+'téli közf.'!P405+hosszúi.közf.!P410+'út üzemelt.'!P409+közvilágítás!P409+zöldterület!P409+'város-község'!P409+könyvtár!P409+közművelődés!P409+gyermekjólét!P409+'Egyéb szociális'!P409+'NEM KELL!!családseg.'!P409+civilszerv!P409+Fertőző!P409+'Int-en kív.gy.étk.'!P409</f>
        <v>0</v>
      </c>
    </row>
    <row r="411" spans="1:16" ht="15" hidden="1" customHeight="1" x14ac:dyDescent="0.2">
      <c r="A411" s="383" t="s">
        <v>240</v>
      </c>
      <c r="B411" s="383"/>
      <c r="C411" s="5" t="s">
        <v>692</v>
      </c>
      <c r="D411" s="22" t="s">
        <v>676</v>
      </c>
      <c r="E411" s="29"/>
      <c r="F411" s="71">
        <f>igazgatás!F411+adók!F411+temető!F410+rendezvények!F410+'téli közf.'!F406+hosszúi.közf.!F411+'út üzemelt.'!F410+közvilágítás!F410+zöldterület!F410+'város-község'!F410+könyvtár!F410+közművelődés!F410+gyermekjólét!F410+'Egyéb szociális'!F410+'NEM KELL!!családseg.'!F410+civilszerv!F410</f>
        <v>20</v>
      </c>
      <c r="G411" s="71">
        <f>igazgatás!G411+adók!G411+temető!G410+rendezvények!G410+'téli közf.'!G406+hosszúi.közf.!G411+'út üzemelt.'!G410+közvilágítás!G410+zöldterület!G410+'város-község'!G410+könyvtár!G410+közművelődés!G410+gyermekjólét!G410+'Egyéb szociális'!G410+'NEM KELL!!családseg.'!G410+civilszerv!G410</f>
        <v>0</v>
      </c>
      <c r="H411" s="71">
        <f>igazgatás!H411+adók!H411+temető!H410+rendezvények!H410+'téli közf.'!H406+hosszúi.közf.!H411+'út üzemelt.'!H410+közvilágítás!H410+zöldterület!H410+'város-község'!H410+könyvtár!H410+közművelődés!H410+gyermekjólét!H410+'Egyéb szociális'!H410+'NEM KELL!!családseg.'!H410+civilszerv!H410</f>
        <v>20</v>
      </c>
      <c r="I411" s="71">
        <f>igazgatás!I411+adók!I411+temető!I410+rendezvények!I410+'téli közf.'!I406+hosszúi.közf.!I411+'út üzemelt.'!I410+közvilágítás!I410+zöldterület!I410+'város-község'!I410+könyvtár!I410+közművelődés!I410+gyermekjólét!I410+'Egyéb szociális'!I410+'NEM KELL!!családseg.'!I410+civilszerv!I410+Fertőző!I410+'Int-en kív.gy.étk.'!I410</f>
        <v>0</v>
      </c>
      <c r="J411" s="71" t="e">
        <f>igazgatás!J411+adók!J411+temető!J410+rendezvények!J410+'téli közf.'!J406+hosszúi.közf.!J411+'út üzemelt.'!J410+közvilágítás!J410+zöldterület!J410+'város-község'!J410+könyvtár!J410+közművelődés!J410+gyermekjólét!J410+'Egyéb szociális'!J410+'NEM KELL!!családseg.'!J410+civilszerv!J410+Fertőző!J410+'Int-en kív.gy.étk.'!J410</f>
        <v>#VALUE!</v>
      </c>
      <c r="K411" s="71">
        <f>igazgatás!K411+adók!K411+temető!K410+rendezvények!K410+'téli közf.'!K406+hosszúi.közf.!K411+'út üzemelt.'!K410+közvilágítás!K410+zöldterület!K410+'város-község'!K410+könyvtár!K410+közművelődés!K410+gyermekjólét!K410+'Egyéb szociális'!K410+'NEM KELL!!családseg.'!K410+civilszerv!K410+Fertőző!K410+'Int-en kív.gy.étk.'!K410</f>
        <v>0</v>
      </c>
      <c r="L411" s="71">
        <f>igazgatás!L411+adók!L411+temető!L410+rendezvények!L410+'téli közf.'!L406+hosszúi.közf.!L411+'út üzemelt.'!L410+közvilágítás!L410+zöldterület!L410+'város-község'!L410+könyvtár!L410+közművelődés!L410+gyermekjólét!L410+'Egyéb szociális'!L410+'NEM KELL!!családseg.'!L410+civilszerv!L410+Fertőző!L410+'Int-en kív.gy.étk.'!L410</f>
        <v>0</v>
      </c>
      <c r="M411" s="71">
        <f>igazgatás!M411+adók!M411+temető!M410+rendezvények!M410+'téli közf.'!M406+hosszúi.közf.!M411+'út üzemelt.'!M410+közvilágítás!M410+zöldterület!M410+'város-község'!M410+könyvtár!M410+közművelődés!M410+gyermekjólét!M410+'Egyéb szociális'!M410+'NEM KELL!!családseg.'!M410+civilszerv!M410+Fertőző!M410+'Int-en kív.gy.étk.'!M410</f>
        <v>0</v>
      </c>
      <c r="N411" s="71">
        <f>igazgatás!N411+adók!N411+temető!N410+rendezvények!N410+'téli közf.'!N406+hosszúi.közf.!N411+'út üzemelt.'!N410+közvilágítás!N410+zöldterület!N410+'város-község'!N410+könyvtár!N410+közművelődés!N410+gyermekjólét!N410+'Egyéb szociális'!N410+'NEM KELL!!családseg.'!N410+civilszerv!N410+Fertőző!N410+'Int-en kív.gy.étk.'!N410</f>
        <v>0</v>
      </c>
      <c r="O411" s="133" t="str">
        <f t="shared" ref="O411:O474" si="20">IF(M411=0," ",N411/M411)</f>
        <v xml:space="preserve"> </v>
      </c>
      <c r="P411" s="71">
        <f>igazgatás!P411+adók!P411+temető!P410+rendezvények!P410+'téli közf.'!P406+hosszúi.közf.!P411+'út üzemelt.'!P410+közvilágítás!P410+zöldterület!P410+'város-község'!P410+könyvtár!P410+közművelődés!P410+gyermekjólét!P410+'Egyéb szociális'!P410+'NEM KELL!!családseg.'!P410+civilszerv!P410+Fertőző!P410+'Int-en kív.gy.étk.'!P410</f>
        <v>0</v>
      </c>
    </row>
    <row r="412" spans="1:16" x14ac:dyDescent="0.2">
      <c r="A412" s="383" t="s">
        <v>242</v>
      </c>
      <c r="B412" s="383"/>
      <c r="C412" s="5" t="s">
        <v>693</v>
      </c>
      <c r="D412" s="22" t="s">
        <v>676</v>
      </c>
      <c r="E412" s="29"/>
      <c r="F412" s="71">
        <f>igazgatás!F412+adók!F412+temető!F411+rendezvények!F411+'téli közf.'!F407+hosszúi.közf.!F412+'út üzemelt.'!F411+közvilágítás!F411+zöldterület!F411+'város-község'!F411+könyvtár!F411+közművelődés!F411+gyermekjólét!F411+'Egyéb szociális'!F411+'NEM KELL!!családseg.'!F411+civilszerv!F411</f>
        <v>100</v>
      </c>
      <c r="G412" s="71">
        <f>igazgatás!G412+adók!G412+temető!G411+rendezvények!G411+'téli közf.'!G407+hosszúi.közf.!G412+'út üzemelt.'!G411+közvilágítás!G411+zöldterület!G411+'város-község'!G411+könyvtár!G411+közművelődés!G411+gyermekjólét!G411+'Egyéb szociális'!G411+'NEM KELL!!családseg.'!G411+civilszerv!G411</f>
        <v>0</v>
      </c>
      <c r="H412" s="71">
        <f>igazgatás!H412+adók!H412+temető!H411+rendezvények!H411+'téli közf.'!H407+hosszúi.közf.!H412+'út üzemelt.'!H411+közvilágítás!H411+zöldterület!H411+'város-község'!H411+könyvtár!H411+közművelődés!H411+gyermekjólét!H411+'Egyéb szociális'!H411+'NEM KELL!!családseg.'!H411+civilszerv!H411</f>
        <v>100</v>
      </c>
      <c r="I412" s="71">
        <f>igazgatás!I412+adók!I412+temető!I411+rendezvények!I411+'téli közf.'!I407+hosszúi.közf.!I412+'út üzemelt.'!I411+közvilágítás!I411+zöldterület!I411+'város-község'!I411+könyvtár!I411+közművelődés!I411+gyermekjólét!I411+'Egyéb szociális'!I411+'NEM KELL!!családseg.'!I411+civilszerv!I411+Fertőző!I411+'Int-en kív.gy.étk.'!I411</f>
        <v>0</v>
      </c>
      <c r="J412" s="71" t="e">
        <f>igazgatás!J412+adók!J412+temető!J411+rendezvények!J411+'téli közf.'!J407+hosszúi.közf.!J412+'út üzemelt.'!J411+közvilágítás!J411+zöldterület!J411+'város-község'!J411+könyvtár!J411+közművelődés!J411+gyermekjólét!J411+'Egyéb szociális'!J411+'NEM KELL!!családseg.'!J411+civilszerv!J411+Fertőző!J411+'Int-en kív.gy.étk.'!J411</f>
        <v>#VALUE!</v>
      </c>
      <c r="K412" s="71">
        <f>igazgatás!K412+adók!K412+temető!K411+rendezvények!K411+'téli közf.'!K407+hosszúi.közf.!K412+'út üzemelt.'!K411+közvilágítás!K411+zöldterület!K411+'város-község'!K411+könyvtár!K411+közművelődés!K411+gyermekjólét!K411+'Egyéb szociális'!K411+'NEM KELL!!családseg.'!K411+civilszerv!K411+Fertőző!K411+'Int-en kív.gy.étk.'!K411</f>
        <v>0</v>
      </c>
      <c r="L412" s="71">
        <f>igazgatás!L412+adók!L412+temető!L411+rendezvények!L411+'téli közf.'!L407+hosszúi.közf.!L412+'út üzemelt.'!L411+közvilágítás!L411+zöldterület!L411+'város-község'!L411+könyvtár!L411+közművelődés!L411+gyermekjólét!L411+'Egyéb szociális'!L411+'NEM KELL!!családseg.'!L411+civilszerv!L411+Fertőző!L411+'Int-en kív.gy.étk.'!L411</f>
        <v>0</v>
      </c>
      <c r="M412" s="71">
        <f>igazgatás!M412+adók!M412+temető!M411+rendezvények!M411+'téli közf.'!M407+hosszúi.közf.!M412+'út üzemelt.'!M411+közvilágítás!M411+zöldterület!M411+'város-község'!M411+könyvtár!M411+közművelődés!M411+gyermekjólét!M411+'Egyéb szociális'!M411+'NEM KELL!!családseg.'!M411+civilszerv!M411+Fertőző!M411+'Int-en kív.gy.étk.'!M411</f>
        <v>0</v>
      </c>
      <c r="N412" s="71">
        <f>igazgatás!N412+adók!N412+temető!N411+rendezvények!N411+'téli közf.'!N407+hosszúi.közf.!N412+'út üzemelt.'!N411+közvilágítás!N411+zöldterület!N411+'város-község'!N411+könyvtár!N411+közművelődés!N411+gyermekjólét!N411+'Egyéb szociális'!N411+'NEM KELL!!családseg.'!N411+civilszerv!N411+Fertőző!N411+'Int-en kív.gy.étk.'!N411</f>
        <v>0</v>
      </c>
      <c r="O412" s="133" t="str">
        <f t="shared" si="20"/>
        <v xml:space="preserve"> </v>
      </c>
      <c r="P412" s="71">
        <f>igazgatás!P412+adók!P412+temető!P411+rendezvények!P411+'téli közf.'!P407+hosszúi.közf.!P412+'út üzemelt.'!P411+közvilágítás!P411+zöldterület!P411+'város-község'!P411+könyvtár!P411+közművelődés!P411+gyermekjólét!P411+'Egyéb szociális'!P411+'NEM KELL!!családseg.'!P411+civilszerv!P411+Fertőző!P411+'Int-en kív.gy.étk.'!P411</f>
        <v>0</v>
      </c>
    </row>
    <row r="413" spans="1:16" ht="25.5" x14ac:dyDescent="0.2">
      <c r="A413" s="383" t="s">
        <v>244</v>
      </c>
      <c r="B413" s="383"/>
      <c r="C413" s="5" t="s">
        <v>694</v>
      </c>
      <c r="D413" s="22" t="s">
        <v>676</v>
      </c>
      <c r="E413" s="29"/>
      <c r="F413" s="71">
        <f>igazgatás!F413+adók!F413+temető!F412+rendezvények!F412+'téli közf.'!F408+hosszúi.közf.!F413+'út üzemelt.'!F412+közvilágítás!F412+zöldterület!F412+'város-község'!F412+könyvtár!F412+közművelődés!F412+gyermekjólét!F412+'Egyéb szociális'!F412+'NEM KELL!!családseg.'!F412+civilszerv!F412</f>
        <v>500</v>
      </c>
      <c r="G413" s="71">
        <f>igazgatás!G413+adók!G413+temető!G412+rendezvények!G412+'téli közf.'!G408+hosszúi.közf.!G413+'út üzemelt.'!G412+közvilágítás!G412+zöldterület!G412+'város-község'!G412+könyvtár!G412+közművelődés!G412+gyermekjólét!G412+'Egyéb szociális'!G412+'NEM KELL!!családseg.'!G412+civilszerv!G412</f>
        <v>-40</v>
      </c>
      <c r="H413" s="71">
        <f>igazgatás!H413+adók!H413+temető!H412+rendezvények!H412+'téli közf.'!H408+hosszúi.közf.!H413+'út üzemelt.'!H412+közvilágítás!H412+zöldterület!H412+'város-község'!H412+könyvtár!H412+közművelődés!H412+gyermekjólét!H412+'Egyéb szociális'!H412+'NEM KELL!!családseg.'!H412+civilszerv!H412</f>
        <v>460</v>
      </c>
      <c r="I413" s="71">
        <f>igazgatás!I413+adók!I413+temető!I412+rendezvények!I412+'téli közf.'!I408+hosszúi.közf.!I413+'út üzemelt.'!I412+közvilágítás!I412+zöldterület!I412+'város-község'!I412+könyvtár!I412+közművelődés!I412+gyermekjólét!I412+'Egyéb szociális'!I412+'NEM KELL!!családseg.'!I412+civilszerv!I412+Fertőző!I412+'Int-en kív.gy.étk.'!I412</f>
        <v>2485330</v>
      </c>
      <c r="J413" s="71" t="e">
        <f>igazgatás!J413+adók!J413+temető!J412+rendezvények!J412+'téli közf.'!J408+hosszúi.közf.!J413+'út üzemelt.'!J412+közvilágítás!J412+zöldterület!J412+'város-község'!J412+könyvtár!J412+közművelődés!J412+gyermekjólét!J412+'Egyéb szociális'!J412+'NEM KELL!!családseg.'!J412+civilszerv!J412+Fertőző!J412+'Int-en kív.gy.étk.'!J412</f>
        <v>#VALUE!</v>
      </c>
      <c r="K413" s="71">
        <f>igazgatás!K413+adók!K413+temető!K412+rendezvények!K412+'téli közf.'!K408+hosszúi.közf.!K413+'út üzemelt.'!K412+közvilágítás!K412+zöldterület!K412+'város-község'!K412+könyvtár!K412+közművelődés!K412+gyermekjólét!K412+'Egyéb szociális'!K412+'NEM KELL!!családseg.'!K412+civilszerv!K412+Fertőző!K412+'Int-en kív.gy.étk.'!K412</f>
        <v>3474080</v>
      </c>
      <c r="L413" s="71">
        <f>igazgatás!L413+adók!L413+temető!L412+rendezvények!L412+'téli közf.'!L408+hosszúi.közf.!L413+'út üzemelt.'!L412+közvilágítás!L412+zöldterület!L412+'város-község'!L412+könyvtár!L412+közművelődés!L412+gyermekjólét!L412+'Egyéb szociális'!L412+'NEM KELL!!családseg.'!L412+civilszerv!L412+Fertőző!L412+'Int-en kív.gy.étk.'!L412</f>
        <v>-757875</v>
      </c>
      <c r="M413" s="71">
        <f>igazgatás!M413+adók!M413+temető!M412+rendezvények!M412+'téli közf.'!M408+hosszúi.közf.!M413+'út üzemelt.'!M412+közvilágítás!M412+zöldterület!M412+'város-község'!M412+könyvtár!M412+közművelődés!M412+gyermekjólét!M412+'Egyéb szociális'!M412+'NEM KELL!!családseg.'!M412+civilszerv!M412+Fertőző!M412+'Int-en kív.gy.étk.'!M412</f>
        <v>2716205</v>
      </c>
      <c r="N413" s="71">
        <f>igazgatás!N413+adók!N413+temető!N412+rendezvények!N412+'téli közf.'!N408+hosszúi.közf.!N413+'út üzemelt.'!N412+közvilágítás!N412+zöldterület!N412+'város-község'!N412+könyvtár!N412+közművelődés!N412+gyermekjólét!N412+'Egyéb szociális'!N412+'NEM KELL!!családseg.'!N412+civilszerv!N412+Fertőző!N412+'Int-en kív.gy.étk.'!N412</f>
        <v>562000</v>
      </c>
      <c r="O413" s="133">
        <f t="shared" si="20"/>
        <v>0.20690632702612652</v>
      </c>
      <c r="P413" s="71">
        <f>igazgatás!P413+adók!P413+temető!P412+rendezvények!P412+'téli közf.'!P408+hosszúi.közf.!P413+'út üzemelt.'!P412+közvilágítás!P412+zöldterület!P412+'város-község'!P412+könyvtár!P412+közművelődés!P412+gyermekjólét!P412+'Egyéb szociális'!P412+'NEM KELL!!családseg.'!P412+civilszerv!P412+Fertőző!P412+'Int-en kív.gy.étk.'!P412</f>
        <v>3474080</v>
      </c>
    </row>
    <row r="414" spans="1:16" ht="25.5" hidden="1" customHeight="1" x14ac:dyDescent="0.2">
      <c r="A414" s="383" t="s">
        <v>246</v>
      </c>
      <c r="B414" s="383"/>
      <c r="C414" s="5" t="s">
        <v>695</v>
      </c>
      <c r="D414" s="22" t="s">
        <v>676</v>
      </c>
      <c r="E414" s="29"/>
      <c r="F414" s="71">
        <f>igazgatás!F414+adók!F414+temető!F413+rendezvények!F413+'téli közf.'!F409+hosszúi.közf.!F414+'út üzemelt.'!F413+közvilágítás!F413+zöldterület!F413+'város-község'!F413+könyvtár!F413+közművelődés!F413+gyermekjólét!F413+'Egyéb szociális'!F413+'NEM KELL!!családseg.'!F413+civilszerv!F413</f>
        <v>0</v>
      </c>
      <c r="G414" s="71">
        <f>igazgatás!G414+adók!G414+temető!G413+rendezvények!G413+'téli közf.'!G409+hosszúi.közf.!G414+'út üzemelt.'!G413+közvilágítás!G413+zöldterület!G413+'város-község'!G413+könyvtár!G413+közművelődés!G413+gyermekjólét!G413+'Egyéb szociális'!G413+'NEM KELL!!családseg.'!G413+civilszerv!G413</f>
        <v>0</v>
      </c>
      <c r="H414" s="71">
        <f>igazgatás!H414+adók!H414+temető!H413+rendezvények!H413+'téli közf.'!H409+hosszúi.közf.!H414+'út üzemelt.'!H413+közvilágítás!H413+zöldterület!H413+'város-község'!H413+könyvtár!H413+közművelődés!H413+gyermekjólét!H413+'Egyéb szociális'!H413+'NEM KELL!!családseg.'!H413+civilszerv!H413</f>
        <v>0</v>
      </c>
      <c r="I414" s="71">
        <f>igazgatás!I414+adók!I414+temető!I413+rendezvények!I413+'téli közf.'!I409+hosszúi.közf.!I414+'út üzemelt.'!I413+közvilágítás!I413+zöldterület!I413+'város-község'!I413+könyvtár!I413+közművelődés!I413+gyermekjólét!I413+'Egyéb szociális'!I413+'NEM KELL!!családseg.'!I413+civilszerv!I413+Fertőző!I413+'Int-en kív.gy.étk.'!I413</f>
        <v>0</v>
      </c>
      <c r="J414" s="71" t="e">
        <f>igazgatás!J414+adók!J414+temető!J413+rendezvények!J413+'téli közf.'!J409+hosszúi.közf.!J414+'út üzemelt.'!J413+közvilágítás!J413+zöldterület!J413+'város-község'!J413+könyvtár!J413+közművelődés!J413+gyermekjólét!J413+'Egyéb szociális'!J413+'NEM KELL!!családseg.'!J413+civilszerv!J413+Fertőző!J413+'Int-en kív.gy.étk.'!J413</f>
        <v>#VALUE!</v>
      </c>
      <c r="K414" s="71">
        <f>igazgatás!K414+adók!K414+temető!K413+rendezvények!K413+'téli közf.'!K409+hosszúi.közf.!K414+'út üzemelt.'!K413+közvilágítás!K413+zöldterület!K413+'város-község'!K413+könyvtár!K413+közművelődés!K413+gyermekjólét!K413+'Egyéb szociális'!K413+'NEM KELL!!családseg.'!K413+civilszerv!K413+Fertőző!K413+'Int-en kív.gy.étk.'!K413</f>
        <v>0</v>
      </c>
      <c r="L414" s="71">
        <f>igazgatás!L414+adók!L414+temető!L413+rendezvények!L413+'téli közf.'!L409+hosszúi.közf.!L414+'út üzemelt.'!L413+közvilágítás!L413+zöldterület!L413+'város-község'!L413+könyvtár!L413+közművelődés!L413+gyermekjólét!L413+'Egyéb szociális'!L413+'NEM KELL!!családseg.'!L413+civilszerv!L413+Fertőző!L413+'Int-en kív.gy.étk.'!L413</f>
        <v>0</v>
      </c>
      <c r="M414" s="71">
        <f>igazgatás!M414+adók!M414+temető!M413+rendezvények!M413+'téli közf.'!M409+hosszúi.közf.!M414+'út üzemelt.'!M413+közvilágítás!M413+zöldterület!M413+'város-község'!M413+könyvtár!M413+közművelődés!M413+gyermekjólét!M413+'Egyéb szociális'!M413+'NEM KELL!!családseg.'!M413+civilszerv!M413+Fertőző!M413+'Int-en kív.gy.étk.'!M413</f>
        <v>0</v>
      </c>
      <c r="N414" s="71">
        <f>igazgatás!N414+adók!N414+temető!N413+rendezvények!N413+'téli közf.'!N409+hosszúi.közf.!N414+'út üzemelt.'!N413+közvilágítás!N413+zöldterület!N413+'város-község'!N413+könyvtár!N413+közművelődés!N413+gyermekjólét!N413+'Egyéb szociális'!N413+'NEM KELL!!családseg.'!N413+civilszerv!N413+Fertőző!N413+'Int-en kív.gy.étk.'!N413</f>
        <v>0</v>
      </c>
      <c r="O414" s="133" t="str">
        <f t="shared" si="20"/>
        <v xml:space="preserve"> </v>
      </c>
      <c r="P414" s="71">
        <f>igazgatás!P414+adók!P414+temető!P413+rendezvények!P413+'téli közf.'!P409+hosszúi.közf.!P414+'út üzemelt.'!P413+közvilágítás!P413+zöldterület!P413+'város-község'!P413+könyvtár!P413+közművelődés!P413+gyermekjólét!P413+'Egyéb szociális'!P413+'NEM KELL!!családseg.'!P413+civilszerv!P413+Fertőző!P413+'Int-en kív.gy.étk.'!P413</f>
        <v>0</v>
      </c>
    </row>
    <row r="415" spans="1:16" ht="15" hidden="1" customHeight="1" x14ac:dyDescent="0.2">
      <c r="A415" s="383" t="s">
        <v>248</v>
      </c>
      <c r="B415" s="383"/>
      <c r="C415" s="5" t="s">
        <v>696</v>
      </c>
      <c r="D415" s="22" t="s">
        <v>676</v>
      </c>
      <c r="E415" s="29"/>
      <c r="F415" s="71">
        <f>igazgatás!F415+adók!F415+temető!F414+rendezvények!F414+'téli közf.'!F410+hosszúi.közf.!F415+'út üzemelt.'!F414+közvilágítás!F414+zöldterület!F414+'város-község'!F414+könyvtár!F414+közművelődés!F414+gyermekjólét!F414+'Egyéb szociális'!F414+'NEM KELL!!családseg.'!F414+civilszerv!F414</f>
        <v>0</v>
      </c>
      <c r="G415" s="71">
        <f>igazgatás!G415+adók!G415+temető!G414+rendezvények!G414+'téli közf.'!G410+hosszúi.közf.!G415+'út üzemelt.'!G414+közvilágítás!G414+zöldterület!G414+'város-község'!G414+könyvtár!G414+közművelődés!G414+gyermekjólét!G414+'Egyéb szociális'!G414+'NEM KELL!!családseg.'!G414+civilszerv!G414</f>
        <v>0</v>
      </c>
      <c r="H415" s="71">
        <f>igazgatás!H415+adók!H415+temető!H414+rendezvények!H414+'téli közf.'!H410+hosszúi.közf.!H415+'út üzemelt.'!H414+közvilágítás!H414+zöldterület!H414+'város-község'!H414+könyvtár!H414+közművelődés!H414+gyermekjólét!H414+'Egyéb szociális'!H414+'NEM KELL!!családseg.'!H414+civilszerv!H414</f>
        <v>0</v>
      </c>
      <c r="I415" s="71">
        <f>igazgatás!I415+adók!I415+temető!I414+rendezvények!I414+'téli közf.'!I410+hosszúi.közf.!I415+'út üzemelt.'!I414+közvilágítás!I414+zöldterület!I414+'város-község'!I414+könyvtár!I414+közművelődés!I414+gyermekjólét!I414+'Egyéb szociális'!I414+'NEM KELL!!családseg.'!I414+civilszerv!I414+Fertőző!I414+'Int-en kív.gy.étk.'!I414</f>
        <v>0</v>
      </c>
      <c r="J415" s="71" t="e">
        <f>igazgatás!J415+adók!J415+temető!J414+rendezvények!J414+'téli közf.'!J410+hosszúi.közf.!J415+'út üzemelt.'!J414+közvilágítás!J414+zöldterület!J414+'város-község'!J414+könyvtár!J414+közművelődés!J414+gyermekjólét!J414+'Egyéb szociális'!J414+'NEM KELL!!családseg.'!J414+civilszerv!J414+Fertőző!J414+'Int-en kív.gy.étk.'!J414</f>
        <v>#VALUE!</v>
      </c>
      <c r="K415" s="71">
        <f>igazgatás!K415+adók!K415+temető!K414+rendezvények!K414+'téli közf.'!K410+hosszúi.közf.!K415+'út üzemelt.'!K414+közvilágítás!K414+zöldterület!K414+'város-község'!K414+könyvtár!K414+közművelődés!K414+gyermekjólét!K414+'Egyéb szociális'!K414+'NEM KELL!!családseg.'!K414+civilszerv!K414+Fertőző!K414+'Int-en kív.gy.étk.'!K414</f>
        <v>0</v>
      </c>
      <c r="L415" s="71">
        <f>igazgatás!L415+adók!L415+temető!L414+rendezvények!L414+'téli közf.'!L410+hosszúi.közf.!L415+'út üzemelt.'!L414+közvilágítás!L414+zöldterület!L414+'város-község'!L414+könyvtár!L414+közművelődés!L414+gyermekjólét!L414+'Egyéb szociális'!L414+'NEM KELL!!családseg.'!L414+civilszerv!L414+Fertőző!L414+'Int-en kív.gy.étk.'!L414</f>
        <v>0</v>
      </c>
      <c r="M415" s="71">
        <f>igazgatás!M415+adók!M415+temető!M414+rendezvények!M414+'téli közf.'!M410+hosszúi.közf.!M415+'út üzemelt.'!M414+közvilágítás!M414+zöldterület!M414+'város-község'!M414+könyvtár!M414+közművelődés!M414+gyermekjólét!M414+'Egyéb szociális'!M414+'NEM KELL!!családseg.'!M414+civilszerv!M414+Fertőző!M414+'Int-en kív.gy.étk.'!M414</f>
        <v>0</v>
      </c>
      <c r="N415" s="71">
        <f>igazgatás!N415+adók!N415+temető!N414+rendezvények!N414+'téli közf.'!N410+hosszúi.közf.!N415+'út üzemelt.'!N414+közvilágítás!N414+zöldterület!N414+'város-község'!N414+könyvtár!N414+közművelődés!N414+gyermekjólét!N414+'Egyéb szociális'!N414+'NEM KELL!!családseg.'!N414+civilszerv!N414+Fertőző!N414+'Int-en kív.gy.étk.'!N414</f>
        <v>0</v>
      </c>
      <c r="O415" s="133" t="str">
        <f t="shared" si="20"/>
        <v xml:space="preserve"> </v>
      </c>
      <c r="P415" s="71">
        <f>igazgatás!P415+adók!P415+temető!P414+rendezvények!P414+'téli közf.'!P410+hosszúi.közf.!P415+'út üzemelt.'!P414+közvilágítás!P414+zöldterület!P414+'város-község'!P414+könyvtár!P414+közművelődés!P414+gyermekjólét!P414+'Egyéb szociális'!P414+'NEM KELL!!családseg.'!P414+civilszerv!P414+Fertőző!P414+'Int-en kív.gy.étk.'!P414</f>
        <v>0</v>
      </c>
    </row>
    <row r="416" spans="1:16" ht="15" hidden="1" customHeight="1" x14ac:dyDescent="0.2">
      <c r="A416" s="383" t="s">
        <v>250</v>
      </c>
      <c r="B416" s="383"/>
      <c r="C416" s="5" t="s">
        <v>697</v>
      </c>
      <c r="D416" s="22" t="s">
        <v>676</v>
      </c>
      <c r="E416" s="29"/>
      <c r="F416" s="71">
        <f>igazgatás!F416+adók!F416+temető!F415+rendezvények!F415+'téli közf.'!F411+hosszúi.közf.!F416+'út üzemelt.'!F415+közvilágítás!F415+zöldterület!F415+'város-község'!F415+könyvtár!F415+közművelődés!F415+gyermekjólét!F415+'Egyéb szociális'!F415+'NEM KELL!!családseg.'!F415+civilszerv!F415</f>
        <v>0</v>
      </c>
      <c r="G416" s="71">
        <f>igazgatás!G416+adók!G416+temető!G415+rendezvények!G415+'téli közf.'!G411+hosszúi.közf.!G416+'út üzemelt.'!G415+közvilágítás!G415+zöldterület!G415+'város-község'!G415+könyvtár!G415+közművelődés!G415+gyermekjólét!G415+'Egyéb szociális'!G415+'NEM KELL!!családseg.'!G415+civilszerv!G415</f>
        <v>0</v>
      </c>
      <c r="H416" s="71">
        <f>igazgatás!H416+adók!H416+temető!H415+rendezvények!H415+'téli közf.'!H411+hosszúi.közf.!H416+'út üzemelt.'!H415+közvilágítás!H415+zöldterület!H415+'város-község'!H415+könyvtár!H415+közművelődés!H415+gyermekjólét!H415+'Egyéb szociális'!H415+'NEM KELL!!családseg.'!H415+civilszerv!H415</f>
        <v>0</v>
      </c>
      <c r="I416" s="71">
        <f>igazgatás!I416+adók!I416+temető!I415+rendezvények!I415+'téli közf.'!I411+hosszúi.közf.!I416+'út üzemelt.'!I415+közvilágítás!I415+zöldterület!I415+'város-község'!I415+könyvtár!I415+közművelődés!I415+gyermekjólét!I415+'Egyéb szociális'!I415+'NEM KELL!!családseg.'!I415+civilszerv!I415+Fertőző!I415+'Int-en kív.gy.étk.'!I415</f>
        <v>0</v>
      </c>
      <c r="J416" s="71" t="e">
        <f>igazgatás!J416+adók!J416+temető!J415+rendezvények!J415+'téli közf.'!J411+hosszúi.közf.!J416+'út üzemelt.'!J415+közvilágítás!J415+zöldterület!J415+'város-község'!J415+könyvtár!J415+közművelődés!J415+gyermekjólét!J415+'Egyéb szociális'!J415+'NEM KELL!!családseg.'!J415+civilszerv!J415+Fertőző!J415+'Int-en kív.gy.étk.'!J415</f>
        <v>#VALUE!</v>
      </c>
      <c r="K416" s="71">
        <f>igazgatás!K416+adók!K416+temető!K415+rendezvények!K415+'téli közf.'!K411+hosszúi.közf.!K416+'út üzemelt.'!K415+közvilágítás!K415+zöldterület!K415+'város-község'!K415+könyvtár!K415+közművelődés!K415+gyermekjólét!K415+'Egyéb szociális'!K415+'NEM KELL!!családseg.'!K415+civilszerv!K415+Fertőző!K415+'Int-en kív.gy.étk.'!K415</f>
        <v>0</v>
      </c>
      <c r="L416" s="71">
        <f>igazgatás!L416+adók!L416+temető!L415+rendezvények!L415+'téli közf.'!L411+hosszúi.közf.!L416+'út üzemelt.'!L415+közvilágítás!L415+zöldterület!L415+'város-község'!L415+könyvtár!L415+közművelődés!L415+gyermekjólét!L415+'Egyéb szociális'!L415+'NEM KELL!!családseg.'!L415+civilszerv!L415+Fertőző!L415+'Int-en kív.gy.étk.'!L415</f>
        <v>0</v>
      </c>
      <c r="M416" s="71">
        <f>igazgatás!M416+adók!M416+temető!M415+rendezvények!M415+'téli közf.'!M411+hosszúi.közf.!M416+'út üzemelt.'!M415+közvilágítás!M415+zöldterület!M415+'város-község'!M415+könyvtár!M415+közművelődés!M415+gyermekjólét!M415+'Egyéb szociális'!M415+'NEM KELL!!családseg.'!M415+civilszerv!M415+Fertőző!M415+'Int-en kív.gy.étk.'!M415</f>
        <v>0</v>
      </c>
      <c r="N416" s="71">
        <f>igazgatás!N416+adók!N416+temető!N415+rendezvények!N415+'téli közf.'!N411+hosszúi.közf.!N416+'út üzemelt.'!N415+közvilágítás!N415+zöldterület!N415+'város-község'!N415+könyvtár!N415+közművelődés!N415+gyermekjólét!N415+'Egyéb szociális'!N415+'NEM KELL!!családseg.'!N415+civilszerv!N415+Fertőző!N415+'Int-en kív.gy.étk.'!N415</f>
        <v>0</v>
      </c>
      <c r="O416" s="133" t="str">
        <f t="shared" si="20"/>
        <v xml:space="preserve"> </v>
      </c>
      <c r="P416" s="71">
        <f>igazgatás!P416+adók!P416+temető!P415+rendezvények!P415+'téli közf.'!P411+hosszúi.közf.!P416+'út üzemelt.'!P415+közvilágítás!P415+zöldterület!P415+'város-község'!P415+könyvtár!P415+közművelődés!P415+gyermekjólét!P415+'Egyéb szociális'!P415+'NEM KELL!!családseg.'!P415+civilszerv!P415+Fertőző!P415+'Int-en kív.gy.étk.'!P415</f>
        <v>0</v>
      </c>
    </row>
    <row r="417" spans="1:16" ht="15" hidden="1" customHeight="1" x14ac:dyDescent="0.2">
      <c r="A417" s="383" t="s">
        <v>252</v>
      </c>
      <c r="B417" s="383"/>
      <c r="C417" s="5" t="s">
        <v>698</v>
      </c>
      <c r="D417" s="22" t="s">
        <v>676</v>
      </c>
      <c r="E417" s="29"/>
      <c r="F417" s="71">
        <f>igazgatás!F417+adók!F417+temető!F416+rendezvények!F416+'téli közf.'!F412+hosszúi.közf.!F417+'út üzemelt.'!F416+közvilágítás!F416+zöldterület!F416+'város-község'!F416+könyvtár!F416+közművelődés!F416+gyermekjólét!F416+'Egyéb szociális'!F416+'NEM KELL!!családseg.'!F416+civilszerv!F416</f>
        <v>0</v>
      </c>
      <c r="G417" s="71">
        <f>igazgatás!G417+adók!G417+temető!G416+rendezvények!G416+'téli közf.'!G412+hosszúi.közf.!G417+'út üzemelt.'!G416+közvilágítás!G416+zöldterület!G416+'város-község'!G416+könyvtár!G416+közművelődés!G416+gyermekjólét!G416+'Egyéb szociális'!G416+'NEM KELL!!családseg.'!G416+civilszerv!G416</f>
        <v>0</v>
      </c>
      <c r="H417" s="71">
        <f>igazgatás!H417+adók!H417+temető!H416+rendezvények!H416+'téli közf.'!H412+hosszúi.közf.!H417+'út üzemelt.'!H416+közvilágítás!H416+zöldterület!H416+'város-község'!H416+könyvtár!H416+közművelődés!H416+gyermekjólét!H416+'Egyéb szociális'!H416+'NEM KELL!!családseg.'!H416+civilszerv!H416</f>
        <v>0</v>
      </c>
      <c r="I417" s="71">
        <f>igazgatás!I417+adók!I417+temető!I416+rendezvények!I416+'téli közf.'!I412+hosszúi.közf.!I417+'út üzemelt.'!I416+közvilágítás!I416+zöldterület!I416+'város-község'!I416+könyvtár!I416+közművelődés!I416+gyermekjólét!I416+'Egyéb szociális'!I416+'NEM KELL!!családseg.'!I416+civilszerv!I416+Fertőző!I416+'Int-en kív.gy.étk.'!I416</f>
        <v>0</v>
      </c>
      <c r="J417" s="71" t="e">
        <f>igazgatás!J417+adók!J417+temető!J416+rendezvények!J416+'téli közf.'!J412+hosszúi.közf.!J417+'út üzemelt.'!J416+közvilágítás!J416+zöldterület!J416+'város-község'!J416+könyvtár!J416+közművelődés!J416+gyermekjólét!J416+'Egyéb szociális'!J416+'NEM KELL!!családseg.'!J416+civilszerv!J416+Fertőző!J416+'Int-en kív.gy.étk.'!J416</f>
        <v>#VALUE!</v>
      </c>
      <c r="K417" s="71">
        <f>igazgatás!K417+adók!K417+temető!K416+rendezvények!K416+'téli közf.'!K412+hosszúi.közf.!K417+'út üzemelt.'!K416+közvilágítás!K416+zöldterület!K416+'város-község'!K416+könyvtár!K416+közművelődés!K416+gyermekjólét!K416+'Egyéb szociális'!K416+'NEM KELL!!családseg.'!K416+civilszerv!K416+Fertőző!K416+'Int-en kív.gy.étk.'!K416</f>
        <v>0</v>
      </c>
      <c r="L417" s="71">
        <f>igazgatás!L417+adók!L417+temető!L416+rendezvények!L416+'téli közf.'!L412+hosszúi.közf.!L417+'út üzemelt.'!L416+közvilágítás!L416+zöldterület!L416+'város-község'!L416+könyvtár!L416+közművelődés!L416+gyermekjólét!L416+'Egyéb szociális'!L416+'NEM KELL!!családseg.'!L416+civilszerv!L416+Fertőző!L416+'Int-en kív.gy.étk.'!L416</f>
        <v>0</v>
      </c>
      <c r="M417" s="71">
        <f>igazgatás!M417+adók!M417+temető!M416+rendezvények!M416+'téli közf.'!M412+hosszúi.közf.!M417+'út üzemelt.'!M416+közvilágítás!M416+zöldterület!M416+'város-község'!M416+könyvtár!M416+közművelődés!M416+gyermekjólét!M416+'Egyéb szociális'!M416+'NEM KELL!!családseg.'!M416+civilszerv!M416+Fertőző!M416+'Int-en kív.gy.étk.'!M416</f>
        <v>0</v>
      </c>
      <c r="N417" s="71">
        <f>igazgatás!N417+adók!N417+temető!N416+rendezvények!N416+'téli közf.'!N412+hosszúi.közf.!N417+'út üzemelt.'!N416+közvilágítás!N416+zöldterület!N416+'város-község'!N416+könyvtár!N416+közművelődés!N416+gyermekjólét!N416+'Egyéb szociális'!N416+'NEM KELL!!családseg.'!N416+civilszerv!N416+Fertőző!N416+'Int-en kív.gy.étk.'!N416</f>
        <v>0</v>
      </c>
      <c r="O417" s="133" t="str">
        <f t="shared" si="20"/>
        <v xml:space="preserve"> </v>
      </c>
      <c r="P417" s="71">
        <f>igazgatás!P417+adók!P417+temető!P416+rendezvények!P416+'téli közf.'!P412+hosszúi.közf.!P417+'út üzemelt.'!P416+közvilágítás!P416+zöldterület!P416+'város-község'!P416+könyvtár!P416+közművelődés!P416+gyermekjólét!P416+'Egyéb szociális'!P416+'NEM KELL!!családseg.'!P416+civilszerv!P416+Fertőző!P416+'Int-en kív.gy.étk.'!P416</f>
        <v>0</v>
      </c>
    </row>
    <row r="418" spans="1:16" ht="25.5" hidden="1" customHeight="1" x14ac:dyDescent="0.2">
      <c r="A418" s="383" t="s">
        <v>254</v>
      </c>
      <c r="B418" s="383"/>
      <c r="C418" s="5" t="s">
        <v>699</v>
      </c>
      <c r="D418" s="22" t="s">
        <v>676</v>
      </c>
      <c r="E418" s="29"/>
      <c r="F418" s="71">
        <f>igazgatás!F418+adók!F418+temető!F417+rendezvények!F417+'téli közf.'!F413+hosszúi.közf.!F418+'út üzemelt.'!F417+közvilágítás!F417+zöldterület!F417+'város-község'!F417+könyvtár!F417+közművelődés!F417+gyermekjólét!F417+'Egyéb szociális'!F417+'NEM KELL!!családseg.'!F417+civilszerv!F417</f>
        <v>0</v>
      </c>
      <c r="G418" s="71">
        <f>igazgatás!G418+adók!G418+temető!G417+rendezvények!G417+'téli közf.'!G413+hosszúi.közf.!G418+'út üzemelt.'!G417+közvilágítás!G417+zöldterület!G417+'város-község'!G417+könyvtár!G417+közművelődés!G417+gyermekjólét!G417+'Egyéb szociális'!G417+'NEM KELL!!családseg.'!G417+civilszerv!G417</f>
        <v>0</v>
      </c>
      <c r="H418" s="71">
        <f>igazgatás!H418+adók!H418+temető!H417+rendezvények!H417+'téli közf.'!H413+hosszúi.közf.!H418+'út üzemelt.'!H417+közvilágítás!H417+zöldterület!H417+'város-község'!H417+könyvtár!H417+közművelődés!H417+gyermekjólét!H417+'Egyéb szociális'!H417+'NEM KELL!!családseg.'!H417+civilszerv!H417</f>
        <v>0</v>
      </c>
      <c r="I418" s="71">
        <f>igazgatás!I418+adók!I418+temető!I417+rendezvények!I417+'téli közf.'!I413+hosszúi.közf.!I418+'út üzemelt.'!I417+közvilágítás!I417+zöldterület!I417+'város-község'!I417+könyvtár!I417+közművelődés!I417+gyermekjólét!I417+'Egyéb szociális'!I417+'NEM KELL!!családseg.'!I417+civilszerv!I417+Fertőző!I417+'Int-en kív.gy.étk.'!I417</f>
        <v>0</v>
      </c>
      <c r="J418" s="71" t="e">
        <f>igazgatás!J418+adók!J418+temető!J417+rendezvények!J417+'téli közf.'!J413+hosszúi.közf.!J418+'út üzemelt.'!J417+közvilágítás!J417+zöldterület!J417+'város-község'!J417+könyvtár!J417+közművelődés!J417+gyermekjólét!J417+'Egyéb szociális'!J417+'NEM KELL!!családseg.'!J417+civilszerv!J417+Fertőző!J417+'Int-en kív.gy.étk.'!J417</f>
        <v>#VALUE!</v>
      </c>
      <c r="K418" s="71">
        <f>igazgatás!K418+adók!K418+temető!K417+rendezvények!K417+'téli közf.'!K413+hosszúi.közf.!K418+'út üzemelt.'!K417+közvilágítás!K417+zöldterület!K417+'város-község'!K417+könyvtár!K417+közművelődés!K417+gyermekjólét!K417+'Egyéb szociális'!K417+'NEM KELL!!családseg.'!K417+civilszerv!K417+Fertőző!K417+'Int-en kív.gy.étk.'!K417</f>
        <v>0</v>
      </c>
      <c r="L418" s="71">
        <f>igazgatás!L418+adók!L418+temető!L417+rendezvények!L417+'téli közf.'!L413+hosszúi.közf.!L418+'út üzemelt.'!L417+közvilágítás!L417+zöldterület!L417+'város-község'!L417+könyvtár!L417+közművelődés!L417+gyermekjólét!L417+'Egyéb szociális'!L417+'NEM KELL!!családseg.'!L417+civilszerv!L417+Fertőző!L417+'Int-en kív.gy.étk.'!L417</f>
        <v>0</v>
      </c>
      <c r="M418" s="71">
        <f>igazgatás!M418+adók!M418+temető!M417+rendezvények!M417+'téli közf.'!M413+hosszúi.közf.!M418+'út üzemelt.'!M417+közvilágítás!M417+zöldterület!M417+'város-község'!M417+könyvtár!M417+közművelődés!M417+gyermekjólét!M417+'Egyéb szociális'!M417+'NEM KELL!!családseg.'!M417+civilszerv!M417+Fertőző!M417+'Int-en kív.gy.étk.'!M417</f>
        <v>0</v>
      </c>
      <c r="N418" s="71">
        <f>igazgatás!N418+adók!N418+temető!N417+rendezvények!N417+'téli közf.'!N413+hosszúi.közf.!N418+'út üzemelt.'!N417+közvilágítás!N417+zöldterület!N417+'város-község'!N417+könyvtár!N417+közművelődés!N417+gyermekjólét!N417+'Egyéb szociális'!N417+'NEM KELL!!családseg.'!N417+civilszerv!N417+Fertőző!N417+'Int-en kív.gy.étk.'!N417</f>
        <v>0</v>
      </c>
      <c r="O418" s="133" t="str">
        <f t="shared" si="20"/>
        <v xml:space="preserve"> </v>
      </c>
      <c r="P418" s="71">
        <f>igazgatás!P418+adók!P418+temető!P417+rendezvények!P417+'téli közf.'!P413+hosszúi.közf.!P418+'út üzemelt.'!P417+közvilágítás!P417+zöldterület!P417+'város-község'!P417+könyvtár!P417+közművelődés!P417+gyermekjólét!P417+'Egyéb szociális'!P417+'NEM KELL!!családseg.'!P417+civilszerv!P417+Fertőző!P417+'Int-en kív.gy.étk.'!P417</f>
        <v>0</v>
      </c>
    </row>
    <row r="419" spans="1:16" ht="25.5" x14ac:dyDescent="0.2">
      <c r="A419" s="383" t="s">
        <v>257</v>
      </c>
      <c r="B419" s="383"/>
      <c r="C419" s="5" t="s">
        <v>700</v>
      </c>
      <c r="D419" s="22" t="s">
        <v>676</v>
      </c>
      <c r="E419" s="29"/>
      <c r="F419" s="71">
        <f>igazgatás!F419+adók!F419+temető!F418+rendezvények!F418+'téli közf.'!F414+hosszúi.közf.!F419+'út üzemelt.'!F418+közvilágítás!F418+zöldterület!F418+'város-község'!F418+könyvtár!F418+közművelődés!F418+gyermekjólét!F418+'Egyéb szociális'!F418+'NEM KELL!!családseg.'!F418+civilszerv!F418</f>
        <v>40</v>
      </c>
      <c r="G419" s="71">
        <f>igazgatás!G419+adók!G419+temető!G418+rendezvények!G418+'téli közf.'!G414+hosszúi.közf.!G419+'út üzemelt.'!G418+közvilágítás!G418+zöldterület!G418+'város-község'!G418+könyvtár!G418+közművelődés!G418+gyermekjólét!G418+'Egyéb szociális'!G418+'NEM KELL!!családseg.'!G418+civilszerv!G418</f>
        <v>40</v>
      </c>
      <c r="H419" s="71">
        <f>igazgatás!H419+adók!H419+temető!H418+rendezvények!H418+'téli közf.'!H414+hosszúi.közf.!H419+'út üzemelt.'!H418+közvilágítás!H418+zöldterület!H418+'város-község'!H418+könyvtár!H418+közművelődés!H418+gyermekjólét!H418+'Egyéb szociális'!H418+'NEM KELL!!családseg.'!H418+civilszerv!H418</f>
        <v>80</v>
      </c>
      <c r="I419" s="71">
        <f>igazgatás!I419+adók!I419+temető!I418+rendezvények!I418+'téli közf.'!I414+hosszúi.közf.!I419+'út üzemelt.'!I418+közvilágítás!I418+zöldterület!I418+'város-község'!I418+könyvtár!I418+közművelődés!I418+gyermekjólét!I418+'Egyéb szociális'!I418+'NEM KELL!!családseg.'!I418+civilszerv!I418+Fertőző!I418+'Int-en kív.gy.étk.'!I418</f>
        <v>244200</v>
      </c>
      <c r="J419" s="71" t="e">
        <f>igazgatás!J419+adók!J419+temető!J418+rendezvények!J418+'téli közf.'!J414+hosszúi.közf.!J419+'út üzemelt.'!J418+közvilágítás!J418+zöldterület!J418+'város-község'!J418+könyvtár!J418+közművelődés!J418+gyermekjólét!J418+'Egyéb szociális'!J418+'NEM KELL!!családseg.'!J418+civilszerv!J418+Fertőző!J418+'Int-en kív.gy.étk.'!J418</f>
        <v>#VALUE!</v>
      </c>
      <c r="K419" s="71">
        <f>igazgatás!K419+adók!K419+temető!K418+rendezvények!K418+'téli közf.'!K414+hosszúi.közf.!K419+'út üzemelt.'!K418+közvilágítás!K418+zöldterület!K418+'város-község'!K418+könyvtár!K418+közművelődés!K418+gyermekjólét!K418+'Egyéb szociális'!K418+'NEM KELL!!családseg.'!K418+civilszerv!K418+Fertőző!K418+'Int-en kív.gy.étk.'!K418</f>
        <v>0</v>
      </c>
      <c r="L419" s="71">
        <f>igazgatás!L419+adók!L419+temető!L418+rendezvények!L418+'téli közf.'!L414+hosszúi.közf.!L419+'út üzemelt.'!L418+közvilágítás!L418+zöldterület!L418+'város-község'!L418+könyvtár!L418+közművelődés!L418+gyermekjólét!L418+'Egyéb szociális'!L418+'NEM KELL!!családseg.'!L418+civilszerv!L418+Fertőző!L418+'Int-en kív.gy.étk.'!L418</f>
        <v>0</v>
      </c>
      <c r="M419" s="71">
        <f>igazgatás!M419+adók!M419+temető!M418+rendezvények!M418+'téli közf.'!M414+hosszúi.közf.!M419+'út üzemelt.'!M418+közvilágítás!M418+zöldterület!M418+'város-község'!M418+könyvtár!M418+közművelődés!M418+gyermekjólét!M418+'Egyéb szociális'!M418+'NEM KELL!!családseg.'!M418+civilszerv!M418+Fertőző!M418+'Int-en kív.gy.étk.'!M418</f>
        <v>0</v>
      </c>
      <c r="N419" s="71">
        <f>igazgatás!N419+adók!N419+temető!N418+rendezvények!N418+'téli közf.'!N414+hosszúi.közf.!N419+'út üzemelt.'!N418+közvilágítás!N418+zöldterület!N418+'város-község'!N418+könyvtár!N418+közművelődés!N418+gyermekjólét!N418+'Egyéb szociális'!N418+'NEM KELL!!családseg.'!N418+civilszerv!N418+Fertőző!N418+'Int-en kív.gy.étk.'!N418</f>
        <v>0</v>
      </c>
      <c r="O419" s="133" t="str">
        <f t="shared" si="20"/>
        <v xml:space="preserve"> </v>
      </c>
      <c r="P419" s="71">
        <f>igazgatás!P419+adók!P419+temető!P418+rendezvények!P418+'téli közf.'!P414+hosszúi.közf.!P419+'út üzemelt.'!P418+közvilágítás!P418+zöldterület!P418+'város-község'!P418+könyvtár!P418+közművelődés!P418+gyermekjólét!P418+'Egyéb szociális'!P418+'NEM KELL!!családseg.'!P418+civilszerv!P418+Fertőző!P418+'Int-en kív.gy.étk.'!P418</f>
        <v>0</v>
      </c>
    </row>
    <row r="420" spans="1:16" ht="25.5" x14ac:dyDescent="0.2">
      <c r="A420" s="383" t="s">
        <v>259</v>
      </c>
      <c r="B420" s="383"/>
      <c r="C420" s="5" t="s">
        <v>701</v>
      </c>
      <c r="D420" s="22" t="s">
        <v>676</v>
      </c>
      <c r="E420" s="29"/>
      <c r="F420" s="71">
        <f>igazgatás!F420+adók!F420+temető!F419+rendezvények!F419+'téli közf.'!F415+hosszúi.közf.!F420+'út üzemelt.'!F419+közvilágítás!F419+zöldterület!F419+'város-község'!F419+könyvtár!F419+közművelődés!F419+gyermekjólét!F419+'Egyéb szociális'!F419+'NEM KELL!!családseg.'!F419+civilszerv!F419</f>
        <v>0</v>
      </c>
      <c r="G420" s="71">
        <f>igazgatás!G420+adók!G420+temető!G419+rendezvények!G419+'téli közf.'!G415+hosszúi.közf.!G420+'út üzemelt.'!G419+közvilágítás!G419+zöldterület!G419+'város-község'!G419+könyvtár!G419+közművelődés!G419+gyermekjólét!G419+'Egyéb szociális'!G419+'NEM KELL!!családseg.'!G419+civilszerv!G419</f>
        <v>0</v>
      </c>
      <c r="H420" s="71">
        <f>igazgatás!H420+adók!H420+temető!H419+rendezvények!H419+'téli közf.'!H415+hosszúi.közf.!H420+'út üzemelt.'!H419+közvilágítás!H419+zöldterület!H419+'város-község'!H419+könyvtár!H419+közművelődés!H419+gyermekjólét!H419+'Egyéb szociális'!H419+'NEM KELL!!családseg.'!H419+civilszerv!H419</f>
        <v>0</v>
      </c>
      <c r="I420" s="71">
        <f>igazgatás!I420+adók!I420+temető!I419+rendezvények!I419+'téli közf.'!I415+hosszúi.közf.!I420+'út üzemelt.'!I419+közvilágítás!I419+zöldterület!I419+'város-község'!I419+könyvtár!I419+közművelődés!I419+gyermekjólét!I419+'Egyéb szociális'!I419+'NEM KELL!!családseg.'!I419+civilszerv!I419+Fertőző!I419+'Int-en kív.gy.étk.'!I419</f>
        <v>0</v>
      </c>
      <c r="J420" s="71" t="e">
        <f>igazgatás!J420+adók!J420+temető!J419+rendezvények!J419+'téli közf.'!J415+hosszúi.közf.!J420+'út üzemelt.'!J419+közvilágítás!J419+zöldterület!J419+'város-község'!J419+könyvtár!J419+közművelődés!J419+gyermekjólét!J419+'Egyéb szociális'!J419+'NEM KELL!!családseg.'!J419+civilszerv!J419+Fertőző!J419+'Int-en kív.gy.étk.'!J419</f>
        <v>#VALUE!</v>
      </c>
      <c r="K420" s="71">
        <f>igazgatás!K420+adók!K420+temető!K419+rendezvények!K419+'téli közf.'!K415+hosszúi.közf.!K420+'út üzemelt.'!K419+közvilágítás!K419+zöldterület!K419+'város-község'!K419+könyvtár!K419+közművelődés!K419+gyermekjólét!K419+'Egyéb szociális'!K419+'NEM KELL!!családseg.'!K419+civilszerv!K419+Fertőző!K419+'Int-en kív.gy.étk.'!K419</f>
        <v>0</v>
      </c>
      <c r="L420" s="71">
        <f>igazgatás!L420+adók!L420+temető!L419+rendezvények!L419+'téli közf.'!L415+hosszúi.közf.!L420+'út üzemelt.'!L419+közvilágítás!L419+zöldterület!L419+'város-község'!L419+könyvtár!L419+közművelődés!L419+gyermekjólét!L419+'Egyéb szociális'!L419+'NEM KELL!!családseg.'!L419+civilszerv!L419+Fertőző!L419+'Int-en kív.gy.étk.'!L419</f>
        <v>0</v>
      </c>
      <c r="M420" s="71">
        <f>igazgatás!M420+adók!M420+temető!M419+rendezvények!M419+'téli közf.'!M415+hosszúi.közf.!M420+'út üzemelt.'!M419+közvilágítás!M419+zöldterület!M419+'város-község'!M419+könyvtár!M419+közművelődés!M419+gyermekjólét!M419+'Egyéb szociális'!M419+'NEM KELL!!családseg.'!M419+civilszerv!M419+Fertőző!M419+'Int-en kív.gy.étk.'!M419</f>
        <v>0</v>
      </c>
      <c r="N420" s="71">
        <f>igazgatás!N420+adók!N420+temető!N419+rendezvények!N419+'téli közf.'!N415+hosszúi.közf.!N420+'út üzemelt.'!N419+közvilágítás!N419+zöldterület!N419+'város-község'!N419+könyvtár!N419+közművelődés!N419+gyermekjólét!N419+'Egyéb szociális'!N419+'NEM KELL!!családseg.'!N419+civilszerv!N419+Fertőző!N419+'Int-en kív.gy.étk.'!N419</f>
        <v>0</v>
      </c>
      <c r="O420" s="133" t="str">
        <f t="shared" si="20"/>
        <v xml:space="preserve"> </v>
      </c>
      <c r="P420" s="71">
        <f>igazgatás!P420+adók!P420+temető!P419+rendezvények!P419+'téli közf.'!P415+hosszúi.közf.!P420+'út üzemelt.'!P419+közvilágítás!P419+zöldterület!P419+'város-község'!P419+könyvtár!P419+közművelődés!P419+gyermekjólét!P419+'Egyéb szociális'!P419+'NEM KELL!!családseg.'!P419+civilszerv!P419+Fertőző!P419+'Int-en kív.gy.étk.'!P419</f>
        <v>0</v>
      </c>
    </row>
    <row r="421" spans="1:16" s="80" customFormat="1" ht="25.5" x14ac:dyDescent="0.25">
      <c r="A421" s="384" t="s">
        <v>261</v>
      </c>
      <c r="B421" s="384"/>
      <c r="C421" s="7" t="s">
        <v>702</v>
      </c>
      <c r="D421" s="19" t="s">
        <v>703</v>
      </c>
      <c r="E421" s="33"/>
      <c r="F421" s="72">
        <f>igazgatás!F421+adók!F421+temető!F420+rendezvények!F420+'téli közf.'!F416+hosszúi.közf.!F421+'út üzemelt.'!F420+közvilágítás!F420+zöldterület!F420+'város-község'!F420+könyvtár!F420+közművelődés!F420+gyermekjólét!F420+'Egyéb szociális'!F420+'NEM KELL!!családseg.'!F420+civilszerv!F420</f>
        <v>660</v>
      </c>
      <c r="G421" s="72">
        <f>igazgatás!G421+adók!G421+temető!G420+rendezvények!G420+'téli közf.'!G416+hosszúi.közf.!G421+'út üzemelt.'!G420+közvilágítás!G420+zöldterület!G420+'város-község'!G420+könyvtár!G420+közművelődés!G420+gyermekjólét!G420+'Egyéb szociális'!G420+'NEM KELL!!családseg.'!G420+civilszerv!G420</f>
        <v>0</v>
      </c>
      <c r="H421" s="72">
        <f>igazgatás!H421+adók!H421+temető!H420+rendezvények!H420+'téli közf.'!H416+hosszúi.közf.!H421+'út üzemelt.'!H420+közvilágítás!H420+zöldterület!H420+'város-község'!H420+könyvtár!H420+közművelődés!H420+gyermekjólét!H420+'Egyéb szociális'!H420+'NEM KELL!!családseg.'!H420+civilszerv!H420</f>
        <v>660</v>
      </c>
      <c r="I421" s="72">
        <f>igazgatás!I421+adók!I421+temető!I420+rendezvények!I420+'téli közf.'!I416+hosszúi.közf.!I421+'út üzemelt.'!I420+közvilágítás!I420+zöldterület!I420+'város-község'!I420+könyvtár!I420+közművelődés!I420+gyermekjólét!I420+'Egyéb szociális'!I420+'NEM KELL!!családseg.'!I420+civilszerv!I420+Fertőző!I420+'Int-en kív.gy.étk.'!I420</f>
        <v>2729530</v>
      </c>
      <c r="J421" s="72" t="e">
        <f>igazgatás!J421+adók!J421+temető!J420+rendezvények!J420+'téli közf.'!J416+hosszúi.közf.!J421+'út üzemelt.'!J420+közvilágítás!J420+zöldterület!J420+'város-község'!J420+könyvtár!J420+közművelődés!J420+gyermekjólét!J420+'Egyéb szociális'!J420+'NEM KELL!!családseg.'!J420+civilszerv!J420+Fertőző!J420+'Int-en kív.gy.étk.'!J420</f>
        <v>#VALUE!</v>
      </c>
      <c r="K421" s="71">
        <f>igazgatás!K421+adók!K421+temető!K420+rendezvények!K420+'téli közf.'!K416+hosszúi.közf.!K421+'út üzemelt.'!K420+közvilágítás!K420+zöldterület!K420+'város-község'!K420+könyvtár!K420+közművelődés!K420+gyermekjólét!K420+'Egyéb szociális'!K420+'NEM KELL!!családseg.'!K420+civilszerv!K420+Fertőző!K420+'Int-en kív.gy.étk.'!K420</f>
        <v>3474080</v>
      </c>
      <c r="L421" s="72">
        <f>igazgatás!L421+adók!L421+temető!L420+rendezvények!L420+'téli közf.'!L416+hosszúi.közf.!L421+'út üzemelt.'!L420+közvilágítás!L420+zöldterület!L420+'város-község'!L420+könyvtár!L420+közművelődés!L420+gyermekjólét!L420+'Egyéb szociális'!L420+'NEM KELL!!családseg.'!L420+civilszerv!L420+Fertőző!L420+'Int-en kív.gy.étk.'!L420</f>
        <v>-757875</v>
      </c>
      <c r="M421" s="72">
        <f>igazgatás!M421+adók!M421+temető!M420+rendezvények!M420+'téli közf.'!M416+hosszúi.közf.!M421+'út üzemelt.'!M420+közvilágítás!M420+zöldterület!M420+'város-község'!M420+könyvtár!M420+közművelődés!M420+gyermekjólét!M420+'Egyéb szociális'!M420+'NEM KELL!!családseg.'!M420+civilszerv!M420+Fertőző!M420+'Int-en kív.gy.étk.'!M420</f>
        <v>2716205</v>
      </c>
      <c r="N421" s="72">
        <f>igazgatás!N421+adók!N421+temető!N420+rendezvények!N420+'téli közf.'!N416+hosszúi.közf.!N421+'út üzemelt.'!N420+közvilágítás!N420+zöldterület!N420+'város-község'!N420+könyvtár!N420+közművelődés!N420+gyermekjólét!N420+'Egyéb szociális'!N420+'NEM KELL!!családseg.'!N420+civilszerv!N420+Fertőző!N420+'Int-en kív.gy.étk.'!N420</f>
        <v>562000</v>
      </c>
      <c r="O421" s="143">
        <f t="shared" si="20"/>
        <v>0.20690632702612652</v>
      </c>
      <c r="P421" s="71">
        <f>igazgatás!P421+adók!P421+temető!P420+rendezvények!P420+'téli közf.'!P416+hosszúi.közf.!P421+'út üzemelt.'!P420+közvilágítás!P420+zöldterület!P420+'város-község'!P420+könyvtár!P420+közművelődés!P420+gyermekjólét!P420+'Egyéb szociális'!P420+'NEM KELL!!családseg.'!P420+civilszerv!P420+Fertőző!P420+'Int-en kív.gy.étk.'!P420</f>
        <v>3474080</v>
      </c>
    </row>
    <row r="422" spans="1:16" ht="15" hidden="1" customHeight="1" x14ac:dyDescent="0.2">
      <c r="A422" s="383" t="s">
        <v>263</v>
      </c>
      <c r="B422" s="383"/>
      <c r="C422" s="5" t="s">
        <v>704</v>
      </c>
      <c r="D422" s="22" t="s">
        <v>705</v>
      </c>
      <c r="E422" s="29"/>
      <c r="F422" s="71">
        <f>igazgatás!F422+adók!F422+temető!F421+rendezvények!F421+'téli közf.'!F417+hosszúi.közf.!F422+'út üzemelt.'!F421+közvilágítás!F421+zöldterület!F421+'város-község'!F421+könyvtár!F421+közművelődés!F421+gyermekjólét!F421+'Egyéb szociális'!F421+'NEM KELL!!családseg.'!F421+civilszerv!F421</f>
        <v>0</v>
      </c>
      <c r="G422" s="71">
        <f>igazgatás!G422+adók!G422+temető!G421+rendezvények!G421+'téli közf.'!G417+hosszúi.közf.!G422+'út üzemelt.'!G421+közvilágítás!G421+zöldterület!G421+'város-község'!G421+könyvtár!G421+közművelődés!G421+gyermekjólét!G421+'Egyéb szociális'!G421+'NEM KELL!!családseg.'!G421+civilszerv!G421</f>
        <v>0</v>
      </c>
      <c r="H422" s="71">
        <f>igazgatás!H422+adók!H422+temető!H421+rendezvények!H421+'téli közf.'!H417+hosszúi.közf.!H422+'út üzemelt.'!H421+közvilágítás!H421+zöldterület!H421+'város-község'!H421+könyvtár!H421+közművelődés!H421+gyermekjólét!H421+'Egyéb szociális'!H421+'NEM KELL!!családseg.'!H421+civilszerv!H421</f>
        <v>0</v>
      </c>
      <c r="I422" s="71">
        <f>igazgatás!I422+adók!I422+temető!I421+rendezvények!I421+'téli közf.'!I417+hosszúi.közf.!I422+'út üzemelt.'!I421+közvilágítás!I421+zöldterület!I421+'város-község'!I421+könyvtár!I421+közművelődés!I421+gyermekjólét!I421+'Egyéb szociális'!I421+'NEM KELL!!családseg.'!I421+civilszerv!I421+Fertőző!I421</f>
        <v>0</v>
      </c>
      <c r="J422" s="133" t="str">
        <f t="shared" ref="J422:J473" si="21">IF(H422=0," ",I422/H422)</f>
        <v xml:space="preserve"> </v>
      </c>
      <c r="K422" s="71">
        <f>igazgatás!K422+adók!K422+temető!K421+rendezvények!K421+'téli közf.'!K417+hosszúi.közf.!K422+'út üzemelt.'!K421+közvilágítás!K421+zöldterület!K421+'város-község'!K421+könyvtár!K421+közművelődés!K421+gyermekjólét!K421+'Egyéb szociális'!K421+'NEM KELL!!családseg.'!K421+civilszerv!K421+Fertőző!K421</f>
        <v>0</v>
      </c>
      <c r="L422" s="71">
        <f>igazgatás!L422+adók!L422+temető!L421+rendezvények!L421+'téli közf.'!L417+hosszúi.közf.!L422+'út üzemelt.'!L421+közvilágítás!L421+zöldterület!L421+'város-község'!L421+könyvtár!L421+közművelődés!L421+gyermekjólét!L421+'Egyéb szociális'!L421+'NEM KELL!!családseg.'!L421+civilszerv!L421</f>
        <v>0</v>
      </c>
      <c r="M422" s="71">
        <f>igazgatás!M422+adók!M422+temető!M421+rendezvények!M421+'téli közf.'!M417+hosszúi.közf.!M422+'út üzemelt.'!M421+közvilágítás!M421+zöldterület!M421+'város-község'!M421+könyvtár!M421+közművelődés!M421+gyermekjólét!M421+'Egyéb szociális'!M421+'NEM KELL!!családseg.'!M421+civilszerv!M421</f>
        <v>0</v>
      </c>
      <c r="N422" s="71">
        <f>igazgatás!N422+adók!N422+temető!N421+rendezvények!N421+'téli közf.'!N417+hosszúi.közf.!N422+'út üzemelt.'!N421+közvilágítás!N421+zöldterület!N421+'város-község'!N421+könyvtár!N421+közművelődés!N421+gyermekjólét!N421+'Egyéb szociális'!N421+'NEM KELL!!családseg.'!N421+civilszerv!N421+Fertőző!N421</f>
        <v>0</v>
      </c>
      <c r="O422" s="133" t="str">
        <f t="shared" si="20"/>
        <v xml:space="preserve"> </v>
      </c>
      <c r="P422" s="71">
        <f>igazgatás!P422+adók!P422+temető!P421+rendezvények!P421+'téli közf.'!P417+hosszúi.közf.!P422+'út üzemelt.'!P421+közvilágítás!P421+zöldterület!P421+'város-község'!P421+könyvtár!P421+közművelődés!P421+gyermekjólét!P421+'Egyéb szociális'!P421+'NEM KELL!!családseg.'!P421+civilszerv!P421+Fertőző!P421</f>
        <v>0</v>
      </c>
    </row>
    <row r="423" spans="1:16" ht="15" hidden="1" customHeight="1" x14ac:dyDescent="0.2">
      <c r="A423" s="383" t="s">
        <v>266</v>
      </c>
      <c r="B423" s="383"/>
      <c r="C423" s="5" t="s">
        <v>706</v>
      </c>
      <c r="D423" s="22" t="s">
        <v>705</v>
      </c>
      <c r="E423" s="29"/>
      <c r="F423" s="71">
        <f>igazgatás!F423+adók!F423+temető!F422+rendezvények!F422+'téli közf.'!F418+hosszúi.közf.!F423+'út üzemelt.'!F422+közvilágítás!F422+zöldterület!F422+'város-község'!F422+könyvtár!F422+közművelődés!F422+gyermekjólét!F422+'Egyéb szociális'!F422+'NEM KELL!!családseg.'!F422+civilszerv!F422</f>
        <v>0</v>
      </c>
      <c r="G423" s="71">
        <f>igazgatás!G423+adók!G423+temető!G422+rendezvények!G422+'téli közf.'!G418+hosszúi.közf.!G423+'út üzemelt.'!G422+közvilágítás!G422+zöldterület!G422+'város-község'!G422+könyvtár!G422+közművelődés!G422+gyermekjólét!G422+'Egyéb szociális'!G422+'NEM KELL!!családseg.'!G422+civilszerv!G422</f>
        <v>0</v>
      </c>
      <c r="H423" s="71">
        <f>igazgatás!H423+adók!H423+temető!H422+rendezvények!H422+'téli közf.'!H418+hosszúi.közf.!H423+'út üzemelt.'!H422+közvilágítás!H422+zöldterület!H422+'város-község'!H422+könyvtár!H422+közművelődés!H422+gyermekjólét!H422+'Egyéb szociális'!H422+'NEM KELL!!családseg.'!H422+civilszerv!H422</f>
        <v>0</v>
      </c>
      <c r="I423" s="71">
        <f>igazgatás!I423+adók!I423+temető!I422+rendezvények!I422+'téli közf.'!I418+hosszúi.közf.!I423+'út üzemelt.'!I422+közvilágítás!I422+zöldterület!I422+'város-község'!I422+könyvtár!I422+közművelődés!I422+gyermekjólét!I422+'Egyéb szociális'!I422+'NEM KELL!!családseg.'!I422+civilszerv!I422+Fertőző!I422</f>
        <v>0</v>
      </c>
      <c r="J423" s="133" t="str">
        <f t="shared" si="21"/>
        <v xml:space="preserve"> </v>
      </c>
      <c r="K423" s="71">
        <f>igazgatás!K423+adók!K423+temető!K422+rendezvények!K422+'téli közf.'!K418+hosszúi.közf.!K423+'út üzemelt.'!K422+közvilágítás!K422+zöldterület!K422+'város-község'!K422+könyvtár!K422+közművelődés!K422+gyermekjólét!K422+'Egyéb szociális'!K422+'NEM KELL!!családseg.'!K422+civilszerv!K422+Fertőző!K422</f>
        <v>0</v>
      </c>
      <c r="L423" s="71">
        <f>igazgatás!L423+adók!L423+temető!L422+rendezvények!L422+'téli közf.'!L418+hosszúi.közf.!L423+'út üzemelt.'!L422+közvilágítás!L422+zöldterület!L422+'város-község'!L422+könyvtár!L422+közművelődés!L422+gyermekjólét!L422+'Egyéb szociális'!L422+'NEM KELL!!családseg.'!L422+civilszerv!L422</f>
        <v>0</v>
      </c>
      <c r="M423" s="71">
        <f>igazgatás!M423+adók!M423+temető!M422+rendezvények!M422+'téli közf.'!M418+hosszúi.közf.!M423+'út üzemelt.'!M422+közvilágítás!M422+zöldterület!M422+'város-község'!M422+könyvtár!M422+közművelődés!M422+gyermekjólét!M422+'Egyéb szociális'!M422+'NEM KELL!!családseg.'!M422+civilszerv!M422</f>
        <v>0</v>
      </c>
      <c r="N423" s="71">
        <f>igazgatás!N423+adók!N423+temető!N422+rendezvények!N422+'téli közf.'!N418+hosszúi.közf.!N423+'út üzemelt.'!N422+közvilágítás!N422+zöldterület!N422+'város-község'!N422+könyvtár!N422+közművelődés!N422+gyermekjólét!N422+'Egyéb szociális'!N422+'NEM KELL!!családseg.'!N422+civilszerv!N422+Fertőző!N422</f>
        <v>0</v>
      </c>
      <c r="O423" s="133" t="str">
        <f t="shared" si="20"/>
        <v xml:space="preserve"> </v>
      </c>
      <c r="P423" s="71">
        <f>igazgatás!P423+adók!P423+temető!P422+rendezvények!P422+'téli közf.'!P418+hosszúi.közf.!P423+'út üzemelt.'!P422+közvilágítás!P422+zöldterület!P422+'város-község'!P422+könyvtár!P422+közművelődés!P422+gyermekjólét!P422+'Egyéb szociális'!P422+'NEM KELL!!családseg.'!P422+civilszerv!P422+Fertőző!P422</f>
        <v>0</v>
      </c>
    </row>
    <row r="424" spans="1:16" x14ac:dyDescent="0.2">
      <c r="A424" s="383" t="s">
        <v>269</v>
      </c>
      <c r="B424" s="383"/>
      <c r="C424" s="5" t="s">
        <v>707</v>
      </c>
      <c r="D424" s="22" t="s">
        <v>708</v>
      </c>
      <c r="E424" s="29"/>
      <c r="F424" s="71">
        <f>igazgatás!F424+adók!F424+temető!F423+rendezvények!F423+'téli közf.'!F419+hosszúi.közf.!F424+'út üzemelt.'!F423+közvilágítás!F423+zöldterület!F423+'város-község'!F423+könyvtár!F423+közművelődés!F423+gyermekjólét!F423+'Egyéb szociális'!F423+'NEM KELL!!családseg.'!F423+civilszerv!F423</f>
        <v>0</v>
      </c>
      <c r="G424" s="71">
        <f>igazgatás!G424+adók!G424+temető!G423+rendezvények!G423+'téli közf.'!G419+hosszúi.közf.!G424+'út üzemelt.'!G423+közvilágítás!G423+zöldterület!G423+'város-község'!G423+könyvtár!G423+közművelődés!G423+gyermekjólét!G423+'Egyéb szociális'!G423+'NEM KELL!!családseg.'!G423+civilszerv!G423</f>
        <v>0</v>
      </c>
      <c r="H424" s="71">
        <f>igazgatás!H424+adók!H424+temető!H423+rendezvények!H423+'téli közf.'!H419+hosszúi.közf.!H424+'út üzemelt.'!H423+közvilágítás!H423+zöldterület!H423+'város-község'!H423+könyvtár!H423+közművelődés!H423+gyermekjólét!H423+'Egyéb szociális'!H423+'NEM KELL!!családseg.'!H423+civilszerv!H423</f>
        <v>0</v>
      </c>
      <c r="I424" s="71">
        <f>igazgatás!I424+adók!I424+temető!I423+rendezvények!I423+'téli közf.'!I419+hosszúi.közf.!I424+'út üzemelt.'!I423+közvilágítás!I423+zöldterület!I423+'város-község'!I423+könyvtár!I423+közművelődés!I423+gyermekjólét!I423+'Egyéb szociális'!I423+'NEM KELL!!családseg.'!I423+civilszerv!I423+Fertőző!I423+'NEM KELL!Önkorm elsz.'!I423</f>
        <v>301506</v>
      </c>
      <c r="J424" s="133" t="str">
        <f t="shared" si="21"/>
        <v xml:space="preserve"> </v>
      </c>
      <c r="K424" s="71">
        <f>igazgatás!K424+adók!K424+temető!K423+rendezvények!K423+'téli közf.'!K419+hosszúi.közf.!K424+'út üzemelt.'!K423+közvilágítás!K423+zöldterület!K423+'város-község'!K423+könyvtár!K423+közművelődés!K423+gyermekjólét!K423+'Egyéb szociális'!K423+'NEM KELL!!családseg.'!K423+civilszerv!K423+Fertőző!K423+'NEM KELL!Önkorm elsz.'!K423</f>
        <v>0</v>
      </c>
      <c r="L424" s="71">
        <f>igazgatás!L424+adók!L424+temető!L423+rendezvények!L423+'téli közf.'!L419+hosszúi.közf.!L424+'út üzemelt.'!L423+közvilágítás!L423+zöldterület!L423+'város-község'!L423+könyvtár!L423+közművelődés!L423+gyermekjólét!L423+'Egyéb szociális'!L423+'NEM KELL!!családseg.'!L423+civilszerv!L423</f>
        <v>0</v>
      </c>
      <c r="M424" s="71">
        <f>igazgatás!M424+adók!M424+temető!M423+rendezvények!M423+'téli közf.'!M419+hosszúi.közf.!M424+'út üzemelt.'!M423+közvilágítás!M423+zöldterület!M423+'város-község'!M423+könyvtár!M423+közművelődés!M423+gyermekjólét!M423+'Egyéb szociális'!M423+'NEM KELL!!családseg.'!M423+civilszerv!M423</f>
        <v>0</v>
      </c>
      <c r="N424" s="71">
        <f>igazgatás!N424+adók!N424+temető!N423+rendezvények!N423+'téli közf.'!N419+hosszúi.közf.!N424+'út üzemelt.'!N423+közvilágítás!N423+zöldterület!N423+'város-község'!N423+könyvtár!N423+közművelődés!N423+gyermekjólét!N423+'Egyéb szociális'!N423+'NEM KELL!!családseg.'!N423+civilszerv!N423+Fertőző!N423+'NEM KELL!Önkorm elsz.'!N423</f>
        <v>0</v>
      </c>
      <c r="O424" s="133" t="str">
        <f t="shared" si="20"/>
        <v xml:space="preserve"> </v>
      </c>
      <c r="P424" s="71">
        <f>igazgatás!P424+adók!P424+temető!P423+rendezvények!P423+'téli közf.'!P419+hosszúi.közf.!P424+'út üzemelt.'!P423+közvilágítás!P423+zöldterület!P423+'város-község'!P423+könyvtár!P423+közművelődés!P423+gyermekjólét!P423+'Egyéb szociális'!P423+'NEM KELL!!családseg.'!P423+civilszerv!P423+Fertőző!P423+'NEM KELL!Önkorm elsz.'!P423</f>
        <v>0</v>
      </c>
    </row>
    <row r="425" spans="1:16" ht="25.5" hidden="1" customHeight="1" x14ac:dyDescent="0.2">
      <c r="A425" s="383" t="s">
        <v>271</v>
      </c>
      <c r="B425" s="383"/>
      <c r="C425" s="5" t="s">
        <v>709</v>
      </c>
      <c r="D425" s="22" t="s">
        <v>710</v>
      </c>
      <c r="E425" s="29"/>
      <c r="F425" s="71">
        <f>igazgatás!F425+adók!F425+temető!F424+rendezvények!F424+'téli közf.'!F420+hosszúi.közf.!F425+'út üzemelt.'!F424+közvilágítás!F424+zöldterület!F424+'város-község'!F424+könyvtár!F424+közművelődés!F424+gyermekjólét!F424+'Egyéb szociális'!F424+'NEM KELL!!családseg.'!F424+civilszerv!F424</f>
        <v>0</v>
      </c>
      <c r="G425" s="71">
        <f>igazgatás!G425+adók!G425+temető!G424+rendezvények!G424+'téli közf.'!G420+hosszúi.közf.!G425+'út üzemelt.'!G424+közvilágítás!G424+zöldterület!G424+'város-község'!G424+könyvtár!G424+közművelődés!G424+gyermekjólét!G424+'Egyéb szociális'!G424+'NEM KELL!!családseg.'!G424+civilszerv!G424</f>
        <v>0</v>
      </c>
      <c r="H425" s="71">
        <f>igazgatás!H425+adók!H425+temető!H424+rendezvények!H424+'téli közf.'!H420+hosszúi.közf.!H425+'út üzemelt.'!H424+közvilágítás!H424+zöldterület!H424+'város-község'!H424+könyvtár!H424+közművelődés!H424+gyermekjólét!H424+'Egyéb szociális'!H424+'NEM KELL!!családseg.'!H424+civilszerv!H424</f>
        <v>0</v>
      </c>
      <c r="I425" s="71">
        <f>igazgatás!I425+adók!I425+temető!I424+rendezvények!I424+'téli közf.'!I420+hosszúi.közf.!I425+'út üzemelt.'!I424+közvilágítás!I424+zöldterület!I424+'város-község'!I424+könyvtár!I424+közművelődés!I424+gyermekjólét!I424+'Egyéb szociális'!I424+'NEM KELL!!családseg.'!I424+civilszerv!I424+Fertőző!I424+'NEM KELL!Önkorm elsz.'!I424</f>
        <v>0</v>
      </c>
      <c r="J425" s="133" t="str">
        <f t="shared" si="21"/>
        <v xml:space="preserve"> </v>
      </c>
      <c r="K425" s="71">
        <f>igazgatás!K425+adók!K425+temető!K424+rendezvények!K424+'téli közf.'!K420+hosszúi.közf.!K425+'út üzemelt.'!K424+közvilágítás!K424+zöldterület!K424+'város-község'!K424+könyvtár!K424+közművelődés!K424+gyermekjólét!K424+'Egyéb szociális'!K424+'NEM KELL!!családseg.'!K424+civilszerv!K424+Fertőző!K424+'NEM KELL!Önkorm elsz.'!K424</f>
        <v>0</v>
      </c>
      <c r="L425" s="71">
        <f>igazgatás!L425+adók!L425+temető!L424+rendezvények!L424+'téli közf.'!L420+hosszúi.közf.!L425+'út üzemelt.'!L424+közvilágítás!L424+zöldterület!L424+'város-község'!L424+könyvtár!L424+közművelődés!L424+gyermekjólét!L424+'Egyéb szociális'!L424+'NEM KELL!!családseg.'!L424+civilszerv!L424</f>
        <v>0</v>
      </c>
      <c r="M425" s="71">
        <f>igazgatás!M425+adók!M425+temető!M424+rendezvények!M424+'téli közf.'!M420+hosszúi.közf.!M425+'út üzemelt.'!M424+közvilágítás!M424+zöldterület!M424+'város-község'!M424+könyvtár!M424+közművelődés!M424+gyermekjólét!M424+'Egyéb szociális'!M424+'NEM KELL!!családseg.'!M424+civilszerv!M424</f>
        <v>0</v>
      </c>
      <c r="N425" s="71">
        <f>igazgatás!N425+adók!N425+temető!N424+rendezvények!N424+'téli közf.'!N420+hosszúi.közf.!N425+'út üzemelt.'!N424+közvilágítás!N424+zöldterület!N424+'város-község'!N424+könyvtár!N424+közművelődés!N424+gyermekjólét!N424+'Egyéb szociális'!N424+'NEM KELL!!családseg.'!N424+civilszerv!N424+Fertőző!N424+'NEM KELL!Önkorm elsz.'!N424</f>
        <v>0</v>
      </c>
      <c r="O425" s="133" t="str">
        <f t="shared" si="20"/>
        <v xml:space="preserve"> </v>
      </c>
      <c r="P425" s="71">
        <f>igazgatás!P425+adók!P425+temető!P424+rendezvények!P424+'téli közf.'!P420+hosszúi.közf.!P425+'út üzemelt.'!P424+közvilágítás!P424+zöldterület!P424+'város-község'!P424+könyvtár!P424+közművelődés!P424+gyermekjólét!P424+'Egyéb szociális'!P424+'NEM KELL!!családseg.'!P424+civilszerv!P424+Fertőző!P424+'NEM KELL!Önkorm elsz.'!P424</f>
        <v>0</v>
      </c>
    </row>
    <row r="426" spans="1:16" ht="25.5" hidden="1" customHeight="1" x14ac:dyDescent="0.2">
      <c r="A426" s="383" t="s">
        <v>273</v>
      </c>
      <c r="B426" s="383"/>
      <c r="C426" s="5" t="s">
        <v>711</v>
      </c>
      <c r="D426" s="22" t="s">
        <v>712</v>
      </c>
      <c r="E426" s="29"/>
      <c r="F426" s="71">
        <f>igazgatás!F426+adók!F426+temető!F425+rendezvények!F425+'téli közf.'!F421+hosszúi.közf.!F426+'út üzemelt.'!F425+közvilágítás!F425+zöldterület!F425+'város-község'!F425+könyvtár!F425+közművelődés!F425+gyermekjólét!F425+'Egyéb szociális'!F425+'NEM KELL!!családseg.'!F425+civilszerv!F425</f>
        <v>0</v>
      </c>
      <c r="G426" s="71">
        <f>igazgatás!G426+adók!G426+temető!G425+rendezvények!G425+'téli közf.'!G421+hosszúi.közf.!G426+'út üzemelt.'!G425+közvilágítás!G425+zöldterület!G425+'város-község'!G425+könyvtár!G425+közművelődés!G425+gyermekjólét!G425+'Egyéb szociális'!G425+'NEM KELL!!családseg.'!G425+civilszerv!G425</f>
        <v>0</v>
      </c>
      <c r="H426" s="71">
        <f>igazgatás!H426+adók!H426+temető!H425+rendezvények!H425+'téli közf.'!H421+hosszúi.közf.!H426+'út üzemelt.'!H425+közvilágítás!H425+zöldterület!H425+'város-község'!H425+könyvtár!H425+közművelődés!H425+gyermekjólét!H425+'Egyéb szociális'!H425+'NEM KELL!!családseg.'!H425+civilszerv!H425</f>
        <v>0</v>
      </c>
      <c r="I426" s="71">
        <f>igazgatás!I426+adók!I426+temető!I425+rendezvények!I425+'téli közf.'!I421+hosszúi.közf.!I426+'út üzemelt.'!I425+közvilágítás!I425+zöldterület!I425+'város-község'!I425+könyvtár!I425+közművelődés!I425+gyermekjólét!I425+'Egyéb szociális'!I425+'NEM KELL!!családseg.'!I425+civilszerv!I425+Fertőző!I425+'NEM KELL!Önkorm elsz.'!I425</f>
        <v>0</v>
      </c>
      <c r="J426" s="133" t="str">
        <f t="shared" si="21"/>
        <v xml:space="preserve"> </v>
      </c>
      <c r="K426" s="71">
        <f>igazgatás!K426+adók!K426+temető!K425+rendezvények!K425+'téli közf.'!K421+hosszúi.közf.!K426+'út üzemelt.'!K425+közvilágítás!K425+zöldterület!K425+'város-község'!K425+könyvtár!K425+közművelődés!K425+gyermekjólét!K425+'Egyéb szociális'!K425+'NEM KELL!!családseg.'!K425+civilszerv!K425+Fertőző!K425+'NEM KELL!Önkorm elsz.'!K425</f>
        <v>0</v>
      </c>
      <c r="L426" s="71">
        <f>igazgatás!L426+adók!L426+temető!L425+rendezvények!L425+'téli közf.'!L421+hosszúi.közf.!L426+'út üzemelt.'!L425+közvilágítás!L425+zöldterület!L425+'város-község'!L425+könyvtár!L425+közművelődés!L425+gyermekjólét!L425+'Egyéb szociális'!L425+'NEM KELL!!családseg.'!L425+civilszerv!L425</f>
        <v>0</v>
      </c>
      <c r="M426" s="71">
        <f>igazgatás!M426+adók!M426+temető!M425+rendezvények!M425+'téli közf.'!M421+hosszúi.közf.!M426+'út üzemelt.'!M425+közvilágítás!M425+zöldterület!M425+'város-község'!M425+könyvtár!M425+közművelődés!M425+gyermekjólét!M425+'Egyéb szociális'!M425+'NEM KELL!!családseg.'!M425+civilszerv!M425</f>
        <v>0</v>
      </c>
      <c r="N426" s="71">
        <f>igazgatás!N426+adók!N426+temető!N425+rendezvények!N425+'téli közf.'!N421+hosszúi.közf.!N426+'út üzemelt.'!N425+közvilágítás!N425+zöldterület!N425+'város-község'!N425+könyvtár!N425+közművelődés!N425+gyermekjólét!N425+'Egyéb szociális'!N425+'NEM KELL!!családseg.'!N425+civilszerv!N425+Fertőző!N425+'NEM KELL!Önkorm elsz.'!N425</f>
        <v>0</v>
      </c>
      <c r="O426" s="133" t="str">
        <f t="shared" si="20"/>
        <v xml:space="preserve"> </v>
      </c>
      <c r="P426" s="71">
        <f>igazgatás!P426+adók!P426+temető!P425+rendezvények!P425+'téli közf.'!P421+hosszúi.közf.!P426+'út üzemelt.'!P425+közvilágítás!P425+zöldterület!P425+'város-község'!P425+könyvtár!P425+közművelődés!P425+gyermekjólét!P425+'Egyéb szociális'!P425+'NEM KELL!!családseg.'!P425+civilszerv!P425+Fertőző!P425+'NEM KELL!Önkorm elsz.'!P425</f>
        <v>0</v>
      </c>
    </row>
    <row r="427" spans="1:16" ht="15" hidden="1" customHeight="1" x14ac:dyDescent="0.2">
      <c r="A427" s="383" t="s">
        <v>275</v>
      </c>
      <c r="B427" s="383"/>
      <c r="C427" s="5" t="s">
        <v>37</v>
      </c>
      <c r="D427" s="22" t="s">
        <v>712</v>
      </c>
      <c r="E427" s="29"/>
      <c r="F427" s="71">
        <f>igazgatás!F427+adók!F427+temető!F426+rendezvények!F426+'téli közf.'!F422+hosszúi.közf.!F427+'út üzemelt.'!F426+közvilágítás!F426+zöldterület!F426+'város-község'!F426+könyvtár!F426+közművelődés!F426+gyermekjólét!F426+'Egyéb szociális'!F426+'NEM KELL!!családseg.'!F426+civilszerv!F426</f>
        <v>0</v>
      </c>
      <c r="G427" s="71">
        <f>igazgatás!G427+adók!G427+temető!G426+rendezvények!G426+'téli közf.'!G422+hosszúi.közf.!G427+'út üzemelt.'!G426+közvilágítás!G426+zöldterület!G426+'város-község'!G426+könyvtár!G426+közművelődés!G426+gyermekjólét!G426+'Egyéb szociális'!G426+'NEM KELL!!családseg.'!G426+civilszerv!G426</f>
        <v>0</v>
      </c>
      <c r="H427" s="71">
        <f>igazgatás!H427+adók!H427+temető!H426+rendezvények!H426+'téli közf.'!H422+hosszúi.közf.!H427+'út üzemelt.'!H426+közvilágítás!H426+zöldterület!H426+'város-község'!H426+könyvtár!H426+közművelődés!H426+gyermekjólét!H426+'Egyéb szociális'!H426+'NEM KELL!!családseg.'!H426+civilszerv!H426</f>
        <v>0</v>
      </c>
      <c r="I427" s="71">
        <f>igazgatás!I427+adók!I427+temető!I426+rendezvények!I426+'téli közf.'!I422+hosszúi.közf.!I427+'út üzemelt.'!I426+közvilágítás!I426+zöldterület!I426+'város-község'!I426+könyvtár!I426+közművelődés!I426+gyermekjólét!I426+'Egyéb szociális'!I426+'NEM KELL!!családseg.'!I426+civilszerv!I426+Fertőző!I426+'NEM KELL!Önkorm elsz.'!I426</f>
        <v>0</v>
      </c>
      <c r="J427" s="133" t="str">
        <f t="shared" si="21"/>
        <v xml:space="preserve"> </v>
      </c>
      <c r="K427" s="71">
        <f>igazgatás!K427+adók!K427+temető!K426+rendezvények!K426+'téli közf.'!K422+hosszúi.közf.!K427+'út üzemelt.'!K426+közvilágítás!K426+zöldterület!K426+'város-község'!K426+könyvtár!K426+közművelődés!K426+gyermekjólét!K426+'Egyéb szociális'!K426+'NEM KELL!!családseg.'!K426+civilszerv!K426+Fertőző!K426+'NEM KELL!Önkorm elsz.'!K426</f>
        <v>0</v>
      </c>
      <c r="L427" s="71">
        <f>igazgatás!L427+adók!L427+temető!L426+rendezvények!L426+'téli közf.'!L422+hosszúi.közf.!L427+'út üzemelt.'!L426+közvilágítás!L426+zöldterület!L426+'város-község'!L426+könyvtár!L426+közművelődés!L426+gyermekjólét!L426+'Egyéb szociális'!L426+'NEM KELL!!családseg.'!L426+civilszerv!L426</f>
        <v>0</v>
      </c>
      <c r="M427" s="71">
        <f>igazgatás!M427+adók!M427+temető!M426+rendezvények!M426+'téli közf.'!M422+hosszúi.közf.!M427+'út üzemelt.'!M426+közvilágítás!M426+zöldterület!M426+'város-község'!M426+könyvtár!M426+közművelődés!M426+gyermekjólét!M426+'Egyéb szociális'!M426+'NEM KELL!!családseg.'!M426+civilszerv!M426</f>
        <v>0</v>
      </c>
      <c r="N427" s="71">
        <f>igazgatás!N427+adók!N427+temető!N426+rendezvények!N426+'téli közf.'!N422+hosszúi.közf.!N427+'út üzemelt.'!N426+közvilágítás!N426+zöldterület!N426+'város-község'!N426+könyvtár!N426+közművelődés!N426+gyermekjólét!N426+'Egyéb szociális'!N426+'NEM KELL!!családseg.'!N426+civilszerv!N426+Fertőző!N426+'NEM KELL!Önkorm elsz.'!N426</f>
        <v>0</v>
      </c>
      <c r="O427" s="133" t="str">
        <f t="shared" si="20"/>
        <v xml:space="preserve"> </v>
      </c>
      <c r="P427" s="71">
        <f>igazgatás!P427+adók!P427+temető!P426+rendezvények!P426+'téli közf.'!P422+hosszúi.közf.!P427+'út üzemelt.'!P426+közvilágítás!P426+zöldterület!P426+'város-község'!P426+könyvtár!P426+közművelődés!P426+gyermekjólét!P426+'Egyéb szociális'!P426+'NEM KELL!!családseg.'!P426+civilszerv!P426+Fertőző!P426+'NEM KELL!Önkorm elsz.'!P426</f>
        <v>0</v>
      </c>
    </row>
    <row r="428" spans="1:16" ht="15" hidden="1" customHeight="1" x14ac:dyDescent="0.2">
      <c r="A428" s="383" t="s">
        <v>277</v>
      </c>
      <c r="B428" s="383"/>
      <c r="C428" s="5" t="s">
        <v>39</v>
      </c>
      <c r="D428" s="22" t="s">
        <v>712</v>
      </c>
      <c r="E428" s="29"/>
      <c r="F428" s="71">
        <f>igazgatás!F428+adók!F428+temető!F427+rendezvények!F427+'téli közf.'!F423+hosszúi.közf.!F428+'út üzemelt.'!F427+közvilágítás!F427+zöldterület!F427+'város-község'!F427+könyvtár!F427+közművelődés!F427+gyermekjólét!F427+'Egyéb szociális'!F427+'NEM KELL!!családseg.'!F427+civilszerv!F427</f>
        <v>0</v>
      </c>
      <c r="G428" s="71">
        <f>igazgatás!G428+adók!G428+temető!G427+rendezvények!G427+'téli közf.'!G423+hosszúi.közf.!G428+'út üzemelt.'!G427+közvilágítás!G427+zöldterület!G427+'város-község'!G427+könyvtár!G427+közművelődés!G427+gyermekjólét!G427+'Egyéb szociális'!G427+'NEM KELL!!családseg.'!G427+civilszerv!G427</f>
        <v>0</v>
      </c>
      <c r="H428" s="71">
        <f>igazgatás!H428+adók!H428+temető!H427+rendezvények!H427+'téli közf.'!H423+hosszúi.közf.!H428+'út üzemelt.'!H427+közvilágítás!H427+zöldterület!H427+'város-község'!H427+könyvtár!H427+közművelődés!H427+gyermekjólét!H427+'Egyéb szociális'!H427+'NEM KELL!!családseg.'!H427+civilszerv!H427</f>
        <v>0</v>
      </c>
      <c r="I428" s="71">
        <f>igazgatás!I428+adók!I428+temető!I427+rendezvények!I427+'téli közf.'!I423+hosszúi.közf.!I428+'út üzemelt.'!I427+közvilágítás!I427+zöldterület!I427+'város-község'!I427+könyvtár!I427+közművelődés!I427+gyermekjólét!I427+'Egyéb szociális'!I427+'NEM KELL!!családseg.'!I427+civilszerv!I427+Fertőző!I427+'NEM KELL!Önkorm elsz.'!I427</f>
        <v>0</v>
      </c>
      <c r="J428" s="133" t="str">
        <f t="shared" si="21"/>
        <v xml:space="preserve"> </v>
      </c>
      <c r="K428" s="71">
        <f>igazgatás!K428+adók!K428+temető!K427+rendezvények!K427+'téli közf.'!K423+hosszúi.közf.!K428+'út üzemelt.'!K427+közvilágítás!K427+zöldterület!K427+'város-község'!K427+könyvtár!K427+közművelődés!K427+gyermekjólét!K427+'Egyéb szociális'!K427+'NEM KELL!!családseg.'!K427+civilszerv!K427+Fertőző!K427+'NEM KELL!Önkorm elsz.'!K427</f>
        <v>0</v>
      </c>
      <c r="L428" s="71">
        <f>igazgatás!L428+adók!L428+temető!L427+rendezvények!L427+'téli közf.'!L423+hosszúi.közf.!L428+'út üzemelt.'!L427+közvilágítás!L427+zöldterület!L427+'város-község'!L427+könyvtár!L427+közművelődés!L427+gyermekjólét!L427+'Egyéb szociális'!L427+'NEM KELL!!családseg.'!L427+civilszerv!L427</f>
        <v>0</v>
      </c>
      <c r="M428" s="71">
        <f>igazgatás!M428+adók!M428+temető!M427+rendezvények!M427+'téli közf.'!M423+hosszúi.közf.!M428+'út üzemelt.'!M427+közvilágítás!M427+zöldterület!M427+'város-község'!M427+könyvtár!M427+közművelődés!M427+gyermekjólét!M427+'Egyéb szociális'!M427+'NEM KELL!!családseg.'!M427+civilszerv!M427</f>
        <v>0</v>
      </c>
      <c r="N428" s="71">
        <f>igazgatás!N428+adók!N428+temető!N427+rendezvények!N427+'téli közf.'!N423+hosszúi.közf.!N428+'út üzemelt.'!N427+közvilágítás!N427+zöldterület!N427+'város-község'!N427+könyvtár!N427+közművelődés!N427+gyermekjólét!N427+'Egyéb szociális'!N427+'NEM KELL!!családseg.'!N427+civilszerv!N427+Fertőző!N427+'NEM KELL!Önkorm elsz.'!N427</f>
        <v>0</v>
      </c>
      <c r="O428" s="133" t="str">
        <f t="shared" si="20"/>
        <v xml:space="preserve"> </v>
      </c>
      <c r="P428" s="71">
        <f>igazgatás!P428+adók!P428+temető!P427+rendezvények!P427+'téli közf.'!P423+hosszúi.közf.!P428+'út üzemelt.'!P427+közvilágítás!P427+zöldterület!P427+'város-község'!P427+könyvtár!P427+közművelődés!P427+gyermekjólét!P427+'Egyéb szociális'!P427+'NEM KELL!!családseg.'!P427+civilszerv!P427+Fertőző!P427+'NEM KELL!Önkorm elsz.'!P427</f>
        <v>0</v>
      </c>
    </row>
    <row r="429" spans="1:16" ht="25.5" hidden="1" customHeight="1" x14ac:dyDescent="0.2">
      <c r="A429" s="383" t="s">
        <v>280</v>
      </c>
      <c r="B429" s="383"/>
      <c r="C429" s="5" t="s">
        <v>41</v>
      </c>
      <c r="D429" s="22" t="s">
        <v>712</v>
      </c>
      <c r="E429" s="29"/>
      <c r="F429" s="71">
        <f>igazgatás!F429+adók!F429+temető!F428+rendezvények!F428+'téli közf.'!F424+hosszúi.közf.!F429+'út üzemelt.'!F428+közvilágítás!F428+zöldterület!F428+'város-község'!F428+könyvtár!F428+közművelődés!F428+gyermekjólét!F428+'Egyéb szociális'!F428+'NEM KELL!!családseg.'!F428+civilszerv!F428</f>
        <v>0</v>
      </c>
      <c r="G429" s="71">
        <f>igazgatás!G429+adók!G429+temető!G428+rendezvények!G428+'téli közf.'!G424+hosszúi.közf.!G429+'út üzemelt.'!G428+közvilágítás!G428+zöldterület!G428+'város-község'!G428+könyvtár!G428+közművelődés!G428+gyermekjólét!G428+'Egyéb szociális'!G428+'NEM KELL!!családseg.'!G428+civilszerv!G428</f>
        <v>0</v>
      </c>
      <c r="H429" s="71">
        <f>igazgatás!H429+adók!H429+temető!H428+rendezvények!H428+'téli közf.'!H424+hosszúi.közf.!H429+'út üzemelt.'!H428+közvilágítás!H428+zöldterület!H428+'város-község'!H428+könyvtár!H428+közművelődés!H428+gyermekjólét!H428+'Egyéb szociális'!H428+'NEM KELL!!családseg.'!H428+civilszerv!H428</f>
        <v>0</v>
      </c>
      <c r="I429" s="71">
        <f>igazgatás!I429+adók!I429+temető!I428+rendezvények!I428+'téli közf.'!I424+hosszúi.közf.!I429+'út üzemelt.'!I428+közvilágítás!I428+zöldterület!I428+'város-község'!I428+könyvtár!I428+közművelődés!I428+gyermekjólét!I428+'Egyéb szociális'!I428+'NEM KELL!!családseg.'!I428+civilszerv!I428+Fertőző!I428+'NEM KELL!Önkorm elsz.'!I428</f>
        <v>0</v>
      </c>
      <c r="J429" s="133" t="str">
        <f t="shared" si="21"/>
        <v xml:space="preserve"> </v>
      </c>
      <c r="K429" s="71">
        <f>igazgatás!K429+adók!K429+temető!K428+rendezvények!K428+'téli közf.'!K424+hosszúi.közf.!K429+'út üzemelt.'!K428+közvilágítás!K428+zöldterület!K428+'város-község'!K428+könyvtár!K428+közművelődés!K428+gyermekjólét!K428+'Egyéb szociális'!K428+'NEM KELL!!családseg.'!K428+civilszerv!K428+Fertőző!K428+'NEM KELL!Önkorm elsz.'!K428</f>
        <v>0</v>
      </c>
      <c r="L429" s="71">
        <f>igazgatás!L429+adók!L429+temető!L428+rendezvények!L428+'téli közf.'!L424+hosszúi.közf.!L429+'út üzemelt.'!L428+közvilágítás!L428+zöldterület!L428+'város-község'!L428+könyvtár!L428+közművelődés!L428+gyermekjólét!L428+'Egyéb szociális'!L428+'NEM KELL!!családseg.'!L428+civilszerv!L428</f>
        <v>0</v>
      </c>
      <c r="M429" s="71">
        <f>igazgatás!M429+adók!M429+temető!M428+rendezvények!M428+'téli közf.'!M424+hosszúi.közf.!M429+'út üzemelt.'!M428+közvilágítás!M428+zöldterület!M428+'város-község'!M428+könyvtár!M428+közművelődés!M428+gyermekjólét!M428+'Egyéb szociális'!M428+'NEM KELL!!családseg.'!M428+civilszerv!M428</f>
        <v>0</v>
      </c>
      <c r="N429" s="71">
        <f>igazgatás!N429+adók!N429+temető!N428+rendezvények!N428+'téli közf.'!N424+hosszúi.közf.!N429+'út üzemelt.'!N428+közvilágítás!N428+zöldterület!N428+'város-község'!N428+könyvtár!N428+közművelődés!N428+gyermekjólét!N428+'Egyéb szociális'!N428+'NEM KELL!!családseg.'!N428+civilszerv!N428+Fertőző!N428+'NEM KELL!Önkorm elsz.'!N428</f>
        <v>0</v>
      </c>
      <c r="O429" s="133" t="str">
        <f t="shared" si="20"/>
        <v xml:space="preserve"> </v>
      </c>
      <c r="P429" s="71">
        <f>igazgatás!P429+adók!P429+temető!P428+rendezvények!P428+'téli közf.'!P424+hosszúi.közf.!P429+'út üzemelt.'!P428+közvilágítás!P428+zöldterület!P428+'város-község'!P428+könyvtár!P428+közművelődés!P428+gyermekjólét!P428+'Egyéb szociális'!P428+'NEM KELL!!családseg.'!P428+civilszerv!P428+Fertőző!P428+'NEM KELL!Önkorm elsz.'!P428</f>
        <v>0</v>
      </c>
    </row>
    <row r="430" spans="1:16" ht="15" hidden="1" customHeight="1" x14ac:dyDescent="0.2">
      <c r="A430" s="383" t="s">
        <v>282</v>
      </c>
      <c r="B430" s="383"/>
      <c r="C430" s="5" t="s">
        <v>43</v>
      </c>
      <c r="D430" s="22" t="s">
        <v>712</v>
      </c>
      <c r="E430" s="29"/>
      <c r="F430" s="71">
        <f>igazgatás!F430+adók!F430+temető!F429+rendezvények!F429+'téli közf.'!F425+hosszúi.közf.!F430+'út üzemelt.'!F429+közvilágítás!F429+zöldterület!F429+'város-község'!F429+könyvtár!F429+közművelődés!F429+gyermekjólét!F429+'Egyéb szociális'!F429+'NEM KELL!!családseg.'!F429+civilszerv!F429</f>
        <v>0</v>
      </c>
      <c r="G430" s="71">
        <f>igazgatás!G430+adók!G430+temető!G429+rendezvények!G429+'téli közf.'!G425+hosszúi.közf.!G430+'út üzemelt.'!G429+közvilágítás!G429+zöldterület!G429+'város-község'!G429+könyvtár!G429+közművelődés!G429+gyermekjólét!G429+'Egyéb szociális'!G429+'NEM KELL!!családseg.'!G429+civilszerv!G429</f>
        <v>0</v>
      </c>
      <c r="H430" s="71">
        <f>igazgatás!H430+adók!H430+temető!H429+rendezvények!H429+'téli közf.'!H425+hosszúi.közf.!H430+'út üzemelt.'!H429+közvilágítás!H429+zöldterület!H429+'város-község'!H429+könyvtár!H429+közművelődés!H429+gyermekjólét!H429+'Egyéb szociális'!H429+'NEM KELL!!családseg.'!H429+civilszerv!H429</f>
        <v>0</v>
      </c>
      <c r="I430" s="71">
        <f>igazgatás!I430+adók!I430+temető!I429+rendezvények!I429+'téli közf.'!I425+hosszúi.közf.!I430+'út üzemelt.'!I429+közvilágítás!I429+zöldterület!I429+'város-község'!I429+könyvtár!I429+közművelődés!I429+gyermekjólét!I429+'Egyéb szociális'!I429+'NEM KELL!!családseg.'!I429+civilszerv!I429+Fertőző!I429+'NEM KELL!Önkorm elsz.'!I429</f>
        <v>0</v>
      </c>
      <c r="J430" s="133" t="str">
        <f t="shared" si="21"/>
        <v xml:space="preserve"> </v>
      </c>
      <c r="K430" s="71">
        <f>igazgatás!K430+adók!K430+temető!K429+rendezvények!K429+'téli közf.'!K425+hosszúi.közf.!K430+'út üzemelt.'!K429+közvilágítás!K429+zöldterület!K429+'város-község'!K429+könyvtár!K429+közművelődés!K429+gyermekjólét!K429+'Egyéb szociális'!K429+'NEM KELL!!családseg.'!K429+civilszerv!K429+Fertőző!K429+'NEM KELL!Önkorm elsz.'!K429</f>
        <v>0</v>
      </c>
      <c r="L430" s="71">
        <f>igazgatás!L430+adók!L430+temető!L429+rendezvények!L429+'téli közf.'!L425+hosszúi.közf.!L430+'út üzemelt.'!L429+közvilágítás!L429+zöldterület!L429+'város-község'!L429+könyvtár!L429+közművelődés!L429+gyermekjólét!L429+'Egyéb szociális'!L429+'NEM KELL!!családseg.'!L429+civilszerv!L429</f>
        <v>0</v>
      </c>
      <c r="M430" s="71">
        <f>igazgatás!M430+adók!M430+temető!M429+rendezvények!M429+'téli közf.'!M425+hosszúi.közf.!M430+'út üzemelt.'!M429+közvilágítás!M429+zöldterület!M429+'város-község'!M429+könyvtár!M429+közművelődés!M429+gyermekjólét!M429+'Egyéb szociális'!M429+'NEM KELL!!családseg.'!M429+civilszerv!M429</f>
        <v>0</v>
      </c>
      <c r="N430" s="71">
        <f>igazgatás!N430+adók!N430+temető!N429+rendezvények!N429+'téli közf.'!N425+hosszúi.közf.!N430+'út üzemelt.'!N429+közvilágítás!N429+zöldterület!N429+'város-község'!N429+könyvtár!N429+közművelődés!N429+gyermekjólét!N429+'Egyéb szociális'!N429+'NEM KELL!!családseg.'!N429+civilszerv!N429+Fertőző!N429+'NEM KELL!Önkorm elsz.'!N429</f>
        <v>0</v>
      </c>
      <c r="O430" s="133" t="str">
        <f t="shared" si="20"/>
        <v xml:space="preserve"> </v>
      </c>
      <c r="P430" s="71">
        <f>igazgatás!P430+adók!P430+temető!P429+rendezvények!P429+'téli közf.'!P425+hosszúi.közf.!P430+'út üzemelt.'!P429+közvilágítás!P429+zöldterület!P429+'város-község'!P429+könyvtár!P429+közművelődés!P429+gyermekjólét!P429+'Egyéb szociális'!P429+'NEM KELL!!családseg.'!P429+civilszerv!P429+Fertőző!P429+'NEM KELL!Önkorm elsz.'!P429</f>
        <v>0</v>
      </c>
    </row>
    <row r="431" spans="1:16" ht="15" hidden="1" customHeight="1" x14ac:dyDescent="0.2">
      <c r="A431" s="383" t="s">
        <v>284</v>
      </c>
      <c r="B431" s="383"/>
      <c r="C431" s="5" t="s">
        <v>45</v>
      </c>
      <c r="D431" s="22" t="s">
        <v>712</v>
      </c>
      <c r="E431" s="29"/>
      <c r="F431" s="71">
        <f>igazgatás!F431+adók!F431+temető!F430+rendezvények!F430+'téli közf.'!F426+hosszúi.közf.!F431+'út üzemelt.'!F430+közvilágítás!F430+zöldterület!F430+'város-község'!F430+könyvtár!F430+közművelődés!F430+gyermekjólét!F430+'Egyéb szociális'!F430+'NEM KELL!!családseg.'!F430+civilszerv!F430</f>
        <v>0</v>
      </c>
      <c r="G431" s="71">
        <f>igazgatás!G431+adók!G431+temető!G430+rendezvények!G430+'téli közf.'!G426+hosszúi.közf.!G431+'út üzemelt.'!G430+közvilágítás!G430+zöldterület!G430+'város-község'!G430+könyvtár!G430+közművelődés!G430+gyermekjólét!G430+'Egyéb szociális'!G430+'NEM KELL!!családseg.'!G430+civilszerv!G430</f>
        <v>0</v>
      </c>
      <c r="H431" s="71">
        <f>igazgatás!H431+adók!H431+temető!H430+rendezvények!H430+'téli közf.'!H426+hosszúi.közf.!H431+'út üzemelt.'!H430+közvilágítás!H430+zöldterület!H430+'város-község'!H430+könyvtár!H430+közművelődés!H430+gyermekjólét!H430+'Egyéb szociális'!H430+'NEM KELL!!családseg.'!H430+civilszerv!H430</f>
        <v>0</v>
      </c>
      <c r="I431" s="71">
        <f>igazgatás!I431+adók!I431+temető!I430+rendezvények!I430+'téli közf.'!I426+hosszúi.közf.!I431+'út üzemelt.'!I430+közvilágítás!I430+zöldterület!I430+'város-község'!I430+könyvtár!I430+közművelődés!I430+gyermekjólét!I430+'Egyéb szociális'!I430+'NEM KELL!!családseg.'!I430+civilszerv!I430+Fertőző!I430+'NEM KELL!Önkorm elsz.'!I430</f>
        <v>0</v>
      </c>
      <c r="J431" s="133" t="str">
        <f t="shared" si="21"/>
        <v xml:space="preserve"> </v>
      </c>
      <c r="K431" s="71">
        <f>igazgatás!K431+adók!K431+temető!K430+rendezvények!K430+'téli közf.'!K426+hosszúi.közf.!K431+'út üzemelt.'!K430+közvilágítás!K430+zöldterület!K430+'város-község'!K430+könyvtár!K430+közművelődés!K430+gyermekjólét!K430+'Egyéb szociális'!K430+'NEM KELL!!családseg.'!K430+civilszerv!K430+Fertőző!K430+'NEM KELL!Önkorm elsz.'!K430</f>
        <v>0</v>
      </c>
      <c r="L431" s="71">
        <f>igazgatás!L431+adók!L431+temető!L430+rendezvények!L430+'téli közf.'!L426+hosszúi.közf.!L431+'út üzemelt.'!L430+közvilágítás!L430+zöldterület!L430+'város-község'!L430+könyvtár!L430+közművelődés!L430+gyermekjólét!L430+'Egyéb szociális'!L430+'NEM KELL!!családseg.'!L430+civilszerv!L430</f>
        <v>0</v>
      </c>
      <c r="M431" s="71">
        <f>igazgatás!M431+adók!M431+temető!M430+rendezvények!M430+'téli közf.'!M426+hosszúi.közf.!M431+'út üzemelt.'!M430+közvilágítás!M430+zöldterület!M430+'város-község'!M430+könyvtár!M430+közművelődés!M430+gyermekjólét!M430+'Egyéb szociális'!M430+'NEM KELL!!családseg.'!M430+civilszerv!M430</f>
        <v>0</v>
      </c>
      <c r="N431" s="71">
        <f>igazgatás!N431+adók!N431+temető!N430+rendezvények!N430+'téli közf.'!N426+hosszúi.közf.!N431+'út üzemelt.'!N430+közvilágítás!N430+zöldterület!N430+'város-község'!N430+könyvtár!N430+közművelődés!N430+gyermekjólét!N430+'Egyéb szociális'!N430+'NEM KELL!!családseg.'!N430+civilszerv!N430+Fertőző!N430+'NEM KELL!Önkorm elsz.'!N430</f>
        <v>0</v>
      </c>
      <c r="O431" s="133" t="str">
        <f t="shared" si="20"/>
        <v xml:space="preserve"> </v>
      </c>
      <c r="P431" s="71">
        <f>igazgatás!P431+adók!P431+temető!P430+rendezvények!P430+'téli közf.'!P426+hosszúi.közf.!P431+'út üzemelt.'!P430+közvilágítás!P430+zöldterület!P430+'város-község'!P430+könyvtár!P430+közművelődés!P430+gyermekjólét!P430+'Egyéb szociális'!P430+'NEM KELL!!családseg.'!P430+civilszerv!P430+Fertőző!P430+'NEM KELL!Önkorm elsz.'!P430</f>
        <v>0</v>
      </c>
    </row>
    <row r="432" spans="1:16" ht="15" hidden="1" customHeight="1" x14ac:dyDescent="0.2">
      <c r="A432" s="383" t="s">
        <v>286</v>
      </c>
      <c r="B432" s="383"/>
      <c r="C432" s="5" t="s">
        <v>47</v>
      </c>
      <c r="D432" s="22" t="s">
        <v>712</v>
      </c>
      <c r="E432" s="29"/>
      <c r="F432" s="71">
        <f>igazgatás!F432+adók!F432+temető!F431+rendezvények!F431+'téli közf.'!F427+hosszúi.közf.!F432+'út üzemelt.'!F431+közvilágítás!F431+zöldterület!F431+'város-község'!F431+könyvtár!F431+közművelődés!F431+gyermekjólét!F431+'Egyéb szociális'!F431+'NEM KELL!!családseg.'!F431+civilszerv!F431</f>
        <v>0</v>
      </c>
      <c r="G432" s="71">
        <f>igazgatás!G432+adók!G432+temető!G431+rendezvények!G431+'téli közf.'!G427+hosszúi.közf.!G432+'út üzemelt.'!G431+közvilágítás!G431+zöldterület!G431+'város-község'!G431+könyvtár!G431+közművelődés!G431+gyermekjólét!G431+'Egyéb szociális'!G431+'NEM KELL!!családseg.'!G431+civilszerv!G431</f>
        <v>0</v>
      </c>
      <c r="H432" s="71">
        <f>igazgatás!H432+adók!H432+temető!H431+rendezvények!H431+'téli közf.'!H427+hosszúi.közf.!H432+'út üzemelt.'!H431+közvilágítás!H431+zöldterület!H431+'város-község'!H431+könyvtár!H431+közművelődés!H431+gyermekjólét!H431+'Egyéb szociális'!H431+'NEM KELL!!családseg.'!H431+civilszerv!H431</f>
        <v>0</v>
      </c>
      <c r="I432" s="71">
        <f>igazgatás!I432+adók!I432+temető!I431+rendezvények!I431+'téli közf.'!I427+hosszúi.közf.!I432+'út üzemelt.'!I431+közvilágítás!I431+zöldterület!I431+'város-község'!I431+könyvtár!I431+közművelődés!I431+gyermekjólét!I431+'Egyéb szociális'!I431+'NEM KELL!!családseg.'!I431+civilszerv!I431+Fertőző!I431+'NEM KELL!Önkorm elsz.'!I431</f>
        <v>0</v>
      </c>
      <c r="J432" s="133" t="str">
        <f t="shared" si="21"/>
        <v xml:space="preserve"> </v>
      </c>
      <c r="K432" s="71">
        <f>igazgatás!K432+adók!K432+temető!K431+rendezvények!K431+'téli közf.'!K427+hosszúi.közf.!K432+'út üzemelt.'!K431+közvilágítás!K431+zöldterület!K431+'város-község'!K431+könyvtár!K431+közművelődés!K431+gyermekjólét!K431+'Egyéb szociális'!K431+'NEM KELL!!családseg.'!K431+civilszerv!K431+Fertőző!K431+'NEM KELL!Önkorm elsz.'!K431</f>
        <v>0</v>
      </c>
      <c r="L432" s="71">
        <f>igazgatás!L432+adók!L432+temető!L431+rendezvények!L431+'téli közf.'!L427+hosszúi.közf.!L432+'út üzemelt.'!L431+közvilágítás!L431+zöldterület!L431+'város-község'!L431+könyvtár!L431+közművelődés!L431+gyermekjólét!L431+'Egyéb szociális'!L431+'NEM KELL!!családseg.'!L431+civilszerv!L431</f>
        <v>0</v>
      </c>
      <c r="M432" s="71">
        <f>igazgatás!M432+adók!M432+temető!M431+rendezvények!M431+'téli közf.'!M427+hosszúi.közf.!M432+'út üzemelt.'!M431+közvilágítás!M431+zöldterület!M431+'város-község'!M431+könyvtár!M431+közművelődés!M431+gyermekjólét!M431+'Egyéb szociális'!M431+'NEM KELL!!családseg.'!M431+civilszerv!M431</f>
        <v>0</v>
      </c>
      <c r="N432" s="71">
        <f>igazgatás!N432+adók!N432+temető!N431+rendezvények!N431+'téli közf.'!N427+hosszúi.közf.!N432+'út üzemelt.'!N431+közvilágítás!N431+zöldterület!N431+'város-község'!N431+könyvtár!N431+közművelődés!N431+gyermekjólét!N431+'Egyéb szociális'!N431+'NEM KELL!!családseg.'!N431+civilszerv!N431+Fertőző!N431+'NEM KELL!Önkorm elsz.'!N431</f>
        <v>0</v>
      </c>
      <c r="O432" s="133" t="str">
        <f t="shared" si="20"/>
        <v xml:space="preserve"> </v>
      </c>
      <c r="P432" s="71">
        <f>igazgatás!P432+adók!P432+temető!P431+rendezvények!P431+'téli közf.'!P427+hosszúi.közf.!P432+'út üzemelt.'!P431+közvilágítás!P431+zöldterület!P431+'város-község'!P431+könyvtár!P431+közművelődés!P431+gyermekjólét!P431+'Egyéb szociális'!P431+'NEM KELL!!családseg.'!P431+civilszerv!P431+Fertőző!P431+'NEM KELL!Önkorm elsz.'!P431</f>
        <v>0</v>
      </c>
    </row>
    <row r="433" spans="1:16" ht="15" hidden="1" customHeight="1" x14ac:dyDescent="0.2">
      <c r="A433" s="383" t="s">
        <v>288</v>
      </c>
      <c r="B433" s="383"/>
      <c r="C433" s="5" t="s">
        <v>49</v>
      </c>
      <c r="D433" s="22" t="s">
        <v>712</v>
      </c>
      <c r="E433" s="29"/>
      <c r="F433" s="71">
        <f>igazgatás!F433+adók!F433+temető!F432+rendezvények!F432+'téli közf.'!F428+hosszúi.közf.!F433+'út üzemelt.'!F432+közvilágítás!F432+zöldterület!F432+'város-község'!F432+könyvtár!F432+közművelődés!F432+gyermekjólét!F432+'Egyéb szociális'!F432+'NEM KELL!!családseg.'!F432+civilszerv!F432</f>
        <v>0</v>
      </c>
      <c r="G433" s="71">
        <f>igazgatás!G433+adók!G433+temető!G432+rendezvények!G432+'téli közf.'!G428+hosszúi.közf.!G433+'út üzemelt.'!G432+közvilágítás!G432+zöldterület!G432+'város-község'!G432+könyvtár!G432+közművelődés!G432+gyermekjólét!G432+'Egyéb szociális'!G432+'NEM KELL!!családseg.'!G432+civilszerv!G432</f>
        <v>0</v>
      </c>
      <c r="H433" s="71">
        <f>igazgatás!H433+adók!H433+temető!H432+rendezvények!H432+'téli közf.'!H428+hosszúi.közf.!H433+'út üzemelt.'!H432+közvilágítás!H432+zöldterület!H432+'város-község'!H432+könyvtár!H432+közművelődés!H432+gyermekjólét!H432+'Egyéb szociális'!H432+'NEM KELL!!családseg.'!H432+civilszerv!H432</f>
        <v>0</v>
      </c>
      <c r="I433" s="71">
        <f>igazgatás!I433+adók!I433+temető!I432+rendezvények!I432+'téli közf.'!I428+hosszúi.közf.!I433+'út üzemelt.'!I432+közvilágítás!I432+zöldterület!I432+'város-község'!I432+könyvtár!I432+közművelődés!I432+gyermekjólét!I432+'Egyéb szociális'!I432+'NEM KELL!!családseg.'!I432+civilszerv!I432+Fertőző!I432+'NEM KELL!Önkorm elsz.'!I432</f>
        <v>0</v>
      </c>
      <c r="J433" s="133" t="str">
        <f t="shared" si="21"/>
        <v xml:space="preserve"> </v>
      </c>
      <c r="K433" s="71">
        <f>igazgatás!K433+adók!K433+temető!K432+rendezvények!K432+'téli közf.'!K428+hosszúi.közf.!K433+'út üzemelt.'!K432+közvilágítás!K432+zöldterület!K432+'város-község'!K432+könyvtár!K432+közművelődés!K432+gyermekjólét!K432+'Egyéb szociális'!K432+'NEM KELL!!családseg.'!K432+civilszerv!K432+Fertőző!K432+'NEM KELL!Önkorm elsz.'!K432</f>
        <v>0</v>
      </c>
      <c r="L433" s="71">
        <f>igazgatás!L433+adók!L433+temető!L432+rendezvények!L432+'téli közf.'!L428+hosszúi.közf.!L433+'út üzemelt.'!L432+közvilágítás!L432+zöldterület!L432+'város-község'!L432+könyvtár!L432+közművelődés!L432+gyermekjólét!L432+'Egyéb szociális'!L432+'NEM KELL!!családseg.'!L432+civilszerv!L432</f>
        <v>0</v>
      </c>
      <c r="M433" s="71">
        <f>igazgatás!M433+adók!M433+temető!M432+rendezvények!M432+'téli közf.'!M428+hosszúi.közf.!M433+'út üzemelt.'!M432+közvilágítás!M432+zöldterület!M432+'város-község'!M432+könyvtár!M432+közművelődés!M432+gyermekjólét!M432+'Egyéb szociális'!M432+'NEM KELL!!családseg.'!M432+civilszerv!M432</f>
        <v>0</v>
      </c>
      <c r="N433" s="71">
        <f>igazgatás!N433+adók!N433+temető!N432+rendezvények!N432+'téli közf.'!N428+hosszúi.közf.!N433+'út üzemelt.'!N432+közvilágítás!N432+zöldterület!N432+'város-község'!N432+könyvtár!N432+közművelődés!N432+gyermekjólét!N432+'Egyéb szociális'!N432+'NEM KELL!!családseg.'!N432+civilszerv!N432+Fertőző!N432+'NEM KELL!Önkorm elsz.'!N432</f>
        <v>0</v>
      </c>
      <c r="O433" s="133" t="str">
        <f t="shared" si="20"/>
        <v xml:space="preserve"> </v>
      </c>
      <c r="P433" s="71">
        <f>igazgatás!P433+adók!P433+temető!P432+rendezvények!P432+'téli közf.'!P428+hosszúi.közf.!P433+'út üzemelt.'!P432+közvilágítás!P432+zöldterület!P432+'város-község'!P432+könyvtár!P432+közművelődés!P432+gyermekjólét!P432+'Egyéb szociális'!P432+'NEM KELL!!családseg.'!P432+civilszerv!P432+Fertőző!P432+'NEM KELL!Önkorm elsz.'!P432</f>
        <v>0</v>
      </c>
    </row>
    <row r="434" spans="1:16" ht="15" hidden="1" customHeight="1" x14ac:dyDescent="0.2">
      <c r="A434" s="383" t="s">
        <v>290</v>
      </c>
      <c r="B434" s="383"/>
      <c r="C434" s="5" t="s">
        <v>51</v>
      </c>
      <c r="D434" s="22" t="s">
        <v>712</v>
      </c>
      <c r="E434" s="29"/>
      <c r="F434" s="71">
        <f>igazgatás!F434+adók!F434+temető!F433+rendezvények!F433+'téli közf.'!F429+hosszúi.közf.!F434+'út üzemelt.'!F433+közvilágítás!F433+zöldterület!F433+'város-község'!F433+könyvtár!F433+közművelődés!F433+gyermekjólét!F433+'Egyéb szociális'!F433+'NEM KELL!!családseg.'!F433+civilszerv!F433</f>
        <v>0</v>
      </c>
      <c r="G434" s="71">
        <f>igazgatás!G434+adók!G434+temető!G433+rendezvények!G433+'téli közf.'!G429+hosszúi.közf.!G434+'út üzemelt.'!G433+közvilágítás!G433+zöldterület!G433+'város-község'!G433+könyvtár!G433+közművelődés!G433+gyermekjólét!G433+'Egyéb szociális'!G433+'NEM KELL!!családseg.'!G433+civilszerv!G433</f>
        <v>0</v>
      </c>
      <c r="H434" s="71">
        <f>igazgatás!H434+adók!H434+temető!H433+rendezvények!H433+'téli közf.'!H429+hosszúi.közf.!H434+'út üzemelt.'!H433+közvilágítás!H433+zöldterület!H433+'város-község'!H433+könyvtár!H433+közművelődés!H433+gyermekjólét!H433+'Egyéb szociális'!H433+'NEM KELL!!családseg.'!H433+civilszerv!H433</f>
        <v>0</v>
      </c>
      <c r="I434" s="71">
        <f>igazgatás!I434+adók!I434+temető!I433+rendezvények!I433+'téli közf.'!I429+hosszúi.közf.!I434+'út üzemelt.'!I433+közvilágítás!I433+zöldterület!I433+'város-község'!I433+könyvtár!I433+közművelődés!I433+gyermekjólét!I433+'Egyéb szociális'!I433+'NEM KELL!!családseg.'!I433+civilszerv!I433+Fertőző!I433+'NEM KELL!Önkorm elsz.'!I433</f>
        <v>0</v>
      </c>
      <c r="J434" s="133" t="str">
        <f t="shared" si="21"/>
        <v xml:space="preserve"> </v>
      </c>
      <c r="K434" s="71">
        <f>igazgatás!K434+adók!K434+temető!K433+rendezvények!K433+'téli közf.'!K429+hosszúi.közf.!K434+'út üzemelt.'!K433+közvilágítás!K433+zöldterület!K433+'város-község'!K433+könyvtár!K433+közművelődés!K433+gyermekjólét!K433+'Egyéb szociális'!K433+'NEM KELL!!családseg.'!K433+civilszerv!K433+Fertőző!K433+'NEM KELL!Önkorm elsz.'!K433</f>
        <v>0</v>
      </c>
      <c r="L434" s="71">
        <f>igazgatás!L434+adók!L434+temető!L433+rendezvények!L433+'téli közf.'!L429+hosszúi.közf.!L434+'út üzemelt.'!L433+közvilágítás!L433+zöldterület!L433+'város-község'!L433+könyvtár!L433+közművelődés!L433+gyermekjólét!L433+'Egyéb szociális'!L433+'NEM KELL!!családseg.'!L433+civilszerv!L433</f>
        <v>0</v>
      </c>
      <c r="M434" s="71">
        <f>igazgatás!M434+adók!M434+temető!M433+rendezvények!M433+'téli közf.'!M429+hosszúi.közf.!M434+'út üzemelt.'!M433+közvilágítás!M433+zöldterület!M433+'város-község'!M433+könyvtár!M433+közművelődés!M433+gyermekjólét!M433+'Egyéb szociális'!M433+'NEM KELL!!családseg.'!M433+civilszerv!M433</f>
        <v>0</v>
      </c>
      <c r="N434" s="71">
        <f>igazgatás!N434+adók!N434+temető!N433+rendezvények!N433+'téli közf.'!N429+hosszúi.közf.!N434+'út üzemelt.'!N433+közvilágítás!N433+zöldterület!N433+'város-község'!N433+könyvtár!N433+közművelődés!N433+gyermekjólét!N433+'Egyéb szociális'!N433+'NEM KELL!!családseg.'!N433+civilszerv!N433+Fertőző!N433+'NEM KELL!Önkorm elsz.'!N433</f>
        <v>0</v>
      </c>
      <c r="O434" s="133" t="str">
        <f t="shared" si="20"/>
        <v xml:space="preserve"> </v>
      </c>
      <c r="P434" s="71">
        <f>igazgatás!P434+adók!P434+temető!P433+rendezvények!P433+'téli közf.'!P429+hosszúi.közf.!P434+'út üzemelt.'!P433+közvilágítás!P433+zöldterület!P433+'város-község'!P433+könyvtár!P433+közművelődés!P433+gyermekjólét!P433+'Egyéb szociális'!P433+'NEM KELL!!családseg.'!P433+civilszerv!P433+Fertőző!P433+'NEM KELL!Önkorm elsz.'!P433</f>
        <v>0</v>
      </c>
    </row>
    <row r="435" spans="1:16" ht="15" hidden="1" customHeight="1" x14ac:dyDescent="0.2">
      <c r="A435" s="383" t="s">
        <v>292</v>
      </c>
      <c r="B435" s="383"/>
      <c r="C435" s="5" t="s">
        <v>53</v>
      </c>
      <c r="D435" s="22" t="s">
        <v>712</v>
      </c>
      <c r="E435" s="29"/>
      <c r="F435" s="71">
        <f>igazgatás!F435+adók!F435+temető!F434+rendezvények!F434+'téli közf.'!F430+hosszúi.közf.!F435+'út üzemelt.'!F434+közvilágítás!F434+zöldterület!F434+'város-község'!F434+könyvtár!F434+közművelődés!F434+gyermekjólét!F434+'Egyéb szociális'!F434+'NEM KELL!!családseg.'!F434+civilszerv!F434</f>
        <v>0</v>
      </c>
      <c r="G435" s="71">
        <f>igazgatás!G435+adók!G435+temető!G434+rendezvények!G434+'téli közf.'!G430+hosszúi.közf.!G435+'út üzemelt.'!G434+közvilágítás!G434+zöldterület!G434+'város-község'!G434+könyvtár!G434+közművelődés!G434+gyermekjólét!G434+'Egyéb szociális'!G434+'NEM KELL!!családseg.'!G434+civilszerv!G434</f>
        <v>0</v>
      </c>
      <c r="H435" s="71">
        <f>igazgatás!H435+adók!H435+temető!H434+rendezvények!H434+'téli közf.'!H430+hosszúi.közf.!H435+'út üzemelt.'!H434+közvilágítás!H434+zöldterület!H434+'város-község'!H434+könyvtár!H434+közművelődés!H434+gyermekjólét!H434+'Egyéb szociális'!H434+'NEM KELL!!családseg.'!H434+civilszerv!H434</f>
        <v>0</v>
      </c>
      <c r="I435" s="71">
        <f>igazgatás!I435+adók!I435+temető!I434+rendezvények!I434+'téli közf.'!I430+hosszúi.közf.!I435+'út üzemelt.'!I434+közvilágítás!I434+zöldterület!I434+'város-község'!I434+könyvtár!I434+közművelődés!I434+gyermekjólét!I434+'Egyéb szociális'!I434+'NEM KELL!!családseg.'!I434+civilszerv!I434+Fertőző!I434+'NEM KELL!Önkorm elsz.'!I434</f>
        <v>0</v>
      </c>
      <c r="J435" s="133" t="str">
        <f t="shared" si="21"/>
        <v xml:space="preserve"> </v>
      </c>
      <c r="K435" s="71">
        <f>igazgatás!K435+adók!K435+temető!K434+rendezvények!K434+'téli közf.'!K430+hosszúi.közf.!K435+'út üzemelt.'!K434+közvilágítás!K434+zöldterület!K434+'város-község'!K434+könyvtár!K434+közművelődés!K434+gyermekjólét!K434+'Egyéb szociális'!K434+'NEM KELL!!családseg.'!K434+civilszerv!K434+Fertőző!K434+'NEM KELL!Önkorm elsz.'!K434</f>
        <v>0</v>
      </c>
      <c r="L435" s="71">
        <f>igazgatás!L435+adók!L435+temető!L434+rendezvények!L434+'téli közf.'!L430+hosszúi.közf.!L435+'út üzemelt.'!L434+közvilágítás!L434+zöldterület!L434+'város-község'!L434+könyvtár!L434+közművelődés!L434+gyermekjólét!L434+'Egyéb szociális'!L434+'NEM KELL!!családseg.'!L434+civilszerv!L434</f>
        <v>0</v>
      </c>
      <c r="M435" s="71">
        <f>igazgatás!M435+adók!M435+temető!M434+rendezvények!M434+'téli közf.'!M430+hosszúi.közf.!M435+'út üzemelt.'!M434+közvilágítás!M434+zöldterület!M434+'város-község'!M434+könyvtár!M434+közművelődés!M434+gyermekjólét!M434+'Egyéb szociális'!M434+'NEM KELL!!családseg.'!M434+civilszerv!M434</f>
        <v>0</v>
      </c>
      <c r="N435" s="71">
        <f>igazgatás!N435+adók!N435+temető!N434+rendezvények!N434+'téli közf.'!N430+hosszúi.közf.!N435+'út üzemelt.'!N434+közvilágítás!N434+zöldterület!N434+'város-község'!N434+könyvtár!N434+közművelődés!N434+gyermekjólét!N434+'Egyéb szociális'!N434+'NEM KELL!!családseg.'!N434+civilszerv!N434+Fertőző!N434+'NEM KELL!Önkorm elsz.'!N434</f>
        <v>0</v>
      </c>
      <c r="O435" s="133" t="str">
        <f t="shared" si="20"/>
        <v xml:space="preserve"> </v>
      </c>
      <c r="P435" s="71">
        <f>igazgatás!P435+adók!P435+temető!P434+rendezvények!P434+'téli közf.'!P430+hosszúi.közf.!P435+'út üzemelt.'!P434+közvilágítás!P434+zöldterület!P434+'város-község'!P434+könyvtár!P434+közművelődés!P434+gyermekjólét!P434+'Egyéb szociális'!P434+'NEM KELL!!családseg.'!P434+civilszerv!P434+Fertőző!P434+'NEM KELL!Önkorm elsz.'!P434</f>
        <v>0</v>
      </c>
    </row>
    <row r="436" spans="1:16" ht="15" hidden="1" customHeight="1" x14ac:dyDescent="0.2">
      <c r="A436" s="383" t="s">
        <v>294</v>
      </c>
      <c r="B436" s="383"/>
      <c r="C436" s="5" t="s">
        <v>55</v>
      </c>
      <c r="D436" s="22" t="s">
        <v>712</v>
      </c>
      <c r="E436" s="29"/>
      <c r="F436" s="71">
        <f>igazgatás!F436+adók!F436+temető!F435+rendezvények!F435+'téli közf.'!F431+hosszúi.közf.!F436+'út üzemelt.'!F435+közvilágítás!F435+zöldterület!F435+'város-község'!F435+könyvtár!F435+közművelődés!F435+gyermekjólét!F435+'Egyéb szociális'!F435+'NEM KELL!!családseg.'!F435+civilszerv!F435</f>
        <v>0</v>
      </c>
      <c r="G436" s="71">
        <f>igazgatás!G436+adók!G436+temető!G435+rendezvények!G435+'téli közf.'!G431+hosszúi.közf.!G436+'út üzemelt.'!G435+közvilágítás!G435+zöldterület!G435+'város-község'!G435+könyvtár!G435+közművelődés!G435+gyermekjólét!G435+'Egyéb szociális'!G435+'NEM KELL!!családseg.'!G435+civilszerv!G435</f>
        <v>0</v>
      </c>
      <c r="H436" s="71">
        <f>igazgatás!H436+adók!H436+temető!H435+rendezvények!H435+'téli közf.'!H431+hosszúi.közf.!H436+'út üzemelt.'!H435+közvilágítás!H435+zöldterület!H435+'város-község'!H435+könyvtár!H435+közművelődés!H435+gyermekjólét!H435+'Egyéb szociális'!H435+'NEM KELL!!családseg.'!H435+civilszerv!H435</f>
        <v>0</v>
      </c>
      <c r="I436" s="71">
        <f>igazgatás!I436+adók!I436+temető!I435+rendezvények!I435+'téli közf.'!I431+hosszúi.közf.!I436+'út üzemelt.'!I435+közvilágítás!I435+zöldterület!I435+'város-község'!I435+könyvtár!I435+közművelődés!I435+gyermekjólét!I435+'Egyéb szociális'!I435+'NEM KELL!!családseg.'!I435+civilszerv!I435+Fertőző!I435+'NEM KELL!Önkorm elsz.'!I435</f>
        <v>0</v>
      </c>
      <c r="J436" s="133" t="str">
        <f t="shared" si="21"/>
        <v xml:space="preserve"> </v>
      </c>
      <c r="K436" s="71">
        <f>igazgatás!K436+adók!K436+temető!K435+rendezvények!K435+'téli közf.'!K431+hosszúi.közf.!K436+'út üzemelt.'!K435+közvilágítás!K435+zöldterület!K435+'város-község'!K435+könyvtár!K435+közművelődés!K435+gyermekjólét!K435+'Egyéb szociális'!K435+'NEM KELL!!családseg.'!K435+civilszerv!K435+Fertőző!K435+'NEM KELL!Önkorm elsz.'!K435</f>
        <v>0</v>
      </c>
      <c r="L436" s="71">
        <f>igazgatás!L436+adók!L436+temető!L435+rendezvények!L435+'téli közf.'!L431+hosszúi.közf.!L436+'út üzemelt.'!L435+közvilágítás!L435+zöldterület!L435+'város-község'!L435+könyvtár!L435+közművelődés!L435+gyermekjólét!L435+'Egyéb szociális'!L435+'NEM KELL!!családseg.'!L435+civilszerv!L435</f>
        <v>0</v>
      </c>
      <c r="M436" s="71">
        <f>igazgatás!M436+adók!M436+temető!M435+rendezvények!M435+'téli közf.'!M431+hosszúi.közf.!M436+'út üzemelt.'!M435+közvilágítás!M435+zöldterület!M435+'város-község'!M435+könyvtár!M435+közművelődés!M435+gyermekjólét!M435+'Egyéb szociális'!M435+'NEM KELL!!családseg.'!M435+civilszerv!M435</f>
        <v>0</v>
      </c>
      <c r="N436" s="71">
        <f>igazgatás!N436+adók!N436+temető!N435+rendezvények!N435+'téli közf.'!N431+hosszúi.közf.!N436+'út üzemelt.'!N435+közvilágítás!N435+zöldterület!N435+'város-község'!N435+könyvtár!N435+közművelődés!N435+gyermekjólét!N435+'Egyéb szociális'!N435+'NEM KELL!!családseg.'!N435+civilszerv!N435+Fertőző!N435+'NEM KELL!Önkorm elsz.'!N435</f>
        <v>0</v>
      </c>
      <c r="O436" s="133" t="str">
        <f t="shared" si="20"/>
        <v xml:space="preserve"> </v>
      </c>
      <c r="P436" s="71">
        <f>igazgatás!P436+adók!P436+temető!P435+rendezvények!P435+'téli közf.'!P431+hosszúi.közf.!P436+'út üzemelt.'!P435+közvilágítás!P435+zöldterület!P435+'város-község'!P435+könyvtár!P435+közművelődés!P435+gyermekjólét!P435+'Egyéb szociális'!P435+'NEM KELL!!családseg.'!P435+civilszerv!P435+Fertőző!P435+'NEM KELL!Önkorm elsz.'!P435</f>
        <v>0</v>
      </c>
    </row>
    <row r="437" spans="1:16" ht="25.5" hidden="1" customHeight="1" x14ac:dyDescent="0.2">
      <c r="A437" s="383" t="s">
        <v>296</v>
      </c>
      <c r="B437" s="383"/>
      <c r="C437" s="5" t="s">
        <v>713</v>
      </c>
      <c r="D437" s="22" t="s">
        <v>714</v>
      </c>
      <c r="E437" s="29"/>
      <c r="F437" s="71">
        <f>igazgatás!F437+adók!F437+temető!F436+rendezvények!F436+'téli közf.'!F432+hosszúi.közf.!F437+'út üzemelt.'!F436+közvilágítás!F436+zöldterület!F436+'város-község'!F436+könyvtár!F436+közművelődés!F436+gyermekjólét!F436+'Egyéb szociális'!F436+'NEM KELL!!családseg.'!F436+civilszerv!F436</f>
        <v>0</v>
      </c>
      <c r="G437" s="71">
        <f>igazgatás!G437+adók!G437+temető!G436+rendezvények!G436+'téli közf.'!G432+hosszúi.közf.!G437+'út üzemelt.'!G436+közvilágítás!G436+zöldterület!G436+'város-község'!G436+könyvtár!G436+közművelődés!G436+gyermekjólét!G436+'Egyéb szociális'!G436+'NEM KELL!!családseg.'!G436+civilszerv!G436</f>
        <v>0</v>
      </c>
      <c r="H437" s="71">
        <f>igazgatás!H437+adók!H437+temető!H436+rendezvények!H436+'téli közf.'!H432+hosszúi.közf.!H437+'út üzemelt.'!H436+közvilágítás!H436+zöldterület!H436+'város-község'!H436+könyvtár!H436+közművelődés!H436+gyermekjólét!H436+'Egyéb szociális'!H436+'NEM KELL!!családseg.'!H436+civilszerv!H436</f>
        <v>0</v>
      </c>
      <c r="I437" s="71">
        <f>igazgatás!I437+adók!I437+temető!I436+rendezvények!I436+'téli közf.'!I432+hosszúi.közf.!I437+'út üzemelt.'!I436+közvilágítás!I436+zöldterület!I436+'város-község'!I436+könyvtár!I436+közművelődés!I436+gyermekjólét!I436+'Egyéb szociális'!I436+'NEM KELL!!családseg.'!I436+civilszerv!I436+Fertőző!I436+'NEM KELL!Önkorm elsz.'!I436</f>
        <v>0</v>
      </c>
      <c r="J437" s="133" t="str">
        <f t="shared" si="21"/>
        <v xml:space="preserve"> </v>
      </c>
      <c r="K437" s="71">
        <f>igazgatás!K437+adók!K437+temető!K436+rendezvények!K436+'téli közf.'!K432+hosszúi.közf.!K437+'út üzemelt.'!K436+közvilágítás!K436+zöldterület!K436+'város-község'!K436+könyvtár!K436+közművelődés!K436+gyermekjólét!K436+'Egyéb szociális'!K436+'NEM KELL!!családseg.'!K436+civilszerv!K436+Fertőző!K436+'NEM KELL!Önkorm elsz.'!K436</f>
        <v>0</v>
      </c>
      <c r="L437" s="71">
        <f>igazgatás!L437+adók!L437+temető!L436+rendezvények!L436+'téli közf.'!L432+hosszúi.közf.!L437+'út üzemelt.'!L436+közvilágítás!L436+zöldterület!L436+'város-község'!L436+könyvtár!L436+közművelődés!L436+gyermekjólét!L436+'Egyéb szociális'!L436+'NEM KELL!!családseg.'!L436+civilszerv!L436</f>
        <v>0</v>
      </c>
      <c r="M437" s="71">
        <f>igazgatás!M437+adók!M437+temető!M436+rendezvények!M436+'téli közf.'!M432+hosszúi.közf.!M437+'út üzemelt.'!M436+közvilágítás!M436+zöldterület!M436+'város-község'!M436+könyvtár!M436+közművelődés!M436+gyermekjólét!M436+'Egyéb szociális'!M436+'NEM KELL!!családseg.'!M436+civilszerv!M436</f>
        <v>0</v>
      </c>
      <c r="N437" s="71">
        <f>igazgatás!N437+adók!N437+temető!N436+rendezvények!N436+'téli közf.'!N432+hosszúi.közf.!N437+'út üzemelt.'!N436+közvilágítás!N436+zöldterület!N436+'város-község'!N436+könyvtár!N436+közművelődés!N436+gyermekjólét!N436+'Egyéb szociális'!N436+'NEM KELL!!családseg.'!N436+civilszerv!N436+Fertőző!N436+'NEM KELL!Önkorm elsz.'!N436</f>
        <v>0</v>
      </c>
      <c r="O437" s="133" t="str">
        <f t="shared" si="20"/>
        <v xml:space="preserve"> </v>
      </c>
      <c r="P437" s="71">
        <f>igazgatás!P437+adók!P437+temető!P436+rendezvények!P436+'téli közf.'!P432+hosszúi.közf.!P437+'út üzemelt.'!P436+közvilágítás!P436+zöldterület!P436+'város-község'!P436+könyvtár!P436+közművelődés!P436+gyermekjólét!P436+'Egyéb szociális'!P436+'NEM KELL!!családseg.'!P436+civilszerv!P436+Fertőző!P436+'NEM KELL!Önkorm elsz.'!P436</f>
        <v>0</v>
      </c>
    </row>
    <row r="438" spans="1:16" ht="15" hidden="1" customHeight="1" x14ac:dyDescent="0.2">
      <c r="A438" s="383" t="s">
        <v>298</v>
      </c>
      <c r="B438" s="383"/>
      <c r="C438" s="5" t="s">
        <v>37</v>
      </c>
      <c r="D438" s="22" t="s">
        <v>714</v>
      </c>
      <c r="E438" s="29"/>
      <c r="F438" s="71">
        <f>igazgatás!F438+adók!F438+temető!F437+rendezvények!F437+'téli közf.'!F433+hosszúi.közf.!F438+'út üzemelt.'!F437+közvilágítás!F437+zöldterület!F437+'város-község'!F437+könyvtár!F437+közművelődés!F437+gyermekjólét!F437+'Egyéb szociális'!F437+'NEM KELL!!családseg.'!F437+civilszerv!F437</f>
        <v>0</v>
      </c>
      <c r="G438" s="71">
        <f>igazgatás!G438+adók!G438+temető!G437+rendezvények!G437+'téli közf.'!G433+hosszúi.közf.!G438+'út üzemelt.'!G437+közvilágítás!G437+zöldterület!G437+'város-község'!G437+könyvtár!G437+közművelődés!G437+gyermekjólét!G437+'Egyéb szociális'!G437+'NEM KELL!!családseg.'!G437+civilszerv!G437</f>
        <v>0</v>
      </c>
      <c r="H438" s="71">
        <f>igazgatás!H438+adók!H438+temető!H437+rendezvények!H437+'téli közf.'!H433+hosszúi.közf.!H438+'út üzemelt.'!H437+közvilágítás!H437+zöldterület!H437+'város-község'!H437+könyvtár!H437+közművelődés!H437+gyermekjólét!H437+'Egyéb szociális'!H437+'NEM KELL!!családseg.'!H437+civilszerv!H437</f>
        <v>0</v>
      </c>
      <c r="I438" s="71">
        <f>igazgatás!I438+adók!I438+temető!I437+rendezvények!I437+'téli közf.'!I433+hosszúi.közf.!I438+'út üzemelt.'!I437+közvilágítás!I437+zöldterület!I437+'város-község'!I437+könyvtár!I437+közművelődés!I437+gyermekjólét!I437+'Egyéb szociális'!I437+'NEM KELL!!családseg.'!I437+civilszerv!I437+Fertőző!I437+'NEM KELL!Önkorm elsz.'!I437</f>
        <v>0</v>
      </c>
      <c r="J438" s="133" t="str">
        <f t="shared" si="21"/>
        <v xml:space="preserve"> </v>
      </c>
      <c r="K438" s="71">
        <f>igazgatás!K438+adók!K438+temető!K437+rendezvények!K437+'téli közf.'!K433+hosszúi.közf.!K438+'út üzemelt.'!K437+közvilágítás!K437+zöldterület!K437+'város-község'!K437+könyvtár!K437+közművelődés!K437+gyermekjólét!K437+'Egyéb szociális'!K437+'NEM KELL!!családseg.'!K437+civilszerv!K437+Fertőző!K437+'NEM KELL!Önkorm elsz.'!K437</f>
        <v>0</v>
      </c>
      <c r="L438" s="71">
        <f>igazgatás!L438+adók!L438+temető!L437+rendezvények!L437+'téli közf.'!L433+hosszúi.közf.!L438+'út üzemelt.'!L437+közvilágítás!L437+zöldterület!L437+'város-község'!L437+könyvtár!L437+közművelődés!L437+gyermekjólét!L437+'Egyéb szociális'!L437+'NEM KELL!!családseg.'!L437+civilszerv!L437</f>
        <v>0</v>
      </c>
      <c r="M438" s="71">
        <f>igazgatás!M438+adók!M438+temető!M437+rendezvények!M437+'téli közf.'!M433+hosszúi.közf.!M438+'út üzemelt.'!M437+közvilágítás!M437+zöldterület!M437+'város-község'!M437+könyvtár!M437+közművelődés!M437+gyermekjólét!M437+'Egyéb szociális'!M437+'NEM KELL!!családseg.'!M437+civilszerv!M437</f>
        <v>0</v>
      </c>
      <c r="N438" s="71">
        <f>igazgatás!N438+adók!N438+temető!N437+rendezvények!N437+'téli közf.'!N433+hosszúi.közf.!N438+'út üzemelt.'!N437+közvilágítás!N437+zöldterület!N437+'város-község'!N437+könyvtár!N437+közművelődés!N437+gyermekjólét!N437+'Egyéb szociális'!N437+'NEM KELL!!családseg.'!N437+civilszerv!N437+Fertőző!N437+'NEM KELL!Önkorm elsz.'!N437</f>
        <v>0</v>
      </c>
      <c r="O438" s="133" t="str">
        <f t="shared" si="20"/>
        <v xml:space="preserve"> </v>
      </c>
      <c r="P438" s="71">
        <f>igazgatás!P438+adók!P438+temető!P437+rendezvények!P437+'téli közf.'!P433+hosszúi.közf.!P438+'út üzemelt.'!P437+közvilágítás!P437+zöldterület!P437+'város-község'!P437+könyvtár!P437+közművelődés!P437+gyermekjólét!P437+'Egyéb szociális'!P437+'NEM KELL!!családseg.'!P437+civilszerv!P437+Fertőző!P437+'NEM KELL!Önkorm elsz.'!P437</f>
        <v>0</v>
      </c>
    </row>
    <row r="439" spans="1:16" ht="15" hidden="1" customHeight="1" x14ac:dyDescent="0.2">
      <c r="A439" s="383" t="s">
        <v>300</v>
      </c>
      <c r="B439" s="383"/>
      <c r="C439" s="5" t="s">
        <v>39</v>
      </c>
      <c r="D439" s="22" t="s">
        <v>714</v>
      </c>
      <c r="E439" s="29"/>
      <c r="F439" s="71">
        <f>igazgatás!F439+adók!F439+temető!F438+rendezvények!F438+'téli közf.'!F434+hosszúi.közf.!F439+'út üzemelt.'!F438+közvilágítás!F438+zöldterület!F438+'város-község'!F438+könyvtár!F438+közművelődés!F438+gyermekjólét!F438+'Egyéb szociális'!F438+'NEM KELL!!családseg.'!F438+civilszerv!F438</f>
        <v>0</v>
      </c>
      <c r="G439" s="71">
        <f>igazgatás!G439+adók!G439+temető!G438+rendezvények!G438+'téli közf.'!G434+hosszúi.közf.!G439+'út üzemelt.'!G438+közvilágítás!G438+zöldterület!G438+'város-község'!G438+könyvtár!G438+közművelődés!G438+gyermekjólét!G438+'Egyéb szociális'!G438+'NEM KELL!!családseg.'!G438+civilszerv!G438</f>
        <v>0</v>
      </c>
      <c r="H439" s="71">
        <f>igazgatás!H439+adók!H439+temető!H438+rendezvények!H438+'téli közf.'!H434+hosszúi.közf.!H439+'út üzemelt.'!H438+közvilágítás!H438+zöldterület!H438+'város-község'!H438+könyvtár!H438+közművelődés!H438+gyermekjólét!H438+'Egyéb szociális'!H438+'NEM KELL!!családseg.'!H438+civilszerv!H438</f>
        <v>0</v>
      </c>
      <c r="I439" s="71">
        <f>igazgatás!I439+adók!I439+temető!I438+rendezvények!I438+'téli közf.'!I434+hosszúi.közf.!I439+'út üzemelt.'!I438+közvilágítás!I438+zöldterület!I438+'város-község'!I438+könyvtár!I438+közművelődés!I438+gyermekjólét!I438+'Egyéb szociális'!I438+'NEM KELL!!családseg.'!I438+civilszerv!I438+Fertőző!I438+'NEM KELL!Önkorm elsz.'!I438</f>
        <v>0</v>
      </c>
      <c r="J439" s="133" t="str">
        <f t="shared" si="21"/>
        <v xml:space="preserve"> </v>
      </c>
      <c r="K439" s="71">
        <f>igazgatás!K439+adók!K439+temető!K438+rendezvények!K438+'téli közf.'!K434+hosszúi.közf.!K439+'út üzemelt.'!K438+közvilágítás!K438+zöldterület!K438+'város-község'!K438+könyvtár!K438+közművelődés!K438+gyermekjólét!K438+'Egyéb szociális'!K438+'NEM KELL!!családseg.'!K438+civilszerv!K438+Fertőző!K438+'NEM KELL!Önkorm elsz.'!K438</f>
        <v>0</v>
      </c>
      <c r="L439" s="71">
        <f>igazgatás!L439+adók!L439+temető!L438+rendezvények!L438+'téli közf.'!L434+hosszúi.közf.!L439+'út üzemelt.'!L438+közvilágítás!L438+zöldterület!L438+'város-község'!L438+könyvtár!L438+közművelődés!L438+gyermekjólét!L438+'Egyéb szociális'!L438+'NEM KELL!!családseg.'!L438+civilszerv!L438</f>
        <v>0</v>
      </c>
      <c r="M439" s="71">
        <f>igazgatás!M439+adók!M439+temető!M438+rendezvények!M438+'téli közf.'!M434+hosszúi.közf.!M439+'út üzemelt.'!M438+közvilágítás!M438+zöldterület!M438+'város-község'!M438+könyvtár!M438+közművelődés!M438+gyermekjólét!M438+'Egyéb szociális'!M438+'NEM KELL!!családseg.'!M438+civilszerv!M438</f>
        <v>0</v>
      </c>
      <c r="N439" s="71">
        <f>igazgatás!N439+adók!N439+temető!N438+rendezvények!N438+'téli közf.'!N434+hosszúi.közf.!N439+'út üzemelt.'!N438+közvilágítás!N438+zöldterület!N438+'város-község'!N438+könyvtár!N438+közművelődés!N438+gyermekjólét!N438+'Egyéb szociális'!N438+'NEM KELL!!családseg.'!N438+civilszerv!N438+Fertőző!N438+'NEM KELL!Önkorm elsz.'!N438</f>
        <v>0</v>
      </c>
      <c r="O439" s="133" t="str">
        <f t="shared" si="20"/>
        <v xml:space="preserve"> </v>
      </c>
      <c r="P439" s="71">
        <f>igazgatás!P439+adók!P439+temető!P438+rendezvények!P438+'téli közf.'!P434+hosszúi.közf.!P439+'út üzemelt.'!P438+közvilágítás!P438+zöldterület!P438+'város-község'!P438+könyvtár!P438+közművelődés!P438+gyermekjólét!P438+'Egyéb szociális'!P438+'NEM KELL!!családseg.'!P438+civilszerv!P438+Fertőző!P438+'NEM KELL!Önkorm elsz.'!P438</f>
        <v>0</v>
      </c>
    </row>
    <row r="440" spans="1:16" ht="25.5" hidden="1" customHeight="1" x14ac:dyDescent="0.2">
      <c r="A440" s="383" t="s">
        <v>302</v>
      </c>
      <c r="B440" s="383"/>
      <c r="C440" s="5" t="s">
        <v>41</v>
      </c>
      <c r="D440" s="22" t="s">
        <v>714</v>
      </c>
      <c r="E440" s="29"/>
      <c r="F440" s="71">
        <f>igazgatás!F440+adók!F440+temető!F439+rendezvények!F439+'téli közf.'!F435+hosszúi.közf.!F440+'út üzemelt.'!F439+közvilágítás!F439+zöldterület!F439+'város-község'!F439+könyvtár!F439+közművelődés!F439+gyermekjólét!F439+'Egyéb szociális'!F439+'NEM KELL!!családseg.'!F439+civilszerv!F439</f>
        <v>0</v>
      </c>
      <c r="G440" s="71">
        <f>igazgatás!G440+adók!G440+temető!G439+rendezvények!G439+'téli közf.'!G435+hosszúi.közf.!G440+'út üzemelt.'!G439+közvilágítás!G439+zöldterület!G439+'város-község'!G439+könyvtár!G439+közművelődés!G439+gyermekjólét!G439+'Egyéb szociális'!G439+'NEM KELL!!családseg.'!G439+civilszerv!G439</f>
        <v>0</v>
      </c>
      <c r="H440" s="71">
        <f>igazgatás!H440+adók!H440+temető!H439+rendezvények!H439+'téli közf.'!H435+hosszúi.közf.!H440+'út üzemelt.'!H439+közvilágítás!H439+zöldterület!H439+'város-község'!H439+könyvtár!H439+közművelődés!H439+gyermekjólét!H439+'Egyéb szociális'!H439+'NEM KELL!!családseg.'!H439+civilszerv!H439</f>
        <v>0</v>
      </c>
      <c r="I440" s="71">
        <f>igazgatás!I440+adók!I440+temető!I439+rendezvények!I439+'téli közf.'!I435+hosszúi.közf.!I440+'út üzemelt.'!I439+közvilágítás!I439+zöldterület!I439+'város-község'!I439+könyvtár!I439+közművelődés!I439+gyermekjólét!I439+'Egyéb szociális'!I439+'NEM KELL!!családseg.'!I439+civilszerv!I439+Fertőző!I439+'NEM KELL!Önkorm elsz.'!I439</f>
        <v>0</v>
      </c>
      <c r="J440" s="133" t="str">
        <f t="shared" si="21"/>
        <v xml:space="preserve"> </v>
      </c>
      <c r="K440" s="71">
        <f>igazgatás!K440+adók!K440+temető!K439+rendezvények!K439+'téli közf.'!K435+hosszúi.közf.!K440+'út üzemelt.'!K439+közvilágítás!K439+zöldterület!K439+'város-község'!K439+könyvtár!K439+közművelődés!K439+gyermekjólét!K439+'Egyéb szociális'!K439+'NEM KELL!!családseg.'!K439+civilszerv!K439+Fertőző!K439+'NEM KELL!Önkorm elsz.'!K439</f>
        <v>0</v>
      </c>
      <c r="L440" s="71">
        <f>igazgatás!L440+adók!L440+temető!L439+rendezvények!L439+'téli közf.'!L435+hosszúi.közf.!L440+'út üzemelt.'!L439+közvilágítás!L439+zöldterület!L439+'város-község'!L439+könyvtár!L439+közművelődés!L439+gyermekjólét!L439+'Egyéb szociális'!L439+'NEM KELL!!családseg.'!L439+civilszerv!L439</f>
        <v>0</v>
      </c>
      <c r="M440" s="71">
        <f>igazgatás!M440+adók!M440+temető!M439+rendezvények!M439+'téli közf.'!M435+hosszúi.közf.!M440+'út üzemelt.'!M439+közvilágítás!M439+zöldterület!M439+'város-község'!M439+könyvtár!M439+közművelődés!M439+gyermekjólét!M439+'Egyéb szociális'!M439+'NEM KELL!!családseg.'!M439+civilszerv!M439</f>
        <v>0</v>
      </c>
      <c r="N440" s="71">
        <f>igazgatás!N440+adók!N440+temető!N439+rendezvények!N439+'téli közf.'!N435+hosszúi.közf.!N440+'út üzemelt.'!N439+közvilágítás!N439+zöldterület!N439+'város-község'!N439+könyvtár!N439+közművelődés!N439+gyermekjólét!N439+'Egyéb szociális'!N439+'NEM KELL!!családseg.'!N439+civilszerv!N439+Fertőző!N439+'NEM KELL!Önkorm elsz.'!N439</f>
        <v>0</v>
      </c>
      <c r="O440" s="133" t="str">
        <f t="shared" si="20"/>
        <v xml:space="preserve"> </v>
      </c>
      <c r="P440" s="71">
        <f>igazgatás!P440+adók!P440+temető!P439+rendezvények!P439+'téli közf.'!P435+hosszúi.közf.!P440+'út üzemelt.'!P439+közvilágítás!P439+zöldterület!P439+'város-község'!P439+könyvtár!P439+közművelődés!P439+gyermekjólét!P439+'Egyéb szociális'!P439+'NEM KELL!!családseg.'!P439+civilszerv!P439+Fertőző!P439+'NEM KELL!Önkorm elsz.'!P439</f>
        <v>0</v>
      </c>
    </row>
    <row r="441" spans="1:16" ht="15" hidden="1" customHeight="1" x14ac:dyDescent="0.2">
      <c r="A441" s="383" t="s">
        <v>304</v>
      </c>
      <c r="B441" s="383"/>
      <c r="C441" s="5" t="s">
        <v>43</v>
      </c>
      <c r="D441" s="22" t="s">
        <v>714</v>
      </c>
      <c r="E441" s="29"/>
      <c r="F441" s="71">
        <f>igazgatás!F441+adók!F441+temető!F440+rendezvények!F440+'téli közf.'!F436+hosszúi.közf.!F441+'út üzemelt.'!F440+közvilágítás!F440+zöldterület!F440+'város-község'!F440+könyvtár!F440+közművelődés!F440+gyermekjólét!F440+'Egyéb szociális'!F440+'NEM KELL!!családseg.'!F440+civilszerv!F440</f>
        <v>0</v>
      </c>
      <c r="G441" s="71">
        <f>igazgatás!G441+adók!G441+temető!G440+rendezvények!G440+'téli közf.'!G436+hosszúi.közf.!G441+'út üzemelt.'!G440+közvilágítás!G440+zöldterület!G440+'város-község'!G440+könyvtár!G440+közművelődés!G440+gyermekjólét!G440+'Egyéb szociális'!G440+'NEM KELL!!családseg.'!G440+civilszerv!G440</f>
        <v>0</v>
      </c>
      <c r="H441" s="71">
        <f>igazgatás!H441+adók!H441+temető!H440+rendezvények!H440+'téli közf.'!H436+hosszúi.közf.!H441+'út üzemelt.'!H440+közvilágítás!H440+zöldterület!H440+'város-község'!H440+könyvtár!H440+közművelődés!H440+gyermekjólét!H440+'Egyéb szociális'!H440+'NEM KELL!!családseg.'!H440+civilszerv!H440</f>
        <v>0</v>
      </c>
      <c r="I441" s="71">
        <f>igazgatás!I441+adók!I441+temető!I440+rendezvények!I440+'téli közf.'!I436+hosszúi.közf.!I441+'út üzemelt.'!I440+közvilágítás!I440+zöldterület!I440+'város-község'!I440+könyvtár!I440+közművelődés!I440+gyermekjólét!I440+'Egyéb szociális'!I440+'NEM KELL!!családseg.'!I440+civilszerv!I440+Fertőző!I440+'NEM KELL!Önkorm elsz.'!I440</f>
        <v>0</v>
      </c>
      <c r="J441" s="133" t="str">
        <f t="shared" si="21"/>
        <v xml:space="preserve"> </v>
      </c>
      <c r="K441" s="71">
        <f>igazgatás!K441+adók!K441+temető!K440+rendezvények!K440+'téli közf.'!K436+hosszúi.közf.!K441+'út üzemelt.'!K440+közvilágítás!K440+zöldterület!K440+'város-község'!K440+könyvtár!K440+közművelődés!K440+gyermekjólét!K440+'Egyéb szociális'!K440+'NEM KELL!!családseg.'!K440+civilszerv!K440+Fertőző!K440+'NEM KELL!Önkorm elsz.'!K440</f>
        <v>0</v>
      </c>
      <c r="L441" s="71">
        <f>igazgatás!L441+adók!L441+temető!L440+rendezvények!L440+'téli közf.'!L436+hosszúi.közf.!L441+'út üzemelt.'!L440+közvilágítás!L440+zöldterület!L440+'város-község'!L440+könyvtár!L440+közművelődés!L440+gyermekjólét!L440+'Egyéb szociális'!L440+'NEM KELL!!családseg.'!L440+civilszerv!L440</f>
        <v>0</v>
      </c>
      <c r="M441" s="71">
        <f>igazgatás!M441+adók!M441+temető!M440+rendezvények!M440+'téli közf.'!M436+hosszúi.közf.!M441+'út üzemelt.'!M440+közvilágítás!M440+zöldterület!M440+'város-község'!M440+könyvtár!M440+közművelődés!M440+gyermekjólét!M440+'Egyéb szociális'!M440+'NEM KELL!!családseg.'!M440+civilszerv!M440</f>
        <v>0</v>
      </c>
      <c r="N441" s="71">
        <f>igazgatás!N441+adók!N441+temető!N440+rendezvények!N440+'téli közf.'!N436+hosszúi.közf.!N441+'út üzemelt.'!N440+közvilágítás!N440+zöldterület!N440+'város-község'!N440+könyvtár!N440+közművelődés!N440+gyermekjólét!N440+'Egyéb szociális'!N440+'NEM KELL!!családseg.'!N440+civilszerv!N440+Fertőző!N440+'NEM KELL!Önkorm elsz.'!N440</f>
        <v>0</v>
      </c>
      <c r="O441" s="133" t="str">
        <f t="shared" si="20"/>
        <v xml:space="preserve"> </v>
      </c>
      <c r="P441" s="71">
        <f>igazgatás!P441+adók!P441+temető!P440+rendezvények!P440+'téli közf.'!P436+hosszúi.közf.!P441+'út üzemelt.'!P440+közvilágítás!P440+zöldterület!P440+'város-község'!P440+könyvtár!P440+közművelődés!P440+gyermekjólét!P440+'Egyéb szociális'!P440+'NEM KELL!!családseg.'!P440+civilszerv!P440+Fertőző!P440+'NEM KELL!Önkorm elsz.'!P440</f>
        <v>0</v>
      </c>
    </row>
    <row r="442" spans="1:16" ht="15" hidden="1" customHeight="1" x14ac:dyDescent="0.2">
      <c r="A442" s="383" t="s">
        <v>306</v>
      </c>
      <c r="B442" s="383"/>
      <c r="C442" s="5" t="s">
        <v>45</v>
      </c>
      <c r="D442" s="22" t="s">
        <v>714</v>
      </c>
      <c r="E442" s="29"/>
      <c r="F442" s="71">
        <f>igazgatás!F442+adók!F442+temető!F441+rendezvények!F441+'téli közf.'!F437+hosszúi.közf.!F442+'út üzemelt.'!F441+közvilágítás!F441+zöldterület!F441+'város-község'!F441+könyvtár!F441+közművelődés!F441+gyermekjólét!F441+'Egyéb szociális'!F441+'NEM KELL!!családseg.'!F441+civilszerv!F441</f>
        <v>0</v>
      </c>
      <c r="G442" s="71">
        <f>igazgatás!G442+adók!G442+temető!G441+rendezvények!G441+'téli közf.'!G437+hosszúi.közf.!G442+'út üzemelt.'!G441+közvilágítás!G441+zöldterület!G441+'város-község'!G441+könyvtár!G441+közművelődés!G441+gyermekjólét!G441+'Egyéb szociális'!G441+'NEM KELL!!családseg.'!G441+civilszerv!G441</f>
        <v>0</v>
      </c>
      <c r="H442" s="71">
        <f>igazgatás!H442+adók!H442+temető!H441+rendezvények!H441+'téli közf.'!H437+hosszúi.közf.!H442+'út üzemelt.'!H441+közvilágítás!H441+zöldterület!H441+'város-község'!H441+könyvtár!H441+közművelődés!H441+gyermekjólét!H441+'Egyéb szociális'!H441+'NEM KELL!!családseg.'!H441+civilszerv!H441</f>
        <v>0</v>
      </c>
      <c r="I442" s="71">
        <f>igazgatás!I442+adók!I442+temető!I441+rendezvények!I441+'téli közf.'!I437+hosszúi.közf.!I442+'út üzemelt.'!I441+közvilágítás!I441+zöldterület!I441+'város-község'!I441+könyvtár!I441+közművelődés!I441+gyermekjólét!I441+'Egyéb szociális'!I441+'NEM KELL!!családseg.'!I441+civilszerv!I441+Fertőző!I441+'NEM KELL!Önkorm elsz.'!I441</f>
        <v>0</v>
      </c>
      <c r="J442" s="133" t="str">
        <f t="shared" si="21"/>
        <v xml:space="preserve"> </v>
      </c>
      <c r="K442" s="71">
        <f>igazgatás!K442+adók!K442+temető!K441+rendezvények!K441+'téli közf.'!K437+hosszúi.közf.!K442+'út üzemelt.'!K441+közvilágítás!K441+zöldterület!K441+'város-község'!K441+könyvtár!K441+közművelődés!K441+gyermekjólét!K441+'Egyéb szociális'!K441+'NEM KELL!!családseg.'!K441+civilszerv!K441+Fertőző!K441+'NEM KELL!Önkorm elsz.'!K441</f>
        <v>0</v>
      </c>
      <c r="L442" s="71">
        <f>igazgatás!L442+adók!L442+temető!L441+rendezvények!L441+'téli közf.'!L437+hosszúi.közf.!L442+'út üzemelt.'!L441+közvilágítás!L441+zöldterület!L441+'város-község'!L441+könyvtár!L441+közművelődés!L441+gyermekjólét!L441+'Egyéb szociális'!L441+'NEM KELL!!családseg.'!L441+civilszerv!L441</f>
        <v>0</v>
      </c>
      <c r="M442" s="71">
        <f>igazgatás!M442+adók!M442+temető!M441+rendezvények!M441+'téli közf.'!M437+hosszúi.közf.!M442+'út üzemelt.'!M441+közvilágítás!M441+zöldterület!M441+'város-község'!M441+könyvtár!M441+közművelődés!M441+gyermekjólét!M441+'Egyéb szociális'!M441+'NEM KELL!!családseg.'!M441+civilszerv!M441</f>
        <v>0</v>
      </c>
      <c r="N442" s="71">
        <f>igazgatás!N442+adók!N442+temető!N441+rendezvények!N441+'téli közf.'!N437+hosszúi.közf.!N442+'út üzemelt.'!N441+közvilágítás!N441+zöldterület!N441+'város-község'!N441+könyvtár!N441+közművelődés!N441+gyermekjólét!N441+'Egyéb szociális'!N441+'NEM KELL!!családseg.'!N441+civilszerv!N441+Fertőző!N441+'NEM KELL!Önkorm elsz.'!N441</f>
        <v>0</v>
      </c>
      <c r="O442" s="133" t="str">
        <f t="shared" si="20"/>
        <v xml:space="preserve"> </v>
      </c>
      <c r="P442" s="71">
        <f>igazgatás!P442+adók!P442+temető!P441+rendezvények!P441+'téli közf.'!P437+hosszúi.közf.!P442+'út üzemelt.'!P441+közvilágítás!P441+zöldterület!P441+'város-község'!P441+könyvtár!P441+közművelődés!P441+gyermekjólét!P441+'Egyéb szociális'!P441+'NEM KELL!!családseg.'!P441+civilszerv!P441+Fertőző!P441+'NEM KELL!Önkorm elsz.'!P441</f>
        <v>0</v>
      </c>
    </row>
    <row r="443" spans="1:16" ht="15" hidden="1" customHeight="1" x14ac:dyDescent="0.2">
      <c r="A443" s="383" t="s">
        <v>308</v>
      </c>
      <c r="B443" s="383"/>
      <c r="C443" s="5" t="s">
        <v>47</v>
      </c>
      <c r="D443" s="22" t="s">
        <v>714</v>
      </c>
      <c r="E443" s="29"/>
      <c r="F443" s="71">
        <f>igazgatás!F443+adók!F443+temető!F442+rendezvények!F442+'téli közf.'!F438+hosszúi.közf.!F443+'út üzemelt.'!F442+közvilágítás!F442+zöldterület!F442+'város-község'!F442+könyvtár!F442+közművelődés!F442+gyermekjólét!F442+'Egyéb szociális'!F442+'NEM KELL!!családseg.'!F442+civilszerv!F442</f>
        <v>0</v>
      </c>
      <c r="G443" s="71">
        <f>igazgatás!G443+adók!G443+temető!G442+rendezvények!G442+'téli közf.'!G438+hosszúi.közf.!G443+'út üzemelt.'!G442+közvilágítás!G442+zöldterület!G442+'város-község'!G442+könyvtár!G442+közművelődés!G442+gyermekjólét!G442+'Egyéb szociális'!G442+'NEM KELL!!családseg.'!G442+civilszerv!G442</f>
        <v>0</v>
      </c>
      <c r="H443" s="71">
        <f>igazgatás!H443+adók!H443+temető!H442+rendezvények!H442+'téli közf.'!H438+hosszúi.közf.!H443+'út üzemelt.'!H442+közvilágítás!H442+zöldterület!H442+'város-község'!H442+könyvtár!H442+közművelődés!H442+gyermekjólét!H442+'Egyéb szociális'!H442+'NEM KELL!!családseg.'!H442+civilszerv!H442</f>
        <v>0</v>
      </c>
      <c r="I443" s="71">
        <f>igazgatás!I443+adók!I443+temető!I442+rendezvények!I442+'téli közf.'!I438+hosszúi.közf.!I443+'út üzemelt.'!I442+közvilágítás!I442+zöldterület!I442+'város-község'!I442+könyvtár!I442+közművelődés!I442+gyermekjólét!I442+'Egyéb szociális'!I442+'NEM KELL!!családseg.'!I442+civilszerv!I442+Fertőző!I442+'NEM KELL!Önkorm elsz.'!I442</f>
        <v>0</v>
      </c>
      <c r="J443" s="133" t="str">
        <f t="shared" si="21"/>
        <v xml:space="preserve"> </v>
      </c>
      <c r="K443" s="71">
        <f>igazgatás!K443+adók!K443+temető!K442+rendezvények!K442+'téli közf.'!K438+hosszúi.közf.!K443+'út üzemelt.'!K442+közvilágítás!K442+zöldterület!K442+'város-község'!K442+könyvtár!K442+közművelődés!K442+gyermekjólét!K442+'Egyéb szociális'!K442+'NEM KELL!!családseg.'!K442+civilszerv!K442+Fertőző!K442+'NEM KELL!Önkorm elsz.'!K442</f>
        <v>0</v>
      </c>
      <c r="L443" s="71">
        <f>igazgatás!L443+adók!L443+temető!L442+rendezvények!L442+'téli közf.'!L438+hosszúi.közf.!L443+'út üzemelt.'!L442+közvilágítás!L442+zöldterület!L442+'város-község'!L442+könyvtár!L442+közművelődés!L442+gyermekjólét!L442+'Egyéb szociális'!L442+'NEM KELL!!családseg.'!L442+civilszerv!L442</f>
        <v>0</v>
      </c>
      <c r="M443" s="71">
        <f>igazgatás!M443+adók!M443+temető!M442+rendezvények!M442+'téli közf.'!M438+hosszúi.közf.!M443+'út üzemelt.'!M442+közvilágítás!M442+zöldterület!M442+'város-község'!M442+könyvtár!M442+közművelődés!M442+gyermekjólét!M442+'Egyéb szociális'!M442+'NEM KELL!!családseg.'!M442+civilszerv!M442</f>
        <v>0</v>
      </c>
      <c r="N443" s="71">
        <f>igazgatás!N443+adók!N443+temető!N442+rendezvények!N442+'téli közf.'!N438+hosszúi.közf.!N443+'út üzemelt.'!N442+közvilágítás!N442+zöldterület!N442+'város-község'!N442+könyvtár!N442+közművelődés!N442+gyermekjólét!N442+'Egyéb szociális'!N442+'NEM KELL!!családseg.'!N442+civilszerv!N442+Fertőző!N442+'NEM KELL!Önkorm elsz.'!N442</f>
        <v>0</v>
      </c>
      <c r="O443" s="133" t="str">
        <f t="shared" si="20"/>
        <v xml:space="preserve"> </v>
      </c>
      <c r="P443" s="71">
        <f>igazgatás!P443+adók!P443+temető!P442+rendezvények!P442+'téli közf.'!P438+hosszúi.közf.!P443+'út üzemelt.'!P442+közvilágítás!P442+zöldterület!P442+'város-község'!P442+könyvtár!P442+közművelődés!P442+gyermekjólét!P442+'Egyéb szociális'!P442+'NEM KELL!!családseg.'!P442+civilszerv!P442+Fertőző!P442+'NEM KELL!Önkorm elsz.'!P442</f>
        <v>0</v>
      </c>
    </row>
    <row r="444" spans="1:16" ht="15" hidden="1" customHeight="1" x14ac:dyDescent="0.2">
      <c r="A444" s="383" t="s">
        <v>310</v>
      </c>
      <c r="B444" s="383"/>
      <c r="C444" s="5" t="s">
        <v>49</v>
      </c>
      <c r="D444" s="22" t="s">
        <v>714</v>
      </c>
      <c r="E444" s="29"/>
      <c r="F444" s="71">
        <f>igazgatás!F444+adók!F444+temető!F443+rendezvények!F443+'téli közf.'!F439+hosszúi.közf.!F444+'út üzemelt.'!F443+közvilágítás!F443+zöldterület!F443+'város-község'!F443+könyvtár!F443+közművelődés!F443+gyermekjólét!F443+'Egyéb szociális'!F443+'NEM KELL!!családseg.'!F443+civilszerv!F443</f>
        <v>0</v>
      </c>
      <c r="G444" s="71">
        <f>igazgatás!G444+adók!G444+temető!G443+rendezvények!G443+'téli közf.'!G439+hosszúi.közf.!G444+'út üzemelt.'!G443+közvilágítás!G443+zöldterület!G443+'város-község'!G443+könyvtár!G443+közművelődés!G443+gyermekjólét!G443+'Egyéb szociális'!G443+'NEM KELL!!családseg.'!G443+civilszerv!G443</f>
        <v>0</v>
      </c>
      <c r="H444" s="71">
        <f>igazgatás!H444+adók!H444+temető!H443+rendezvények!H443+'téli közf.'!H439+hosszúi.közf.!H444+'út üzemelt.'!H443+közvilágítás!H443+zöldterület!H443+'város-község'!H443+könyvtár!H443+közművelődés!H443+gyermekjólét!H443+'Egyéb szociális'!H443+'NEM KELL!!családseg.'!H443+civilszerv!H443</f>
        <v>0</v>
      </c>
      <c r="I444" s="71">
        <f>igazgatás!I444+adók!I444+temető!I443+rendezvények!I443+'téli közf.'!I439+hosszúi.közf.!I444+'út üzemelt.'!I443+közvilágítás!I443+zöldterület!I443+'város-község'!I443+könyvtár!I443+közművelődés!I443+gyermekjólét!I443+'Egyéb szociális'!I443+'NEM KELL!!családseg.'!I443+civilszerv!I443+Fertőző!I443+'NEM KELL!Önkorm elsz.'!I443</f>
        <v>0</v>
      </c>
      <c r="J444" s="133" t="str">
        <f t="shared" si="21"/>
        <v xml:space="preserve"> </v>
      </c>
      <c r="K444" s="71">
        <f>igazgatás!K444+adók!K444+temető!K443+rendezvények!K443+'téli közf.'!K439+hosszúi.közf.!K444+'út üzemelt.'!K443+közvilágítás!K443+zöldterület!K443+'város-község'!K443+könyvtár!K443+közművelődés!K443+gyermekjólét!K443+'Egyéb szociális'!K443+'NEM KELL!!családseg.'!K443+civilszerv!K443+Fertőző!K443+'NEM KELL!Önkorm elsz.'!K443</f>
        <v>0</v>
      </c>
      <c r="L444" s="71">
        <f>igazgatás!L444+adók!L444+temető!L443+rendezvények!L443+'téli közf.'!L439+hosszúi.közf.!L444+'út üzemelt.'!L443+közvilágítás!L443+zöldterület!L443+'város-község'!L443+könyvtár!L443+közművelődés!L443+gyermekjólét!L443+'Egyéb szociális'!L443+'NEM KELL!!családseg.'!L443+civilszerv!L443</f>
        <v>0</v>
      </c>
      <c r="M444" s="71">
        <f>igazgatás!M444+adók!M444+temető!M443+rendezvények!M443+'téli közf.'!M439+hosszúi.közf.!M444+'út üzemelt.'!M443+közvilágítás!M443+zöldterület!M443+'város-község'!M443+könyvtár!M443+közművelődés!M443+gyermekjólét!M443+'Egyéb szociális'!M443+'NEM KELL!!családseg.'!M443+civilszerv!M443</f>
        <v>0</v>
      </c>
      <c r="N444" s="71">
        <f>igazgatás!N444+adók!N444+temető!N443+rendezvények!N443+'téli közf.'!N439+hosszúi.közf.!N444+'út üzemelt.'!N443+közvilágítás!N443+zöldterület!N443+'város-község'!N443+könyvtár!N443+közművelődés!N443+gyermekjólét!N443+'Egyéb szociális'!N443+'NEM KELL!!családseg.'!N443+civilszerv!N443+Fertőző!N443+'NEM KELL!Önkorm elsz.'!N443</f>
        <v>0</v>
      </c>
      <c r="O444" s="133" t="str">
        <f t="shared" si="20"/>
        <v xml:space="preserve"> </v>
      </c>
      <c r="P444" s="71">
        <f>igazgatás!P444+adók!P444+temető!P443+rendezvények!P443+'téli közf.'!P439+hosszúi.közf.!P444+'út üzemelt.'!P443+közvilágítás!P443+zöldterület!P443+'város-község'!P443+könyvtár!P443+közművelődés!P443+gyermekjólét!P443+'Egyéb szociális'!P443+'NEM KELL!!családseg.'!P443+civilszerv!P443+Fertőző!P443+'NEM KELL!Önkorm elsz.'!P443</f>
        <v>0</v>
      </c>
    </row>
    <row r="445" spans="1:16" ht="15" hidden="1" customHeight="1" x14ac:dyDescent="0.2">
      <c r="A445" s="383" t="s">
        <v>313</v>
      </c>
      <c r="B445" s="383"/>
      <c r="C445" s="5" t="s">
        <v>51</v>
      </c>
      <c r="D445" s="22" t="s">
        <v>714</v>
      </c>
      <c r="E445" s="29"/>
      <c r="F445" s="71">
        <f>igazgatás!F445+adók!F445+temető!F444+rendezvények!F444+'téli közf.'!F440+hosszúi.közf.!F445+'út üzemelt.'!F444+közvilágítás!F444+zöldterület!F444+'város-község'!F444+könyvtár!F444+közművelődés!F444+gyermekjólét!F444+'Egyéb szociális'!F444+'NEM KELL!!családseg.'!F444+civilszerv!F444</f>
        <v>0</v>
      </c>
      <c r="G445" s="71">
        <f>igazgatás!G445+adók!G445+temető!G444+rendezvények!G444+'téli közf.'!G440+hosszúi.közf.!G445+'út üzemelt.'!G444+közvilágítás!G444+zöldterület!G444+'város-község'!G444+könyvtár!G444+közművelődés!G444+gyermekjólét!G444+'Egyéb szociális'!G444+'NEM KELL!!családseg.'!G444+civilszerv!G444</f>
        <v>0</v>
      </c>
      <c r="H445" s="71">
        <f>igazgatás!H445+adók!H445+temető!H444+rendezvények!H444+'téli közf.'!H440+hosszúi.közf.!H445+'út üzemelt.'!H444+közvilágítás!H444+zöldterület!H444+'város-község'!H444+könyvtár!H444+közművelődés!H444+gyermekjólét!H444+'Egyéb szociális'!H444+'NEM KELL!!családseg.'!H444+civilszerv!H444</f>
        <v>0</v>
      </c>
      <c r="I445" s="71">
        <f>igazgatás!I445+adók!I445+temető!I444+rendezvények!I444+'téli közf.'!I440+hosszúi.közf.!I445+'út üzemelt.'!I444+közvilágítás!I444+zöldterület!I444+'város-község'!I444+könyvtár!I444+közművelődés!I444+gyermekjólét!I444+'Egyéb szociális'!I444+'NEM KELL!!családseg.'!I444+civilszerv!I444+Fertőző!I444+'NEM KELL!Önkorm elsz.'!I444</f>
        <v>0</v>
      </c>
      <c r="J445" s="133" t="str">
        <f t="shared" si="21"/>
        <v xml:space="preserve"> </v>
      </c>
      <c r="K445" s="71">
        <f>igazgatás!K445+adók!K445+temető!K444+rendezvények!K444+'téli közf.'!K440+hosszúi.közf.!K445+'út üzemelt.'!K444+közvilágítás!K444+zöldterület!K444+'város-község'!K444+könyvtár!K444+közművelődés!K444+gyermekjólét!K444+'Egyéb szociális'!K444+'NEM KELL!!családseg.'!K444+civilszerv!K444+Fertőző!K444+'NEM KELL!Önkorm elsz.'!K444</f>
        <v>0</v>
      </c>
      <c r="L445" s="71">
        <f>igazgatás!L445+adók!L445+temető!L444+rendezvények!L444+'téli közf.'!L440+hosszúi.közf.!L445+'út üzemelt.'!L444+közvilágítás!L444+zöldterület!L444+'város-község'!L444+könyvtár!L444+közművelődés!L444+gyermekjólét!L444+'Egyéb szociális'!L444+'NEM KELL!!családseg.'!L444+civilszerv!L444</f>
        <v>0</v>
      </c>
      <c r="M445" s="71">
        <f>igazgatás!M445+adók!M445+temető!M444+rendezvények!M444+'téli közf.'!M440+hosszúi.közf.!M445+'út üzemelt.'!M444+közvilágítás!M444+zöldterület!M444+'város-község'!M444+könyvtár!M444+közművelődés!M444+gyermekjólét!M444+'Egyéb szociális'!M444+'NEM KELL!!családseg.'!M444+civilszerv!M444</f>
        <v>0</v>
      </c>
      <c r="N445" s="71">
        <f>igazgatás!N445+adók!N445+temető!N444+rendezvények!N444+'téli közf.'!N440+hosszúi.közf.!N445+'út üzemelt.'!N444+közvilágítás!N444+zöldterület!N444+'város-község'!N444+könyvtár!N444+közművelődés!N444+gyermekjólét!N444+'Egyéb szociális'!N444+'NEM KELL!!családseg.'!N444+civilszerv!N444+Fertőző!N444+'NEM KELL!Önkorm elsz.'!N444</f>
        <v>0</v>
      </c>
      <c r="O445" s="133" t="str">
        <f t="shared" si="20"/>
        <v xml:space="preserve"> </v>
      </c>
      <c r="P445" s="71">
        <f>igazgatás!P445+adók!P445+temető!P444+rendezvények!P444+'téli közf.'!P440+hosszúi.közf.!P445+'út üzemelt.'!P444+közvilágítás!P444+zöldterület!P444+'város-község'!P444+könyvtár!P444+közművelődés!P444+gyermekjólét!P444+'Egyéb szociális'!P444+'NEM KELL!!családseg.'!P444+civilszerv!P444+Fertőző!P444+'NEM KELL!Önkorm elsz.'!P444</f>
        <v>0</v>
      </c>
    </row>
    <row r="446" spans="1:16" ht="15" hidden="1" customHeight="1" x14ac:dyDescent="0.2">
      <c r="A446" s="383" t="s">
        <v>315</v>
      </c>
      <c r="B446" s="383"/>
      <c r="C446" s="5" t="s">
        <v>53</v>
      </c>
      <c r="D446" s="22" t="s">
        <v>714</v>
      </c>
      <c r="E446" s="29"/>
      <c r="F446" s="71">
        <f>igazgatás!F446+adók!F446+temető!F445+rendezvények!F445+'téli közf.'!F441+hosszúi.közf.!F446+'út üzemelt.'!F445+közvilágítás!F445+zöldterület!F445+'város-község'!F445+könyvtár!F445+közművelődés!F445+gyermekjólét!F445+'Egyéb szociális'!F445+'NEM KELL!!családseg.'!F445+civilszerv!F445</f>
        <v>0</v>
      </c>
      <c r="G446" s="71">
        <f>igazgatás!G446+adók!G446+temető!G445+rendezvények!G445+'téli közf.'!G441+hosszúi.közf.!G446+'út üzemelt.'!G445+közvilágítás!G445+zöldterület!G445+'város-község'!G445+könyvtár!G445+közművelődés!G445+gyermekjólét!G445+'Egyéb szociális'!G445+'NEM KELL!!családseg.'!G445+civilszerv!G445</f>
        <v>0</v>
      </c>
      <c r="H446" s="71">
        <f>igazgatás!H446+adók!H446+temető!H445+rendezvények!H445+'téli közf.'!H441+hosszúi.közf.!H446+'út üzemelt.'!H445+közvilágítás!H445+zöldterület!H445+'város-község'!H445+könyvtár!H445+közművelődés!H445+gyermekjólét!H445+'Egyéb szociális'!H445+'NEM KELL!!családseg.'!H445+civilszerv!H445</f>
        <v>0</v>
      </c>
      <c r="I446" s="71">
        <f>igazgatás!I446+adók!I446+temető!I445+rendezvények!I445+'téli közf.'!I441+hosszúi.közf.!I446+'út üzemelt.'!I445+közvilágítás!I445+zöldterület!I445+'város-község'!I445+könyvtár!I445+közművelődés!I445+gyermekjólét!I445+'Egyéb szociális'!I445+'NEM KELL!!családseg.'!I445+civilszerv!I445+Fertőző!I445+'NEM KELL!Önkorm elsz.'!I445</f>
        <v>0</v>
      </c>
      <c r="J446" s="133" t="str">
        <f t="shared" si="21"/>
        <v xml:space="preserve"> </v>
      </c>
      <c r="K446" s="71">
        <f>igazgatás!K446+adók!K446+temető!K445+rendezvények!K445+'téli közf.'!K441+hosszúi.közf.!K446+'út üzemelt.'!K445+közvilágítás!K445+zöldterület!K445+'város-község'!K445+könyvtár!K445+közművelődés!K445+gyermekjólét!K445+'Egyéb szociális'!K445+'NEM KELL!!családseg.'!K445+civilszerv!K445+Fertőző!K445+'NEM KELL!Önkorm elsz.'!K445</f>
        <v>0</v>
      </c>
      <c r="L446" s="71">
        <f>igazgatás!L446+adók!L446+temető!L445+rendezvények!L445+'téli közf.'!L441+hosszúi.közf.!L446+'út üzemelt.'!L445+közvilágítás!L445+zöldterület!L445+'város-község'!L445+könyvtár!L445+közművelődés!L445+gyermekjólét!L445+'Egyéb szociális'!L445+'NEM KELL!!családseg.'!L445+civilszerv!L445</f>
        <v>0</v>
      </c>
      <c r="M446" s="71">
        <f>igazgatás!M446+adók!M446+temető!M445+rendezvények!M445+'téli közf.'!M441+hosszúi.közf.!M446+'út üzemelt.'!M445+közvilágítás!M445+zöldterület!M445+'város-község'!M445+könyvtár!M445+közművelődés!M445+gyermekjólét!M445+'Egyéb szociális'!M445+'NEM KELL!!családseg.'!M445+civilszerv!M445</f>
        <v>0</v>
      </c>
      <c r="N446" s="71">
        <f>igazgatás!N446+adók!N446+temető!N445+rendezvények!N445+'téli közf.'!N441+hosszúi.közf.!N446+'út üzemelt.'!N445+közvilágítás!N445+zöldterület!N445+'város-község'!N445+könyvtár!N445+közművelődés!N445+gyermekjólét!N445+'Egyéb szociális'!N445+'NEM KELL!!családseg.'!N445+civilszerv!N445+Fertőző!N445+'NEM KELL!Önkorm elsz.'!N445</f>
        <v>0</v>
      </c>
      <c r="O446" s="133" t="str">
        <f t="shared" si="20"/>
        <v xml:space="preserve"> </v>
      </c>
      <c r="P446" s="71">
        <f>igazgatás!P446+adók!P446+temető!P445+rendezvények!P445+'téli közf.'!P441+hosszúi.közf.!P446+'út üzemelt.'!P445+közvilágítás!P445+zöldterület!P445+'város-község'!P445+könyvtár!P445+közművelődés!P445+gyermekjólét!P445+'Egyéb szociális'!P445+'NEM KELL!!családseg.'!P445+civilszerv!P445+Fertőző!P445+'NEM KELL!Önkorm elsz.'!P445</f>
        <v>0</v>
      </c>
    </row>
    <row r="447" spans="1:16" ht="15" hidden="1" customHeight="1" x14ac:dyDescent="0.2">
      <c r="A447" s="383" t="s">
        <v>317</v>
      </c>
      <c r="B447" s="383"/>
      <c r="C447" s="5" t="s">
        <v>55</v>
      </c>
      <c r="D447" s="22" t="s">
        <v>714</v>
      </c>
      <c r="E447" s="29"/>
      <c r="F447" s="71">
        <f>igazgatás!F447+adók!F447+temető!F446+rendezvények!F446+'téli közf.'!F442+hosszúi.közf.!F447+'út üzemelt.'!F446+közvilágítás!F446+zöldterület!F446+'város-község'!F446+könyvtár!F446+közművelődés!F446+gyermekjólét!F446+'Egyéb szociális'!F446+'NEM KELL!!családseg.'!F446+civilszerv!F446</f>
        <v>0</v>
      </c>
      <c r="G447" s="71">
        <f>igazgatás!G447+adók!G447+temető!G446+rendezvények!G446+'téli közf.'!G442+hosszúi.közf.!G447+'út üzemelt.'!G446+közvilágítás!G446+zöldterület!G446+'város-község'!G446+könyvtár!G446+közművelődés!G446+gyermekjólét!G446+'Egyéb szociális'!G446+'NEM KELL!!családseg.'!G446+civilszerv!G446</f>
        <v>0</v>
      </c>
      <c r="H447" s="71">
        <f>igazgatás!H447+adók!H447+temető!H446+rendezvények!H446+'téli közf.'!H442+hosszúi.közf.!H447+'út üzemelt.'!H446+közvilágítás!H446+zöldterület!H446+'város-község'!H446+könyvtár!H446+közművelődés!H446+gyermekjólét!H446+'Egyéb szociális'!H446+'NEM KELL!!családseg.'!H446+civilszerv!H446</f>
        <v>0</v>
      </c>
      <c r="I447" s="71">
        <f>igazgatás!I447+adók!I447+temető!I446+rendezvények!I446+'téli közf.'!I442+hosszúi.közf.!I447+'út üzemelt.'!I446+közvilágítás!I446+zöldterület!I446+'város-község'!I446+könyvtár!I446+közművelődés!I446+gyermekjólét!I446+'Egyéb szociális'!I446+'NEM KELL!!családseg.'!I446+civilszerv!I446+Fertőző!I446+'NEM KELL!Önkorm elsz.'!I446</f>
        <v>0</v>
      </c>
      <c r="J447" s="133" t="str">
        <f t="shared" si="21"/>
        <v xml:space="preserve"> </v>
      </c>
      <c r="K447" s="71">
        <f>igazgatás!K447+adók!K447+temető!K446+rendezvények!K446+'téli közf.'!K442+hosszúi.közf.!K447+'út üzemelt.'!K446+közvilágítás!K446+zöldterület!K446+'város-község'!K446+könyvtár!K446+közművelődés!K446+gyermekjólét!K446+'Egyéb szociális'!K446+'NEM KELL!!családseg.'!K446+civilszerv!K446+Fertőző!K446+'NEM KELL!Önkorm elsz.'!K446</f>
        <v>0</v>
      </c>
      <c r="L447" s="71">
        <f>igazgatás!L447+adók!L447+temető!L446+rendezvények!L446+'téli közf.'!L442+hosszúi.közf.!L447+'út üzemelt.'!L446+közvilágítás!L446+zöldterület!L446+'város-község'!L446+könyvtár!L446+közművelődés!L446+gyermekjólét!L446+'Egyéb szociális'!L446+'NEM KELL!!családseg.'!L446+civilszerv!L446</f>
        <v>0</v>
      </c>
      <c r="M447" s="71">
        <f>igazgatás!M447+adók!M447+temető!M446+rendezvények!M446+'téli közf.'!M442+hosszúi.közf.!M447+'út üzemelt.'!M446+közvilágítás!M446+zöldterület!M446+'város-község'!M446+könyvtár!M446+közművelődés!M446+gyermekjólét!M446+'Egyéb szociális'!M446+'NEM KELL!!családseg.'!M446+civilszerv!M446</f>
        <v>0</v>
      </c>
      <c r="N447" s="71">
        <f>igazgatás!N447+adók!N447+temető!N446+rendezvények!N446+'téli közf.'!N442+hosszúi.közf.!N447+'út üzemelt.'!N446+közvilágítás!N446+zöldterület!N446+'város-község'!N446+könyvtár!N446+közművelődés!N446+gyermekjólét!N446+'Egyéb szociális'!N446+'NEM KELL!!családseg.'!N446+civilszerv!N446+Fertőző!N446+'NEM KELL!Önkorm elsz.'!N446</f>
        <v>0</v>
      </c>
      <c r="O447" s="133" t="str">
        <f t="shared" si="20"/>
        <v xml:space="preserve"> </v>
      </c>
      <c r="P447" s="71">
        <f>igazgatás!P447+adók!P447+temető!P446+rendezvények!P446+'téli közf.'!P442+hosszúi.közf.!P447+'út üzemelt.'!P446+közvilágítás!P446+zöldterület!P446+'város-község'!P446+könyvtár!P446+közművelődés!P446+gyermekjólét!P446+'Egyéb szociális'!P446+'NEM KELL!!családseg.'!P446+civilszerv!P446+Fertőző!P446+'NEM KELL!Önkorm elsz.'!P446</f>
        <v>0</v>
      </c>
    </row>
    <row r="448" spans="1:16" ht="25.5" x14ac:dyDescent="0.2">
      <c r="A448" s="383" t="s">
        <v>319</v>
      </c>
      <c r="B448" s="383"/>
      <c r="C448" s="5" t="s">
        <v>715</v>
      </c>
      <c r="D448" s="22" t="s">
        <v>716</v>
      </c>
      <c r="E448" s="29"/>
      <c r="F448" s="71">
        <f>igazgatás!F448+adók!F448+temető!F447+rendezvények!F447+'téli közf.'!F443+hosszúi.közf.!F448+'út üzemelt.'!F447+közvilágítás!F447+zöldterület!F447+'város-község'!F447+könyvtár!F447+közművelődés!F447+gyermekjólét!F447+'Egyéb szociális'!F447+'NEM KELL!!családseg.'!F447+civilszerv!F447</f>
        <v>780</v>
      </c>
      <c r="G448" s="71">
        <f>igazgatás!G448+adók!G448+temető!G447+rendezvények!G447+'téli közf.'!G443+hosszúi.közf.!G448+'út üzemelt.'!G447+közvilágítás!G447+zöldterület!G447+'város-község'!G447+könyvtár!G447+közművelődés!G447+gyermekjólét!G447+'Egyéb szociális'!G447+'NEM KELL!!családseg.'!G447+civilszerv!G447</f>
        <v>0</v>
      </c>
      <c r="H448" s="71">
        <f>igazgatás!H448+adók!H448+temető!H447+rendezvények!H447+'téli közf.'!H443+hosszúi.közf.!H448+'út üzemelt.'!H447+közvilágítás!H447+zöldterület!H447+'város-község'!H447+könyvtár!H447+közművelődés!H447+gyermekjólét!H447+'Egyéb szociális'!H447+'NEM KELL!!családseg.'!H447+civilszerv!H447</f>
        <v>780</v>
      </c>
      <c r="I448" s="71">
        <f>igazgatás!I448+adók!I448+temető!I447+rendezvények!I447+'téli közf.'!I443+hosszúi.közf.!I448+'út üzemelt.'!I447+közvilágítás!I447+zöldterület!I447+'város-község'!I447+könyvtár!I447+közművelődés!I447+gyermekjólét!I447+'Egyéb szociális'!I447+'NEM KELL!!családseg.'!I447+civilszerv!I447+Fertőző!I447+'NEM KELL!Önkorm elsz.'!I447</f>
        <v>2497603</v>
      </c>
      <c r="J448" s="133">
        <f t="shared" si="21"/>
        <v>3202.0551282051283</v>
      </c>
      <c r="K448" s="71">
        <f>igazgatás!K448+adók!K448+temető!K447+rendezvények!K447+'téli közf.'!K443+hosszúi.közf.!K448+'út üzemelt.'!K447+közvilágítás!K447+zöldterület!K447+'város-község'!K447+könyvtár!K447+közművelődés!K447+gyermekjólét!K447+'Egyéb szociális'!K447+'NEM KELL!!családseg.'!K447+civilszerv!K447+Fertőző!K447+'NEM KELL!Önkorm elsz.'!K447</f>
        <v>3222188</v>
      </c>
      <c r="L448" s="71">
        <f>igazgatás!L448+adók!L448+temető!L447+rendezvények!L447+'téli közf.'!L443+hosszúi.közf.!L448+'út üzemelt.'!L447+közvilágítás!L447+zöldterület!L447+'város-község'!L447+könyvtár!L447+közművelődés!L447+gyermekjólét!L447+'Egyéb szociális'!L447+'NEM KELL!!családseg.'!L447+civilszerv!L447</f>
        <v>0</v>
      </c>
      <c r="M448" s="71">
        <f>igazgatás!M448+adók!M448+temető!M447+rendezvények!M447+'téli közf.'!M443+hosszúi.közf.!M448+'út üzemelt.'!M447+közvilágítás!M447+zöldterület!M447+'város-község'!M447+könyvtár!M447+közművelődés!M447+gyermekjólét!M447+'Egyéb szociális'!M447+'NEM KELL!!családseg.'!M447+civilszerv!M447</f>
        <v>3222188</v>
      </c>
      <c r="N448" s="71">
        <f>igazgatás!N448+adók!N448+temető!N447+rendezvények!N447+'téli közf.'!N443+hosszúi.közf.!N448+'út üzemelt.'!N447+közvilágítás!N447+zöldterület!N447+'város-község'!N447+könyvtár!N447+közművelődés!N447+gyermekjólét!N447+'Egyéb szociális'!N447+'NEM KELL!!családseg.'!N447+civilszerv!N447+Fertőző!N447+'NEM KELL!Önkorm elsz.'!N447</f>
        <v>1814608</v>
      </c>
      <c r="O448" s="133">
        <f t="shared" si="20"/>
        <v>0.5631601880461351</v>
      </c>
      <c r="P448" s="71">
        <f>igazgatás!P448+adók!P448+temető!P447+rendezvények!P447+'téli közf.'!P443+hosszúi.közf.!P448+'út üzemelt.'!P447+közvilágítás!P447+zöldterület!P447+'város-község'!P447+könyvtár!P447+közművelődés!P447+gyermekjólét!P447+'Egyéb szociális'!P447+'NEM KELL!!családseg.'!P447+civilszerv!P447+Fertőző!P447+'NEM KELL!Önkorm elsz.'!P447</f>
        <v>3222188</v>
      </c>
    </row>
    <row r="449" spans="1:17" ht="15" hidden="1" customHeight="1" x14ac:dyDescent="0.2">
      <c r="A449" s="383" t="s">
        <v>321</v>
      </c>
      <c r="B449" s="383"/>
      <c r="C449" s="5" t="s">
        <v>37</v>
      </c>
      <c r="D449" s="22" t="s">
        <v>716</v>
      </c>
      <c r="E449" s="29"/>
      <c r="F449" s="71">
        <f>igazgatás!F449+adók!F449+temető!F448+rendezvények!F448+'téli közf.'!F444+hosszúi.közf.!F449+'út üzemelt.'!F448+közvilágítás!F448+zöldterület!F448+'város-község'!F448+könyvtár!F448+közművelődés!F448+gyermekjólét!F448+'Egyéb szociális'!F448+'NEM KELL!!családseg.'!F448+civilszerv!F448</f>
        <v>0</v>
      </c>
      <c r="G449" s="71">
        <f>igazgatás!G449+adók!G449+temető!G448+rendezvények!G448+'téli közf.'!G444+hosszúi.közf.!G449+'út üzemelt.'!G448+közvilágítás!G448+zöldterület!G448+'város-község'!G448+könyvtár!G448+közművelődés!G448+gyermekjólét!G448+'Egyéb szociális'!G448+'NEM KELL!!családseg.'!G448+civilszerv!G448</f>
        <v>0</v>
      </c>
      <c r="H449" s="71">
        <f>igazgatás!H449+adók!H449+temető!H448+rendezvények!H448+'téli közf.'!H444+hosszúi.közf.!H449+'út üzemelt.'!H448+közvilágítás!H448+zöldterület!H448+'város-község'!H448+könyvtár!H448+közművelődés!H448+gyermekjólét!H448+'Egyéb szociális'!H448+'NEM KELL!!családseg.'!H448+civilszerv!H448</f>
        <v>0</v>
      </c>
      <c r="I449" s="71">
        <f>igazgatás!I449+adók!I449+temető!I448+rendezvények!I448+'téli közf.'!I444+hosszúi.közf.!I449+'út üzemelt.'!I448+közvilágítás!I448+zöldterület!I448+'város-község'!I448+könyvtár!I448+közművelődés!I448+gyermekjólét!I448+'Egyéb szociális'!I448+'NEM KELL!!családseg.'!I448+civilszerv!I448+Fertőző!I448+'NEM KELL!Önkorm elsz.'!I448</f>
        <v>0</v>
      </c>
      <c r="J449" s="133" t="str">
        <f t="shared" si="21"/>
        <v xml:space="preserve"> </v>
      </c>
      <c r="K449" s="71">
        <f>igazgatás!K449+adók!K449+temető!K448+rendezvények!K448+'téli közf.'!K444+hosszúi.közf.!K449+'út üzemelt.'!K448+közvilágítás!K448+zöldterület!K448+'város-község'!K448+könyvtár!K448+közművelődés!K448+gyermekjólét!K448+'Egyéb szociális'!K448+'NEM KELL!!családseg.'!K448+civilszerv!K448+Fertőző!K448+'NEM KELL!Önkorm elsz.'!K448</f>
        <v>0</v>
      </c>
      <c r="L449" s="71">
        <f>igazgatás!L449+adók!L449+temető!L448+rendezvények!L448+'téli közf.'!L444+hosszúi.közf.!L449+'út üzemelt.'!L448+közvilágítás!L448+zöldterület!L448+'város-község'!L448+könyvtár!L448+közművelődés!L448+gyermekjólét!L448+'Egyéb szociális'!L448+'NEM KELL!!családseg.'!L448+civilszerv!L448</f>
        <v>0</v>
      </c>
      <c r="M449" s="71">
        <f>igazgatás!M449+adók!M449+temető!M448+rendezvények!M448+'téli közf.'!M444+hosszúi.közf.!M449+'út üzemelt.'!M448+közvilágítás!M448+zöldterület!M448+'város-község'!M448+könyvtár!M448+közművelődés!M448+gyermekjólét!M448+'Egyéb szociális'!M448+'NEM KELL!!családseg.'!M448+civilszerv!M448</f>
        <v>0</v>
      </c>
      <c r="N449" s="71">
        <f>igazgatás!N449+adók!N449+temető!N448+rendezvények!N448+'téli közf.'!N444+hosszúi.közf.!N449+'út üzemelt.'!N448+közvilágítás!N448+zöldterület!N448+'város-község'!N448+könyvtár!N448+közművelődés!N448+gyermekjólét!N448+'Egyéb szociális'!N448+'NEM KELL!!családseg.'!N448+civilszerv!N448+Fertőző!N448+'NEM KELL!Önkorm elsz.'!N448</f>
        <v>0</v>
      </c>
      <c r="O449" s="133" t="str">
        <f t="shared" si="20"/>
        <v xml:space="preserve"> </v>
      </c>
      <c r="P449" s="71">
        <f>igazgatás!P449+adók!P449+temető!P448+rendezvények!P448+'téli közf.'!P444+hosszúi.közf.!P449+'út üzemelt.'!P448+közvilágítás!P448+zöldterület!P448+'város-község'!P448+könyvtár!P448+közművelődés!P448+gyermekjólét!P448+'Egyéb szociális'!P448+'NEM KELL!!családseg.'!P448+civilszerv!P448+Fertőző!P448+'NEM KELL!Önkorm elsz.'!P448</f>
        <v>0</v>
      </c>
      <c r="Q449" t="s">
        <v>1005</v>
      </c>
    </row>
    <row r="450" spans="1:17" ht="15" hidden="1" customHeight="1" x14ac:dyDescent="0.2">
      <c r="A450" s="383" t="s">
        <v>323</v>
      </c>
      <c r="B450" s="383"/>
      <c r="C450" s="5" t="s">
        <v>39</v>
      </c>
      <c r="D450" s="22" t="s">
        <v>716</v>
      </c>
      <c r="E450" s="29"/>
      <c r="F450" s="71">
        <f>igazgatás!F450+adók!F450+temető!F449+rendezvények!F449+'téli közf.'!F445+hosszúi.közf.!F450+'út üzemelt.'!F449+közvilágítás!F449+zöldterület!F449+'város-község'!F449+könyvtár!F449+közművelődés!F449+gyermekjólét!F449+'Egyéb szociális'!F449+'NEM KELL!!családseg.'!F449+civilszerv!F449</f>
        <v>0</v>
      </c>
      <c r="G450" s="71">
        <f>igazgatás!G450+adók!G450+temető!G449+rendezvények!G449+'téli közf.'!G445+hosszúi.közf.!G450+'út üzemelt.'!G449+közvilágítás!G449+zöldterület!G449+'város-község'!G449+könyvtár!G449+közművelődés!G449+gyermekjólét!G449+'Egyéb szociális'!G449+'NEM KELL!!családseg.'!G449+civilszerv!G449</f>
        <v>0</v>
      </c>
      <c r="H450" s="71">
        <f>igazgatás!H450+adók!H450+temető!H449+rendezvények!H449+'téli közf.'!H445+hosszúi.közf.!H450+'út üzemelt.'!H449+közvilágítás!H449+zöldterület!H449+'város-község'!H449+könyvtár!H449+közművelődés!H449+gyermekjólét!H449+'Egyéb szociális'!H449+'NEM KELL!!családseg.'!H449+civilszerv!H449</f>
        <v>0</v>
      </c>
      <c r="I450" s="71">
        <f>igazgatás!I450+adók!I450+temető!I449+rendezvények!I449+'téli közf.'!I445+hosszúi.közf.!I450+'út üzemelt.'!I449+közvilágítás!I449+zöldterület!I449+'város-község'!I449+könyvtár!I449+közművelődés!I449+gyermekjólét!I449+'Egyéb szociális'!I449+'NEM KELL!!családseg.'!I449+civilszerv!I449+Fertőző!I449+'NEM KELL!Önkorm elsz.'!I449</f>
        <v>0</v>
      </c>
      <c r="J450" s="133" t="str">
        <f t="shared" si="21"/>
        <v xml:space="preserve"> </v>
      </c>
      <c r="K450" s="71">
        <f>igazgatás!K450+adók!K450+temető!K449+rendezvények!K449+'téli közf.'!K445+hosszúi.közf.!K450+'út üzemelt.'!K449+közvilágítás!K449+zöldterület!K449+'város-község'!K449+könyvtár!K449+közművelődés!K449+gyermekjólét!K449+'Egyéb szociális'!K449+'NEM KELL!!családseg.'!K449+civilszerv!K449+Fertőző!K449+'NEM KELL!Önkorm elsz.'!K449</f>
        <v>0</v>
      </c>
      <c r="L450" s="71">
        <f>igazgatás!L450+adók!L450+temető!L449+rendezvények!L449+'téli közf.'!L445+hosszúi.közf.!L450+'út üzemelt.'!L449+közvilágítás!L449+zöldterület!L449+'város-község'!L449+könyvtár!L449+közművelődés!L449+gyermekjólét!L449+'Egyéb szociális'!L449+'NEM KELL!!családseg.'!L449+civilszerv!L449</f>
        <v>0</v>
      </c>
      <c r="M450" s="71">
        <f>igazgatás!M450+adók!M450+temető!M449+rendezvények!M449+'téli közf.'!M445+hosszúi.közf.!M450+'út üzemelt.'!M449+közvilágítás!M449+zöldterület!M449+'város-község'!M449+könyvtár!M449+közművelődés!M449+gyermekjólét!M449+'Egyéb szociális'!M449+'NEM KELL!!családseg.'!M449+civilszerv!M449</f>
        <v>0</v>
      </c>
      <c r="N450" s="71">
        <f>igazgatás!N450+adók!N450+temető!N449+rendezvények!N449+'téli közf.'!N445+hosszúi.közf.!N450+'út üzemelt.'!N449+közvilágítás!N449+zöldterület!N449+'város-község'!N449+könyvtár!N449+közművelődés!N449+gyermekjólét!N449+'Egyéb szociális'!N449+'NEM KELL!!családseg.'!N449+civilszerv!N449+Fertőző!N449+'NEM KELL!Önkorm elsz.'!N449</f>
        <v>0</v>
      </c>
      <c r="O450" s="133" t="str">
        <f t="shared" si="20"/>
        <v xml:space="preserve"> </v>
      </c>
      <c r="P450" s="71">
        <f>igazgatás!P450+adók!P450+temető!P449+rendezvények!P449+'téli közf.'!P445+hosszúi.közf.!P450+'út üzemelt.'!P449+közvilágítás!P449+zöldterület!P449+'város-község'!P449+könyvtár!P449+közművelődés!P449+gyermekjólét!P449+'Egyéb szociális'!P449+'NEM KELL!!családseg.'!P449+civilszerv!P449+Fertőző!P449+'NEM KELL!Önkorm elsz.'!P449</f>
        <v>0</v>
      </c>
      <c r="Q450" t="s">
        <v>1005</v>
      </c>
    </row>
    <row r="451" spans="1:17" ht="25.5" hidden="1" customHeight="1" x14ac:dyDescent="0.2">
      <c r="A451" s="383" t="s">
        <v>325</v>
      </c>
      <c r="B451" s="383"/>
      <c r="C451" s="5" t="s">
        <v>41</v>
      </c>
      <c r="D451" s="22" t="s">
        <v>716</v>
      </c>
      <c r="E451" s="29"/>
      <c r="F451" s="71">
        <f>igazgatás!F451+adók!F451+temető!F450+rendezvények!F450+'téli közf.'!F446+hosszúi.közf.!F451+'út üzemelt.'!F450+közvilágítás!F450+zöldterület!F450+'város-község'!F450+könyvtár!F450+közművelődés!F450+gyermekjólét!F450+'Egyéb szociális'!F450+'NEM KELL!!családseg.'!F450+civilszerv!F450</f>
        <v>0</v>
      </c>
      <c r="G451" s="71">
        <f>igazgatás!G451+adók!G451+temető!G450+rendezvények!G450+'téli közf.'!G446+hosszúi.közf.!G451+'út üzemelt.'!G450+közvilágítás!G450+zöldterület!G450+'város-község'!G450+könyvtár!G450+közművelődés!G450+gyermekjólét!G450+'Egyéb szociális'!G450+'NEM KELL!!családseg.'!G450+civilszerv!G450</f>
        <v>0</v>
      </c>
      <c r="H451" s="71">
        <f>igazgatás!H451+adók!H451+temető!H450+rendezvények!H450+'téli közf.'!H446+hosszúi.közf.!H451+'út üzemelt.'!H450+közvilágítás!H450+zöldterület!H450+'város-község'!H450+könyvtár!H450+közművelődés!H450+gyermekjólét!H450+'Egyéb szociális'!H450+'NEM KELL!!családseg.'!H450+civilszerv!H450</f>
        <v>0</v>
      </c>
      <c r="I451" s="71">
        <f>igazgatás!I451+adók!I451+temető!I450+rendezvények!I450+'téli közf.'!I446+hosszúi.közf.!I451+'út üzemelt.'!I450+közvilágítás!I450+zöldterület!I450+'város-község'!I450+könyvtár!I450+közművelődés!I450+gyermekjólét!I450+'Egyéb szociális'!I450+'NEM KELL!!családseg.'!I450+civilszerv!I450+Fertőző!I450+'NEM KELL!Önkorm elsz.'!I450</f>
        <v>0</v>
      </c>
      <c r="J451" s="133" t="str">
        <f t="shared" si="21"/>
        <v xml:space="preserve"> </v>
      </c>
      <c r="K451" s="71">
        <f>igazgatás!K451+adók!K451+temető!K450+rendezvények!K450+'téli közf.'!K446+hosszúi.közf.!K451+'út üzemelt.'!K450+közvilágítás!K450+zöldterület!K450+'város-község'!K450+könyvtár!K450+közművelődés!K450+gyermekjólét!K450+'Egyéb szociális'!K450+'NEM KELL!!családseg.'!K450+civilszerv!K450+Fertőző!K450+'NEM KELL!Önkorm elsz.'!K450</f>
        <v>0</v>
      </c>
      <c r="L451" s="71">
        <f>igazgatás!L451+adók!L451+temető!L450+rendezvények!L450+'téli közf.'!L446+hosszúi.közf.!L451+'út üzemelt.'!L450+közvilágítás!L450+zöldterület!L450+'város-község'!L450+könyvtár!L450+közművelődés!L450+gyermekjólét!L450+'Egyéb szociális'!L450+'NEM KELL!!családseg.'!L450+civilszerv!L450</f>
        <v>0</v>
      </c>
      <c r="M451" s="71">
        <f>igazgatás!M451+adók!M451+temető!M450+rendezvények!M450+'téli közf.'!M446+hosszúi.közf.!M451+'út üzemelt.'!M450+közvilágítás!M450+zöldterület!M450+'város-község'!M450+könyvtár!M450+közművelődés!M450+gyermekjólét!M450+'Egyéb szociális'!M450+'NEM KELL!!családseg.'!M450+civilszerv!M450</f>
        <v>0</v>
      </c>
      <c r="N451" s="71">
        <f>igazgatás!N451+adók!N451+temető!N450+rendezvények!N450+'téli közf.'!N446+hosszúi.közf.!N451+'út üzemelt.'!N450+közvilágítás!N450+zöldterület!N450+'város-község'!N450+könyvtár!N450+közművelődés!N450+gyermekjólét!N450+'Egyéb szociális'!N450+'NEM KELL!!családseg.'!N450+civilszerv!N450+Fertőző!N450+'NEM KELL!Önkorm elsz.'!N450</f>
        <v>0</v>
      </c>
      <c r="O451" s="133" t="str">
        <f t="shared" si="20"/>
        <v xml:space="preserve"> </v>
      </c>
      <c r="P451" s="71">
        <f>igazgatás!P451+adók!P451+temető!P450+rendezvények!P450+'téli közf.'!P446+hosszúi.közf.!P451+'út üzemelt.'!P450+közvilágítás!P450+zöldterület!P450+'város-község'!P450+könyvtár!P450+közművelődés!P450+gyermekjólét!P450+'Egyéb szociális'!P450+'NEM KELL!!családseg.'!P450+civilszerv!P450+Fertőző!P450+'NEM KELL!Önkorm elsz.'!P450</f>
        <v>0</v>
      </c>
      <c r="Q451" t="s">
        <v>1005</v>
      </c>
    </row>
    <row r="452" spans="1:17" ht="15" hidden="1" customHeight="1" x14ac:dyDescent="0.2">
      <c r="A452" s="383" t="s">
        <v>327</v>
      </c>
      <c r="B452" s="383"/>
      <c r="C452" s="5" t="s">
        <v>43</v>
      </c>
      <c r="D452" s="22" t="s">
        <v>716</v>
      </c>
      <c r="E452" s="29"/>
      <c r="F452" s="71">
        <f>igazgatás!F452+adók!F452+temető!F451+rendezvények!F451+'téli közf.'!F447+hosszúi.közf.!F452+'út üzemelt.'!F451+közvilágítás!F451+zöldterület!F451+'város-község'!F451+könyvtár!F451+közművelődés!F451+gyermekjólét!F451+'Egyéb szociális'!F451+'NEM KELL!!családseg.'!F451+civilszerv!F451</f>
        <v>0</v>
      </c>
      <c r="G452" s="71">
        <f>igazgatás!G452+adók!G452+temető!G451+rendezvények!G451+'téli közf.'!G447+hosszúi.közf.!G452+'út üzemelt.'!G451+közvilágítás!G451+zöldterület!G451+'város-község'!G451+könyvtár!G451+közművelődés!G451+gyermekjólét!G451+'Egyéb szociális'!G451+'NEM KELL!!családseg.'!G451+civilszerv!G451</f>
        <v>0</v>
      </c>
      <c r="H452" s="71">
        <f>igazgatás!H452+adók!H452+temető!H451+rendezvények!H451+'téli közf.'!H447+hosszúi.közf.!H452+'út üzemelt.'!H451+közvilágítás!H451+zöldterület!H451+'város-község'!H451+könyvtár!H451+közművelődés!H451+gyermekjólét!H451+'Egyéb szociális'!H451+'NEM KELL!!családseg.'!H451+civilszerv!H451</f>
        <v>0</v>
      </c>
      <c r="I452" s="71">
        <f>igazgatás!I452+adók!I452+temető!I451+rendezvények!I451+'téli közf.'!I447+hosszúi.közf.!I452+'út üzemelt.'!I451+közvilágítás!I451+zöldterület!I451+'város-község'!I451+könyvtár!I451+közművelődés!I451+gyermekjólét!I451+'Egyéb szociális'!I451+'NEM KELL!!családseg.'!I451+civilszerv!I451+Fertőző!I451+'NEM KELL!Önkorm elsz.'!I451</f>
        <v>0</v>
      </c>
      <c r="J452" s="133" t="str">
        <f t="shared" si="21"/>
        <v xml:space="preserve"> </v>
      </c>
      <c r="K452" s="71">
        <f>igazgatás!K452+adók!K452+temető!K451+rendezvények!K451+'téli közf.'!K447+hosszúi.közf.!K452+'út üzemelt.'!K451+közvilágítás!K451+zöldterület!K451+'város-község'!K451+könyvtár!K451+közművelődés!K451+gyermekjólét!K451+'Egyéb szociális'!K451+'NEM KELL!!családseg.'!K451+civilszerv!K451+Fertőző!K451+'NEM KELL!Önkorm elsz.'!K451</f>
        <v>0</v>
      </c>
      <c r="L452" s="71">
        <f>igazgatás!L452+adók!L452+temető!L451+rendezvények!L451+'téli közf.'!L447+hosszúi.közf.!L452+'út üzemelt.'!L451+közvilágítás!L451+zöldterület!L451+'város-község'!L451+könyvtár!L451+közművelődés!L451+gyermekjólét!L451+'Egyéb szociális'!L451+'NEM KELL!!családseg.'!L451+civilszerv!L451</f>
        <v>0</v>
      </c>
      <c r="M452" s="71">
        <f>igazgatás!M452+adók!M452+temető!M451+rendezvények!M451+'téli közf.'!M447+hosszúi.közf.!M452+'út üzemelt.'!M451+közvilágítás!M451+zöldterület!M451+'város-község'!M451+könyvtár!M451+közművelődés!M451+gyermekjólét!M451+'Egyéb szociális'!M451+'NEM KELL!!családseg.'!M451+civilszerv!M451</f>
        <v>0</v>
      </c>
      <c r="N452" s="71">
        <f>igazgatás!N452+adók!N452+temető!N451+rendezvények!N451+'téli közf.'!N447+hosszúi.közf.!N452+'út üzemelt.'!N451+közvilágítás!N451+zöldterület!N451+'város-község'!N451+könyvtár!N451+közművelődés!N451+gyermekjólét!N451+'Egyéb szociális'!N451+'NEM KELL!!családseg.'!N451+civilszerv!N451+Fertőző!N451+'NEM KELL!Önkorm elsz.'!N451</f>
        <v>0</v>
      </c>
      <c r="O452" s="133" t="str">
        <f t="shared" si="20"/>
        <v xml:space="preserve"> </v>
      </c>
      <c r="P452" s="71">
        <f>igazgatás!P452+adók!P452+temető!P451+rendezvények!P451+'téli közf.'!P447+hosszúi.közf.!P452+'út üzemelt.'!P451+közvilágítás!P451+zöldterület!P451+'város-község'!P451+könyvtár!P451+közművelődés!P451+gyermekjólét!P451+'Egyéb szociális'!P451+'NEM KELL!!családseg.'!P451+civilszerv!P451+Fertőző!P451+'NEM KELL!Önkorm elsz.'!P451</f>
        <v>0</v>
      </c>
      <c r="Q452" t="s">
        <v>1005</v>
      </c>
    </row>
    <row r="453" spans="1:17" ht="15" hidden="1" customHeight="1" x14ac:dyDescent="0.2">
      <c r="A453" s="383" t="s">
        <v>329</v>
      </c>
      <c r="B453" s="383"/>
      <c r="C453" s="5" t="s">
        <v>45</v>
      </c>
      <c r="D453" s="22" t="s">
        <v>716</v>
      </c>
      <c r="E453" s="29"/>
      <c r="F453" s="71">
        <f>igazgatás!F453+adók!F453+temető!F452+rendezvények!F452+'téli közf.'!F448+hosszúi.közf.!F453+'út üzemelt.'!F452+közvilágítás!F452+zöldterület!F452+'város-község'!F452+könyvtár!F452+közművelődés!F452+gyermekjólét!F452+'Egyéb szociális'!F452+'NEM KELL!!családseg.'!F452+civilszerv!F452</f>
        <v>0</v>
      </c>
      <c r="G453" s="71">
        <f>igazgatás!G453+adók!G453+temető!G452+rendezvények!G452+'téli közf.'!G448+hosszúi.közf.!G453+'út üzemelt.'!G452+közvilágítás!G452+zöldterület!G452+'város-község'!G452+könyvtár!G452+közművelődés!G452+gyermekjólét!G452+'Egyéb szociális'!G452+'NEM KELL!!családseg.'!G452+civilszerv!G452</f>
        <v>0</v>
      </c>
      <c r="H453" s="71">
        <f>igazgatás!H453+adók!H453+temető!H452+rendezvények!H452+'téli közf.'!H448+hosszúi.közf.!H453+'út üzemelt.'!H452+közvilágítás!H452+zöldterület!H452+'város-község'!H452+könyvtár!H452+közművelődés!H452+gyermekjólét!H452+'Egyéb szociális'!H452+'NEM KELL!!családseg.'!H452+civilszerv!H452</f>
        <v>0</v>
      </c>
      <c r="I453" s="71">
        <f>igazgatás!I453+adók!I453+temető!I452+rendezvények!I452+'téli közf.'!I448+hosszúi.közf.!I453+'út üzemelt.'!I452+közvilágítás!I452+zöldterület!I452+'város-község'!I452+könyvtár!I452+közművelődés!I452+gyermekjólét!I452+'Egyéb szociális'!I452+'NEM KELL!!családseg.'!I452+civilszerv!I452+Fertőző!I452+'NEM KELL!Önkorm elsz.'!I452</f>
        <v>0</v>
      </c>
      <c r="J453" s="133" t="str">
        <f t="shared" si="21"/>
        <v xml:space="preserve"> </v>
      </c>
      <c r="K453" s="71">
        <f>igazgatás!K453+adók!K453+temető!K452+rendezvények!K452+'téli közf.'!K448+hosszúi.közf.!K453+'út üzemelt.'!K452+közvilágítás!K452+zöldterület!K452+'város-község'!K452+könyvtár!K452+közművelődés!K452+gyermekjólét!K452+'Egyéb szociális'!K452+'NEM KELL!!családseg.'!K452+civilszerv!K452+Fertőző!K452+'NEM KELL!Önkorm elsz.'!K452</f>
        <v>0</v>
      </c>
      <c r="L453" s="71">
        <f>igazgatás!L453+adók!L453+temető!L452+rendezvények!L452+'téli közf.'!L448+hosszúi.közf.!L453+'út üzemelt.'!L452+közvilágítás!L452+zöldterület!L452+'város-község'!L452+könyvtár!L452+közművelődés!L452+gyermekjólét!L452+'Egyéb szociális'!L452+'NEM KELL!!családseg.'!L452+civilszerv!L452</f>
        <v>0</v>
      </c>
      <c r="M453" s="71">
        <f>igazgatás!M453+adók!M453+temető!M452+rendezvények!M452+'téli közf.'!M448+hosszúi.közf.!M453+'út üzemelt.'!M452+közvilágítás!M452+zöldterület!M452+'város-község'!M452+könyvtár!M452+közművelődés!M452+gyermekjólét!M452+'Egyéb szociális'!M452+'NEM KELL!!családseg.'!M452+civilszerv!M452</f>
        <v>0</v>
      </c>
      <c r="N453" s="71">
        <f>igazgatás!N453+adók!N453+temető!N452+rendezvények!N452+'téli közf.'!N448+hosszúi.közf.!N453+'út üzemelt.'!N452+közvilágítás!N452+zöldterület!N452+'város-község'!N452+könyvtár!N452+közművelődés!N452+gyermekjólét!N452+'Egyéb szociális'!N452+'NEM KELL!!családseg.'!N452+civilszerv!N452+Fertőző!N452+'NEM KELL!Önkorm elsz.'!N452</f>
        <v>0</v>
      </c>
      <c r="O453" s="133" t="str">
        <f t="shared" si="20"/>
        <v xml:space="preserve"> </v>
      </c>
      <c r="P453" s="71">
        <f>igazgatás!P453+adók!P453+temető!P452+rendezvények!P452+'téli közf.'!P448+hosszúi.közf.!P453+'út üzemelt.'!P452+közvilágítás!P452+zöldterület!P452+'város-község'!P452+könyvtár!P452+közművelődés!P452+gyermekjólét!P452+'Egyéb szociális'!P452+'NEM KELL!!családseg.'!P452+civilszerv!P452+Fertőző!P452+'NEM KELL!Önkorm elsz.'!P452</f>
        <v>0</v>
      </c>
      <c r="Q453" t="s">
        <v>1005</v>
      </c>
    </row>
    <row r="454" spans="1:17" ht="15" hidden="1" customHeight="1" x14ac:dyDescent="0.2">
      <c r="A454" s="383" t="s">
        <v>331</v>
      </c>
      <c r="B454" s="383"/>
      <c r="C454" s="5" t="s">
        <v>47</v>
      </c>
      <c r="D454" s="22" t="s">
        <v>716</v>
      </c>
      <c r="E454" s="29"/>
      <c r="F454" s="71">
        <f>igazgatás!F454+adók!F454+temető!F453+rendezvények!F453+'téli közf.'!F449+hosszúi.közf.!F454+'út üzemelt.'!F453+közvilágítás!F453+zöldterület!F453+'város-község'!F453+könyvtár!F453+közművelődés!F453+gyermekjólét!F453+'Egyéb szociális'!F453+'NEM KELL!!családseg.'!F453+civilszerv!F453</f>
        <v>0</v>
      </c>
      <c r="G454" s="71">
        <f>igazgatás!G454+adók!G454+temető!G453+rendezvények!G453+'téli közf.'!G449+hosszúi.közf.!G454+'út üzemelt.'!G453+közvilágítás!G453+zöldterület!G453+'város-község'!G453+könyvtár!G453+közművelődés!G453+gyermekjólét!G453+'Egyéb szociális'!G453+'NEM KELL!!családseg.'!G453+civilszerv!G453</f>
        <v>0</v>
      </c>
      <c r="H454" s="71">
        <f>igazgatás!H454+adók!H454+temető!H453+rendezvények!H453+'téli közf.'!H449+hosszúi.közf.!H454+'út üzemelt.'!H453+közvilágítás!H453+zöldterület!H453+'város-község'!H453+könyvtár!H453+közművelődés!H453+gyermekjólét!H453+'Egyéb szociális'!H453+'NEM KELL!!családseg.'!H453+civilszerv!H453</f>
        <v>0</v>
      </c>
      <c r="I454" s="71">
        <f>igazgatás!I454+adók!I454+temető!I453+rendezvények!I453+'téli közf.'!I449+hosszúi.közf.!I454+'út üzemelt.'!I453+közvilágítás!I453+zöldterület!I453+'város-község'!I453+könyvtár!I453+közművelődés!I453+gyermekjólét!I453+'Egyéb szociális'!I453+'NEM KELL!!családseg.'!I453+civilszerv!I453+Fertőző!I453+'NEM KELL!Önkorm elsz.'!I453</f>
        <v>0</v>
      </c>
      <c r="J454" s="133" t="str">
        <f t="shared" si="21"/>
        <v xml:space="preserve"> </v>
      </c>
      <c r="K454" s="71">
        <f>igazgatás!K454+adók!K454+temető!K453+rendezvények!K453+'téli közf.'!K449+hosszúi.közf.!K454+'út üzemelt.'!K453+közvilágítás!K453+zöldterület!K453+'város-község'!K453+könyvtár!K453+közművelődés!K453+gyermekjólét!K453+'Egyéb szociális'!K453+'NEM KELL!!családseg.'!K453+civilszerv!K453+Fertőző!K453+'NEM KELL!Önkorm elsz.'!K453</f>
        <v>0</v>
      </c>
      <c r="L454" s="71">
        <f>igazgatás!L454+adók!L454+temető!L453+rendezvények!L453+'téli közf.'!L449+hosszúi.közf.!L454+'út üzemelt.'!L453+közvilágítás!L453+zöldterület!L453+'város-község'!L453+könyvtár!L453+közművelődés!L453+gyermekjólét!L453+'Egyéb szociális'!L453+'NEM KELL!!családseg.'!L453+civilszerv!L453</f>
        <v>0</v>
      </c>
      <c r="M454" s="71">
        <f>igazgatás!M454+adók!M454+temető!M453+rendezvények!M453+'téli közf.'!M449+hosszúi.közf.!M454+'út üzemelt.'!M453+közvilágítás!M453+zöldterület!M453+'város-község'!M453+könyvtár!M453+közművelődés!M453+gyermekjólét!M453+'Egyéb szociális'!M453+'NEM KELL!!családseg.'!M453+civilszerv!M453</f>
        <v>0</v>
      </c>
      <c r="N454" s="71">
        <f>igazgatás!N454+adók!N454+temető!N453+rendezvények!N453+'téli közf.'!N449+hosszúi.közf.!N454+'út üzemelt.'!N453+közvilágítás!N453+zöldterület!N453+'város-község'!N453+könyvtár!N453+közművelődés!N453+gyermekjólét!N453+'Egyéb szociális'!N453+'NEM KELL!!családseg.'!N453+civilszerv!N453+Fertőző!N453+'NEM KELL!Önkorm elsz.'!N453</f>
        <v>0</v>
      </c>
      <c r="O454" s="133" t="str">
        <f t="shared" si="20"/>
        <v xml:space="preserve"> </v>
      </c>
      <c r="P454" s="71">
        <f>igazgatás!P454+adók!P454+temető!P453+rendezvények!P453+'téli közf.'!P449+hosszúi.közf.!P454+'út üzemelt.'!P453+közvilágítás!P453+zöldterület!P453+'város-község'!P453+könyvtár!P453+közművelődés!P453+gyermekjólét!P453+'Egyéb szociális'!P453+'NEM KELL!!családseg.'!P453+civilszerv!P453+Fertőző!P453+'NEM KELL!Önkorm elsz.'!P453</f>
        <v>0</v>
      </c>
      <c r="Q454" t="s">
        <v>1005</v>
      </c>
    </row>
    <row r="455" spans="1:17" x14ac:dyDescent="0.2">
      <c r="A455" s="383" t="s">
        <v>333</v>
      </c>
      <c r="B455" s="383"/>
      <c r="C455" s="5" t="s">
        <v>49</v>
      </c>
      <c r="D455" s="22" t="s">
        <v>716</v>
      </c>
      <c r="E455" s="29"/>
      <c r="F455" s="71">
        <f>igazgatás!F455+adók!F455+temető!F454+rendezvények!F454+'téli közf.'!F450+hosszúi.közf.!F455+'út üzemelt.'!F454+közvilágítás!F454+zöldterület!F454+'város-község'!F454+könyvtár!F454+közművelődés!F454+gyermekjólét!F454+'Egyéb szociális'!F454+'NEM KELL!!családseg.'!F454+civilszerv!F454</f>
        <v>580</v>
      </c>
      <c r="G455" s="71">
        <f>igazgatás!G455+adók!G455+temető!G454+rendezvények!G454+'téli közf.'!G450+hosszúi.közf.!G455+'út üzemelt.'!G454+közvilágítás!G454+zöldterület!G454+'város-község'!G454+könyvtár!G454+közművelődés!G454+gyermekjólét!G454+'Egyéb szociális'!G454+'NEM KELL!!családseg.'!G454+civilszerv!G454</f>
        <v>0</v>
      </c>
      <c r="H455" s="71">
        <f>igazgatás!H455+adók!H455+temető!H454+rendezvények!H454+'téli közf.'!H450+hosszúi.közf.!H455+'út üzemelt.'!H454+közvilágítás!H454+zöldterület!H454+'város-község'!H454+könyvtár!H454+közművelődés!H454+gyermekjólét!H454+'Egyéb szociális'!H454+'NEM KELL!!családseg.'!H454+civilszerv!H454</f>
        <v>580</v>
      </c>
      <c r="I455" s="71">
        <f>igazgatás!I455+adók!I455+temető!I454+rendezvények!I454+'téli közf.'!I450+hosszúi.közf.!I455+'út üzemelt.'!I454+közvilágítás!I454+zöldterület!I454+'város-község'!I454+könyvtár!I454+közművelődés!I454+gyermekjólét!I454+'Egyéb szociális'!I454+'NEM KELL!!családseg.'!I454+civilszerv!I454+Fertőző!I454+'NEM KELL!Önkorm elsz.'!I454</f>
        <v>2060316</v>
      </c>
      <c r="J455" s="133">
        <f t="shared" si="21"/>
        <v>3552.2689655172412</v>
      </c>
      <c r="K455" s="71">
        <f>igazgatás!K455+adók!K455+temető!K454+rendezvények!K454+'téli közf.'!K450+hosszúi.közf.!K455+'út üzemelt.'!K454+közvilágítás!K454+zöldterület!K454+'város-község'!K454+könyvtár!K454+közművelődés!K454+gyermekjólét!K454+'Egyéb szociális'!K454+'NEM KELL!!családseg.'!K454+civilszerv!K454+Fertőző!K454+'NEM KELL!Önkorm elsz.'!K454</f>
        <v>2622188</v>
      </c>
      <c r="L455" s="71">
        <f>igazgatás!L455+adók!L455+temető!L454+rendezvények!L454+'téli közf.'!L450+hosszúi.közf.!L455+'út üzemelt.'!L454+közvilágítás!L454+zöldterület!L454+'város-község'!L454+könyvtár!L454+közművelődés!L454+gyermekjólét!L454+'Egyéb szociális'!L454+'NEM KELL!!családseg.'!L454+civilszerv!L454</f>
        <v>0</v>
      </c>
      <c r="M455" s="71">
        <f>igazgatás!M455+adók!M455+temető!M454+rendezvények!M454+'téli közf.'!M450+hosszúi.közf.!M455+'út üzemelt.'!M454+közvilágítás!M454+zöldterület!M454+'város-község'!M454+könyvtár!M454+közművelődés!M454+gyermekjólét!M454+'Egyéb szociális'!M454+'NEM KELL!!családseg.'!M454+civilszerv!M454</f>
        <v>2622188</v>
      </c>
      <c r="N455" s="71">
        <f>igazgatás!N455+adók!N455+temető!N454+rendezvények!N454+'téli közf.'!N450+hosszúi.közf.!N455+'út üzemelt.'!N454+közvilágítás!N454+zöldterület!N454+'város-község'!N454+könyvtár!N454+közművelődés!N454+gyermekjólét!N454+'Egyéb szociális'!N454+'NEM KELL!!családseg.'!N454+civilszerv!N454+Fertőző!N454+'NEM KELL!Önkorm elsz.'!N454</f>
        <v>1311094</v>
      </c>
      <c r="O455" s="133">
        <f t="shared" si="20"/>
        <v>0.5</v>
      </c>
      <c r="P455" s="71">
        <f>igazgatás!P455+adók!P455+temető!P454+rendezvények!P454+'téli közf.'!P450+hosszúi.közf.!P455+'út üzemelt.'!P454+közvilágítás!P454+zöldterület!P454+'város-község'!P454+könyvtár!P454+közművelődés!P454+gyermekjólét!P454+'Egyéb szociális'!P454+'NEM KELL!!családseg.'!P454+civilszerv!P454+Fertőző!P454+'NEM KELL!Önkorm elsz.'!P454</f>
        <v>2622188</v>
      </c>
      <c r="Q455" t="s">
        <v>1005</v>
      </c>
    </row>
    <row r="456" spans="1:17" x14ac:dyDescent="0.2">
      <c r="A456" s="383" t="s">
        <v>335</v>
      </c>
      <c r="B456" s="383"/>
      <c r="C456" s="5" t="s">
        <v>51</v>
      </c>
      <c r="D456" s="22" t="s">
        <v>716</v>
      </c>
      <c r="E456" s="29"/>
      <c r="F456" s="71">
        <f>igazgatás!F456+adók!F456+temető!F455+rendezvények!F455+'téli közf.'!F451+hosszúi.közf.!F456+'út üzemelt.'!F455+közvilágítás!F455+zöldterület!F455+'város-község'!F455+könyvtár!F455+közművelődés!F455+gyermekjólét!F455+'Egyéb szociális'!F455+'NEM KELL!!családseg.'!F455+civilszerv!F455</f>
        <v>200</v>
      </c>
      <c r="G456" s="71">
        <f>igazgatás!G456+adók!G456+temető!G455+rendezvények!G455+'téli közf.'!G451+hosszúi.közf.!G456+'út üzemelt.'!G455+közvilágítás!G455+zöldterület!G455+'város-község'!G455+könyvtár!G455+közművelődés!G455+gyermekjólét!G455+'Egyéb szociális'!G455+'NEM KELL!!családseg.'!G455+civilszerv!G455</f>
        <v>0</v>
      </c>
      <c r="H456" s="71">
        <f>igazgatás!H456+adók!H456+temető!H455+rendezvények!H455+'téli közf.'!H451+hosszúi.közf.!H456+'út üzemelt.'!H455+közvilágítás!H455+zöldterület!H455+'város-község'!H455+könyvtár!H455+közművelődés!H455+gyermekjólét!H455+'Egyéb szociális'!H455+'NEM KELL!!családseg.'!H455+civilszerv!H455</f>
        <v>200</v>
      </c>
      <c r="I456" s="71">
        <f>igazgatás!I456+adók!I456+temető!I455+rendezvények!I455+'téli közf.'!I451+hosszúi.közf.!I456+'út üzemelt.'!I455+közvilágítás!I455+zöldterület!I455+'város-község'!I455+könyvtár!I455+közművelődés!I455+gyermekjólét!I455+'Egyéb szociális'!I455+'NEM KELL!!családseg.'!I455+civilszerv!I455+Fertőző!I455+'NEM KELL!Önkorm elsz.'!I455</f>
        <v>437287</v>
      </c>
      <c r="J456" s="133">
        <f t="shared" si="21"/>
        <v>2186.4349999999999</v>
      </c>
      <c r="K456" s="71">
        <f>igazgatás!K456+adók!K456+temető!K455+rendezvények!K455+'téli közf.'!K451+hosszúi.közf.!K456+'út üzemelt.'!K455+közvilágítás!K455+zöldterület!K455+'város-község'!K455+könyvtár!K455+közművelődés!K455+gyermekjólét!K455+'Egyéb szociális'!K455+'NEM KELL!!családseg.'!K455+civilszerv!K455+Fertőző!K455+'NEM KELL!Önkorm elsz.'!K455</f>
        <v>600000</v>
      </c>
      <c r="L456" s="71">
        <f>igazgatás!L456+adók!L456+temető!L455+rendezvények!L455+'téli közf.'!L451+hosszúi.közf.!L456+'út üzemelt.'!L455+közvilágítás!L455+zöldterület!L455+'város-község'!L455+könyvtár!L455+közművelődés!L455+gyermekjólét!L455+'Egyéb szociális'!L455+'NEM KELL!!családseg.'!L455+civilszerv!L455</f>
        <v>0</v>
      </c>
      <c r="M456" s="71">
        <f>igazgatás!M456+adók!M456+temető!M455+rendezvények!M455+'téli közf.'!M451+hosszúi.közf.!M456+'út üzemelt.'!M455+közvilágítás!M455+zöldterület!M455+'város-község'!M455+könyvtár!M455+közművelődés!M455+gyermekjólét!M455+'Egyéb szociális'!M455+'NEM KELL!!családseg.'!M455+civilszerv!M455</f>
        <v>600000</v>
      </c>
      <c r="N456" s="71">
        <f>igazgatás!N456+adók!N456+temető!N455+rendezvények!N455+'téli közf.'!N451+hosszúi.közf.!N456+'út üzemelt.'!N455+közvilágítás!N455+zöldterület!N455+'város-község'!N455+könyvtár!N455+közművelődés!N455+gyermekjólét!N455+'Egyéb szociális'!N455+'NEM KELL!!családseg.'!N455+civilszerv!N455+Fertőző!N455+'NEM KELL!Önkorm elsz.'!N455</f>
        <v>503514</v>
      </c>
      <c r="O456" s="133">
        <f t="shared" si="20"/>
        <v>0.83918999999999999</v>
      </c>
      <c r="P456" s="71">
        <f>igazgatás!P456+adók!P456+temető!P455+rendezvények!P455+'téli közf.'!P451+hosszúi.közf.!P456+'út üzemelt.'!P455+közvilágítás!P455+zöldterület!P455+'város-község'!P455+könyvtár!P455+közművelődés!P455+gyermekjólét!P455+'Egyéb szociális'!P455+'NEM KELL!!családseg.'!P455+civilszerv!P455+Fertőző!P455+'NEM KELL!Önkorm elsz.'!P455</f>
        <v>600000</v>
      </c>
    </row>
    <row r="457" spans="1:17" ht="15" hidden="1" customHeight="1" x14ac:dyDescent="0.2">
      <c r="A457" s="383" t="s">
        <v>337</v>
      </c>
      <c r="B457" s="383"/>
      <c r="C457" s="5" t="s">
        <v>53</v>
      </c>
      <c r="D457" s="22" t="s">
        <v>716</v>
      </c>
      <c r="E457" s="29"/>
      <c r="F457" s="71">
        <f>igazgatás!F457+adók!F457+temető!F456+rendezvények!F456+'téli közf.'!F452+hosszúi.közf.!F457+'út üzemelt.'!F456+közvilágítás!F456+zöldterület!F456+'város-község'!F456+könyvtár!F456+közművelődés!F456+gyermekjólét!F456+'Egyéb szociális'!F456+'NEM KELL!!családseg.'!F456+civilszerv!F456</f>
        <v>0</v>
      </c>
      <c r="G457" s="71">
        <f>igazgatás!G457+adók!G457+temető!G456+rendezvények!G456+'téli közf.'!G452+hosszúi.közf.!G457+'út üzemelt.'!G456+közvilágítás!G456+zöldterület!G456+'város-község'!G456+könyvtár!G456+közművelődés!G456+gyermekjólét!G456+'Egyéb szociális'!G456+'NEM KELL!!családseg.'!G456+civilszerv!G456</f>
        <v>0</v>
      </c>
      <c r="H457" s="71">
        <f>igazgatás!H457+adók!H457+temető!H456+rendezvények!H456+'téli közf.'!H452+hosszúi.közf.!H457+'út üzemelt.'!H456+közvilágítás!H456+zöldterület!H456+'város-község'!H456+könyvtár!H456+közművelődés!H456+gyermekjólét!H456+'Egyéb szociális'!H456+'NEM KELL!!családseg.'!H456+civilszerv!H456</f>
        <v>0</v>
      </c>
      <c r="I457" s="71">
        <f>igazgatás!I457+adók!I457+temető!I456+rendezvények!I456+'téli közf.'!I452+hosszúi.közf.!I457+'út üzemelt.'!I456+közvilágítás!I456+zöldterület!I456+'város-község'!I456+könyvtár!I456+közművelődés!I456+gyermekjólét!I456+'Egyéb szociális'!I456+'NEM KELL!!családseg.'!I456+civilszerv!I456+Fertőző!I456+'NEM KELL!Önkorm elsz.'!I456</f>
        <v>0</v>
      </c>
      <c r="J457" s="133" t="str">
        <f t="shared" si="21"/>
        <v xml:space="preserve"> </v>
      </c>
      <c r="K457" s="71">
        <f>igazgatás!K457+adók!K457+temető!K456+rendezvények!K456+'téli közf.'!K452+hosszúi.közf.!K457+'út üzemelt.'!K456+közvilágítás!K456+zöldterület!K456+'város-község'!K456+könyvtár!K456+közművelődés!K456+gyermekjólét!K456+'Egyéb szociális'!K456+'NEM KELL!!családseg.'!K456+civilszerv!K456+Fertőző!K456+'NEM KELL!Önkorm elsz.'!K456</f>
        <v>0</v>
      </c>
      <c r="L457" s="71">
        <f>igazgatás!L457+adók!L457+temető!L456+rendezvények!L456+'téli közf.'!L452+hosszúi.közf.!L457+'út üzemelt.'!L456+közvilágítás!L456+zöldterület!L456+'város-község'!L456+könyvtár!L456+közművelődés!L456+gyermekjólét!L456+'Egyéb szociális'!L456+'NEM KELL!!családseg.'!L456+civilszerv!L456</f>
        <v>0</v>
      </c>
      <c r="M457" s="71">
        <f>igazgatás!M457+adók!M457+temető!M456+rendezvények!M456+'téli közf.'!M452+hosszúi.közf.!M457+'út üzemelt.'!M456+közvilágítás!M456+zöldterület!M456+'város-község'!M456+könyvtár!M456+közművelődés!M456+gyermekjólét!M456+'Egyéb szociális'!M456+'NEM KELL!!családseg.'!M456+civilszerv!M456</f>
        <v>0</v>
      </c>
      <c r="N457" s="71">
        <f>igazgatás!N457+adók!N457+temető!N456+rendezvények!N456+'téli közf.'!N452+hosszúi.közf.!N457+'út üzemelt.'!N456+közvilágítás!N456+zöldterület!N456+'város-község'!N456+könyvtár!N456+közművelődés!N456+gyermekjólét!N456+'Egyéb szociális'!N456+'NEM KELL!!családseg.'!N456+civilszerv!N456+Fertőző!N456+'NEM KELL!Önkorm elsz.'!N456</f>
        <v>0</v>
      </c>
      <c r="O457" s="133" t="str">
        <f t="shared" si="20"/>
        <v xml:space="preserve"> </v>
      </c>
      <c r="P457" s="71">
        <f>igazgatás!P457+adók!P457+temető!P456+rendezvények!P456+'téli közf.'!P452+hosszúi.közf.!P457+'út üzemelt.'!P456+közvilágítás!P456+zöldterület!P456+'város-község'!P456+könyvtár!P456+közművelődés!P456+gyermekjólét!P456+'Egyéb szociális'!P456+'NEM KELL!!családseg.'!P456+civilszerv!P456+Fertőző!P456+'NEM KELL!Önkorm elsz.'!P456</f>
        <v>0</v>
      </c>
    </row>
    <row r="458" spans="1:17" ht="15" hidden="1" customHeight="1" x14ac:dyDescent="0.2">
      <c r="A458" s="383" t="s">
        <v>339</v>
      </c>
      <c r="B458" s="383"/>
      <c r="C458" s="5" t="s">
        <v>55</v>
      </c>
      <c r="D458" s="22" t="s">
        <v>716</v>
      </c>
      <c r="E458" s="29"/>
      <c r="F458" s="71">
        <f>igazgatás!F458+adók!F458+temető!F457+rendezvények!F457+'téli közf.'!F453+hosszúi.közf.!F458+'út üzemelt.'!F457+közvilágítás!F457+zöldterület!F457+'város-község'!F457+könyvtár!F457+közművelődés!F457+gyermekjólét!F457+'Egyéb szociális'!F457+'NEM KELL!!családseg.'!F457+civilszerv!F457</f>
        <v>0</v>
      </c>
      <c r="G458" s="71">
        <f>igazgatás!G458+adók!G458+temető!G457+rendezvények!G457+'téli közf.'!G453+hosszúi.közf.!G458+'út üzemelt.'!G457+közvilágítás!G457+zöldterület!G457+'város-község'!G457+könyvtár!G457+közművelődés!G457+gyermekjólét!G457+'Egyéb szociális'!G457+'NEM KELL!!családseg.'!G457+civilszerv!G457</f>
        <v>0</v>
      </c>
      <c r="H458" s="71">
        <f>igazgatás!H458+adók!H458+temető!H457+rendezvények!H457+'téli közf.'!H453+hosszúi.közf.!H458+'út üzemelt.'!H457+közvilágítás!H457+zöldterület!H457+'város-község'!H457+könyvtár!H457+közművelődés!H457+gyermekjólét!H457+'Egyéb szociális'!H457+'NEM KELL!!családseg.'!H457+civilszerv!H457</f>
        <v>0</v>
      </c>
      <c r="I458" s="71">
        <f>igazgatás!I458+adók!I458+temető!I457+rendezvények!I457+'téli közf.'!I453+hosszúi.közf.!I458+'út üzemelt.'!I457+közvilágítás!I457+zöldterület!I457+'város-község'!I457+könyvtár!I457+közművelődés!I457+gyermekjólét!I457+'Egyéb szociális'!I457+'NEM KELL!!családseg.'!I457+civilszerv!I457+Fertőző!I457+'NEM KELL!Önkorm elsz.'!I457</f>
        <v>0</v>
      </c>
      <c r="J458" s="133" t="str">
        <f t="shared" si="21"/>
        <v xml:space="preserve"> </v>
      </c>
      <c r="K458" s="71">
        <f>igazgatás!K458+adók!K458+temető!K457+rendezvények!K457+'téli közf.'!K453+hosszúi.közf.!K458+'út üzemelt.'!K457+közvilágítás!K457+zöldterület!K457+'város-község'!K457+könyvtár!K457+közművelődés!K457+gyermekjólét!K457+'Egyéb szociális'!K457+'NEM KELL!!családseg.'!K457+civilszerv!K457+Fertőző!K457+'NEM KELL!Önkorm elsz.'!K457</f>
        <v>0</v>
      </c>
      <c r="L458" s="71">
        <f>igazgatás!L458+adók!L458+temető!L457+rendezvények!L457+'téli közf.'!L453+hosszúi.közf.!L458+'út üzemelt.'!L457+közvilágítás!L457+zöldterület!L457+'város-község'!L457+könyvtár!L457+közművelődés!L457+gyermekjólét!L457+'Egyéb szociális'!L457+'NEM KELL!!családseg.'!L457+civilszerv!L457</f>
        <v>0</v>
      </c>
      <c r="M458" s="71">
        <f>igazgatás!M458+adók!M458+temető!M457+rendezvények!M457+'téli közf.'!M453+hosszúi.közf.!M458+'út üzemelt.'!M457+közvilágítás!M457+zöldterület!M457+'város-község'!M457+könyvtár!M457+közművelődés!M457+gyermekjólét!M457+'Egyéb szociális'!M457+'NEM KELL!!családseg.'!M457+civilszerv!M457</f>
        <v>0</v>
      </c>
      <c r="N458" s="71">
        <f>igazgatás!N458+adók!N458+temető!N457+rendezvények!N457+'téli közf.'!N453+hosszúi.közf.!N458+'út üzemelt.'!N457+közvilágítás!N457+zöldterület!N457+'város-község'!N457+könyvtár!N457+közművelődés!N457+gyermekjólét!N457+'Egyéb szociális'!N457+'NEM KELL!!családseg.'!N457+civilszerv!N457+Fertőző!N457+'NEM KELL!Önkorm elsz.'!N457</f>
        <v>0</v>
      </c>
      <c r="O458" s="133" t="str">
        <f t="shared" si="20"/>
        <v xml:space="preserve"> </v>
      </c>
      <c r="P458" s="71">
        <f>igazgatás!P458+adók!P458+temető!P457+rendezvények!P457+'téli közf.'!P453+hosszúi.közf.!P458+'út üzemelt.'!P457+közvilágítás!P457+zöldterület!P457+'város-község'!P457+könyvtár!P457+közművelődés!P457+gyermekjólét!P457+'Egyéb szociális'!P457+'NEM KELL!!családseg.'!P457+civilszerv!P457+Fertőző!P457+'NEM KELL!Önkorm elsz.'!P457</f>
        <v>0</v>
      </c>
    </row>
    <row r="459" spans="1:17" ht="25.5" hidden="1" customHeight="1" x14ac:dyDescent="0.2">
      <c r="A459" s="383" t="s">
        <v>342</v>
      </c>
      <c r="B459" s="383"/>
      <c r="C459" s="5" t="s">
        <v>717</v>
      </c>
      <c r="D459" s="22" t="s">
        <v>718</v>
      </c>
      <c r="E459" s="29"/>
      <c r="F459" s="71">
        <f>igazgatás!F459+adók!F459+temető!F458+rendezvények!F458+'téli közf.'!F454+hosszúi.közf.!F459+'út üzemelt.'!F458+közvilágítás!F458+zöldterület!F458+'város-község'!F458+könyvtár!F458+közművelődés!F458+gyermekjólét!F458+'Egyéb szociális'!F458+'NEM KELL!!családseg.'!F458+civilszerv!F458</f>
        <v>0</v>
      </c>
      <c r="G459" s="71">
        <f>igazgatás!G459+adók!G459+temető!G458+rendezvények!G458+'téli közf.'!G454+hosszúi.közf.!G459+'út üzemelt.'!G458+közvilágítás!G458+zöldterület!G458+'város-község'!G458+könyvtár!G458+közművelődés!G458+gyermekjólét!G458+'Egyéb szociális'!G458+'NEM KELL!!családseg.'!G458+civilszerv!G458</f>
        <v>0</v>
      </c>
      <c r="H459" s="71">
        <f>igazgatás!H459+adók!H459+temető!H458+rendezvények!H458+'téli közf.'!H454+hosszúi.közf.!H459+'út üzemelt.'!H458+közvilágítás!H458+zöldterület!H458+'város-község'!H458+könyvtár!H458+közművelődés!H458+gyermekjólét!H458+'Egyéb szociális'!H458+'NEM KELL!!családseg.'!H458+civilszerv!H458</f>
        <v>0</v>
      </c>
      <c r="I459" s="71">
        <f>igazgatás!I459+adók!I459+temető!I458+rendezvények!I458+'téli közf.'!I454+hosszúi.közf.!I459+'út üzemelt.'!I458+közvilágítás!I458+zöldterület!I458+'város-község'!I458+könyvtár!I458+közművelődés!I458+gyermekjólét!I458+'Egyéb szociális'!I458+'NEM KELL!!családseg.'!I458+civilszerv!I458+Fertőző!I458+'NEM KELL!Önkorm elsz.'!I458</f>
        <v>0</v>
      </c>
      <c r="J459" s="133" t="str">
        <f t="shared" si="21"/>
        <v xml:space="preserve"> </v>
      </c>
      <c r="K459" s="71">
        <f>igazgatás!K459+adók!K459+temető!K458+rendezvények!K458+'téli közf.'!K454+hosszúi.közf.!K459+'út üzemelt.'!K458+közvilágítás!K458+zöldterület!K458+'város-község'!K458+könyvtár!K458+közművelődés!K458+gyermekjólét!K458+'Egyéb szociális'!K458+'NEM KELL!!családseg.'!K458+civilszerv!K458+Fertőző!K458+'NEM KELL!Önkorm elsz.'!K458</f>
        <v>0</v>
      </c>
      <c r="L459" s="71">
        <f>igazgatás!L459+adók!L459+temető!L458+rendezvények!L458+'téli közf.'!L454+hosszúi.közf.!L459+'út üzemelt.'!L458+közvilágítás!L458+zöldterület!L458+'város-község'!L458+könyvtár!L458+közművelődés!L458+gyermekjólét!L458+'Egyéb szociális'!L458+'NEM KELL!!családseg.'!L458+civilszerv!L458</f>
        <v>0</v>
      </c>
      <c r="M459" s="71">
        <f>igazgatás!M459+adók!M459+temető!M458+rendezvények!M458+'téli közf.'!M454+hosszúi.közf.!M459+'út üzemelt.'!M458+közvilágítás!M458+zöldterület!M458+'város-község'!M458+könyvtár!M458+közművelődés!M458+gyermekjólét!M458+'Egyéb szociális'!M458+'NEM KELL!!családseg.'!M458+civilszerv!M458</f>
        <v>0</v>
      </c>
      <c r="N459" s="71">
        <f>igazgatás!N459+adók!N459+temető!N458+rendezvények!N458+'téli közf.'!N454+hosszúi.közf.!N459+'út üzemelt.'!N458+közvilágítás!N458+zöldterület!N458+'város-község'!N458+könyvtár!N458+közművelődés!N458+gyermekjólét!N458+'Egyéb szociális'!N458+'NEM KELL!!családseg.'!N458+civilszerv!N458+Fertőző!N458+'NEM KELL!Önkorm elsz.'!N458</f>
        <v>0</v>
      </c>
      <c r="O459" s="133" t="str">
        <f t="shared" si="20"/>
        <v xml:space="preserve"> </v>
      </c>
      <c r="P459" s="71">
        <f>igazgatás!P459+adók!P459+temető!P458+rendezvények!P458+'téli közf.'!P454+hosszúi.közf.!P459+'út üzemelt.'!P458+közvilágítás!P458+zöldterület!P458+'város-község'!P458+könyvtár!P458+közművelődés!P458+gyermekjólét!P458+'Egyéb szociális'!P458+'NEM KELL!!családseg.'!P458+civilszerv!P458+Fertőző!P458+'NEM KELL!Önkorm elsz.'!P458</f>
        <v>0</v>
      </c>
    </row>
    <row r="460" spans="1:17" ht="25.5" hidden="1" customHeight="1" x14ac:dyDescent="0.2">
      <c r="A460" s="383" t="s">
        <v>345</v>
      </c>
      <c r="B460" s="383"/>
      <c r="C460" s="5" t="s">
        <v>719</v>
      </c>
      <c r="D460" s="22" t="s">
        <v>718</v>
      </c>
      <c r="E460" s="29"/>
      <c r="F460" s="71">
        <f>igazgatás!F460+adók!F460+temető!F459+rendezvények!F459+'téli közf.'!F455+hosszúi.közf.!F460+'út üzemelt.'!F459+közvilágítás!F459+zöldterület!F459+'város-község'!F459+könyvtár!F459+közművelődés!F459+gyermekjólét!F459+'Egyéb szociális'!F459+'NEM KELL!!családseg.'!F459+civilszerv!F459</f>
        <v>0</v>
      </c>
      <c r="G460" s="71">
        <f>igazgatás!G460+adók!G460+temető!G459+rendezvények!G459+'téli közf.'!G455+hosszúi.közf.!G460+'út üzemelt.'!G459+közvilágítás!G459+zöldterület!G459+'város-község'!G459+könyvtár!G459+közművelődés!G459+gyermekjólét!G459+'Egyéb szociális'!G459+'NEM KELL!!családseg.'!G459+civilszerv!G459</f>
        <v>0</v>
      </c>
      <c r="H460" s="71">
        <f>igazgatás!H460+adók!H460+temető!H459+rendezvények!H459+'téli közf.'!H455+hosszúi.közf.!H460+'út üzemelt.'!H459+közvilágítás!H459+zöldterület!H459+'város-község'!H459+könyvtár!H459+közművelődés!H459+gyermekjólét!H459+'Egyéb szociális'!H459+'NEM KELL!!családseg.'!H459+civilszerv!H459</f>
        <v>0</v>
      </c>
      <c r="I460" s="71">
        <f>igazgatás!I460+adók!I460+temető!I459+rendezvények!I459+'téli közf.'!I455+hosszúi.közf.!I460+'út üzemelt.'!I459+közvilágítás!I459+zöldterület!I459+'város-község'!I459+könyvtár!I459+közművelődés!I459+gyermekjólét!I459+'Egyéb szociális'!I459+'NEM KELL!!családseg.'!I459+civilszerv!I459+Fertőző!I459+'NEM KELL!Önkorm elsz.'!I459</f>
        <v>0</v>
      </c>
      <c r="J460" s="133" t="str">
        <f t="shared" si="21"/>
        <v xml:space="preserve"> </v>
      </c>
      <c r="K460" s="71">
        <f>igazgatás!K460+adók!K460+temető!K459+rendezvények!K459+'téli közf.'!K455+hosszúi.közf.!K460+'út üzemelt.'!K459+közvilágítás!K459+zöldterület!K459+'város-község'!K459+könyvtár!K459+közművelődés!K459+gyermekjólét!K459+'Egyéb szociális'!K459+'NEM KELL!!családseg.'!K459+civilszerv!K459+Fertőző!K459+'NEM KELL!Önkorm elsz.'!K459</f>
        <v>0</v>
      </c>
      <c r="L460" s="71">
        <f>igazgatás!L460+adók!L460+temető!L459+rendezvények!L459+'téli közf.'!L455+hosszúi.közf.!L460+'út üzemelt.'!L459+közvilágítás!L459+zöldterület!L459+'város-község'!L459+könyvtár!L459+közművelődés!L459+gyermekjólét!L459+'Egyéb szociális'!L459+'NEM KELL!!családseg.'!L459+civilszerv!L459</f>
        <v>0</v>
      </c>
      <c r="M460" s="71">
        <f>igazgatás!M460+adók!M460+temető!M459+rendezvények!M459+'téli közf.'!M455+hosszúi.közf.!M460+'út üzemelt.'!M459+közvilágítás!M459+zöldterület!M459+'város-község'!M459+könyvtár!M459+közművelődés!M459+gyermekjólét!M459+'Egyéb szociális'!M459+'NEM KELL!!családseg.'!M459+civilszerv!M459</f>
        <v>0</v>
      </c>
      <c r="N460" s="71">
        <f>igazgatás!N460+adók!N460+temető!N459+rendezvények!N459+'téli közf.'!N455+hosszúi.közf.!N460+'út üzemelt.'!N459+közvilágítás!N459+zöldterület!N459+'város-község'!N459+könyvtár!N459+közművelődés!N459+gyermekjólét!N459+'Egyéb szociális'!N459+'NEM KELL!!családseg.'!N459+civilszerv!N459+Fertőző!N459+'NEM KELL!Önkorm elsz.'!N459</f>
        <v>0</v>
      </c>
      <c r="O460" s="133" t="str">
        <f t="shared" si="20"/>
        <v xml:space="preserve"> </v>
      </c>
      <c r="P460" s="71">
        <f>igazgatás!P460+adók!P460+temető!P459+rendezvények!P459+'téli közf.'!P455+hosszúi.közf.!P460+'út üzemelt.'!P459+közvilágítás!P459+zöldterület!P459+'város-község'!P459+könyvtár!P459+közművelődés!P459+gyermekjólét!P459+'Egyéb szociális'!P459+'NEM KELL!!családseg.'!P459+civilszerv!P459+Fertőző!P459+'NEM KELL!Önkorm elsz.'!P459</f>
        <v>0</v>
      </c>
    </row>
    <row r="461" spans="1:17" ht="25.5" hidden="1" customHeight="1" x14ac:dyDescent="0.2">
      <c r="A461" s="383" t="s">
        <v>347</v>
      </c>
      <c r="B461" s="383"/>
      <c r="C461" s="5" t="s">
        <v>720</v>
      </c>
      <c r="D461" s="22" t="s">
        <v>721</v>
      </c>
      <c r="E461" s="29"/>
      <c r="F461" s="71">
        <f>igazgatás!F461+adók!F461+temető!F460+rendezvények!F460+'téli közf.'!F456+hosszúi.közf.!F461+'út üzemelt.'!F460+közvilágítás!F460+zöldterület!F460+'város-község'!F460+könyvtár!F460+közművelődés!F460+gyermekjólét!F460+'Egyéb szociális'!F460+'NEM KELL!!családseg.'!F460+civilszerv!F460</f>
        <v>0</v>
      </c>
      <c r="G461" s="71">
        <f>igazgatás!G461+adók!G461+temető!G460+rendezvények!G460+'téli közf.'!G456+hosszúi.közf.!G461+'út üzemelt.'!G460+közvilágítás!G460+zöldterület!G460+'város-község'!G460+könyvtár!G460+közművelődés!G460+gyermekjólét!G460+'Egyéb szociális'!G460+'NEM KELL!!családseg.'!G460+civilszerv!G460</f>
        <v>0</v>
      </c>
      <c r="H461" s="71">
        <f>igazgatás!H461+adók!H461+temető!H460+rendezvények!H460+'téli közf.'!H456+hosszúi.közf.!H461+'út üzemelt.'!H460+közvilágítás!H460+zöldterület!H460+'város-község'!H460+könyvtár!H460+közművelődés!H460+gyermekjólét!H460+'Egyéb szociális'!H460+'NEM KELL!!családseg.'!H460+civilszerv!H460</f>
        <v>0</v>
      </c>
      <c r="I461" s="71">
        <f>igazgatás!I461+adók!I461+temető!I460+rendezvények!I460+'téli közf.'!I456+hosszúi.közf.!I461+'út üzemelt.'!I460+közvilágítás!I460+zöldterület!I460+'város-község'!I460+könyvtár!I460+közművelődés!I460+gyermekjólét!I460+'Egyéb szociális'!I460+'NEM KELL!!családseg.'!I460+civilszerv!I460+Fertőző!I460+'NEM KELL!Önkorm elsz.'!I460</f>
        <v>0</v>
      </c>
      <c r="J461" s="133" t="str">
        <f t="shared" si="21"/>
        <v xml:space="preserve"> </v>
      </c>
      <c r="K461" s="71">
        <f>igazgatás!K461+adók!K461+temető!K460+rendezvények!K460+'téli közf.'!K456+hosszúi.közf.!K461+'út üzemelt.'!K460+közvilágítás!K460+zöldterület!K460+'város-község'!K460+könyvtár!K460+közművelődés!K460+gyermekjólét!K460+'Egyéb szociális'!K460+'NEM KELL!!családseg.'!K460+civilszerv!K460+Fertőző!K460+'NEM KELL!Önkorm elsz.'!K460</f>
        <v>0</v>
      </c>
      <c r="L461" s="71">
        <f>igazgatás!L461+adók!L461+temető!L460+rendezvények!L460+'téli közf.'!L456+hosszúi.közf.!L461+'út üzemelt.'!L460+közvilágítás!L460+zöldterület!L460+'város-község'!L460+könyvtár!L460+közművelődés!L460+gyermekjólét!L460+'Egyéb szociális'!L460+'NEM KELL!!családseg.'!L460+civilszerv!L460</f>
        <v>0</v>
      </c>
      <c r="M461" s="71">
        <f>igazgatás!M461+adók!M461+temető!M460+rendezvények!M460+'téli közf.'!M456+hosszúi.közf.!M461+'út üzemelt.'!M460+közvilágítás!M460+zöldterület!M460+'város-község'!M460+könyvtár!M460+közművelődés!M460+gyermekjólét!M460+'Egyéb szociális'!M460+'NEM KELL!!családseg.'!M460+civilszerv!M460</f>
        <v>0</v>
      </c>
      <c r="N461" s="71">
        <f>igazgatás!N461+adók!N461+temető!N460+rendezvények!N460+'téli közf.'!N456+hosszúi.közf.!N461+'út üzemelt.'!N460+közvilágítás!N460+zöldterület!N460+'város-község'!N460+könyvtár!N460+közművelődés!N460+gyermekjólét!N460+'Egyéb szociális'!N460+'NEM KELL!!családseg.'!N460+civilszerv!N460+Fertőző!N460+'NEM KELL!Önkorm elsz.'!N460</f>
        <v>0</v>
      </c>
      <c r="O461" s="133" t="str">
        <f t="shared" si="20"/>
        <v xml:space="preserve"> </v>
      </c>
      <c r="P461" s="71">
        <f>igazgatás!P461+adók!P461+temető!P460+rendezvények!P460+'téli közf.'!P456+hosszúi.közf.!P461+'út üzemelt.'!P460+közvilágítás!P460+zöldterület!P460+'város-község'!P460+könyvtár!P460+közművelődés!P460+gyermekjólét!P460+'Egyéb szociális'!P460+'NEM KELL!!családseg.'!P460+civilszerv!P460+Fertőző!P460+'NEM KELL!Önkorm elsz.'!P460</f>
        <v>0</v>
      </c>
    </row>
    <row r="462" spans="1:17" ht="15" hidden="1" customHeight="1" x14ac:dyDescent="0.2">
      <c r="A462" s="383" t="s">
        <v>349</v>
      </c>
      <c r="B462" s="383"/>
      <c r="C462" s="5" t="s">
        <v>442</v>
      </c>
      <c r="D462" s="3" t="s">
        <v>721</v>
      </c>
      <c r="E462" s="29"/>
      <c r="F462" s="71">
        <f>igazgatás!F462+adók!F462+temető!F461+rendezvények!F461+'téli közf.'!F457+hosszúi.közf.!F462+'út üzemelt.'!F461+közvilágítás!F461+zöldterület!F461+'város-község'!F461+könyvtár!F461+közművelődés!F461+gyermekjólét!F461+'Egyéb szociális'!F461+'NEM KELL!!családseg.'!F461+civilszerv!F461</f>
        <v>0</v>
      </c>
      <c r="G462" s="71">
        <f>igazgatás!G462+adók!G462+temető!G461+rendezvények!G461+'téli közf.'!G457+hosszúi.közf.!G462+'út üzemelt.'!G461+közvilágítás!G461+zöldterület!G461+'város-község'!G461+könyvtár!G461+közművelődés!G461+gyermekjólét!G461+'Egyéb szociális'!G461+'NEM KELL!!családseg.'!G461+civilszerv!G461</f>
        <v>0</v>
      </c>
      <c r="H462" s="71">
        <f>igazgatás!H462+adók!H462+temető!H461+rendezvények!H461+'téli közf.'!H457+hosszúi.közf.!H462+'út üzemelt.'!H461+közvilágítás!H461+zöldterület!H461+'város-község'!H461+könyvtár!H461+közművelődés!H461+gyermekjólét!H461+'Egyéb szociális'!H461+'NEM KELL!!családseg.'!H461+civilszerv!H461</f>
        <v>0</v>
      </c>
      <c r="I462" s="71">
        <f>igazgatás!I462+adók!I462+temető!I461+rendezvények!I461+'téli közf.'!I457+hosszúi.közf.!I462+'út üzemelt.'!I461+közvilágítás!I461+zöldterület!I461+'város-község'!I461+könyvtár!I461+közművelődés!I461+gyermekjólét!I461+'Egyéb szociális'!I461+'NEM KELL!!családseg.'!I461+civilszerv!I461+Fertőző!I461+'NEM KELL!Önkorm elsz.'!I461</f>
        <v>0</v>
      </c>
      <c r="J462" s="133" t="str">
        <f t="shared" si="21"/>
        <v xml:space="preserve"> </v>
      </c>
      <c r="K462" s="71">
        <f>igazgatás!K462+adók!K462+temető!K461+rendezvények!K461+'téli közf.'!K457+hosszúi.közf.!K462+'út üzemelt.'!K461+közvilágítás!K461+zöldterület!K461+'város-község'!K461+könyvtár!K461+közművelődés!K461+gyermekjólét!K461+'Egyéb szociális'!K461+'NEM KELL!!családseg.'!K461+civilszerv!K461+Fertőző!K461+'NEM KELL!Önkorm elsz.'!K461</f>
        <v>0</v>
      </c>
      <c r="L462" s="71">
        <f>igazgatás!L462+adók!L462+temető!L461+rendezvények!L461+'téli közf.'!L457+hosszúi.közf.!L462+'út üzemelt.'!L461+közvilágítás!L461+zöldterület!L461+'város-község'!L461+könyvtár!L461+közművelődés!L461+gyermekjólét!L461+'Egyéb szociális'!L461+'NEM KELL!!családseg.'!L461+civilszerv!L461</f>
        <v>0</v>
      </c>
      <c r="M462" s="71">
        <f>igazgatás!M462+adók!M462+temető!M461+rendezvények!M461+'téli közf.'!M457+hosszúi.közf.!M462+'út üzemelt.'!M461+közvilágítás!M461+zöldterület!M461+'város-község'!M461+könyvtár!M461+közművelődés!M461+gyermekjólét!M461+'Egyéb szociális'!M461+'NEM KELL!!családseg.'!M461+civilszerv!M461</f>
        <v>0</v>
      </c>
      <c r="N462" s="71">
        <f>igazgatás!N462+adók!N462+temető!N461+rendezvények!N461+'téli közf.'!N457+hosszúi.közf.!N462+'út üzemelt.'!N461+közvilágítás!N461+zöldterület!N461+'város-község'!N461+könyvtár!N461+közművelődés!N461+gyermekjólét!N461+'Egyéb szociális'!N461+'NEM KELL!!családseg.'!N461+civilszerv!N461+Fertőző!N461+'NEM KELL!Önkorm elsz.'!N461</f>
        <v>0</v>
      </c>
      <c r="O462" s="133" t="str">
        <f t="shared" si="20"/>
        <v xml:space="preserve"> </v>
      </c>
      <c r="P462" s="71">
        <f>igazgatás!P462+adók!P462+temető!P461+rendezvények!P461+'téli közf.'!P457+hosszúi.közf.!P462+'út üzemelt.'!P461+közvilágítás!P461+zöldterület!P461+'város-község'!P461+könyvtár!P461+közművelődés!P461+gyermekjólét!P461+'Egyéb szociális'!P461+'NEM KELL!!családseg.'!P461+civilszerv!P461+Fertőző!P461+'NEM KELL!Önkorm elsz.'!P461</f>
        <v>0</v>
      </c>
    </row>
    <row r="463" spans="1:17" ht="15" hidden="1" customHeight="1" x14ac:dyDescent="0.2">
      <c r="A463" s="383" t="s">
        <v>351</v>
      </c>
      <c r="B463" s="383"/>
      <c r="C463" s="5" t="s">
        <v>444</v>
      </c>
      <c r="D463" s="3" t="s">
        <v>721</v>
      </c>
      <c r="E463" s="29"/>
      <c r="F463" s="71">
        <f>igazgatás!F463+adók!F463+temető!F462+rendezvények!F462+'téli közf.'!F458+hosszúi.közf.!F463+'út üzemelt.'!F462+közvilágítás!F462+zöldterület!F462+'város-község'!F462+könyvtár!F462+közművelődés!F462+gyermekjólét!F462+'Egyéb szociális'!F462+'NEM KELL!!családseg.'!F462+civilszerv!F462</f>
        <v>0</v>
      </c>
      <c r="G463" s="71">
        <f>igazgatás!G463+adók!G463+temető!G462+rendezvények!G462+'téli közf.'!G458+hosszúi.közf.!G463+'út üzemelt.'!G462+közvilágítás!G462+zöldterület!G462+'város-község'!G462+könyvtár!G462+közművelődés!G462+gyermekjólét!G462+'Egyéb szociális'!G462+'NEM KELL!!családseg.'!G462+civilszerv!G462</f>
        <v>0</v>
      </c>
      <c r="H463" s="71">
        <f>igazgatás!H463+adók!H463+temető!H462+rendezvények!H462+'téli közf.'!H458+hosszúi.közf.!H463+'út üzemelt.'!H462+közvilágítás!H462+zöldterület!H462+'város-község'!H462+könyvtár!H462+közművelődés!H462+gyermekjólét!H462+'Egyéb szociális'!H462+'NEM KELL!!családseg.'!H462+civilszerv!H462</f>
        <v>0</v>
      </c>
      <c r="I463" s="71">
        <f>igazgatás!I463+adók!I463+temető!I462+rendezvények!I462+'téli közf.'!I458+hosszúi.közf.!I463+'út üzemelt.'!I462+közvilágítás!I462+zöldterület!I462+'város-község'!I462+könyvtár!I462+közművelődés!I462+gyermekjólét!I462+'Egyéb szociális'!I462+'NEM KELL!!családseg.'!I462+civilszerv!I462+Fertőző!I462+'NEM KELL!Önkorm elsz.'!I462</f>
        <v>0</v>
      </c>
      <c r="J463" s="133" t="str">
        <f t="shared" si="21"/>
        <v xml:space="preserve"> </v>
      </c>
      <c r="K463" s="71">
        <f>igazgatás!K463+adók!K463+temető!K462+rendezvények!K462+'téli közf.'!K458+hosszúi.közf.!K463+'út üzemelt.'!K462+közvilágítás!K462+zöldterület!K462+'város-község'!K462+könyvtár!K462+közművelődés!K462+gyermekjólét!K462+'Egyéb szociális'!K462+'NEM KELL!!családseg.'!K462+civilszerv!K462+Fertőző!K462+'NEM KELL!Önkorm elsz.'!K462</f>
        <v>0</v>
      </c>
      <c r="L463" s="71">
        <f>igazgatás!L463+adók!L463+temető!L462+rendezvények!L462+'téli közf.'!L458+hosszúi.közf.!L463+'út üzemelt.'!L462+közvilágítás!L462+zöldterület!L462+'város-község'!L462+könyvtár!L462+közművelődés!L462+gyermekjólét!L462+'Egyéb szociális'!L462+'NEM KELL!!családseg.'!L462+civilszerv!L462</f>
        <v>0</v>
      </c>
      <c r="M463" s="71">
        <f>igazgatás!M463+adók!M463+temető!M462+rendezvények!M462+'téli közf.'!M458+hosszúi.közf.!M463+'út üzemelt.'!M462+közvilágítás!M462+zöldterület!M462+'város-község'!M462+könyvtár!M462+közművelődés!M462+gyermekjólét!M462+'Egyéb szociális'!M462+'NEM KELL!!családseg.'!M462+civilszerv!M462</f>
        <v>0</v>
      </c>
      <c r="N463" s="71">
        <f>igazgatás!N463+adók!N463+temető!N462+rendezvények!N462+'téli közf.'!N458+hosszúi.közf.!N463+'út üzemelt.'!N462+közvilágítás!N462+zöldterület!N462+'város-község'!N462+könyvtár!N462+közművelődés!N462+gyermekjólét!N462+'Egyéb szociális'!N462+'NEM KELL!!családseg.'!N462+civilszerv!N462+Fertőző!N462+'NEM KELL!Önkorm elsz.'!N462</f>
        <v>0</v>
      </c>
      <c r="O463" s="133" t="str">
        <f t="shared" si="20"/>
        <v xml:space="preserve"> </v>
      </c>
      <c r="P463" s="71">
        <f>igazgatás!P463+adók!P463+temető!P462+rendezvények!P462+'téli közf.'!P458+hosszúi.közf.!P463+'út üzemelt.'!P462+közvilágítás!P462+zöldterület!P462+'város-község'!P462+könyvtár!P462+közművelődés!P462+gyermekjólét!P462+'Egyéb szociális'!P462+'NEM KELL!!családseg.'!P462+civilszerv!P462+Fertőző!P462+'NEM KELL!Önkorm elsz.'!P462</f>
        <v>0</v>
      </c>
    </row>
    <row r="464" spans="1:17" ht="15" hidden="1" customHeight="1" x14ac:dyDescent="0.2">
      <c r="A464" s="383" t="s">
        <v>354</v>
      </c>
      <c r="B464" s="383"/>
      <c r="C464" s="5" t="s">
        <v>446</v>
      </c>
      <c r="D464" s="3" t="s">
        <v>721</v>
      </c>
      <c r="E464" s="29"/>
      <c r="F464" s="71">
        <f>igazgatás!F464+adók!F464+temető!F463+rendezvények!F463+'téli közf.'!F459+hosszúi.közf.!F464+'út üzemelt.'!F463+közvilágítás!F463+zöldterület!F463+'város-község'!F463+könyvtár!F463+közművelődés!F463+gyermekjólét!F463+'Egyéb szociális'!F463+'NEM KELL!!családseg.'!F463+civilszerv!F463</f>
        <v>0</v>
      </c>
      <c r="G464" s="71">
        <f>igazgatás!G464+adók!G464+temető!G463+rendezvények!G463+'téli közf.'!G459+hosszúi.közf.!G464+'út üzemelt.'!G463+közvilágítás!G463+zöldterület!G463+'város-község'!G463+könyvtár!G463+közművelődés!G463+gyermekjólét!G463+'Egyéb szociális'!G463+'NEM KELL!!családseg.'!G463+civilszerv!G463</f>
        <v>0</v>
      </c>
      <c r="H464" s="71">
        <f>igazgatás!H464+adók!H464+temető!H463+rendezvények!H463+'téli közf.'!H459+hosszúi.közf.!H464+'út üzemelt.'!H463+közvilágítás!H463+zöldterület!H463+'város-község'!H463+könyvtár!H463+közművelődés!H463+gyermekjólét!H463+'Egyéb szociális'!H463+'NEM KELL!!családseg.'!H463+civilszerv!H463</f>
        <v>0</v>
      </c>
      <c r="I464" s="71">
        <f>igazgatás!I464+adók!I464+temető!I463+rendezvények!I463+'téli közf.'!I459+hosszúi.közf.!I464+'út üzemelt.'!I463+közvilágítás!I463+zöldterület!I463+'város-község'!I463+könyvtár!I463+közművelődés!I463+gyermekjólét!I463+'Egyéb szociális'!I463+'NEM KELL!!családseg.'!I463+civilszerv!I463+Fertőző!I463+'NEM KELL!Önkorm elsz.'!I463</f>
        <v>0</v>
      </c>
      <c r="J464" s="133" t="str">
        <f t="shared" si="21"/>
        <v xml:space="preserve"> </v>
      </c>
      <c r="K464" s="71">
        <f>igazgatás!K464+adók!K464+temető!K463+rendezvények!K463+'téli közf.'!K459+hosszúi.közf.!K464+'út üzemelt.'!K463+közvilágítás!K463+zöldterület!K463+'város-község'!K463+könyvtár!K463+közművelődés!K463+gyermekjólét!K463+'Egyéb szociális'!K463+'NEM KELL!!családseg.'!K463+civilszerv!K463+Fertőző!K463+'NEM KELL!Önkorm elsz.'!K463</f>
        <v>0</v>
      </c>
      <c r="L464" s="71">
        <f>igazgatás!L464+adók!L464+temető!L463+rendezvények!L463+'téli közf.'!L459+hosszúi.közf.!L464+'út üzemelt.'!L463+közvilágítás!L463+zöldterület!L463+'város-község'!L463+könyvtár!L463+közművelődés!L463+gyermekjólét!L463+'Egyéb szociális'!L463+'NEM KELL!!családseg.'!L463+civilszerv!L463</f>
        <v>0</v>
      </c>
      <c r="M464" s="71">
        <f>igazgatás!M464+adók!M464+temető!M463+rendezvények!M463+'téli közf.'!M459+hosszúi.közf.!M464+'út üzemelt.'!M463+közvilágítás!M463+zöldterület!M463+'város-község'!M463+könyvtár!M463+közművelődés!M463+gyermekjólét!M463+'Egyéb szociális'!M463+'NEM KELL!!családseg.'!M463+civilszerv!M463</f>
        <v>0</v>
      </c>
      <c r="N464" s="71">
        <f>igazgatás!N464+adók!N464+temető!N463+rendezvények!N463+'téli közf.'!N459+hosszúi.közf.!N464+'út üzemelt.'!N463+közvilágítás!N463+zöldterület!N463+'város-község'!N463+könyvtár!N463+közművelődés!N463+gyermekjólét!N463+'Egyéb szociális'!N463+'NEM KELL!!családseg.'!N463+civilszerv!N463+Fertőző!N463+'NEM KELL!Önkorm elsz.'!N463</f>
        <v>0</v>
      </c>
      <c r="O464" s="133" t="str">
        <f t="shared" si="20"/>
        <v xml:space="preserve"> </v>
      </c>
      <c r="P464" s="71">
        <f>igazgatás!P464+adók!P464+temető!P463+rendezvények!P463+'téli közf.'!P459+hosszúi.közf.!P464+'út üzemelt.'!P463+közvilágítás!P463+zöldterület!P463+'város-község'!P463+könyvtár!P463+közművelődés!P463+gyermekjólét!P463+'Egyéb szociális'!P463+'NEM KELL!!családseg.'!P463+civilszerv!P463+Fertőző!P463+'NEM KELL!Önkorm elsz.'!P463</f>
        <v>0</v>
      </c>
    </row>
    <row r="465" spans="1:16" ht="15" hidden="1" customHeight="1" x14ac:dyDescent="0.2">
      <c r="A465" s="383" t="s">
        <v>356</v>
      </c>
      <c r="B465" s="383"/>
      <c r="C465" s="3" t="s">
        <v>448</v>
      </c>
      <c r="D465" s="3" t="s">
        <v>721</v>
      </c>
      <c r="E465" s="23"/>
      <c r="F465" s="71">
        <f>igazgatás!F465+adók!F465+temető!F464+rendezvények!F464+'téli közf.'!F460+hosszúi.közf.!F465+'út üzemelt.'!F464+közvilágítás!F464+zöldterület!F464+'város-község'!F464+könyvtár!F464+közművelődés!F464+gyermekjólét!F464+'Egyéb szociális'!F464+'NEM KELL!!családseg.'!F464+civilszerv!F464</f>
        <v>0</v>
      </c>
      <c r="G465" s="71">
        <f>igazgatás!G465+adók!G465+temető!G464+rendezvények!G464+'téli közf.'!G460+hosszúi.közf.!G465+'út üzemelt.'!G464+közvilágítás!G464+zöldterület!G464+'város-község'!G464+könyvtár!G464+közművelődés!G464+gyermekjólét!G464+'Egyéb szociális'!G464+'NEM KELL!!családseg.'!G464+civilszerv!G464</f>
        <v>0</v>
      </c>
      <c r="H465" s="71">
        <f>igazgatás!H465+adók!H465+temető!H464+rendezvények!H464+'téli közf.'!H460+hosszúi.közf.!H465+'út üzemelt.'!H464+közvilágítás!H464+zöldterület!H464+'város-község'!H464+könyvtár!H464+közművelődés!H464+gyermekjólét!H464+'Egyéb szociális'!H464+'NEM KELL!!családseg.'!H464+civilszerv!H464</f>
        <v>0</v>
      </c>
      <c r="I465" s="71">
        <f>igazgatás!I465+adók!I465+temető!I464+rendezvények!I464+'téli közf.'!I460+hosszúi.közf.!I465+'út üzemelt.'!I464+közvilágítás!I464+zöldterület!I464+'város-község'!I464+könyvtár!I464+közművelődés!I464+gyermekjólét!I464+'Egyéb szociális'!I464+'NEM KELL!!családseg.'!I464+civilszerv!I464+Fertőző!I464+'NEM KELL!Önkorm elsz.'!I464</f>
        <v>0</v>
      </c>
      <c r="J465" s="133" t="str">
        <f t="shared" si="21"/>
        <v xml:space="preserve"> </v>
      </c>
      <c r="K465" s="71">
        <f>igazgatás!K465+adók!K465+temető!K464+rendezvények!K464+'téli közf.'!K460+hosszúi.közf.!K465+'út üzemelt.'!K464+közvilágítás!K464+zöldterület!K464+'város-község'!K464+könyvtár!K464+közművelődés!K464+gyermekjólét!K464+'Egyéb szociális'!K464+'NEM KELL!!családseg.'!K464+civilszerv!K464+Fertőző!K464+'NEM KELL!Önkorm elsz.'!K464</f>
        <v>0</v>
      </c>
      <c r="L465" s="71">
        <f>igazgatás!L465+adók!L465+temető!L464+rendezvények!L464+'téli közf.'!L460+hosszúi.közf.!L465+'út üzemelt.'!L464+közvilágítás!L464+zöldterület!L464+'város-község'!L464+könyvtár!L464+közművelődés!L464+gyermekjólét!L464+'Egyéb szociális'!L464+'NEM KELL!!családseg.'!L464+civilszerv!L464</f>
        <v>0</v>
      </c>
      <c r="M465" s="71">
        <f>igazgatás!M465+adók!M465+temető!M464+rendezvények!M464+'téli közf.'!M460+hosszúi.közf.!M465+'út üzemelt.'!M464+közvilágítás!M464+zöldterület!M464+'város-község'!M464+könyvtár!M464+közművelődés!M464+gyermekjólét!M464+'Egyéb szociális'!M464+'NEM KELL!!családseg.'!M464+civilszerv!M464</f>
        <v>0</v>
      </c>
      <c r="N465" s="71">
        <f>igazgatás!N465+adók!N465+temető!N464+rendezvények!N464+'téli közf.'!N460+hosszúi.közf.!N465+'út üzemelt.'!N464+közvilágítás!N464+zöldterület!N464+'város-község'!N464+könyvtár!N464+közművelődés!N464+gyermekjólét!N464+'Egyéb szociális'!N464+'NEM KELL!!családseg.'!N464+civilszerv!N464+Fertőző!N464+'NEM KELL!Önkorm elsz.'!N464</f>
        <v>0</v>
      </c>
      <c r="O465" s="133" t="str">
        <f t="shared" si="20"/>
        <v xml:space="preserve"> </v>
      </c>
      <c r="P465" s="71">
        <f>igazgatás!P465+adók!P465+temető!P464+rendezvények!P464+'téli közf.'!P460+hosszúi.közf.!P465+'út üzemelt.'!P464+közvilágítás!P464+zöldterület!P464+'város-község'!P464+könyvtár!P464+közművelődés!P464+gyermekjólét!P464+'Egyéb szociális'!P464+'NEM KELL!!családseg.'!P464+civilszerv!P464+Fertőző!P464+'NEM KELL!Önkorm elsz.'!P464</f>
        <v>0</v>
      </c>
    </row>
    <row r="466" spans="1:16" ht="15" hidden="1" customHeight="1" x14ac:dyDescent="0.2">
      <c r="A466" s="383" t="s">
        <v>359</v>
      </c>
      <c r="B466" s="383"/>
      <c r="C466" s="3" t="s">
        <v>450</v>
      </c>
      <c r="D466" s="3" t="s">
        <v>721</v>
      </c>
      <c r="E466" s="23"/>
      <c r="F466" s="71">
        <f>igazgatás!F466+adók!F466+temető!F465+rendezvények!F465+'téli közf.'!F461+hosszúi.közf.!F466+'út üzemelt.'!F465+közvilágítás!F465+zöldterület!F465+'város-község'!F465+könyvtár!F465+közművelődés!F465+gyermekjólét!F465+'Egyéb szociális'!F465+'NEM KELL!!családseg.'!F465+civilszerv!F465</f>
        <v>0</v>
      </c>
      <c r="G466" s="71">
        <f>igazgatás!G466+adók!G466+temető!G465+rendezvények!G465+'téli közf.'!G461+hosszúi.közf.!G466+'út üzemelt.'!G465+közvilágítás!G465+zöldterület!G465+'város-község'!G465+könyvtár!G465+közművelődés!G465+gyermekjólét!G465+'Egyéb szociális'!G465+'NEM KELL!!családseg.'!G465+civilszerv!G465</f>
        <v>0</v>
      </c>
      <c r="H466" s="71">
        <f>igazgatás!H466+adók!H466+temető!H465+rendezvények!H465+'téli közf.'!H461+hosszúi.közf.!H466+'út üzemelt.'!H465+közvilágítás!H465+zöldterület!H465+'város-község'!H465+könyvtár!H465+közművelődés!H465+gyermekjólét!H465+'Egyéb szociális'!H465+'NEM KELL!!családseg.'!H465+civilszerv!H465</f>
        <v>0</v>
      </c>
      <c r="I466" s="71">
        <f>igazgatás!I466+adók!I466+temető!I465+rendezvények!I465+'téli közf.'!I461+hosszúi.közf.!I466+'út üzemelt.'!I465+közvilágítás!I465+zöldterület!I465+'város-község'!I465+könyvtár!I465+közművelődés!I465+gyermekjólét!I465+'Egyéb szociális'!I465+'NEM KELL!!családseg.'!I465+civilszerv!I465+Fertőző!I465+'NEM KELL!Önkorm elsz.'!I465</f>
        <v>0</v>
      </c>
      <c r="J466" s="133" t="str">
        <f t="shared" si="21"/>
        <v xml:space="preserve"> </v>
      </c>
      <c r="K466" s="71">
        <f>igazgatás!K466+adók!K466+temető!K465+rendezvények!K465+'téli közf.'!K461+hosszúi.közf.!K466+'út üzemelt.'!K465+közvilágítás!K465+zöldterület!K465+'város-község'!K465+könyvtár!K465+közművelődés!K465+gyermekjólét!K465+'Egyéb szociális'!K465+'NEM KELL!!családseg.'!K465+civilszerv!K465+Fertőző!K465+'NEM KELL!Önkorm elsz.'!K465</f>
        <v>0</v>
      </c>
      <c r="L466" s="71">
        <f>igazgatás!L466+adók!L466+temető!L465+rendezvények!L465+'téli közf.'!L461+hosszúi.közf.!L466+'út üzemelt.'!L465+közvilágítás!L465+zöldterület!L465+'város-község'!L465+könyvtár!L465+közművelődés!L465+gyermekjólét!L465+'Egyéb szociális'!L465+'NEM KELL!!családseg.'!L465+civilszerv!L465</f>
        <v>0</v>
      </c>
      <c r="M466" s="71">
        <f>igazgatás!M466+adók!M466+temető!M465+rendezvények!M465+'téli közf.'!M461+hosszúi.közf.!M466+'út üzemelt.'!M465+közvilágítás!M465+zöldterület!M465+'város-község'!M465+könyvtár!M465+közművelődés!M465+gyermekjólét!M465+'Egyéb szociális'!M465+'NEM KELL!!családseg.'!M465+civilszerv!M465</f>
        <v>0</v>
      </c>
      <c r="N466" s="71">
        <f>igazgatás!N466+adók!N466+temető!N465+rendezvények!N465+'téli közf.'!N461+hosszúi.közf.!N466+'út üzemelt.'!N465+közvilágítás!N465+zöldterület!N465+'város-község'!N465+könyvtár!N465+közművelődés!N465+gyermekjólét!N465+'Egyéb szociális'!N465+'NEM KELL!!családseg.'!N465+civilszerv!N465+Fertőző!N465+'NEM KELL!Önkorm elsz.'!N465</f>
        <v>0</v>
      </c>
      <c r="O466" s="133" t="str">
        <f t="shared" si="20"/>
        <v xml:space="preserve"> </v>
      </c>
      <c r="P466" s="71">
        <f>igazgatás!P466+adók!P466+temető!P465+rendezvények!P465+'téli közf.'!P461+hosszúi.közf.!P466+'út üzemelt.'!P465+közvilágítás!P465+zöldterület!P465+'város-község'!P465+könyvtár!P465+közművelődés!P465+gyermekjólét!P465+'Egyéb szociális'!P465+'NEM KELL!!családseg.'!P465+civilszerv!P465+Fertőző!P465+'NEM KELL!Önkorm elsz.'!P465</f>
        <v>0</v>
      </c>
    </row>
    <row r="467" spans="1:16" ht="25.5" hidden="1" customHeight="1" x14ac:dyDescent="0.2">
      <c r="A467" s="383" t="s">
        <v>361</v>
      </c>
      <c r="B467" s="383"/>
      <c r="C467" s="3" t="s">
        <v>452</v>
      </c>
      <c r="D467" s="3" t="s">
        <v>721</v>
      </c>
      <c r="E467" s="23"/>
      <c r="F467" s="71">
        <f>igazgatás!F467+adók!F467+temető!F466+rendezvények!F466+'téli közf.'!F462+hosszúi.közf.!F467+'út üzemelt.'!F466+közvilágítás!F466+zöldterület!F466+'város-község'!F466+könyvtár!F466+közművelődés!F466+gyermekjólét!F466+'Egyéb szociális'!F466+'NEM KELL!!családseg.'!F466+civilszerv!F466</f>
        <v>0</v>
      </c>
      <c r="G467" s="71">
        <f>igazgatás!G467+adók!G467+temető!G466+rendezvények!G466+'téli közf.'!G462+hosszúi.közf.!G467+'út üzemelt.'!G466+közvilágítás!G466+zöldterület!G466+'város-község'!G466+könyvtár!G466+közművelődés!G466+gyermekjólét!G466+'Egyéb szociális'!G466+'NEM KELL!!családseg.'!G466+civilszerv!G466</f>
        <v>0</v>
      </c>
      <c r="H467" s="71">
        <f>igazgatás!H467+adók!H467+temető!H466+rendezvények!H466+'téli közf.'!H462+hosszúi.közf.!H467+'út üzemelt.'!H466+közvilágítás!H466+zöldterület!H466+'város-község'!H466+könyvtár!H466+közművelődés!H466+gyermekjólét!H466+'Egyéb szociális'!H466+'NEM KELL!!családseg.'!H466+civilszerv!H466</f>
        <v>0</v>
      </c>
      <c r="I467" s="71">
        <f>igazgatás!I467+adók!I467+temető!I466+rendezvények!I466+'téli közf.'!I462+hosszúi.közf.!I467+'út üzemelt.'!I466+közvilágítás!I466+zöldterület!I466+'város-község'!I466+könyvtár!I466+közművelődés!I466+gyermekjólét!I466+'Egyéb szociális'!I466+'NEM KELL!!családseg.'!I466+civilszerv!I466+Fertőző!I466+'NEM KELL!Önkorm elsz.'!I466</f>
        <v>0</v>
      </c>
      <c r="J467" s="133" t="str">
        <f t="shared" si="21"/>
        <v xml:space="preserve"> </v>
      </c>
      <c r="K467" s="71">
        <f>igazgatás!K467+adók!K467+temető!K466+rendezvények!K466+'téli közf.'!K462+hosszúi.közf.!K467+'út üzemelt.'!K466+közvilágítás!K466+zöldterület!K466+'város-község'!K466+könyvtár!K466+közművelődés!K466+gyermekjólét!K466+'Egyéb szociális'!K466+'NEM KELL!!családseg.'!K466+civilszerv!K466+Fertőző!K466+'NEM KELL!Önkorm elsz.'!K466</f>
        <v>0</v>
      </c>
      <c r="L467" s="71">
        <f>igazgatás!L467+adók!L467+temető!L466+rendezvények!L466+'téli közf.'!L462+hosszúi.közf.!L467+'út üzemelt.'!L466+közvilágítás!L466+zöldterület!L466+'város-község'!L466+könyvtár!L466+közművelődés!L466+gyermekjólét!L466+'Egyéb szociális'!L466+'NEM KELL!!családseg.'!L466+civilszerv!L466</f>
        <v>0</v>
      </c>
      <c r="M467" s="71">
        <f>igazgatás!M467+adók!M467+temető!M466+rendezvények!M466+'téli közf.'!M462+hosszúi.közf.!M467+'út üzemelt.'!M466+közvilágítás!M466+zöldterület!M466+'város-község'!M466+könyvtár!M466+közművelődés!M466+gyermekjólét!M466+'Egyéb szociális'!M466+'NEM KELL!!családseg.'!M466+civilszerv!M466</f>
        <v>0</v>
      </c>
      <c r="N467" s="71">
        <f>igazgatás!N467+adók!N467+temető!N466+rendezvények!N466+'téli közf.'!N462+hosszúi.közf.!N467+'út üzemelt.'!N466+közvilágítás!N466+zöldterület!N466+'város-község'!N466+könyvtár!N466+közművelődés!N466+gyermekjólét!N466+'Egyéb szociális'!N466+'NEM KELL!!családseg.'!N466+civilszerv!N466+Fertőző!N466+'NEM KELL!Önkorm elsz.'!N466</f>
        <v>0</v>
      </c>
      <c r="O467" s="133" t="str">
        <f t="shared" si="20"/>
        <v xml:space="preserve"> </v>
      </c>
      <c r="P467" s="71">
        <f>igazgatás!P467+adók!P467+temető!P466+rendezvények!P466+'téli közf.'!P462+hosszúi.közf.!P467+'út üzemelt.'!P466+közvilágítás!P466+zöldterület!P466+'város-község'!P466+könyvtár!P466+közművelődés!P466+gyermekjólét!P466+'Egyéb szociális'!P466+'NEM KELL!!családseg.'!P466+civilszerv!P466+Fertőző!P466+'NEM KELL!Önkorm elsz.'!P466</f>
        <v>0</v>
      </c>
    </row>
    <row r="468" spans="1:16" ht="15" hidden="1" customHeight="1" x14ac:dyDescent="0.2">
      <c r="A468" s="383" t="s">
        <v>363</v>
      </c>
      <c r="B468" s="383"/>
      <c r="C468" s="5" t="s">
        <v>454</v>
      </c>
      <c r="D468" s="3" t="s">
        <v>721</v>
      </c>
      <c r="E468" s="29"/>
      <c r="F468" s="71">
        <f>igazgatás!F468+adók!F468+temető!F467+rendezvények!F467+'téli közf.'!F463+hosszúi.közf.!F468+'út üzemelt.'!F467+közvilágítás!F467+zöldterület!F467+'város-község'!F467+könyvtár!F467+közművelődés!F467+gyermekjólét!F467+'Egyéb szociális'!F467+'NEM KELL!!családseg.'!F467+civilszerv!F467</f>
        <v>0</v>
      </c>
      <c r="G468" s="71">
        <f>igazgatás!G468+adók!G468+temető!G467+rendezvények!G467+'téli közf.'!G463+hosszúi.közf.!G468+'út üzemelt.'!G467+közvilágítás!G467+zöldterület!G467+'város-község'!G467+könyvtár!G467+közművelődés!G467+gyermekjólét!G467+'Egyéb szociális'!G467+'NEM KELL!!családseg.'!G467+civilszerv!G467</f>
        <v>0</v>
      </c>
      <c r="H468" s="71">
        <f>igazgatás!H468+adók!H468+temető!H467+rendezvények!H467+'téli közf.'!H463+hosszúi.közf.!H468+'út üzemelt.'!H467+közvilágítás!H467+zöldterület!H467+'város-község'!H467+könyvtár!H467+közművelődés!H467+gyermekjólét!H467+'Egyéb szociális'!H467+'NEM KELL!!családseg.'!H467+civilszerv!H467</f>
        <v>0</v>
      </c>
      <c r="I468" s="71">
        <f>igazgatás!I468+adók!I468+temető!I467+rendezvények!I467+'téli közf.'!I463+hosszúi.közf.!I468+'út üzemelt.'!I467+közvilágítás!I467+zöldterület!I467+'város-község'!I467+könyvtár!I467+közművelődés!I467+gyermekjólét!I467+'Egyéb szociális'!I467+'NEM KELL!!családseg.'!I467+civilszerv!I467+Fertőző!I467+'NEM KELL!Önkorm elsz.'!I467</f>
        <v>0</v>
      </c>
      <c r="J468" s="133" t="str">
        <f t="shared" si="21"/>
        <v xml:space="preserve"> </v>
      </c>
      <c r="K468" s="71">
        <f>igazgatás!K468+adók!K468+temető!K467+rendezvények!K467+'téli közf.'!K463+hosszúi.közf.!K468+'út üzemelt.'!K467+közvilágítás!K467+zöldterület!K467+'város-község'!K467+könyvtár!K467+közművelődés!K467+gyermekjólét!K467+'Egyéb szociális'!K467+'NEM KELL!!családseg.'!K467+civilszerv!K467+Fertőző!K467+'NEM KELL!Önkorm elsz.'!K467</f>
        <v>0</v>
      </c>
      <c r="L468" s="71">
        <f>igazgatás!L468+adók!L468+temető!L467+rendezvények!L467+'téli közf.'!L463+hosszúi.közf.!L468+'út üzemelt.'!L467+közvilágítás!L467+zöldterület!L467+'város-község'!L467+könyvtár!L467+közművelődés!L467+gyermekjólét!L467+'Egyéb szociális'!L467+'NEM KELL!!családseg.'!L467+civilszerv!L467</f>
        <v>0</v>
      </c>
      <c r="M468" s="71">
        <f>igazgatás!M468+adók!M468+temető!M467+rendezvények!M467+'téli közf.'!M463+hosszúi.közf.!M468+'út üzemelt.'!M467+közvilágítás!M467+zöldterület!M467+'város-község'!M467+könyvtár!M467+közművelődés!M467+gyermekjólét!M467+'Egyéb szociális'!M467+'NEM KELL!!családseg.'!M467+civilszerv!M467</f>
        <v>0</v>
      </c>
      <c r="N468" s="71">
        <f>igazgatás!N468+adók!N468+temető!N467+rendezvények!N467+'téli közf.'!N463+hosszúi.közf.!N468+'út üzemelt.'!N467+közvilágítás!N467+zöldterület!N467+'város-község'!N467+könyvtár!N467+közművelődés!N467+gyermekjólét!N467+'Egyéb szociális'!N467+'NEM KELL!!családseg.'!N467+civilszerv!N467+Fertőző!N467+'NEM KELL!Önkorm elsz.'!N467</f>
        <v>0</v>
      </c>
      <c r="O468" s="133" t="str">
        <f t="shared" si="20"/>
        <v xml:space="preserve"> </v>
      </c>
      <c r="P468" s="71">
        <f>igazgatás!P468+adók!P468+temető!P467+rendezvények!P467+'téli közf.'!P463+hosszúi.közf.!P468+'út üzemelt.'!P467+közvilágítás!P467+zöldterület!P467+'város-község'!P467+könyvtár!P467+közművelődés!P467+gyermekjólét!P467+'Egyéb szociális'!P467+'NEM KELL!!családseg.'!P467+civilszerv!P467+Fertőző!P467+'NEM KELL!Önkorm elsz.'!P467</f>
        <v>0</v>
      </c>
    </row>
    <row r="469" spans="1:16" ht="15" hidden="1" customHeight="1" x14ac:dyDescent="0.2">
      <c r="A469" s="383" t="s">
        <v>365</v>
      </c>
      <c r="B469" s="383"/>
      <c r="C469" s="5" t="s">
        <v>456</v>
      </c>
      <c r="D469" s="3" t="s">
        <v>721</v>
      </c>
      <c r="E469" s="29"/>
      <c r="F469" s="71">
        <f>igazgatás!F469+adók!F469+temető!F468+rendezvények!F468+'téli közf.'!F464+hosszúi.közf.!F469+'út üzemelt.'!F468+közvilágítás!F468+zöldterület!F468+'város-község'!F468+könyvtár!F468+közművelődés!F468+gyermekjólét!F468+'Egyéb szociális'!F468+'NEM KELL!!családseg.'!F468+civilszerv!F468</f>
        <v>0</v>
      </c>
      <c r="G469" s="71">
        <f>igazgatás!G469+adók!G469+temető!G468+rendezvények!G468+'téli közf.'!G464+hosszúi.közf.!G469+'út üzemelt.'!G468+közvilágítás!G468+zöldterület!G468+'város-község'!G468+könyvtár!G468+közművelődés!G468+gyermekjólét!G468+'Egyéb szociális'!G468+'NEM KELL!!családseg.'!G468+civilszerv!G468</f>
        <v>0</v>
      </c>
      <c r="H469" s="71">
        <f>igazgatás!H469+adók!H469+temető!H468+rendezvények!H468+'téli közf.'!H464+hosszúi.közf.!H469+'út üzemelt.'!H468+közvilágítás!H468+zöldterület!H468+'város-község'!H468+könyvtár!H468+közművelődés!H468+gyermekjólét!H468+'Egyéb szociális'!H468+'NEM KELL!!családseg.'!H468+civilszerv!H468</f>
        <v>0</v>
      </c>
      <c r="I469" s="71">
        <f>igazgatás!I469+adók!I469+temető!I468+rendezvények!I468+'téli közf.'!I464+hosszúi.közf.!I469+'út üzemelt.'!I468+közvilágítás!I468+zöldterület!I468+'város-község'!I468+könyvtár!I468+közművelődés!I468+gyermekjólét!I468+'Egyéb szociális'!I468+'NEM KELL!!családseg.'!I468+civilszerv!I468+Fertőző!I468+'NEM KELL!Önkorm elsz.'!I468</f>
        <v>0</v>
      </c>
      <c r="J469" s="133" t="str">
        <f t="shared" si="21"/>
        <v xml:space="preserve"> </v>
      </c>
      <c r="K469" s="71">
        <f>igazgatás!K469+adók!K469+temető!K468+rendezvények!K468+'téli közf.'!K464+hosszúi.közf.!K469+'út üzemelt.'!K468+közvilágítás!K468+zöldterület!K468+'város-község'!K468+könyvtár!K468+közművelődés!K468+gyermekjólét!K468+'Egyéb szociális'!K468+'NEM KELL!!családseg.'!K468+civilszerv!K468+Fertőző!K468+'NEM KELL!Önkorm elsz.'!K468</f>
        <v>0</v>
      </c>
      <c r="L469" s="71">
        <f>igazgatás!L469+adók!L469+temető!L468+rendezvények!L468+'téli közf.'!L464+hosszúi.közf.!L469+'út üzemelt.'!L468+közvilágítás!L468+zöldterület!L468+'város-község'!L468+könyvtár!L468+közművelődés!L468+gyermekjólét!L468+'Egyéb szociális'!L468+'NEM KELL!!családseg.'!L468+civilszerv!L468</f>
        <v>0</v>
      </c>
      <c r="M469" s="71">
        <f>igazgatás!M469+adók!M469+temető!M468+rendezvények!M468+'téli közf.'!M464+hosszúi.közf.!M469+'út üzemelt.'!M468+közvilágítás!M468+zöldterület!M468+'város-község'!M468+könyvtár!M468+közművelődés!M468+gyermekjólét!M468+'Egyéb szociális'!M468+'NEM KELL!!családseg.'!M468+civilszerv!M468</f>
        <v>0</v>
      </c>
      <c r="N469" s="71">
        <f>igazgatás!N469+adók!N469+temető!N468+rendezvények!N468+'téli közf.'!N464+hosszúi.közf.!N469+'út üzemelt.'!N468+közvilágítás!N468+zöldterület!N468+'város-község'!N468+könyvtár!N468+közművelődés!N468+gyermekjólét!N468+'Egyéb szociális'!N468+'NEM KELL!!családseg.'!N468+civilszerv!N468+Fertőző!N468+'NEM KELL!Önkorm elsz.'!N468</f>
        <v>0</v>
      </c>
      <c r="O469" s="133" t="str">
        <f t="shared" si="20"/>
        <v xml:space="preserve"> </v>
      </c>
      <c r="P469" s="71">
        <f>igazgatás!P469+adók!P469+temető!P468+rendezvények!P468+'téli közf.'!P464+hosszúi.közf.!P469+'út üzemelt.'!P468+közvilágítás!P468+zöldterület!P468+'város-község'!P468+könyvtár!P468+közművelődés!P468+gyermekjólét!P468+'Egyéb szociális'!P468+'NEM KELL!!családseg.'!P468+civilszerv!P468+Fertőző!P468+'NEM KELL!Önkorm elsz.'!P468</f>
        <v>0</v>
      </c>
    </row>
    <row r="470" spans="1:16" ht="15" hidden="1" customHeight="1" x14ac:dyDescent="0.2">
      <c r="A470" s="383" t="s">
        <v>367</v>
      </c>
      <c r="B470" s="383"/>
      <c r="C470" s="5" t="s">
        <v>458</v>
      </c>
      <c r="D470" s="3" t="s">
        <v>721</v>
      </c>
      <c r="E470" s="29"/>
      <c r="F470" s="71">
        <f>igazgatás!F470+adók!F470+temető!F469+rendezvények!F469+'téli közf.'!F465+hosszúi.közf.!F470+'út üzemelt.'!F469+közvilágítás!F469+zöldterület!F469+'város-község'!F469+könyvtár!F469+közművelődés!F469+gyermekjólét!F469+'Egyéb szociális'!F469+'NEM KELL!!családseg.'!F469+civilszerv!F469</f>
        <v>0</v>
      </c>
      <c r="G470" s="71">
        <f>igazgatás!G470+adók!G470+temető!G469+rendezvények!G469+'téli közf.'!G465+hosszúi.közf.!G470+'út üzemelt.'!G469+közvilágítás!G469+zöldterület!G469+'város-község'!G469+könyvtár!G469+közművelődés!G469+gyermekjólét!G469+'Egyéb szociális'!G469+'NEM KELL!!családseg.'!G469+civilszerv!G469</f>
        <v>0</v>
      </c>
      <c r="H470" s="71">
        <f>igazgatás!H470+adók!H470+temető!H469+rendezvények!H469+'téli közf.'!H465+hosszúi.közf.!H470+'út üzemelt.'!H469+közvilágítás!H469+zöldterület!H469+'város-község'!H469+könyvtár!H469+közművelődés!H469+gyermekjólét!H469+'Egyéb szociális'!H469+'NEM KELL!!családseg.'!H469+civilszerv!H469</f>
        <v>0</v>
      </c>
      <c r="I470" s="71">
        <f>igazgatás!I470+adók!I470+temető!I469+rendezvények!I469+'téli közf.'!I465+hosszúi.közf.!I470+'út üzemelt.'!I469+közvilágítás!I469+zöldterület!I469+'város-község'!I469+könyvtár!I469+közművelődés!I469+gyermekjólét!I469+'Egyéb szociális'!I469+'NEM KELL!!családseg.'!I469+civilszerv!I469+Fertőző!I469+'NEM KELL!Önkorm elsz.'!I469</f>
        <v>0</v>
      </c>
      <c r="J470" s="133" t="str">
        <f t="shared" si="21"/>
        <v xml:space="preserve"> </v>
      </c>
      <c r="K470" s="71">
        <f>igazgatás!K470+adók!K470+temető!K469+rendezvények!K469+'téli közf.'!K465+hosszúi.közf.!K470+'út üzemelt.'!K469+közvilágítás!K469+zöldterület!K469+'város-község'!K469+könyvtár!K469+közművelődés!K469+gyermekjólét!K469+'Egyéb szociális'!K469+'NEM KELL!!családseg.'!K469+civilszerv!K469+Fertőző!K469+'NEM KELL!Önkorm elsz.'!K469</f>
        <v>0</v>
      </c>
      <c r="L470" s="71">
        <f>igazgatás!L470+adók!L470+temető!L469+rendezvények!L469+'téli közf.'!L465+hosszúi.közf.!L470+'út üzemelt.'!L469+közvilágítás!L469+zöldterület!L469+'város-község'!L469+könyvtár!L469+közművelődés!L469+gyermekjólét!L469+'Egyéb szociális'!L469+'NEM KELL!!családseg.'!L469+civilszerv!L469</f>
        <v>0</v>
      </c>
      <c r="M470" s="71">
        <f>igazgatás!M470+adók!M470+temető!M469+rendezvények!M469+'téli közf.'!M465+hosszúi.közf.!M470+'út üzemelt.'!M469+közvilágítás!M469+zöldterület!M469+'város-község'!M469+könyvtár!M469+közművelődés!M469+gyermekjólét!M469+'Egyéb szociális'!M469+'NEM KELL!!családseg.'!M469+civilszerv!M469</f>
        <v>0</v>
      </c>
      <c r="N470" s="71">
        <f>igazgatás!N470+adók!N470+temető!N469+rendezvények!N469+'téli közf.'!N465+hosszúi.közf.!N470+'út üzemelt.'!N469+közvilágítás!N469+zöldterület!N469+'város-község'!N469+könyvtár!N469+közművelődés!N469+gyermekjólét!N469+'Egyéb szociális'!N469+'NEM KELL!!családseg.'!N469+civilszerv!N469+Fertőző!N469+'NEM KELL!Önkorm elsz.'!N469</f>
        <v>0</v>
      </c>
      <c r="O470" s="133" t="str">
        <f t="shared" si="20"/>
        <v xml:space="preserve"> </v>
      </c>
      <c r="P470" s="71">
        <f>igazgatás!P470+adók!P470+temető!P469+rendezvények!P469+'téli közf.'!P465+hosszúi.közf.!P470+'út üzemelt.'!P469+közvilágítás!P469+zöldterület!P469+'város-község'!P469+könyvtár!P469+közművelődés!P469+gyermekjólét!P469+'Egyéb szociális'!P469+'NEM KELL!!családseg.'!P469+civilszerv!P469+Fertőző!P469+'NEM KELL!Önkorm elsz.'!P469</f>
        <v>0</v>
      </c>
    </row>
    <row r="471" spans="1:16" ht="15" hidden="1" customHeight="1" x14ac:dyDescent="0.2">
      <c r="A471" s="383" t="s">
        <v>369</v>
      </c>
      <c r="B471" s="383"/>
      <c r="C471" s="5" t="s">
        <v>460</v>
      </c>
      <c r="D471" s="3" t="s">
        <v>721</v>
      </c>
      <c r="E471" s="29"/>
      <c r="F471" s="71">
        <f>igazgatás!F471+adók!F471+temető!F470+rendezvények!F470+'téli közf.'!F466+hosszúi.közf.!F471+'út üzemelt.'!F470+közvilágítás!F470+zöldterület!F470+'város-község'!F470+könyvtár!F470+közművelődés!F470+gyermekjólét!F470+'Egyéb szociális'!F470+'NEM KELL!!családseg.'!F470+civilszerv!F470</f>
        <v>0</v>
      </c>
      <c r="G471" s="71">
        <f>igazgatás!G471+adók!G471+temető!G470+rendezvények!G470+'téli közf.'!G466+hosszúi.közf.!G471+'út üzemelt.'!G470+közvilágítás!G470+zöldterület!G470+'város-község'!G470+könyvtár!G470+közművelődés!G470+gyermekjólét!G470+'Egyéb szociális'!G470+'NEM KELL!!családseg.'!G470+civilszerv!G470</f>
        <v>0</v>
      </c>
      <c r="H471" s="71">
        <f>igazgatás!H471+adók!H471+temető!H470+rendezvények!H470+'téli közf.'!H466+hosszúi.közf.!H471+'út üzemelt.'!H470+közvilágítás!H470+zöldterület!H470+'város-község'!H470+könyvtár!H470+közművelődés!H470+gyermekjólét!H470+'Egyéb szociális'!H470+'NEM KELL!!családseg.'!H470+civilszerv!H470</f>
        <v>0</v>
      </c>
      <c r="I471" s="71">
        <f>igazgatás!I471+adók!I471+temető!I470+rendezvények!I470+'téli közf.'!I466+hosszúi.közf.!I471+'út üzemelt.'!I470+közvilágítás!I470+zöldterület!I470+'város-község'!I470+könyvtár!I470+közművelődés!I470+gyermekjólét!I470+'Egyéb szociális'!I470+'NEM KELL!!családseg.'!I470+civilszerv!I470+Fertőző!I470+'NEM KELL!Önkorm elsz.'!I470</f>
        <v>0</v>
      </c>
      <c r="J471" s="133" t="str">
        <f t="shared" si="21"/>
        <v xml:space="preserve"> </v>
      </c>
      <c r="K471" s="71">
        <f>igazgatás!K471+adók!K471+temető!K470+rendezvények!K470+'téli közf.'!K466+hosszúi.közf.!K471+'út üzemelt.'!K470+közvilágítás!K470+zöldterület!K470+'város-község'!K470+könyvtár!K470+közművelődés!K470+gyermekjólét!K470+'Egyéb szociális'!K470+'NEM KELL!!családseg.'!K470+civilszerv!K470+Fertőző!K470+'NEM KELL!Önkorm elsz.'!K470</f>
        <v>0</v>
      </c>
      <c r="L471" s="71">
        <f>igazgatás!L471+adók!L471+temető!L470+rendezvények!L470+'téli közf.'!L466+hosszúi.közf.!L471+'út üzemelt.'!L470+közvilágítás!L470+zöldterület!L470+'város-község'!L470+könyvtár!L470+közművelődés!L470+gyermekjólét!L470+'Egyéb szociális'!L470+'NEM KELL!!családseg.'!L470+civilszerv!L470</f>
        <v>0</v>
      </c>
      <c r="M471" s="71">
        <f>igazgatás!M471+adók!M471+temető!M470+rendezvények!M470+'téli közf.'!M466+hosszúi.közf.!M471+'út üzemelt.'!M470+közvilágítás!M470+zöldterület!M470+'város-község'!M470+könyvtár!M470+közművelődés!M470+gyermekjólét!M470+'Egyéb szociális'!M470+'NEM KELL!!családseg.'!M470+civilszerv!M470</f>
        <v>0</v>
      </c>
      <c r="N471" s="71">
        <f>igazgatás!N471+adók!N471+temető!N470+rendezvények!N470+'téli közf.'!N466+hosszúi.közf.!N471+'út üzemelt.'!N470+közvilágítás!N470+zöldterület!N470+'város-község'!N470+könyvtár!N470+közművelődés!N470+gyermekjólét!N470+'Egyéb szociális'!N470+'NEM KELL!!családseg.'!N470+civilszerv!N470+Fertőző!N470+'NEM KELL!Önkorm elsz.'!N470</f>
        <v>0</v>
      </c>
      <c r="O471" s="133" t="str">
        <f t="shared" si="20"/>
        <v xml:space="preserve"> </v>
      </c>
      <c r="P471" s="71">
        <f>igazgatás!P471+adók!P471+temető!P470+rendezvények!P470+'téli közf.'!P466+hosszúi.közf.!P471+'út üzemelt.'!P470+közvilágítás!P470+zöldterület!P470+'város-község'!P470+könyvtár!P470+közművelődés!P470+gyermekjólét!P470+'Egyéb szociális'!P470+'NEM KELL!!családseg.'!P470+civilszerv!P470+Fertőző!P470+'NEM KELL!Önkorm elsz.'!P470</f>
        <v>0</v>
      </c>
    </row>
    <row r="472" spans="1:16" ht="15" hidden="1" customHeight="1" x14ac:dyDescent="0.2">
      <c r="A472" s="383" t="s">
        <v>371</v>
      </c>
      <c r="B472" s="383"/>
      <c r="C472" s="5" t="s">
        <v>722</v>
      </c>
      <c r="D472" s="22" t="s">
        <v>723</v>
      </c>
      <c r="E472" s="29"/>
      <c r="F472" s="71">
        <f>igazgatás!F472+adók!F472+temető!F471+rendezvények!F471+'téli közf.'!F467+hosszúi.közf.!F472+'út üzemelt.'!F471+közvilágítás!F471+zöldterület!F471+'város-község'!F471+könyvtár!F471+közművelődés!F471+gyermekjólét!F471+'Egyéb szociális'!F471+'NEM KELL!!családseg.'!F471+civilszerv!F471</f>
        <v>0</v>
      </c>
      <c r="G472" s="71">
        <f>igazgatás!G472+adók!G472+temető!G471+rendezvények!G471+'téli közf.'!G467+hosszúi.közf.!G472+'út üzemelt.'!G471+közvilágítás!G471+zöldterület!G471+'város-község'!G471+könyvtár!G471+közművelődés!G471+gyermekjólét!G471+'Egyéb szociális'!G471+'NEM KELL!!családseg.'!G471+civilszerv!G471</f>
        <v>0</v>
      </c>
      <c r="H472" s="71">
        <f>igazgatás!H472+adók!H472+temető!H471+rendezvények!H471+'téli közf.'!H467+hosszúi.közf.!H472+'út üzemelt.'!H471+közvilágítás!H471+zöldterület!H471+'város-község'!H471+könyvtár!H471+közművelődés!H471+gyermekjólét!H471+'Egyéb szociális'!H471+'NEM KELL!!családseg.'!H471+civilszerv!H471</f>
        <v>0</v>
      </c>
      <c r="I472" s="71">
        <f>igazgatás!I472+adók!I472+temető!I471+rendezvények!I471+'téli közf.'!I467+hosszúi.közf.!I472+'út üzemelt.'!I471+közvilágítás!I471+zöldterület!I471+'város-község'!I471+könyvtár!I471+közművelődés!I471+gyermekjólét!I471+'Egyéb szociális'!I471+'NEM KELL!!családseg.'!I471+civilszerv!I471+Fertőző!I471+'NEM KELL!Önkorm elsz.'!I471</f>
        <v>0</v>
      </c>
      <c r="J472" s="133" t="str">
        <f t="shared" si="21"/>
        <v xml:space="preserve"> </v>
      </c>
      <c r="K472" s="71">
        <f>igazgatás!K472+adók!K472+temető!K471+rendezvények!K471+'téli közf.'!K467+hosszúi.közf.!K472+'út üzemelt.'!K471+közvilágítás!K471+zöldterület!K471+'város-község'!K471+könyvtár!K471+közművelődés!K471+gyermekjólét!K471+'Egyéb szociális'!K471+'NEM KELL!!családseg.'!K471+civilszerv!K471+Fertőző!K471+'NEM KELL!Önkorm elsz.'!K471</f>
        <v>0</v>
      </c>
      <c r="L472" s="71">
        <f>igazgatás!L472+adók!L472+temető!L471+rendezvények!L471+'téli közf.'!L467+hosszúi.közf.!L472+'út üzemelt.'!L471+közvilágítás!L471+zöldterület!L471+'város-község'!L471+könyvtár!L471+közművelődés!L471+gyermekjólét!L471+'Egyéb szociális'!L471+'NEM KELL!!családseg.'!L471+civilszerv!L471</f>
        <v>0</v>
      </c>
      <c r="M472" s="71">
        <f>igazgatás!M472+adók!M472+temető!M471+rendezvények!M471+'téli közf.'!M467+hosszúi.közf.!M472+'út üzemelt.'!M471+közvilágítás!M471+zöldterület!M471+'város-község'!M471+könyvtár!M471+közművelődés!M471+gyermekjólét!M471+'Egyéb szociális'!M471+'NEM KELL!!családseg.'!M471+civilszerv!M471</f>
        <v>0</v>
      </c>
      <c r="N472" s="71">
        <f>igazgatás!N472+adók!N472+temető!N471+rendezvények!N471+'téli közf.'!N467+hosszúi.közf.!N472+'út üzemelt.'!N471+közvilágítás!N471+zöldterület!N471+'város-község'!N471+könyvtár!N471+közművelődés!N471+gyermekjólét!N471+'Egyéb szociális'!N471+'NEM KELL!!családseg.'!N471+civilszerv!N471+Fertőző!N471+'NEM KELL!Önkorm elsz.'!N471</f>
        <v>0</v>
      </c>
      <c r="O472" s="133" t="str">
        <f t="shared" si="20"/>
        <v xml:space="preserve"> </v>
      </c>
      <c r="P472" s="71">
        <f>igazgatás!P472+adók!P472+temető!P471+rendezvények!P471+'téli közf.'!P467+hosszúi.közf.!P472+'út üzemelt.'!P471+közvilágítás!P471+zöldterület!P471+'város-község'!P471+könyvtár!P471+közművelődés!P471+gyermekjólét!P471+'Egyéb szociális'!P471+'NEM KELL!!családseg.'!P471+civilszerv!P471+Fertőző!P471+'NEM KELL!Önkorm elsz.'!P471</f>
        <v>0</v>
      </c>
    </row>
    <row r="473" spans="1:16" ht="15" hidden="1" customHeight="1" x14ac:dyDescent="0.2">
      <c r="A473" s="383" t="s">
        <v>374</v>
      </c>
      <c r="B473" s="383"/>
      <c r="C473" s="5" t="s">
        <v>724</v>
      </c>
      <c r="D473" s="22" t="s">
        <v>725</v>
      </c>
      <c r="E473" s="29"/>
      <c r="F473" s="71">
        <f>igazgatás!F473+adók!F473+temető!F472+rendezvények!F472+'téli közf.'!F468+hosszúi.közf.!F473+'út üzemelt.'!F472+közvilágítás!F472+zöldterület!F472+'város-község'!F472+könyvtár!F472+közművelődés!F472+gyermekjólét!F472+'Egyéb szociális'!F472+'NEM KELL!!családseg.'!F472+civilszerv!F472</f>
        <v>0</v>
      </c>
      <c r="G473" s="71">
        <f>igazgatás!G473+adók!G473+temető!G472+rendezvények!G472+'téli közf.'!G468+hosszúi.közf.!G473+'út üzemelt.'!G472+közvilágítás!G472+zöldterület!G472+'város-község'!G472+könyvtár!G472+közművelődés!G472+gyermekjólét!G472+'Egyéb szociális'!G472+'NEM KELL!!családseg.'!G472+civilszerv!G472</f>
        <v>0</v>
      </c>
      <c r="H473" s="71">
        <f>igazgatás!H473+adók!H473+temető!H472+rendezvények!H472+'téli közf.'!H468+hosszúi.közf.!H473+'út üzemelt.'!H472+közvilágítás!H472+zöldterület!H472+'város-község'!H472+könyvtár!H472+közművelődés!H472+gyermekjólét!H472+'Egyéb szociális'!H472+'NEM KELL!!családseg.'!H472+civilszerv!H472</f>
        <v>0</v>
      </c>
      <c r="I473" s="71">
        <f>igazgatás!I473+adók!I473+temető!I472+rendezvények!I472+'téli közf.'!I468+hosszúi.közf.!I473+'út üzemelt.'!I472+közvilágítás!I472+zöldterület!I472+'város-község'!I472+könyvtár!I472+közművelődés!I472+gyermekjólét!I472+'Egyéb szociális'!I472+'NEM KELL!!családseg.'!I472+civilszerv!I472+Fertőző!I472+'NEM KELL!Önkorm elsz.'!I472</f>
        <v>0</v>
      </c>
      <c r="J473" s="133" t="str">
        <f t="shared" si="21"/>
        <v xml:space="preserve"> </v>
      </c>
      <c r="K473" s="71">
        <f>igazgatás!K473+adók!K473+temető!K472+rendezvények!K472+'téli közf.'!K468+hosszúi.közf.!K473+'út üzemelt.'!K472+közvilágítás!K472+zöldterület!K472+'város-község'!K472+könyvtár!K472+közművelődés!K472+gyermekjólét!K472+'Egyéb szociális'!K472+'NEM KELL!!családseg.'!K472+civilszerv!K472+Fertőző!K472+'NEM KELL!Önkorm elsz.'!K472</f>
        <v>0</v>
      </c>
      <c r="L473" s="71">
        <f>igazgatás!L473+adók!L473+temető!L472+rendezvények!L472+'téli közf.'!L468+hosszúi.közf.!L473+'út üzemelt.'!L472+közvilágítás!L472+zöldterület!L472+'város-község'!L472+könyvtár!L472+közművelődés!L472+gyermekjólét!L472+'Egyéb szociális'!L472+'NEM KELL!!családseg.'!L472+civilszerv!L472</f>
        <v>0</v>
      </c>
      <c r="M473" s="71">
        <f>igazgatás!M473+adók!M473+temető!M472+rendezvények!M472+'téli közf.'!M468+hosszúi.közf.!M473+'út üzemelt.'!M472+közvilágítás!M472+zöldterület!M472+'város-község'!M472+könyvtár!M472+közművelődés!M472+gyermekjólét!M472+'Egyéb szociális'!M472+'NEM KELL!!családseg.'!M472+civilszerv!M472</f>
        <v>0</v>
      </c>
      <c r="N473" s="71">
        <f>igazgatás!N473+adók!N473+temető!N472+rendezvények!N472+'téli közf.'!N468+hosszúi.közf.!N473+'út üzemelt.'!N472+közvilágítás!N472+zöldterület!N472+'város-község'!N472+könyvtár!N472+közművelődés!N472+gyermekjólét!N472+'Egyéb szociális'!N472+'NEM KELL!!családseg.'!N472+civilszerv!N472+Fertőző!N472+'NEM KELL!Önkorm elsz.'!N472</f>
        <v>0</v>
      </c>
      <c r="O473" s="133" t="str">
        <f t="shared" si="20"/>
        <v xml:space="preserve"> </v>
      </c>
      <c r="P473" s="71">
        <f>igazgatás!P473+adók!P473+temető!P472+rendezvények!P472+'téli közf.'!P468+hosszúi.közf.!P473+'út üzemelt.'!P472+közvilágítás!P472+zöldterület!P472+'város-község'!P472+könyvtár!P472+közművelődés!P472+gyermekjólét!P472+'Egyéb szociális'!P472+'NEM KELL!!családseg.'!P472+civilszerv!P472+Fertőző!P472+'NEM KELL!Önkorm elsz.'!P472</f>
        <v>0</v>
      </c>
    </row>
    <row r="474" spans="1:16" ht="25.5" x14ac:dyDescent="0.2">
      <c r="A474" s="383" t="s">
        <v>377</v>
      </c>
      <c r="B474" s="383"/>
      <c r="C474" s="5" t="s">
        <v>726</v>
      </c>
      <c r="D474" s="22" t="s">
        <v>729</v>
      </c>
      <c r="E474" s="29"/>
      <c r="F474" s="71">
        <f>igazgatás!F474+adók!F474+temető!F473+rendezvények!F473+'téli közf.'!F469+hosszúi.közf.!F474+'út üzemelt.'!F473+közvilágítás!F473+zöldterület!F473+'város-község'!F473+könyvtár!F473+közművelődés!F473+gyermekjólét!F473+'Egyéb szociális'!F473+'NEM KELL!!családseg.'!F473+civilszerv!F473</f>
        <v>424</v>
      </c>
      <c r="G474" s="71">
        <f>igazgatás!G474+adók!G474+temető!G473+rendezvények!G473+'téli közf.'!G469+hosszúi.közf.!G474+'út üzemelt.'!G473+közvilágítás!G473+zöldterület!G473+'város-község'!G473+könyvtár!G473+közművelődés!G473+gyermekjólét!G473+'Egyéb szociális'!G473+'NEM KELL!!családseg.'!G473+civilszerv!G473</f>
        <v>0</v>
      </c>
      <c r="H474" s="71">
        <f>igazgatás!H474+adók!H474+temető!H473+rendezvények!H473+'téli közf.'!H469+hosszúi.közf.!H474+'út üzemelt.'!H473+közvilágítás!H473+zöldterület!H473+'város-község'!H473+könyvtár!H473+közművelődés!H473+gyermekjólét!H473+'Egyéb szociális'!H473+'NEM KELL!!családseg.'!H473+civilszerv!H473</f>
        <v>424</v>
      </c>
      <c r="I474" s="71">
        <f>igazgatás!I474+adók!I474+temető!I473+rendezvények!I473+'téli közf.'!I469+hosszúi.közf.!I474+'út üzemelt.'!I473+közvilágítás!I473+zöldterület!I473+'város-község'!I473+könyvtár!I473+közművelődés!I473+gyermekjólét!I473+'Egyéb szociális'!I473+'NEM KELL!!családseg.'!I473+civilszerv!I473+Fertőző!I473+'NEM KELL!Önkorm elsz.'!I473</f>
        <v>501360</v>
      </c>
      <c r="J474" s="133">
        <f t="shared" ref="J474:J537" si="22">IF(H474=0," ",I474/H474)</f>
        <v>1182.4528301886792</v>
      </c>
      <c r="K474" s="71">
        <f>igazgatás!K474+adók!K474+temető!K473+rendezvények!K473+'téli közf.'!K469+hosszúi.közf.!K474+'út üzemelt.'!K473+közvilágítás!K473+zöldterület!K473+'város-község'!K473+könyvtár!K473+közművelődés!K473+gyermekjólét!K473+'Egyéb szociális'!K473+'NEM KELL!!családseg.'!K473+civilszerv!K473+Fertőző!K473+'NEM KELL!Önkorm elsz.'!K473</f>
        <v>479350</v>
      </c>
      <c r="L474" s="71">
        <f>igazgatás!L474+adók!L474+temető!L473+rendezvények!L473+'téli közf.'!L469+hosszúi.közf.!L474+'út üzemelt.'!L473+közvilágítás!L473+zöldterület!L473+'város-község'!L473+könyvtár!L473+közművelődés!L473+gyermekjólét!L473+'Egyéb szociális'!L473+'NEM KELL!!családseg.'!L473+civilszerv!L473</f>
        <v>0</v>
      </c>
      <c r="M474" s="71">
        <f>igazgatás!M474+adók!M474+temető!M473+rendezvények!M473+'téli közf.'!M469+hosszúi.közf.!M474+'út üzemelt.'!M473+közvilágítás!M473+zöldterület!M473+'város-község'!M473+könyvtár!M473+közművelődés!M473+gyermekjólét!M473+'Egyéb szociális'!M473+'NEM KELL!!családseg.'!M473+civilszerv!M473</f>
        <v>479350</v>
      </c>
      <c r="N474" s="71">
        <f>igazgatás!N474+adók!N474+temető!N473+rendezvények!N473+'téli közf.'!N469+hosszúi.közf.!N474+'út üzemelt.'!N473+közvilágítás!N473+zöldterület!N473+'város-község'!N473+könyvtár!N473+közművelődés!N473+gyermekjólét!N473+'Egyéb szociális'!N473+'NEM KELL!!családseg.'!N473+civilszerv!N473+Fertőző!N473+'NEM KELL!Önkorm elsz.'!N473</f>
        <v>242575</v>
      </c>
      <c r="O474" s="133">
        <f t="shared" si="20"/>
        <v>0.50604985918431211</v>
      </c>
      <c r="P474" s="71">
        <f>igazgatás!P474+adók!P474+temető!P473+rendezvények!P473+'téli közf.'!P469+hosszúi.közf.!P474+'út üzemelt.'!P473+közvilágítás!P473+zöldterület!P473+'város-község'!P473+könyvtár!P473+közművelődés!P473+gyermekjólét!P473+'Egyéb szociális'!P473+'NEM KELL!!családseg.'!P473+civilszerv!P473+Fertőző!P473+'NEM KELL!Önkorm elsz.'!P473</f>
        <v>479350</v>
      </c>
    </row>
    <row r="475" spans="1:16" ht="15" hidden="1" customHeight="1" x14ac:dyDescent="0.2">
      <c r="A475" s="383" t="s">
        <v>380</v>
      </c>
      <c r="B475" s="383"/>
      <c r="C475" s="5" t="s">
        <v>442</v>
      </c>
      <c r="D475" s="3" t="s">
        <v>729</v>
      </c>
      <c r="E475" s="29"/>
      <c r="F475" s="71">
        <f>igazgatás!F475+adók!F475+temető!F474+rendezvények!F474+'téli közf.'!F470+hosszúi.közf.!F475+'út üzemelt.'!F474+közvilágítás!F474+zöldterület!F474+'város-község'!F474+könyvtár!F474+közművelődés!F474+gyermekjólét!F474+'Egyéb szociális'!F474+'NEM KELL!!családseg.'!F474+civilszerv!F474</f>
        <v>0</v>
      </c>
      <c r="G475" s="71">
        <f>igazgatás!G475+adók!G475+temető!G474+rendezvények!G474+'téli közf.'!G470+hosszúi.közf.!G475+'út üzemelt.'!G474+közvilágítás!G474+zöldterület!G474+'város-község'!G474+könyvtár!G474+közművelődés!G474+gyermekjólét!G474+'Egyéb szociális'!G474+'NEM KELL!!családseg.'!G474+civilszerv!G474</f>
        <v>0</v>
      </c>
      <c r="H475" s="71">
        <f>igazgatás!H475+adók!H475+temető!H474+rendezvények!H474+'téli közf.'!H470+hosszúi.közf.!H475+'út üzemelt.'!H474+közvilágítás!H474+zöldterület!H474+'város-község'!H474+könyvtár!H474+közművelődés!H474+gyermekjólét!H474+'Egyéb szociális'!H474+'NEM KELL!!családseg.'!H474+civilszerv!H474</f>
        <v>0</v>
      </c>
      <c r="I475" s="71">
        <f>igazgatás!I475+adók!I475+temető!I474+rendezvények!I474+'téli közf.'!I470+hosszúi.közf.!I475+'út üzemelt.'!I474+közvilágítás!I474+zöldterület!I474+'város-község'!I474+könyvtár!I474+közművelődés!I474+gyermekjólét!I474+'Egyéb szociális'!I474+'NEM KELL!!családseg.'!I474+civilszerv!I474+Fertőző!I474+'NEM KELL!Önkorm elsz.'!I474</f>
        <v>0</v>
      </c>
      <c r="J475" s="133" t="str">
        <f t="shared" si="22"/>
        <v xml:space="preserve"> </v>
      </c>
      <c r="K475" s="71">
        <f>igazgatás!K475+adók!K475+temető!K474+rendezvények!K474+'téli közf.'!K470+hosszúi.közf.!K475+'út üzemelt.'!K474+közvilágítás!K474+zöldterület!K474+'város-község'!K474+könyvtár!K474+közművelődés!K474+gyermekjólét!K474+'Egyéb szociális'!K474+'NEM KELL!!családseg.'!K474+civilszerv!K474+Fertőző!K474+'NEM KELL!Önkorm elsz.'!K474</f>
        <v>0</v>
      </c>
      <c r="L475" s="71">
        <f>igazgatás!L475+adók!L475+temető!L474+rendezvények!L474+'téli közf.'!L470+hosszúi.közf.!L475+'út üzemelt.'!L474+közvilágítás!L474+zöldterület!L474+'város-község'!L474+könyvtár!L474+közművelődés!L474+gyermekjólét!L474+'Egyéb szociális'!L474+'NEM KELL!!családseg.'!L474+civilszerv!L474</f>
        <v>0</v>
      </c>
      <c r="M475" s="71">
        <f>igazgatás!M475+adók!M475+temető!M474+rendezvények!M474+'téli közf.'!M470+hosszúi.közf.!M475+'út üzemelt.'!M474+közvilágítás!M474+zöldterület!M474+'város-község'!M474+könyvtár!M474+közművelődés!M474+gyermekjólét!M474+'Egyéb szociális'!M474+'NEM KELL!!családseg.'!M474+civilszerv!M474</f>
        <v>0</v>
      </c>
      <c r="N475" s="71">
        <f>igazgatás!N475+adók!N475+temető!N474+rendezvények!N474+'téli közf.'!N470+hosszúi.közf.!N475+'út üzemelt.'!N474+közvilágítás!N474+zöldterület!N474+'város-község'!N474+könyvtár!N474+közművelődés!N474+gyermekjólét!N474+'Egyéb szociális'!N474+'NEM KELL!!családseg.'!N474+civilszerv!N474+Fertőző!N474+'NEM KELL!Önkorm elsz.'!N474</f>
        <v>0</v>
      </c>
      <c r="O475" s="133" t="str">
        <f t="shared" ref="O475:O538" si="23">IF(M475=0," ",N475/M475)</f>
        <v xml:space="preserve"> </v>
      </c>
      <c r="P475" s="71">
        <f>igazgatás!P475+adók!P475+temető!P474+rendezvények!P474+'téli közf.'!P470+hosszúi.közf.!P475+'út üzemelt.'!P474+közvilágítás!P474+zöldterület!P474+'város-község'!P474+könyvtár!P474+közművelődés!P474+gyermekjólét!P474+'Egyéb szociális'!P474+'NEM KELL!!családseg.'!P474+civilszerv!P474+Fertőző!P474+'NEM KELL!Önkorm elsz.'!P474</f>
        <v>0</v>
      </c>
    </row>
    <row r="476" spans="1:16" x14ac:dyDescent="0.2">
      <c r="A476" s="383" t="s">
        <v>383</v>
      </c>
      <c r="B476" s="383"/>
      <c r="C476" s="5" t="s">
        <v>444</v>
      </c>
      <c r="D476" s="22" t="s">
        <v>729</v>
      </c>
      <c r="E476" s="29"/>
      <c r="F476" s="71">
        <f>igazgatás!F476+adók!F476+temető!F475+rendezvények!F475+'téli közf.'!F471+hosszúi.közf.!F476+'út üzemelt.'!F475+közvilágítás!F475+zöldterület!F475+'város-község'!F475+könyvtár!F475+közművelődés!F475+gyermekjólét!F475+'Egyéb szociális'!F475+'NEM KELL!!családseg.'!F475+civilszerv!F475</f>
        <v>400</v>
      </c>
      <c r="G476" s="71">
        <f>igazgatás!G476+adók!G476+temető!G475+rendezvények!G475+'téli közf.'!G471+hosszúi.közf.!G476+'út üzemelt.'!G475+közvilágítás!G475+zöldterület!G475+'város-község'!G475+könyvtár!G475+közművelődés!G475+gyermekjólét!G475+'Egyéb szociális'!G475+'NEM KELL!!családseg.'!G475+civilszerv!G475</f>
        <v>0</v>
      </c>
      <c r="H476" s="71">
        <f>igazgatás!H476+adók!H476+temető!H475+rendezvények!H475+'téli közf.'!H471+hosszúi.közf.!H476+'út üzemelt.'!H475+közvilágítás!H475+zöldterület!H475+'város-község'!H475+könyvtár!H475+közművelődés!H475+gyermekjólét!H475+'Egyéb szociális'!H475+'NEM KELL!!családseg.'!H475+civilszerv!H475</f>
        <v>400</v>
      </c>
      <c r="I476" s="71">
        <f>igazgatás!I476+adók!I476+temető!I475+rendezvények!I475+'téli közf.'!I471+hosszúi.közf.!I476+'út üzemelt.'!I475+közvilágítás!I475+zöldterület!I475+'város-község'!I475+könyvtár!I475+közművelődés!I475+gyermekjólét!I475+'Egyéb szociális'!I475+'NEM KELL!!családseg.'!I475+civilszerv!I475+Fertőző!I475+'NEM KELL!Önkorm elsz.'!I475</f>
        <v>501360</v>
      </c>
      <c r="J476" s="133">
        <f t="shared" si="22"/>
        <v>1253.4000000000001</v>
      </c>
      <c r="K476" s="71">
        <f>igazgatás!K476+adók!K476+temető!K475+rendezvények!K475+'téli közf.'!K471+hosszúi.közf.!K476+'út üzemelt.'!K475+közvilágítás!K475+zöldterület!K475+'város-község'!K475+könyvtár!K475+közművelődés!K475+gyermekjólét!K475+'Egyéb szociális'!K475+'NEM KELL!!családseg.'!K475+civilszerv!K475+Fertőző!K475+'NEM KELL!Önkorm elsz.'!K475</f>
        <v>479350</v>
      </c>
      <c r="L476" s="71">
        <f>igazgatás!L476+adók!L476+temető!L475+rendezvények!L475+'téli közf.'!L471+hosszúi.közf.!L476+'út üzemelt.'!L475+közvilágítás!L475+zöldterület!L475+'város-község'!L475+könyvtár!L475+közművelődés!L475+gyermekjólét!L475+'Egyéb szociális'!L475+'NEM KELL!!családseg.'!L475+civilszerv!L475</f>
        <v>0</v>
      </c>
      <c r="M476" s="71">
        <f>igazgatás!M476+adók!M476+temető!M475+rendezvények!M475+'téli közf.'!M471+hosszúi.közf.!M476+'út üzemelt.'!M475+közvilágítás!M475+zöldterület!M475+'város-község'!M475+könyvtár!M475+közművelődés!M475+gyermekjólét!M475+'Egyéb szociális'!M475+'NEM KELL!!családseg.'!M475+civilszerv!M475</f>
        <v>479350</v>
      </c>
      <c r="N476" s="71">
        <f>igazgatás!N476+adók!N476+temető!N475+rendezvények!N475+'téli közf.'!N471+hosszúi.közf.!N476+'út üzemelt.'!N475+közvilágítás!N475+zöldterület!N475+'város-község'!N475+könyvtár!N475+közművelődés!N475+gyermekjólét!N475+'Egyéb szociális'!N475+'NEM KELL!!családseg.'!N475+civilszerv!N475+Fertőző!N475+'NEM KELL!Önkorm elsz.'!N475</f>
        <v>242575</v>
      </c>
      <c r="O476" s="133">
        <f t="shared" si="23"/>
        <v>0.50604985918431211</v>
      </c>
      <c r="P476" s="71">
        <f>igazgatás!P476+adók!P476+temető!P475+rendezvények!P475+'téli közf.'!P471+hosszúi.közf.!P476+'út üzemelt.'!P475+közvilágítás!P475+zöldterület!P475+'város-község'!P475+könyvtár!P475+közművelődés!P475+gyermekjólét!P475+'Egyéb szociális'!P475+'NEM KELL!!családseg.'!P475+civilszerv!P475+Fertőző!P475+'NEM KELL!Önkorm elsz.'!P475</f>
        <v>479350</v>
      </c>
    </row>
    <row r="477" spans="1:16" ht="15" hidden="1" customHeight="1" x14ac:dyDescent="0.2">
      <c r="A477" s="383" t="s">
        <v>384</v>
      </c>
      <c r="B477" s="383"/>
      <c r="C477" s="5" t="s">
        <v>446</v>
      </c>
      <c r="D477" s="3" t="s">
        <v>729</v>
      </c>
      <c r="E477" s="29"/>
      <c r="F477" s="71">
        <f>igazgatás!F477+adók!F477+temető!F476+rendezvények!F476+'téli közf.'!F472+hosszúi.közf.!F477+'út üzemelt.'!F476+közvilágítás!F476+zöldterület!F476+'város-község'!F476+könyvtár!F476+közművelődés!F476+gyermekjólét!F476+'Egyéb szociális'!F476+'NEM KELL!!családseg.'!F476+civilszerv!F476</f>
        <v>0</v>
      </c>
      <c r="G477" s="71">
        <f>igazgatás!G477+adók!G477+temető!G476+rendezvények!G476+'téli közf.'!G472+hosszúi.közf.!G477+'út üzemelt.'!G476+közvilágítás!G476+zöldterület!G476+'város-község'!G476+könyvtár!G476+közművelődés!G476+gyermekjólét!G476+'Egyéb szociális'!G476+'NEM KELL!!családseg.'!G476+civilszerv!G476</f>
        <v>0</v>
      </c>
      <c r="H477" s="71">
        <f>igazgatás!H477+adók!H477+temető!H476+rendezvények!H476+'téli közf.'!H472+hosszúi.közf.!H477+'út üzemelt.'!H476+közvilágítás!H476+zöldterület!H476+'város-község'!H476+könyvtár!H476+közművelődés!H476+gyermekjólét!H476+'Egyéb szociális'!H476+'NEM KELL!!családseg.'!H476+civilszerv!H476</f>
        <v>0</v>
      </c>
      <c r="I477" s="71">
        <f>igazgatás!I477+adók!I477+temető!I476+rendezvények!I476+'téli közf.'!I472+hosszúi.közf.!I477+'út üzemelt.'!I476+közvilágítás!I476+zöldterület!I476+'város-község'!I476+könyvtár!I476+közművelődés!I476+gyermekjólét!I476+'Egyéb szociális'!I476+'NEM KELL!!családseg.'!I476+civilszerv!I476+Fertőző!I476+'NEM KELL!Önkorm elsz.'!I476</f>
        <v>0</v>
      </c>
      <c r="J477" s="133" t="str">
        <f t="shared" si="22"/>
        <v xml:space="preserve"> </v>
      </c>
      <c r="K477" s="71">
        <f>igazgatás!K477+adók!K477+temető!K476+rendezvények!K476+'téli közf.'!K472+hosszúi.közf.!K477+'út üzemelt.'!K476+közvilágítás!K476+zöldterület!K476+'város-község'!K476+könyvtár!K476+közművelődés!K476+gyermekjólét!K476+'Egyéb szociális'!K476+'NEM KELL!!családseg.'!K476+civilszerv!K476+Fertőző!K476+'NEM KELL!Önkorm elsz.'!K476</f>
        <v>0</v>
      </c>
      <c r="L477" s="71">
        <f>igazgatás!L477+adók!L477+temető!L476+rendezvények!L476+'téli közf.'!L472+hosszúi.közf.!L477+'út üzemelt.'!L476+közvilágítás!L476+zöldterület!L476+'város-község'!L476+könyvtár!L476+közművelődés!L476+gyermekjólét!L476+'Egyéb szociális'!L476+'NEM KELL!!családseg.'!L476+civilszerv!L476</f>
        <v>0</v>
      </c>
      <c r="M477" s="71">
        <f>igazgatás!M477+adók!M477+temető!M476+rendezvények!M476+'téli közf.'!M472+hosszúi.közf.!M477+'út üzemelt.'!M476+közvilágítás!M476+zöldterület!M476+'város-község'!M476+könyvtár!M476+közművelődés!M476+gyermekjólét!M476+'Egyéb szociális'!M476+'NEM KELL!!családseg.'!M476+civilszerv!M476</f>
        <v>0</v>
      </c>
      <c r="N477" s="71">
        <f>igazgatás!N477+adók!N477+temető!N476+rendezvények!N476+'téli közf.'!N472+hosszúi.közf.!N477+'út üzemelt.'!N476+közvilágítás!N476+zöldterület!N476+'város-község'!N476+könyvtár!N476+közművelődés!N476+gyermekjólét!N476+'Egyéb szociális'!N476+'NEM KELL!!családseg.'!N476+civilszerv!N476+Fertőző!N476+'NEM KELL!Önkorm elsz.'!N476</f>
        <v>0</v>
      </c>
      <c r="O477" s="133" t="str">
        <f t="shared" si="23"/>
        <v xml:space="preserve"> </v>
      </c>
      <c r="P477" s="71">
        <f>igazgatás!P477+adók!P477+temető!P476+rendezvények!P476+'téli közf.'!P472+hosszúi.közf.!P477+'út üzemelt.'!P476+közvilágítás!P476+zöldterület!P476+'város-község'!P476+könyvtár!P476+közművelődés!P476+gyermekjólét!P476+'Egyéb szociális'!P476+'NEM KELL!!családseg.'!P476+civilszerv!P476+Fertőző!P476+'NEM KELL!Önkorm elsz.'!P476</f>
        <v>0</v>
      </c>
    </row>
    <row r="478" spans="1:16" ht="15" hidden="1" customHeight="1" x14ac:dyDescent="0.2">
      <c r="A478" s="383" t="s">
        <v>386</v>
      </c>
      <c r="B478" s="383"/>
      <c r="C478" s="3" t="s">
        <v>448</v>
      </c>
      <c r="D478" s="22" t="s">
        <v>729</v>
      </c>
      <c r="E478" s="23"/>
      <c r="F478" s="71">
        <f>igazgatás!F478+adók!F478+temető!F477+rendezvények!F477+'téli közf.'!F473+hosszúi.közf.!F478+'út üzemelt.'!F477+közvilágítás!F477+zöldterület!F477+'város-község'!F477+könyvtár!F477+közművelődés!F477+gyermekjólét!F477+'Egyéb szociális'!F477+'NEM KELL!!családseg.'!F477+civilszerv!F477</f>
        <v>0</v>
      </c>
      <c r="G478" s="71">
        <f>igazgatás!G478+adók!G478+temető!G477+rendezvények!G477+'téli közf.'!G473+hosszúi.közf.!G478+'út üzemelt.'!G477+közvilágítás!G477+zöldterület!G477+'város-község'!G477+könyvtár!G477+közművelődés!G477+gyermekjólét!G477+'Egyéb szociális'!G477+'NEM KELL!!családseg.'!G477+civilszerv!G477</f>
        <v>0</v>
      </c>
      <c r="H478" s="71">
        <f>igazgatás!H478+adók!H478+temető!H477+rendezvények!H477+'téli közf.'!H473+hosszúi.közf.!H478+'út üzemelt.'!H477+közvilágítás!H477+zöldterület!H477+'város-község'!H477+könyvtár!H477+közművelődés!H477+gyermekjólét!H477+'Egyéb szociális'!H477+'NEM KELL!!családseg.'!H477+civilszerv!H477</f>
        <v>0</v>
      </c>
      <c r="I478" s="71">
        <f>igazgatás!I478+adók!I478+temető!I477+rendezvények!I477+'téli közf.'!I473+hosszúi.közf.!I478+'út üzemelt.'!I477+közvilágítás!I477+zöldterület!I477+'város-község'!I477+könyvtár!I477+közművelődés!I477+gyermekjólét!I477+'Egyéb szociális'!I477+'NEM KELL!!családseg.'!I477+civilszerv!I477+Fertőző!I477+'NEM KELL!Önkorm elsz.'!I477</f>
        <v>0</v>
      </c>
      <c r="J478" s="133" t="str">
        <f t="shared" si="22"/>
        <v xml:space="preserve"> </v>
      </c>
      <c r="K478" s="71">
        <f>igazgatás!K478+adók!K478+temető!K477+rendezvények!K477+'téli közf.'!K473+hosszúi.közf.!K478+'út üzemelt.'!K477+közvilágítás!K477+zöldterület!K477+'város-község'!K477+könyvtár!K477+közművelődés!K477+gyermekjólét!K477+'Egyéb szociális'!K477+'NEM KELL!!családseg.'!K477+civilszerv!K477+Fertőző!K477+'NEM KELL!Önkorm elsz.'!K477</f>
        <v>0</v>
      </c>
      <c r="L478" s="71">
        <f>igazgatás!L478+adók!L478+temető!L477+rendezvények!L477+'téli közf.'!L473+hosszúi.közf.!L478+'út üzemelt.'!L477+közvilágítás!L477+zöldterület!L477+'város-község'!L477+könyvtár!L477+közművelődés!L477+gyermekjólét!L477+'Egyéb szociális'!L477+'NEM KELL!!családseg.'!L477+civilszerv!L477</f>
        <v>0</v>
      </c>
      <c r="M478" s="71">
        <f>igazgatás!M478+adók!M478+temető!M477+rendezvények!M477+'téli közf.'!M473+hosszúi.közf.!M478+'út üzemelt.'!M477+közvilágítás!M477+zöldterület!M477+'város-község'!M477+könyvtár!M477+közművelődés!M477+gyermekjólét!M477+'Egyéb szociális'!M477+'NEM KELL!!családseg.'!M477+civilszerv!M477</f>
        <v>0</v>
      </c>
      <c r="N478" s="71">
        <f>igazgatás!N478+adók!N478+temető!N477+rendezvények!N477+'téli közf.'!N473+hosszúi.közf.!N478+'út üzemelt.'!N477+közvilágítás!N477+zöldterület!N477+'város-község'!N477+könyvtár!N477+közművelődés!N477+gyermekjólét!N477+'Egyéb szociális'!N477+'NEM KELL!!családseg.'!N477+civilszerv!N477+Fertőző!N477+'NEM KELL!Önkorm elsz.'!N477</f>
        <v>0</v>
      </c>
      <c r="O478" s="133" t="str">
        <f t="shared" si="23"/>
        <v xml:space="preserve"> </v>
      </c>
      <c r="P478" s="71">
        <f>igazgatás!P478+adók!P478+temető!P477+rendezvények!P477+'téli közf.'!P473+hosszúi.közf.!P478+'út üzemelt.'!P477+közvilágítás!P477+zöldterület!P477+'város-község'!P477+könyvtár!P477+közművelődés!P477+gyermekjólét!P477+'Egyéb szociális'!P477+'NEM KELL!!családseg.'!P477+civilszerv!P477+Fertőző!P477+'NEM KELL!Önkorm elsz.'!P477</f>
        <v>0</v>
      </c>
    </row>
    <row r="479" spans="1:16" ht="15" hidden="1" customHeight="1" x14ac:dyDescent="0.2">
      <c r="A479" s="383" t="s">
        <v>388</v>
      </c>
      <c r="B479" s="383"/>
      <c r="C479" s="3" t="s">
        <v>450</v>
      </c>
      <c r="D479" s="3" t="s">
        <v>729</v>
      </c>
      <c r="E479" s="23"/>
      <c r="F479" s="71">
        <f>igazgatás!F479+adók!F479+temető!F478+rendezvények!F478+'téli közf.'!F474+hosszúi.közf.!F479+'út üzemelt.'!F478+közvilágítás!F478+zöldterület!F478+'város-község'!F478+könyvtár!F478+közművelődés!F478+gyermekjólét!F478+'Egyéb szociális'!F478+'NEM KELL!!családseg.'!F478+civilszerv!F478</f>
        <v>0</v>
      </c>
      <c r="G479" s="71">
        <f>igazgatás!G479+adók!G479+temető!G478+rendezvények!G478+'téli közf.'!G474+hosszúi.közf.!G479+'út üzemelt.'!G478+közvilágítás!G478+zöldterület!G478+'város-község'!G478+könyvtár!G478+közművelődés!G478+gyermekjólét!G478+'Egyéb szociális'!G478+'NEM KELL!!családseg.'!G478+civilszerv!G478</f>
        <v>0</v>
      </c>
      <c r="H479" s="71">
        <f>igazgatás!H479+adók!H479+temető!H478+rendezvények!H478+'téli közf.'!H474+hosszúi.közf.!H479+'út üzemelt.'!H478+közvilágítás!H478+zöldterület!H478+'város-község'!H478+könyvtár!H478+közművelődés!H478+gyermekjólét!H478+'Egyéb szociális'!H478+'NEM KELL!!családseg.'!H478+civilszerv!H478</f>
        <v>0</v>
      </c>
      <c r="I479" s="71">
        <f>igazgatás!I479+adók!I479+temető!I478+rendezvények!I478+'téli közf.'!I474+hosszúi.közf.!I479+'út üzemelt.'!I478+közvilágítás!I478+zöldterület!I478+'város-község'!I478+könyvtár!I478+közművelődés!I478+gyermekjólét!I478+'Egyéb szociális'!I478+'NEM KELL!!családseg.'!I478+civilszerv!I478+Fertőző!I478+'NEM KELL!Önkorm elsz.'!I478</f>
        <v>0</v>
      </c>
      <c r="J479" s="133" t="str">
        <f t="shared" si="22"/>
        <v xml:space="preserve"> </v>
      </c>
      <c r="K479" s="71">
        <f>igazgatás!K479+adók!K479+temető!K478+rendezvények!K478+'téli közf.'!K474+hosszúi.közf.!K479+'út üzemelt.'!K478+közvilágítás!K478+zöldterület!K478+'város-község'!K478+könyvtár!K478+közművelődés!K478+gyermekjólét!K478+'Egyéb szociális'!K478+'NEM KELL!!családseg.'!K478+civilszerv!K478+Fertőző!K478+'NEM KELL!Önkorm elsz.'!K478</f>
        <v>0</v>
      </c>
      <c r="L479" s="71">
        <f>igazgatás!L479+adók!L479+temető!L478+rendezvények!L478+'téli közf.'!L474+hosszúi.közf.!L479+'út üzemelt.'!L478+közvilágítás!L478+zöldterület!L478+'város-község'!L478+könyvtár!L478+közművelődés!L478+gyermekjólét!L478+'Egyéb szociális'!L478+'NEM KELL!!családseg.'!L478+civilszerv!L478</f>
        <v>0</v>
      </c>
      <c r="M479" s="71">
        <f>igazgatás!M479+adók!M479+temető!M478+rendezvények!M478+'téli közf.'!M474+hosszúi.közf.!M479+'út üzemelt.'!M478+közvilágítás!M478+zöldterület!M478+'város-község'!M478+könyvtár!M478+közművelődés!M478+gyermekjólét!M478+'Egyéb szociális'!M478+'NEM KELL!!családseg.'!M478+civilszerv!M478</f>
        <v>0</v>
      </c>
      <c r="N479" s="71">
        <f>igazgatás!N479+adók!N479+temető!N478+rendezvények!N478+'téli közf.'!N474+hosszúi.közf.!N479+'út üzemelt.'!N478+közvilágítás!N478+zöldterület!N478+'város-község'!N478+könyvtár!N478+közművelődés!N478+gyermekjólét!N478+'Egyéb szociális'!N478+'NEM KELL!!családseg.'!N478+civilszerv!N478+Fertőző!N478+'NEM KELL!Önkorm elsz.'!N478</f>
        <v>0</v>
      </c>
      <c r="O479" s="133" t="str">
        <f t="shared" si="23"/>
        <v xml:space="preserve"> </v>
      </c>
      <c r="P479" s="71">
        <f>igazgatás!P479+adók!P479+temető!P478+rendezvények!P478+'téli közf.'!P474+hosszúi.közf.!P479+'út üzemelt.'!P478+közvilágítás!P478+zöldterület!P478+'város-község'!P478+könyvtár!P478+közművelődés!P478+gyermekjólét!P478+'Egyéb szociális'!P478+'NEM KELL!!családseg.'!P478+civilszerv!P478+Fertőző!P478+'NEM KELL!Önkorm elsz.'!P478</f>
        <v>0</v>
      </c>
    </row>
    <row r="480" spans="1:16" ht="25.5" hidden="1" customHeight="1" x14ac:dyDescent="0.2">
      <c r="A480" s="383" t="s">
        <v>391</v>
      </c>
      <c r="B480" s="383"/>
      <c r="C480" s="3" t="s">
        <v>452</v>
      </c>
      <c r="D480" s="22" t="s">
        <v>729</v>
      </c>
      <c r="E480" s="23"/>
      <c r="F480" s="71">
        <f>igazgatás!F480+adók!F480+temető!F479+rendezvények!F479+'téli közf.'!F475+hosszúi.közf.!F480+'út üzemelt.'!F479+közvilágítás!F479+zöldterület!F479+'város-község'!F479+könyvtár!F479+közművelődés!F479+gyermekjólét!F479+'Egyéb szociális'!F479+'NEM KELL!!családseg.'!F479+civilszerv!F479</f>
        <v>0</v>
      </c>
      <c r="G480" s="71">
        <f>igazgatás!G480+adók!G480+temető!G479+rendezvények!G479+'téli közf.'!G475+hosszúi.közf.!G480+'út üzemelt.'!G479+közvilágítás!G479+zöldterület!G479+'város-község'!G479+könyvtár!G479+közművelődés!G479+gyermekjólét!G479+'Egyéb szociális'!G479+'NEM KELL!!családseg.'!G479+civilszerv!G479</f>
        <v>0</v>
      </c>
      <c r="H480" s="71">
        <f>igazgatás!H480+adók!H480+temető!H479+rendezvények!H479+'téli közf.'!H475+hosszúi.közf.!H480+'út üzemelt.'!H479+közvilágítás!H479+zöldterület!H479+'város-község'!H479+könyvtár!H479+közművelődés!H479+gyermekjólét!H479+'Egyéb szociális'!H479+'NEM KELL!!családseg.'!H479+civilszerv!H479</f>
        <v>0</v>
      </c>
      <c r="I480" s="71">
        <f>igazgatás!I480+adók!I480+temető!I479+rendezvények!I479+'téli közf.'!I475+hosszúi.közf.!I480+'út üzemelt.'!I479+közvilágítás!I479+zöldterület!I479+'város-község'!I479+könyvtár!I479+közművelődés!I479+gyermekjólét!I479+'Egyéb szociális'!I479+'NEM KELL!!családseg.'!I479+civilszerv!I479+Fertőző!I479+'NEM KELL!Önkorm elsz.'!I479</f>
        <v>0</v>
      </c>
      <c r="J480" s="133" t="str">
        <f t="shared" si="22"/>
        <v xml:space="preserve"> </v>
      </c>
      <c r="K480" s="71">
        <f>igazgatás!K480+adók!K480+temető!K479+rendezvények!K479+'téli közf.'!K475+hosszúi.közf.!K480+'út üzemelt.'!K479+közvilágítás!K479+zöldterület!K479+'város-község'!K479+könyvtár!K479+közművelődés!K479+gyermekjólét!K479+'Egyéb szociális'!K479+'NEM KELL!!családseg.'!K479+civilszerv!K479+Fertőző!K479+'NEM KELL!Önkorm elsz.'!K479</f>
        <v>0</v>
      </c>
      <c r="L480" s="71">
        <f>igazgatás!L480+adók!L480+temető!L479+rendezvények!L479+'téli közf.'!L475+hosszúi.közf.!L480+'út üzemelt.'!L479+közvilágítás!L479+zöldterület!L479+'város-község'!L479+könyvtár!L479+közművelődés!L479+gyermekjólét!L479+'Egyéb szociális'!L479+'NEM KELL!!családseg.'!L479+civilszerv!L479</f>
        <v>0</v>
      </c>
      <c r="M480" s="71">
        <f>igazgatás!M480+adók!M480+temető!M479+rendezvények!M479+'téli közf.'!M475+hosszúi.közf.!M480+'út üzemelt.'!M479+közvilágítás!M479+zöldterület!M479+'város-község'!M479+könyvtár!M479+közművelődés!M479+gyermekjólét!M479+'Egyéb szociális'!M479+'NEM KELL!!családseg.'!M479+civilszerv!M479</f>
        <v>0</v>
      </c>
      <c r="N480" s="71">
        <f>igazgatás!N480+adók!N480+temető!N479+rendezvények!N479+'téli közf.'!N475+hosszúi.közf.!N480+'út üzemelt.'!N479+közvilágítás!N479+zöldterület!N479+'város-község'!N479+könyvtár!N479+közművelődés!N479+gyermekjólét!N479+'Egyéb szociális'!N479+'NEM KELL!!családseg.'!N479+civilszerv!N479+Fertőző!N479+'NEM KELL!Önkorm elsz.'!N479</f>
        <v>0</v>
      </c>
      <c r="O480" s="133" t="str">
        <f t="shared" si="23"/>
        <v xml:space="preserve"> </v>
      </c>
      <c r="P480" s="71">
        <f>igazgatás!P480+adók!P480+temető!P479+rendezvények!P479+'téli közf.'!P475+hosszúi.közf.!P480+'út üzemelt.'!P479+közvilágítás!P479+zöldterület!P479+'város-község'!P479+könyvtár!P479+közművelődés!P479+gyermekjólét!P479+'Egyéb szociális'!P479+'NEM KELL!!családseg.'!P479+civilszerv!P479+Fertőző!P479+'NEM KELL!Önkorm elsz.'!P479</f>
        <v>0</v>
      </c>
    </row>
    <row r="481" spans="1:16" x14ac:dyDescent="0.2">
      <c r="A481" s="383" t="s">
        <v>393</v>
      </c>
      <c r="B481" s="383"/>
      <c r="C481" s="5" t="s">
        <v>454</v>
      </c>
      <c r="D481" s="3" t="s">
        <v>729</v>
      </c>
      <c r="E481" s="29"/>
      <c r="F481" s="71">
        <f>igazgatás!F481+adók!F481+temető!F480+rendezvények!F480+'téli közf.'!F476+hosszúi.közf.!F481+'út üzemelt.'!F480+közvilágítás!F480+zöldterület!F480+'város-község'!F480+könyvtár!F480+közművelődés!F480+gyermekjólét!F480+'Egyéb szociális'!F480+'NEM KELL!!családseg.'!F480+civilszerv!F480</f>
        <v>24</v>
      </c>
      <c r="G481" s="71">
        <f>igazgatás!G481+adók!G481+temető!G480+rendezvények!G480+'téli közf.'!G476+hosszúi.közf.!G481+'út üzemelt.'!G480+közvilágítás!G480+zöldterület!G480+'város-község'!G480+könyvtár!G480+közművelődés!G480+gyermekjólét!G480+'Egyéb szociális'!G480+'NEM KELL!!családseg.'!G480+civilszerv!G480</f>
        <v>0</v>
      </c>
      <c r="H481" s="71">
        <f>igazgatás!H481+adók!H481+temető!H480+rendezvények!H480+'téli közf.'!H476+hosszúi.közf.!H481+'út üzemelt.'!H480+közvilágítás!H480+zöldterület!H480+'város-község'!H480+könyvtár!H480+közművelődés!H480+gyermekjólét!H480+'Egyéb szociális'!H480+'NEM KELL!!családseg.'!H480+civilszerv!H480</f>
        <v>24</v>
      </c>
      <c r="I481" s="71">
        <f>igazgatás!I481+adók!I481+temető!I480+rendezvények!I480+'téli közf.'!I476+hosszúi.közf.!I481+'út üzemelt.'!I480+közvilágítás!I480+zöldterület!I480+'város-község'!I480+könyvtár!I480+közművelődés!I480+gyermekjólét!I480+'Egyéb szociális'!I480+'NEM KELL!!családseg.'!I480+civilszerv!I480+Fertőző!I480+'NEM KELL!Önkorm elsz.'!I480</f>
        <v>0</v>
      </c>
      <c r="J481" s="133">
        <f t="shared" si="22"/>
        <v>0</v>
      </c>
      <c r="K481" s="71">
        <f>igazgatás!K481+adók!K481+temető!K480+rendezvények!K480+'téli közf.'!K476+hosszúi.közf.!K481+'út üzemelt.'!K480+közvilágítás!K480+zöldterület!K480+'város-község'!K480+könyvtár!K480+közművelődés!K480+gyermekjólét!K480+'Egyéb szociális'!K480+'NEM KELL!!családseg.'!K480+civilszerv!K480+Fertőző!K480+'NEM KELL!Önkorm elsz.'!K480</f>
        <v>0</v>
      </c>
      <c r="L481" s="71">
        <f>igazgatás!L481+adók!L481+temető!L480+rendezvények!L480+'téli közf.'!L476+hosszúi.közf.!L481+'út üzemelt.'!L480+közvilágítás!L480+zöldterület!L480+'város-község'!L480+könyvtár!L480+közművelődés!L480+gyermekjólét!L480+'Egyéb szociális'!L480+'NEM KELL!!családseg.'!L480+civilszerv!L480</f>
        <v>0</v>
      </c>
      <c r="M481" s="71">
        <f>igazgatás!M481+adók!M481+temető!M480+rendezvények!M480+'téli közf.'!M476+hosszúi.közf.!M481+'út üzemelt.'!M480+közvilágítás!M480+zöldterület!M480+'város-község'!M480+könyvtár!M480+közművelődés!M480+gyermekjólét!M480+'Egyéb szociális'!M480+'NEM KELL!!családseg.'!M480+civilszerv!M480</f>
        <v>0</v>
      </c>
      <c r="N481" s="71">
        <f>igazgatás!N481+adók!N481+temető!N480+rendezvények!N480+'téli közf.'!N476+hosszúi.közf.!N481+'út üzemelt.'!N480+közvilágítás!N480+zöldterület!N480+'város-község'!N480+könyvtár!N480+közművelődés!N480+gyermekjólét!N480+'Egyéb szociális'!N480+'NEM KELL!!családseg.'!N480+civilszerv!N480+Fertőző!N480+'NEM KELL!Önkorm elsz.'!N480</f>
        <v>0</v>
      </c>
      <c r="O481" s="133" t="str">
        <f t="shared" si="23"/>
        <v xml:space="preserve"> </v>
      </c>
      <c r="P481" s="71">
        <f>igazgatás!P481+adók!P481+temető!P480+rendezvények!P480+'téli közf.'!P476+hosszúi.közf.!P481+'út üzemelt.'!P480+közvilágítás!P480+zöldterület!P480+'város-község'!P480+könyvtár!P480+közművelődés!P480+gyermekjólét!P480+'Egyéb szociális'!P480+'NEM KELL!!családseg.'!P480+civilszerv!P480+Fertőző!P480+'NEM KELL!Önkorm elsz.'!P480</f>
        <v>0</v>
      </c>
    </row>
    <row r="482" spans="1:16" ht="15" hidden="1" customHeight="1" x14ac:dyDescent="0.2">
      <c r="A482" s="383" t="s">
        <v>395</v>
      </c>
      <c r="B482" s="383"/>
      <c r="C482" s="5" t="s">
        <v>456</v>
      </c>
      <c r="D482" s="22" t="s">
        <v>729</v>
      </c>
      <c r="E482" s="29"/>
      <c r="F482" s="71">
        <f>igazgatás!F482+adók!F482+temető!F481+rendezvények!F481+'téli közf.'!F477+hosszúi.közf.!F482+'út üzemelt.'!F481+közvilágítás!F481+zöldterület!F481+'város-község'!F481+könyvtár!F481+közművelődés!F481+gyermekjólét!F481+'Egyéb szociális'!F481+'NEM KELL!!családseg.'!F481+civilszerv!F481</f>
        <v>0</v>
      </c>
      <c r="G482" s="71">
        <f>igazgatás!G482+adók!G482+temető!G481+rendezvények!G481+'téli közf.'!G477+hosszúi.közf.!G482+'út üzemelt.'!G481+közvilágítás!G481+zöldterület!G481+'város-község'!G481+könyvtár!G481+közművelődés!G481+gyermekjólét!G481+'Egyéb szociális'!G481+'NEM KELL!!családseg.'!G481+civilszerv!G481</f>
        <v>0</v>
      </c>
      <c r="H482" s="71">
        <f>igazgatás!H482+adók!H482+temető!H481+rendezvények!H481+'téli közf.'!H477+hosszúi.közf.!H482+'út üzemelt.'!H481+közvilágítás!H481+zöldterület!H481+'város-község'!H481+könyvtár!H481+közművelődés!H481+gyermekjólét!H481+'Egyéb szociális'!H481+'NEM KELL!!családseg.'!H481+civilszerv!H481</f>
        <v>0</v>
      </c>
      <c r="I482" s="71">
        <f>igazgatás!I482+adók!I482+temető!I481+rendezvények!I481+'téli közf.'!I477+hosszúi.közf.!I482+'út üzemelt.'!I481+közvilágítás!I481+zöldterület!I481+'város-község'!I481+könyvtár!I481+közművelődés!I481+gyermekjólét!I481+'Egyéb szociális'!I481+'NEM KELL!!családseg.'!I481+civilszerv!I481+Fertőző!I481+'NEM KELL!Önkorm elsz.'!I481</f>
        <v>0</v>
      </c>
      <c r="J482" s="133" t="str">
        <f t="shared" si="22"/>
        <v xml:space="preserve"> </v>
      </c>
      <c r="K482" s="71">
        <f>igazgatás!K482+adók!K482+temető!K481+rendezvények!K481+'téli közf.'!K477+hosszúi.közf.!K482+'út üzemelt.'!K481+közvilágítás!K481+zöldterület!K481+'város-község'!K481+könyvtár!K481+közművelődés!K481+gyermekjólét!K481+'Egyéb szociális'!K481+'NEM KELL!!családseg.'!K481+civilszerv!K481+Fertőző!K481+'NEM KELL!Önkorm elsz.'!K481</f>
        <v>0</v>
      </c>
      <c r="L482" s="71">
        <f>igazgatás!L482+adók!L482+temető!L481+rendezvények!L481+'téli közf.'!L477+hosszúi.közf.!L482+'út üzemelt.'!L481+közvilágítás!L481+zöldterület!L481+'város-község'!L481+könyvtár!L481+közművelődés!L481+gyermekjólét!L481+'Egyéb szociális'!L481+'NEM KELL!!családseg.'!L481+civilszerv!L481</f>
        <v>0</v>
      </c>
      <c r="M482" s="71">
        <f>igazgatás!M482+adók!M482+temető!M481+rendezvények!M481+'téli közf.'!M477+hosszúi.közf.!M482+'út üzemelt.'!M481+közvilágítás!M481+zöldterület!M481+'város-község'!M481+könyvtár!M481+közművelődés!M481+gyermekjólét!M481+'Egyéb szociális'!M481+'NEM KELL!!családseg.'!M481+civilszerv!M481</f>
        <v>0</v>
      </c>
      <c r="N482" s="71">
        <f>igazgatás!N482+adók!N482+temető!N481+rendezvények!N481+'téli közf.'!N477+hosszúi.közf.!N482+'út üzemelt.'!N481+közvilágítás!N481+zöldterület!N481+'város-község'!N481+könyvtár!N481+közművelődés!N481+gyermekjólét!N481+'Egyéb szociális'!N481+'NEM KELL!!családseg.'!N481+civilszerv!N481+Fertőző!N481+'NEM KELL!Önkorm elsz.'!N481</f>
        <v>0</v>
      </c>
      <c r="O482" s="133" t="str">
        <f t="shared" si="23"/>
        <v xml:space="preserve"> </v>
      </c>
      <c r="P482" s="71">
        <f>igazgatás!P482+adók!P482+temető!P481+rendezvények!P481+'téli közf.'!P477+hosszúi.közf.!P482+'út üzemelt.'!P481+közvilágítás!P481+zöldterület!P481+'város-község'!P481+könyvtár!P481+közművelődés!P481+gyermekjólét!P481+'Egyéb szociális'!P481+'NEM KELL!!családseg.'!P481+civilszerv!P481+Fertőző!P481+'NEM KELL!Önkorm elsz.'!P481</f>
        <v>0</v>
      </c>
    </row>
    <row r="483" spans="1:16" ht="15" hidden="1" customHeight="1" x14ac:dyDescent="0.2">
      <c r="A483" s="383" t="s">
        <v>397</v>
      </c>
      <c r="B483" s="383"/>
      <c r="C483" s="5" t="s">
        <v>458</v>
      </c>
      <c r="D483" s="3" t="s">
        <v>729</v>
      </c>
      <c r="E483" s="29"/>
      <c r="F483" s="71">
        <f>igazgatás!F483+adók!F483+temető!F482+rendezvények!F482+'téli közf.'!F478+hosszúi.közf.!F483+'út üzemelt.'!F482+közvilágítás!F482+zöldterület!F482+'város-község'!F482+könyvtár!F482+közművelődés!F482+gyermekjólét!F482+'Egyéb szociális'!F482+'NEM KELL!!családseg.'!F482+civilszerv!F482</f>
        <v>0</v>
      </c>
      <c r="G483" s="71">
        <f>igazgatás!G483+adók!G483+temető!G482+rendezvények!G482+'téli közf.'!G478+hosszúi.közf.!G483+'út üzemelt.'!G482+közvilágítás!G482+zöldterület!G482+'város-község'!G482+könyvtár!G482+közművelődés!G482+gyermekjólét!G482+'Egyéb szociális'!G482+'NEM KELL!!családseg.'!G482+civilszerv!G482</f>
        <v>0</v>
      </c>
      <c r="H483" s="71">
        <f>igazgatás!H483+adók!H483+temető!H482+rendezvények!H482+'téli közf.'!H478+hosszúi.közf.!H483+'út üzemelt.'!H482+közvilágítás!H482+zöldterület!H482+'város-község'!H482+könyvtár!H482+közművelődés!H482+gyermekjólét!H482+'Egyéb szociális'!H482+'NEM KELL!!családseg.'!H482+civilszerv!H482</f>
        <v>0</v>
      </c>
      <c r="I483" s="71">
        <f>igazgatás!I483+adók!I483+temető!I482+rendezvények!I482+'téli közf.'!I478+hosszúi.közf.!I483+'út üzemelt.'!I482+közvilágítás!I482+zöldterület!I482+'város-község'!I482+könyvtár!I482+közművelődés!I482+gyermekjólét!I482+'Egyéb szociális'!I482+'NEM KELL!!családseg.'!I482+civilszerv!I482+Fertőző!I482+'NEM KELL!Önkorm elsz.'!I482</f>
        <v>0</v>
      </c>
      <c r="J483" s="133" t="str">
        <f t="shared" si="22"/>
        <v xml:space="preserve"> </v>
      </c>
      <c r="K483" s="71">
        <f>igazgatás!K483+adók!K483+temető!K482+rendezvények!K482+'téli közf.'!K478+hosszúi.közf.!K483+'út üzemelt.'!K482+közvilágítás!K482+zöldterület!K482+'város-község'!K482+könyvtár!K482+közművelődés!K482+gyermekjólét!K482+'Egyéb szociális'!K482+'NEM KELL!!családseg.'!K482+civilszerv!K482+Fertőző!K482+'NEM KELL!Önkorm elsz.'!K482</f>
        <v>0</v>
      </c>
      <c r="L483" s="71">
        <f>igazgatás!L483+adók!L483+temető!L482+rendezvények!L482+'téli közf.'!L478+hosszúi.közf.!L483+'út üzemelt.'!L482+közvilágítás!L482+zöldterület!L482+'város-község'!L482+könyvtár!L482+közművelődés!L482+gyermekjólét!L482+'Egyéb szociális'!L482+'NEM KELL!!családseg.'!L482+civilszerv!L482</f>
        <v>0</v>
      </c>
      <c r="M483" s="71">
        <f>igazgatás!M483+adók!M483+temető!M482+rendezvények!M482+'téli közf.'!M478+hosszúi.közf.!M483+'út üzemelt.'!M482+közvilágítás!M482+zöldterület!M482+'város-község'!M482+könyvtár!M482+közművelődés!M482+gyermekjólét!M482+'Egyéb szociális'!M482+'NEM KELL!!családseg.'!M482+civilszerv!M482</f>
        <v>0</v>
      </c>
      <c r="N483" s="71">
        <f>igazgatás!N483+adók!N483+temető!N482+rendezvények!N482+'téli közf.'!N478+hosszúi.közf.!N483+'út üzemelt.'!N482+közvilágítás!N482+zöldterület!N482+'város-község'!N482+könyvtár!N482+közművelődés!N482+gyermekjólét!N482+'Egyéb szociális'!N482+'NEM KELL!!családseg.'!N482+civilszerv!N482+Fertőző!N482+'NEM KELL!Önkorm elsz.'!N482</f>
        <v>0</v>
      </c>
      <c r="O483" s="133" t="str">
        <f t="shared" si="23"/>
        <v xml:space="preserve"> </v>
      </c>
      <c r="P483" s="71">
        <f>igazgatás!P483+adók!P483+temető!P482+rendezvények!P482+'téli közf.'!P478+hosszúi.közf.!P483+'út üzemelt.'!P482+közvilágítás!P482+zöldterület!P482+'város-község'!P482+könyvtár!P482+közművelődés!P482+gyermekjólét!P482+'Egyéb szociális'!P482+'NEM KELL!!családseg.'!P482+civilszerv!P482+Fertőző!P482+'NEM KELL!Önkorm elsz.'!P482</f>
        <v>0</v>
      </c>
    </row>
    <row r="484" spans="1:16" ht="15" customHeight="1" x14ac:dyDescent="0.2">
      <c r="A484" s="383" t="s">
        <v>399</v>
      </c>
      <c r="B484" s="383"/>
      <c r="C484" s="5" t="s">
        <v>997</v>
      </c>
      <c r="D484" s="22" t="s">
        <v>729</v>
      </c>
      <c r="E484" s="29"/>
      <c r="F484" s="71">
        <f>igazgatás!F484+adók!F484+temető!F483+rendezvények!F483+'téli közf.'!F479+hosszúi.közf.!F484+'út üzemelt.'!F483+közvilágítás!F483+zöldterület!F483+'város-község'!F483+könyvtár!F483+közművelődés!F483+gyermekjólét!F483+'Egyéb szociális'!F483+'NEM KELL!!családseg.'!F483+civilszerv!F483</f>
        <v>0</v>
      </c>
      <c r="G484" s="71">
        <f>igazgatás!G484+adók!G484+temető!G483+rendezvények!G483+'téli közf.'!G479+hosszúi.közf.!G484+'út üzemelt.'!G483+közvilágítás!G483+zöldterület!G483+'város-község'!G483+könyvtár!G483+közművelődés!G483+gyermekjólét!G483+'Egyéb szociális'!G483+'NEM KELL!!családseg.'!G483+civilszerv!G483</f>
        <v>0</v>
      </c>
      <c r="H484" s="71">
        <f>igazgatás!H484+adók!H484+temető!H483+rendezvények!H483+'téli közf.'!H479+hosszúi.közf.!H484+'út üzemelt.'!H483+közvilágítás!H483+zöldterület!H483+'város-község'!H483+könyvtár!H483+közművelődés!H483+gyermekjólét!H483+'Egyéb szociális'!H483+'NEM KELL!!családseg.'!H483+civilszerv!H483</f>
        <v>0</v>
      </c>
      <c r="I484" s="71">
        <f>igazgatás!I484+adók!I484+temető!I483+rendezvények!I483+'téli közf.'!I479+hosszúi.közf.!I484+'út üzemelt.'!I483+közvilágítás!I483+zöldterület!I483+'város-község'!I483+könyvtár!I483+közművelődés!I483+gyermekjólét!I483+'Egyéb szociális'!I483+'NEM KELL!!családseg.'!I483+civilszerv!I483+Fertőző!I483+'NEM KELL!Önkorm elsz.'!I483</f>
        <v>0</v>
      </c>
      <c r="J484" s="133" t="str">
        <f t="shared" si="22"/>
        <v xml:space="preserve"> </v>
      </c>
      <c r="K484" s="71">
        <f>igazgatás!K484+adók!K484+temető!K483+rendezvények!K483+'téli közf.'!K479+hosszúi.közf.!K484+'út üzemelt.'!K483+közvilágítás!K483+zöldterület!K483+'város-község'!K483+könyvtár!K483+közművelődés!K483+gyermekjólét!K483+'Egyéb szociális'!K483+'NEM KELL!!családseg.'!K483+civilszerv!K483+Fertőző!K483+'NEM KELL!Önkorm elsz.'!K483</f>
        <v>0</v>
      </c>
      <c r="L484" s="71">
        <f>igazgatás!L484+adók!L484+temető!L483+rendezvények!L483+'téli közf.'!L479+hosszúi.közf.!L484+'út üzemelt.'!L483+közvilágítás!L483+zöldterület!L483+'város-község'!L483+könyvtár!L483+közművelődés!L483+gyermekjólét!L483+'Egyéb szociális'!L483+'NEM KELL!!családseg.'!L483+civilszerv!L483</f>
        <v>0</v>
      </c>
      <c r="M484" s="71">
        <f>igazgatás!M484+adók!M484+temető!M483+rendezvények!M483+'téli közf.'!M479+hosszúi.közf.!M484+'út üzemelt.'!M483+közvilágítás!M483+zöldterület!M483+'város-község'!M483+könyvtár!M483+közművelődés!M483+gyermekjólét!M483+'Egyéb szociális'!M483+'NEM KELL!!családseg.'!M483+civilszerv!M483</f>
        <v>0</v>
      </c>
      <c r="N484" s="71">
        <f>igazgatás!N484+adók!N484+temető!N483+rendezvények!N483+'téli közf.'!N479+hosszúi.közf.!N484+'út üzemelt.'!N483+közvilágítás!N483+zöldterület!N483+'város-község'!N483+könyvtár!N483+közművelődés!N483+gyermekjólét!N483+'Egyéb szociális'!N483+'NEM KELL!!családseg.'!N483+civilszerv!N483+Fertőző!N483+'NEM KELL!Önkorm elsz.'!N483</f>
        <v>0</v>
      </c>
      <c r="O484" s="133" t="str">
        <f t="shared" si="23"/>
        <v xml:space="preserve"> </v>
      </c>
      <c r="P484" s="71">
        <f>igazgatás!P484+adók!P484+temető!P483+rendezvények!P483+'téli közf.'!P479+hosszúi.közf.!P484+'út üzemelt.'!P483+közvilágítás!P483+zöldterület!P483+'város-község'!P483+könyvtár!P483+közművelődés!P483+gyermekjólét!P483+'Egyéb szociális'!P483+'NEM KELL!!családseg.'!P483+civilszerv!P483+Fertőző!P483+'NEM KELL!Önkorm elsz.'!P483</f>
        <v>0</v>
      </c>
    </row>
    <row r="485" spans="1:16" x14ac:dyDescent="0.2">
      <c r="A485" s="383" t="s">
        <v>402</v>
      </c>
      <c r="B485" s="383"/>
      <c r="C485" s="5" t="s">
        <v>728</v>
      </c>
      <c r="D485" s="22" t="s">
        <v>895</v>
      </c>
      <c r="E485" s="29"/>
      <c r="F485" s="71">
        <f>igazgatás!F485+adók!F485+temető!F484+rendezvények!F484+'téli közf.'!F480+hosszúi.közf.!F485+'út üzemelt.'!F484+közvilágítás!F484+zöldterület!F484+'város-község'!F484+könyvtár!F484+közművelődés!F484+gyermekjólét!F484+'Egyéb szociális'!F484+'NEM KELL!!családseg.'!F484+civilszerv!F484</f>
        <v>9587</v>
      </c>
      <c r="G485" s="71">
        <f>igazgatás!G485+adók!G485+temető!G484+rendezvények!G484+'téli közf.'!G480+hosszúi.közf.!G485+'út üzemelt.'!G484+közvilágítás!G484+zöldterület!G484+'város-község'!G484+könyvtár!G484+közművelődés!G484+gyermekjólét!G484+'Egyéb szociális'!G484+'NEM KELL!!családseg.'!G484+civilszerv!G484</f>
        <v>-945</v>
      </c>
      <c r="H485" s="71">
        <f>igazgatás!H485+adók!H485+temető!H484+rendezvények!H484+'téli közf.'!H480+hosszúi.közf.!H485+'út üzemelt.'!H484+közvilágítás!H484+zöldterület!H484+'város-község'!H484+könyvtár!H484+közművelődés!H484+gyermekjólét!H484+'Egyéb szociális'!H484+'NEM KELL!!családseg.'!H484+civilszerv!H484</f>
        <v>8642</v>
      </c>
      <c r="I485" s="71">
        <f>igazgatás!I485+adók!I485+temető!I484+rendezvények!I484+'téli közf.'!I480+hosszúi.közf.!I485+'út üzemelt.'!I484+közvilágítás!I484+zöldterület!I484+'város-község'!I484+könyvtár!I484+közművelődés!I484+gyermekjólét!I484+'Egyéb szociális'!I484+'NEM KELL!!családseg.'!I484+civilszerv!I484+Fertőző!I484+'NEM KELL!Önkorm elsz.'!I484</f>
        <v>0</v>
      </c>
      <c r="J485" s="133">
        <f t="shared" si="22"/>
        <v>0</v>
      </c>
      <c r="K485" s="71">
        <f>igazgatás!K485+adók!K485+temető!K484+rendezvények!K484+'téli közf.'!K480+hosszúi.közf.!K485+'út üzemelt.'!K484+közvilágítás!K484+zöldterület!K484+'város-község'!K484+könyvtár!K484+közművelődés!K484+gyermekjólét!K484+'Egyéb szociális'!K484+'NEM KELL!!családseg.'!K484+civilszerv!K484+Fertőző!K484+'NEM KELL!Önkorm elsz.'!K484</f>
        <v>1465493</v>
      </c>
      <c r="L485" s="71">
        <f>igazgatás!L485+adók!L485+temető!L484+rendezvények!L484+'téli közf.'!L480+hosszúi.közf.!L485+'út üzemelt.'!L484+közvilágítás!L484+zöldterület!L484+'város-község'!L484+könyvtár!L484+közművelődés!L484+gyermekjólét!L484+'Egyéb szociális'!L484+'NEM KELL!!családseg.'!L484+civilszerv!L484+'Int-en kív.gy.étk.'!L484</f>
        <v>-418766</v>
      </c>
      <c r="M485" s="71">
        <f>igazgatás!M485+adók!M485+temető!M484+rendezvények!M484+'téli közf.'!M480+hosszúi.közf.!M485+'út üzemelt.'!M484+közvilágítás!M484+zöldterület!M484+'város-község'!M484+könyvtár!M484+közművelődés!M484+gyermekjólét!M484+'Egyéb szociális'!M484+'NEM KELL!!családseg.'!M484+civilszerv!M484+'Int-en kív.gy.étk.'!M484</f>
        <v>1046727</v>
      </c>
      <c r="N485" s="71">
        <f>igazgatás!N485+adók!N485+temető!N484+rendezvények!N484+'téli közf.'!N480+hosszúi.közf.!N485+'út üzemelt.'!N484+közvilágítás!N484+zöldterület!N484+'város-község'!N484+könyvtár!N484+közművelődés!N484+gyermekjólét!N484+'Egyéb szociális'!N484+'NEM KELL!!családseg.'!N484+civilszerv!N484+Fertőző!N484+'NEM KELL!Önkorm elsz.'!N484</f>
        <v>0</v>
      </c>
      <c r="O485" s="133">
        <f t="shared" si="23"/>
        <v>0</v>
      </c>
      <c r="P485" s="71">
        <f>igazgatás!P485+adók!P485+temető!P484+rendezvények!P484+'téli közf.'!P480+hosszúi.közf.!P485+'út üzemelt.'!P484+közvilágítás!P484+zöldterület!P484+'város-község'!P484+könyvtár!P484+közművelődés!P484+gyermekjólét!P484+'Egyéb szociális'!P484+'NEM KELL!!családseg.'!P484+civilszerv!P484+Fertőző!P484+'NEM KELL!Önkorm elsz.'!P484</f>
        <v>1432782</v>
      </c>
    </row>
    <row r="486" spans="1:16" s="80" customFormat="1" ht="25.5" x14ac:dyDescent="0.25">
      <c r="A486" s="384" t="s">
        <v>404</v>
      </c>
      <c r="B486" s="384"/>
      <c r="C486" s="7" t="s">
        <v>730</v>
      </c>
      <c r="D486" s="19" t="s">
        <v>731</v>
      </c>
      <c r="E486" s="33"/>
      <c r="F486" s="72">
        <f>igazgatás!F486+adók!F486+temető!F485+rendezvények!F485+'téli közf.'!F481+hosszúi.közf.!F486+'út üzemelt.'!F485+közvilágítás!F485+zöldterület!F485+'város-község'!F485+könyvtár!F485+közművelődés!F485+gyermekjólét!F485+'Egyéb szociális'!F485+'NEM KELL!!családseg.'!F485+civilszerv!F485</f>
        <v>10791</v>
      </c>
      <c r="G486" s="72">
        <f>igazgatás!G486+adók!G486+temető!G485+rendezvények!G485+'téli közf.'!G481+hosszúi.közf.!G486+'út üzemelt.'!G485+közvilágítás!G485+zöldterület!G485+'város-község'!G485+könyvtár!G485+közművelődés!G485+gyermekjólét!G485+'Egyéb szociális'!G485+'NEM KELL!!családseg.'!G485+civilszerv!G485</f>
        <v>-945</v>
      </c>
      <c r="H486" s="72">
        <f>igazgatás!H486+adók!H486+temető!H485+rendezvények!H485+'téli közf.'!H481+hosszúi.közf.!H486+'út üzemelt.'!H485+közvilágítás!H485+zöldterület!H485+'város-község'!H485+könyvtár!H485+közművelődés!H485+gyermekjólét!H485+'Egyéb szociális'!H485+'NEM KELL!!családseg.'!H485+civilszerv!H485</f>
        <v>9846</v>
      </c>
      <c r="I486" s="72">
        <f>igazgatás!I486+adók!I486+temető!I485+rendezvények!I485+'téli közf.'!I481+hosszúi.közf.!I486+'út üzemelt.'!I485+közvilágítás!I485+zöldterület!I485+'város-község'!I485+könyvtár!I485+közművelődés!I485+gyermekjólét!I485+'Egyéb szociális'!I485+'NEM KELL!!családseg.'!I485+civilszerv!I485+Fertőző!I485+'NEM KELL!Önkorm elsz.'!I485</f>
        <v>3300469</v>
      </c>
      <c r="J486" s="143">
        <f t="shared" si="22"/>
        <v>335.20912045500711</v>
      </c>
      <c r="K486" s="72">
        <f>igazgatás!K486+adók!K486+temető!K485+rendezvények!K485+'téli közf.'!K481+hosszúi.közf.!K486+'út üzemelt.'!K485+közvilágítás!K485+zöldterület!K485+'város-község'!K485+könyvtár!K485+közművelődés!K485+gyermekjólét!K485+'Egyéb szociális'!K485+'NEM KELL!!családseg.'!K485+civilszerv!K485+Fertőző!K485+'NEM KELL!Önkorm elsz.'!K485</f>
        <v>5167031</v>
      </c>
      <c r="L486" s="72">
        <f>igazgatás!L486+adók!L486+temető!L485+rendezvények!L485+'téli közf.'!L481+hosszúi.közf.!L486+'út üzemelt.'!L485+közvilágítás!L485+zöldterület!L485+'város-község'!L485+könyvtár!L485+közművelődés!L485+gyermekjólét!L485+'Egyéb szociális'!L485+'NEM KELL!!családseg.'!L485+civilszerv!L485</f>
        <v>-418766</v>
      </c>
      <c r="M486" s="72">
        <f>igazgatás!M486+adók!M486+temető!M485+rendezvények!M485+'téli közf.'!M481+hosszúi.közf.!M486+'út üzemelt.'!M485+közvilágítás!M485+zöldterület!M485+'város-község'!M485+könyvtár!M485+közművelődés!M485+gyermekjólét!M485+'Egyéb szociális'!M485+'NEM KELL!!családseg.'!M485+civilszerv!M485</f>
        <v>4748265</v>
      </c>
      <c r="N486" s="72">
        <f>igazgatás!N486+adók!N486+temető!N485+rendezvények!N485+'téli közf.'!N481+hosszúi.közf.!N486+'út üzemelt.'!N485+közvilágítás!N485+zöldterület!N485+'város-község'!N485+könyvtár!N485+közművelődés!N485+gyermekjólét!N485+'Egyéb szociális'!N485+'NEM KELL!!családseg.'!N485+civilszerv!N485+Fertőző!N485+'NEM KELL!Önkorm elsz.'!N485</f>
        <v>2057183</v>
      </c>
      <c r="O486" s="143">
        <f t="shared" si="23"/>
        <v>0.43324940794163763</v>
      </c>
      <c r="P486" s="72">
        <f>igazgatás!P486+adók!P486+temető!P485+rendezvények!P485+'téli közf.'!P481+hosszúi.közf.!P486+'út üzemelt.'!P485+közvilágítás!P485+zöldterület!P485+'város-község'!P485+könyvtár!P485+közművelődés!P485+gyermekjólét!P485+'Egyéb szociális'!P485+'NEM KELL!!családseg.'!P485+civilszerv!P485+Fertőző!P485+'NEM KELL!Önkorm elsz.'!P485</f>
        <v>5134320</v>
      </c>
    </row>
    <row r="487" spans="1:16" x14ac:dyDescent="0.2">
      <c r="A487" s="400" t="s">
        <v>406</v>
      </c>
      <c r="B487" s="401"/>
      <c r="C487" s="5" t="s">
        <v>732</v>
      </c>
      <c r="D487" s="22" t="s">
        <v>733</v>
      </c>
      <c r="E487" s="29"/>
      <c r="F487" s="71">
        <f>igazgatás!F487+adók!F487+temető!F486+rendezvények!F486+'téli közf.'!F482+hosszúi.közf.!F487+'út üzemelt.'!F486+közvilágítás!F486+zöldterület!F486+'város-község'!F486+könyvtár!F486+közművelődés!F486+gyermekjólét!F486+'Egyéb szociális'!F486+'NEM KELL!!családseg.'!F486+civilszerv!F486</f>
        <v>0</v>
      </c>
      <c r="G487" s="71">
        <f>igazgatás!G487+adók!G487+temető!G486+rendezvények!G486+'téli közf.'!G482+hosszúi.közf.!G487+'út üzemelt.'!G486+közvilágítás!G486+zöldterület!G486+'város-község'!G486+könyvtár!G486+közművelődés!G486+gyermekjólét!G486+'Egyéb szociális'!G486+'NEM KELL!!családseg.'!G486+civilszerv!G486</f>
        <v>0</v>
      </c>
      <c r="H487" s="71">
        <f>igazgatás!H487+adók!H487+temető!H486+rendezvények!H486+'téli közf.'!H482+hosszúi.közf.!H487+'út üzemelt.'!H486+közvilágítás!H486+zöldterület!H486+'város-község'!H486+könyvtár!H486+közművelődés!H486+gyermekjólét!H486+'Egyéb szociális'!H486+'NEM KELL!!családseg.'!H486+civilszerv!H486</f>
        <v>0</v>
      </c>
      <c r="I487" s="71">
        <f>igazgatás!I487+adók!I487+temető!I486+rendezvények!I486+'téli közf.'!I482+hosszúi.közf.!I487+'út üzemelt.'!I486+közvilágítás!I486+zöldterület!I486+'város-község'!I486+könyvtár!I486+közművelődés!I486+gyermekjólét!I486+'Egyéb szociális'!I486+'NEM KELL!!családseg.'!I486+civilszerv!I486</f>
        <v>0</v>
      </c>
      <c r="J487" s="133" t="str">
        <f t="shared" si="22"/>
        <v xml:space="preserve"> </v>
      </c>
      <c r="K487" s="71">
        <f>igazgatás!K487+adók!K487+temető!K486+rendezvények!K486+'téli közf.'!K482+hosszúi.közf.!K487+'út üzemelt.'!K486+közvilágítás!K486+zöldterület!K486+'város-község'!K486+könyvtár!K486+közművelődés!K486+gyermekjólét!K486+'Egyéb szociális'!K486+'NEM KELL!!családseg.'!K486+civilszerv!K486</f>
        <v>0</v>
      </c>
      <c r="L487" s="71">
        <f>igazgatás!L487+adók!L487+temető!L486+rendezvények!L486+'téli közf.'!L482+hosszúi.közf.!L487+'út üzemelt.'!L486+közvilágítás!L486+zöldterület!L486+'város-község'!L486+könyvtár!L486+közművelődés!L486+gyermekjólét!L486+'Egyéb szociális'!L486+'NEM KELL!!családseg.'!L486+civilszerv!L486</f>
        <v>0</v>
      </c>
      <c r="M487" s="71">
        <f>igazgatás!M487+adók!M487+temető!M486+rendezvények!M486+'téli közf.'!M482+hosszúi.közf.!M487+'út üzemelt.'!M486+közvilágítás!M486+zöldterület!M486+'város-község'!M486+könyvtár!M486+közművelődés!M486+gyermekjólét!M486+'Egyéb szociális'!M486+'NEM KELL!!családseg.'!M486+civilszerv!M486</f>
        <v>0</v>
      </c>
      <c r="N487" s="71">
        <f>igazgatás!N487+adók!N487+temető!N486+rendezvények!N486+'téli közf.'!N482+hosszúi.közf.!N487+'út üzemelt.'!N486+közvilágítás!N486+zöldterület!N486+'város-község'!N486+könyvtár!N486+közművelődés!N486+gyermekjólét!N486+'Egyéb szociális'!N486+'NEM KELL!!családseg.'!N486+civilszerv!N486</f>
        <v>0</v>
      </c>
      <c r="O487" s="133" t="str">
        <f t="shared" si="23"/>
        <v xml:space="preserve"> </v>
      </c>
      <c r="P487" s="71">
        <f>igazgatás!P487+adók!P487+temető!P486+rendezvények!P486+'téli közf.'!P482+hosszúi.közf.!P487+'út üzemelt.'!P486+közvilágítás!P486+zöldterület!P486+'város-község'!P486+könyvtár!P486+közművelődés!P486+gyermekjólét!P486+'Egyéb szociális'!P486+'NEM KELL!!családseg.'!P486+civilszerv!P486</f>
        <v>0</v>
      </c>
    </row>
    <row r="488" spans="1:16" x14ac:dyDescent="0.2">
      <c r="A488" s="400" t="s">
        <v>408</v>
      </c>
      <c r="B488" s="401"/>
      <c r="C488" s="5" t="s">
        <v>734</v>
      </c>
      <c r="D488" s="22" t="s">
        <v>735</v>
      </c>
      <c r="E488" s="29"/>
      <c r="F488" s="71">
        <f>igazgatás!F488+adók!F488+temető!F487+rendezvények!F487+'téli közf.'!F483+hosszúi.közf.!F488+'út üzemelt.'!F487+közvilágítás!F487+zöldterület!F487+'város-község'!F487+könyvtár!F487+közművelődés!F487+gyermekjólét!F487+'Egyéb szociális'!F487+'NEM KELL!!családseg.'!F487+civilszerv!F487</f>
        <v>2575</v>
      </c>
      <c r="G488" s="71">
        <f>igazgatás!G488+adók!G488+temető!G487+rendezvények!G487+'téli közf.'!G483+hosszúi.közf.!G488+'út üzemelt.'!G487+közvilágítás!G487+zöldterület!G487+'város-község'!G487+könyvtár!G487+közművelődés!G487+gyermekjólét!G487+'Egyéb szociális'!G487+'NEM KELL!!családseg.'!G487+civilszerv!G487</f>
        <v>0</v>
      </c>
      <c r="H488" s="71">
        <f>igazgatás!H488+adók!H488+temető!H487+rendezvények!H487+'téli közf.'!H483+hosszúi.közf.!H488+'út üzemelt.'!H487+közvilágítás!H487+zöldterület!H487+'város-község'!H487+könyvtár!H487+közművelődés!H487+gyermekjólét!H487+'Egyéb szociális'!H487+'NEM KELL!!családseg.'!H487+civilszerv!H487</f>
        <v>2575</v>
      </c>
      <c r="I488" s="71">
        <f>igazgatás!I488+adók!I488+temető!I487+rendezvények!I487+'téli közf.'!I483+hosszúi.közf.!I488+'út üzemelt.'!I487+közvilágítás!I487+zöldterület!I487+'város-község'!I487+könyvtár!I487+közművelődés!I487+gyermekjólét!I487+'Egyéb szociális'!I487+'NEM KELL!!családseg.'!I487+civilszerv!I487</f>
        <v>41410</v>
      </c>
      <c r="J488" s="133">
        <f t="shared" si="22"/>
        <v>16.081553398058251</v>
      </c>
      <c r="K488" s="71">
        <f>igazgatás!K488+adók!K488+temető!K487+rendezvények!K487+'téli közf.'!K483+hosszúi.közf.!K488+'út üzemelt.'!K487+közvilágítás!K487+zöldterület!K487+'város-község'!K487+könyvtár!K487+közművelődés!K487+gyermekjólét!K487+'Egyéb szociális'!K487+'NEM KELL!!családseg.'!K487+civilszerv!K487</f>
        <v>4195049</v>
      </c>
      <c r="L488" s="71">
        <f>igazgatás!L488+adók!L488+temető!L487+rendezvények!L487+'téli közf.'!L483+hosszúi.közf.!L488+'út üzemelt.'!L487+közvilágítás!L487+zöldterület!L487+'város-község'!L487+könyvtár!L487+közművelődés!L487+gyermekjólét!L487+'Egyéb szociális'!L487+'NEM KELL!!családseg.'!L487+civilszerv!L487</f>
        <v>-654259</v>
      </c>
      <c r="M488" s="71">
        <f>igazgatás!M488+adók!M488+temető!M487+rendezvények!M487+'téli közf.'!M483+hosszúi.közf.!M488+'út üzemelt.'!M487+közvilágítás!M487+zöldterület!M487+'város-község'!M487+könyvtár!M487+közművelődés!M487+gyermekjólét!M487+'Egyéb szociális'!M487+'NEM KELL!!családseg.'!M487+civilszerv!M487</f>
        <v>3540790</v>
      </c>
      <c r="N488" s="71">
        <f>igazgatás!N488+adók!N488+temető!N487+rendezvények!N487+'téli közf.'!N483+hosszúi.közf.!N488+'út üzemelt.'!N487+közvilágítás!N487+zöldterület!N487+'város-község'!N487+könyvtár!N487+közművelődés!N487+gyermekjólét!N487+'Egyéb szociális'!N487+'NEM KELL!!családseg.'!N487+civilszerv!N487</f>
        <v>1437291</v>
      </c>
      <c r="O488" s="133">
        <f t="shared" si="23"/>
        <v>0.40592381926067345</v>
      </c>
      <c r="P488" s="71">
        <f>igazgatás!P488+adók!P488+temető!P487+rendezvények!P487+'téli közf.'!P483+hosszúi.közf.!P488+'út üzemelt.'!P487+közvilágítás!P487+zöldterület!P487+'város-község'!P487+könyvtár!P487+közművelődés!P487+gyermekjólét!P487+'Egyéb szociális'!P487+'NEM KELL!!családseg.'!P487+civilszerv!P487</f>
        <v>4195049</v>
      </c>
    </row>
    <row r="489" spans="1:16" x14ac:dyDescent="0.2">
      <c r="A489" s="400" t="s">
        <v>411</v>
      </c>
      <c r="B489" s="401"/>
      <c r="C489" s="5" t="s">
        <v>736</v>
      </c>
      <c r="D489" s="22" t="s">
        <v>735</v>
      </c>
      <c r="E489" s="29"/>
      <c r="F489" s="71">
        <f>igazgatás!F489+adók!F489+temető!F488+rendezvények!F488+'téli közf.'!F484+hosszúi.közf.!F489+'út üzemelt.'!F488+közvilágítás!F488+zöldterület!F488+'város-község'!F488+könyvtár!F488+közművelődés!F488+gyermekjólét!F488+'Egyéb szociális'!F488+'NEM KELL!!családseg.'!F488+civilszerv!F488</f>
        <v>0</v>
      </c>
      <c r="G489" s="71">
        <f>igazgatás!G489+adók!G489+temető!G488+rendezvények!G488+'téli közf.'!G484+hosszúi.közf.!G489+'út üzemelt.'!G488+közvilágítás!G488+zöldterület!G488+'város-község'!G488+könyvtár!G488+közművelődés!G488+gyermekjólét!G488+'Egyéb szociális'!G488+'NEM KELL!!családseg.'!G488+civilszerv!G488</f>
        <v>0</v>
      </c>
      <c r="H489" s="71">
        <f>igazgatás!H489+adók!H489+temető!H488+rendezvények!H488+'téli közf.'!H484+hosszúi.közf.!H489+'út üzemelt.'!H488+közvilágítás!H488+zöldterület!H488+'város-község'!H488+könyvtár!H488+közművelődés!H488+gyermekjólét!H488+'Egyéb szociális'!H488+'NEM KELL!!családseg.'!H488+civilszerv!H488</f>
        <v>0</v>
      </c>
      <c r="I489" s="71">
        <f>igazgatás!I489+adók!I489+temető!I488+rendezvények!I488+'téli közf.'!I484+hosszúi.közf.!I489+'út üzemelt.'!I488+közvilágítás!I488+zöldterület!I488+'város-község'!I488+könyvtár!I488+közművelődés!I488+gyermekjólét!I488+'Egyéb szociális'!I488+'NEM KELL!!családseg.'!I488+civilszerv!I488</f>
        <v>0</v>
      </c>
      <c r="J489" s="133" t="str">
        <f t="shared" si="22"/>
        <v xml:space="preserve"> </v>
      </c>
      <c r="K489" s="71">
        <f>igazgatás!K489+adók!K489+temető!K488+rendezvények!K488+'téli közf.'!K484+hosszúi.közf.!K489+'út üzemelt.'!K488+közvilágítás!K488+zöldterület!K488+'város-község'!K488+könyvtár!K488+közművelődés!K488+gyermekjólét!K488+'Egyéb szociális'!K488+'NEM KELL!!családseg.'!K488+civilszerv!K488</f>
        <v>0</v>
      </c>
      <c r="L489" s="71">
        <f>igazgatás!L489+adók!L489+temető!L488+rendezvények!L488+'téli közf.'!L484+hosszúi.közf.!L489+'út üzemelt.'!L488+közvilágítás!L488+zöldterület!L488+'város-község'!L488+könyvtár!L488+közművelődés!L488+gyermekjólét!L488+'Egyéb szociális'!L488+'NEM KELL!!családseg.'!L488+civilszerv!L488</f>
        <v>0</v>
      </c>
      <c r="M489" s="71">
        <f>igazgatás!M489+adók!M489+temető!M488+rendezvények!M488+'téli közf.'!M484+hosszúi.közf.!M489+'út üzemelt.'!M488+közvilágítás!M488+zöldterület!M488+'város-község'!M488+könyvtár!M488+közművelődés!M488+gyermekjólét!M488+'Egyéb szociális'!M488+'NEM KELL!!családseg.'!M488+civilszerv!M488</f>
        <v>0</v>
      </c>
      <c r="N489" s="71">
        <f>igazgatás!N489+adók!N489+temető!N488+rendezvények!N488+'téli közf.'!N484+hosszúi.közf.!N489+'út üzemelt.'!N488+közvilágítás!N488+zöldterület!N488+'város-község'!N488+könyvtár!N488+közművelődés!N488+gyermekjólét!N488+'Egyéb szociális'!N488+'NEM KELL!!családseg.'!N488+civilszerv!N488</f>
        <v>0</v>
      </c>
      <c r="O489" s="133" t="str">
        <f t="shared" si="23"/>
        <v xml:space="preserve"> </v>
      </c>
      <c r="P489" s="71">
        <f>igazgatás!P489+adók!P489+temető!P488+rendezvények!P488+'téli közf.'!P484+hosszúi.közf.!P489+'út üzemelt.'!P488+közvilágítás!P488+zöldterület!P488+'város-község'!P488+könyvtár!P488+közművelődés!P488+gyermekjólét!P488+'Egyéb szociális'!P488+'NEM KELL!!családseg.'!P488+civilszerv!P488</f>
        <v>0</v>
      </c>
    </row>
    <row r="490" spans="1:16" x14ac:dyDescent="0.2">
      <c r="A490" s="400" t="s">
        <v>414</v>
      </c>
      <c r="B490" s="401"/>
      <c r="C490" s="3" t="s">
        <v>737</v>
      </c>
      <c r="D490" s="22" t="s">
        <v>738</v>
      </c>
      <c r="E490" s="23"/>
      <c r="F490" s="71">
        <f>igazgatás!F490+adók!F490+temető!F489+rendezvények!F489+'téli közf.'!F485+hosszúi.közf.!F490+'út üzemelt.'!F489+közvilágítás!F489+zöldterület!F489+'város-község'!F489+könyvtár!F489+közművelődés!F489+gyermekjólét!F489+'Egyéb szociális'!F489+'NEM KELL!!családseg.'!F489+civilszerv!F489</f>
        <v>0</v>
      </c>
      <c r="G490" s="71">
        <f>igazgatás!G490+adók!G490+temető!G489+rendezvények!G489+'téli közf.'!G485+hosszúi.közf.!G490+'út üzemelt.'!G489+közvilágítás!G489+zöldterület!G489+'város-község'!G489+könyvtár!G489+közművelődés!G489+gyermekjólét!G489+'Egyéb szociális'!G489+'NEM KELL!!családseg.'!G489+civilszerv!G489</f>
        <v>0</v>
      </c>
      <c r="H490" s="71">
        <f>igazgatás!H490+adók!H490+temető!H489+rendezvények!H489+'téli közf.'!H485+hosszúi.közf.!H490+'út üzemelt.'!H489+közvilágítás!H489+zöldterület!H489+'város-község'!H489+könyvtár!H489+közművelődés!H489+gyermekjólét!H489+'Egyéb szociális'!H489+'NEM KELL!!családseg.'!H489+civilszerv!H489</f>
        <v>0</v>
      </c>
      <c r="I490" s="71">
        <f>igazgatás!I490+adók!I490+temető!I489+rendezvények!I489+'téli közf.'!I485+hosszúi.közf.!I490+'út üzemelt.'!I489+közvilágítás!I489+zöldterület!I489+'város-község'!I489+könyvtár!I489+közművelődés!I489+gyermekjólét!I489+'Egyéb szociális'!I489+'NEM KELL!!családseg.'!I489+civilszerv!I489</f>
        <v>0</v>
      </c>
      <c r="J490" s="133" t="str">
        <f t="shared" si="22"/>
        <v xml:space="preserve"> </v>
      </c>
      <c r="K490" s="71">
        <f>igazgatás!K490+adók!K490+temető!K489+rendezvények!K489+'téli közf.'!K485+hosszúi.közf.!K490+'út üzemelt.'!K489+közvilágítás!K489+zöldterület!K489+'város-község'!K489+könyvtár!K489+közművelődés!K489+gyermekjólét!K489+'Egyéb szociális'!K489+'NEM KELL!!családseg.'!K489+civilszerv!K489</f>
        <v>0</v>
      </c>
      <c r="L490" s="71">
        <f>igazgatás!L490+adók!L490+temető!L489+rendezvények!L489+'téli közf.'!L485+hosszúi.közf.!L490+'út üzemelt.'!L489+közvilágítás!L489+zöldterület!L489+'város-község'!L489+könyvtár!L489+közművelődés!L489+gyermekjólét!L489+'Egyéb szociális'!L489+'NEM KELL!!családseg.'!L489+civilszerv!L489</f>
        <v>185850</v>
      </c>
      <c r="M490" s="71">
        <f>igazgatás!M490+adók!M490+temető!M489+rendezvények!M489+'téli közf.'!M485+hosszúi.közf.!M490+'út üzemelt.'!M489+közvilágítás!M489+zöldterület!M489+'város-község'!M489+könyvtár!M489+közművelődés!M489+gyermekjólét!M489+'Egyéb szociális'!M489+'NEM KELL!!családseg.'!M489+civilszerv!M489</f>
        <v>185850</v>
      </c>
      <c r="N490" s="71">
        <f>igazgatás!N490+adók!N490+temető!N489+rendezvények!N489+'téli közf.'!N485+hosszúi.közf.!N490+'út üzemelt.'!N489+közvilágítás!N489+zöldterület!N489+'város-község'!N489+könyvtár!N489+közművelődés!N489+gyermekjólét!N489+'Egyéb szociális'!N489+'NEM KELL!!családseg.'!N489+civilszerv!N489</f>
        <v>185850</v>
      </c>
      <c r="O490" s="133">
        <f t="shared" si="23"/>
        <v>1</v>
      </c>
      <c r="P490" s="71">
        <f>igazgatás!P490+adók!P490+temető!P489+rendezvények!P489+'téli közf.'!P485+hosszúi.közf.!P490+'út üzemelt.'!P489+közvilágítás!P489+zöldterület!P489+'város-község'!P489+könyvtár!P489+közművelődés!P489+gyermekjólét!P489+'Egyéb szociális'!P489+'NEM KELL!!családseg.'!P489+civilszerv!P489</f>
        <v>0</v>
      </c>
    </row>
    <row r="491" spans="1:16" x14ac:dyDescent="0.2">
      <c r="A491" s="400" t="s">
        <v>416</v>
      </c>
      <c r="B491" s="401"/>
      <c r="C491" s="5" t="s">
        <v>739</v>
      </c>
      <c r="D491" s="22" t="s">
        <v>740</v>
      </c>
      <c r="E491" s="29"/>
      <c r="F491" s="71">
        <f>igazgatás!F491+adók!F491+temető!F490+rendezvények!F490+'téli közf.'!F486+hosszúi.közf.!F491+'út üzemelt.'!F490+közvilágítás!F490+zöldterület!F490+'város-község'!F490+könyvtár!F490+közművelődés!F490+gyermekjólét!F490+'Egyéb szociális'!F490+'NEM KELL!!családseg.'!F490+civilszerv!F490</f>
        <v>178</v>
      </c>
      <c r="G491" s="71">
        <f>igazgatás!G491+adók!G491+temető!G490+rendezvények!G490+'téli közf.'!G486+hosszúi.közf.!G491+'út üzemelt.'!G490+közvilágítás!G490+zöldterület!G490+'város-község'!G490+könyvtár!G490+közművelődés!G490+gyermekjólét!G490+'Egyéb szociális'!G490+'NEM KELL!!családseg.'!G490+civilszerv!G490</f>
        <v>1097</v>
      </c>
      <c r="H491" s="71">
        <f>igazgatás!H491+adók!H491+temető!H490+rendezvények!H490+'téli közf.'!H486+hosszúi.közf.!H491+'út üzemelt.'!H490+közvilágítás!H490+zöldterület!H490+'város-község'!H490+könyvtár!H490+közművelődés!H490+gyermekjólét!H490+'Egyéb szociális'!H490+'NEM KELL!!családseg.'!H490+civilszerv!H490</f>
        <v>1275</v>
      </c>
      <c r="I491" s="71">
        <f>igazgatás!I491+adók!I491+temető!I490+rendezvények!I490+'téli közf.'!I486+hosszúi.közf.!I491+'út üzemelt.'!I490+közvilágítás!I490+zöldterület!I490+'város-község'!I490+könyvtár!I490+közművelődés!I490+gyermekjólét!I490+'Egyéb szociális'!I490+'NEM KELL!!családseg.'!I490+civilszerv!I490</f>
        <v>4490557</v>
      </c>
      <c r="J491" s="133">
        <f t="shared" si="22"/>
        <v>3522.0054901960784</v>
      </c>
      <c r="K491" s="71">
        <f>igazgatás!K491+adók!K491+temető!K490+rendezvények!K490+'téli közf.'!K486+hosszúi.közf.!K491+'út üzemelt.'!K490+közvilágítás!K490+zöldterület!K490+'város-község'!K490+könyvtár!K490+közművelődés!K490+gyermekjólét!K490+'Egyéb szociális'!K490+'NEM KELL!!családseg.'!K490+civilszerv!K490</f>
        <v>1680409</v>
      </c>
      <c r="L491" s="71">
        <f>igazgatás!L491+adók!L491+temető!L490+rendezvények!L490+'téli közf.'!L486+hosszúi.közf.!L491+'út üzemelt.'!L490+közvilágítás!L490+zöldterület!L490+'város-község'!L490+könyvtár!L490+közművelődés!L490+gyermekjólét!L490+'Egyéb szociális'!L490+'NEM KELL!!családseg.'!L490+civilszerv!L490</f>
        <v>-69850</v>
      </c>
      <c r="M491" s="71">
        <f>igazgatás!M491+adók!M491+temető!M490+rendezvények!M490+'téli közf.'!M486+hosszúi.közf.!M491+'út üzemelt.'!M490+közvilágítás!M490+zöldterület!M490+'város-község'!M490+könyvtár!M490+közművelődés!M490+gyermekjólét!M490+'Egyéb szociális'!M490+'NEM KELL!!családseg.'!M490+civilszerv!M490</f>
        <v>1610559</v>
      </c>
      <c r="N491" s="71">
        <f>igazgatás!N491+adók!N491+temető!N490+rendezvények!N490+'téli közf.'!N486+hosszúi.közf.!N491+'út üzemelt.'!N490+közvilágítás!N490+zöldterület!N490+'város-község'!N490+könyvtár!N490+közművelődés!N490+gyermekjólét!N490+'Egyéb szociális'!N490+'NEM KELL!!családseg.'!N490+civilszerv!N490</f>
        <v>1074178</v>
      </c>
      <c r="O491" s="133">
        <f t="shared" si="23"/>
        <v>0.66695973261457664</v>
      </c>
      <c r="P491" s="71">
        <f>igazgatás!P491+adók!P491+temető!P490+rendezvények!P490+'téli közf.'!P486+hosszúi.közf.!P491+'út üzemelt.'!P490+közvilágítás!P490+zöldterület!P490+'város-község'!P490+könyvtár!P490+közművelődés!P490+gyermekjólét!P490+'Egyéb szociális'!P490+'NEM KELL!!családseg.'!P490+civilszerv!P490</f>
        <v>1680409</v>
      </c>
    </row>
    <row r="492" spans="1:16" x14ac:dyDescent="0.2">
      <c r="A492" s="400" t="s">
        <v>419</v>
      </c>
      <c r="B492" s="401"/>
      <c r="C492" s="5" t="s">
        <v>741</v>
      </c>
      <c r="D492" s="22" t="s">
        <v>742</v>
      </c>
      <c r="E492" s="29"/>
      <c r="F492" s="71">
        <f>igazgatás!F492+adók!F492+temető!F491+rendezvények!F491+'téli közf.'!F487+hosszúi.közf.!F492+'út üzemelt.'!F491+közvilágítás!F491+zöldterület!F491+'város-község'!F491+könyvtár!F491+közművelődés!F491+gyermekjólét!F491+'Egyéb szociális'!F491+'NEM KELL!!családseg.'!F491+civilszerv!F491</f>
        <v>0</v>
      </c>
      <c r="G492" s="71">
        <f>igazgatás!G492+adók!G492+temető!G491+rendezvények!G491+'téli közf.'!G487+hosszúi.közf.!G492+'út üzemelt.'!G491+közvilágítás!G491+zöldterület!G491+'város-község'!G491+könyvtár!G491+közművelődés!G491+gyermekjólét!G491+'Egyéb szociális'!G491+'NEM KELL!!családseg.'!G491+civilszerv!G491</f>
        <v>0</v>
      </c>
      <c r="H492" s="71">
        <f>igazgatás!H492+adók!H492+temető!H491+rendezvények!H491+'téli közf.'!H487+hosszúi.közf.!H492+'út üzemelt.'!H491+közvilágítás!H491+zöldterület!H491+'város-község'!H491+könyvtár!H491+közművelődés!H491+gyermekjólét!H491+'Egyéb szociális'!H491+'NEM KELL!!családseg.'!H491+civilszerv!H491</f>
        <v>0</v>
      </c>
      <c r="I492" s="71">
        <f>igazgatás!I492+adók!I492+temető!I491+rendezvények!I491+'téli közf.'!I487+hosszúi.közf.!I492+'út üzemelt.'!I491+közvilágítás!I491+zöldterület!I491+'város-község'!I491+könyvtár!I491+közművelődés!I491+gyermekjólét!I491+'Egyéb szociális'!I491+'NEM KELL!!családseg.'!I491+civilszerv!I491</f>
        <v>0</v>
      </c>
      <c r="J492" s="133" t="str">
        <f t="shared" si="22"/>
        <v xml:space="preserve"> </v>
      </c>
      <c r="K492" s="71">
        <f>igazgatás!K492+adók!K492+temető!K491+rendezvények!K491+'téli közf.'!K487+hosszúi.közf.!K492+'út üzemelt.'!K491+közvilágítás!K491+zöldterület!K491+'város-község'!K491+könyvtár!K491+közművelődés!K491+gyermekjólét!K491+'Egyéb szociális'!K491+'NEM KELL!!családseg.'!K491+civilszerv!K491</f>
        <v>0</v>
      </c>
      <c r="L492" s="71">
        <f>igazgatás!L492+adók!L492+temető!L491+rendezvények!L491+'téli közf.'!L487+hosszúi.közf.!L492+'út üzemelt.'!L491+közvilágítás!L491+zöldterület!L491+'város-község'!L491+könyvtár!L491+közművelődés!L491+gyermekjólét!L491+'Egyéb szociális'!L491+'NEM KELL!!családseg.'!L491+civilszerv!L491</f>
        <v>0</v>
      </c>
      <c r="M492" s="71">
        <f>igazgatás!M492+adók!M492+temető!M491+rendezvények!M491+'téli közf.'!M487+hosszúi.közf.!M492+'út üzemelt.'!M491+közvilágítás!M491+zöldterület!M491+'város-község'!M491+könyvtár!M491+közművelődés!M491+gyermekjólét!M491+'Egyéb szociális'!M491+'NEM KELL!!családseg.'!M491+civilszerv!M491</f>
        <v>0</v>
      </c>
      <c r="N492" s="71">
        <f>igazgatás!N492+adók!N492+temető!N491+rendezvények!N491+'téli közf.'!N487+hosszúi.közf.!N492+'út üzemelt.'!N491+közvilágítás!N491+zöldterület!N491+'város-község'!N491+könyvtár!N491+közművelődés!N491+gyermekjólét!N491+'Egyéb szociális'!N491+'NEM KELL!!családseg.'!N491+civilszerv!N491</f>
        <v>0</v>
      </c>
      <c r="O492" s="133" t="str">
        <f t="shared" si="23"/>
        <v xml:space="preserve"> </v>
      </c>
      <c r="P492" s="71">
        <f>igazgatás!P492+adók!P492+temető!P491+rendezvények!P491+'téli közf.'!P487+hosszúi.közf.!P492+'út üzemelt.'!P491+közvilágítás!P491+zöldterület!P491+'város-község'!P491+könyvtár!P491+közművelődés!P491+gyermekjólét!P491+'Egyéb szociális'!P491+'NEM KELL!!családseg.'!P491+civilszerv!P491</f>
        <v>0</v>
      </c>
    </row>
    <row r="493" spans="1:16" x14ac:dyDescent="0.2">
      <c r="A493" s="400" t="s">
        <v>421</v>
      </c>
      <c r="B493" s="401"/>
      <c r="C493" s="3" t="s">
        <v>743</v>
      </c>
      <c r="D493" s="22" t="s">
        <v>744</v>
      </c>
      <c r="E493" s="23"/>
      <c r="F493" s="71">
        <f>igazgatás!F493+adók!F493+temető!F492+rendezvények!F492+'téli közf.'!F488+hosszúi.közf.!F493+'út üzemelt.'!F492+közvilágítás!F492+zöldterület!F492+'város-község'!F492+könyvtár!F492+közművelődés!F492+gyermekjólét!F492+'Egyéb szociális'!F492+'NEM KELL!!családseg.'!F492+civilszerv!F492</f>
        <v>0</v>
      </c>
      <c r="G493" s="71">
        <f>igazgatás!G493+adók!G493+temető!G492+rendezvények!G492+'téli közf.'!G488+hosszúi.közf.!G493+'út üzemelt.'!G492+közvilágítás!G492+zöldterület!G492+'város-község'!G492+könyvtár!G492+közművelődés!G492+gyermekjólét!G492+'Egyéb szociális'!G492+'NEM KELL!!családseg.'!G492+civilszerv!G492</f>
        <v>0</v>
      </c>
      <c r="H493" s="71">
        <f>igazgatás!H493+adók!H493+temető!H492+rendezvények!H492+'téli közf.'!H488+hosszúi.közf.!H493+'út üzemelt.'!H492+közvilágítás!H492+zöldterület!H492+'város-község'!H492+könyvtár!H492+közművelődés!H492+gyermekjólét!H492+'Egyéb szociális'!H492+'NEM KELL!!családseg.'!H492+civilszerv!H492</f>
        <v>0</v>
      </c>
      <c r="I493" s="71">
        <f>igazgatás!I493+adók!I493+temető!I492+rendezvények!I492+'téli közf.'!I488+hosszúi.közf.!I493+'út üzemelt.'!I492+közvilágítás!I492+zöldterület!I492+'város-község'!I492+könyvtár!I492+közművelődés!I492+gyermekjólét!I492+'Egyéb szociális'!I492+'NEM KELL!!családseg.'!I492+civilszerv!I492</f>
        <v>0</v>
      </c>
      <c r="J493" s="133" t="str">
        <f t="shared" si="22"/>
        <v xml:space="preserve"> </v>
      </c>
      <c r="K493" s="71">
        <f>igazgatás!K493+adók!K493+temető!K492+rendezvények!K492+'téli közf.'!K488+hosszúi.közf.!K493+'út üzemelt.'!K492+közvilágítás!K492+zöldterület!K492+'város-község'!K492+könyvtár!K492+közművelődés!K492+gyermekjólét!K492+'Egyéb szociális'!K492+'NEM KELL!!családseg.'!K492+civilszerv!K492</f>
        <v>0</v>
      </c>
      <c r="L493" s="71">
        <f>igazgatás!L493+adók!L493+temető!L492+rendezvények!L492+'téli közf.'!L488+hosszúi.közf.!L493+'út üzemelt.'!L492+közvilágítás!L492+zöldterület!L492+'város-község'!L492+könyvtár!L492+közművelődés!L492+gyermekjólét!L492+'Egyéb szociális'!L492+'NEM KELL!!családseg.'!L492+civilszerv!L492</f>
        <v>0</v>
      </c>
      <c r="M493" s="71">
        <f>igazgatás!M493+adók!M493+temető!M492+rendezvények!M492+'téli közf.'!M488+hosszúi.közf.!M493+'út üzemelt.'!M492+közvilágítás!M492+zöldterület!M492+'város-község'!M492+könyvtár!M492+közművelődés!M492+gyermekjólét!M492+'Egyéb szociális'!M492+'NEM KELL!!családseg.'!M492+civilszerv!M492</f>
        <v>0</v>
      </c>
      <c r="N493" s="71">
        <f>igazgatás!N493+adók!N493+temető!N492+rendezvények!N492+'téli közf.'!N488+hosszúi.közf.!N493+'út üzemelt.'!N492+közvilágítás!N492+zöldterület!N492+'város-község'!N492+könyvtár!N492+közművelődés!N492+gyermekjólét!N492+'Egyéb szociális'!N492+'NEM KELL!!családseg.'!N492+civilszerv!N492</f>
        <v>0</v>
      </c>
      <c r="O493" s="133" t="str">
        <f t="shared" si="23"/>
        <v xml:space="preserve"> </v>
      </c>
      <c r="P493" s="71">
        <f>igazgatás!P493+adók!P493+temető!P492+rendezvények!P492+'téli közf.'!P488+hosszúi.közf.!P493+'út üzemelt.'!P492+közvilágítás!P492+zöldterület!P492+'város-község'!P492+könyvtár!P492+közművelődés!P492+gyermekjólét!P492+'Egyéb szociális'!P492+'NEM KELL!!családseg.'!P492+civilszerv!P492</f>
        <v>0</v>
      </c>
    </row>
    <row r="494" spans="1:16" x14ac:dyDescent="0.2">
      <c r="A494" s="400" t="s">
        <v>424</v>
      </c>
      <c r="B494" s="401"/>
      <c r="C494" s="3" t="s">
        <v>745</v>
      </c>
      <c r="D494" s="22" t="s">
        <v>746</v>
      </c>
      <c r="E494" s="23"/>
      <c r="F494" s="71">
        <f>igazgatás!F494+adók!F494+temető!F493+rendezvények!F493+'téli közf.'!F489+hosszúi.közf.!F494+'út üzemelt.'!F493+közvilágítás!F493+zöldterület!F493+'város-község'!F493+könyvtár!F493+közművelődés!F493+gyermekjólét!F493+'Egyéb szociális'!F493+'NEM KELL!!családseg.'!F493+civilszerv!F493</f>
        <v>469</v>
      </c>
      <c r="G494" s="71">
        <f>igazgatás!G494+adók!G494+temető!G493+rendezvények!G493+'téli közf.'!G489+hosszúi.közf.!G494+'út üzemelt.'!G493+közvilágítás!G493+zöldterület!G493+'város-község'!G493+könyvtár!G493+közművelődés!G493+gyermekjólét!G493+'Egyéb szociális'!G493+'NEM KELL!!családseg.'!G493+civilszerv!G493</f>
        <v>296</v>
      </c>
      <c r="H494" s="71">
        <f>igazgatás!H494+adók!H494+temető!H493+rendezvények!H493+'téli közf.'!H489+hosszúi.közf.!H494+'út üzemelt.'!H493+közvilágítás!H493+zöldterület!H493+'város-község'!H493+könyvtár!H493+közművelődés!H493+gyermekjólét!H493+'Egyéb szociális'!H493+'NEM KELL!!családseg.'!H493+civilszerv!H493</f>
        <v>765</v>
      </c>
      <c r="I494" s="71">
        <f>igazgatás!I494+adók!I494+temető!I493+rendezvények!I493+'téli közf.'!I489+hosszúi.közf.!I494+'út üzemelt.'!I493+közvilágítás!I493+zöldterület!I493+'város-község'!I493+könyvtár!I493+közművelődés!I493+gyermekjólét!I493+'Egyéb szociális'!I493+'NEM KELL!!családseg.'!I493+civilszerv!I493</f>
        <v>944423</v>
      </c>
      <c r="J494" s="133">
        <f t="shared" si="22"/>
        <v>1234.5398692810456</v>
      </c>
      <c r="K494" s="71">
        <f>igazgatás!K494+adók!K494+temető!K493+rendezvények!K493+'téli közf.'!K489+hosszúi.közf.!K494+'út üzemelt.'!K493+közvilágítás!K493+zöldterület!K493+'város-község'!K493+könyvtár!K493+közművelődés!K493+gyermekjólét!K493+'Egyéb szociális'!K493+'NEM KELL!!családseg.'!K493+civilszerv!K493</f>
        <v>1516703</v>
      </c>
      <c r="L494" s="71">
        <f>igazgatás!L494+adók!L494+temető!L493+rendezvények!L493+'téli közf.'!L489+hosszúi.közf.!L494+'út üzemelt.'!L493+közvilágítás!L493+zöldterület!L493+'város-község'!L493+könyvtár!L493+közművelődés!L493+gyermekjólét!L493+'Egyéb szociális'!L493+'NEM KELL!!családseg.'!L493+civilszerv!L493</f>
        <v>-127361</v>
      </c>
      <c r="M494" s="71">
        <f>igazgatás!M494+adók!M494+temető!M493+rendezvények!M493+'téli közf.'!M489+hosszúi.közf.!M494+'út üzemelt.'!M493+közvilágítás!M493+zöldterület!M493+'város-község'!M493+könyvtár!M493+közművelődés!M493+gyermekjólét!M493+'Egyéb szociális'!M493+'NEM KELL!!családseg.'!M493+civilszerv!M493</f>
        <v>1389342</v>
      </c>
      <c r="N494" s="71">
        <f>igazgatás!N494+adók!N494+temető!N493+rendezvények!N493+'téli közf.'!N489+hosszúi.közf.!N494+'út üzemelt.'!N493+közvilágítás!N493+zöldterület!N493+'város-község'!N493+könyvtár!N493+közművelődés!N493+gyermekjólét!N493+'Egyéb szociális'!N493+'NEM KELL!!családseg.'!N493+civilszerv!N493</f>
        <v>340210</v>
      </c>
      <c r="O494" s="133">
        <f t="shared" si="23"/>
        <v>0.24487131318278724</v>
      </c>
      <c r="P494" s="71">
        <f>igazgatás!P494+adók!P494+temető!P493+rendezvények!P493+'téli közf.'!P489+hosszúi.közf.!P494+'út üzemelt.'!P493+közvilágítás!P493+zöldterület!P493+'város-község'!P493+könyvtár!P493+közművelődés!P493+gyermekjólét!P493+'Egyéb szociális'!P493+'NEM KELL!!családseg.'!P493+civilszerv!P493</f>
        <v>1516703</v>
      </c>
    </row>
    <row r="495" spans="1:16" s="80" customFormat="1" ht="15.75" x14ac:dyDescent="0.25">
      <c r="A495" s="402" t="s">
        <v>427</v>
      </c>
      <c r="B495" s="403"/>
      <c r="C495" s="7" t="s">
        <v>747</v>
      </c>
      <c r="D495" s="19" t="s">
        <v>748</v>
      </c>
      <c r="E495" s="33"/>
      <c r="F495" s="72">
        <f>igazgatás!F495+adók!F495+temető!F494+rendezvények!F494+'téli közf.'!F490+hosszúi.közf.!F495+'út üzemelt.'!F494+közvilágítás!F494+zöldterület!F494+'város-község'!F494+könyvtár!F494+közművelődés!F494+gyermekjólét!F494+'Egyéb szociális'!F494+'NEM KELL!!családseg.'!F494+civilszerv!F494</f>
        <v>3222</v>
      </c>
      <c r="G495" s="72">
        <f>igazgatás!G495+adók!G495+temető!G494+rendezvények!G494+'téli közf.'!G490+hosszúi.közf.!G495+'út üzemelt.'!G494+közvilágítás!G494+zöldterület!G494+'város-község'!G494+könyvtár!G494+közművelődés!G494+gyermekjólét!G494+'Egyéb szociális'!G494+'NEM KELL!!családseg.'!G494+civilszerv!G494</f>
        <v>1393</v>
      </c>
      <c r="H495" s="72">
        <f>igazgatás!H495+adók!H495+temető!H494+rendezvények!H494+'téli közf.'!H490+hosszúi.közf.!H495+'út üzemelt.'!H494+közvilágítás!H494+zöldterület!H494+'város-község'!H494+könyvtár!H494+közművelődés!H494+gyermekjólét!H494+'Egyéb szociális'!H494+'NEM KELL!!családseg.'!H494+civilszerv!H494</f>
        <v>4615</v>
      </c>
      <c r="I495" s="72">
        <f>igazgatás!I495+adók!I495+temető!I494+rendezvények!I494+'téli közf.'!I490+hosszúi.közf.!I495+'út üzemelt.'!I494+közvilágítás!I494+zöldterület!I494+'város-község'!I494+könyvtár!I494+közművelődés!I494+gyermekjólét!I494+'Egyéb szociális'!I494+'NEM KELL!!családseg.'!I494+civilszerv!I494</f>
        <v>5476390</v>
      </c>
      <c r="J495" s="143">
        <f t="shared" si="22"/>
        <v>1186.650054171181</v>
      </c>
      <c r="K495" s="72">
        <f>igazgatás!K495+adók!K495+temető!K494+rendezvények!K494+'téli közf.'!K490+hosszúi.közf.!K495+'út üzemelt.'!K494+közvilágítás!K494+zöldterület!K494+'város-község'!K494+könyvtár!K494+közművelődés!K494+gyermekjólét!K494+'Egyéb szociális'!K494+'NEM KELL!!családseg.'!K494+civilszerv!K494</f>
        <v>7392161</v>
      </c>
      <c r="L495" s="72">
        <f>igazgatás!L495+adók!L495+temető!L494+rendezvények!L494+'téli közf.'!L490+hosszúi.közf.!L495+'út üzemelt.'!L494+közvilágítás!L494+zöldterület!L494+'város-község'!L494+könyvtár!L494+közművelődés!L494+gyermekjólét!L494+'Egyéb szociális'!L494+'NEM KELL!!családseg.'!L494+civilszerv!L494</f>
        <v>-665620</v>
      </c>
      <c r="M495" s="72">
        <f>igazgatás!M495+adók!M495+temető!M494+rendezvények!M494+'téli közf.'!M490+hosszúi.közf.!M495+'út üzemelt.'!M494+közvilágítás!M494+zöldterület!M494+'város-község'!M494+könyvtár!M494+közművelődés!M494+gyermekjólét!M494+'Egyéb szociális'!M494+'NEM KELL!!családseg.'!M494+civilszerv!M494</f>
        <v>6726541</v>
      </c>
      <c r="N495" s="72">
        <f>igazgatás!N495+adók!N495+temető!N494+rendezvények!N494+'téli közf.'!N490+hosszúi.közf.!N495+'út üzemelt.'!N494+közvilágítás!N494+zöldterület!N494+'város-község'!N494+könyvtár!N494+közművelődés!N494+gyermekjólét!N494+'Egyéb szociális'!N494+'NEM KELL!!családseg.'!N494+civilszerv!N494</f>
        <v>3037529</v>
      </c>
      <c r="O495" s="143">
        <f t="shared" si="23"/>
        <v>0.45157369887435461</v>
      </c>
      <c r="P495" s="72">
        <f>igazgatás!P495+adók!P495+temető!P494+rendezvények!P494+'téli közf.'!P490+hosszúi.közf.!P495+'út üzemelt.'!P494+közvilágítás!P494+zöldterület!P494+'város-község'!P494+könyvtár!P494+közművelődés!P494+gyermekjólét!P494+'Egyéb szociális'!P494+'NEM KELL!!családseg.'!P494+civilszerv!P494</f>
        <v>7392161</v>
      </c>
    </row>
    <row r="496" spans="1:16" s="80" customFormat="1" ht="15.75" x14ac:dyDescent="0.25">
      <c r="A496" s="384" t="s">
        <v>429</v>
      </c>
      <c r="B496" s="384"/>
      <c r="C496" s="7" t="s">
        <v>749</v>
      </c>
      <c r="D496" s="19" t="s">
        <v>750</v>
      </c>
      <c r="E496" s="33"/>
      <c r="F496" s="71">
        <f>igazgatás!F496+adók!F496+temető!F495+rendezvények!F495+'téli közf.'!F491+hosszúi.közf.!F496+'út üzemelt.'!F495+közvilágítás!F495+zöldterület!F495+'város-község'!F495+könyvtár!F495+közművelődés!F495+gyermekjólét!F495+'Egyéb szociális'!F495+'NEM KELL!!családseg.'!F495+civilszerv!F495</f>
        <v>0</v>
      </c>
      <c r="G496" s="71">
        <f>igazgatás!G496+adók!G496+temető!G495+rendezvények!G495+'téli közf.'!G491+hosszúi.közf.!G496+'út üzemelt.'!G495+közvilágítás!G495+zöldterület!G495+'város-község'!G495+könyvtár!G495+közművelődés!G495+gyermekjólét!G495+'Egyéb szociális'!G495+'NEM KELL!!családseg.'!G495+civilszerv!G495</f>
        <v>0</v>
      </c>
      <c r="H496" s="71">
        <f>igazgatás!H496+adók!H496+temető!H495+rendezvények!H495+'téli közf.'!H491+hosszúi.közf.!H496+'út üzemelt.'!H495+közvilágítás!H495+zöldterület!H495+'város-község'!H495+könyvtár!H495+közművelődés!H495+gyermekjólét!H495+'Egyéb szociális'!H495+'NEM KELL!!családseg.'!H495+civilszerv!H495</f>
        <v>0</v>
      </c>
      <c r="I496" s="71">
        <f>igazgatás!I496+adók!I496+temető!I495+rendezvények!I495+'téli közf.'!I491+hosszúi.közf.!I496+'út üzemelt.'!I495+közvilágítás!I495+zöldterület!I495+'város-község'!I495+könyvtár!I495+közművelődés!I495+gyermekjólét!I495+'Egyéb szociális'!I495+'NEM KELL!!családseg.'!I495+civilszerv!I495</f>
        <v>18031331</v>
      </c>
      <c r="J496" s="143" t="str">
        <f t="shared" si="22"/>
        <v xml:space="preserve"> </v>
      </c>
      <c r="K496" s="71">
        <f>igazgatás!K496+adók!K496+temető!K495+rendezvények!K495+'téli közf.'!K491+hosszúi.közf.!K496+'út üzemelt.'!K495+közvilágítás!K495+zöldterület!K495+'város-község'!K495+könyvtár!K495+közművelődés!K495+gyermekjólét!K495+'Egyéb szociális'!K495+'NEM KELL!!családseg.'!K495+civilszerv!K495</f>
        <v>31495547</v>
      </c>
      <c r="L496" s="71">
        <f>igazgatás!L496+adók!L496+temető!L495+rendezvények!L495+'téli közf.'!L491+hosszúi.közf.!L496+'út üzemelt.'!L495+közvilágítás!L495+zöldterület!L495+'város-község'!L495+könyvtár!L495+közművelődés!L495+gyermekjólét!L495+'Egyéb szociális'!L495+'NEM KELL!!családseg.'!L495+civilszerv!L495</f>
        <v>11052281</v>
      </c>
      <c r="M496" s="71">
        <f>igazgatás!M496+adók!M496+temető!M495+rendezvények!M495+'téli közf.'!M491+hosszúi.közf.!M496+'út üzemelt.'!M495+közvilágítás!M495+zöldterület!M495+'város-község'!M495+könyvtár!M495+közművelődés!M495+gyermekjólét!M495+'Egyéb szociális'!M495+'NEM KELL!!családseg.'!M495+civilszerv!M495</f>
        <v>42547828</v>
      </c>
      <c r="N496" s="71">
        <f>igazgatás!N496+adók!N496+temető!N495+rendezvények!N495+'téli közf.'!N491+hosszúi.közf.!N496+'út üzemelt.'!N495+közvilágítás!N495+zöldterület!N495+'város-község'!N495+könyvtár!N495+közművelődés!N495+gyermekjólét!N495+'Egyéb szociális'!N495+'NEM KELL!!családseg.'!N495+civilszerv!N495</f>
        <v>19059765</v>
      </c>
      <c r="O496" s="133">
        <f t="shared" si="23"/>
        <v>0.44796093939272291</v>
      </c>
      <c r="P496" s="71">
        <f>igazgatás!P496+adók!P496+temető!P495+rendezvények!P495+'téli közf.'!P491+hosszúi.közf.!P496+'út üzemelt.'!P495+közvilágítás!P495+zöldterület!P495+'város-község'!P495+könyvtár!P495+közművelődés!P495+gyermekjólét!P495+'Egyéb szociális'!P495+'NEM KELL!!családseg.'!P495+civilszerv!P495</f>
        <v>31495547</v>
      </c>
    </row>
    <row r="497" spans="1:16" s="80" customFormat="1" ht="15.75" x14ac:dyDescent="0.25">
      <c r="A497" s="384" t="s">
        <v>432</v>
      </c>
      <c r="B497" s="384"/>
      <c r="C497" s="7" t="s">
        <v>751</v>
      </c>
      <c r="D497" s="19" t="s">
        <v>752</v>
      </c>
      <c r="E497" s="33"/>
      <c r="F497" s="71">
        <f>igazgatás!F497+adók!F497+temető!F496+rendezvények!F496+'téli közf.'!F492+hosszúi.közf.!F497+'út üzemelt.'!F496+közvilágítás!F496+zöldterület!F496+'város-község'!F496+könyvtár!F496+közművelődés!F496+gyermekjólét!F496+'Egyéb szociális'!F496+'NEM KELL!!családseg.'!F496+civilszerv!F496</f>
        <v>0</v>
      </c>
      <c r="G497" s="71">
        <f>igazgatás!G497+adók!G497+temető!G496+rendezvények!G496+'téli közf.'!G492+hosszúi.közf.!G497+'út üzemelt.'!G496+közvilágítás!G496+zöldterület!G496+'város-község'!G496+könyvtár!G496+közművelődés!G496+gyermekjólét!G496+'Egyéb szociális'!G496+'NEM KELL!!családseg.'!G496+civilszerv!G496</f>
        <v>0</v>
      </c>
      <c r="H497" s="71">
        <f>igazgatás!H497+adók!H497+temető!H496+rendezvények!H496+'téli közf.'!H492+hosszúi.közf.!H497+'út üzemelt.'!H496+közvilágítás!H496+zöldterület!H496+'város-község'!H496+könyvtár!H496+közművelődés!H496+gyermekjólét!H496+'Egyéb szociális'!H496+'NEM KELL!!családseg.'!H496+civilszerv!H496</f>
        <v>0</v>
      </c>
      <c r="I497" s="71">
        <f>igazgatás!I497+adók!I497+temető!I496+rendezvények!I496+'téli közf.'!I492+hosszúi.közf.!I497+'út üzemelt.'!I496+közvilágítás!I496+zöldterület!I496+'város-község'!I496+könyvtár!I496+közművelődés!I496+gyermekjólét!I496+'Egyéb szociális'!I496+'NEM KELL!!családseg.'!I496+civilszerv!I496</f>
        <v>0</v>
      </c>
      <c r="J497" s="143" t="str">
        <f t="shared" si="22"/>
        <v xml:space="preserve"> </v>
      </c>
      <c r="K497" s="71">
        <f>igazgatás!K497+adók!K497+temető!K496+rendezvények!K496+'téli közf.'!K492+hosszúi.közf.!K497+'út üzemelt.'!K496+közvilágítás!K496+zöldterület!K496+'város-község'!K496+könyvtár!K496+közművelődés!K496+gyermekjólét!K496+'Egyéb szociális'!K496+'NEM KELL!!családseg.'!K496+civilszerv!K496</f>
        <v>0</v>
      </c>
      <c r="L497" s="71">
        <f>igazgatás!L497+adók!L497+temető!L496+rendezvények!L496+'téli közf.'!L492+hosszúi.közf.!L497+'út üzemelt.'!L496+közvilágítás!L496+zöldterület!L496+'város-község'!L496+könyvtár!L496+közművelődés!L496+gyermekjólét!L496+'Egyéb szociális'!L496+'NEM KELL!!családseg.'!L496+civilszerv!L496</f>
        <v>0</v>
      </c>
      <c r="M497" s="71">
        <f>igazgatás!M497+adók!M497+temető!M496+rendezvények!M496+'téli közf.'!M492+hosszúi.közf.!M497+'út üzemelt.'!M496+közvilágítás!M496+zöldterület!M496+'város-község'!M496+könyvtár!M496+közművelődés!M496+gyermekjólét!M496+'Egyéb szociális'!M496+'NEM KELL!!családseg.'!M496+civilszerv!M496</f>
        <v>0</v>
      </c>
      <c r="N497" s="71">
        <f>igazgatás!N497+adók!N497+temető!N496+rendezvények!N496+'téli közf.'!N492+hosszúi.közf.!N497+'út üzemelt.'!N496+közvilágítás!N496+zöldterület!N496+'város-község'!N496+könyvtár!N496+közművelődés!N496+gyermekjólét!N496+'Egyéb szociális'!N496+'NEM KELL!!családseg.'!N496+civilszerv!N496</f>
        <v>0</v>
      </c>
      <c r="O497" s="133" t="str">
        <f t="shared" si="23"/>
        <v xml:space="preserve"> </v>
      </c>
      <c r="P497" s="71">
        <f>igazgatás!P497+adók!P497+temető!P496+rendezvények!P496+'téli közf.'!P492+hosszúi.közf.!P497+'út üzemelt.'!P496+közvilágítás!P496+zöldterület!P496+'város-község'!P496+könyvtár!P496+közművelődés!P496+gyermekjólét!P496+'Egyéb szociális'!P496+'NEM KELL!!családseg.'!P496+civilszerv!P496</f>
        <v>0</v>
      </c>
    </row>
    <row r="498" spans="1:16" s="80" customFormat="1" ht="15.75" x14ac:dyDescent="0.25">
      <c r="A498" s="384" t="s">
        <v>435</v>
      </c>
      <c r="B498" s="384"/>
      <c r="C498" s="7" t="s">
        <v>753</v>
      </c>
      <c r="D498" s="19" t="s">
        <v>754</v>
      </c>
      <c r="E498" s="33"/>
      <c r="F498" s="71">
        <f>igazgatás!F498+adók!F498+temető!F497+rendezvények!F497+'téli közf.'!F493+hosszúi.közf.!F498+'út üzemelt.'!F497+közvilágítás!F497+zöldterület!F497+'város-község'!F497+könyvtár!F497+közművelődés!F497+gyermekjólét!F497+'Egyéb szociális'!F497+'NEM KELL!!családseg.'!F497+civilszerv!F497</f>
        <v>787</v>
      </c>
      <c r="G498" s="71">
        <f>igazgatás!G498+adók!G498+temető!G497+rendezvények!G497+'téli közf.'!G493+hosszúi.közf.!G498+'út üzemelt.'!G497+közvilágítás!G497+zöldterület!G497+'város-község'!G497+könyvtár!G497+közművelődés!G497+gyermekjólét!G497+'Egyéb szociális'!G497+'NEM KELL!!családseg.'!G497+civilszerv!G497</f>
        <v>0</v>
      </c>
      <c r="H498" s="71">
        <f>igazgatás!H498+adók!H498+temető!H497+rendezvények!H497+'téli közf.'!H493+hosszúi.közf.!H498+'út üzemelt.'!H497+közvilágítás!H497+zöldterület!H497+'város-község'!H497+könyvtár!H497+közművelődés!H497+gyermekjólét!H497+'Egyéb szociális'!H497+'NEM KELL!!családseg.'!H497+civilszerv!H497</f>
        <v>787</v>
      </c>
      <c r="I498" s="71">
        <f>igazgatás!I498+adók!I498+temető!I497+rendezvények!I497+'téli közf.'!I493+hosszúi.közf.!I498+'út üzemelt.'!I497+közvilágítás!I497+zöldterület!I497+'város-község'!I497+könyvtár!I497+közművelődés!I497+gyermekjólét!I497+'Egyéb szociális'!I497+'NEM KELL!!családseg.'!I497+civilszerv!I497</f>
        <v>0</v>
      </c>
      <c r="J498" s="143">
        <f t="shared" si="22"/>
        <v>0</v>
      </c>
      <c r="K498" s="71">
        <f>igazgatás!K498+adók!K498+temető!K497+rendezvények!K497+'téli közf.'!K493+hosszúi.közf.!K498+'út üzemelt.'!K497+közvilágítás!K497+zöldterület!K497+'város-község'!K497+könyvtár!K497+közművelődés!K497+gyermekjólét!K497+'Egyéb szociális'!K497+'NEM KELL!!családseg.'!K497+civilszerv!K497</f>
        <v>0</v>
      </c>
      <c r="L498" s="71">
        <f>igazgatás!L498+adók!L498+temető!L497+rendezvények!L497+'téli közf.'!L493+hosszúi.közf.!L498+'út üzemelt.'!L497+közvilágítás!L497+zöldterület!L497+'város-község'!L497+könyvtár!L497+közművelődés!L497+gyermekjólét!L497+'Egyéb szociális'!L497+'NEM KELL!!családseg.'!L497+civilszerv!L497</f>
        <v>0</v>
      </c>
      <c r="M498" s="71">
        <f>igazgatás!M498+adók!M498+temető!M497+rendezvények!M497+'téli közf.'!M493+hosszúi.közf.!M498+'út üzemelt.'!M497+közvilágítás!M497+zöldterület!M497+'város-község'!M497+könyvtár!M497+közművelődés!M497+gyermekjólét!M497+'Egyéb szociális'!M497+'NEM KELL!!családseg.'!M497+civilszerv!M497</f>
        <v>0</v>
      </c>
      <c r="N498" s="71">
        <f>igazgatás!N498+adók!N498+temető!N497+rendezvények!N497+'téli közf.'!N493+hosszúi.közf.!N498+'út üzemelt.'!N497+közvilágítás!N497+zöldterület!N497+'város-község'!N497+könyvtár!N497+közművelődés!N497+gyermekjólét!N497+'Egyéb szociális'!N497+'NEM KELL!!családseg.'!N497+civilszerv!N497</f>
        <v>0</v>
      </c>
      <c r="O498" s="133" t="str">
        <f t="shared" si="23"/>
        <v xml:space="preserve"> </v>
      </c>
      <c r="P498" s="71">
        <f>igazgatás!P498+adók!P498+temető!P497+rendezvények!P497+'téli közf.'!P493+hosszúi.közf.!P498+'út üzemelt.'!P497+közvilágítás!P497+zöldterület!P497+'város-község'!P497+könyvtár!P497+közművelődés!P497+gyermekjólét!P497+'Egyéb szociális'!P497+'NEM KELL!!családseg.'!P497+civilszerv!P497</f>
        <v>0</v>
      </c>
    </row>
    <row r="499" spans="1:16" s="80" customFormat="1" ht="25.5" x14ac:dyDescent="0.25">
      <c r="A499" s="384" t="s">
        <v>438</v>
      </c>
      <c r="B499" s="384"/>
      <c r="C499" s="7" t="s">
        <v>755</v>
      </c>
      <c r="D499" s="19" t="s">
        <v>756</v>
      </c>
      <c r="E499" s="33"/>
      <c r="F499" s="71">
        <f>igazgatás!F499+adók!F499+temető!F498+rendezvények!F498+'téli közf.'!F494+hosszúi.közf.!F499+'út üzemelt.'!F498+közvilágítás!F498+zöldterület!F498+'város-község'!F498+könyvtár!F498+közművelődés!F498+gyermekjólét!F498+'Egyéb szociális'!F498+'NEM KELL!!családseg.'!F498+civilszerv!F498</f>
        <v>213</v>
      </c>
      <c r="G499" s="71">
        <f>igazgatás!G499+adók!G499+temető!G498+rendezvények!G498+'téli közf.'!G494+hosszúi.közf.!G499+'út üzemelt.'!G498+közvilágítás!G498+zöldterület!G498+'város-község'!G498+könyvtár!G498+közművelődés!G498+gyermekjólét!G498+'Egyéb szociális'!G498+'NEM KELL!!családseg.'!G498+civilszerv!G498</f>
        <v>0</v>
      </c>
      <c r="H499" s="71">
        <f>igazgatás!H499+adók!H499+temető!H498+rendezvények!H498+'téli közf.'!H494+hosszúi.közf.!H499+'út üzemelt.'!H498+közvilágítás!H498+zöldterület!H498+'város-község'!H498+könyvtár!H498+közművelődés!H498+gyermekjólét!H498+'Egyéb szociális'!H498+'NEM KELL!!családseg.'!H498+civilszerv!H498</f>
        <v>213</v>
      </c>
      <c r="I499" s="71">
        <f>igazgatás!I499+adók!I499+temető!I498+rendezvények!I498+'téli közf.'!I494+hosszúi.közf.!I499+'út üzemelt.'!I498+közvilágítás!I498+zöldterület!I498+'város-község'!I498+könyvtár!I498+közművelődés!I498+gyermekjólét!I498+'Egyéb szociális'!I498+'NEM KELL!!családseg.'!I498+civilszerv!I498</f>
        <v>4687922</v>
      </c>
      <c r="J499" s="143">
        <f t="shared" si="22"/>
        <v>22009.023474178404</v>
      </c>
      <c r="K499" s="71">
        <f>igazgatás!K499+adók!K499+temető!K498+rendezvények!K498+'téli közf.'!K494+hosszúi.közf.!K499+'út üzemelt.'!K498+közvilágítás!K498+zöldterület!K498+'város-község'!K498+könyvtár!K498+közművelődés!K498+gyermekjólét!K498+'Egyéb szociális'!K498+'NEM KELL!!családseg.'!K498+civilszerv!K498</f>
        <v>8503798</v>
      </c>
      <c r="L499" s="71">
        <f>igazgatás!L499+adók!L499+temető!L498+rendezvények!L498+'téli közf.'!L494+hosszúi.közf.!L499+'út üzemelt.'!L498+közvilágítás!L498+zöldterület!L498+'város-község'!L498+könyvtár!L498+közművelődés!L498+gyermekjólét!L498+'Egyéb szociális'!L498+'NEM KELL!!családseg.'!L498+civilszerv!L498</f>
        <v>3302513</v>
      </c>
      <c r="M499" s="71">
        <f>igazgatás!M499+adók!M499+temető!M498+rendezvények!M498+'téli közf.'!M494+hosszúi.közf.!M499+'út üzemelt.'!M498+közvilágítás!M498+zöldterület!M498+'város-község'!M498+könyvtár!M498+közművelődés!M498+gyermekjólét!M498+'Egyéb szociális'!M498+'NEM KELL!!családseg.'!M498+civilszerv!M498</f>
        <v>11806311</v>
      </c>
      <c r="N499" s="71">
        <f>igazgatás!N499+adók!N499+temető!N498+rendezvények!N498+'téli közf.'!N494+hosszúi.közf.!N499+'út üzemelt.'!N498+közvilágítás!N498+zöldterület!N498+'város-község'!N498+könyvtár!N498+közművelődés!N498+gyermekjólét!N498+'Egyéb szociális'!N498+'NEM KELL!!családseg.'!N498+civilszerv!N498</f>
        <v>5146136</v>
      </c>
      <c r="O499" s="133">
        <f t="shared" si="23"/>
        <v>0.43588009836434088</v>
      </c>
      <c r="P499" s="71">
        <f>igazgatás!P499+adók!P499+temető!P498+rendezvények!P498+'téli közf.'!P494+hosszúi.közf.!P499+'út üzemelt.'!P498+közvilágítás!P498+zöldterület!P498+'város-község'!P498+könyvtár!P498+közművelődés!P498+gyermekjólét!P498+'Egyéb szociális'!P498+'NEM KELL!!családseg.'!P498+civilszerv!P498</f>
        <v>8503798</v>
      </c>
    </row>
    <row r="500" spans="1:16" s="80" customFormat="1" ht="15.75" x14ac:dyDescent="0.25">
      <c r="A500" s="384" t="s">
        <v>441</v>
      </c>
      <c r="B500" s="384"/>
      <c r="C500" s="7" t="s">
        <v>757</v>
      </c>
      <c r="D500" s="19" t="s">
        <v>758</v>
      </c>
      <c r="E500" s="33"/>
      <c r="F500" s="71">
        <f>igazgatás!F500+adók!F500+temető!F499+rendezvények!F499+'téli közf.'!F495+hosszúi.közf.!F500+'út üzemelt.'!F499+közvilágítás!F499+zöldterület!F499+'város-község'!F499+könyvtár!F499+közművelődés!F499+gyermekjólét!F499+'Egyéb szociális'!F499+'NEM KELL!!családseg.'!F499+civilszerv!F499</f>
        <v>1000</v>
      </c>
      <c r="G500" s="71">
        <f>igazgatás!G500+adók!G500+temető!G499+rendezvények!G499+'téli közf.'!G495+hosszúi.közf.!G500+'út üzemelt.'!G499+közvilágítás!G499+zöldterület!G499+'város-község'!G499+könyvtár!G499+közművelődés!G499+gyermekjólét!G499+'Egyéb szociális'!G499+'NEM KELL!!családseg.'!G499+civilszerv!G499</f>
        <v>0</v>
      </c>
      <c r="H500" s="71">
        <f>igazgatás!H500+adók!H500+temető!H499+rendezvények!H499+'téli közf.'!H495+hosszúi.közf.!H500+'út üzemelt.'!H499+közvilágítás!H499+zöldterület!H499+'város-község'!H499+könyvtár!H499+közművelődés!H499+gyermekjólét!H499+'Egyéb szociális'!H499+'NEM KELL!!családseg.'!H499+civilszerv!H499</f>
        <v>1000</v>
      </c>
      <c r="I500" s="72">
        <f>igazgatás!I500+adók!I500+temető!I499+rendezvények!I499+'téli közf.'!I495+hosszúi.közf.!I500+'út üzemelt.'!I499+közvilágítás!I499+zöldterület!I499+'város-község'!I499+könyvtár!I499+közművelődés!I499+gyermekjólét!I499+'Egyéb szociális'!I499+'NEM KELL!!családseg.'!I499+civilszerv!I499</f>
        <v>22719253</v>
      </c>
      <c r="J500" s="143">
        <f t="shared" si="22"/>
        <v>22719.253000000001</v>
      </c>
      <c r="K500" s="72">
        <f>igazgatás!K500+adók!K500+temető!K499+rendezvények!K499+'téli közf.'!K495+hosszúi.közf.!K500+'út üzemelt.'!K499+közvilágítás!K499+zöldterület!K499+'város-község'!K499+könyvtár!K499+közművelődés!K499+gyermekjólét!K499+'Egyéb szociális'!K499+'NEM KELL!!családseg.'!K499+civilszerv!K499</f>
        <v>39999345</v>
      </c>
      <c r="L500" s="72">
        <f>igazgatás!L500+adók!L500+temető!L499+rendezvények!L499+'téli közf.'!L495+hosszúi.közf.!L500+'út üzemelt.'!L499+közvilágítás!L499+zöldterület!L499+'város-község'!L499+könyvtár!L499+közművelődés!L499+gyermekjólét!L499+'Egyéb szociális'!L499+'NEM KELL!!családseg.'!L499+civilszerv!L499</f>
        <v>14354794</v>
      </c>
      <c r="M500" s="72">
        <f>igazgatás!M500+adók!M500+temető!M499+rendezvények!M499+'téli közf.'!M495+hosszúi.közf.!M500+'út üzemelt.'!M499+közvilágítás!M499+zöldterület!M499+'város-község'!M499+könyvtár!M499+közművelődés!M499+gyermekjólét!M499+'Egyéb szociális'!M499+'NEM KELL!!családseg.'!M499+civilszerv!M499</f>
        <v>54354139</v>
      </c>
      <c r="N500" s="72">
        <f>igazgatás!N500+adók!N500+temető!N499+rendezvények!N499+'téli közf.'!N495+hosszúi.közf.!N500+'út üzemelt.'!N499+közvilágítás!N499+zöldterület!N499+'város-község'!N499+könyvtár!N499+közművelődés!N499+gyermekjólét!N499+'Egyéb szociális'!N499+'NEM KELL!!családseg.'!N499+civilszerv!N499</f>
        <v>24205901</v>
      </c>
      <c r="O500" s="143">
        <f t="shared" si="23"/>
        <v>0.44533684914041227</v>
      </c>
      <c r="P500" s="72">
        <f>igazgatás!P500+adók!P500+temető!P499+rendezvények!P499+'téli közf.'!P495+hosszúi.közf.!P500+'út üzemelt.'!P499+közvilágítás!P499+zöldterület!P499+'város-község'!P499+könyvtár!P499+közművelődés!P499+gyermekjólét!P499+'Egyéb szociális'!P499+'NEM KELL!!családseg.'!P499+civilszerv!P499</f>
        <v>39999345</v>
      </c>
    </row>
    <row r="501" spans="1:16" s="80" customFormat="1" ht="25.5" hidden="1" customHeight="1" x14ac:dyDescent="0.25">
      <c r="A501" s="384" t="s">
        <v>443</v>
      </c>
      <c r="B501" s="384"/>
      <c r="C501" s="7" t="s">
        <v>759</v>
      </c>
      <c r="D501" s="19" t="s">
        <v>760</v>
      </c>
      <c r="E501" s="33"/>
      <c r="F501" s="71">
        <f>igazgatás!F501+adók!F501+temető!F500+rendezvények!F500+'téli közf.'!F496+hosszúi.közf.!F501+'út üzemelt.'!F500+közvilágítás!F500+zöldterület!F500+'város-község'!F500+könyvtár!F500+közművelődés!F500+gyermekjólét!F500+'Egyéb szociális'!F500+'NEM KELL!!családseg.'!F500+civilszerv!F500</f>
        <v>0</v>
      </c>
      <c r="G501" s="71">
        <f>igazgatás!G501+adók!G501+temető!G500+rendezvények!G500+'téli közf.'!G496+hosszúi.közf.!G501+'út üzemelt.'!G500+közvilágítás!G500+zöldterület!G500+'város-község'!G500+könyvtár!G500+közművelődés!G500+gyermekjólét!G500+'Egyéb szociális'!G500+'NEM KELL!!családseg.'!G500+civilszerv!G500</f>
        <v>0</v>
      </c>
      <c r="H501" s="71">
        <f>igazgatás!H501+adók!H501+temető!H500+rendezvények!H500+'téli közf.'!H496+hosszúi.közf.!H501+'út üzemelt.'!H500+közvilágítás!H500+zöldterület!H500+'város-község'!H500+könyvtár!H500+közművelődés!H500+gyermekjólét!H500+'Egyéb szociális'!H500+'NEM KELL!!családseg.'!H500+civilszerv!H500</f>
        <v>0</v>
      </c>
      <c r="I501" s="71">
        <f>igazgatás!I501+adók!I501+temető!I500+rendezvények!I500+'téli közf.'!I496+hosszúi.közf.!I501+'út üzemelt.'!I500+közvilágítás!I500+zöldterület!I500+'város-község'!I500+könyvtár!I500+közművelődés!I500+gyermekjólét!I500+'Egyéb szociális'!I500+'NEM KELL!!családseg.'!I500+civilszerv!I500</f>
        <v>0</v>
      </c>
      <c r="J501" s="143" t="str">
        <f t="shared" si="22"/>
        <v xml:space="preserve"> </v>
      </c>
      <c r="K501" s="71">
        <f>igazgatás!K501+adók!K501+temető!K500+rendezvények!K500+'téli közf.'!K496+hosszúi.közf.!K501+'út üzemelt.'!K500+közvilágítás!K500+zöldterület!K500+'város-község'!K500+könyvtár!K500+közművelődés!K500+gyermekjólét!K500+'Egyéb szociális'!K500+'NEM KELL!!családseg.'!K500+civilszerv!K500</f>
        <v>0</v>
      </c>
      <c r="L501" s="71">
        <f>igazgatás!L501+adók!L501+temető!L500+rendezvények!L500+'téli közf.'!L496+hosszúi.közf.!L501+'út üzemelt.'!L500+közvilágítás!L500+zöldterület!L500+'város-község'!L500+könyvtár!L500+közművelődés!L500+gyermekjólét!L500+'Egyéb szociális'!L500+'NEM KELL!!családseg.'!L500+civilszerv!L500</f>
        <v>0</v>
      </c>
      <c r="M501" s="71">
        <f>igazgatás!M501+adók!M501+temető!M500+rendezvények!M500+'téli közf.'!M496+hosszúi.közf.!M501+'út üzemelt.'!M500+közvilágítás!M500+zöldterület!M500+'város-község'!M500+könyvtár!M500+közművelődés!M500+gyermekjólét!M500+'Egyéb szociális'!M500+'NEM KELL!!családseg.'!M500+civilszerv!M500</f>
        <v>0</v>
      </c>
      <c r="N501" s="71">
        <f>igazgatás!N501+adók!N501+temető!N500+rendezvények!N500+'téli közf.'!N496+hosszúi.közf.!N501+'út üzemelt.'!N500+közvilágítás!N500+zöldterület!N500+'város-község'!N500+könyvtár!N500+közművelődés!N500+gyermekjólét!N500+'Egyéb szociális'!N500+'NEM KELL!!családseg.'!N500+civilszerv!N500</f>
        <v>0</v>
      </c>
      <c r="O501" s="133" t="str">
        <f t="shared" si="23"/>
        <v xml:space="preserve"> </v>
      </c>
      <c r="P501" s="71">
        <f>igazgatás!P501+adók!P501+temető!P500+rendezvények!P500+'téli közf.'!P496+hosszúi.közf.!P501+'út üzemelt.'!P500+közvilágítás!P500+zöldterület!P500+'város-község'!P500+könyvtár!P500+közművelődés!P500+gyermekjólét!P500+'Egyéb szociális'!P500+'NEM KELL!!családseg.'!P500+civilszerv!P500</f>
        <v>0</v>
      </c>
    </row>
    <row r="502" spans="1:16" s="80" customFormat="1" ht="38.25" hidden="1" customHeight="1" x14ac:dyDescent="0.25">
      <c r="A502" s="384" t="s">
        <v>445</v>
      </c>
      <c r="B502" s="384"/>
      <c r="C502" s="7" t="s">
        <v>761</v>
      </c>
      <c r="D502" s="19" t="s">
        <v>762</v>
      </c>
      <c r="E502" s="33"/>
      <c r="F502" s="71">
        <f>igazgatás!F502+adók!F502+temető!F501+rendezvények!F501+'téli közf.'!F497+hosszúi.közf.!F502+'út üzemelt.'!F501+közvilágítás!F501+zöldterület!F501+'város-község'!F501+könyvtár!F501+közművelődés!F501+gyermekjólét!F501+'Egyéb szociális'!F501+'NEM KELL!!családseg.'!F501+civilszerv!F501</f>
        <v>0</v>
      </c>
      <c r="G502" s="71">
        <f>igazgatás!G502+adók!G502+temető!G501+rendezvények!G501+'téli közf.'!G497+hosszúi.közf.!G502+'út üzemelt.'!G501+közvilágítás!G501+zöldterület!G501+'város-község'!G501+könyvtár!G501+közművelődés!G501+gyermekjólét!G501+'Egyéb szociális'!G501+'NEM KELL!!családseg.'!G501+civilszerv!G501</f>
        <v>0</v>
      </c>
      <c r="H502" s="71">
        <f>igazgatás!H502+adók!H502+temető!H501+rendezvények!H501+'téli közf.'!H497+hosszúi.közf.!H502+'út üzemelt.'!H501+közvilágítás!H501+zöldterület!H501+'város-község'!H501+könyvtár!H501+közművelődés!H501+gyermekjólét!H501+'Egyéb szociális'!H501+'NEM KELL!!családseg.'!H501+civilszerv!H501</f>
        <v>0</v>
      </c>
      <c r="I502" s="71">
        <f>igazgatás!I502+adók!I502+temető!I501+rendezvények!I501+'téli közf.'!I497+hosszúi.közf.!I502+'út üzemelt.'!I501+közvilágítás!I501+zöldterület!I501+'város-község'!I501+könyvtár!I501+közművelődés!I501+gyermekjólét!I501+'Egyéb szociális'!I501+'NEM KELL!!családseg.'!I501+civilszerv!I501</f>
        <v>0</v>
      </c>
      <c r="J502" s="143" t="str">
        <f t="shared" si="22"/>
        <v xml:space="preserve"> </v>
      </c>
      <c r="K502" s="71">
        <f>igazgatás!K502+adók!K502+temető!K501+rendezvények!K501+'téli közf.'!K497+hosszúi.közf.!K502+'út üzemelt.'!K501+közvilágítás!K501+zöldterület!K501+'város-község'!K501+könyvtár!K501+közművelődés!K501+gyermekjólét!K501+'Egyéb szociális'!K501+'NEM KELL!!családseg.'!K501+civilszerv!K501</f>
        <v>0</v>
      </c>
      <c r="L502" s="71">
        <f>igazgatás!L502+adók!L502+temető!L501+rendezvények!L501+'téli közf.'!L497+hosszúi.közf.!L502+'út üzemelt.'!L501+közvilágítás!L501+zöldterület!L501+'város-község'!L501+könyvtár!L501+közművelődés!L501+gyermekjólét!L501+'Egyéb szociális'!L501+'NEM KELL!!családseg.'!L501+civilszerv!L501</f>
        <v>0</v>
      </c>
      <c r="M502" s="71">
        <f>igazgatás!M502+adók!M502+temető!M501+rendezvények!M501+'téli közf.'!M497+hosszúi.közf.!M502+'út üzemelt.'!M501+közvilágítás!M501+zöldterület!M501+'város-község'!M501+könyvtár!M501+közművelődés!M501+gyermekjólét!M501+'Egyéb szociális'!M501+'NEM KELL!!családseg.'!M501+civilszerv!M501</f>
        <v>0</v>
      </c>
      <c r="N502" s="71">
        <f>igazgatás!N502+adók!N502+temető!N501+rendezvények!N501+'téli közf.'!N497+hosszúi.közf.!N502+'út üzemelt.'!N501+közvilágítás!N501+zöldterület!N501+'város-község'!N501+könyvtár!N501+közművelődés!N501+gyermekjólét!N501+'Egyéb szociális'!N501+'NEM KELL!!családseg.'!N501+civilszerv!N501</f>
        <v>0</v>
      </c>
      <c r="O502" s="133" t="str">
        <f t="shared" si="23"/>
        <v xml:space="preserve"> </v>
      </c>
      <c r="P502" s="71">
        <f>igazgatás!P502+adók!P502+temető!P501+rendezvények!P501+'téli közf.'!P497+hosszúi.közf.!P502+'út üzemelt.'!P501+közvilágítás!P501+zöldterület!P501+'város-község'!P501+könyvtár!P501+közművelődés!P501+gyermekjólét!P501+'Egyéb szociális'!P501+'NEM KELL!!családseg.'!P501+civilszerv!P501</f>
        <v>0</v>
      </c>
    </row>
    <row r="503" spans="1:16" s="80" customFormat="1" ht="15.75" hidden="1" customHeight="1" x14ac:dyDescent="0.25">
      <c r="A503" s="384" t="s">
        <v>447</v>
      </c>
      <c r="B503" s="384"/>
      <c r="C503" s="7" t="s">
        <v>37</v>
      </c>
      <c r="D503" s="19" t="s">
        <v>762</v>
      </c>
      <c r="E503" s="33"/>
      <c r="F503" s="71">
        <f>igazgatás!F503+adók!F503+temető!F502+rendezvények!F502+'téli közf.'!F498+hosszúi.közf.!F503+'út üzemelt.'!F502+közvilágítás!F502+zöldterület!F502+'város-község'!F502+könyvtár!F502+közművelődés!F502+gyermekjólét!F502+'Egyéb szociális'!F502+'NEM KELL!!családseg.'!F502+civilszerv!F502</f>
        <v>0</v>
      </c>
      <c r="G503" s="71">
        <f>igazgatás!G503+adók!G503+temető!G502+rendezvények!G502+'téli közf.'!G498+hosszúi.közf.!G503+'út üzemelt.'!G502+közvilágítás!G502+zöldterület!G502+'város-község'!G502+könyvtár!G502+közművelődés!G502+gyermekjólét!G502+'Egyéb szociális'!G502+'NEM KELL!!családseg.'!G502+civilszerv!G502</f>
        <v>0</v>
      </c>
      <c r="H503" s="71">
        <f>igazgatás!H503+adók!H503+temető!H502+rendezvények!H502+'téli közf.'!H498+hosszúi.közf.!H503+'út üzemelt.'!H502+közvilágítás!H502+zöldterület!H502+'város-község'!H502+könyvtár!H502+közművelődés!H502+gyermekjólét!H502+'Egyéb szociális'!H502+'NEM KELL!!családseg.'!H502+civilszerv!H502</f>
        <v>0</v>
      </c>
      <c r="I503" s="71">
        <f>igazgatás!I503+adók!I503+temető!I502+rendezvények!I502+'téli közf.'!I498+hosszúi.közf.!I503+'út üzemelt.'!I502+közvilágítás!I502+zöldterület!I502+'város-község'!I502+könyvtár!I502+közművelődés!I502+gyermekjólét!I502+'Egyéb szociális'!I502+'NEM KELL!!családseg.'!I502+civilszerv!I502</f>
        <v>0</v>
      </c>
      <c r="J503" s="143" t="str">
        <f t="shared" si="22"/>
        <v xml:space="preserve"> </v>
      </c>
      <c r="K503" s="71">
        <f>igazgatás!K503+adók!K503+temető!K502+rendezvények!K502+'téli közf.'!K498+hosszúi.közf.!K503+'út üzemelt.'!K502+közvilágítás!K502+zöldterület!K502+'város-község'!K502+könyvtár!K502+közművelődés!K502+gyermekjólét!K502+'Egyéb szociális'!K502+'NEM KELL!!családseg.'!K502+civilszerv!K502</f>
        <v>0</v>
      </c>
      <c r="L503" s="71">
        <f>igazgatás!L503+adók!L503+temető!L502+rendezvények!L502+'téli közf.'!L498+hosszúi.közf.!L503+'út üzemelt.'!L502+közvilágítás!L502+zöldterület!L502+'város-község'!L502+könyvtár!L502+közművelődés!L502+gyermekjólét!L502+'Egyéb szociális'!L502+'NEM KELL!!családseg.'!L502+civilszerv!L502</f>
        <v>0</v>
      </c>
      <c r="M503" s="71">
        <f>igazgatás!M503+adók!M503+temető!M502+rendezvények!M502+'téli közf.'!M498+hosszúi.közf.!M503+'út üzemelt.'!M502+közvilágítás!M502+zöldterület!M502+'város-község'!M502+könyvtár!M502+közművelődés!M502+gyermekjólét!M502+'Egyéb szociális'!M502+'NEM KELL!!családseg.'!M502+civilszerv!M502</f>
        <v>0</v>
      </c>
      <c r="N503" s="71">
        <f>igazgatás!N503+adók!N503+temető!N502+rendezvények!N502+'téli közf.'!N498+hosszúi.közf.!N503+'út üzemelt.'!N502+közvilágítás!N502+zöldterület!N502+'város-község'!N502+könyvtár!N502+közművelődés!N502+gyermekjólét!N502+'Egyéb szociális'!N502+'NEM KELL!!családseg.'!N502+civilszerv!N502</f>
        <v>0</v>
      </c>
      <c r="O503" s="133" t="str">
        <f t="shared" si="23"/>
        <v xml:space="preserve"> </v>
      </c>
      <c r="P503" s="71">
        <f>igazgatás!P503+adók!P503+temető!P502+rendezvények!P502+'téli közf.'!P498+hosszúi.közf.!P503+'út üzemelt.'!P502+közvilágítás!P502+zöldterület!P502+'város-község'!P502+könyvtár!P502+közművelődés!P502+gyermekjólét!P502+'Egyéb szociális'!P502+'NEM KELL!!családseg.'!P502+civilszerv!P502</f>
        <v>0</v>
      </c>
    </row>
    <row r="504" spans="1:16" s="80" customFormat="1" ht="15.75" hidden="1" customHeight="1" x14ac:dyDescent="0.25">
      <c r="A504" s="384" t="s">
        <v>449</v>
      </c>
      <c r="B504" s="384"/>
      <c r="C504" s="7" t="s">
        <v>39</v>
      </c>
      <c r="D504" s="19" t="s">
        <v>762</v>
      </c>
      <c r="E504" s="33"/>
      <c r="F504" s="71">
        <f>igazgatás!F504+adók!F504+temető!F503+rendezvények!F503+'téli közf.'!F499+hosszúi.közf.!F504+'út üzemelt.'!F503+közvilágítás!F503+zöldterület!F503+'város-község'!F503+könyvtár!F503+közművelődés!F503+gyermekjólét!F503+'Egyéb szociális'!F503+'NEM KELL!!családseg.'!F503+civilszerv!F503</f>
        <v>0</v>
      </c>
      <c r="G504" s="71">
        <f>igazgatás!G504+adók!G504+temető!G503+rendezvények!G503+'téli közf.'!G499+hosszúi.közf.!G504+'út üzemelt.'!G503+közvilágítás!G503+zöldterület!G503+'város-község'!G503+könyvtár!G503+közművelődés!G503+gyermekjólét!G503+'Egyéb szociális'!G503+'NEM KELL!!családseg.'!G503+civilszerv!G503</f>
        <v>0</v>
      </c>
      <c r="H504" s="71">
        <f>igazgatás!H504+adók!H504+temető!H503+rendezvények!H503+'téli közf.'!H499+hosszúi.közf.!H504+'út üzemelt.'!H503+közvilágítás!H503+zöldterület!H503+'város-község'!H503+könyvtár!H503+közművelődés!H503+gyermekjólét!H503+'Egyéb szociális'!H503+'NEM KELL!!családseg.'!H503+civilszerv!H503</f>
        <v>0</v>
      </c>
      <c r="I504" s="71">
        <f>igazgatás!I504+adók!I504+temető!I503+rendezvények!I503+'téli közf.'!I499+hosszúi.közf.!I504+'út üzemelt.'!I503+közvilágítás!I503+zöldterület!I503+'város-község'!I503+könyvtár!I503+közművelődés!I503+gyermekjólét!I503+'Egyéb szociális'!I503+'NEM KELL!!családseg.'!I503+civilszerv!I503</f>
        <v>0</v>
      </c>
      <c r="J504" s="143" t="str">
        <f t="shared" si="22"/>
        <v xml:space="preserve"> </v>
      </c>
      <c r="K504" s="71">
        <f>igazgatás!K504+adók!K504+temető!K503+rendezvények!K503+'téli közf.'!K499+hosszúi.közf.!K504+'út üzemelt.'!K503+közvilágítás!K503+zöldterület!K503+'város-község'!K503+könyvtár!K503+közművelődés!K503+gyermekjólét!K503+'Egyéb szociális'!K503+'NEM KELL!!családseg.'!K503+civilszerv!K503</f>
        <v>0</v>
      </c>
      <c r="L504" s="71">
        <f>igazgatás!L504+adók!L504+temető!L503+rendezvények!L503+'téli közf.'!L499+hosszúi.közf.!L504+'út üzemelt.'!L503+közvilágítás!L503+zöldterület!L503+'város-község'!L503+könyvtár!L503+közművelődés!L503+gyermekjólét!L503+'Egyéb szociális'!L503+'NEM KELL!!családseg.'!L503+civilszerv!L503</f>
        <v>0</v>
      </c>
      <c r="M504" s="71">
        <f>igazgatás!M504+adók!M504+temető!M503+rendezvények!M503+'téli közf.'!M499+hosszúi.közf.!M504+'út üzemelt.'!M503+közvilágítás!M503+zöldterület!M503+'város-község'!M503+könyvtár!M503+közművelődés!M503+gyermekjólét!M503+'Egyéb szociális'!M503+'NEM KELL!!családseg.'!M503+civilszerv!M503</f>
        <v>0</v>
      </c>
      <c r="N504" s="71">
        <f>igazgatás!N504+adók!N504+temető!N503+rendezvények!N503+'téli közf.'!N499+hosszúi.közf.!N504+'út üzemelt.'!N503+közvilágítás!N503+zöldterület!N503+'város-község'!N503+könyvtár!N503+közművelődés!N503+gyermekjólét!N503+'Egyéb szociális'!N503+'NEM KELL!!családseg.'!N503+civilszerv!N503</f>
        <v>0</v>
      </c>
      <c r="O504" s="133" t="str">
        <f t="shared" si="23"/>
        <v xml:space="preserve"> </v>
      </c>
      <c r="P504" s="71">
        <f>igazgatás!P504+adók!P504+temető!P503+rendezvények!P503+'téli közf.'!P499+hosszúi.közf.!P504+'út üzemelt.'!P503+közvilágítás!P503+zöldterület!P503+'város-község'!P503+könyvtár!P503+közművelődés!P503+gyermekjólét!P503+'Egyéb szociális'!P503+'NEM KELL!!családseg.'!P503+civilszerv!P503</f>
        <v>0</v>
      </c>
    </row>
    <row r="505" spans="1:16" s="80" customFormat="1" ht="25.5" hidden="1" customHeight="1" x14ac:dyDescent="0.25">
      <c r="A505" s="384" t="s">
        <v>451</v>
      </c>
      <c r="B505" s="384"/>
      <c r="C505" s="7" t="s">
        <v>41</v>
      </c>
      <c r="D505" s="19" t="s">
        <v>762</v>
      </c>
      <c r="E505" s="33"/>
      <c r="F505" s="71">
        <f>igazgatás!F505+adók!F505+temető!F504+rendezvények!F504+'téli közf.'!F500+hosszúi.közf.!F505+'út üzemelt.'!F504+közvilágítás!F504+zöldterület!F504+'város-község'!F504+könyvtár!F504+közművelődés!F504+gyermekjólét!F504+'Egyéb szociális'!F504+'NEM KELL!!családseg.'!F504+civilszerv!F504</f>
        <v>0</v>
      </c>
      <c r="G505" s="71">
        <f>igazgatás!G505+adók!G505+temető!G504+rendezvények!G504+'téli közf.'!G500+hosszúi.közf.!G505+'út üzemelt.'!G504+közvilágítás!G504+zöldterület!G504+'város-község'!G504+könyvtár!G504+közművelődés!G504+gyermekjólét!G504+'Egyéb szociális'!G504+'NEM KELL!!családseg.'!G504+civilszerv!G504</f>
        <v>0</v>
      </c>
      <c r="H505" s="71">
        <f>igazgatás!H505+adók!H505+temető!H504+rendezvények!H504+'téli közf.'!H500+hosszúi.közf.!H505+'út üzemelt.'!H504+közvilágítás!H504+zöldterület!H504+'város-község'!H504+könyvtár!H504+közművelődés!H504+gyermekjólét!H504+'Egyéb szociális'!H504+'NEM KELL!!családseg.'!H504+civilszerv!H504</f>
        <v>0</v>
      </c>
      <c r="I505" s="71">
        <f>igazgatás!I505+adók!I505+temető!I504+rendezvények!I504+'téli közf.'!I500+hosszúi.közf.!I505+'út üzemelt.'!I504+közvilágítás!I504+zöldterület!I504+'város-község'!I504+könyvtár!I504+közművelődés!I504+gyermekjólét!I504+'Egyéb szociális'!I504+'NEM KELL!!családseg.'!I504+civilszerv!I504</f>
        <v>0</v>
      </c>
      <c r="J505" s="143" t="str">
        <f t="shared" si="22"/>
        <v xml:space="preserve"> </v>
      </c>
      <c r="K505" s="71">
        <f>igazgatás!K505+adók!K505+temető!K504+rendezvények!K504+'téli közf.'!K500+hosszúi.közf.!K505+'út üzemelt.'!K504+közvilágítás!K504+zöldterület!K504+'város-község'!K504+könyvtár!K504+közművelődés!K504+gyermekjólét!K504+'Egyéb szociális'!K504+'NEM KELL!!családseg.'!K504+civilszerv!K504</f>
        <v>0</v>
      </c>
      <c r="L505" s="71">
        <f>igazgatás!L505+adók!L505+temető!L504+rendezvények!L504+'téli közf.'!L500+hosszúi.közf.!L505+'út üzemelt.'!L504+közvilágítás!L504+zöldterület!L504+'város-község'!L504+könyvtár!L504+közművelődés!L504+gyermekjólét!L504+'Egyéb szociális'!L504+'NEM KELL!!családseg.'!L504+civilszerv!L504</f>
        <v>0</v>
      </c>
      <c r="M505" s="71">
        <f>igazgatás!M505+adók!M505+temető!M504+rendezvények!M504+'téli közf.'!M500+hosszúi.közf.!M505+'út üzemelt.'!M504+közvilágítás!M504+zöldterület!M504+'város-község'!M504+könyvtár!M504+közművelődés!M504+gyermekjólét!M504+'Egyéb szociális'!M504+'NEM KELL!!családseg.'!M504+civilszerv!M504</f>
        <v>0</v>
      </c>
      <c r="N505" s="71">
        <f>igazgatás!N505+adók!N505+temető!N504+rendezvények!N504+'téli közf.'!N500+hosszúi.közf.!N505+'út üzemelt.'!N504+közvilágítás!N504+zöldterület!N504+'város-község'!N504+könyvtár!N504+közművelődés!N504+gyermekjólét!N504+'Egyéb szociális'!N504+'NEM KELL!!családseg.'!N504+civilszerv!N504</f>
        <v>0</v>
      </c>
      <c r="O505" s="133" t="str">
        <f t="shared" si="23"/>
        <v xml:space="preserve"> </v>
      </c>
      <c r="P505" s="71">
        <f>igazgatás!P505+adók!P505+temető!P504+rendezvények!P504+'téli közf.'!P500+hosszúi.közf.!P505+'út üzemelt.'!P504+közvilágítás!P504+zöldterület!P504+'város-község'!P504+könyvtár!P504+közművelődés!P504+gyermekjólét!P504+'Egyéb szociális'!P504+'NEM KELL!!családseg.'!P504+civilszerv!P504</f>
        <v>0</v>
      </c>
    </row>
    <row r="506" spans="1:16" s="80" customFormat="1" ht="15.75" hidden="1" customHeight="1" x14ac:dyDescent="0.25">
      <c r="A506" s="384" t="s">
        <v>453</v>
      </c>
      <c r="B506" s="384"/>
      <c r="C506" s="7" t="s">
        <v>43</v>
      </c>
      <c r="D506" s="19" t="s">
        <v>762</v>
      </c>
      <c r="E506" s="33"/>
      <c r="F506" s="71">
        <f>igazgatás!F506+adók!F506+temető!F505+rendezvények!F505+'téli közf.'!F501+hosszúi.közf.!F506+'út üzemelt.'!F505+közvilágítás!F505+zöldterület!F505+'város-község'!F505+könyvtár!F505+közművelődés!F505+gyermekjólét!F505+'Egyéb szociális'!F505+'NEM KELL!!családseg.'!F505+civilszerv!F505</f>
        <v>0</v>
      </c>
      <c r="G506" s="71">
        <f>igazgatás!G506+adók!G506+temető!G505+rendezvények!G505+'téli közf.'!G501+hosszúi.közf.!G506+'út üzemelt.'!G505+közvilágítás!G505+zöldterület!G505+'város-község'!G505+könyvtár!G505+közművelődés!G505+gyermekjólét!G505+'Egyéb szociális'!G505+'NEM KELL!!családseg.'!G505+civilszerv!G505</f>
        <v>0</v>
      </c>
      <c r="H506" s="71">
        <f>igazgatás!H506+adók!H506+temető!H505+rendezvények!H505+'téli közf.'!H501+hosszúi.közf.!H506+'út üzemelt.'!H505+közvilágítás!H505+zöldterület!H505+'város-község'!H505+könyvtár!H505+közművelődés!H505+gyermekjólét!H505+'Egyéb szociális'!H505+'NEM KELL!!családseg.'!H505+civilszerv!H505</f>
        <v>0</v>
      </c>
      <c r="I506" s="71">
        <f>igazgatás!I506+adók!I506+temető!I505+rendezvények!I505+'téli közf.'!I501+hosszúi.közf.!I506+'út üzemelt.'!I505+közvilágítás!I505+zöldterület!I505+'város-község'!I505+könyvtár!I505+közművelődés!I505+gyermekjólét!I505+'Egyéb szociális'!I505+'NEM KELL!!családseg.'!I505+civilszerv!I505</f>
        <v>0</v>
      </c>
      <c r="J506" s="143" t="str">
        <f t="shared" si="22"/>
        <v xml:space="preserve"> </v>
      </c>
      <c r="K506" s="71">
        <f>igazgatás!K506+adók!K506+temető!K505+rendezvények!K505+'téli közf.'!K501+hosszúi.közf.!K506+'út üzemelt.'!K505+közvilágítás!K505+zöldterület!K505+'város-község'!K505+könyvtár!K505+közművelődés!K505+gyermekjólét!K505+'Egyéb szociális'!K505+'NEM KELL!!családseg.'!K505+civilszerv!K505</f>
        <v>0</v>
      </c>
      <c r="L506" s="71">
        <f>igazgatás!L506+adók!L506+temető!L505+rendezvények!L505+'téli közf.'!L501+hosszúi.közf.!L506+'út üzemelt.'!L505+közvilágítás!L505+zöldterület!L505+'város-község'!L505+könyvtár!L505+közművelődés!L505+gyermekjólét!L505+'Egyéb szociális'!L505+'NEM KELL!!családseg.'!L505+civilszerv!L505</f>
        <v>0</v>
      </c>
      <c r="M506" s="71">
        <f>igazgatás!M506+adók!M506+temető!M505+rendezvények!M505+'téli közf.'!M501+hosszúi.közf.!M506+'út üzemelt.'!M505+közvilágítás!M505+zöldterület!M505+'város-község'!M505+könyvtár!M505+közművelődés!M505+gyermekjólét!M505+'Egyéb szociális'!M505+'NEM KELL!!családseg.'!M505+civilszerv!M505</f>
        <v>0</v>
      </c>
      <c r="N506" s="71">
        <f>igazgatás!N506+adók!N506+temető!N505+rendezvények!N505+'téli közf.'!N501+hosszúi.közf.!N506+'út üzemelt.'!N505+közvilágítás!N505+zöldterület!N505+'város-község'!N505+könyvtár!N505+közművelődés!N505+gyermekjólét!N505+'Egyéb szociális'!N505+'NEM KELL!!családseg.'!N505+civilszerv!N505</f>
        <v>0</v>
      </c>
      <c r="O506" s="133" t="str">
        <f t="shared" si="23"/>
        <v xml:space="preserve"> </v>
      </c>
      <c r="P506" s="71">
        <f>igazgatás!P506+adók!P506+temető!P505+rendezvények!P505+'téli közf.'!P501+hosszúi.közf.!P506+'út üzemelt.'!P505+közvilágítás!P505+zöldterület!P505+'város-község'!P505+könyvtár!P505+közművelődés!P505+gyermekjólét!P505+'Egyéb szociális'!P505+'NEM KELL!!családseg.'!P505+civilszerv!P505</f>
        <v>0</v>
      </c>
    </row>
    <row r="507" spans="1:16" s="80" customFormat="1" ht="15.75" hidden="1" customHeight="1" x14ac:dyDescent="0.25">
      <c r="A507" s="384" t="s">
        <v>455</v>
      </c>
      <c r="B507" s="384"/>
      <c r="C507" s="7" t="s">
        <v>45</v>
      </c>
      <c r="D507" s="19" t="s">
        <v>762</v>
      </c>
      <c r="E507" s="33"/>
      <c r="F507" s="71">
        <f>igazgatás!F507+adók!F507+temető!F506+rendezvények!F506+'téli közf.'!F502+hosszúi.közf.!F507+'út üzemelt.'!F506+közvilágítás!F506+zöldterület!F506+'város-község'!F506+könyvtár!F506+közművelődés!F506+gyermekjólét!F506+'Egyéb szociális'!F506+'NEM KELL!!családseg.'!F506+civilszerv!F506</f>
        <v>0</v>
      </c>
      <c r="G507" s="71">
        <f>igazgatás!G507+adók!G507+temető!G506+rendezvények!G506+'téli közf.'!G502+hosszúi.közf.!G507+'út üzemelt.'!G506+közvilágítás!G506+zöldterület!G506+'város-község'!G506+könyvtár!G506+közművelődés!G506+gyermekjólét!G506+'Egyéb szociális'!G506+'NEM KELL!!családseg.'!G506+civilszerv!G506</f>
        <v>0</v>
      </c>
      <c r="H507" s="71">
        <f>igazgatás!H507+adók!H507+temető!H506+rendezvények!H506+'téli közf.'!H502+hosszúi.közf.!H507+'út üzemelt.'!H506+közvilágítás!H506+zöldterület!H506+'város-község'!H506+könyvtár!H506+közművelődés!H506+gyermekjólét!H506+'Egyéb szociális'!H506+'NEM KELL!!családseg.'!H506+civilszerv!H506</f>
        <v>0</v>
      </c>
      <c r="I507" s="71">
        <f>igazgatás!I507+adók!I507+temető!I506+rendezvények!I506+'téli közf.'!I502+hosszúi.közf.!I507+'út üzemelt.'!I506+közvilágítás!I506+zöldterület!I506+'város-község'!I506+könyvtár!I506+közművelődés!I506+gyermekjólét!I506+'Egyéb szociális'!I506+'NEM KELL!!családseg.'!I506+civilszerv!I506</f>
        <v>0</v>
      </c>
      <c r="J507" s="143" t="str">
        <f t="shared" si="22"/>
        <v xml:space="preserve"> </v>
      </c>
      <c r="K507" s="71">
        <f>igazgatás!K507+adók!K507+temető!K506+rendezvények!K506+'téli közf.'!K502+hosszúi.közf.!K507+'út üzemelt.'!K506+közvilágítás!K506+zöldterület!K506+'város-község'!K506+könyvtár!K506+közművelődés!K506+gyermekjólét!K506+'Egyéb szociális'!K506+'NEM KELL!!családseg.'!K506+civilszerv!K506</f>
        <v>0</v>
      </c>
      <c r="L507" s="71">
        <f>igazgatás!L507+adók!L507+temető!L506+rendezvények!L506+'téli közf.'!L502+hosszúi.közf.!L507+'út üzemelt.'!L506+közvilágítás!L506+zöldterület!L506+'város-község'!L506+könyvtár!L506+közművelődés!L506+gyermekjólét!L506+'Egyéb szociális'!L506+'NEM KELL!!családseg.'!L506+civilszerv!L506</f>
        <v>0</v>
      </c>
      <c r="M507" s="71">
        <f>igazgatás!M507+adók!M507+temető!M506+rendezvények!M506+'téli közf.'!M502+hosszúi.közf.!M507+'út üzemelt.'!M506+közvilágítás!M506+zöldterület!M506+'város-község'!M506+könyvtár!M506+közművelődés!M506+gyermekjólét!M506+'Egyéb szociális'!M506+'NEM KELL!!családseg.'!M506+civilszerv!M506</f>
        <v>0</v>
      </c>
      <c r="N507" s="71">
        <f>igazgatás!N507+adók!N507+temető!N506+rendezvények!N506+'téli közf.'!N502+hosszúi.közf.!N507+'út üzemelt.'!N506+közvilágítás!N506+zöldterület!N506+'város-község'!N506+könyvtár!N506+közművelődés!N506+gyermekjólét!N506+'Egyéb szociális'!N506+'NEM KELL!!családseg.'!N506+civilszerv!N506</f>
        <v>0</v>
      </c>
      <c r="O507" s="133" t="str">
        <f t="shared" si="23"/>
        <v xml:space="preserve"> </v>
      </c>
      <c r="P507" s="71">
        <f>igazgatás!P507+adók!P507+temető!P506+rendezvények!P506+'téli közf.'!P502+hosszúi.közf.!P507+'út üzemelt.'!P506+közvilágítás!P506+zöldterület!P506+'város-község'!P506+könyvtár!P506+közművelődés!P506+gyermekjólét!P506+'Egyéb szociális'!P506+'NEM KELL!!családseg.'!P506+civilszerv!P506</f>
        <v>0</v>
      </c>
    </row>
    <row r="508" spans="1:16" s="80" customFormat="1" ht="15.75" hidden="1" customHeight="1" x14ac:dyDescent="0.25">
      <c r="A508" s="384" t="s">
        <v>457</v>
      </c>
      <c r="B508" s="384"/>
      <c r="C508" s="7" t="s">
        <v>47</v>
      </c>
      <c r="D508" s="19" t="s">
        <v>762</v>
      </c>
      <c r="E508" s="33"/>
      <c r="F508" s="71">
        <f>igazgatás!F508+adók!F508+temető!F507+rendezvények!F507+'téli közf.'!F503+hosszúi.közf.!F508+'út üzemelt.'!F507+közvilágítás!F507+zöldterület!F507+'város-község'!F507+könyvtár!F507+közművelődés!F507+gyermekjólét!F507+'Egyéb szociális'!F507+'NEM KELL!!családseg.'!F507+civilszerv!F507</f>
        <v>0</v>
      </c>
      <c r="G508" s="71">
        <f>igazgatás!G508+adók!G508+temető!G507+rendezvények!G507+'téli közf.'!G503+hosszúi.közf.!G508+'út üzemelt.'!G507+közvilágítás!G507+zöldterület!G507+'város-község'!G507+könyvtár!G507+közművelődés!G507+gyermekjólét!G507+'Egyéb szociális'!G507+'NEM KELL!!családseg.'!G507+civilszerv!G507</f>
        <v>0</v>
      </c>
      <c r="H508" s="71">
        <f>igazgatás!H508+adók!H508+temető!H507+rendezvények!H507+'téli közf.'!H503+hosszúi.közf.!H508+'út üzemelt.'!H507+közvilágítás!H507+zöldterület!H507+'város-község'!H507+könyvtár!H507+közművelődés!H507+gyermekjólét!H507+'Egyéb szociális'!H507+'NEM KELL!!családseg.'!H507+civilszerv!H507</f>
        <v>0</v>
      </c>
      <c r="I508" s="71">
        <f>igazgatás!I508+adók!I508+temető!I507+rendezvények!I507+'téli közf.'!I503+hosszúi.közf.!I508+'út üzemelt.'!I507+közvilágítás!I507+zöldterület!I507+'város-község'!I507+könyvtár!I507+közművelődés!I507+gyermekjólét!I507+'Egyéb szociális'!I507+'NEM KELL!!családseg.'!I507+civilszerv!I507</f>
        <v>0</v>
      </c>
      <c r="J508" s="143" t="str">
        <f t="shared" si="22"/>
        <v xml:space="preserve"> </v>
      </c>
      <c r="K508" s="71">
        <f>igazgatás!K508+adók!K508+temető!K507+rendezvények!K507+'téli közf.'!K503+hosszúi.közf.!K508+'út üzemelt.'!K507+közvilágítás!K507+zöldterület!K507+'város-község'!K507+könyvtár!K507+közművelődés!K507+gyermekjólét!K507+'Egyéb szociális'!K507+'NEM KELL!!családseg.'!K507+civilszerv!K507</f>
        <v>0</v>
      </c>
      <c r="L508" s="71">
        <f>igazgatás!L508+adók!L508+temető!L507+rendezvények!L507+'téli közf.'!L503+hosszúi.közf.!L508+'út üzemelt.'!L507+közvilágítás!L507+zöldterület!L507+'város-község'!L507+könyvtár!L507+közművelődés!L507+gyermekjólét!L507+'Egyéb szociális'!L507+'NEM KELL!!családseg.'!L507+civilszerv!L507</f>
        <v>0</v>
      </c>
      <c r="M508" s="71">
        <f>igazgatás!M508+adók!M508+temető!M507+rendezvények!M507+'téli közf.'!M503+hosszúi.közf.!M508+'út üzemelt.'!M507+közvilágítás!M507+zöldterület!M507+'város-község'!M507+könyvtár!M507+közművelődés!M507+gyermekjólét!M507+'Egyéb szociális'!M507+'NEM KELL!!családseg.'!M507+civilszerv!M507</f>
        <v>0</v>
      </c>
      <c r="N508" s="71">
        <f>igazgatás!N508+adók!N508+temető!N507+rendezvények!N507+'téli közf.'!N503+hosszúi.közf.!N508+'út üzemelt.'!N507+közvilágítás!N507+zöldterület!N507+'város-község'!N507+könyvtár!N507+közművelődés!N507+gyermekjólét!N507+'Egyéb szociális'!N507+'NEM KELL!!családseg.'!N507+civilszerv!N507</f>
        <v>0</v>
      </c>
      <c r="O508" s="133" t="str">
        <f t="shared" si="23"/>
        <v xml:space="preserve"> </v>
      </c>
      <c r="P508" s="71">
        <f>igazgatás!P508+adók!P508+temető!P507+rendezvények!P507+'téli közf.'!P503+hosszúi.közf.!P508+'út üzemelt.'!P507+közvilágítás!P507+zöldterület!P507+'város-község'!P507+könyvtár!P507+közművelődés!P507+gyermekjólét!P507+'Egyéb szociális'!P507+'NEM KELL!!családseg.'!P507+civilszerv!P507</f>
        <v>0</v>
      </c>
    </row>
    <row r="509" spans="1:16" s="80" customFormat="1" ht="15.75" hidden="1" customHeight="1" x14ac:dyDescent="0.25">
      <c r="A509" s="384" t="s">
        <v>459</v>
      </c>
      <c r="B509" s="384"/>
      <c r="C509" s="7" t="s">
        <v>49</v>
      </c>
      <c r="D509" s="19" t="s">
        <v>762</v>
      </c>
      <c r="E509" s="33"/>
      <c r="F509" s="71">
        <f>igazgatás!F509+adók!F509+temető!F508+rendezvények!F508+'téli közf.'!F504+hosszúi.közf.!F509+'út üzemelt.'!F508+közvilágítás!F508+zöldterület!F508+'város-község'!F508+könyvtár!F508+közművelődés!F508+gyermekjólét!F508+'Egyéb szociális'!F508+'NEM KELL!!családseg.'!F508+civilszerv!F508</f>
        <v>0</v>
      </c>
      <c r="G509" s="71">
        <f>igazgatás!G509+adók!G509+temető!G508+rendezvények!G508+'téli közf.'!G504+hosszúi.közf.!G509+'út üzemelt.'!G508+közvilágítás!G508+zöldterület!G508+'város-község'!G508+könyvtár!G508+közművelődés!G508+gyermekjólét!G508+'Egyéb szociális'!G508+'NEM KELL!!családseg.'!G508+civilszerv!G508</f>
        <v>0</v>
      </c>
      <c r="H509" s="71">
        <f>igazgatás!H509+adók!H509+temető!H508+rendezvények!H508+'téli közf.'!H504+hosszúi.közf.!H509+'út üzemelt.'!H508+közvilágítás!H508+zöldterület!H508+'város-község'!H508+könyvtár!H508+közművelődés!H508+gyermekjólét!H508+'Egyéb szociális'!H508+'NEM KELL!!családseg.'!H508+civilszerv!H508</f>
        <v>0</v>
      </c>
      <c r="I509" s="71">
        <f>igazgatás!I509+adók!I509+temető!I508+rendezvények!I508+'téli közf.'!I504+hosszúi.közf.!I509+'út üzemelt.'!I508+közvilágítás!I508+zöldterület!I508+'város-község'!I508+könyvtár!I508+közművelődés!I508+gyermekjólét!I508+'Egyéb szociális'!I508+'NEM KELL!!családseg.'!I508+civilszerv!I508</f>
        <v>0</v>
      </c>
      <c r="J509" s="143" t="str">
        <f t="shared" si="22"/>
        <v xml:space="preserve"> </v>
      </c>
      <c r="K509" s="71">
        <f>igazgatás!K509+adók!K509+temető!K508+rendezvények!K508+'téli közf.'!K504+hosszúi.közf.!K509+'út üzemelt.'!K508+közvilágítás!K508+zöldterület!K508+'város-község'!K508+könyvtár!K508+közművelődés!K508+gyermekjólét!K508+'Egyéb szociális'!K508+'NEM KELL!!családseg.'!K508+civilszerv!K508</f>
        <v>0</v>
      </c>
      <c r="L509" s="71">
        <f>igazgatás!L509+adók!L509+temető!L508+rendezvények!L508+'téli közf.'!L504+hosszúi.közf.!L509+'út üzemelt.'!L508+közvilágítás!L508+zöldterület!L508+'város-község'!L508+könyvtár!L508+közművelődés!L508+gyermekjólét!L508+'Egyéb szociális'!L508+'NEM KELL!!családseg.'!L508+civilszerv!L508</f>
        <v>0</v>
      </c>
      <c r="M509" s="71">
        <f>igazgatás!M509+adók!M509+temető!M508+rendezvények!M508+'téli közf.'!M504+hosszúi.közf.!M509+'út üzemelt.'!M508+közvilágítás!M508+zöldterület!M508+'város-község'!M508+könyvtár!M508+közművelődés!M508+gyermekjólét!M508+'Egyéb szociális'!M508+'NEM KELL!!családseg.'!M508+civilszerv!M508</f>
        <v>0</v>
      </c>
      <c r="N509" s="71">
        <f>igazgatás!N509+adók!N509+temető!N508+rendezvények!N508+'téli közf.'!N504+hosszúi.közf.!N509+'út üzemelt.'!N508+közvilágítás!N508+zöldterület!N508+'város-község'!N508+könyvtár!N508+közművelődés!N508+gyermekjólét!N508+'Egyéb szociális'!N508+'NEM KELL!!családseg.'!N508+civilszerv!N508</f>
        <v>0</v>
      </c>
      <c r="O509" s="133" t="str">
        <f t="shared" si="23"/>
        <v xml:space="preserve"> </v>
      </c>
      <c r="P509" s="71">
        <f>igazgatás!P509+adók!P509+temető!P508+rendezvények!P508+'téli közf.'!P504+hosszúi.közf.!P509+'út üzemelt.'!P508+közvilágítás!P508+zöldterület!P508+'város-község'!P508+könyvtár!P508+közművelődés!P508+gyermekjólét!P508+'Egyéb szociális'!P508+'NEM KELL!!családseg.'!P508+civilszerv!P508</f>
        <v>0</v>
      </c>
    </row>
    <row r="510" spans="1:16" s="80" customFormat="1" ht="15.75" hidden="1" customHeight="1" x14ac:dyDescent="0.25">
      <c r="A510" s="384" t="s">
        <v>461</v>
      </c>
      <c r="B510" s="384"/>
      <c r="C510" s="7" t="s">
        <v>51</v>
      </c>
      <c r="D510" s="19" t="s">
        <v>762</v>
      </c>
      <c r="E510" s="33"/>
      <c r="F510" s="71">
        <f>igazgatás!F510+adók!F510+temető!F509+rendezvények!F509+'téli közf.'!F505+hosszúi.közf.!F510+'út üzemelt.'!F509+közvilágítás!F509+zöldterület!F509+'város-község'!F509+könyvtár!F509+közművelődés!F509+gyermekjólét!F509+'Egyéb szociális'!F509+'NEM KELL!!családseg.'!F509+civilszerv!F509</f>
        <v>0</v>
      </c>
      <c r="G510" s="71">
        <f>igazgatás!G510+adók!G510+temető!G509+rendezvények!G509+'téli közf.'!G505+hosszúi.közf.!G510+'út üzemelt.'!G509+közvilágítás!G509+zöldterület!G509+'város-község'!G509+könyvtár!G509+közművelődés!G509+gyermekjólét!G509+'Egyéb szociális'!G509+'NEM KELL!!családseg.'!G509+civilszerv!G509</f>
        <v>0</v>
      </c>
      <c r="H510" s="71">
        <f>igazgatás!H510+adók!H510+temető!H509+rendezvények!H509+'téli közf.'!H505+hosszúi.közf.!H510+'út üzemelt.'!H509+közvilágítás!H509+zöldterület!H509+'város-község'!H509+könyvtár!H509+közművelődés!H509+gyermekjólét!H509+'Egyéb szociális'!H509+'NEM KELL!!családseg.'!H509+civilszerv!H509</f>
        <v>0</v>
      </c>
      <c r="I510" s="71">
        <f>igazgatás!I510+adók!I510+temető!I509+rendezvények!I509+'téli közf.'!I505+hosszúi.közf.!I510+'út üzemelt.'!I509+közvilágítás!I509+zöldterület!I509+'város-község'!I509+könyvtár!I509+közművelődés!I509+gyermekjólét!I509+'Egyéb szociális'!I509+'NEM KELL!!családseg.'!I509+civilszerv!I509</f>
        <v>0</v>
      </c>
      <c r="J510" s="143" t="str">
        <f t="shared" si="22"/>
        <v xml:space="preserve"> </v>
      </c>
      <c r="K510" s="71">
        <f>igazgatás!K510+adók!K510+temető!K509+rendezvények!K509+'téli közf.'!K505+hosszúi.közf.!K510+'út üzemelt.'!K509+közvilágítás!K509+zöldterület!K509+'város-község'!K509+könyvtár!K509+közművelődés!K509+gyermekjólét!K509+'Egyéb szociális'!K509+'NEM KELL!!családseg.'!K509+civilszerv!K509</f>
        <v>0</v>
      </c>
      <c r="L510" s="71">
        <f>igazgatás!L510+adók!L510+temető!L509+rendezvények!L509+'téli közf.'!L505+hosszúi.közf.!L510+'út üzemelt.'!L509+közvilágítás!L509+zöldterület!L509+'város-község'!L509+könyvtár!L509+közművelődés!L509+gyermekjólét!L509+'Egyéb szociális'!L509+'NEM KELL!!családseg.'!L509+civilszerv!L509</f>
        <v>0</v>
      </c>
      <c r="M510" s="71">
        <f>igazgatás!M510+adók!M510+temető!M509+rendezvények!M509+'téli közf.'!M505+hosszúi.közf.!M510+'út üzemelt.'!M509+közvilágítás!M509+zöldterület!M509+'város-község'!M509+könyvtár!M509+közművelődés!M509+gyermekjólét!M509+'Egyéb szociális'!M509+'NEM KELL!!családseg.'!M509+civilszerv!M509</f>
        <v>0</v>
      </c>
      <c r="N510" s="71">
        <f>igazgatás!N510+adók!N510+temető!N509+rendezvények!N509+'téli közf.'!N505+hosszúi.közf.!N510+'út üzemelt.'!N509+közvilágítás!N509+zöldterület!N509+'város-község'!N509+könyvtár!N509+közművelődés!N509+gyermekjólét!N509+'Egyéb szociális'!N509+'NEM KELL!!családseg.'!N509+civilszerv!N509</f>
        <v>0</v>
      </c>
      <c r="O510" s="133" t="str">
        <f t="shared" si="23"/>
        <v xml:space="preserve"> </v>
      </c>
      <c r="P510" s="71">
        <f>igazgatás!P510+adók!P510+temető!P509+rendezvények!P509+'téli közf.'!P505+hosszúi.közf.!P510+'út üzemelt.'!P509+közvilágítás!P509+zöldterület!P509+'város-község'!P509+könyvtár!P509+közművelődés!P509+gyermekjólét!P509+'Egyéb szociális'!P509+'NEM KELL!!családseg.'!P509+civilszerv!P509</f>
        <v>0</v>
      </c>
    </row>
    <row r="511" spans="1:16" s="80" customFormat="1" ht="25.5" hidden="1" customHeight="1" x14ac:dyDescent="0.25">
      <c r="A511" s="384" t="s">
        <v>464</v>
      </c>
      <c r="B511" s="384"/>
      <c r="C511" s="7" t="s">
        <v>53</v>
      </c>
      <c r="D511" s="19" t="s">
        <v>762</v>
      </c>
      <c r="E511" s="33"/>
      <c r="F511" s="71">
        <f>igazgatás!F511+adók!F511+temető!F510+rendezvények!F510+'téli közf.'!F506+hosszúi.közf.!F511+'út üzemelt.'!F510+közvilágítás!F510+zöldterület!F510+'város-község'!F510+könyvtár!F510+közművelődés!F510+gyermekjólét!F510+'Egyéb szociális'!F510+'NEM KELL!!családseg.'!F510+civilszerv!F510</f>
        <v>0</v>
      </c>
      <c r="G511" s="71">
        <f>igazgatás!G511+adók!G511+temető!G510+rendezvények!G510+'téli közf.'!G506+hosszúi.közf.!G511+'út üzemelt.'!G510+közvilágítás!G510+zöldterület!G510+'város-község'!G510+könyvtár!G510+közművelődés!G510+gyermekjólét!G510+'Egyéb szociális'!G510+'NEM KELL!!családseg.'!G510+civilszerv!G510</f>
        <v>0</v>
      </c>
      <c r="H511" s="71">
        <f>igazgatás!H511+adók!H511+temető!H510+rendezvények!H510+'téli közf.'!H506+hosszúi.közf.!H511+'út üzemelt.'!H510+közvilágítás!H510+zöldterület!H510+'város-község'!H510+könyvtár!H510+közművelődés!H510+gyermekjólét!H510+'Egyéb szociális'!H510+'NEM KELL!!családseg.'!H510+civilszerv!H510</f>
        <v>0</v>
      </c>
      <c r="I511" s="71">
        <f>igazgatás!I511+adók!I511+temető!I510+rendezvények!I510+'téli közf.'!I506+hosszúi.közf.!I511+'út üzemelt.'!I510+közvilágítás!I510+zöldterület!I510+'város-község'!I510+könyvtár!I510+közművelődés!I510+gyermekjólét!I510+'Egyéb szociális'!I510+'NEM KELL!!családseg.'!I510+civilszerv!I510</f>
        <v>0</v>
      </c>
      <c r="J511" s="143" t="str">
        <f t="shared" si="22"/>
        <v xml:space="preserve"> </v>
      </c>
      <c r="K511" s="71">
        <f>igazgatás!K511+adók!K511+temető!K510+rendezvények!K510+'téli közf.'!K506+hosszúi.közf.!K511+'út üzemelt.'!K510+közvilágítás!K510+zöldterület!K510+'város-község'!K510+könyvtár!K510+közművelődés!K510+gyermekjólét!K510+'Egyéb szociális'!K510+'NEM KELL!!családseg.'!K510+civilszerv!K510</f>
        <v>0</v>
      </c>
      <c r="L511" s="71">
        <f>igazgatás!L511+adók!L511+temető!L510+rendezvények!L510+'téli közf.'!L506+hosszúi.közf.!L511+'út üzemelt.'!L510+közvilágítás!L510+zöldterület!L510+'város-község'!L510+könyvtár!L510+közművelődés!L510+gyermekjólét!L510+'Egyéb szociális'!L510+'NEM KELL!!családseg.'!L510+civilszerv!L510</f>
        <v>0</v>
      </c>
      <c r="M511" s="71">
        <f>igazgatás!M511+adók!M511+temető!M510+rendezvények!M510+'téli közf.'!M506+hosszúi.közf.!M511+'út üzemelt.'!M510+közvilágítás!M510+zöldterület!M510+'város-község'!M510+könyvtár!M510+közművelődés!M510+gyermekjólét!M510+'Egyéb szociális'!M510+'NEM KELL!!családseg.'!M510+civilszerv!M510</f>
        <v>0</v>
      </c>
      <c r="N511" s="71">
        <f>igazgatás!N511+adók!N511+temető!N510+rendezvények!N510+'téli közf.'!N506+hosszúi.közf.!N511+'út üzemelt.'!N510+közvilágítás!N510+zöldterület!N510+'város-község'!N510+könyvtár!N510+közművelődés!N510+gyermekjólét!N510+'Egyéb szociális'!N510+'NEM KELL!!családseg.'!N510+civilszerv!N510</f>
        <v>0</v>
      </c>
      <c r="O511" s="133" t="str">
        <f t="shared" si="23"/>
        <v xml:space="preserve"> </v>
      </c>
      <c r="P511" s="71">
        <f>igazgatás!P511+adók!P511+temető!P510+rendezvények!P510+'téli közf.'!P506+hosszúi.közf.!P511+'út üzemelt.'!P510+közvilágítás!P510+zöldterület!P510+'város-község'!P510+könyvtár!P510+közművelődés!P510+gyermekjólét!P510+'Egyéb szociális'!P510+'NEM KELL!!családseg.'!P510+civilszerv!P510</f>
        <v>0</v>
      </c>
    </row>
    <row r="512" spans="1:16" s="80" customFormat="1" ht="25.5" hidden="1" customHeight="1" x14ac:dyDescent="0.25">
      <c r="A512" s="384" t="s">
        <v>465</v>
      </c>
      <c r="B512" s="384"/>
      <c r="C512" s="7" t="s">
        <v>55</v>
      </c>
      <c r="D512" s="19" t="s">
        <v>762</v>
      </c>
      <c r="E512" s="33"/>
      <c r="F512" s="71">
        <f>igazgatás!F512+adók!F512+temető!F511+rendezvények!F511+'téli közf.'!F507+hosszúi.közf.!F512+'út üzemelt.'!F511+közvilágítás!F511+zöldterület!F511+'város-község'!F511+könyvtár!F511+közművelődés!F511+gyermekjólét!F511+'Egyéb szociális'!F511+'NEM KELL!!családseg.'!F511+civilszerv!F511</f>
        <v>0</v>
      </c>
      <c r="G512" s="71">
        <f>igazgatás!G512+adók!G512+temető!G511+rendezvények!G511+'téli közf.'!G507+hosszúi.közf.!G512+'út üzemelt.'!G511+közvilágítás!G511+zöldterület!G511+'város-község'!G511+könyvtár!G511+közművelődés!G511+gyermekjólét!G511+'Egyéb szociális'!G511+'NEM KELL!!családseg.'!G511+civilszerv!G511</f>
        <v>0</v>
      </c>
      <c r="H512" s="71">
        <f>igazgatás!H512+adók!H512+temető!H511+rendezvények!H511+'téli közf.'!H507+hosszúi.közf.!H512+'út üzemelt.'!H511+közvilágítás!H511+zöldterület!H511+'város-község'!H511+könyvtár!H511+közművelődés!H511+gyermekjólét!H511+'Egyéb szociális'!H511+'NEM KELL!!családseg.'!H511+civilszerv!H511</f>
        <v>0</v>
      </c>
      <c r="I512" s="71">
        <f>igazgatás!I512+adók!I512+temető!I511+rendezvények!I511+'téli közf.'!I507+hosszúi.közf.!I512+'út üzemelt.'!I511+közvilágítás!I511+zöldterület!I511+'város-község'!I511+könyvtár!I511+közművelődés!I511+gyermekjólét!I511+'Egyéb szociális'!I511+'NEM KELL!!családseg.'!I511+civilszerv!I511</f>
        <v>0</v>
      </c>
      <c r="J512" s="143" t="str">
        <f t="shared" si="22"/>
        <v xml:space="preserve"> </v>
      </c>
      <c r="K512" s="71">
        <f>igazgatás!K512+adók!K512+temető!K511+rendezvények!K511+'téli közf.'!K507+hosszúi.közf.!K512+'út üzemelt.'!K511+közvilágítás!K511+zöldterület!K511+'város-község'!K511+könyvtár!K511+közművelődés!K511+gyermekjólét!K511+'Egyéb szociális'!K511+'NEM KELL!!családseg.'!K511+civilszerv!K511</f>
        <v>0</v>
      </c>
      <c r="L512" s="71">
        <f>igazgatás!L512+adók!L512+temető!L511+rendezvények!L511+'téli közf.'!L507+hosszúi.közf.!L512+'út üzemelt.'!L511+közvilágítás!L511+zöldterület!L511+'város-község'!L511+könyvtár!L511+közművelődés!L511+gyermekjólét!L511+'Egyéb szociális'!L511+'NEM KELL!!családseg.'!L511+civilszerv!L511</f>
        <v>0</v>
      </c>
      <c r="M512" s="71">
        <f>igazgatás!M512+adók!M512+temető!M511+rendezvények!M511+'téli közf.'!M507+hosszúi.közf.!M512+'út üzemelt.'!M511+közvilágítás!M511+zöldterület!M511+'város-község'!M511+könyvtár!M511+közművelődés!M511+gyermekjólét!M511+'Egyéb szociális'!M511+'NEM KELL!!családseg.'!M511+civilszerv!M511</f>
        <v>0</v>
      </c>
      <c r="N512" s="71">
        <f>igazgatás!N512+adók!N512+temető!N511+rendezvények!N511+'téli közf.'!N507+hosszúi.közf.!N512+'út üzemelt.'!N511+közvilágítás!N511+zöldterület!N511+'város-község'!N511+könyvtár!N511+közművelődés!N511+gyermekjólét!N511+'Egyéb szociális'!N511+'NEM KELL!!családseg.'!N511+civilszerv!N511</f>
        <v>0</v>
      </c>
      <c r="O512" s="133" t="str">
        <f t="shared" si="23"/>
        <v xml:space="preserve"> </v>
      </c>
      <c r="P512" s="71">
        <f>igazgatás!P512+adók!P512+temető!P511+rendezvények!P511+'téli közf.'!P507+hosszúi.közf.!P512+'út üzemelt.'!P511+közvilágítás!P511+zöldterület!P511+'város-község'!P511+könyvtár!P511+közművelődés!P511+gyermekjólét!P511+'Egyéb szociális'!P511+'NEM KELL!!családseg.'!P511+civilszerv!P511</f>
        <v>0</v>
      </c>
    </row>
    <row r="513" spans="1:16" s="80" customFormat="1" ht="38.25" hidden="1" customHeight="1" x14ac:dyDescent="0.25">
      <c r="A513" s="384" t="s">
        <v>466</v>
      </c>
      <c r="B513" s="384"/>
      <c r="C513" s="7" t="s">
        <v>763</v>
      </c>
      <c r="D513" s="19" t="s">
        <v>764</v>
      </c>
      <c r="E513" s="33"/>
      <c r="F513" s="71">
        <f>igazgatás!F513+adók!F513+temető!F512+rendezvények!F512+'téli közf.'!F508+hosszúi.közf.!F513+'út üzemelt.'!F512+közvilágítás!F512+zöldterület!F512+'város-község'!F512+könyvtár!F512+közművelődés!F512+gyermekjólét!F512+'Egyéb szociális'!F512+'NEM KELL!!családseg.'!F512+civilszerv!F512</f>
        <v>0</v>
      </c>
      <c r="G513" s="71">
        <f>igazgatás!G513+adók!G513+temető!G512+rendezvények!G512+'téli közf.'!G508+hosszúi.közf.!G513+'út üzemelt.'!G512+közvilágítás!G512+zöldterület!G512+'város-község'!G512+könyvtár!G512+közművelődés!G512+gyermekjólét!G512+'Egyéb szociális'!G512+'NEM KELL!!családseg.'!G512+civilszerv!G512</f>
        <v>0</v>
      </c>
      <c r="H513" s="71">
        <f>igazgatás!H513+adók!H513+temető!H512+rendezvények!H512+'téli közf.'!H508+hosszúi.közf.!H513+'út üzemelt.'!H512+közvilágítás!H512+zöldterület!H512+'város-község'!H512+könyvtár!H512+közművelődés!H512+gyermekjólét!H512+'Egyéb szociális'!H512+'NEM KELL!!családseg.'!H512+civilszerv!H512</f>
        <v>0</v>
      </c>
      <c r="I513" s="71">
        <f>igazgatás!I513+adók!I513+temető!I512+rendezvények!I512+'téli közf.'!I508+hosszúi.közf.!I513+'út üzemelt.'!I512+közvilágítás!I512+zöldterület!I512+'város-község'!I512+könyvtár!I512+közművelődés!I512+gyermekjólét!I512+'Egyéb szociális'!I512+'NEM KELL!!családseg.'!I512+civilszerv!I512</f>
        <v>0</v>
      </c>
      <c r="J513" s="143" t="str">
        <f t="shared" si="22"/>
        <v xml:space="preserve"> </v>
      </c>
      <c r="K513" s="71">
        <f>igazgatás!K513+adók!K513+temető!K512+rendezvények!K512+'téli közf.'!K508+hosszúi.közf.!K513+'út üzemelt.'!K512+közvilágítás!K512+zöldterület!K512+'város-község'!K512+könyvtár!K512+közművelődés!K512+gyermekjólét!K512+'Egyéb szociális'!K512+'NEM KELL!!családseg.'!K512+civilszerv!K512</f>
        <v>0</v>
      </c>
      <c r="L513" s="71">
        <f>igazgatás!L513+adók!L513+temető!L512+rendezvények!L512+'téli közf.'!L508+hosszúi.közf.!L513+'út üzemelt.'!L512+közvilágítás!L512+zöldterület!L512+'város-község'!L512+könyvtár!L512+közművelődés!L512+gyermekjólét!L512+'Egyéb szociális'!L512+'NEM KELL!!családseg.'!L512+civilszerv!L512</f>
        <v>0</v>
      </c>
      <c r="M513" s="71">
        <f>igazgatás!M513+adók!M513+temető!M512+rendezvények!M512+'téli közf.'!M508+hosszúi.közf.!M513+'út üzemelt.'!M512+közvilágítás!M512+zöldterület!M512+'város-község'!M512+könyvtár!M512+közművelődés!M512+gyermekjólét!M512+'Egyéb szociális'!M512+'NEM KELL!!családseg.'!M512+civilszerv!M512</f>
        <v>0</v>
      </c>
      <c r="N513" s="71">
        <f>igazgatás!N513+adók!N513+temető!N512+rendezvények!N512+'téli közf.'!N508+hosszúi.közf.!N513+'út üzemelt.'!N512+közvilágítás!N512+zöldterület!N512+'város-község'!N512+könyvtár!N512+közművelődés!N512+gyermekjólét!N512+'Egyéb szociális'!N512+'NEM KELL!!családseg.'!N512+civilszerv!N512</f>
        <v>0</v>
      </c>
      <c r="O513" s="133" t="str">
        <f t="shared" si="23"/>
        <v xml:space="preserve"> </v>
      </c>
      <c r="P513" s="71">
        <f>igazgatás!P513+adók!P513+temető!P512+rendezvények!P512+'téli közf.'!P508+hosszúi.közf.!P513+'út üzemelt.'!P512+közvilágítás!P512+zöldterület!P512+'város-község'!P512+könyvtár!P512+közművelődés!P512+gyermekjólét!P512+'Egyéb szociális'!P512+'NEM KELL!!családseg.'!P512+civilszerv!P512</f>
        <v>0</v>
      </c>
    </row>
    <row r="514" spans="1:16" s="80" customFormat="1" ht="15.75" hidden="1" customHeight="1" x14ac:dyDescent="0.25">
      <c r="A514" s="384" t="s">
        <v>467</v>
      </c>
      <c r="B514" s="384"/>
      <c r="C514" s="7" t="s">
        <v>37</v>
      </c>
      <c r="D514" s="19" t="s">
        <v>764</v>
      </c>
      <c r="E514" s="33"/>
      <c r="F514" s="71">
        <f>igazgatás!F514+adók!F514+temető!F513+rendezvények!F513+'téli közf.'!F509+hosszúi.közf.!F514+'út üzemelt.'!F513+közvilágítás!F513+zöldterület!F513+'város-község'!F513+könyvtár!F513+közművelődés!F513+gyermekjólét!F513+'Egyéb szociális'!F513+'NEM KELL!!családseg.'!F513+civilszerv!F513</f>
        <v>0</v>
      </c>
      <c r="G514" s="71">
        <f>igazgatás!G514+adók!G514+temető!G513+rendezvények!G513+'téli közf.'!G509+hosszúi.közf.!G514+'út üzemelt.'!G513+közvilágítás!G513+zöldterület!G513+'város-község'!G513+könyvtár!G513+közművelődés!G513+gyermekjólét!G513+'Egyéb szociális'!G513+'NEM KELL!!családseg.'!G513+civilszerv!G513</f>
        <v>0</v>
      </c>
      <c r="H514" s="71">
        <f>igazgatás!H514+adók!H514+temető!H513+rendezvények!H513+'téli közf.'!H509+hosszúi.közf.!H514+'út üzemelt.'!H513+közvilágítás!H513+zöldterület!H513+'város-község'!H513+könyvtár!H513+közművelődés!H513+gyermekjólét!H513+'Egyéb szociális'!H513+'NEM KELL!!családseg.'!H513+civilszerv!H513</f>
        <v>0</v>
      </c>
      <c r="I514" s="71">
        <f>igazgatás!I514+adók!I514+temető!I513+rendezvények!I513+'téli közf.'!I509+hosszúi.közf.!I514+'út üzemelt.'!I513+közvilágítás!I513+zöldterület!I513+'város-község'!I513+könyvtár!I513+közművelődés!I513+gyermekjólét!I513+'Egyéb szociális'!I513+'NEM KELL!!családseg.'!I513+civilszerv!I513</f>
        <v>0</v>
      </c>
      <c r="J514" s="143" t="str">
        <f t="shared" si="22"/>
        <v xml:space="preserve"> </v>
      </c>
      <c r="K514" s="71">
        <f>igazgatás!K514+adók!K514+temető!K513+rendezvények!K513+'téli közf.'!K509+hosszúi.közf.!K514+'út üzemelt.'!K513+közvilágítás!K513+zöldterület!K513+'város-község'!K513+könyvtár!K513+közművelődés!K513+gyermekjólét!K513+'Egyéb szociális'!K513+'NEM KELL!!családseg.'!K513+civilszerv!K513</f>
        <v>0</v>
      </c>
      <c r="L514" s="71">
        <f>igazgatás!L514+adók!L514+temető!L513+rendezvények!L513+'téli közf.'!L509+hosszúi.közf.!L514+'út üzemelt.'!L513+közvilágítás!L513+zöldterület!L513+'város-község'!L513+könyvtár!L513+közművelődés!L513+gyermekjólét!L513+'Egyéb szociális'!L513+'NEM KELL!!családseg.'!L513+civilszerv!L513</f>
        <v>0</v>
      </c>
      <c r="M514" s="71">
        <f>igazgatás!M514+adók!M514+temető!M513+rendezvények!M513+'téli közf.'!M509+hosszúi.közf.!M514+'út üzemelt.'!M513+közvilágítás!M513+zöldterület!M513+'város-község'!M513+könyvtár!M513+közművelődés!M513+gyermekjólét!M513+'Egyéb szociális'!M513+'NEM KELL!!családseg.'!M513+civilszerv!M513</f>
        <v>0</v>
      </c>
      <c r="N514" s="71">
        <f>igazgatás!N514+adók!N514+temető!N513+rendezvények!N513+'téli közf.'!N509+hosszúi.közf.!N514+'út üzemelt.'!N513+közvilágítás!N513+zöldterület!N513+'város-község'!N513+könyvtár!N513+közművelődés!N513+gyermekjólét!N513+'Egyéb szociális'!N513+'NEM KELL!!családseg.'!N513+civilszerv!N513</f>
        <v>0</v>
      </c>
      <c r="O514" s="133" t="str">
        <f t="shared" si="23"/>
        <v xml:space="preserve"> </v>
      </c>
      <c r="P514" s="71">
        <f>igazgatás!P514+adók!P514+temető!P513+rendezvények!P513+'téli közf.'!P509+hosszúi.közf.!P514+'út üzemelt.'!P513+közvilágítás!P513+zöldterület!P513+'város-község'!P513+könyvtár!P513+közművelődés!P513+gyermekjólét!P513+'Egyéb szociális'!P513+'NEM KELL!!családseg.'!P513+civilszerv!P513</f>
        <v>0</v>
      </c>
    </row>
    <row r="515" spans="1:16" s="80" customFormat="1" ht="15.75" hidden="1" customHeight="1" x14ac:dyDescent="0.25">
      <c r="A515" s="384" t="s">
        <v>468</v>
      </c>
      <c r="B515" s="384"/>
      <c r="C515" s="7" t="s">
        <v>39</v>
      </c>
      <c r="D515" s="19" t="s">
        <v>764</v>
      </c>
      <c r="E515" s="33"/>
      <c r="F515" s="71">
        <f>igazgatás!F515+adók!F515+temető!F514+rendezvények!F514+'téli közf.'!F510+hosszúi.közf.!F515+'út üzemelt.'!F514+közvilágítás!F514+zöldterület!F514+'város-község'!F514+könyvtár!F514+közművelődés!F514+gyermekjólét!F514+'Egyéb szociális'!F514+'NEM KELL!!családseg.'!F514+civilszerv!F514</f>
        <v>0</v>
      </c>
      <c r="G515" s="71">
        <f>igazgatás!G515+adók!G515+temető!G514+rendezvények!G514+'téli közf.'!G510+hosszúi.közf.!G515+'út üzemelt.'!G514+közvilágítás!G514+zöldterület!G514+'város-község'!G514+könyvtár!G514+közművelődés!G514+gyermekjólét!G514+'Egyéb szociális'!G514+'NEM KELL!!családseg.'!G514+civilszerv!G514</f>
        <v>0</v>
      </c>
      <c r="H515" s="71">
        <f>igazgatás!H515+adók!H515+temető!H514+rendezvények!H514+'téli közf.'!H510+hosszúi.közf.!H515+'út üzemelt.'!H514+közvilágítás!H514+zöldterület!H514+'város-község'!H514+könyvtár!H514+közművelődés!H514+gyermekjólét!H514+'Egyéb szociális'!H514+'NEM KELL!!családseg.'!H514+civilszerv!H514</f>
        <v>0</v>
      </c>
      <c r="I515" s="71">
        <f>igazgatás!I515+adók!I515+temető!I514+rendezvények!I514+'téli közf.'!I510+hosszúi.közf.!I515+'út üzemelt.'!I514+közvilágítás!I514+zöldterület!I514+'város-község'!I514+könyvtár!I514+közművelődés!I514+gyermekjólét!I514+'Egyéb szociális'!I514+'NEM KELL!!családseg.'!I514+civilszerv!I514</f>
        <v>0</v>
      </c>
      <c r="J515" s="143" t="str">
        <f t="shared" si="22"/>
        <v xml:space="preserve"> </v>
      </c>
      <c r="K515" s="71">
        <f>igazgatás!K515+adók!K515+temető!K514+rendezvények!K514+'téli közf.'!K510+hosszúi.közf.!K515+'út üzemelt.'!K514+közvilágítás!K514+zöldterület!K514+'város-község'!K514+könyvtár!K514+közművelődés!K514+gyermekjólét!K514+'Egyéb szociális'!K514+'NEM KELL!!családseg.'!K514+civilszerv!K514</f>
        <v>0</v>
      </c>
      <c r="L515" s="71">
        <f>igazgatás!L515+adók!L515+temető!L514+rendezvények!L514+'téli közf.'!L510+hosszúi.közf.!L515+'út üzemelt.'!L514+közvilágítás!L514+zöldterület!L514+'város-község'!L514+könyvtár!L514+közművelődés!L514+gyermekjólét!L514+'Egyéb szociális'!L514+'NEM KELL!!családseg.'!L514+civilszerv!L514</f>
        <v>0</v>
      </c>
      <c r="M515" s="71">
        <f>igazgatás!M515+adók!M515+temető!M514+rendezvények!M514+'téli közf.'!M510+hosszúi.közf.!M515+'út üzemelt.'!M514+közvilágítás!M514+zöldterület!M514+'város-község'!M514+könyvtár!M514+közművelődés!M514+gyermekjólét!M514+'Egyéb szociális'!M514+'NEM KELL!!családseg.'!M514+civilszerv!M514</f>
        <v>0</v>
      </c>
      <c r="N515" s="71">
        <f>igazgatás!N515+adók!N515+temető!N514+rendezvények!N514+'téli közf.'!N510+hosszúi.közf.!N515+'út üzemelt.'!N514+közvilágítás!N514+zöldterület!N514+'város-község'!N514+könyvtár!N514+közművelődés!N514+gyermekjólét!N514+'Egyéb szociális'!N514+'NEM KELL!!családseg.'!N514+civilszerv!N514</f>
        <v>0</v>
      </c>
      <c r="O515" s="133" t="str">
        <f t="shared" si="23"/>
        <v xml:space="preserve"> </v>
      </c>
      <c r="P515" s="71">
        <f>igazgatás!P515+adók!P515+temető!P514+rendezvények!P514+'téli közf.'!P510+hosszúi.közf.!P515+'út üzemelt.'!P514+közvilágítás!P514+zöldterület!P514+'város-község'!P514+könyvtár!P514+közművelődés!P514+gyermekjólét!P514+'Egyéb szociális'!P514+'NEM KELL!!családseg.'!P514+civilszerv!P514</f>
        <v>0</v>
      </c>
    </row>
    <row r="516" spans="1:16" s="80" customFormat="1" ht="25.5" hidden="1" customHeight="1" x14ac:dyDescent="0.25">
      <c r="A516" s="384" t="s">
        <v>469</v>
      </c>
      <c r="B516" s="384"/>
      <c r="C516" s="7" t="s">
        <v>41</v>
      </c>
      <c r="D516" s="19" t="s">
        <v>764</v>
      </c>
      <c r="E516" s="33"/>
      <c r="F516" s="71">
        <f>igazgatás!F516+adók!F516+temető!F515+rendezvények!F515+'téli közf.'!F511+hosszúi.közf.!F516+'út üzemelt.'!F515+közvilágítás!F515+zöldterület!F515+'város-község'!F515+könyvtár!F515+közművelődés!F515+gyermekjólét!F515+'Egyéb szociális'!F515+'NEM KELL!!családseg.'!F515+civilszerv!F515</f>
        <v>0</v>
      </c>
      <c r="G516" s="71">
        <f>igazgatás!G516+adók!G516+temető!G515+rendezvények!G515+'téli közf.'!G511+hosszúi.közf.!G516+'út üzemelt.'!G515+közvilágítás!G515+zöldterület!G515+'város-község'!G515+könyvtár!G515+közművelődés!G515+gyermekjólét!G515+'Egyéb szociális'!G515+'NEM KELL!!családseg.'!G515+civilszerv!G515</f>
        <v>0</v>
      </c>
      <c r="H516" s="71">
        <f>igazgatás!H516+adók!H516+temető!H515+rendezvények!H515+'téli közf.'!H511+hosszúi.közf.!H516+'út üzemelt.'!H515+közvilágítás!H515+zöldterület!H515+'város-község'!H515+könyvtár!H515+közművelődés!H515+gyermekjólét!H515+'Egyéb szociális'!H515+'NEM KELL!!családseg.'!H515+civilszerv!H515</f>
        <v>0</v>
      </c>
      <c r="I516" s="71">
        <f>igazgatás!I516+adók!I516+temető!I515+rendezvények!I515+'téli közf.'!I511+hosszúi.közf.!I516+'út üzemelt.'!I515+közvilágítás!I515+zöldterület!I515+'város-község'!I515+könyvtár!I515+közművelődés!I515+gyermekjólét!I515+'Egyéb szociális'!I515+'NEM KELL!!családseg.'!I515+civilszerv!I515</f>
        <v>0</v>
      </c>
      <c r="J516" s="143" t="str">
        <f t="shared" si="22"/>
        <v xml:space="preserve"> </v>
      </c>
      <c r="K516" s="71">
        <f>igazgatás!K516+adók!K516+temető!K515+rendezvények!K515+'téli közf.'!K511+hosszúi.közf.!K516+'út üzemelt.'!K515+közvilágítás!K515+zöldterület!K515+'város-község'!K515+könyvtár!K515+közművelődés!K515+gyermekjólét!K515+'Egyéb szociális'!K515+'NEM KELL!!családseg.'!K515+civilszerv!K515</f>
        <v>0</v>
      </c>
      <c r="L516" s="71">
        <f>igazgatás!L516+adók!L516+temető!L515+rendezvények!L515+'téli közf.'!L511+hosszúi.közf.!L516+'út üzemelt.'!L515+közvilágítás!L515+zöldterület!L515+'város-község'!L515+könyvtár!L515+közművelődés!L515+gyermekjólét!L515+'Egyéb szociális'!L515+'NEM KELL!!családseg.'!L515+civilszerv!L515</f>
        <v>0</v>
      </c>
      <c r="M516" s="71">
        <f>igazgatás!M516+adók!M516+temető!M515+rendezvények!M515+'téli közf.'!M511+hosszúi.közf.!M516+'út üzemelt.'!M515+közvilágítás!M515+zöldterület!M515+'város-község'!M515+könyvtár!M515+közművelődés!M515+gyermekjólét!M515+'Egyéb szociális'!M515+'NEM KELL!!családseg.'!M515+civilszerv!M515</f>
        <v>0</v>
      </c>
      <c r="N516" s="71">
        <f>igazgatás!N516+adók!N516+temető!N515+rendezvények!N515+'téli közf.'!N511+hosszúi.közf.!N516+'út üzemelt.'!N515+közvilágítás!N515+zöldterület!N515+'város-község'!N515+könyvtár!N515+közművelődés!N515+gyermekjólét!N515+'Egyéb szociális'!N515+'NEM KELL!!családseg.'!N515+civilszerv!N515</f>
        <v>0</v>
      </c>
      <c r="O516" s="133" t="str">
        <f t="shared" si="23"/>
        <v xml:space="preserve"> </v>
      </c>
      <c r="P516" s="71">
        <f>igazgatás!P516+adók!P516+temető!P515+rendezvények!P515+'téli közf.'!P511+hosszúi.közf.!P516+'út üzemelt.'!P515+közvilágítás!P515+zöldterület!P515+'város-község'!P515+könyvtár!P515+közművelődés!P515+gyermekjólét!P515+'Egyéb szociális'!P515+'NEM KELL!!családseg.'!P515+civilszerv!P515</f>
        <v>0</v>
      </c>
    </row>
    <row r="517" spans="1:16" s="80" customFormat="1" ht="15.75" hidden="1" customHeight="1" x14ac:dyDescent="0.25">
      <c r="A517" s="384" t="s">
        <v>470</v>
      </c>
      <c r="B517" s="384"/>
      <c r="C517" s="7" t="s">
        <v>43</v>
      </c>
      <c r="D517" s="19" t="s">
        <v>764</v>
      </c>
      <c r="E517" s="33"/>
      <c r="F517" s="71">
        <f>igazgatás!F517+adók!F517+temető!F516+rendezvények!F516+'téli közf.'!F512+hosszúi.közf.!F517+'út üzemelt.'!F516+közvilágítás!F516+zöldterület!F516+'város-község'!F516+könyvtár!F516+közművelődés!F516+gyermekjólét!F516+'Egyéb szociális'!F516+'NEM KELL!!családseg.'!F516+civilszerv!F516</f>
        <v>0</v>
      </c>
      <c r="G517" s="71">
        <f>igazgatás!G517+adók!G517+temető!G516+rendezvények!G516+'téli közf.'!G512+hosszúi.közf.!G517+'út üzemelt.'!G516+közvilágítás!G516+zöldterület!G516+'város-község'!G516+könyvtár!G516+közművelődés!G516+gyermekjólét!G516+'Egyéb szociális'!G516+'NEM KELL!!családseg.'!G516+civilszerv!G516</f>
        <v>0</v>
      </c>
      <c r="H517" s="71">
        <f>igazgatás!H517+adók!H517+temető!H516+rendezvények!H516+'téli közf.'!H512+hosszúi.közf.!H517+'út üzemelt.'!H516+közvilágítás!H516+zöldterület!H516+'város-község'!H516+könyvtár!H516+közművelődés!H516+gyermekjólét!H516+'Egyéb szociális'!H516+'NEM KELL!!családseg.'!H516+civilszerv!H516</f>
        <v>0</v>
      </c>
      <c r="I517" s="71">
        <f>igazgatás!I517+adók!I517+temető!I516+rendezvények!I516+'téli közf.'!I512+hosszúi.közf.!I517+'út üzemelt.'!I516+közvilágítás!I516+zöldterület!I516+'város-község'!I516+könyvtár!I516+közművelődés!I516+gyermekjólét!I516+'Egyéb szociális'!I516+'NEM KELL!!családseg.'!I516+civilszerv!I516</f>
        <v>0</v>
      </c>
      <c r="J517" s="143" t="str">
        <f t="shared" si="22"/>
        <v xml:space="preserve"> </v>
      </c>
      <c r="K517" s="71">
        <f>igazgatás!K517+adók!K517+temető!K516+rendezvények!K516+'téli közf.'!K512+hosszúi.közf.!K517+'út üzemelt.'!K516+közvilágítás!K516+zöldterület!K516+'város-község'!K516+könyvtár!K516+közművelődés!K516+gyermekjólét!K516+'Egyéb szociális'!K516+'NEM KELL!!családseg.'!K516+civilszerv!K516</f>
        <v>0</v>
      </c>
      <c r="L517" s="71">
        <f>igazgatás!L517+adók!L517+temető!L516+rendezvények!L516+'téli közf.'!L512+hosszúi.közf.!L517+'út üzemelt.'!L516+közvilágítás!L516+zöldterület!L516+'város-község'!L516+könyvtár!L516+közművelődés!L516+gyermekjólét!L516+'Egyéb szociális'!L516+'NEM KELL!!családseg.'!L516+civilszerv!L516</f>
        <v>0</v>
      </c>
      <c r="M517" s="71">
        <f>igazgatás!M517+adók!M517+temető!M516+rendezvények!M516+'téli közf.'!M512+hosszúi.közf.!M517+'út üzemelt.'!M516+közvilágítás!M516+zöldterület!M516+'város-község'!M516+könyvtár!M516+közművelődés!M516+gyermekjólét!M516+'Egyéb szociális'!M516+'NEM KELL!!családseg.'!M516+civilszerv!M516</f>
        <v>0</v>
      </c>
      <c r="N517" s="71">
        <f>igazgatás!N517+adók!N517+temető!N516+rendezvények!N516+'téli közf.'!N512+hosszúi.közf.!N517+'út üzemelt.'!N516+közvilágítás!N516+zöldterület!N516+'város-község'!N516+könyvtár!N516+közművelődés!N516+gyermekjólét!N516+'Egyéb szociális'!N516+'NEM KELL!!családseg.'!N516+civilszerv!N516</f>
        <v>0</v>
      </c>
      <c r="O517" s="133" t="str">
        <f t="shared" si="23"/>
        <v xml:space="preserve"> </v>
      </c>
      <c r="P517" s="71">
        <f>igazgatás!P517+adók!P517+temető!P516+rendezvények!P516+'téli közf.'!P512+hosszúi.közf.!P517+'út üzemelt.'!P516+közvilágítás!P516+zöldterület!P516+'város-község'!P516+könyvtár!P516+közművelődés!P516+gyermekjólét!P516+'Egyéb szociális'!P516+'NEM KELL!!családseg.'!P516+civilszerv!P516</f>
        <v>0</v>
      </c>
    </row>
    <row r="518" spans="1:16" s="80" customFormat="1" ht="15.75" hidden="1" customHeight="1" x14ac:dyDescent="0.25">
      <c r="A518" s="384" t="s">
        <v>471</v>
      </c>
      <c r="B518" s="384"/>
      <c r="C518" s="7" t="s">
        <v>45</v>
      </c>
      <c r="D518" s="19" t="s">
        <v>764</v>
      </c>
      <c r="E518" s="33"/>
      <c r="F518" s="71">
        <f>igazgatás!F518+adók!F518+temető!F517+rendezvények!F517+'téli közf.'!F513+hosszúi.közf.!F518+'út üzemelt.'!F517+közvilágítás!F517+zöldterület!F517+'város-község'!F517+könyvtár!F517+közművelődés!F517+gyermekjólét!F517+'Egyéb szociális'!F517+'NEM KELL!!családseg.'!F517+civilszerv!F517</f>
        <v>0</v>
      </c>
      <c r="G518" s="71">
        <f>igazgatás!G518+adók!G518+temető!G517+rendezvények!G517+'téli közf.'!G513+hosszúi.közf.!G518+'út üzemelt.'!G517+közvilágítás!G517+zöldterület!G517+'város-község'!G517+könyvtár!G517+közművelődés!G517+gyermekjólét!G517+'Egyéb szociális'!G517+'NEM KELL!!családseg.'!G517+civilszerv!G517</f>
        <v>0</v>
      </c>
      <c r="H518" s="71">
        <f>igazgatás!H518+adók!H518+temető!H517+rendezvények!H517+'téli közf.'!H513+hosszúi.közf.!H518+'út üzemelt.'!H517+közvilágítás!H517+zöldterület!H517+'város-község'!H517+könyvtár!H517+közművelődés!H517+gyermekjólét!H517+'Egyéb szociális'!H517+'NEM KELL!!családseg.'!H517+civilszerv!H517</f>
        <v>0</v>
      </c>
      <c r="I518" s="71">
        <f>igazgatás!I518+adók!I518+temető!I517+rendezvények!I517+'téli közf.'!I513+hosszúi.közf.!I518+'út üzemelt.'!I517+közvilágítás!I517+zöldterület!I517+'város-község'!I517+könyvtár!I517+közművelődés!I517+gyermekjólét!I517+'Egyéb szociális'!I517+'NEM KELL!!családseg.'!I517+civilszerv!I517</f>
        <v>0</v>
      </c>
      <c r="J518" s="143" t="str">
        <f t="shared" si="22"/>
        <v xml:space="preserve"> </v>
      </c>
      <c r="K518" s="71">
        <f>igazgatás!K518+adók!K518+temető!K517+rendezvények!K517+'téli közf.'!K513+hosszúi.közf.!K518+'út üzemelt.'!K517+közvilágítás!K517+zöldterület!K517+'város-község'!K517+könyvtár!K517+közművelődés!K517+gyermekjólét!K517+'Egyéb szociális'!K517+'NEM KELL!!családseg.'!K517+civilszerv!K517</f>
        <v>0</v>
      </c>
      <c r="L518" s="71">
        <f>igazgatás!L518+adók!L518+temető!L517+rendezvények!L517+'téli közf.'!L513+hosszúi.közf.!L518+'út üzemelt.'!L517+közvilágítás!L517+zöldterület!L517+'város-község'!L517+könyvtár!L517+közművelődés!L517+gyermekjólét!L517+'Egyéb szociális'!L517+'NEM KELL!!családseg.'!L517+civilszerv!L517</f>
        <v>0</v>
      </c>
      <c r="M518" s="71">
        <f>igazgatás!M518+adók!M518+temető!M517+rendezvények!M517+'téli közf.'!M513+hosszúi.közf.!M518+'út üzemelt.'!M517+közvilágítás!M517+zöldterület!M517+'város-község'!M517+könyvtár!M517+közművelődés!M517+gyermekjólét!M517+'Egyéb szociális'!M517+'NEM KELL!!családseg.'!M517+civilszerv!M517</f>
        <v>0</v>
      </c>
      <c r="N518" s="71">
        <f>igazgatás!N518+adók!N518+temető!N517+rendezvények!N517+'téli közf.'!N513+hosszúi.közf.!N518+'út üzemelt.'!N517+közvilágítás!N517+zöldterület!N517+'város-község'!N517+könyvtár!N517+közművelődés!N517+gyermekjólét!N517+'Egyéb szociális'!N517+'NEM KELL!!családseg.'!N517+civilszerv!N517</f>
        <v>0</v>
      </c>
      <c r="O518" s="133" t="str">
        <f t="shared" si="23"/>
        <v xml:space="preserve"> </v>
      </c>
      <c r="P518" s="71">
        <f>igazgatás!P518+adók!P518+temető!P517+rendezvények!P517+'téli közf.'!P513+hosszúi.közf.!P518+'út üzemelt.'!P517+közvilágítás!P517+zöldterület!P517+'város-község'!P517+könyvtár!P517+közművelődés!P517+gyermekjólét!P517+'Egyéb szociális'!P517+'NEM KELL!!családseg.'!P517+civilszerv!P517</f>
        <v>0</v>
      </c>
    </row>
    <row r="519" spans="1:16" s="80" customFormat="1" ht="15.75" hidden="1" customHeight="1" x14ac:dyDescent="0.25">
      <c r="A519" s="384" t="s">
        <v>472</v>
      </c>
      <c r="B519" s="384"/>
      <c r="C519" s="7" t="s">
        <v>47</v>
      </c>
      <c r="D519" s="19" t="s">
        <v>764</v>
      </c>
      <c r="E519" s="33"/>
      <c r="F519" s="71">
        <f>igazgatás!F519+adók!F519+temető!F518+rendezvények!F518+'téli közf.'!F514+hosszúi.közf.!F519+'út üzemelt.'!F518+közvilágítás!F518+zöldterület!F518+'város-község'!F518+könyvtár!F518+közművelődés!F518+gyermekjólét!F518+'Egyéb szociális'!F518+'NEM KELL!!családseg.'!F518+civilszerv!F518</f>
        <v>0</v>
      </c>
      <c r="G519" s="71">
        <f>igazgatás!G519+adók!G519+temető!G518+rendezvények!G518+'téli közf.'!G514+hosszúi.közf.!G519+'út üzemelt.'!G518+közvilágítás!G518+zöldterület!G518+'város-község'!G518+könyvtár!G518+közművelődés!G518+gyermekjólét!G518+'Egyéb szociális'!G518+'NEM KELL!!családseg.'!G518+civilszerv!G518</f>
        <v>0</v>
      </c>
      <c r="H519" s="71">
        <f>igazgatás!H519+adók!H519+temető!H518+rendezvények!H518+'téli közf.'!H514+hosszúi.közf.!H519+'út üzemelt.'!H518+közvilágítás!H518+zöldterület!H518+'város-község'!H518+könyvtár!H518+közművelődés!H518+gyermekjólét!H518+'Egyéb szociális'!H518+'NEM KELL!!családseg.'!H518+civilszerv!H518</f>
        <v>0</v>
      </c>
      <c r="I519" s="71">
        <f>igazgatás!I519+adók!I519+temető!I518+rendezvények!I518+'téli közf.'!I514+hosszúi.közf.!I519+'út üzemelt.'!I518+közvilágítás!I518+zöldterület!I518+'város-község'!I518+könyvtár!I518+közművelődés!I518+gyermekjólét!I518+'Egyéb szociális'!I518+'NEM KELL!!családseg.'!I518+civilszerv!I518</f>
        <v>0</v>
      </c>
      <c r="J519" s="143" t="str">
        <f t="shared" si="22"/>
        <v xml:space="preserve"> </v>
      </c>
      <c r="K519" s="71">
        <f>igazgatás!K519+adók!K519+temető!K518+rendezvények!K518+'téli közf.'!K514+hosszúi.közf.!K519+'út üzemelt.'!K518+közvilágítás!K518+zöldterület!K518+'város-község'!K518+könyvtár!K518+közművelődés!K518+gyermekjólét!K518+'Egyéb szociális'!K518+'NEM KELL!!családseg.'!K518+civilszerv!K518</f>
        <v>0</v>
      </c>
      <c r="L519" s="71">
        <f>igazgatás!L519+adók!L519+temető!L518+rendezvények!L518+'téli közf.'!L514+hosszúi.közf.!L519+'út üzemelt.'!L518+közvilágítás!L518+zöldterület!L518+'város-község'!L518+könyvtár!L518+közművelődés!L518+gyermekjólét!L518+'Egyéb szociális'!L518+'NEM KELL!!családseg.'!L518+civilszerv!L518</f>
        <v>0</v>
      </c>
      <c r="M519" s="71">
        <f>igazgatás!M519+adók!M519+temető!M518+rendezvények!M518+'téli közf.'!M514+hosszúi.közf.!M519+'út üzemelt.'!M518+közvilágítás!M518+zöldterület!M518+'város-község'!M518+könyvtár!M518+közművelődés!M518+gyermekjólét!M518+'Egyéb szociális'!M518+'NEM KELL!!családseg.'!M518+civilszerv!M518</f>
        <v>0</v>
      </c>
      <c r="N519" s="71">
        <f>igazgatás!N519+adók!N519+temető!N518+rendezvények!N518+'téli közf.'!N514+hosszúi.közf.!N519+'út üzemelt.'!N518+közvilágítás!N518+zöldterület!N518+'város-község'!N518+könyvtár!N518+közművelődés!N518+gyermekjólét!N518+'Egyéb szociális'!N518+'NEM KELL!!családseg.'!N518+civilszerv!N518</f>
        <v>0</v>
      </c>
      <c r="O519" s="133" t="str">
        <f t="shared" si="23"/>
        <v xml:space="preserve"> </v>
      </c>
      <c r="P519" s="71">
        <f>igazgatás!P519+adók!P519+temető!P518+rendezvények!P518+'téli közf.'!P514+hosszúi.közf.!P519+'út üzemelt.'!P518+közvilágítás!P518+zöldterület!P518+'város-község'!P518+könyvtár!P518+közművelődés!P518+gyermekjólét!P518+'Egyéb szociális'!P518+'NEM KELL!!családseg.'!P518+civilszerv!P518</f>
        <v>0</v>
      </c>
    </row>
    <row r="520" spans="1:16" s="80" customFormat="1" ht="15.75" hidden="1" customHeight="1" x14ac:dyDescent="0.25">
      <c r="A520" s="384" t="s">
        <v>473</v>
      </c>
      <c r="B520" s="384"/>
      <c r="C520" s="7" t="s">
        <v>49</v>
      </c>
      <c r="D520" s="19" t="s">
        <v>764</v>
      </c>
      <c r="E520" s="33"/>
      <c r="F520" s="71">
        <f>igazgatás!F520+adók!F520+temető!F519+rendezvények!F519+'téli közf.'!F515+hosszúi.közf.!F520+'út üzemelt.'!F519+közvilágítás!F519+zöldterület!F519+'város-község'!F519+könyvtár!F519+közművelődés!F519+gyermekjólét!F519+'Egyéb szociális'!F519+'NEM KELL!!családseg.'!F519+civilszerv!F519</f>
        <v>0</v>
      </c>
      <c r="G520" s="71">
        <f>igazgatás!G520+adók!G520+temető!G519+rendezvények!G519+'téli közf.'!G515+hosszúi.közf.!G520+'út üzemelt.'!G519+közvilágítás!G519+zöldterület!G519+'város-község'!G519+könyvtár!G519+közművelődés!G519+gyermekjólét!G519+'Egyéb szociális'!G519+'NEM KELL!!családseg.'!G519+civilszerv!G519</f>
        <v>0</v>
      </c>
      <c r="H520" s="71">
        <f>igazgatás!H520+adók!H520+temető!H519+rendezvények!H519+'téli közf.'!H515+hosszúi.közf.!H520+'út üzemelt.'!H519+közvilágítás!H519+zöldterület!H519+'város-község'!H519+könyvtár!H519+közművelődés!H519+gyermekjólét!H519+'Egyéb szociális'!H519+'NEM KELL!!családseg.'!H519+civilszerv!H519</f>
        <v>0</v>
      </c>
      <c r="I520" s="71">
        <f>igazgatás!I520+adók!I520+temető!I519+rendezvények!I519+'téli közf.'!I515+hosszúi.közf.!I520+'út üzemelt.'!I519+közvilágítás!I519+zöldterület!I519+'város-község'!I519+könyvtár!I519+közművelődés!I519+gyermekjólét!I519+'Egyéb szociális'!I519+'NEM KELL!!családseg.'!I519+civilszerv!I519</f>
        <v>0</v>
      </c>
      <c r="J520" s="143" t="str">
        <f t="shared" si="22"/>
        <v xml:space="preserve"> </v>
      </c>
      <c r="K520" s="71">
        <f>igazgatás!K520+adók!K520+temető!K519+rendezvények!K519+'téli közf.'!K515+hosszúi.közf.!K520+'út üzemelt.'!K519+közvilágítás!K519+zöldterület!K519+'város-község'!K519+könyvtár!K519+közművelődés!K519+gyermekjólét!K519+'Egyéb szociális'!K519+'NEM KELL!!családseg.'!K519+civilszerv!K519</f>
        <v>0</v>
      </c>
      <c r="L520" s="71">
        <f>igazgatás!L520+adók!L520+temető!L519+rendezvények!L519+'téli közf.'!L515+hosszúi.közf.!L520+'út üzemelt.'!L519+közvilágítás!L519+zöldterület!L519+'város-község'!L519+könyvtár!L519+közművelődés!L519+gyermekjólét!L519+'Egyéb szociális'!L519+'NEM KELL!!családseg.'!L519+civilszerv!L519</f>
        <v>0</v>
      </c>
      <c r="M520" s="71">
        <f>igazgatás!M520+adók!M520+temető!M519+rendezvények!M519+'téli közf.'!M515+hosszúi.közf.!M520+'út üzemelt.'!M519+közvilágítás!M519+zöldterület!M519+'város-község'!M519+könyvtár!M519+közművelődés!M519+gyermekjólét!M519+'Egyéb szociális'!M519+'NEM KELL!!családseg.'!M519+civilszerv!M519</f>
        <v>0</v>
      </c>
      <c r="N520" s="71">
        <f>igazgatás!N520+adók!N520+temető!N519+rendezvények!N519+'téli közf.'!N515+hosszúi.közf.!N520+'út üzemelt.'!N519+közvilágítás!N519+zöldterület!N519+'város-község'!N519+könyvtár!N519+közművelődés!N519+gyermekjólét!N519+'Egyéb szociális'!N519+'NEM KELL!!családseg.'!N519+civilszerv!N519</f>
        <v>0</v>
      </c>
      <c r="O520" s="133" t="str">
        <f t="shared" si="23"/>
        <v xml:space="preserve"> </v>
      </c>
      <c r="P520" s="71">
        <f>igazgatás!P520+adók!P520+temető!P519+rendezvények!P519+'téli közf.'!P515+hosszúi.közf.!P520+'út üzemelt.'!P519+közvilágítás!P519+zöldterület!P519+'város-község'!P519+könyvtár!P519+közművelődés!P519+gyermekjólét!P519+'Egyéb szociális'!P519+'NEM KELL!!családseg.'!P519+civilszerv!P519</f>
        <v>0</v>
      </c>
    </row>
    <row r="521" spans="1:16" s="80" customFormat="1" ht="15.75" hidden="1" customHeight="1" x14ac:dyDescent="0.25">
      <c r="A521" s="384" t="s">
        <v>474</v>
      </c>
      <c r="B521" s="384"/>
      <c r="C521" s="7" t="s">
        <v>51</v>
      </c>
      <c r="D521" s="19" t="s">
        <v>764</v>
      </c>
      <c r="E521" s="33"/>
      <c r="F521" s="71">
        <f>igazgatás!F521+adók!F521+temető!F520+rendezvények!F520+'téli közf.'!F516+hosszúi.közf.!F521+'út üzemelt.'!F520+közvilágítás!F520+zöldterület!F520+'város-község'!F520+könyvtár!F520+közművelődés!F520+gyermekjólét!F520+'Egyéb szociális'!F520+'NEM KELL!!családseg.'!F520+civilszerv!F520</f>
        <v>0</v>
      </c>
      <c r="G521" s="71">
        <f>igazgatás!G521+adók!G521+temető!G520+rendezvények!G520+'téli közf.'!G516+hosszúi.közf.!G521+'út üzemelt.'!G520+közvilágítás!G520+zöldterület!G520+'város-község'!G520+könyvtár!G520+közművelődés!G520+gyermekjólét!G520+'Egyéb szociális'!G520+'NEM KELL!!családseg.'!G520+civilszerv!G520</f>
        <v>0</v>
      </c>
      <c r="H521" s="71">
        <f>igazgatás!H521+adók!H521+temető!H520+rendezvények!H520+'téli közf.'!H516+hosszúi.közf.!H521+'út üzemelt.'!H520+közvilágítás!H520+zöldterület!H520+'város-község'!H520+könyvtár!H520+közművelődés!H520+gyermekjólét!H520+'Egyéb szociális'!H520+'NEM KELL!!családseg.'!H520+civilszerv!H520</f>
        <v>0</v>
      </c>
      <c r="I521" s="71">
        <f>igazgatás!I521+adók!I521+temető!I520+rendezvények!I520+'téli közf.'!I516+hosszúi.közf.!I521+'út üzemelt.'!I520+közvilágítás!I520+zöldterület!I520+'város-község'!I520+könyvtár!I520+közművelődés!I520+gyermekjólét!I520+'Egyéb szociális'!I520+'NEM KELL!!családseg.'!I520+civilszerv!I520</f>
        <v>0</v>
      </c>
      <c r="J521" s="143" t="str">
        <f t="shared" si="22"/>
        <v xml:space="preserve"> </v>
      </c>
      <c r="K521" s="71">
        <f>igazgatás!K521+adók!K521+temető!K520+rendezvények!K520+'téli közf.'!K516+hosszúi.közf.!K521+'út üzemelt.'!K520+közvilágítás!K520+zöldterület!K520+'város-község'!K520+könyvtár!K520+közművelődés!K520+gyermekjólét!K520+'Egyéb szociális'!K520+'NEM KELL!!családseg.'!K520+civilszerv!K520</f>
        <v>0</v>
      </c>
      <c r="L521" s="71">
        <f>igazgatás!L521+adók!L521+temető!L520+rendezvények!L520+'téli közf.'!L516+hosszúi.közf.!L521+'út üzemelt.'!L520+közvilágítás!L520+zöldterület!L520+'város-község'!L520+könyvtár!L520+közművelődés!L520+gyermekjólét!L520+'Egyéb szociális'!L520+'NEM KELL!!családseg.'!L520+civilszerv!L520</f>
        <v>0</v>
      </c>
      <c r="M521" s="71">
        <f>igazgatás!M521+adók!M521+temető!M520+rendezvények!M520+'téli közf.'!M516+hosszúi.közf.!M521+'út üzemelt.'!M520+közvilágítás!M520+zöldterület!M520+'város-község'!M520+könyvtár!M520+közművelődés!M520+gyermekjólét!M520+'Egyéb szociális'!M520+'NEM KELL!!családseg.'!M520+civilszerv!M520</f>
        <v>0</v>
      </c>
      <c r="N521" s="71">
        <f>igazgatás!N521+adók!N521+temető!N520+rendezvények!N520+'téli közf.'!N516+hosszúi.közf.!N521+'út üzemelt.'!N520+közvilágítás!N520+zöldterület!N520+'város-község'!N520+könyvtár!N520+közművelődés!N520+gyermekjólét!N520+'Egyéb szociális'!N520+'NEM KELL!!családseg.'!N520+civilszerv!N520</f>
        <v>0</v>
      </c>
      <c r="O521" s="133" t="str">
        <f t="shared" si="23"/>
        <v xml:space="preserve"> </v>
      </c>
      <c r="P521" s="71">
        <f>igazgatás!P521+adók!P521+temető!P520+rendezvények!P520+'téli közf.'!P516+hosszúi.közf.!P521+'út üzemelt.'!P520+közvilágítás!P520+zöldterület!P520+'város-község'!P520+könyvtár!P520+közművelődés!P520+gyermekjólét!P520+'Egyéb szociális'!P520+'NEM KELL!!családseg.'!P520+civilszerv!P520</f>
        <v>0</v>
      </c>
    </row>
    <row r="522" spans="1:16" s="80" customFormat="1" ht="25.5" hidden="1" customHeight="1" x14ac:dyDescent="0.25">
      <c r="A522" s="384" t="s">
        <v>477</v>
      </c>
      <c r="B522" s="384"/>
      <c r="C522" s="7" t="s">
        <v>53</v>
      </c>
      <c r="D522" s="19" t="s">
        <v>764</v>
      </c>
      <c r="E522" s="33"/>
      <c r="F522" s="71">
        <f>igazgatás!F522+adók!F522+temető!F521+rendezvények!F521+'téli közf.'!F517+hosszúi.közf.!F522+'út üzemelt.'!F521+közvilágítás!F521+zöldterület!F521+'város-község'!F521+könyvtár!F521+közművelődés!F521+gyermekjólét!F521+'Egyéb szociális'!F521+'NEM KELL!!családseg.'!F521+civilszerv!F521</f>
        <v>0</v>
      </c>
      <c r="G522" s="71">
        <f>igazgatás!G522+adók!G522+temető!G521+rendezvények!G521+'téli közf.'!G517+hosszúi.közf.!G522+'út üzemelt.'!G521+közvilágítás!G521+zöldterület!G521+'város-község'!G521+könyvtár!G521+közművelődés!G521+gyermekjólét!G521+'Egyéb szociális'!G521+'NEM KELL!!családseg.'!G521+civilszerv!G521</f>
        <v>0</v>
      </c>
      <c r="H522" s="71">
        <f>igazgatás!H522+adók!H522+temető!H521+rendezvények!H521+'téli közf.'!H517+hosszúi.közf.!H522+'út üzemelt.'!H521+közvilágítás!H521+zöldterület!H521+'város-község'!H521+könyvtár!H521+közművelődés!H521+gyermekjólét!H521+'Egyéb szociális'!H521+'NEM KELL!!családseg.'!H521+civilszerv!H521</f>
        <v>0</v>
      </c>
      <c r="I522" s="71">
        <f>igazgatás!I522+adók!I522+temető!I521+rendezvények!I521+'téli közf.'!I517+hosszúi.közf.!I522+'út üzemelt.'!I521+közvilágítás!I521+zöldterület!I521+'város-község'!I521+könyvtár!I521+közművelődés!I521+gyermekjólét!I521+'Egyéb szociális'!I521+'NEM KELL!!családseg.'!I521+civilszerv!I521</f>
        <v>0</v>
      </c>
      <c r="J522" s="143" t="str">
        <f t="shared" si="22"/>
        <v xml:space="preserve"> </v>
      </c>
      <c r="K522" s="71">
        <f>igazgatás!K522+adók!K522+temető!K521+rendezvények!K521+'téli közf.'!K517+hosszúi.közf.!K522+'út üzemelt.'!K521+közvilágítás!K521+zöldterület!K521+'város-község'!K521+könyvtár!K521+közművelődés!K521+gyermekjólét!K521+'Egyéb szociális'!K521+'NEM KELL!!családseg.'!K521+civilszerv!K521</f>
        <v>0</v>
      </c>
      <c r="L522" s="71">
        <f>igazgatás!L522+adók!L522+temető!L521+rendezvények!L521+'téli közf.'!L517+hosszúi.közf.!L522+'út üzemelt.'!L521+közvilágítás!L521+zöldterület!L521+'város-község'!L521+könyvtár!L521+közművelődés!L521+gyermekjólét!L521+'Egyéb szociális'!L521+'NEM KELL!!családseg.'!L521+civilszerv!L521</f>
        <v>0</v>
      </c>
      <c r="M522" s="71">
        <f>igazgatás!M522+adók!M522+temető!M521+rendezvények!M521+'téli közf.'!M517+hosszúi.közf.!M522+'út üzemelt.'!M521+közvilágítás!M521+zöldterület!M521+'város-község'!M521+könyvtár!M521+közművelődés!M521+gyermekjólét!M521+'Egyéb szociális'!M521+'NEM KELL!!családseg.'!M521+civilszerv!M521</f>
        <v>0</v>
      </c>
      <c r="N522" s="71">
        <f>igazgatás!N522+adók!N522+temető!N521+rendezvények!N521+'téli közf.'!N517+hosszúi.közf.!N522+'út üzemelt.'!N521+közvilágítás!N521+zöldterület!N521+'város-község'!N521+könyvtár!N521+közművelődés!N521+gyermekjólét!N521+'Egyéb szociális'!N521+'NEM KELL!!családseg.'!N521+civilszerv!N521</f>
        <v>0</v>
      </c>
      <c r="O522" s="133" t="str">
        <f t="shared" si="23"/>
        <v xml:space="preserve"> </v>
      </c>
      <c r="P522" s="71">
        <f>igazgatás!P522+adók!P522+temető!P521+rendezvények!P521+'téli közf.'!P517+hosszúi.közf.!P522+'út üzemelt.'!P521+közvilágítás!P521+zöldterület!P521+'város-község'!P521+könyvtár!P521+közművelődés!P521+gyermekjólét!P521+'Egyéb szociális'!P521+'NEM KELL!!családseg.'!P521+civilszerv!P521</f>
        <v>0</v>
      </c>
    </row>
    <row r="523" spans="1:16" s="80" customFormat="1" ht="25.5" hidden="1" customHeight="1" x14ac:dyDescent="0.25">
      <c r="A523" s="384" t="s">
        <v>480</v>
      </c>
      <c r="B523" s="384"/>
      <c r="C523" s="7" t="s">
        <v>55</v>
      </c>
      <c r="D523" s="19" t="s">
        <v>764</v>
      </c>
      <c r="E523" s="33"/>
      <c r="F523" s="71">
        <f>igazgatás!F523+adók!F523+temető!F522+rendezvények!F522+'téli közf.'!F518+hosszúi.közf.!F523+'út üzemelt.'!F522+közvilágítás!F522+zöldterület!F522+'város-község'!F522+könyvtár!F522+közművelődés!F522+gyermekjólét!F522+'Egyéb szociális'!F522+'NEM KELL!!családseg.'!F522+civilszerv!F522</f>
        <v>0</v>
      </c>
      <c r="G523" s="71">
        <f>igazgatás!G523+adók!G523+temető!G522+rendezvények!G522+'téli közf.'!G518+hosszúi.közf.!G523+'út üzemelt.'!G522+közvilágítás!G522+zöldterület!G522+'város-község'!G522+könyvtár!G522+közművelődés!G522+gyermekjólét!G522+'Egyéb szociális'!G522+'NEM KELL!!családseg.'!G522+civilszerv!G522</f>
        <v>0</v>
      </c>
      <c r="H523" s="71">
        <f>igazgatás!H523+adók!H523+temető!H522+rendezvények!H522+'téli közf.'!H518+hosszúi.közf.!H523+'út üzemelt.'!H522+közvilágítás!H522+zöldterület!H522+'város-község'!H522+könyvtár!H522+közművelődés!H522+gyermekjólét!H522+'Egyéb szociális'!H522+'NEM KELL!!családseg.'!H522+civilszerv!H522</f>
        <v>0</v>
      </c>
      <c r="I523" s="71">
        <f>igazgatás!I523+adók!I523+temető!I522+rendezvények!I522+'téli közf.'!I518+hosszúi.közf.!I523+'út üzemelt.'!I522+közvilágítás!I522+zöldterület!I522+'város-község'!I522+könyvtár!I522+közművelődés!I522+gyermekjólét!I522+'Egyéb szociális'!I522+'NEM KELL!!családseg.'!I522+civilszerv!I522</f>
        <v>0</v>
      </c>
      <c r="J523" s="143" t="str">
        <f t="shared" si="22"/>
        <v xml:space="preserve"> </v>
      </c>
      <c r="K523" s="71">
        <f>igazgatás!K523+adók!K523+temető!K522+rendezvények!K522+'téli közf.'!K518+hosszúi.közf.!K523+'út üzemelt.'!K522+közvilágítás!K522+zöldterület!K522+'város-község'!K522+könyvtár!K522+közművelődés!K522+gyermekjólét!K522+'Egyéb szociális'!K522+'NEM KELL!!családseg.'!K522+civilszerv!K522</f>
        <v>0</v>
      </c>
      <c r="L523" s="71">
        <f>igazgatás!L523+adók!L523+temető!L522+rendezvények!L522+'téli közf.'!L518+hosszúi.közf.!L523+'út üzemelt.'!L522+közvilágítás!L522+zöldterület!L522+'város-község'!L522+könyvtár!L522+közművelődés!L522+gyermekjólét!L522+'Egyéb szociális'!L522+'NEM KELL!!családseg.'!L522+civilszerv!L522</f>
        <v>0</v>
      </c>
      <c r="M523" s="71">
        <f>igazgatás!M523+adók!M523+temető!M522+rendezvények!M522+'téli közf.'!M518+hosszúi.közf.!M523+'út üzemelt.'!M522+közvilágítás!M522+zöldterület!M522+'város-község'!M522+könyvtár!M522+közművelődés!M522+gyermekjólét!M522+'Egyéb szociális'!M522+'NEM KELL!!családseg.'!M522+civilszerv!M522</f>
        <v>0</v>
      </c>
      <c r="N523" s="71">
        <f>igazgatás!N523+adók!N523+temető!N522+rendezvények!N522+'téli közf.'!N518+hosszúi.közf.!N523+'út üzemelt.'!N522+közvilágítás!N522+zöldterület!N522+'város-község'!N522+könyvtár!N522+közművelődés!N522+gyermekjólét!N522+'Egyéb szociális'!N522+'NEM KELL!!családseg.'!N522+civilszerv!N522</f>
        <v>0</v>
      </c>
      <c r="O523" s="133" t="str">
        <f t="shared" si="23"/>
        <v xml:space="preserve"> </v>
      </c>
      <c r="P523" s="71">
        <f>igazgatás!P523+adók!P523+temető!P522+rendezvények!P522+'téli közf.'!P518+hosszúi.közf.!P523+'út üzemelt.'!P522+közvilágítás!P522+zöldterület!P522+'város-község'!P522+könyvtár!P522+közművelődés!P522+gyermekjólét!P522+'Egyéb szociális'!P522+'NEM KELL!!családseg.'!P522+civilszerv!P522</f>
        <v>0</v>
      </c>
    </row>
    <row r="524" spans="1:16" s="80" customFormat="1" ht="25.5" customHeight="1" x14ac:dyDescent="0.25">
      <c r="A524" s="384" t="s">
        <v>483</v>
      </c>
      <c r="B524" s="384"/>
      <c r="C524" s="7" t="s">
        <v>765</v>
      </c>
      <c r="D524" s="19" t="s">
        <v>766</v>
      </c>
      <c r="E524" s="33"/>
      <c r="F524" s="71">
        <f>igazgatás!F524+adók!F524+temető!F523+rendezvények!F523+'téli közf.'!F519+hosszúi.közf.!F524+'út üzemelt.'!F523+közvilágítás!F523+zöldterület!F523+'város-község'!F523+könyvtár!F523+közművelődés!F523+gyermekjólét!F523+'Egyéb szociális'!F523+'NEM KELL!!családseg.'!F523+civilszerv!F523</f>
        <v>0</v>
      </c>
      <c r="G524" s="71">
        <f>igazgatás!G524+adók!G524+temető!G523+rendezvények!G523+'téli közf.'!G519+hosszúi.közf.!G524+'út üzemelt.'!G523+közvilágítás!G523+zöldterület!G523+'város-község'!G523+könyvtár!G523+közművelődés!G523+gyermekjólét!G523+'Egyéb szociális'!G523+'NEM KELL!!családseg.'!G523+civilszerv!G523</f>
        <v>0</v>
      </c>
      <c r="H524" s="71">
        <f>igazgatás!H524+adók!H524+temető!H523+rendezvények!H523+'téli közf.'!H519+hosszúi.közf.!H524+'út üzemelt.'!H523+közvilágítás!H523+zöldterület!H523+'város-község'!H523+könyvtár!H523+közművelődés!H523+gyermekjólét!H523+'Egyéb szociális'!H523+'NEM KELL!!családseg.'!H523+civilszerv!H523</f>
        <v>0</v>
      </c>
      <c r="I524" s="71">
        <f>igazgatás!I524+adók!I524+temető!I523+rendezvények!I523+'téli közf.'!I519+hosszúi.közf.!I524+'út üzemelt.'!I523+közvilágítás!I523+zöldterület!I523+'város-község'!I523+könyvtár!I523+közművelődés!I523+gyermekjólét!I523+'Egyéb szociális'!I523+'NEM KELL!!családseg.'!I523+civilszerv!I523</f>
        <v>0</v>
      </c>
      <c r="J524" s="143" t="str">
        <f t="shared" si="22"/>
        <v xml:space="preserve"> </v>
      </c>
      <c r="K524" s="71">
        <f>igazgatás!K524+adók!K524+temető!K523+rendezvények!K523+'téli közf.'!K519+hosszúi.közf.!K524+'út üzemelt.'!K523+közvilágítás!K523+zöldterület!K523+'város-község'!K523+könyvtár!K523+közművelődés!K523+gyermekjólét!K523+'Egyéb szociális'!K523+'NEM KELL!!családseg.'!K523+civilszerv!K523</f>
        <v>0</v>
      </c>
      <c r="L524" s="71">
        <f>igazgatás!L524+adók!L524+temető!L523+rendezvények!L523+'téli közf.'!L519+hosszúi.közf.!L524+'út üzemelt.'!L523+közvilágítás!L523+zöldterület!L523+'város-község'!L523+könyvtár!L523+közművelődés!L523+gyermekjólét!L523+'Egyéb szociális'!L523+'NEM KELL!!családseg.'!L523+civilszerv!L523</f>
        <v>0</v>
      </c>
      <c r="M524" s="71">
        <f>igazgatás!M524+adók!M524+temető!M523+rendezvények!M523+'téli közf.'!M519+hosszúi.közf.!M524+'út üzemelt.'!M523+közvilágítás!M523+zöldterület!M523+'város-község'!M523+könyvtár!M523+közművelődés!M523+gyermekjólét!M523+'Egyéb szociális'!M523+'NEM KELL!!családseg.'!M523+civilszerv!M523</f>
        <v>0</v>
      </c>
      <c r="N524" s="71">
        <f>igazgatás!N524+adók!N524+temető!N523+rendezvények!N523+'téli közf.'!N519+hosszúi.közf.!N524+'út üzemelt.'!N523+közvilágítás!N523+zöldterület!N523+'város-község'!N523+könyvtár!N523+közművelődés!N523+gyermekjólét!N523+'Egyéb szociális'!N523+'NEM KELL!!családseg.'!N523+civilszerv!N523</f>
        <v>0</v>
      </c>
      <c r="O524" s="133" t="str">
        <f t="shared" si="23"/>
        <v xml:space="preserve"> </v>
      </c>
      <c r="P524" s="71">
        <f>igazgatás!P524+adók!P524+temető!P523+rendezvények!P523+'téli közf.'!P519+hosszúi.közf.!P524+'út üzemelt.'!P523+közvilágítás!P523+zöldterület!P523+'város-község'!P523+könyvtár!P523+közművelődés!P523+gyermekjólét!P523+'Egyéb szociális'!P523+'NEM KELL!!családseg.'!P523+civilszerv!P523</f>
        <v>0</v>
      </c>
    </row>
    <row r="525" spans="1:16" s="80" customFormat="1" ht="15.75" hidden="1" customHeight="1" x14ac:dyDescent="0.25">
      <c r="A525" s="384" t="s">
        <v>484</v>
      </c>
      <c r="B525" s="384"/>
      <c r="C525" s="7" t="s">
        <v>37</v>
      </c>
      <c r="D525" s="19" t="s">
        <v>766</v>
      </c>
      <c r="E525" s="33"/>
      <c r="F525" s="71">
        <f>igazgatás!F525+adók!F525+temető!F524+rendezvények!F524+'téli közf.'!F520+hosszúi.közf.!F525+'út üzemelt.'!F524+közvilágítás!F524+zöldterület!F524+'város-község'!F524+könyvtár!F524+közművelődés!F524+gyermekjólét!F524+'Egyéb szociális'!F524+'NEM KELL!!családseg.'!F524+civilszerv!F524</f>
        <v>0</v>
      </c>
      <c r="G525" s="71">
        <f>igazgatás!G525+adók!G525+temető!G524+rendezvények!G524+'téli közf.'!G520+hosszúi.közf.!G525+'út üzemelt.'!G524+közvilágítás!G524+zöldterület!G524+'város-község'!G524+könyvtár!G524+közművelődés!G524+gyermekjólét!G524+'Egyéb szociális'!G524+'NEM KELL!!családseg.'!G524+civilszerv!G524</f>
        <v>0</v>
      </c>
      <c r="H525" s="71">
        <f>igazgatás!H525+adók!H525+temető!H524+rendezvények!H524+'téli közf.'!H520+hosszúi.közf.!H525+'út üzemelt.'!H524+közvilágítás!H524+zöldterület!H524+'város-község'!H524+könyvtár!H524+közművelődés!H524+gyermekjólét!H524+'Egyéb szociális'!H524+'NEM KELL!!családseg.'!H524+civilszerv!H524</f>
        <v>0</v>
      </c>
      <c r="I525" s="71">
        <f>igazgatás!I525+adók!I525+temető!I524+rendezvények!I524+'téli közf.'!I520+hosszúi.közf.!I525+'út üzemelt.'!I524+közvilágítás!I524+zöldterület!I524+'város-község'!I524+könyvtár!I524+közművelődés!I524+gyermekjólét!I524+'Egyéb szociális'!I524+'NEM KELL!!családseg.'!I524+civilszerv!I524</f>
        <v>0</v>
      </c>
      <c r="J525" s="143" t="str">
        <f t="shared" si="22"/>
        <v xml:space="preserve"> </v>
      </c>
      <c r="K525" s="71">
        <f>igazgatás!K525+adók!K525+temető!K524+rendezvények!K524+'téli közf.'!K520+hosszúi.közf.!K525+'út üzemelt.'!K524+közvilágítás!K524+zöldterület!K524+'város-község'!K524+könyvtár!K524+közművelődés!K524+gyermekjólét!K524+'Egyéb szociális'!K524+'NEM KELL!!családseg.'!K524+civilszerv!K524</f>
        <v>0</v>
      </c>
      <c r="L525" s="71">
        <f>igazgatás!L525+adók!L525+temető!L524+rendezvények!L524+'téli közf.'!L520+hosszúi.közf.!L525+'út üzemelt.'!L524+közvilágítás!L524+zöldterület!L524+'város-község'!L524+könyvtár!L524+közművelődés!L524+gyermekjólét!L524+'Egyéb szociális'!L524+'NEM KELL!!családseg.'!L524+civilszerv!L524</f>
        <v>0</v>
      </c>
      <c r="M525" s="71">
        <f>igazgatás!M525+adók!M525+temető!M524+rendezvények!M524+'téli közf.'!M520+hosszúi.közf.!M525+'út üzemelt.'!M524+közvilágítás!M524+zöldterület!M524+'város-község'!M524+könyvtár!M524+közművelődés!M524+gyermekjólét!M524+'Egyéb szociális'!M524+'NEM KELL!!családseg.'!M524+civilszerv!M524</f>
        <v>0</v>
      </c>
      <c r="N525" s="71">
        <f>igazgatás!N525+adók!N525+temető!N524+rendezvények!N524+'téli közf.'!N520+hosszúi.közf.!N525+'út üzemelt.'!N524+közvilágítás!N524+zöldterület!N524+'város-község'!N524+könyvtár!N524+közművelődés!N524+gyermekjólét!N524+'Egyéb szociális'!N524+'NEM KELL!!családseg.'!N524+civilszerv!N524</f>
        <v>0</v>
      </c>
      <c r="O525" s="133" t="str">
        <f t="shared" si="23"/>
        <v xml:space="preserve"> </v>
      </c>
      <c r="P525" s="71">
        <f>igazgatás!P525+adók!P525+temető!P524+rendezvények!P524+'téli közf.'!P520+hosszúi.közf.!P525+'út üzemelt.'!P524+közvilágítás!P524+zöldterület!P524+'város-község'!P524+könyvtár!P524+közművelődés!P524+gyermekjólét!P524+'Egyéb szociális'!P524+'NEM KELL!!családseg.'!P524+civilszerv!P524</f>
        <v>0</v>
      </c>
    </row>
    <row r="526" spans="1:16" s="80" customFormat="1" ht="15.75" hidden="1" customHeight="1" x14ac:dyDescent="0.25">
      <c r="A526" s="384" t="s">
        <v>485</v>
      </c>
      <c r="B526" s="384"/>
      <c r="C526" s="7" t="s">
        <v>39</v>
      </c>
      <c r="D526" s="19" t="s">
        <v>766</v>
      </c>
      <c r="E526" s="33"/>
      <c r="F526" s="71">
        <f>igazgatás!F526+adók!F526+temető!F525+rendezvények!F525+'téli közf.'!F521+hosszúi.közf.!F526+'út üzemelt.'!F525+közvilágítás!F525+zöldterület!F525+'város-község'!F525+könyvtár!F525+közművelődés!F525+gyermekjólét!F525+'Egyéb szociális'!F525+'NEM KELL!!családseg.'!F525+civilszerv!F525</f>
        <v>0</v>
      </c>
      <c r="G526" s="71">
        <f>igazgatás!G526+adók!G526+temető!G525+rendezvények!G525+'téli közf.'!G521+hosszúi.közf.!G526+'út üzemelt.'!G525+közvilágítás!G525+zöldterület!G525+'város-község'!G525+könyvtár!G525+közművelődés!G525+gyermekjólét!G525+'Egyéb szociális'!G525+'NEM KELL!!családseg.'!G525+civilszerv!G525</f>
        <v>0</v>
      </c>
      <c r="H526" s="71">
        <f>igazgatás!H526+adók!H526+temető!H525+rendezvények!H525+'téli közf.'!H521+hosszúi.közf.!H526+'út üzemelt.'!H525+közvilágítás!H525+zöldterület!H525+'város-község'!H525+könyvtár!H525+közművelődés!H525+gyermekjólét!H525+'Egyéb szociális'!H525+'NEM KELL!!családseg.'!H525+civilszerv!H525</f>
        <v>0</v>
      </c>
      <c r="I526" s="71">
        <f>igazgatás!I526+adók!I526+temető!I525+rendezvények!I525+'téli közf.'!I521+hosszúi.közf.!I526+'út üzemelt.'!I525+közvilágítás!I525+zöldterület!I525+'város-község'!I525+könyvtár!I525+közművelődés!I525+gyermekjólét!I525+'Egyéb szociális'!I525+'NEM KELL!!családseg.'!I525+civilszerv!I525</f>
        <v>0</v>
      </c>
      <c r="J526" s="143" t="str">
        <f t="shared" si="22"/>
        <v xml:space="preserve"> </v>
      </c>
      <c r="K526" s="71">
        <f>igazgatás!K526+adók!K526+temető!K525+rendezvények!K525+'téli közf.'!K521+hosszúi.közf.!K526+'út üzemelt.'!K525+közvilágítás!K525+zöldterület!K525+'város-község'!K525+könyvtár!K525+közművelődés!K525+gyermekjólét!K525+'Egyéb szociális'!K525+'NEM KELL!!családseg.'!K525+civilszerv!K525</f>
        <v>0</v>
      </c>
      <c r="L526" s="71">
        <f>igazgatás!L526+adók!L526+temető!L525+rendezvények!L525+'téli közf.'!L521+hosszúi.közf.!L526+'út üzemelt.'!L525+közvilágítás!L525+zöldterület!L525+'város-község'!L525+könyvtár!L525+közművelődés!L525+gyermekjólét!L525+'Egyéb szociális'!L525+'NEM KELL!!családseg.'!L525+civilszerv!L525</f>
        <v>0</v>
      </c>
      <c r="M526" s="71">
        <f>igazgatás!M526+adók!M526+temető!M525+rendezvények!M525+'téli közf.'!M521+hosszúi.közf.!M526+'út üzemelt.'!M525+közvilágítás!M525+zöldterület!M525+'város-község'!M525+könyvtár!M525+közművelődés!M525+gyermekjólét!M525+'Egyéb szociális'!M525+'NEM KELL!!családseg.'!M525+civilszerv!M525</f>
        <v>0</v>
      </c>
      <c r="N526" s="71">
        <f>igazgatás!N526+adók!N526+temető!N525+rendezvények!N525+'téli közf.'!N521+hosszúi.közf.!N526+'út üzemelt.'!N525+közvilágítás!N525+zöldterület!N525+'város-község'!N525+könyvtár!N525+közművelődés!N525+gyermekjólét!N525+'Egyéb szociális'!N525+'NEM KELL!!családseg.'!N525+civilszerv!N525</f>
        <v>0</v>
      </c>
      <c r="O526" s="133" t="str">
        <f t="shared" si="23"/>
        <v xml:space="preserve"> </v>
      </c>
      <c r="P526" s="71">
        <f>igazgatás!P526+adók!P526+temető!P525+rendezvények!P525+'téli közf.'!P521+hosszúi.közf.!P526+'út üzemelt.'!P525+közvilágítás!P525+zöldterület!P525+'város-község'!P525+könyvtár!P525+közművelődés!P525+gyermekjólét!P525+'Egyéb szociális'!P525+'NEM KELL!!családseg.'!P525+civilszerv!P525</f>
        <v>0</v>
      </c>
    </row>
    <row r="527" spans="1:16" s="80" customFormat="1" ht="25.5" hidden="1" customHeight="1" x14ac:dyDescent="0.25">
      <c r="A527" s="384" t="s">
        <v>486</v>
      </c>
      <c r="B527" s="384"/>
      <c r="C527" s="7" t="s">
        <v>41</v>
      </c>
      <c r="D527" s="19" t="s">
        <v>766</v>
      </c>
      <c r="E527" s="33"/>
      <c r="F527" s="71">
        <f>igazgatás!F527+adók!F527+temető!F526+rendezvények!F526+'téli közf.'!F522+hosszúi.közf.!F527+'út üzemelt.'!F526+közvilágítás!F526+zöldterület!F526+'város-község'!F526+könyvtár!F526+közművelődés!F526+gyermekjólét!F526+'Egyéb szociális'!F526+'NEM KELL!!családseg.'!F526+civilszerv!F526</f>
        <v>0</v>
      </c>
      <c r="G527" s="71">
        <f>igazgatás!G527+adók!G527+temető!G526+rendezvények!G526+'téli közf.'!G522+hosszúi.közf.!G527+'út üzemelt.'!G526+közvilágítás!G526+zöldterület!G526+'város-község'!G526+könyvtár!G526+közművelődés!G526+gyermekjólét!G526+'Egyéb szociális'!G526+'NEM KELL!!családseg.'!G526+civilszerv!G526</f>
        <v>0</v>
      </c>
      <c r="H527" s="71">
        <f>igazgatás!H527+adók!H527+temető!H526+rendezvények!H526+'téli közf.'!H522+hosszúi.közf.!H527+'út üzemelt.'!H526+közvilágítás!H526+zöldterület!H526+'város-község'!H526+könyvtár!H526+közművelődés!H526+gyermekjólét!H526+'Egyéb szociális'!H526+'NEM KELL!!családseg.'!H526+civilszerv!H526</f>
        <v>0</v>
      </c>
      <c r="I527" s="71">
        <f>igazgatás!I527+adók!I527+temető!I526+rendezvények!I526+'téli közf.'!I522+hosszúi.közf.!I527+'út üzemelt.'!I526+közvilágítás!I526+zöldterület!I526+'város-község'!I526+könyvtár!I526+közművelődés!I526+gyermekjólét!I526+'Egyéb szociális'!I526+'NEM KELL!!családseg.'!I526+civilszerv!I526</f>
        <v>0</v>
      </c>
      <c r="J527" s="143" t="str">
        <f t="shared" si="22"/>
        <v xml:space="preserve"> </v>
      </c>
      <c r="K527" s="71">
        <f>igazgatás!K527+adók!K527+temető!K526+rendezvények!K526+'téli közf.'!K522+hosszúi.közf.!K527+'út üzemelt.'!K526+közvilágítás!K526+zöldterület!K526+'város-község'!K526+könyvtár!K526+közművelődés!K526+gyermekjólét!K526+'Egyéb szociális'!K526+'NEM KELL!!családseg.'!K526+civilszerv!K526</f>
        <v>0</v>
      </c>
      <c r="L527" s="71">
        <f>igazgatás!L527+adók!L527+temető!L526+rendezvények!L526+'téli közf.'!L522+hosszúi.közf.!L527+'út üzemelt.'!L526+közvilágítás!L526+zöldterület!L526+'város-község'!L526+könyvtár!L526+közművelődés!L526+gyermekjólét!L526+'Egyéb szociális'!L526+'NEM KELL!!családseg.'!L526+civilszerv!L526</f>
        <v>0</v>
      </c>
      <c r="M527" s="71">
        <f>igazgatás!M527+adók!M527+temető!M526+rendezvények!M526+'téli közf.'!M522+hosszúi.közf.!M527+'út üzemelt.'!M526+közvilágítás!M526+zöldterület!M526+'város-község'!M526+könyvtár!M526+közművelődés!M526+gyermekjólét!M526+'Egyéb szociális'!M526+'NEM KELL!!családseg.'!M526+civilszerv!M526</f>
        <v>0</v>
      </c>
      <c r="N527" s="71">
        <f>igazgatás!N527+adók!N527+temető!N526+rendezvények!N526+'téli közf.'!N522+hosszúi.közf.!N527+'út üzemelt.'!N526+közvilágítás!N526+zöldterület!N526+'város-község'!N526+könyvtár!N526+közművelődés!N526+gyermekjólét!N526+'Egyéb szociális'!N526+'NEM KELL!!családseg.'!N526+civilszerv!N526</f>
        <v>0</v>
      </c>
      <c r="O527" s="133" t="str">
        <f t="shared" si="23"/>
        <v xml:space="preserve"> </v>
      </c>
      <c r="P527" s="71">
        <f>igazgatás!P527+adók!P527+temető!P526+rendezvények!P526+'téli közf.'!P522+hosszúi.közf.!P527+'út üzemelt.'!P526+közvilágítás!P526+zöldterület!P526+'város-község'!P526+könyvtár!P526+közművelődés!P526+gyermekjólét!P526+'Egyéb szociális'!P526+'NEM KELL!!családseg.'!P526+civilszerv!P526</f>
        <v>0</v>
      </c>
    </row>
    <row r="528" spans="1:16" s="80" customFormat="1" ht="15.75" hidden="1" customHeight="1" x14ac:dyDescent="0.25">
      <c r="A528" s="384" t="s">
        <v>487</v>
      </c>
      <c r="B528" s="384"/>
      <c r="C528" s="7" t="s">
        <v>43</v>
      </c>
      <c r="D528" s="19" t="s">
        <v>766</v>
      </c>
      <c r="E528" s="33"/>
      <c r="F528" s="71">
        <f>igazgatás!F528+adók!F528+temető!F527+rendezvények!F527+'téli közf.'!F523+hosszúi.közf.!F528+'út üzemelt.'!F527+közvilágítás!F527+zöldterület!F527+'város-község'!F527+könyvtár!F527+közművelődés!F527+gyermekjólét!F527+'Egyéb szociális'!F527+'NEM KELL!!családseg.'!F527+civilszerv!F527</f>
        <v>0</v>
      </c>
      <c r="G528" s="71">
        <f>igazgatás!G528+adók!G528+temető!G527+rendezvények!G527+'téli közf.'!G523+hosszúi.közf.!G528+'út üzemelt.'!G527+közvilágítás!G527+zöldterület!G527+'város-község'!G527+könyvtár!G527+közművelődés!G527+gyermekjólét!G527+'Egyéb szociális'!G527+'NEM KELL!!családseg.'!G527+civilszerv!G527</f>
        <v>0</v>
      </c>
      <c r="H528" s="71">
        <f>igazgatás!H528+adók!H528+temető!H527+rendezvények!H527+'téli közf.'!H523+hosszúi.közf.!H528+'út üzemelt.'!H527+közvilágítás!H527+zöldterület!H527+'város-község'!H527+könyvtár!H527+közművelődés!H527+gyermekjólét!H527+'Egyéb szociális'!H527+'NEM KELL!!családseg.'!H527+civilszerv!H527</f>
        <v>0</v>
      </c>
      <c r="I528" s="71">
        <f>igazgatás!I528+adók!I528+temető!I527+rendezvények!I527+'téli közf.'!I523+hosszúi.közf.!I528+'út üzemelt.'!I527+közvilágítás!I527+zöldterület!I527+'város-község'!I527+könyvtár!I527+közművelődés!I527+gyermekjólét!I527+'Egyéb szociális'!I527+'NEM KELL!!családseg.'!I527+civilszerv!I527</f>
        <v>0</v>
      </c>
      <c r="J528" s="143" t="str">
        <f t="shared" si="22"/>
        <v xml:space="preserve"> </v>
      </c>
      <c r="K528" s="71">
        <f>igazgatás!K528+adók!K528+temető!K527+rendezvények!K527+'téli közf.'!K523+hosszúi.közf.!K528+'út üzemelt.'!K527+közvilágítás!K527+zöldterület!K527+'város-község'!K527+könyvtár!K527+közművelődés!K527+gyermekjólét!K527+'Egyéb szociális'!K527+'NEM KELL!!családseg.'!K527+civilszerv!K527</f>
        <v>0</v>
      </c>
      <c r="L528" s="71">
        <f>igazgatás!L528+adók!L528+temető!L527+rendezvények!L527+'téli közf.'!L523+hosszúi.közf.!L528+'út üzemelt.'!L527+közvilágítás!L527+zöldterület!L527+'város-község'!L527+könyvtár!L527+közművelődés!L527+gyermekjólét!L527+'Egyéb szociális'!L527+'NEM KELL!!családseg.'!L527+civilszerv!L527</f>
        <v>0</v>
      </c>
      <c r="M528" s="71">
        <f>igazgatás!M528+adók!M528+temető!M527+rendezvények!M527+'téli közf.'!M523+hosszúi.közf.!M528+'út üzemelt.'!M527+közvilágítás!M527+zöldterület!M527+'város-község'!M527+könyvtár!M527+közművelődés!M527+gyermekjólét!M527+'Egyéb szociális'!M527+'NEM KELL!!családseg.'!M527+civilszerv!M527</f>
        <v>0</v>
      </c>
      <c r="N528" s="71">
        <f>igazgatás!N528+adók!N528+temető!N527+rendezvények!N527+'téli közf.'!N523+hosszúi.közf.!N528+'út üzemelt.'!N527+közvilágítás!N527+zöldterület!N527+'város-község'!N527+könyvtár!N527+közművelődés!N527+gyermekjólét!N527+'Egyéb szociális'!N527+'NEM KELL!!családseg.'!N527+civilszerv!N527</f>
        <v>0</v>
      </c>
      <c r="O528" s="133" t="str">
        <f t="shared" si="23"/>
        <v xml:space="preserve"> </v>
      </c>
      <c r="P528" s="71">
        <f>igazgatás!P528+adók!P528+temető!P527+rendezvények!P527+'téli közf.'!P523+hosszúi.közf.!P528+'út üzemelt.'!P527+közvilágítás!P527+zöldterület!P527+'város-község'!P527+könyvtár!P527+közművelődés!P527+gyermekjólét!P527+'Egyéb szociális'!P527+'NEM KELL!!családseg.'!P527+civilszerv!P527</f>
        <v>0</v>
      </c>
    </row>
    <row r="529" spans="1:16" s="80" customFormat="1" ht="15.75" hidden="1" customHeight="1" x14ac:dyDescent="0.25">
      <c r="A529" s="384" t="s">
        <v>488</v>
      </c>
      <c r="B529" s="384"/>
      <c r="C529" s="7" t="s">
        <v>45</v>
      </c>
      <c r="D529" s="19" t="s">
        <v>766</v>
      </c>
      <c r="E529" s="33"/>
      <c r="F529" s="71">
        <f>igazgatás!F529+adók!F529+temető!F528+rendezvények!F528+'téli közf.'!F524+hosszúi.közf.!F529+'út üzemelt.'!F528+közvilágítás!F528+zöldterület!F528+'város-község'!F528+könyvtár!F528+közművelődés!F528+gyermekjólét!F528+'Egyéb szociális'!F528+'NEM KELL!!családseg.'!F528+civilszerv!F528</f>
        <v>0</v>
      </c>
      <c r="G529" s="71">
        <f>igazgatás!G529+adók!G529+temető!G528+rendezvények!G528+'téli közf.'!G524+hosszúi.közf.!G529+'út üzemelt.'!G528+közvilágítás!G528+zöldterület!G528+'város-község'!G528+könyvtár!G528+közművelődés!G528+gyermekjólét!G528+'Egyéb szociális'!G528+'NEM KELL!!családseg.'!G528+civilszerv!G528</f>
        <v>0</v>
      </c>
      <c r="H529" s="71">
        <f>igazgatás!H529+adók!H529+temető!H528+rendezvények!H528+'téli közf.'!H524+hosszúi.közf.!H529+'út üzemelt.'!H528+közvilágítás!H528+zöldterület!H528+'város-község'!H528+könyvtár!H528+közművelődés!H528+gyermekjólét!H528+'Egyéb szociális'!H528+'NEM KELL!!családseg.'!H528+civilszerv!H528</f>
        <v>0</v>
      </c>
      <c r="I529" s="71">
        <f>igazgatás!I529+adók!I529+temető!I528+rendezvények!I528+'téli közf.'!I524+hosszúi.közf.!I529+'út üzemelt.'!I528+közvilágítás!I528+zöldterület!I528+'város-község'!I528+könyvtár!I528+közművelődés!I528+gyermekjólét!I528+'Egyéb szociális'!I528+'NEM KELL!!családseg.'!I528+civilszerv!I528</f>
        <v>0</v>
      </c>
      <c r="J529" s="143" t="str">
        <f t="shared" si="22"/>
        <v xml:space="preserve"> </v>
      </c>
      <c r="K529" s="71">
        <f>igazgatás!K529+adók!K529+temető!K528+rendezvények!K528+'téli közf.'!K524+hosszúi.közf.!K529+'út üzemelt.'!K528+közvilágítás!K528+zöldterület!K528+'város-község'!K528+könyvtár!K528+közművelődés!K528+gyermekjólét!K528+'Egyéb szociális'!K528+'NEM KELL!!családseg.'!K528+civilszerv!K528</f>
        <v>0</v>
      </c>
      <c r="L529" s="71">
        <f>igazgatás!L529+adók!L529+temető!L528+rendezvények!L528+'téli közf.'!L524+hosszúi.közf.!L529+'út üzemelt.'!L528+közvilágítás!L528+zöldterület!L528+'város-község'!L528+könyvtár!L528+közművelődés!L528+gyermekjólét!L528+'Egyéb szociális'!L528+'NEM KELL!!családseg.'!L528+civilszerv!L528</f>
        <v>0</v>
      </c>
      <c r="M529" s="71">
        <f>igazgatás!M529+adók!M529+temető!M528+rendezvények!M528+'téli közf.'!M524+hosszúi.közf.!M529+'út üzemelt.'!M528+közvilágítás!M528+zöldterület!M528+'város-község'!M528+könyvtár!M528+közművelődés!M528+gyermekjólét!M528+'Egyéb szociális'!M528+'NEM KELL!!családseg.'!M528+civilszerv!M528</f>
        <v>0</v>
      </c>
      <c r="N529" s="71">
        <f>igazgatás!N529+adók!N529+temető!N528+rendezvények!N528+'téli közf.'!N524+hosszúi.közf.!N529+'út üzemelt.'!N528+közvilágítás!N528+zöldterület!N528+'város-község'!N528+könyvtár!N528+közművelődés!N528+gyermekjólét!N528+'Egyéb szociális'!N528+'NEM KELL!!családseg.'!N528+civilszerv!N528</f>
        <v>0</v>
      </c>
      <c r="O529" s="133" t="str">
        <f t="shared" si="23"/>
        <v xml:space="preserve"> </v>
      </c>
      <c r="P529" s="71">
        <f>igazgatás!P529+adók!P529+temető!P528+rendezvények!P528+'téli közf.'!P524+hosszúi.közf.!P529+'út üzemelt.'!P528+közvilágítás!P528+zöldterület!P528+'város-község'!P528+könyvtár!P528+közművelődés!P528+gyermekjólét!P528+'Egyéb szociális'!P528+'NEM KELL!!családseg.'!P528+civilszerv!P528</f>
        <v>0</v>
      </c>
    </row>
    <row r="530" spans="1:16" s="80" customFormat="1" ht="15.75" hidden="1" customHeight="1" x14ac:dyDescent="0.25">
      <c r="A530" s="384" t="s">
        <v>489</v>
      </c>
      <c r="B530" s="384"/>
      <c r="C530" s="7" t="s">
        <v>47</v>
      </c>
      <c r="D530" s="19" t="s">
        <v>766</v>
      </c>
      <c r="E530" s="33"/>
      <c r="F530" s="71">
        <f>igazgatás!F530+adók!F530+temető!F529+rendezvények!F529+'téli közf.'!F525+hosszúi.közf.!F530+'út üzemelt.'!F529+közvilágítás!F529+zöldterület!F529+'város-község'!F529+könyvtár!F529+közművelődés!F529+gyermekjólét!F529+'Egyéb szociális'!F529+'NEM KELL!!családseg.'!F529+civilszerv!F529</f>
        <v>0</v>
      </c>
      <c r="G530" s="71">
        <f>igazgatás!G530+adók!G530+temető!G529+rendezvények!G529+'téli közf.'!G525+hosszúi.közf.!G530+'út üzemelt.'!G529+közvilágítás!G529+zöldterület!G529+'város-község'!G529+könyvtár!G529+közművelődés!G529+gyermekjólét!G529+'Egyéb szociális'!G529+'NEM KELL!!családseg.'!G529+civilszerv!G529</f>
        <v>0</v>
      </c>
      <c r="H530" s="71">
        <f>igazgatás!H530+adók!H530+temető!H529+rendezvények!H529+'téli közf.'!H525+hosszúi.közf.!H530+'út üzemelt.'!H529+közvilágítás!H529+zöldterület!H529+'város-község'!H529+könyvtár!H529+közművelődés!H529+gyermekjólét!H529+'Egyéb szociális'!H529+'NEM KELL!!családseg.'!H529+civilszerv!H529</f>
        <v>0</v>
      </c>
      <c r="I530" s="71">
        <f>igazgatás!I530+adók!I530+temető!I529+rendezvények!I529+'téli közf.'!I525+hosszúi.közf.!I530+'út üzemelt.'!I529+közvilágítás!I529+zöldterület!I529+'város-község'!I529+könyvtár!I529+közművelődés!I529+gyermekjólét!I529+'Egyéb szociális'!I529+'NEM KELL!!családseg.'!I529+civilszerv!I529</f>
        <v>0</v>
      </c>
      <c r="J530" s="143" t="str">
        <f t="shared" si="22"/>
        <v xml:space="preserve"> </v>
      </c>
      <c r="K530" s="71">
        <f>igazgatás!K530+adók!K530+temető!K529+rendezvények!K529+'téli közf.'!K525+hosszúi.közf.!K530+'út üzemelt.'!K529+közvilágítás!K529+zöldterület!K529+'város-község'!K529+könyvtár!K529+közművelődés!K529+gyermekjólét!K529+'Egyéb szociális'!K529+'NEM KELL!!családseg.'!K529+civilszerv!K529</f>
        <v>0</v>
      </c>
      <c r="L530" s="71">
        <f>igazgatás!L530+adók!L530+temető!L529+rendezvények!L529+'téli közf.'!L525+hosszúi.közf.!L530+'út üzemelt.'!L529+közvilágítás!L529+zöldterület!L529+'város-község'!L529+könyvtár!L529+közművelődés!L529+gyermekjólét!L529+'Egyéb szociális'!L529+'NEM KELL!!családseg.'!L529+civilszerv!L529</f>
        <v>0</v>
      </c>
      <c r="M530" s="71">
        <f>igazgatás!M530+adók!M530+temető!M529+rendezvények!M529+'téli közf.'!M525+hosszúi.közf.!M530+'út üzemelt.'!M529+közvilágítás!M529+zöldterület!M529+'város-község'!M529+könyvtár!M529+közművelődés!M529+gyermekjólét!M529+'Egyéb szociális'!M529+'NEM KELL!!családseg.'!M529+civilszerv!M529</f>
        <v>0</v>
      </c>
      <c r="N530" s="71">
        <f>igazgatás!N530+adók!N530+temető!N529+rendezvények!N529+'téli közf.'!N525+hosszúi.közf.!N530+'út üzemelt.'!N529+közvilágítás!N529+zöldterület!N529+'város-község'!N529+könyvtár!N529+közművelődés!N529+gyermekjólét!N529+'Egyéb szociális'!N529+'NEM KELL!!családseg.'!N529+civilszerv!N529</f>
        <v>0</v>
      </c>
      <c r="O530" s="133" t="str">
        <f t="shared" si="23"/>
        <v xml:space="preserve"> </v>
      </c>
      <c r="P530" s="71">
        <f>igazgatás!P530+adók!P530+temető!P529+rendezvények!P529+'téli közf.'!P525+hosszúi.közf.!P530+'út üzemelt.'!P529+közvilágítás!P529+zöldterület!P529+'város-község'!P529+könyvtár!P529+közművelődés!P529+gyermekjólét!P529+'Egyéb szociális'!P529+'NEM KELL!!családseg.'!P529+civilszerv!P529</f>
        <v>0</v>
      </c>
    </row>
    <row r="531" spans="1:16" s="80" customFormat="1" ht="15.75" customHeight="1" x14ac:dyDescent="0.25">
      <c r="A531" s="384" t="s">
        <v>490</v>
      </c>
      <c r="B531" s="384"/>
      <c r="C531" s="7" t="s">
        <v>49</v>
      </c>
      <c r="D531" s="19" t="s">
        <v>766</v>
      </c>
      <c r="E531" s="33"/>
      <c r="F531" s="71">
        <f>igazgatás!F531+adók!F531+temető!F530+rendezvények!F530+'téli közf.'!F526+hosszúi.közf.!F531+'út üzemelt.'!F530+közvilágítás!F530+zöldterület!F530+'város-község'!F530+könyvtár!F530+közművelődés!F530+gyermekjólét!F530+'Egyéb szociális'!F530+'NEM KELL!!családseg.'!F530+civilszerv!F530</f>
        <v>0</v>
      </c>
      <c r="G531" s="71">
        <f>igazgatás!G531+adók!G531+temető!G530+rendezvények!G530+'téli közf.'!G526+hosszúi.közf.!G531+'út üzemelt.'!G530+közvilágítás!G530+zöldterület!G530+'város-község'!G530+könyvtár!G530+közművelődés!G530+gyermekjólét!G530+'Egyéb szociális'!G530+'NEM KELL!!családseg.'!G530+civilszerv!G530</f>
        <v>0</v>
      </c>
      <c r="H531" s="71">
        <f>igazgatás!H531+adók!H531+temető!H530+rendezvények!H530+'téli közf.'!H526+hosszúi.közf.!H531+'út üzemelt.'!H530+közvilágítás!H530+zöldterület!H530+'város-község'!H530+könyvtár!H530+közművelődés!H530+gyermekjólét!H530+'Egyéb szociális'!H530+'NEM KELL!!családseg.'!H530+civilszerv!H530</f>
        <v>0</v>
      </c>
      <c r="I531" s="71">
        <f>igazgatás!I531+adók!I531+temető!I530+rendezvények!I530+'téli közf.'!I526+hosszúi.közf.!I531+'út üzemelt.'!I530+közvilágítás!I530+zöldterület!I530+'város-község'!I530+könyvtár!I530+közművelődés!I530+gyermekjólét!I530+'Egyéb szociális'!I530+'NEM KELL!!családseg.'!I530+civilszerv!I530</f>
        <v>0</v>
      </c>
      <c r="J531" s="143" t="str">
        <f t="shared" si="22"/>
        <v xml:space="preserve"> </v>
      </c>
      <c r="K531" s="71">
        <f>igazgatás!K531+adók!K531+temető!K530+rendezvények!K530+'téli közf.'!K526+hosszúi.közf.!K531+'út üzemelt.'!K530+közvilágítás!K530+zöldterület!K530+'város-község'!K530+könyvtár!K530+közművelődés!K530+gyermekjólét!K530+'Egyéb szociális'!K530+'NEM KELL!!családseg.'!K530+civilszerv!K530</f>
        <v>0</v>
      </c>
      <c r="L531" s="71">
        <f>igazgatás!L531+adók!L531+temető!L530+rendezvények!L530+'téli közf.'!L526+hosszúi.közf.!L531+'út üzemelt.'!L530+közvilágítás!L530+zöldterület!L530+'város-község'!L530+könyvtár!L530+közművelődés!L530+gyermekjólét!L530+'Egyéb szociális'!L530+'NEM KELL!!családseg.'!L530+civilszerv!L530</f>
        <v>0</v>
      </c>
      <c r="M531" s="71">
        <f>igazgatás!M531+adók!M531+temető!M530+rendezvények!M530+'téli közf.'!M526+hosszúi.közf.!M531+'út üzemelt.'!M530+közvilágítás!M530+zöldterület!M530+'város-község'!M530+könyvtár!M530+közművelődés!M530+gyermekjólét!M530+'Egyéb szociális'!M530+'NEM KELL!!családseg.'!M530+civilszerv!M530</f>
        <v>0</v>
      </c>
      <c r="N531" s="71">
        <f>igazgatás!N531+adók!N531+temető!N530+rendezvények!N530+'téli közf.'!N526+hosszúi.közf.!N531+'út üzemelt.'!N530+közvilágítás!N530+zöldterület!N530+'város-község'!N530+könyvtár!N530+közművelődés!N530+gyermekjólét!N530+'Egyéb szociális'!N530+'NEM KELL!!családseg.'!N530+civilszerv!N530</f>
        <v>0</v>
      </c>
      <c r="O531" s="133" t="str">
        <f t="shared" si="23"/>
        <v xml:space="preserve"> </v>
      </c>
      <c r="P531" s="71">
        <f>igazgatás!P531+adók!P531+temető!P530+rendezvények!P530+'téli közf.'!P526+hosszúi.közf.!P531+'út üzemelt.'!P530+közvilágítás!P530+zöldterület!P530+'város-község'!P530+könyvtár!P530+közművelődés!P530+gyermekjólét!P530+'Egyéb szociális'!P530+'NEM KELL!!családseg.'!P530+civilszerv!P530</f>
        <v>0</v>
      </c>
    </row>
    <row r="532" spans="1:16" s="80" customFormat="1" ht="15.75" hidden="1" customHeight="1" x14ac:dyDescent="0.25">
      <c r="A532" s="384" t="s">
        <v>491</v>
      </c>
      <c r="B532" s="384"/>
      <c r="C532" s="7" t="s">
        <v>51</v>
      </c>
      <c r="D532" s="19" t="s">
        <v>766</v>
      </c>
      <c r="E532" s="33"/>
      <c r="F532" s="71">
        <f>igazgatás!F532+adók!F532+temető!F531+rendezvények!F531+'téli közf.'!F527+hosszúi.közf.!F532+'út üzemelt.'!F531+közvilágítás!F531+zöldterület!F531+'város-község'!F531+könyvtár!F531+közművelődés!F531+gyermekjólét!F531+'Egyéb szociális'!F531+'NEM KELL!!családseg.'!F531+civilszerv!F531</f>
        <v>0</v>
      </c>
      <c r="G532" s="71">
        <f>igazgatás!G532+adók!G532+temető!G531+rendezvények!G531+'téli közf.'!G527+hosszúi.közf.!G532+'út üzemelt.'!G531+közvilágítás!G531+zöldterület!G531+'város-község'!G531+könyvtár!G531+közművelődés!G531+gyermekjólét!G531+'Egyéb szociális'!G531+'NEM KELL!!családseg.'!G531+civilszerv!G531</f>
        <v>0</v>
      </c>
      <c r="H532" s="71">
        <f>igazgatás!H532+adók!H532+temető!H531+rendezvények!H531+'téli közf.'!H527+hosszúi.közf.!H532+'út üzemelt.'!H531+közvilágítás!H531+zöldterület!H531+'város-község'!H531+könyvtár!H531+közművelődés!H531+gyermekjólét!H531+'Egyéb szociális'!H531+'NEM KELL!!családseg.'!H531+civilszerv!H531</f>
        <v>0</v>
      </c>
      <c r="I532" s="71">
        <f>igazgatás!I532+adók!I532+temető!I531+rendezvények!I531+'téli közf.'!I527+hosszúi.közf.!I532+'út üzemelt.'!I531+közvilágítás!I531+zöldterület!I531+'város-község'!I531+könyvtár!I531+közművelődés!I531+gyermekjólét!I531+'Egyéb szociális'!I531+'NEM KELL!!családseg.'!I531+civilszerv!I531</f>
        <v>0</v>
      </c>
      <c r="J532" s="143" t="str">
        <f t="shared" si="22"/>
        <v xml:space="preserve"> </v>
      </c>
      <c r="K532" s="71">
        <f>igazgatás!K532+adók!K532+temető!K531+rendezvények!K531+'téli közf.'!K527+hosszúi.közf.!K532+'út üzemelt.'!K531+közvilágítás!K531+zöldterület!K531+'város-község'!K531+könyvtár!K531+közművelődés!K531+gyermekjólét!K531+'Egyéb szociális'!K531+'NEM KELL!!családseg.'!K531+civilszerv!K531</f>
        <v>0</v>
      </c>
      <c r="L532" s="71">
        <f>igazgatás!L532+adók!L532+temető!L531+rendezvények!L531+'téli közf.'!L527+hosszúi.közf.!L532+'út üzemelt.'!L531+közvilágítás!L531+zöldterület!L531+'város-község'!L531+könyvtár!L531+közművelődés!L531+gyermekjólét!L531+'Egyéb szociális'!L531+'NEM KELL!!családseg.'!L531+civilszerv!L531</f>
        <v>0</v>
      </c>
      <c r="M532" s="71">
        <f>igazgatás!M532+adók!M532+temető!M531+rendezvények!M531+'téli közf.'!M527+hosszúi.közf.!M532+'út üzemelt.'!M531+közvilágítás!M531+zöldterület!M531+'város-község'!M531+könyvtár!M531+közművelődés!M531+gyermekjólét!M531+'Egyéb szociális'!M531+'NEM KELL!!családseg.'!M531+civilszerv!M531</f>
        <v>0</v>
      </c>
      <c r="N532" s="71">
        <f>igazgatás!N532+adók!N532+temető!N531+rendezvények!N531+'téli közf.'!N527+hosszúi.közf.!N532+'út üzemelt.'!N531+közvilágítás!N531+zöldterület!N531+'város-község'!N531+könyvtár!N531+közművelődés!N531+gyermekjólét!N531+'Egyéb szociális'!N531+'NEM KELL!!családseg.'!N531+civilszerv!N531</f>
        <v>0</v>
      </c>
      <c r="O532" s="133" t="str">
        <f t="shared" si="23"/>
        <v xml:space="preserve"> </v>
      </c>
      <c r="P532" s="71">
        <f>igazgatás!P532+adók!P532+temető!P531+rendezvények!P531+'téli közf.'!P527+hosszúi.közf.!P532+'út üzemelt.'!P531+közvilágítás!P531+zöldterület!P531+'város-község'!P531+könyvtár!P531+közművelődés!P531+gyermekjólét!P531+'Egyéb szociális'!P531+'NEM KELL!!családseg.'!P531+civilszerv!P531</f>
        <v>0</v>
      </c>
    </row>
    <row r="533" spans="1:16" s="80" customFormat="1" ht="25.5" hidden="1" customHeight="1" x14ac:dyDescent="0.25">
      <c r="A533" s="384" t="s">
        <v>492</v>
      </c>
      <c r="B533" s="384"/>
      <c r="C533" s="7" t="s">
        <v>53</v>
      </c>
      <c r="D533" s="19" t="s">
        <v>766</v>
      </c>
      <c r="E533" s="33"/>
      <c r="F533" s="71">
        <f>igazgatás!F533+adók!F533+temető!F532+rendezvények!F532+'téli közf.'!F528+hosszúi.közf.!F533+'út üzemelt.'!F532+közvilágítás!F532+zöldterület!F532+'város-község'!F532+könyvtár!F532+közművelődés!F532+gyermekjólét!F532+'Egyéb szociális'!F532+'NEM KELL!!családseg.'!F532+civilszerv!F532</f>
        <v>0</v>
      </c>
      <c r="G533" s="71">
        <f>igazgatás!G533+adók!G533+temető!G532+rendezvények!G532+'téli közf.'!G528+hosszúi.közf.!G533+'út üzemelt.'!G532+közvilágítás!G532+zöldterület!G532+'város-község'!G532+könyvtár!G532+közművelődés!G532+gyermekjólét!G532+'Egyéb szociális'!G532+'NEM KELL!!családseg.'!G532+civilszerv!G532</f>
        <v>0</v>
      </c>
      <c r="H533" s="71">
        <f>igazgatás!H533+adók!H533+temető!H532+rendezvények!H532+'téli közf.'!H528+hosszúi.közf.!H533+'út üzemelt.'!H532+közvilágítás!H532+zöldterület!H532+'város-község'!H532+könyvtár!H532+közművelődés!H532+gyermekjólét!H532+'Egyéb szociális'!H532+'NEM KELL!!családseg.'!H532+civilszerv!H532</f>
        <v>0</v>
      </c>
      <c r="I533" s="71">
        <f>igazgatás!I533+adók!I533+temető!I532+rendezvények!I532+'téli közf.'!I528+hosszúi.közf.!I533+'út üzemelt.'!I532+közvilágítás!I532+zöldterület!I532+'város-község'!I532+könyvtár!I532+közművelődés!I532+gyermekjólét!I532+'Egyéb szociális'!I532+'NEM KELL!!családseg.'!I532+civilszerv!I532</f>
        <v>0</v>
      </c>
      <c r="J533" s="143" t="str">
        <f t="shared" si="22"/>
        <v xml:space="preserve"> </v>
      </c>
      <c r="K533" s="71">
        <f>igazgatás!K533+adók!K533+temető!K532+rendezvények!K532+'téli közf.'!K528+hosszúi.közf.!K533+'út üzemelt.'!K532+közvilágítás!K532+zöldterület!K532+'város-község'!K532+könyvtár!K532+közművelődés!K532+gyermekjólét!K532+'Egyéb szociális'!K532+'NEM KELL!!családseg.'!K532+civilszerv!K532</f>
        <v>0</v>
      </c>
      <c r="L533" s="71">
        <f>igazgatás!L533+adók!L533+temető!L532+rendezvények!L532+'téli közf.'!L528+hosszúi.közf.!L533+'út üzemelt.'!L532+közvilágítás!L532+zöldterület!L532+'város-község'!L532+könyvtár!L532+közművelődés!L532+gyermekjólét!L532+'Egyéb szociális'!L532+'NEM KELL!!családseg.'!L532+civilszerv!L532</f>
        <v>0</v>
      </c>
      <c r="M533" s="71">
        <f>igazgatás!M533+adók!M533+temető!M532+rendezvények!M532+'téli közf.'!M528+hosszúi.közf.!M533+'út üzemelt.'!M532+közvilágítás!M532+zöldterület!M532+'város-község'!M532+könyvtár!M532+közművelődés!M532+gyermekjólét!M532+'Egyéb szociális'!M532+'NEM KELL!!családseg.'!M532+civilszerv!M532</f>
        <v>0</v>
      </c>
      <c r="N533" s="71">
        <f>igazgatás!N533+adók!N533+temető!N532+rendezvények!N532+'téli közf.'!N528+hosszúi.közf.!N533+'út üzemelt.'!N532+közvilágítás!N532+zöldterület!N532+'város-község'!N532+könyvtár!N532+közművelődés!N532+gyermekjólét!N532+'Egyéb szociális'!N532+'NEM KELL!!családseg.'!N532+civilszerv!N532</f>
        <v>0</v>
      </c>
      <c r="O533" s="133" t="str">
        <f t="shared" si="23"/>
        <v xml:space="preserve"> </v>
      </c>
      <c r="P533" s="71">
        <f>igazgatás!P533+adók!P533+temető!P532+rendezvények!P532+'téli közf.'!P528+hosszúi.közf.!P533+'út üzemelt.'!P532+közvilágítás!P532+zöldterület!P532+'város-község'!P532+könyvtár!P532+közművelődés!P532+gyermekjólét!P532+'Egyéb szociális'!P532+'NEM KELL!!családseg.'!P532+civilszerv!P532</f>
        <v>0</v>
      </c>
    </row>
    <row r="534" spans="1:16" s="80" customFormat="1" ht="25.5" hidden="1" customHeight="1" x14ac:dyDescent="0.25">
      <c r="A534" s="384" t="s">
        <v>493</v>
      </c>
      <c r="B534" s="384"/>
      <c r="C534" s="7" t="s">
        <v>55</v>
      </c>
      <c r="D534" s="19" t="s">
        <v>766</v>
      </c>
      <c r="E534" s="33"/>
      <c r="F534" s="71">
        <f>igazgatás!F534+adók!F534+temető!F533+rendezvények!F533+'téli közf.'!F529+hosszúi.közf.!F534+'út üzemelt.'!F533+közvilágítás!F533+zöldterület!F533+'város-község'!F533+könyvtár!F533+közművelődés!F533+gyermekjólét!F533+'Egyéb szociális'!F533+'NEM KELL!!családseg.'!F533+civilszerv!F533</f>
        <v>0</v>
      </c>
      <c r="G534" s="71">
        <f>igazgatás!G534+adók!G534+temető!G533+rendezvények!G533+'téli közf.'!G529+hosszúi.közf.!G534+'út üzemelt.'!G533+közvilágítás!G533+zöldterület!G533+'város-község'!G533+könyvtár!G533+közművelődés!G533+gyermekjólét!G533+'Egyéb szociális'!G533+'NEM KELL!!családseg.'!G533+civilszerv!G533</f>
        <v>0</v>
      </c>
      <c r="H534" s="71">
        <f>igazgatás!H534+adók!H534+temető!H533+rendezvények!H533+'téli közf.'!H529+hosszúi.közf.!H534+'út üzemelt.'!H533+közvilágítás!H533+zöldterület!H533+'város-község'!H533+könyvtár!H533+közművelődés!H533+gyermekjólét!H533+'Egyéb szociális'!H533+'NEM KELL!!családseg.'!H533+civilszerv!H533</f>
        <v>0</v>
      </c>
      <c r="I534" s="71">
        <f>igazgatás!I534+adók!I534+temető!I533+rendezvények!I533+'téli közf.'!I529+hosszúi.közf.!I534+'út üzemelt.'!I533+közvilágítás!I533+zöldterület!I533+'város-község'!I533+könyvtár!I533+közművelődés!I533+gyermekjólét!I533+'Egyéb szociális'!I533+'NEM KELL!!családseg.'!I533+civilszerv!I533</f>
        <v>0</v>
      </c>
      <c r="J534" s="143" t="str">
        <f t="shared" si="22"/>
        <v xml:space="preserve"> </v>
      </c>
      <c r="K534" s="71">
        <f>igazgatás!K534+adók!K534+temető!K533+rendezvények!K533+'téli közf.'!K529+hosszúi.közf.!K534+'út üzemelt.'!K533+közvilágítás!K533+zöldterület!K533+'város-község'!K533+könyvtár!K533+közművelődés!K533+gyermekjólét!K533+'Egyéb szociális'!K533+'NEM KELL!!családseg.'!K533+civilszerv!K533</f>
        <v>0</v>
      </c>
      <c r="L534" s="71">
        <f>igazgatás!L534+adók!L534+temető!L533+rendezvények!L533+'téli közf.'!L529+hosszúi.közf.!L534+'út üzemelt.'!L533+közvilágítás!L533+zöldterület!L533+'város-község'!L533+könyvtár!L533+közművelődés!L533+gyermekjólét!L533+'Egyéb szociális'!L533+'NEM KELL!!családseg.'!L533+civilszerv!L533</f>
        <v>0</v>
      </c>
      <c r="M534" s="71">
        <f>igazgatás!M534+adók!M534+temető!M533+rendezvények!M533+'téli közf.'!M529+hosszúi.közf.!M534+'út üzemelt.'!M533+közvilágítás!M533+zöldterület!M533+'város-község'!M533+könyvtár!M533+közművelődés!M533+gyermekjólét!M533+'Egyéb szociális'!M533+'NEM KELL!!családseg.'!M533+civilszerv!M533</f>
        <v>0</v>
      </c>
      <c r="N534" s="71">
        <f>igazgatás!N534+adók!N534+temető!N533+rendezvények!N533+'téli közf.'!N529+hosszúi.közf.!N534+'út üzemelt.'!N533+közvilágítás!N533+zöldterület!N533+'város-község'!N533+könyvtár!N533+közművelődés!N533+gyermekjólét!N533+'Egyéb szociális'!N533+'NEM KELL!!családseg.'!N533+civilszerv!N533</f>
        <v>0</v>
      </c>
      <c r="O534" s="133" t="str">
        <f t="shared" si="23"/>
        <v xml:space="preserve"> </v>
      </c>
      <c r="P534" s="71">
        <f>igazgatás!P534+adók!P534+temető!P533+rendezvények!P533+'téli közf.'!P529+hosszúi.közf.!P534+'út üzemelt.'!P533+közvilágítás!P533+zöldterület!P533+'város-község'!P533+könyvtár!P533+közművelődés!P533+gyermekjólét!P533+'Egyéb szociális'!P533+'NEM KELL!!családseg.'!P533+civilszerv!P533</f>
        <v>0</v>
      </c>
    </row>
    <row r="535" spans="1:16" s="80" customFormat="1" ht="25.5" hidden="1" customHeight="1" x14ac:dyDescent="0.25">
      <c r="A535" s="384" t="s">
        <v>496</v>
      </c>
      <c r="B535" s="384"/>
      <c r="C535" s="7" t="s">
        <v>767</v>
      </c>
      <c r="D535" s="19" t="s">
        <v>768</v>
      </c>
      <c r="E535" s="33"/>
      <c r="F535" s="71">
        <f>igazgatás!F535+adók!F535+temető!F534+rendezvények!F534+'téli közf.'!F530+hosszúi.közf.!F535+'út üzemelt.'!F534+közvilágítás!F534+zöldterület!F534+'város-község'!F534+könyvtár!F534+közművelődés!F534+gyermekjólét!F534+'Egyéb szociális'!F534+'NEM KELL!!családseg.'!F534+civilszerv!F534</f>
        <v>0</v>
      </c>
      <c r="G535" s="71">
        <f>igazgatás!G535+adók!G535+temető!G534+rendezvények!G534+'téli közf.'!G530+hosszúi.közf.!G535+'út üzemelt.'!G534+közvilágítás!G534+zöldterület!G534+'város-község'!G534+könyvtár!G534+közművelődés!G534+gyermekjólét!G534+'Egyéb szociális'!G534+'NEM KELL!!családseg.'!G534+civilszerv!G534</f>
        <v>0</v>
      </c>
      <c r="H535" s="71">
        <f>igazgatás!H535+adók!H535+temető!H534+rendezvények!H534+'téli közf.'!H530+hosszúi.közf.!H535+'út üzemelt.'!H534+közvilágítás!H534+zöldterület!H534+'város-község'!H534+könyvtár!H534+közművelődés!H534+gyermekjólét!H534+'Egyéb szociális'!H534+'NEM KELL!!családseg.'!H534+civilszerv!H534</f>
        <v>0</v>
      </c>
      <c r="I535" s="71">
        <f>igazgatás!I535+adók!I535+temető!I534+rendezvények!I534+'téli közf.'!I530+hosszúi.közf.!I535+'út üzemelt.'!I534+közvilágítás!I534+zöldterület!I534+'város-község'!I534+könyvtár!I534+közművelődés!I534+gyermekjólét!I534+'Egyéb szociális'!I534+'NEM KELL!!családseg.'!I534+civilszerv!I534</f>
        <v>0</v>
      </c>
      <c r="J535" s="143" t="str">
        <f t="shared" si="22"/>
        <v xml:space="preserve"> </v>
      </c>
      <c r="K535" s="71">
        <f>igazgatás!K535+adók!K535+temető!K534+rendezvények!K534+'téli közf.'!K530+hosszúi.közf.!K535+'út üzemelt.'!K534+közvilágítás!K534+zöldterület!K534+'város-község'!K534+könyvtár!K534+közművelődés!K534+gyermekjólét!K534+'Egyéb szociális'!K534+'NEM KELL!!családseg.'!K534+civilszerv!K534</f>
        <v>0</v>
      </c>
      <c r="L535" s="71">
        <f>igazgatás!L535+adók!L535+temető!L534+rendezvények!L534+'téli közf.'!L530+hosszúi.közf.!L535+'út üzemelt.'!L534+közvilágítás!L534+zöldterület!L534+'város-község'!L534+könyvtár!L534+közművelődés!L534+gyermekjólét!L534+'Egyéb szociális'!L534+'NEM KELL!!családseg.'!L534+civilszerv!L534</f>
        <v>0</v>
      </c>
      <c r="M535" s="71">
        <f>igazgatás!M535+adók!M535+temető!M534+rendezvények!M534+'téli közf.'!M530+hosszúi.közf.!M535+'út üzemelt.'!M534+közvilágítás!M534+zöldterület!M534+'város-község'!M534+könyvtár!M534+közművelődés!M534+gyermekjólét!M534+'Egyéb szociális'!M534+'NEM KELL!!családseg.'!M534+civilszerv!M534</f>
        <v>0</v>
      </c>
      <c r="N535" s="71">
        <f>igazgatás!N535+adók!N535+temető!N534+rendezvények!N534+'téli közf.'!N530+hosszúi.közf.!N535+'út üzemelt.'!N534+közvilágítás!N534+zöldterület!N534+'város-község'!N534+könyvtár!N534+közművelődés!N534+gyermekjólét!N534+'Egyéb szociális'!N534+'NEM KELL!!családseg.'!N534+civilszerv!N534</f>
        <v>0</v>
      </c>
      <c r="O535" s="133" t="str">
        <f t="shared" si="23"/>
        <v xml:space="preserve"> </v>
      </c>
      <c r="P535" s="71">
        <f>igazgatás!P535+adók!P535+temető!P534+rendezvények!P534+'téli közf.'!P530+hosszúi.közf.!P535+'út üzemelt.'!P534+közvilágítás!P534+zöldterület!P534+'város-község'!P534+könyvtár!P534+közművelődés!P534+gyermekjólét!P534+'Egyéb szociális'!P534+'NEM KELL!!családseg.'!P534+civilszerv!P534</f>
        <v>0</v>
      </c>
    </row>
    <row r="536" spans="1:16" s="80" customFormat="1" ht="25.5" hidden="1" customHeight="1" x14ac:dyDescent="0.25">
      <c r="A536" s="384" t="s">
        <v>497</v>
      </c>
      <c r="B536" s="384"/>
      <c r="C536" s="7" t="s">
        <v>719</v>
      </c>
      <c r="D536" s="19" t="s">
        <v>768</v>
      </c>
      <c r="E536" s="33"/>
      <c r="F536" s="71">
        <f>igazgatás!F536+adók!F536+temető!F535+rendezvények!F535+'téli közf.'!F531+hosszúi.közf.!F536+'út üzemelt.'!F535+közvilágítás!F535+zöldterület!F535+'város-község'!F535+könyvtár!F535+közművelődés!F535+gyermekjólét!F535+'Egyéb szociális'!F535+'NEM KELL!!családseg.'!F535+civilszerv!F535</f>
        <v>0</v>
      </c>
      <c r="G536" s="71">
        <f>igazgatás!G536+adók!G536+temető!G535+rendezvények!G535+'téli közf.'!G531+hosszúi.közf.!G536+'út üzemelt.'!G535+közvilágítás!G535+zöldterület!G535+'város-község'!G535+könyvtár!G535+közművelődés!G535+gyermekjólét!G535+'Egyéb szociális'!G535+'NEM KELL!!családseg.'!G535+civilszerv!G535</f>
        <v>0</v>
      </c>
      <c r="H536" s="71">
        <f>igazgatás!H536+adók!H536+temető!H535+rendezvények!H535+'téli közf.'!H531+hosszúi.közf.!H536+'út üzemelt.'!H535+közvilágítás!H535+zöldterület!H535+'város-község'!H535+könyvtár!H535+közművelődés!H535+gyermekjólét!H535+'Egyéb szociális'!H535+'NEM KELL!!családseg.'!H535+civilszerv!H535</f>
        <v>0</v>
      </c>
      <c r="I536" s="71">
        <f>igazgatás!I536+adók!I536+temető!I535+rendezvények!I535+'téli közf.'!I531+hosszúi.közf.!I536+'út üzemelt.'!I535+közvilágítás!I535+zöldterület!I535+'város-község'!I535+könyvtár!I535+közművelődés!I535+gyermekjólét!I535+'Egyéb szociális'!I535+'NEM KELL!!családseg.'!I535+civilszerv!I535</f>
        <v>0</v>
      </c>
      <c r="J536" s="143" t="str">
        <f t="shared" si="22"/>
        <v xml:space="preserve"> </v>
      </c>
      <c r="K536" s="71">
        <f>igazgatás!K536+adók!K536+temető!K535+rendezvények!K535+'téli közf.'!K531+hosszúi.közf.!K536+'út üzemelt.'!K535+közvilágítás!K535+zöldterület!K535+'város-község'!K535+könyvtár!K535+közművelődés!K535+gyermekjólét!K535+'Egyéb szociális'!K535+'NEM KELL!!családseg.'!K535+civilszerv!K535</f>
        <v>0</v>
      </c>
      <c r="L536" s="71">
        <f>igazgatás!L536+adók!L536+temető!L535+rendezvények!L535+'téli közf.'!L531+hosszúi.közf.!L536+'út üzemelt.'!L535+közvilágítás!L535+zöldterület!L535+'város-község'!L535+könyvtár!L535+közművelődés!L535+gyermekjólét!L535+'Egyéb szociális'!L535+'NEM KELL!!családseg.'!L535+civilszerv!L535</f>
        <v>0</v>
      </c>
      <c r="M536" s="71">
        <f>igazgatás!M536+adók!M536+temető!M535+rendezvények!M535+'téli közf.'!M531+hosszúi.közf.!M536+'út üzemelt.'!M535+közvilágítás!M535+zöldterület!M535+'város-község'!M535+könyvtár!M535+közművelődés!M535+gyermekjólét!M535+'Egyéb szociális'!M535+'NEM KELL!!családseg.'!M535+civilszerv!M535</f>
        <v>0</v>
      </c>
      <c r="N536" s="71">
        <f>igazgatás!N536+adók!N536+temető!N535+rendezvények!N535+'téli közf.'!N531+hosszúi.közf.!N536+'út üzemelt.'!N535+közvilágítás!N535+zöldterület!N535+'város-község'!N535+könyvtár!N535+közművelődés!N535+gyermekjólét!N535+'Egyéb szociális'!N535+'NEM KELL!!családseg.'!N535+civilszerv!N535</f>
        <v>0</v>
      </c>
      <c r="O536" s="133" t="str">
        <f t="shared" si="23"/>
        <v xml:space="preserve"> </v>
      </c>
      <c r="P536" s="71">
        <f>igazgatás!P536+adók!P536+temető!P535+rendezvények!P535+'téli közf.'!P531+hosszúi.közf.!P536+'út üzemelt.'!P535+közvilágítás!P535+zöldterület!P535+'város-község'!P535+könyvtár!P535+közművelődés!P535+gyermekjólét!P535+'Egyéb szociális'!P535+'NEM KELL!!családseg.'!P535+civilszerv!P535</f>
        <v>0</v>
      </c>
    </row>
    <row r="537" spans="1:16" s="80" customFormat="1" ht="38.25" hidden="1" customHeight="1" x14ac:dyDescent="0.25">
      <c r="A537" s="384" t="s">
        <v>498</v>
      </c>
      <c r="B537" s="384"/>
      <c r="C537" s="7" t="s">
        <v>769</v>
      </c>
      <c r="D537" s="19" t="s">
        <v>770</v>
      </c>
      <c r="E537" s="33"/>
      <c r="F537" s="71">
        <f>igazgatás!F537+adók!F537+temető!F536+rendezvények!F536+'téli közf.'!F532+hosszúi.közf.!F537+'út üzemelt.'!F536+közvilágítás!F536+zöldterület!F536+'város-község'!F536+könyvtár!F536+közművelődés!F536+gyermekjólét!F536+'Egyéb szociális'!F536+'NEM KELL!!családseg.'!F536+civilszerv!F536</f>
        <v>0</v>
      </c>
      <c r="G537" s="71">
        <f>igazgatás!G537+adók!G537+temető!G536+rendezvények!G536+'téli közf.'!G532+hosszúi.közf.!G537+'út üzemelt.'!G536+közvilágítás!G536+zöldterület!G536+'város-község'!G536+könyvtár!G536+közművelődés!G536+gyermekjólét!G536+'Egyéb szociális'!G536+'NEM KELL!!családseg.'!G536+civilszerv!G536</f>
        <v>0</v>
      </c>
      <c r="H537" s="71">
        <f>igazgatás!H537+adók!H537+temető!H536+rendezvények!H536+'téli közf.'!H532+hosszúi.közf.!H537+'út üzemelt.'!H536+közvilágítás!H536+zöldterület!H536+'város-község'!H536+könyvtár!H536+közművelődés!H536+gyermekjólét!H536+'Egyéb szociális'!H536+'NEM KELL!!családseg.'!H536+civilszerv!H536</f>
        <v>0</v>
      </c>
      <c r="I537" s="71">
        <f>igazgatás!I537+adók!I537+temető!I536+rendezvények!I536+'téli közf.'!I532+hosszúi.közf.!I537+'út üzemelt.'!I536+közvilágítás!I536+zöldterület!I536+'város-község'!I536+könyvtár!I536+közművelődés!I536+gyermekjólét!I536+'Egyéb szociális'!I536+'NEM KELL!!családseg.'!I536+civilszerv!I536</f>
        <v>0</v>
      </c>
      <c r="J537" s="143" t="str">
        <f t="shared" si="22"/>
        <v xml:space="preserve"> </v>
      </c>
      <c r="K537" s="71">
        <f>igazgatás!K537+adók!K537+temető!K536+rendezvények!K536+'téli közf.'!K532+hosszúi.közf.!K537+'út üzemelt.'!K536+közvilágítás!K536+zöldterület!K536+'város-község'!K536+könyvtár!K536+közművelődés!K536+gyermekjólét!K536+'Egyéb szociális'!K536+'NEM KELL!!családseg.'!K536+civilszerv!K536</f>
        <v>0</v>
      </c>
      <c r="L537" s="71">
        <f>igazgatás!L537+adók!L537+temető!L536+rendezvények!L536+'téli közf.'!L532+hosszúi.közf.!L537+'út üzemelt.'!L536+közvilágítás!L536+zöldterület!L536+'város-község'!L536+könyvtár!L536+közművelődés!L536+gyermekjólét!L536+'Egyéb szociális'!L536+'NEM KELL!!családseg.'!L536+civilszerv!L536</f>
        <v>0</v>
      </c>
      <c r="M537" s="71">
        <f>igazgatás!M537+adók!M537+temető!M536+rendezvények!M536+'téli közf.'!M532+hosszúi.közf.!M537+'út üzemelt.'!M536+közvilágítás!M536+zöldterület!M536+'város-község'!M536+könyvtár!M536+közművelődés!M536+gyermekjólét!M536+'Egyéb szociális'!M536+'NEM KELL!!családseg.'!M536+civilszerv!M536</f>
        <v>0</v>
      </c>
      <c r="N537" s="71">
        <f>igazgatás!N537+adók!N537+temető!N536+rendezvények!N536+'téli közf.'!N532+hosszúi.közf.!N537+'út üzemelt.'!N536+közvilágítás!N536+zöldterület!N536+'város-község'!N536+könyvtár!N536+közművelődés!N536+gyermekjólét!N536+'Egyéb szociális'!N536+'NEM KELL!!családseg.'!N536+civilszerv!N536</f>
        <v>0</v>
      </c>
      <c r="O537" s="133" t="str">
        <f t="shared" si="23"/>
        <v xml:space="preserve"> </v>
      </c>
      <c r="P537" s="71">
        <f>igazgatás!P537+adók!P537+temető!P536+rendezvények!P536+'téli közf.'!P532+hosszúi.közf.!P537+'út üzemelt.'!P536+közvilágítás!P536+zöldterület!P536+'város-község'!P536+könyvtár!P536+közművelődés!P536+gyermekjólét!P536+'Egyéb szociális'!P536+'NEM KELL!!családseg.'!P536+civilszerv!P536</f>
        <v>0</v>
      </c>
    </row>
    <row r="538" spans="1:16" s="80" customFormat="1" ht="15.75" hidden="1" customHeight="1" x14ac:dyDescent="0.25">
      <c r="A538" s="384" t="s">
        <v>499</v>
      </c>
      <c r="B538" s="384"/>
      <c r="C538" s="7" t="s">
        <v>442</v>
      </c>
      <c r="D538" s="4" t="s">
        <v>770</v>
      </c>
      <c r="E538" s="33"/>
      <c r="F538" s="71">
        <f>igazgatás!F538+adók!F538+temető!F537+rendezvények!F537+'téli közf.'!F533+hosszúi.közf.!F538+'út üzemelt.'!F537+közvilágítás!F537+zöldterület!F537+'város-község'!F537+könyvtár!F537+közművelődés!F537+gyermekjólét!F537+'Egyéb szociális'!F537+'NEM KELL!!családseg.'!F537+civilszerv!F537</f>
        <v>0</v>
      </c>
      <c r="G538" s="71">
        <f>igazgatás!G538+adók!G538+temető!G537+rendezvények!G537+'téli közf.'!G533+hosszúi.közf.!G538+'út üzemelt.'!G537+közvilágítás!G537+zöldterület!G537+'város-község'!G537+könyvtár!G537+közművelődés!G537+gyermekjólét!G537+'Egyéb szociális'!G537+'NEM KELL!!családseg.'!G537+civilszerv!G537</f>
        <v>0</v>
      </c>
      <c r="H538" s="71">
        <f>igazgatás!H538+adók!H538+temető!H537+rendezvények!H537+'téli közf.'!H533+hosszúi.közf.!H538+'út üzemelt.'!H537+közvilágítás!H537+zöldterület!H537+'város-község'!H537+könyvtár!H537+közművelődés!H537+gyermekjólét!H537+'Egyéb szociális'!H537+'NEM KELL!!családseg.'!H537+civilszerv!H537</f>
        <v>0</v>
      </c>
      <c r="I538" s="71">
        <f>igazgatás!I538+adók!I538+temető!I537+rendezvények!I537+'téli közf.'!I533+hosszúi.közf.!I538+'út üzemelt.'!I537+közvilágítás!I537+zöldterület!I537+'város-község'!I537+könyvtár!I537+közművelődés!I537+gyermekjólét!I537+'Egyéb szociális'!I537+'NEM KELL!!családseg.'!I537+civilszerv!I537</f>
        <v>0</v>
      </c>
      <c r="J538" s="143" t="str">
        <f t="shared" ref="J538:J561" si="24">IF(H538=0," ",I538/H538)</f>
        <v xml:space="preserve"> </v>
      </c>
      <c r="K538" s="71">
        <f>igazgatás!K538+adók!K538+temető!K537+rendezvények!K537+'téli közf.'!K533+hosszúi.közf.!K538+'út üzemelt.'!K537+közvilágítás!K537+zöldterület!K537+'város-község'!K537+könyvtár!K537+közművelődés!K537+gyermekjólét!K537+'Egyéb szociális'!K537+'NEM KELL!!családseg.'!K537+civilszerv!K537</f>
        <v>0</v>
      </c>
      <c r="L538" s="71">
        <f>igazgatás!L538+adók!L538+temető!L537+rendezvények!L537+'téli közf.'!L533+hosszúi.közf.!L538+'út üzemelt.'!L537+közvilágítás!L537+zöldterület!L537+'város-község'!L537+könyvtár!L537+közművelődés!L537+gyermekjólét!L537+'Egyéb szociális'!L537+'NEM KELL!!családseg.'!L537+civilszerv!L537</f>
        <v>0</v>
      </c>
      <c r="M538" s="71">
        <f>igazgatás!M538+adók!M538+temető!M537+rendezvények!M537+'téli közf.'!M533+hosszúi.közf.!M538+'út üzemelt.'!M537+közvilágítás!M537+zöldterület!M537+'város-község'!M537+könyvtár!M537+közművelődés!M537+gyermekjólét!M537+'Egyéb szociális'!M537+'NEM KELL!!családseg.'!M537+civilszerv!M537</f>
        <v>0</v>
      </c>
      <c r="N538" s="71">
        <f>igazgatás!N538+adók!N538+temető!N537+rendezvények!N537+'téli közf.'!N533+hosszúi.közf.!N538+'út üzemelt.'!N537+közvilágítás!N537+zöldterület!N537+'város-község'!N537+könyvtár!N537+közművelődés!N537+gyermekjólét!N537+'Egyéb szociális'!N537+'NEM KELL!!családseg.'!N537+civilszerv!N537</f>
        <v>0</v>
      </c>
      <c r="O538" s="133" t="str">
        <f t="shared" si="23"/>
        <v xml:space="preserve"> </v>
      </c>
      <c r="P538" s="71">
        <f>igazgatás!P538+adók!P538+temető!P537+rendezvények!P537+'téli közf.'!P533+hosszúi.közf.!P538+'út üzemelt.'!P537+közvilágítás!P537+zöldterület!P537+'város-község'!P537+könyvtár!P537+közművelődés!P537+gyermekjólét!P537+'Egyéb szociális'!P537+'NEM KELL!!családseg.'!P537+civilszerv!P537</f>
        <v>0</v>
      </c>
    </row>
    <row r="539" spans="1:16" s="80" customFormat="1" ht="15.75" hidden="1" customHeight="1" x14ac:dyDescent="0.25">
      <c r="A539" s="384" t="s">
        <v>500</v>
      </c>
      <c r="B539" s="384"/>
      <c r="C539" s="7" t="s">
        <v>444</v>
      </c>
      <c r="D539" s="19" t="s">
        <v>770</v>
      </c>
      <c r="E539" s="33"/>
      <c r="F539" s="71">
        <f>igazgatás!F539+adók!F539+temető!F538+rendezvények!F538+'téli közf.'!F534+hosszúi.közf.!F539+'út üzemelt.'!F538+közvilágítás!F538+zöldterület!F538+'város-község'!F538+könyvtár!F538+közművelődés!F538+gyermekjólét!F538+'Egyéb szociális'!F538+'NEM KELL!!családseg.'!F538+civilszerv!F538</f>
        <v>0</v>
      </c>
      <c r="G539" s="71">
        <f>igazgatás!G539+adók!G539+temető!G538+rendezvények!G538+'téli közf.'!G534+hosszúi.közf.!G539+'út üzemelt.'!G538+közvilágítás!G538+zöldterület!G538+'város-község'!G538+könyvtár!G538+közművelődés!G538+gyermekjólét!G538+'Egyéb szociális'!G538+'NEM KELL!!családseg.'!G538+civilszerv!G538</f>
        <v>0</v>
      </c>
      <c r="H539" s="71">
        <f>igazgatás!H539+adók!H539+temető!H538+rendezvények!H538+'téli közf.'!H534+hosszúi.közf.!H539+'út üzemelt.'!H538+közvilágítás!H538+zöldterület!H538+'város-község'!H538+könyvtár!H538+közművelődés!H538+gyermekjólét!H538+'Egyéb szociális'!H538+'NEM KELL!!családseg.'!H538+civilszerv!H538</f>
        <v>0</v>
      </c>
      <c r="I539" s="71">
        <f>igazgatás!I539+adók!I539+temető!I538+rendezvények!I538+'téli közf.'!I534+hosszúi.közf.!I539+'út üzemelt.'!I538+közvilágítás!I538+zöldterület!I538+'város-község'!I538+könyvtár!I538+közművelődés!I538+gyermekjólét!I538+'Egyéb szociális'!I538+'NEM KELL!!családseg.'!I538+civilszerv!I538</f>
        <v>0</v>
      </c>
      <c r="J539" s="143" t="str">
        <f t="shared" si="24"/>
        <v xml:space="preserve"> </v>
      </c>
      <c r="K539" s="71">
        <f>igazgatás!K539+adók!K539+temető!K538+rendezvények!K538+'téli közf.'!K534+hosszúi.közf.!K539+'út üzemelt.'!K538+közvilágítás!K538+zöldterület!K538+'város-község'!K538+könyvtár!K538+közművelődés!K538+gyermekjólét!K538+'Egyéb szociális'!K538+'NEM KELL!!családseg.'!K538+civilszerv!K538</f>
        <v>0</v>
      </c>
      <c r="L539" s="71">
        <f>igazgatás!L539+adók!L539+temető!L538+rendezvények!L538+'téli közf.'!L534+hosszúi.közf.!L539+'út üzemelt.'!L538+közvilágítás!L538+zöldterület!L538+'város-község'!L538+könyvtár!L538+közművelődés!L538+gyermekjólét!L538+'Egyéb szociális'!L538+'NEM KELL!!családseg.'!L538+civilszerv!L538</f>
        <v>0</v>
      </c>
      <c r="M539" s="71">
        <f>igazgatás!M539+adók!M539+temető!M538+rendezvények!M538+'téli közf.'!M534+hosszúi.közf.!M539+'út üzemelt.'!M538+közvilágítás!M538+zöldterület!M538+'város-község'!M538+könyvtár!M538+közművelődés!M538+gyermekjólét!M538+'Egyéb szociális'!M538+'NEM KELL!!családseg.'!M538+civilszerv!M538</f>
        <v>0</v>
      </c>
      <c r="N539" s="71">
        <f>igazgatás!N539+adók!N539+temető!N538+rendezvények!N538+'téli közf.'!N534+hosszúi.közf.!N539+'út üzemelt.'!N538+közvilágítás!N538+zöldterület!N538+'város-község'!N538+könyvtár!N538+közművelődés!N538+gyermekjólét!N538+'Egyéb szociális'!N538+'NEM KELL!!családseg.'!N538+civilszerv!N538</f>
        <v>0</v>
      </c>
      <c r="O539" s="133" t="str">
        <f t="shared" ref="O539:O565" si="25">IF(M539=0," ",N539/M539)</f>
        <v xml:space="preserve"> </v>
      </c>
      <c r="P539" s="71">
        <f>igazgatás!P539+adók!P539+temető!P538+rendezvények!P538+'téli közf.'!P534+hosszúi.közf.!P539+'út üzemelt.'!P538+közvilágítás!P538+zöldterület!P538+'város-község'!P538+könyvtár!P538+közművelődés!P538+gyermekjólét!P538+'Egyéb szociális'!P538+'NEM KELL!!családseg.'!P538+civilszerv!P538</f>
        <v>0</v>
      </c>
    </row>
    <row r="540" spans="1:16" s="80" customFormat="1" ht="15.75" hidden="1" customHeight="1" x14ac:dyDescent="0.25">
      <c r="A540" s="384" t="s">
        <v>501</v>
      </c>
      <c r="B540" s="384"/>
      <c r="C540" s="7" t="s">
        <v>446</v>
      </c>
      <c r="D540" s="4" t="s">
        <v>770</v>
      </c>
      <c r="E540" s="33"/>
      <c r="F540" s="71">
        <f>igazgatás!F540+adók!F540+temető!F539+rendezvények!F539+'téli közf.'!F535+hosszúi.közf.!F540+'út üzemelt.'!F539+közvilágítás!F539+zöldterület!F539+'város-község'!F539+könyvtár!F539+közművelődés!F539+gyermekjólét!F539+'Egyéb szociális'!F539+'NEM KELL!!családseg.'!F539+civilszerv!F539</f>
        <v>0</v>
      </c>
      <c r="G540" s="71">
        <f>igazgatás!G540+adók!G540+temető!G539+rendezvények!G539+'téli közf.'!G535+hosszúi.közf.!G540+'út üzemelt.'!G539+közvilágítás!G539+zöldterület!G539+'város-község'!G539+könyvtár!G539+közművelődés!G539+gyermekjólét!G539+'Egyéb szociális'!G539+'NEM KELL!!családseg.'!G539+civilszerv!G539</f>
        <v>0</v>
      </c>
      <c r="H540" s="71">
        <f>igazgatás!H540+adók!H540+temető!H539+rendezvények!H539+'téli közf.'!H535+hosszúi.közf.!H540+'út üzemelt.'!H539+közvilágítás!H539+zöldterület!H539+'város-község'!H539+könyvtár!H539+közművelődés!H539+gyermekjólét!H539+'Egyéb szociális'!H539+'NEM KELL!!családseg.'!H539+civilszerv!H539</f>
        <v>0</v>
      </c>
      <c r="I540" s="71">
        <f>igazgatás!I540+adók!I540+temető!I539+rendezvények!I539+'téli közf.'!I535+hosszúi.közf.!I540+'út üzemelt.'!I539+közvilágítás!I539+zöldterület!I539+'város-község'!I539+könyvtár!I539+közművelődés!I539+gyermekjólét!I539+'Egyéb szociális'!I539+'NEM KELL!!családseg.'!I539+civilszerv!I539</f>
        <v>0</v>
      </c>
      <c r="J540" s="143" t="str">
        <f t="shared" si="24"/>
        <v xml:space="preserve"> </v>
      </c>
      <c r="K540" s="71">
        <f>igazgatás!K540+adók!K540+temető!K539+rendezvények!K539+'téli közf.'!K535+hosszúi.közf.!K540+'út üzemelt.'!K539+közvilágítás!K539+zöldterület!K539+'város-község'!K539+könyvtár!K539+közművelődés!K539+gyermekjólét!K539+'Egyéb szociális'!K539+'NEM KELL!!családseg.'!K539+civilszerv!K539</f>
        <v>0</v>
      </c>
      <c r="L540" s="71">
        <f>igazgatás!L540+adók!L540+temető!L539+rendezvények!L539+'téli közf.'!L535+hosszúi.közf.!L540+'út üzemelt.'!L539+közvilágítás!L539+zöldterület!L539+'város-község'!L539+könyvtár!L539+közművelődés!L539+gyermekjólét!L539+'Egyéb szociális'!L539+'NEM KELL!!családseg.'!L539+civilszerv!L539</f>
        <v>0</v>
      </c>
      <c r="M540" s="71">
        <f>igazgatás!M540+adók!M540+temető!M539+rendezvények!M539+'téli közf.'!M535+hosszúi.közf.!M540+'út üzemelt.'!M539+közvilágítás!M539+zöldterület!M539+'város-község'!M539+könyvtár!M539+közművelődés!M539+gyermekjólét!M539+'Egyéb szociális'!M539+'NEM KELL!!családseg.'!M539+civilszerv!M539</f>
        <v>0</v>
      </c>
      <c r="N540" s="71">
        <f>igazgatás!N540+adók!N540+temető!N539+rendezvények!N539+'téli közf.'!N535+hosszúi.közf.!N540+'út üzemelt.'!N539+közvilágítás!N539+zöldterület!N539+'város-község'!N539+könyvtár!N539+közművelődés!N539+gyermekjólét!N539+'Egyéb szociális'!N539+'NEM KELL!!családseg.'!N539+civilszerv!N539</f>
        <v>0</v>
      </c>
      <c r="O540" s="133" t="str">
        <f t="shared" si="25"/>
        <v xml:space="preserve"> </v>
      </c>
      <c r="P540" s="71">
        <f>igazgatás!P540+adók!P540+temető!P539+rendezvények!P539+'téli közf.'!P535+hosszúi.közf.!P540+'út üzemelt.'!P539+közvilágítás!P539+zöldterület!P539+'város-község'!P539+könyvtár!P539+közművelődés!P539+gyermekjólét!P539+'Egyéb szociális'!P539+'NEM KELL!!családseg.'!P539+civilszerv!P539</f>
        <v>0</v>
      </c>
    </row>
    <row r="541" spans="1:16" s="80" customFormat="1" ht="15.75" hidden="1" customHeight="1" x14ac:dyDescent="0.25">
      <c r="A541" s="384" t="s">
        <v>502</v>
      </c>
      <c r="B541" s="384"/>
      <c r="C541" s="4" t="s">
        <v>448</v>
      </c>
      <c r="D541" s="19" t="s">
        <v>770</v>
      </c>
      <c r="E541" s="26"/>
      <c r="F541" s="71">
        <f>igazgatás!F541+adók!F541+temető!F540+rendezvények!F540+'téli közf.'!F536+hosszúi.közf.!F541+'út üzemelt.'!F540+közvilágítás!F540+zöldterület!F540+'város-község'!F540+könyvtár!F540+közművelődés!F540+gyermekjólét!F540+'Egyéb szociális'!F540+'NEM KELL!!családseg.'!F540+civilszerv!F540</f>
        <v>0</v>
      </c>
      <c r="G541" s="71">
        <f>igazgatás!G541+adók!G541+temető!G540+rendezvények!G540+'téli közf.'!G536+hosszúi.közf.!G541+'út üzemelt.'!G540+közvilágítás!G540+zöldterület!G540+'város-község'!G540+könyvtár!G540+közművelődés!G540+gyermekjólét!G540+'Egyéb szociális'!G540+'NEM KELL!!családseg.'!G540+civilszerv!G540</f>
        <v>0</v>
      </c>
      <c r="H541" s="71">
        <f>igazgatás!H541+adók!H541+temető!H540+rendezvények!H540+'téli közf.'!H536+hosszúi.közf.!H541+'út üzemelt.'!H540+közvilágítás!H540+zöldterület!H540+'város-község'!H540+könyvtár!H540+közművelődés!H540+gyermekjólét!H540+'Egyéb szociális'!H540+'NEM KELL!!családseg.'!H540+civilszerv!H540</f>
        <v>0</v>
      </c>
      <c r="I541" s="71">
        <f>igazgatás!I541+adók!I541+temető!I540+rendezvények!I540+'téli közf.'!I536+hosszúi.közf.!I541+'út üzemelt.'!I540+közvilágítás!I540+zöldterület!I540+'város-község'!I540+könyvtár!I540+közművelődés!I540+gyermekjólét!I540+'Egyéb szociális'!I540+'NEM KELL!!családseg.'!I540+civilszerv!I540</f>
        <v>0</v>
      </c>
      <c r="J541" s="143" t="str">
        <f t="shared" si="24"/>
        <v xml:space="preserve"> </v>
      </c>
      <c r="K541" s="71">
        <f>igazgatás!K541+adók!K541+temető!K540+rendezvények!K540+'téli közf.'!K536+hosszúi.közf.!K541+'út üzemelt.'!K540+közvilágítás!K540+zöldterület!K540+'város-község'!K540+könyvtár!K540+közművelődés!K540+gyermekjólét!K540+'Egyéb szociális'!K540+'NEM KELL!!családseg.'!K540+civilszerv!K540</f>
        <v>0</v>
      </c>
      <c r="L541" s="71">
        <f>igazgatás!L541+adók!L541+temető!L540+rendezvények!L540+'téli közf.'!L536+hosszúi.közf.!L541+'út üzemelt.'!L540+közvilágítás!L540+zöldterület!L540+'város-község'!L540+könyvtár!L540+közművelődés!L540+gyermekjólét!L540+'Egyéb szociális'!L540+'NEM KELL!!családseg.'!L540+civilszerv!L540</f>
        <v>0</v>
      </c>
      <c r="M541" s="71">
        <f>igazgatás!M541+adók!M541+temető!M540+rendezvények!M540+'téli közf.'!M536+hosszúi.közf.!M541+'út üzemelt.'!M540+közvilágítás!M540+zöldterület!M540+'város-község'!M540+könyvtár!M540+közművelődés!M540+gyermekjólét!M540+'Egyéb szociális'!M540+'NEM KELL!!családseg.'!M540+civilszerv!M540</f>
        <v>0</v>
      </c>
      <c r="N541" s="71">
        <f>igazgatás!N541+adók!N541+temető!N540+rendezvények!N540+'téli közf.'!N536+hosszúi.közf.!N541+'út üzemelt.'!N540+közvilágítás!N540+zöldterület!N540+'város-község'!N540+könyvtár!N540+közművelődés!N540+gyermekjólét!N540+'Egyéb szociális'!N540+'NEM KELL!!családseg.'!N540+civilszerv!N540</f>
        <v>0</v>
      </c>
      <c r="O541" s="133" t="str">
        <f t="shared" si="25"/>
        <v xml:space="preserve"> </v>
      </c>
      <c r="P541" s="71">
        <f>igazgatás!P541+adók!P541+temető!P540+rendezvények!P540+'téli közf.'!P536+hosszúi.közf.!P541+'út üzemelt.'!P540+közvilágítás!P540+zöldterület!P540+'város-község'!P540+könyvtár!P540+közművelődés!P540+gyermekjólét!P540+'Egyéb szociális'!P540+'NEM KELL!!családseg.'!P540+civilszerv!P540</f>
        <v>0</v>
      </c>
    </row>
    <row r="542" spans="1:16" s="80" customFormat="1" ht="25.5" hidden="1" customHeight="1" x14ac:dyDescent="0.25">
      <c r="A542" s="384" t="s">
        <v>503</v>
      </c>
      <c r="B542" s="384"/>
      <c r="C542" s="4" t="s">
        <v>450</v>
      </c>
      <c r="D542" s="4" t="s">
        <v>770</v>
      </c>
      <c r="E542" s="26"/>
      <c r="F542" s="71">
        <f>igazgatás!F542+adók!F542+temető!F541+rendezvények!F541+'téli közf.'!F537+hosszúi.közf.!F542+'út üzemelt.'!F541+közvilágítás!F541+zöldterület!F541+'város-község'!F541+könyvtár!F541+közművelődés!F541+gyermekjólét!F541+'Egyéb szociális'!F541+'NEM KELL!!családseg.'!F541+civilszerv!F541</f>
        <v>0</v>
      </c>
      <c r="G542" s="71">
        <f>igazgatás!G542+adók!G542+temető!G541+rendezvények!G541+'téli közf.'!G537+hosszúi.közf.!G542+'út üzemelt.'!G541+közvilágítás!G541+zöldterület!G541+'város-község'!G541+könyvtár!G541+közművelődés!G541+gyermekjólét!G541+'Egyéb szociális'!G541+'NEM KELL!!családseg.'!G541+civilszerv!G541</f>
        <v>0</v>
      </c>
      <c r="H542" s="71">
        <f>igazgatás!H542+adók!H542+temető!H541+rendezvények!H541+'téli közf.'!H537+hosszúi.közf.!H542+'út üzemelt.'!H541+közvilágítás!H541+zöldterület!H541+'város-község'!H541+könyvtár!H541+közművelődés!H541+gyermekjólét!H541+'Egyéb szociális'!H541+'NEM KELL!!családseg.'!H541+civilszerv!H541</f>
        <v>0</v>
      </c>
      <c r="I542" s="71">
        <f>igazgatás!I542+adók!I542+temető!I541+rendezvények!I541+'téli közf.'!I537+hosszúi.közf.!I542+'út üzemelt.'!I541+közvilágítás!I541+zöldterület!I541+'város-község'!I541+könyvtár!I541+közművelődés!I541+gyermekjólét!I541+'Egyéb szociális'!I541+'NEM KELL!!családseg.'!I541+civilszerv!I541</f>
        <v>0</v>
      </c>
      <c r="J542" s="143" t="str">
        <f t="shared" si="24"/>
        <v xml:space="preserve"> </v>
      </c>
      <c r="K542" s="71">
        <f>igazgatás!K542+adók!K542+temető!K541+rendezvények!K541+'téli közf.'!K537+hosszúi.közf.!K542+'út üzemelt.'!K541+közvilágítás!K541+zöldterület!K541+'város-község'!K541+könyvtár!K541+közművelődés!K541+gyermekjólét!K541+'Egyéb szociális'!K541+'NEM KELL!!családseg.'!K541+civilszerv!K541</f>
        <v>0</v>
      </c>
      <c r="L542" s="71">
        <f>igazgatás!L542+adók!L542+temető!L541+rendezvények!L541+'téli közf.'!L537+hosszúi.közf.!L542+'út üzemelt.'!L541+közvilágítás!L541+zöldterület!L541+'város-község'!L541+könyvtár!L541+közművelődés!L541+gyermekjólét!L541+'Egyéb szociális'!L541+'NEM KELL!!családseg.'!L541+civilszerv!L541</f>
        <v>0</v>
      </c>
      <c r="M542" s="71">
        <f>igazgatás!M542+adók!M542+temető!M541+rendezvények!M541+'téli közf.'!M537+hosszúi.közf.!M542+'út üzemelt.'!M541+közvilágítás!M541+zöldterület!M541+'város-község'!M541+könyvtár!M541+közművelődés!M541+gyermekjólét!M541+'Egyéb szociális'!M541+'NEM KELL!!családseg.'!M541+civilszerv!M541</f>
        <v>0</v>
      </c>
      <c r="N542" s="71">
        <f>igazgatás!N542+adók!N542+temető!N541+rendezvények!N541+'téli közf.'!N537+hosszúi.közf.!N542+'út üzemelt.'!N541+közvilágítás!N541+zöldterület!N541+'város-község'!N541+könyvtár!N541+közművelődés!N541+gyermekjólét!N541+'Egyéb szociális'!N541+'NEM KELL!!családseg.'!N541+civilszerv!N541</f>
        <v>0</v>
      </c>
      <c r="O542" s="133" t="str">
        <f t="shared" si="25"/>
        <v xml:space="preserve"> </v>
      </c>
      <c r="P542" s="71">
        <f>igazgatás!P542+adók!P542+temető!P541+rendezvények!P541+'téli közf.'!P537+hosszúi.közf.!P542+'út üzemelt.'!P541+közvilágítás!P541+zöldterület!P541+'város-község'!P541+könyvtár!P541+közművelődés!P541+gyermekjólét!P541+'Egyéb szociális'!P541+'NEM KELL!!családseg.'!P541+civilszerv!P541</f>
        <v>0</v>
      </c>
    </row>
    <row r="543" spans="1:16" s="80" customFormat="1" ht="25.5" hidden="1" customHeight="1" x14ac:dyDescent="0.25">
      <c r="A543" s="384" t="s">
        <v>504</v>
      </c>
      <c r="B543" s="384"/>
      <c r="C543" s="4" t="s">
        <v>452</v>
      </c>
      <c r="D543" s="19" t="s">
        <v>770</v>
      </c>
      <c r="E543" s="26"/>
      <c r="F543" s="71">
        <f>igazgatás!F543+adók!F543+temető!F542+rendezvények!F542+'téli közf.'!F538+hosszúi.közf.!F543+'út üzemelt.'!F542+közvilágítás!F542+zöldterület!F542+'város-község'!F542+könyvtár!F542+közművelődés!F542+gyermekjólét!F542+'Egyéb szociális'!F542+'NEM KELL!!családseg.'!F542+civilszerv!F542</f>
        <v>0</v>
      </c>
      <c r="G543" s="71">
        <f>igazgatás!G543+adók!G543+temető!G542+rendezvények!G542+'téli közf.'!G538+hosszúi.közf.!G543+'út üzemelt.'!G542+közvilágítás!G542+zöldterület!G542+'város-község'!G542+könyvtár!G542+közművelődés!G542+gyermekjólét!G542+'Egyéb szociális'!G542+'NEM KELL!!családseg.'!G542+civilszerv!G542</f>
        <v>0</v>
      </c>
      <c r="H543" s="71">
        <f>igazgatás!H543+adók!H543+temető!H542+rendezvények!H542+'téli közf.'!H538+hosszúi.közf.!H543+'út üzemelt.'!H542+közvilágítás!H542+zöldterület!H542+'város-község'!H542+könyvtár!H542+közművelődés!H542+gyermekjólét!H542+'Egyéb szociális'!H542+'NEM KELL!!családseg.'!H542+civilszerv!H542</f>
        <v>0</v>
      </c>
      <c r="I543" s="71">
        <f>igazgatás!I543+adók!I543+temető!I542+rendezvények!I542+'téli közf.'!I538+hosszúi.közf.!I543+'út üzemelt.'!I542+közvilágítás!I542+zöldterület!I542+'város-község'!I542+könyvtár!I542+közművelődés!I542+gyermekjólét!I542+'Egyéb szociális'!I542+'NEM KELL!!családseg.'!I542+civilszerv!I542</f>
        <v>0</v>
      </c>
      <c r="J543" s="143" t="str">
        <f t="shared" si="24"/>
        <v xml:space="preserve"> </v>
      </c>
      <c r="K543" s="71">
        <f>igazgatás!K543+adók!K543+temető!K542+rendezvények!K542+'téli közf.'!K538+hosszúi.közf.!K543+'út üzemelt.'!K542+közvilágítás!K542+zöldterület!K542+'város-község'!K542+könyvtár!K542+közművelődés!K542+gyermekjólét!K542+'Egyéb szociális'!K542+'NEM KELL!!családseg.'!K542+civilszerv!K542</f>
        <v>0</v>
      </c>
      <c r="L543" s="71">
        <f>igazgatás!L543+adók!L543+temető!L542+rendezvények!L542+'téli közf.'!L538+hosszúi.közf.!L543+'út üzemelt.'!L542+közvilágítás!L542+zöldterület!L542+'város-község'!L542+könyvtár!L542+közművelődés!L542+gyermekjólét!L542+'Egyéb szociális'!L542+'NEM KELL!!családseg.'!L542+civilszerv!L542</f>
        <v>0</v>
      </c>
      <c r="M543" s="71">
        <f>igazgatás!M543+adók!M543+temető!M542+rendezvények!M542+'téli közf.'!M538+hosszúi.közf.!M543+'út üzemelt.'!M542+közvilágítás!M542+zöldterület!M542+'város-község'!M542+könyvtár!M542+közművelődés!M542+gyermekjólét!M542+'Egyéb szociális'!M542+'NEM KELL!!családseg.'!M542+civilszerv!M542</f>
        <v>0</v>
      </c>
      <c r="N543" s="71">
        <f>igazgatás!N543+adók!N543+temető!N542+rendezvények!N542+'téli közf.'!N538+hosszúi.közf.!N543+'út üzemelt.'!N542+közvilágítás!N542+zöldterület!N542+'város-község'!N542+könyvtár!N542+közművelődés!N542+gyermekjólét!N542+'Egyéb szociális'!N542+'NEM KELL!!családseg.'!N542+civilszerv!N542</f>
        <v>0</v>
      </c>
      <c r="O543" s="133" t="str">
        <f t="shared" si="25"/>
        <v xml:space="preserve"> </v>
      </c>
      <c r="P543" s="71">
        <f>igazgatás!P543+adók!P543+temető!P542+rendezvények!P542+'téli közf.'!P538+hosszúi.közf.!P543+'út üzemelt.'!P542+közvilágítás!P542+zöldterület!P542+'város-község'!P542+könyvtár!P542+közművelődés!P542+gyermekjólét!P542+'Egyéb szociális'!P542+'NEM KELL!!családseg.'!P542+civilszerv!P542</f>
        <v>0</v>
      </c>
    </row>
    <row r="544" spans="1:16" s="80" customFormat="1" ht="15.75" hidden="1" customHeight="1" x14ac:dyDescent="0.25">
      <c r="A544" s="384" t="s">
        <v>505</v>
      </c>
      <c r="B544" s="384"/>
      <c r="C544" s="7" t="s">
        <v>454</v>
      </c>
      <c r="D544" s="4" t="s">
        <v>770</v>
      </c>
      <c r="E544" s="33"/>
      <c r="F544" s="71">
        <f>igazgatás!F544+adók!F544+temető!F543+rendezvények!F543+'téli közf.'!F539+hosszúi.közf.!F544+'út üzemelt.'!F543+közvilágítás!F543+zöldterület!F543+'város-község'!F543+könyvtár!F543+közművelődés!F543+gyermekjólét!F543+'Egyéb szociális'!F543+'NEM KELL!!családseg.'!F543+civilszerv!F543</f>
        <v>0</v>
      </c>
      <c r="G544" s="71">
        <f>igazgatás!G544+adók!G544+temető!G543+rendezvények!G543+'téli közf.'!G539+hosszúi.közf.!G544+'út üzemelt.'!G543+közvilágítás!G543+zöldterület!G543+'város-község'!G543+könyvtár!G543+közművelődés!G543+gyermekjólét!G543+'Egyéb szociális'!G543+'NEM KELL!!családseg.'!G543+civilszerv!G543</f>
        <v>0</v>
      </c>
      <c r="H544" s="71">
        <f>igazgatás!H544+adók!H544+temető!H543+rendezvények!H543+'téli közf.'!H539+hosszúi.közf.!H544+'út üzemelt.'!H543+közvilágítás!H543+zöldterület!H543+'város-község'!H543+könyvtár!H543+közművelődés!H543+gyermekjólét!H543+'Egyéb szociális'!H543+'NEM KELL!!családseg.'!H543+civilszerv!H543</f>
        <v>0</v>
      </c>
      <c r="I544" s="71">
        <f>igazgatás!I544+adók!I544+temető!I543+rendezvények!I543+'téli közf.'!I539+hosszúi.közf.!I544+'út üzemelt.'!I543+közvilágítás!I543+zöldterület!I543+'város-község'!I543+könyvtár!I543+közművelődés!I543+gyermekjólét!I543+'Egyéb szociális'!I543+'NEM KELL!!családseg.'!I543+civilszerv!I543</f>
        <v>0</v>
      </c>
      <c r="J544" s="143" t="str">
        <f t="shared" si="24"/>
        <v xml:space="preserve"> </v>
      </c>
      <c r="K544" s="71">
        <f>igazgatás!K544+adók!K544+temető!K543+rendezvények!K543+'téli közf.'!K539+hosszúi.közf.!K544+'út üzemelt.'!K543+közvilágítás!K543+zöldterület!K543+'város-község'!K543+könyvtár!K543+közművelődés!K543+gyermekjólét!K543+'Egyéb szociális'!K543+'NEM KELL!!családseg.'!K543+civilszerv!K543</f>
        <v>0</v>
      </c>
      <c r="L544" s="71">
        <f>igazgatás!L544+adók!L544+temető!L543+rendezvények!L543+'téli közf.'!L539+hosszúi.közf.!L544+'út üzemelt.'!L543+közvilágítás!L543+zöldterület!L543+'város-község'!L543+könyvtár!L543+közművelődés!L543+gyermekjólét!L543+'Egyéb szociális'!L543+'NEM KELL!!családseg.'!L543+civilszerv!L543</f>
        <v>0</v>
      </c>
      <c r="M544" s="71">
        <f>igazgatás!M544+adók!M544+temető!M543+rendezvények!M543+'téli közf.'!M539+hosszúi.közf.!M544+'út üzemelt.'!M543+közvilágítás!M543+zöldterület!M543+'város-község'!M543+könyvtár!M543+közművelődés!M543+gyermekjólét!M543+'Egyéb szociális'!M543+'NEM KELL!!családseg.'!M543+civilszerv!M543</f>
        <v>0</v>
      </c>
      <c r="N544" s="71">
        <f>igazgatás!N544+adók!N544+temető!N543+rendezvények!N543+'téli közf.'!N539+hosszúi.közf.!N544+'út üzemelt.'!N543+közvilágítás!N543+zöldterület!N543+'város-község'!N543+könyvtár!N543+közművelődés!N543+gyermekjólét!N543+'Egyéb szociális'!N543+'NEM KELL!!családseg.'!N543+civilszerv!N543</f>
        <v>0</v>
      </c>
      <c r="O544" s="133" t="str">
        <f t="shared" si="25"/>
        <v xml:space="preserve"> </v>
      </c>
      <c r="P544" s="71">
        <f>igazgatás!P544+adók!P544+temető!P543+rendezvények!P543+'téli közf.'!P539+hosszúi.közf.!P544+'út üzemelt.'!P543+közvilágítás!P543+zöldterület!P543+'város-község'!P543+könyvtár!P543+közművelődés!P543+gyermekjólét!P543+'Egyéb szociális'!P543+'NEM KELL!!családseg.'!P543+civilszerv!P543</f>
        <v>0</v>
      </c>
    </row>
    <row r="545" spans="1:16" s="80" customFormat="1" ht="15.75" hidden="1" customHeight="1" x14ac:dyDescent="0.25">
      <c r="A545" s="384" t="s">
        <v>506</v>
      </c>
      <c r="B545" s="384"/>
      <c r="C545" s="7" t="s">
        <v>456</v>
      </c>
      <c r="D545" s="19" t="s">
        <v>770</v>
      </c>
      <c r="E545" s="33"/>
      <c r="F545" s="71">
        <f>igazgatás!F545+adók!F545+temető!F544+rendezvények!F544+'téli közf.'!F540+hosszúi.közf.!F545+'út üzemelt.'!F544+közvilágítás!F544+zöldterület!F544+'város-község'!F544+könyvtár!F544+közművelődés!F544+gyermekjólét!F544+'Egyéb szociális'!F544+'NEM KELL!!családseg.'!F544+civilszerv!F544</f>
        <v>0</v>
      </c>
      <c r="G545" s="71">
        <f>igazgatás!G545+adók!G545+temető!G544+rendezvények!G544+'téli közf.'!G540+hosszúi.közf.!G545+'út üzemelt.'!G544+közvilágítás!G544+zöldterület!G544+'város-község'!G544+könyvtár!G544+közművelődés!G544+gyermekjólét!G544+'Egyéb szociális'!G544+'NEM KELL!!családseg.'!G544+civilszerv!G544</f>
        <v>0</v>
      </c>
      <c r="H545" s="71">
        <f>igazgatás!H545+adók!H545+temető!H544+rendezvények!H544+'téli közf.'!H540+hosszúi.közf.!H545+'út üzemelt.'!H544+közvilágítás!H544+zöldterület!H544+'város-község'!H544+könyvtár!H544+közművelődés!H544+gyermekjólét!H544+'Egyéb szociális'!H544+'NEM KELL!!családseg.'!H544+civilszerv!H544</f>
        <v>0</v>
      </c>
      <c r="I545" s="71">
        <f>igazgatás!I545+adók!I545+temető!I544+rendezvények!I544+'téli közf.'!I540+hosszúi.közf.!I545+'út üzemelt.'!I544+közvilágítás!I544+zöldterület!I544+'város-község'!I544+könyvtár!I544+közművelődés!I544+gyermekjólét!I544+'Egyéb szociális'!I544+'NEM KELL!!családseg.'!I544+civilszerv!I544</f>
        <v>0</v>
      </c>
      <c r="J545" s="143" t="str">
        <f t="shared" si="24"/>
        <v xml:space="preserve"> </v>
      </c>
      <c r="K545" s="71">
        <f>igazgatás!K545+adók!K545+temető!K544+rendezvények!K544+'téli közf.'!K540+hosszúi.közf.!K545+'út üzemelt.'!K544+közvilágítás!K544+zöldterület!K544+'város-község'!K544+könyvtár!K544+közművelődés!K544+gyermekjólét!K544+'Egyéb szociális'!K544+'NEM KELL!!családseg.'!K544+civilszerv!K544</f>
        <v>0</v>
      </c>
      <c r="L545" s="71">
        <f>igazgatás!L545+adók!L545+temető!L544+rendezvények!L544+'téli közf.'!L540+hosszúi.közf.!L545+'út üzemelt.'!L544+közvilágítás!L544+zöldterület!L544+'város-község'!L544+könyvtár!L544+közművelődés!L544+gyermekjólét!L544+'Egyéb szociális'!L544+'NEM KELL!!családseg.'!L544+civilszerv!L544</f>
        <v>0</v>
      </c>
      <c r="M545" s="71">
        <f>igazgatás!M545+adók!M545+temető!M544+rendezvények!M544+'téli közf.'!M540+hosszúi.közf.!M545+'út üzemelt.'!M544+közvilágítás!M544+zöldterület!M544+'város-község'!M544+könyvtár!M544+közművelődés!M544+gyermekjólét!M544+'Egyéb szociális'!M544+'NEM KELL!!családseg.'!M544+civilszerv!M544</f>
        <v>0</v>
      </c>
      <c r="N545" s="71">
        <f>igazgatás!N545+adók!N545+temető!N544+rendezvények!N544+'téli közf.'!N540+hosszúi.közf.!N545+'út üzemelt.'!N544+közvilágítás!N544+zöldterület!N544+'város-község'!N544+könyvtár!N544+közművelődés!N544+gyermekjólét!N544+'Egyéb szociális'!N544+'NEM KELL!!családseg.'!N544+civilszerv!N544</f>
        <v>0</v>
      </c>
      <c r="O545" s="133" t="str">
        <f t="shared" si="25"/>
        <v xml:space="preserve"> </v>
      </c>
      <c r="P545" s="71">
        <f>igazgatás!P545+adók!P545+temető!P544+rendezvények!P544+'téli közf.'!P540+hosszúi.közf.!P545+'út üzemelt.'!P544+közvilágítás!P544+zöldterület!P544+'város-község'!P544+könyvtár!P544+közművelődés!P544+gyermekjólét!P544+'Egyéb szociális'!P544+'NEM KELL!!családseg.'!P544+civilszerv!P544</f>
        <v>0</v>
      </c>
    </row>
    <row r="546" spans="1:16" s="80" customFormat="1" ht="15.75" hidden="1" customHeight="1" x14ac:dyDescent="0.25">
      <c r="A546" s="384" t="s">
        <v>509</v>
      </c>
      <c r="B546" s="384"/>
      <c r="C546" s="7" t="s">
        <v>458</v>
      </c>
      <c r="D546" s="4" t="s">
        <v>770</v>
      </c>
      <c r="E546" s="33"/>
      <c r="F546" s="71">
        <f>igazgatás!F546+adók!F546+temető!F545+rendezvények!F545+'téli közf.'!F541+hosszúi.közf.!F546+'út üzemelt.'!F545+közvilágítás!F545+zöldterület!F545+'város-község'!F545+könyvtár!F545+közművelődés!F545+gyermekjólét!F545+'Egyéb szociális'!F545+'NEM KELL!!családseg.'!F545+civilszerv!F545</f>
        <v>0</v>
      </c>
      <c r="G546" s="71">
        <f>igazgatás!G546+adók!G546+temető!G545+rendezvények!G545+'téli közf.'!G541+hosszúi.közf.!G546+'út üzemelt.'!G545+közvilágítás!G545+zöldterület!G545+'város-község'!G545+könyvtár!G545+közművelődés!G545+gyermekjólét!G545+'Egyéb szociális'!G545+'NEM KELL!!családseg.'!G545+civilszerv!G545</f>
        <v>0</v>
      </c>
      <c r="H546" s="71">
        <f>igazgatás!H546+adók!H546+temető!H545+rendezvények!H545+'téli közf.'!H541+hosszúi.közf.!H546+'út üzemelt.'!H545+közvilágítás!H545+zöldterület!H545+'város-község'!H545+könyvtár!H545+közművelődés!H545+gyermekjólét!H545+'Egyéb szociális'!H545+'NEM KELL!!családseg.'!H545+civilszerv!H545</f>
        <v>0</v>
      </c>
      <c r="I546" s="71">
        <f>igazgatás!I546+adók!I546+temető!I545+rendezvények!I545+'téli közf.'!I541+hosszúi.közf.!I546+'út üzemelt.'!I545+közvilágítás!I545+zöldterület!I545+'város-község'!I545+könyvtár!I545+közművelődés!I545+gyermekjólét!I545+'Egyéb szociális'!I545+'NEM KELL!!családseg.'!I545+civilszerv!I545</f>
        <v>0</v>
      </c>
      <c r="J546" s="143" t="str">
        <f t="shared" si="24"/>
        <v xml:space="preserve"> </v>
      </c>
      <c r="K546" s="71">
        <f>igazgatás!K546+adók!K546+temető!K545+rendezvények!K545+'téli közf.'!K541+hosszúi.közf.!K546+'út üzemelt.'!K545+közvilágítás!K545+zöldterület!K545+'város-község'!K545+könyvtár!K545+közművelődés!K545+gyermekjólét!K545+'Egyéb szociális'!K545+'NEM KELL!!családseg.'!K545+civilszerv!K545</f>
        <v>0</v>
      </c>
      <c r="L546" s="71">
        <f>igazgatás!L546+adók!L546+temető!L545+rendezvények!L545+'téli közf.'!L541+hosszúi.közf.!L546+'út üzemelt.'!L545+közvilágítás!L545+zöldterület!L545+'város-község'!L545+könyvtár!L545+közművelődés!L545+gyermekjólét!L545+'Egyéb szociális'!L545+'NEM KELL!!családseg.'!L545+civilszerv!L545</f>
        <v>0</v>
      </c>
      <c r="M546" s="71">
        <f>igazgatás!M546+adók!M546+temető!M545+rendezvények!M545+'téli közf.'!M541+hosszúi.közf.!M546+'út üzemelt.'!M545+közvilágítás!M545+zöldterület!M545+'város-község'!M545+könyvtár!M545+közművelődés!M545+gyermekjólét!M545+'Egyéb szociális'!M545+'NEM KELL!!családseg.'!M545+civilszerv!M545</f>
        <v>0</v>
      </c>
      <c r="N546" s="71">
        <f>igazgatás!N546+adók!N546+temető!N545+rendezvények!N545+'téli közf.'!N541+hosszúi.közf.!N546+'út üzemelt.'!N545+közvilágítás!N545+zöldterület!N545+'város-község'!N545+könyvtár!N545+közművelődés!N545+gyermekjólét!N545+'Egyéb szociális'!N545+'NEM KELL!!családseg.'!N545+civilszerv!N545</f>
        <v>0</v>
      </c>
      <c r="O546" s="133" t="str">
        <f t="shared" si="25"/>
        <v xml:space="preserve"> </v>
      </c>
      <c r="P546" s="71">
        <f>igazgatás!P546+adók!P546+temető!P545+rendezvények!P545+'téli közf.'!P541+hosszúi.közf.!P546+'út üzemelt.'!P545+közvilágítás!P545+zöldterület!P545+'város-község'!P545+könyvtár!P545+közművelődés!P545+gyermekjólét!P545+'Egyéb szociális'!P545+'NEM KELL!!családseg.'!P545+civilszerv!P545</f>
        <v>0</v>
      </c>
    </row>
    <row r="547" spans="1:16" s="80" customFormat="1" ht="15.75" hidden="1" customHeight="1" x14ac:dyDescent="0.25">
      <c r="A547" s="384" t="s">
        <v>771</v>
      </c>
      <c r="B547" s="384"/>
      <c r="C547" s="7" t="s">
        <v>460</v>
      </c>
      <c r="D547" s="19" t="s">
        <v>770</v>
      </c>
      <c r="E547" s="33"/>
      <c r="F547" s="71">
        <f>igazgatás!F547+adók!F547+temető!F546+rendezvények!F546+'téli közf.'!F542+hosszúi.közf.!F547+'út üzemelt.'!F546+közvilágítás!F546+zöldterület!F546+'város-község'!F546+könyvtár!F546+közművelődés!F546+gyermekjólét!F546+'Egyéb szociális'!F546+'NEM KELL!!családseg.'!F546+civilszerv!F546</f>
        <v>0</v>
      </c>
      <c r="G547" s="71">
        <f>igazgatás!G547+adók!G547+temető!G546+rendezvények!G546+'téli közf.'!G542+hosszúi.közf.!G547+'út üzemelt.'!G546+közvilágítás!G546+zöldterület!G546+'város-község'!G546+könyvtár!G546+közművelődés!G546+gyermekjólét!G546+'Egyéb szociális'!G546+'NEM KELL!!családseg.'!G546+civilszerv!G546</f>
        <v>0</v>
      </c>
      <c r="H547" s="71">
        <f>igazgatás!H547+adók!H547+temető!H546+rendezvények!H546+'téli közf.'!H542+hosszúi.közf.!H547+'út üzemelt.'!H546+közvilágítás!H546+zöldterület!H546+'város-község'!H546+könyvtár!H546+közművelődés!H546+gyermekjólét!H546+'Egyéb szociális'!H546+'NEM KELL!!családseg.'!H546+civilszerv!H546</f>
        <v>0</v>
      </c>
      <c r="I547" s="71">
        <f>igazgatás!I547+adók!I547+temető!I546+rendezvények!I546+'téli közf.'!I542+hosszúi.közf.!I547+'út üzemelt.'!I546+közvilágítás!I546+zöldterület!I546+'város-község'!I546+könyvtár!I546+közművelődés!I546+gyermekjólét!I546+'Egyéb szociális'!I546+'NEM KELL!!családseg.'!I546+civilszerv!I546</f>
        <v>0</v>
      </c>
      <c r="J547" s="143" t="str">
        <f t="shared" si="24"/>
        <v xml:space="preserve"> </v>
      </c>
      <c r="K547" s="71">
        <f>igazgatás!K547+adók!K547+temető!K546+rendezvények!K546+'téli közf.'!K542+hosszúi.közf.!K547+'út üzemelt.'!K546+közvilágítás!K546+zöldterület!K546+'város-község'!K546+könyvtár!K546+közművelődés!K546+gyermekjólét!K546+'Egyéb szociális'!K546+'NEM KELL!!családseg.'!K546+civilszerv!K546</f>
        <v>0</v>
      </c>
      <c r="L547" s="71">
        <f>igazgatás!L547+adók!L547+temető!L546+rendezvények!L546+'téli közf.'!L542+hosszúi.közf.!L547+'út üzemelt.'!L546+közvilágítás!L546+zöldterület!L546+'város-község'!L546+könyvtár!L546+közművelődés!L546+gyermekjólét!L546+'Egyéb szociális'!L546+'NEM KELL!!családseg.'!L546+civilszerv!L546</f>
        <v>0</v>
      </c>
      <c r="M547" s="71">
        <f>igazgatás!M547+adók!M547+temető!M546+rendezvények!M546+'téli közf.'!M542+hosszúi.közf.!M547+'út üzemelt.'!M546+közvilágítás!M546+zöldterület!M546+'város-község'!M546+könyvtár!M546+közművelődés!M546+gyermekjólét!M546+'Egyéb szociális'!M546+'NEM KELL!!családseg.'!M546+civilszerv!M546</f>
        <v>0</v>
      </c>
      <c r="N547" s="71">
        <f>igazgatás!N547+adók!N547+temető!N546+rendezvények!N546+'téli közf.'!N542+hosszúi.közf.!N547+'út üzemelt.'!N546+közvilágítás!N546+zöldterület!N546+'város-község'!N546+könyvtár!N546+közművelődés!N546+gyermekjólét!N546+'Egyéb szociális'!N546+'NEM KELL!!családseg.'!N546+civilszerv!N546</f>
        <v>0</v>
      </c>
      <c r="O547" s="133" t="str">
        <f t="shared" si="25"/>
        <v xml:space="preserve"> </v>
      </c>
      <c r="P547" s="71">
        <f>igazgatás!P547+adók!P547+temető!P546+rendezvények!P546+'téli közf.'!P542+hosszúi.közf.!P547+'út üzemelt.'!P546+közvilágítás!P546+zöldterület!P546+'város-község'!P546+könyvtár!P546+közművelődés!P546+gyermekjólét!P546+'Egyéb szociális'!P546+'NEM KELL!!családseg.'!P546+civilszerv!P546</f>
        <v>0</v>
      </c>
    </row>
    <row r="548" spans="1:16" s="80" customFormat="1" ht="15.75" hidden="1" customHeight="1" x14ac:dyDescent="0.25">
      <c r="A548" s="384" t="s">
        <v>772</v>
      </c>
      <c r="B548" s="384"/>
      <c r="C548" s="7" t="s">
        <v>773</v>
      </c>
      <c r="D548" s="19" t="s">
        <v>774</v>
      </c>
      <c r="E548" s="33"/>
      <c r="F548" s="71">
        <f>igazgatás!F548+adók!F548+temető!F547+rendezvények!F547+'téli közf.'!F543+hosszúi.közf.!F548+'út üzemelt.'!F547+közvilágítás!F547+zöldterület!F547+'város-község'!F547+könyvtár!F547+közművelődés!F547+gyermekjólét!F547+'Egyéb szociális'!F547+'NEM KELL!!családseg.'!F547+civilszerv!F547</f>
        <v>0</v>
      </c>
      <c r="G548" s="71">
        <f>igazgatás!G548+adók!G548+temető!G547+rendezvények!G547+'téli közf.'!G543+hosszúi.közf.!G548+'út üzemelt.'!G547+közvilágítás!G547+zöldterület!G547+'város-község'!G547+könyvtár!G547+közművelődés!G547+gyermekjólét!G547+'Egyéb szociális'!G547+'NEM KELL!!családseg.'!G547+civilszerv!G547</f>
        <v>0</v>
      </c>
      <c r="H548" s="71">
        <f>igazgatás!H548+adók!H548+temető!H547+rendezvények!H547+'téli közf.'!H543+hosszúi.közf.!H548+'út üzemelt.'!H547+közvilágítás!H547+zöldterület!H547+'város-község'!H547+könyvtár!H547+közművelődés!H547+gyermekjólét!H547+'Egyéb szociális'!H547+'NEM KELL!!családseg.'!H547+civilszerv!H547</f>
        <v>0</v>
      </c>
      <c r="I548" s="71">
        <f>igazgatás!I548+adók!I548+temető!I547+rendezvények!I547+'téli közf.'!I543+hosszúi.közf.!I548+'út üzemelt.'!I547+közvilágítás!I547+zöldterület!I547+'város-község'!I547+könyvtár!I547+közművelődés!I547+gyermekjólét!I547+'Egyéb szociális'!I547+'NEM KELL!!családseg.'!I547+civilszerv!I547</f>
        <v>0</v>
      </c>
      <c r="J548" s="143" t="str">
        <f t="shared" si="24"/>
        <v xml:space="preserve"> </v>
      </c>
      <c r="K548" s="71">
        <f>igazgatás!K548+adók!K548+temető!K547+rendezvények!K547+'téli közf.'!K543+hosszúi.közf.!K548+'út üzemelt.'!K547+közvilágítás!K547+zöldterület!K547+'város-község'!K547+könyvtár!K547+közművelődés!K547+gyermekjólét!K547+'Egyéb szociális'!K547+'NEM KELL!!családseg.'!K547+civilszerv!K547</f>
        <v>0</v>
      </c>
      <c r="L548" s="71">
        <f>igazgatás!L548+adók!L548+temető!L547+rendezvények!L547+'téli közf.'!L543+hosszúi.közf.!L548+'út üzemelt.'!L547+közvilágítás!L547+zöldterület!L547+'város-község'!L547+könyvtár!L547+közművelődés!L547+gyermekjólét!L547+'Egyéb szociális'!L547+'NEM KELL!!családseg.'!L547+civilszerv!L547</f>
        <v>0</v>
      </c>
      <c r="M548" s="71">
        <f>igazgatás!M548+adók!M548+temető!M547+rendezvények!M547+'téli közf.'!M543+hosszúi.közf.!M548+'út üzemelt.'!M547+közvilágítás!M547+zöldterület!M547+'város-község'!M547+könyvtár!M547+közművelődés!M547+gyermekjólét!M547+'Egyéb szociális'!M547+'NEM KELL!!családseg.'!M547+civilszerv!M547</f>
        <v>0</v>
      </c>
      <c r="N548" s="71">
        <f>igazgatás!N548+adók!N548+temető!N547+rendezvények!N547+'téli közf.'!N543+hosszúi.közf.!N548+'út üzemelt.'!N547+közvilágítás!N547+zöldterület!N547+'város-község'!N547+könyvtár!N547+közművelődés!N547+gyermekjólét!N547+'Egyéb szociális'!N547+'NEM KELL!!családseg.'!N547+civilszerv!N547</f>
        <v>0</v>
      </c>
      <c r="O548" s="133" t="str">
        <f t="shared" si="25"/>
        <v xml:space="preserve"> </v>
      </c>
      <c r="P548" s="71">
        <f>igazgatás!P548+adók!P548+temető!P547+rendezvények!P547+'téli közf.'!P543+hosszúi.közf.!P548+'út üzemelt.'!P547+közvilágítás!P547+zöldterület!P547+'város-község'!P547+könyvtár!P547+közművelődés!P547+gyermekjólét!P547+'Egyéb szociális'!P547+'NEM KELL!!családseg.'!P547+civilszerv!P547</f>
        <v>0</v>
      </c>
    </row>
    <row r="549" spans="1:16" s="80" customFormat="1" ht="25.5" hidden="1" customHeight="1" x14ac:dyDescent="0.25">
      <c r="A549" s="384" t="s">
        <v>775</v>
      </c>
      <c r="B549" s="384"/>
      <c r="C549" s="7" t="s">
        <v>776</v>
      </c>
      <c r="D549" s="19" t="s">
        <v>777</v>
      </c>
      <c r="E549" s="33"/>
      <c r="F549" s="71">
        <f>igazgatás!F549+adók!F549+temető!F548+rendezvények!F548+'téli közf.'!F544+hosszúi.közf.!F549+'út üzemelt.'!F548+közvilágítás!F548+zöldterület!F548+'város-község'!F548+könyvtár!F548+közművelődés!F548+gyermekjólét!F548+'Egyéb szociális'!F548+'NEM KELL!!családseg.'!F548+civilszerv!F548</f>
        <v>0</v>
      </c>
      <c r="G549" s="71">
        <f>igazgatás!G549+adók!G549+temető!G548+rendezvények!G548+'téli közf.'!G544+hosszúi.közf.!G549+'út üzemelt.'!G548+közvilágítás!G548+zöldterület!G548+'város-község'!G548+könyvtár!G548+közművelődés!G548+gyermekjólét!G548+'Egyéb szociális'!G548+'NEM KELL!!családseg.'!G548+civilszerv!G548</f>
        <v>0</v>
      </c>
      <c r="H549" s="71">
        <f>igazgatás!H549+adók!H549+temető!H548+rendezvények!H548+'téli közf.'!H544+hosszúi.közf.!H549+'út üzemelt.'!H548+közvilágítás!H548+zöldterület!H548+'város-község'!H548+könyvtár!H548+közművelődés!H548+gyermekjólét!H548+'Egyéb szociális'!H548+'NEM KELL!!családseg.'!H548+civilszerv!H548</f>
        <v>0</v>
      </c>
      <c r="I549" s="71">
        <f>igazgatás!I549+adók!I549+temető!I548+rendezvények!I548+'téli közf.'!I544+hosszúi.közf.!I549+'út üzemelt.'!I548+közvilágítás!I548+zöldterület!I548+'város-község'!I548+könyvtár!I548+közművelődés!I548+gyermekjólét!I548+'Egyéb szociális'!I548+'NEM KELL!!családseg.'!I548+civilszerv!I548</f>
        <v>0</v>
      </c>
      <c r="J549" s="143" t="str">
        <f t="shared" si="24"/>
        <v xml:space="preserve"> </v>
      </c>
      <c r="K549" s="71">
        <f>igazgatás!K549+adók!K549+temető!K548+rendezvények!K548+'téli közf.'!K544+hosszúi.közf.!K549+'út üzemelt.'!K548+közvilágítás!K548+zöldterület!K548+'város-község'!K548+könyvtár!K548+közművelődés!K548+gyermekjólét!K548+'Egyéb szociális'!K548+'NEM KELL!!családseg.'!K548+civilszerv!K548</f>
        <v>0</v>
      </c>
      <c r="L549" s="71">
        <f>igazgatás!L549+adók!L549+temető!L548+rendezvények!L548+'téli közf.'!L544+hosszúi.közf.!L549+'út üzemelt.'!L548+közvilágítás!L548+zöldterület!L548+'város-község'!L548+könyvtár!L548+közművelődés!L548+gyermekjólét!L548+'Egyéb szociális'!L548+'NEM KELL!!családseg.'!L548+civilszerv!L548</f>
        <v>0</v>
      </c>
      <c r="M549" s="71">
        <f>igazgatás!M549+adók!M549+temető!M548+rendezvények!M548+'téli közf.'!M544+hosszúi.közf.!M549+'út üzemelt.'!M548+közvilágítás!M548+zöldterület!M548+'város-község'!M548+könyvtár!M548+közművelődés!M548+gyermekjólét!M548+'Egyéb szociális'!M548+'NEM KELL!!családseg.'!M548+civilszerv!M548</f>
        <v>0</v>
      </c>
      <c r="N549" s="71">
        <f>igazgatás!N549+adók!N549+temető!N548+rendezvények!N548+'téli közf.'!N544+hosszúi.közf.!N549+'út üzemelt.'!N548+közvilágítás!N548+zöldterület!N548+'város-község'!N548+könyvtár!N548+közművelődés!N548+gyermekjólét!N548+'Egyéb szociális'!N548+'NEM KELL!!családseg.'!N548+civilszerv!N548</f>
        <v>0</v>
      </c>
      <c r="O549" s="133" t="str">
        <f t="shared" si="25"/>
        <v xml:space="preserve"> </v>
      </c>
      <c r="P549" s="71">
        <f>igazgatás!P549+adók!P549+temető!P548+rendezvények!P548+'téli közf.'!P544+hosszúi.közf.!P549+'út üzemelt.'!P548+közvilágítás!P548+zöldterület!P548+'város-község'!P548+könyvtár!P548+közművelődés!P548+gyermekjólét!P548+'Egyéb szociális'!P548+'NEM KELL!!családseg.'!P548+civilszerv!P548</f>
        <v>0</v>
      </c>
    </row>
    <row r="550" spans="1:16" s="80" customFormat="1" ht="15.75" hidden="1" customHeight="1" x14ac:dyDescent="0.25">
      <c r="A550" s="384" t="s">
        <v>778</v>
      </c>
      <c r="B550" s="384"/>
      <c r="C550" s="7" t="s">
        <v>442</v>
      </c>
      <c r="D550" s="4" t="s">
        <v>777</v>
      </c>
      <c r="E550" s="33"/>
      <c r="F550" s="71">
        <f>igazgatás!F550+adók!F550+temető!F549+rendezvények!F549+'téli közf.'!F545+hosszúi.közf.!F550+'út üzemelt.'!F549+közvilágítás!F549+zöldterület!F549+'város-község'!F549+könyvtár!F549+közművelődés!F549+gyermekjólét!F549+'Egyéb szociális'!F549+'NEM KELL!!családseg.'!F549+civilszerv!F549</f>
        <v>0</v>
      </c>
      <c r="G550" s="71">
        <f>igazgatás!G550+adók!G550+temető!G549+rendezvények!G549+'téli közf.'!G545+hosszúi.közf.!G550+'út üzemelt.'!G549+közvilágítás!G549+zöldterület!G549+'város-község'!G549+könyvtár!G549+közművelődés!G549+gyermekjólét!G549+'Egyéb szociális'!G549+'NEM KELL!!családseg.'!G549+civilszerv!G549</f>
        <v>0</v>
      </c>
      <c r="H550" s="71">
        <f>igazgatás!H550+adók!H550+temető!H549+rendezvények!H549+'téli közf.'!H545+hosszúi.közf.!H550+'út üzemelt.'!H549+közvilágítás!H549+zöldterület!H549+'város-község'!H549+könyvtár!H549+közművelődés!H549+gyermekjólét!H549+'Egyéb szociális'!H549+'NEM KELL!!családseg.'!H549+civilszerv!H549</f>
        <v>0</v>
      </c>
      <c r="I550" s="71">
        <f>igazgatás!I550+adók!I550+temető!I549+rendezvények!I549+'téli közf.'!I545+hosszúi.közf.!I550+'út üzemelt.'!I549+közvilágítás!I549+zöldterület!I549+'város-község'!I549+könyvtár!I549+közművelődés!I549+gyermekjólét!I549+'Egyéb szociális'!I549+'NEM KELL!!családseg.'!I549+civilszerv!I549</f>
        <v>0</v>
      </c>
      <c r="J550" s="143" t="str">
        <f t="shared" si="24"/>
        <v xml:space="preserve"> </v>
      </c>
      <c r="K550" s="71">
        <f>igazgatás!K550+adók!K550+temető!K549+rendezvények!K549+'téli közf.'!K545+hosszúi.közf.!K550+'út üzemelt.'!K549+közvilágítás!K549+zöldterület!K549+'város-község'!K549+könyvtár!K549+közművelődés!K549+gyermekjólét!K549+'Egyéb szociális'!K549+'NEM KELL!!családseg.'!K549+civilszerv!K549</f>
        <v>0</v>
      </c>
      <c r="L550" s="71">
        <f>igazgatás!L550+adók!L550+temető!L549+rendezvények!L549+'téli közf.'!L545+hosszúi.közf.!L550+'út üzemelt.'!L549+közvilágítás!L549+zöldterület!L549+'város-község'!L549+könyvtár!L549+közművelődés!L549+gyermekjólét!L549+'Egyéb szociális'!L549+'NEM KELL!!családseg.'!L549+civilszerv!L549</f>
        <v>0</v>
      </c>
      <c r="M550" s="71">
        <f>igazgatás!M550+adók!M550+temető!M549+rendezvények!M549+'téli közf.'!M545+hosszúi.közf.!M550+'út üzemelt.'!M549+közvilágítás!M549+zöldterület!M549+'város-község'!M549+könyvtár!M549+közművelődés!M549+gyermekjólét!M549+'Egyéb szociális'!M549+'NEM KELL!!családseg.'!M549+civilszerv!M549</f>
        <v>0</v>
      </c>
      <c r="N550" s="71">
        <f>igazgatás!N550+adók!N550+temető!N549+rendezvények!N549+'téli közf.'!N545+hosszúi.közf.!N550+'út üzemelt.'!N549+közvilágítás!N549+zöldterület!N549+'város-község'!N549+könyvtár!N549+közművelődés!N549+gyermekjólét!N549+'Egyéb szociális'!N549+'NEM KELL!!családseg.'!N549+civilszerv!N549</f>
        <v>0</v>
      </c>
      <c r="O550" s="133" t="str">
        <f t="shared" si="25"/>
        <v xml:space="preserve"> </v>
      </c>
      <c r="P550" s="71">
        <f>igazgatás!P550+adók!P550+temető!P549+rendezvények!P549+'téli közf.'!P545+hosszúi.közf.!P550+'út üzemelt.'!P549+közvilágítás!P549+zöldterület!P549+'város-község'!P549+könyvtár!P549+közművelődés!P549+gyermekjólét!P549+'Egyéb szociális'!P549+'NEM KELL!!családseg.'!P549+civilszerv!P549</f>
        <v>0</v>
      </c>
    </row>
    <row r="551" spans="1:16" s="80" customFormat="1" ht="15.75" hidden="1" customHeight="1" x14ac:dyDescent="0.25">
      <c r="A551" s="384" t="s">
        <v>779</v>
      </c>
      <c r="B551" s="384"/>
      <c r="C551" s="7" t="s">
        <v>444</v>
      </c>
      <c r="D551" s="4" t="s">
        <v>777</v>
      </c>
      <c r="E551" s="33"/>
      <c r="F551" s="71">
        <f>igazgatás!F551+adók!F551+temető!F550+rendezvények!F550+'téli közf.'!F546+hosszúi.közf.!F551+'út üzemelt.'!F550+közvilágítás!F550+zöldterület!F550+'város-község'!F550+könyvtár!F550+közművelődés!F550+gyermekjólét!F550+'Egyéb szociális'!F550+'NEM KELL!!családseg.'!F550+civilszerv!F550</f>
        <v>0</v>
      </c>
      <c r="G551" s="71">
        <f>igazgatás!G551+adók!G551+temető!G550+rendezvények!G550+'téli közf.'!G546+hosszúi.közf.!G551+'út üzemelt.'!G550+közvilágítás!G550+zöldterület!G550+'város-község'!G550+könyvtár!G550+közművelődés!G550+gyermekjólét!G550+'Egyéb szociális'!G550+'NEM KELL!!családseg.'!G550+civilszerv!G550</f>
        <v>0</v>
      </c>
      <c r="H551" s="71">
        <f>igazgatás!H551+adók!H551+temető!H550+rendezvények!H550+'téli közf.'!H546+hosszúi.közf.!H551+'út üzemelt.'!H550+közvilágítás!H550+zöldterület!H550+'város-község'!H550+könyvtár!H550+közművelődés!H550+gyermekjólét!H550+'Egyéb szociális'!H550+'NEM KELL!!családseg.'!H550+civilszerv!H550</f>
        <v>0</v>
      </c>
      <c r="I551" s="71">
        <f>igazgatás!I551+adók!I551+temető!I550+rendezvények!I550+'téli közf.'!I546+hosszúi.közf.!I551+'út üzemelt.'!I550+közvilágítás!I550+zöldterület!I550+'város-község'!I550+könyvtár!I550+közművelődés!I550+gyermekjólét!I550+'Egyéb szociális'!I550+'NEM KELL!!családseg.'!I550+civilszerv!I550</f>
        <v>0</v>
      </c>
      <c r="J551" s="143" t="str">
        <f t="shared" si="24"/>
        <v xml:space="preserve"> </v>
      </c>
      <c r="K551" s="71">
        <f>igazgatás!K551+adók!K551+temető!K550+rendezvények!K550+'téli közf.'!K546+hosszúi.közf.!K551+'út üzemelt.'!K550+közvilágítás!K550+zöldterület!K550+'város-község'!K550+könyvtár!K550+közművelődés!K550+gyermekjólét!K550+'Egyéb szociális'!K550+'NEM KELL!!családseg.'!K550+civilszerv!K550</f>
        <v>0</v>
      </c>
      <c r="L551" s="71">
        <f>igazgatás!L551+adók!L551+temető!L550+rendezvények!L550+'téli közf.'!L546+hosszúi.közf.!L551+'út üzemelt.'!L550+közvilágítás!L550+zöldterület!L550+'város-község'!L550+könyvtár!L550+közművelődés!L550+gyermekjólét!L550+'Egyéb szociális'!L550+'NEM KELL!!családseg.'!L550+civilszerv!L550</f>
        <v>0</v>
      </c>
      <c r="M551" s="71">
        <f>igazgatás!M551+adók!M551+temető!M550+rendezvények!M550+'téli közf.'!M546+hosszúi.közf.!M551+'út üzemelt.'!M550+közvilágítás!M550+zöldterület!M550+'város-község'!M550+könyvtár!M550+közművelődés!M550+gyermekjólét!M550+'Egyéb szociális'!M550+'NEM KELL!!családseg.'!M550+civilszerv!M550</f>
        <v>0</v>
      </c>
      <c r="N551" s="71">
        <f>igazgatás!N551+adók!N551+temető!N550+rendezvények!N550+'téli közf.'!N546+hosszúi.közf.!N551+'út üzemelt.'!N550+közvilágítás!N550+zöldterület!N550+'város-község'!N550+könyvtár!N550+közművelődés!N550+gyermekjólét!N550+'Egyéb szociális'!N550+'NEM KELL!!családseg.'!N550+civilszerv!N550</f>
        <v>0</v>
      </c>
      <c r="O551" s="133" t="str">
        <f t="shared" si="25"/>
        <v xml:space="preserve"> </v>
      </c>
      <c r="P551" s="71">
        <f>igazgatás!P551+adók!P551+temető!P550+rendezvények!P550+'téli közf.'!P546+hosszúi.közf.!P551+'út üzemelt.'!P550+közvilágítás!P550+zöldterület!P550+'város-község'!P550+könyvtár!P550+közművelődés!P550+gyermekjólét!P550+'Egyéb szociális'!P550+'NEM KELL!!családseg.'!P550+civilszerv!P550</f>
        <v>0</v>
      </c>
    </row>
    <row r="552" spans="1:16" s="80" customFormat="1" ht="15.75" hidden="1" customHeight="1" x14ac:dyDescent="0.25">
      <c r="A552" s="384" t="s">
        <v>780</v>
      </c>
      <c r="B552" s="384"/>
      <c r="C552" s="7" t="s">
        <v>446</v>
      </c>
      <c r="D552" s="4" t="s">
        <v>777</v>
      </c>
      <c r="E552" s="33"/>
      <c r="F552" s="71">
        <f>igazgatás!F552+adók!F552+temető!F551+rendezvények!F551+'téli közf.'!F547+hosszúi.közf.!F552+'út üzemelt.'!F551+közvilágítás!F551+zöldterület!F551+'város-község'!F551+könyvtár!F551+közművelődés!F551+gyermekjólét!F551+'Egyéb szociális'!F551+'NEM KELL!!családseg.'!F551+civilszerv!F551</f>
        <v>0</v>
      </c>
      <c r="G552" s="71">
        <f>igazgatás!G552+adók!G552+temető!G551+rendezvények!G551+'téli közf.'!G547+hosszúi.közf.!G552+'út üzemelt.'!G551+közvilágítás!G551+zöldterület!G551+'város-község'!G551+könyvtár!G551+közművelődés!G551+gyermekjólét!G551+'Egyéb szociális'!G551+'NEM KELL!!családseg.'!G551+civilszerv!G551</f>
        <v>0</v>
      </c>
      <c r="H552" s="71">
        <f>igazgatás!H552+adók!H552+temető!H551+rendezvények!H551+'téli közf.'!H547+hosszúi.közf.!H552+'út üzemelt.'!H551+közvilágítás!H551+zöldterület!H551+'város-község'!H551+könyvtár!H551+közművelődés!H551+gyermekjólét!H551+'Egyéb szociális'!H551+'NEM KELL!!családseg.'!H551+civilszerv!H551</f>
        <v>0</v>
      </c>
      <c r="I552" s="71">
        <f>igazgatás!I552+adók!I552+temető!I551+rendezvények!I551+'téli közf.'!I547+hosszúi.közf.!I552+'út üzemelt.'!I551+közvilágítás!I551+zöldterület!I551+'város-község'!I551+könyvtár!I551+közművelődés!I551+gyermekjólét!I551+'Egyéb szociális'!I551+'NEM KELL!!családseg.'!I551+civilszerv!I551</f>
        <v>0</v>
      </c>
      <c r="J552" s="143" t="str">
        <f t="shared" si="24"/>
        <v xml:space="preserve"> </v>
      </c>
      <c r="K552" s="71">
        <f>igazgatás!K552+adók!K552+temető!K551+rendezvények!K551+'téli közf.'!K547+hosszúi.közf.!K552+'út üzemelt.'!K551+közvilágítás!K551+zöldterület!K551+'város-község'!K551+könyvtár!K551+közművelődés!K551+gyermekjólét!K551+'Egyéb szociális'!K551+'NEM KELL!!családseg.'!K551+civilszerv!K551</f>
        <v>0</v>
      </c>
      <c r="L552" s="71">
        <f>igazgatás!L552+adók!L552+temető!L551+rendezvények!L551+'téli közf.'!L547+hosszúi.közf.!L552+'út üzemelt.'!L551+közvilágítás!L551+zöldterület!L551+'város-község'!L551+könyvtár!L551+közművelődés!L551+gyermekjólét!L551+'Egyéb szociális'!L551+'NEM KELL!!családseg.'!L551+civilszerv!L551</f>
        <v>0</v>
      </c>
      <c r="M552" s="71">
        <f>igazgatás!M552+adók!M552+temető!M551+rendezvények!M551+'téli közf.'!M547+hosszúi.közf.!M552+'út üzemelt.'!M551+közvilágítás!M551+zöldterület!M551+'város-község'!M551+könyvtár!M551+közművelődés!M551+gyermekjólét!M551+'Egyéb szociális'!M551+'NEM KELL!!családseg.'!M551+civilszerv!M551</f>
        <v>0</v>
      </c>
      <c r="N552" s="71">
        <f>igazgatás!N552+adók!N552+temető!N551+rendezvények!N551+'téli közf.'!N547+hosszúi.közf.!N552+'út üzemelt.'!N551+közvilágítás!N551+zöldterület!N551+'város-község'!N551+könyvtár!N551+közművelődés!N551+gyermekjólét!N551+'Egyéb szociális'!N551+'NEM KELL!!családseg.'!N551+civilszerv!N551</f>
        <v>0</v>
      </c>
      <c r="O552" s="133" t="str">
        <f t="shared" si="25"/>
        <v xml:space="preserve"> </v>
      </c>
      <c r="P552" s="71">
        <f>igazgatás!P552+adók!P552+temető!P551+rendezvények!P551+'téli közf.'!P547+hosszúi.közf.!P552+'út üzemelt.'!P551+közvilágítás!P551+zöldterület!P551+'város-község'!P551+könyvtár!P551+közművelődés!P551+gyermekjólét!P551+'Egyéb szociális'!P551+'NEM KELL!!családseg.'!P551+civilszerv!P551</f>
        <v>0</v>
      </c>
    </row>
    <row r="553" spans="1:16" s="80" customFormat="1" ht="15.75" hidden="1" customHeight="1" x14ac:dyDescent="0.25">
      <c r="A553" s="384" t="s">
        <v>781</v>
      </c>
      <c r="B553" s="384"/>
      <c r="C553" s="4" t="s">
        <v>448</v>
      </c>
      <c r="D553" s="4" t="s">
        <v>777</v>
      </c>
      <c r="E553" s="26"/>
      <c r="F553" s="71">
        <f>igazgatás!F553+adók!F553+temető!F552+rendezvények!F552+'téli közf.'!F548+hosszúi.közf.!F553+'út üzemelt.'!F552+közvilágítás!F552+zöldterület!F552+'város-község'!F552+könyvtár!F552+közművelődés!F552+gyermekjólét!F552+'Egyéb szociális'!F552+'NEM KELL!!családseg.'!F552+civilszerv!F552</f>
        <v>0</v>
      </c>
      <c r="G553" s="71">
        <f>igazgatás!G553+adók!G553+temető!G552+rendezvények!G552+'téli közf.'!G548+hosszúi.közf.!G553+'út üzemelt.'!G552+közvilágítás!G552+zöldterület!G552+'város-község'!G552+könyvtár!G552+közművelődés!G552+gyermekjólét!G552+'Egyéb szociális'!G552+'NEM KELL!!családseg.'!G552+civilszerv!G552</f>
        <v>0</v>
      </c>
      <c r="H553" s="71">
        <f>igazgatás!H553+adók!H553+temető!H552+rendezvények!H552+'téli közf.'!H548+hosszúi.közf.!H553+'út üzemelt.'!H552+közvilágítás!H552+zöldterület!H552+'város-község'!H552+könyvtár!H552+közművelődés!H552+gyermekjólét!H552+'Egyéb szociális'!H552+'NEM KELL!!családseg.'!H552+civilszerv!H552</f>
        <v>0</v>
      </c>
      <c r="I553" s="71">
        <f>igazgatás!I553+adók!I553+temető!I552+rendezvények!I552+'téli közf.'!I548+hosszúi.közf.!I553+'út üzemelt.'!I552+közvilágítás!I552+zöldterület!I552+'város-község'!I552+könyvtár!I552+közművelődés!I552+gyermekjólét!I552+'Egyéb szociális'!I552+'NEM KELL!!családseg.'!I552+civilszerv!I552</f>
        <v>0</v>
      </c>
      <c r="J553" s="143" t="str">
        <f t="shared" si="24"/>
        <v xml:space="preserve"> </v>
      </c>
      <c r="K553" s="71">
        <f>igazgatás!K553+adók!K553+temető!K552+rendezvények!K552+'téli közf.'!K548+hosszúi.közf.!K553+'út üzemelt.'!K552+közvilágítás!K552+zöldterület!K552+'város-község'!K552+könyvtár!K552+közművelődés!K552+gyermekjólét!K552+'Egyéb szociális'!K552+'NEM KELL!!családseg.'!K552+civilszerv!K552</f>
        <v>0</v>
      </c>
      <c r="L553" s="71">
        <f>igazgatás!L553+adók!L553+temető!L552+rendezvények!L552+'téli közf.'!L548+hosszúi.közf.!L553+'út üzemelt.'!L552+közvilágítás!L552+zöldterület!L552+'város-község'!L552+könyvtár!L552+közművelődés!L552+gyermekjólét!L552+'Egyéb szociális'!L552+'NEM KELL!!családseg.'!L552+civilszerv!L552</f>
        <v>0</v>
      </c>
      <c r="M553" s="71">
        <f>igazgatás!M553+adók!M553+temető!M552+rendezvények!M552+'téli közf.'!M548+hosszúi.közf.!M553+'út üzemelt.'!M552+közvilágítás!M552+zöldterület!M552+'város-község'!M552+könyvtár!M552+közművelődés!M552+gyermekjólét!M552+'Egyéb szociális'!M552+'NEM KELL!!családseg.'!M552+civilszerv!M552</f>
        <v>0</v>
      </c>
      <c r="N553" s="71">
        <f>igazgatás!N553+adók!N553+temető!N552+rendezvények!N552+'téli közf.'!N548+hosszúi.közf.!N553+'út üzemelt.'!N552+közvilágítás!N552+zöldterület!N552+'város-község'!N552+könyvtár!N552+közművelődés!N552+gyermekjólét!N552+'Egyéb szociális'!N552+'NEM KELL!!családseg.'!N552+civilszerv!N552</f>
        <v>0</v>
      </c>
      <c r="O553" s="133" t="str">
        <f t="shared" si="25"/>
        <v xml:space="preserve"> </v>
      </c>
      <c r="P553" s="71">
        <f>igazgatás!P553+adók!P553+temető!P552+rendezvények!P552+'téli közf.'!P548+hosszúi.közf.!P553+'út üzemelt.'!P552+közvilágítás!P552+zöldterület!P552+'város-község'!P552+könyvtár!P552+közművelődés!P552+gyermekjólét!P552+'Egyéb szociális'!P552+'NEM KELL!!családseg.'!P552+civilszerv!P552</f>
        <v>0</v>
      </c>
    </row>
    <row r="554" spans="1:16" s="80" customFormat="1" ht="25.5" hidden="1" customHeight="1" x14ac:dyDescent="0.25">
      <c r="A554" s="384" t="s">
        <v>782</v>
      </c>
      <c r="B554" s="384"/>
      <c r="C554" s="4" t="s">
        <v>450</v>
      </c>
      <c r="D554" s="4" t="s">
        <v>777</v>
      </c>
      <c r="E554" s="26"/>
      <c r="F554" s="71">
        <f>igazgatás!F554+adók!F554+temető!F553+rendezvények!F553+'téli közf.'!F549+hosszúi.közf.!F554+'út üzemelt.'!F553+közvilágítás!F553+zöldterület!F553+'város-község'!F553+könyvtár!F553+közművelődés!F553+gyermekjólét!F553+'Egyéb szociális'!F553+'NEM KELL!!családseg.'!F553+civilszerv!F553</f>
        <v>0</v>
      </c>
      <c r="G554" s="71">
        <f>igazgatás!G554+adók!G554+temető!G553+rendezvények!G553+'téli közf.'!G549+hosszúi.közf.!G554+'út üzemelt.'!G553+közvilágítás!G553+zöldterület!G553+'város-község'!G553+könyvtár!G553+közművelődés!G553+gyermekjólét!G553+'Egyéb szociális'!G553+'NEM KELL!!családseg.'!G553+civilszerv!G553</f>
        <v>0</v>
      </c>
      <c r="H554" s="71">
        <f>igazgatás!H554+adók!H554+temető!H553+rendezvények!H553+'téli közf.'!H549+hosszúi.közf.!H554+'út üzemelt.'!H553+közvilágítás!H553+zöldterület!H553+'város-község'!H553+könyvtár!H553+közművelődés!H553+gyermekjólét!H553+'Egyéb szociális'!H553+'NEM KELL!!családseg.'!H553+civilszerv!H553</f>
        <v>0</v>
      </c>
      <c r="I554" s="71">
        <f>igazgatás!I554+adók!I554+temető!I553+rendezvények!I553+'téli közf.'!I549+hosszúi.közf.!I554+'út üzemelt.'!I553+közvilágítás!I553+zöldterület!I553+'város-község'!I553+könyvtár!I553+közművelődés!I553+gyermekjólét!I553+'Egyéb szociális'!I553+'NEM KELL!!családseg.'!I553+civilszerv!I553</f>
        <v>0</v>
      </c>
      <c r="J554" s="143" t="str">
        <f t="shared" si="24"/>
        <v xml:space="preserve"> </v>
      </c>
      <c r="K554" s="71">
        <f>igazgatás!K554+adók!K554+temető!K553+rendezvények!K553+'téli közf.'!K549+hosszúi.közf.!K554+'út üzemelt.'!K553+közvilágítás!K553+zöldterület!K553+'város-község'!K553+könyvtár!K553+közművelődés!K553+gyermekjólét!K553+'Egyéb szociális'!K553+'NEM KELL!!családseg.'!K553+civilszerv!K553</f>
        <v>0</v>
      </c>
      <c r="L554" s="71">
        <f>igazgatás!L554+adók!L554+temető!L553+rendezvények!L553+'téli közf.'!L549+hosszúi.közf.!L554+'út üzemelt.'!L553+közvilágítás!L553+zöldterület!L553+'város-község'!L553+könyvtár!L553+közművelődés!L553+gyermekjólét!L553+'Egyéb szociális'!L553+'NEM KELL!!családseg.'!L553+civilszerv!L553</f>
        <v>0</v>
      </c>
      <c r="M554" s="71">
        <f>igazgatás!M554+adók!M554+temető!M553+rendezvények!M553+'téli közf.'!M549+hosszúi.közf.!M554+'út üzemelt.'!M553+közvilágítás!M553+zöldterület!M553+'város-község'!M553+könyvtár!M553+közművelődés!M553+gyermekjólét!M553+'Egyéb szociális'!M553+'NEM KELL!!családseg.'!M553+civilszerv!M553</f>
        <v>0</v>
      </c>
      <c r="N554" s="71">
        <f>igazgatás!N554+adók!N554+temető!N553+rendezvények!N553+'téli közf.'!N549+hosszúi.közf.!N554+'út üzemelt.'!N553+közvilágítás!N553+zöldterület!N553+'város-község'!N553+könyvtár!N553+közművelődés!N553+gyermekjólét!N553+'Egyéb szociális'!N553+'NEM KELL!!családseg.'!N553+civilszerv!N553</f>
        <v>0</v>
      </c>
      <c r="O554" s="133" t="str">
        <f t="shared" si="25"/>
        <v xml:space="preserve"> </v>
      </c>
      <c r="P554" s="71">
        <f>igazgatás!P554+adók!P554+temető!P553+rendezvények!P553+'téli közf.'!P549+hosszúi.közf.!P554+'út üzemelt.'!P553+közvilágítás!P553+zöldterület!P553+'város-község'!P553+könyvtár!P553+közművelődés!P553+gyermekjólét!P553+'Egyéb szociális'!P553+'NEM KELL!!családseg.'!P553+civilszerv!P553</f>
        <v>0</v>
      </c>
    </row>
    <row r="555" spans="1:16" s="80" customFormat="1" ht="25.5" hidden="1" customHeight="1" x14ac:dyDescent="0.25">
      <c r="A555" s="384" t="s">
        <v>783</v>
      </c>
      <c r="B555" s="384"/>
      <c r="C555" s="4" t="s">
        <v>452</v>
      </c>
      <c r="D555" s="4" t="s">
        <v>777</v>
      </c>
      <c r="E555" s="26"/>
      <c r="F555" s="71">
        <f>igazgatás!F555+adók!F555+temető!F554+rendezvények!F554+'téli közf.'!F550+hosszúi.közf.!F555+'út üzemelt.'!F554+közvilágítás!F554+zöldterület!F554+'város-község'!F554+könyvtár!F554+közművelődés!F554+gyermekjólét!F554+'Egyéb szociális'!F554+'NEM KELL!!családseg.'!F554+civilszerv!F554</f>
        <v>0</v>
      </c>
      <c r="G555" s="71">
        <f>igazgatás!G555+adók!G555+temető!G554+rendezvények!G554+'téli közf.'!G550+hosszúi.közf.!G555+'út üzemelt.'!G554+közvilágítás!G554+zöldterület!G554+'város-község'!G554+könyvtár!G554+közművelődés!G554+gyermekjólét!G554+'Egyéb szociális'!G554+'NEM KELL!!családseg.'!G554+civilszerv!G554</f>
        <v>0</v>
      </c>
      <c r="H555" s="71">
        <f>igazgatás!H555+adók!H555+temető!H554+rendezvények!H554+'téli közf.'!H550+hosszúi.közf.!H555+'út üzemelt.'!H554+közvilágítás!H554+zöldterület!H554+'város-község'!H554+könyvtár!H554+közművelődés!H554+gyermekjólét!H554+'Egyéb szociális'!H554+'NEM KELL!!családseg.'!H554+civilszerv!H554</f>
        <v>0</v>
      </c>
      <c r="I555" s="71">
        <f>igazgatás!I555+adók!I555+temető!I554+rendezvények!I554+'téli közf.'!I550+hosszúi.közf.!I555+'út üzemelt.'!I554+közvilágítás!I554+zöldterület!I554+'város-község'!I554+könyvtár!I554+közművelődés!I554+gyermekjólét!I554+'Egyéb szociális'!I554+'NEM KELL!!családseg.'!I554+civilszerv!I554</f>
        <v>0</v>
      </c>
      <c r="J555" s="143" t="str">
        <f t="shared" si="24"/>
        <v xml:space="preserve"> </v>
      </c>
      <c r="K555" s="71">
        <f>igazgatás!K555+adók!K555+temető!K554+rendezvények!K554+'téli közf.'!K550+hosszúi.közf.!K555+'út üzemelt.'!K554+közvilágítás!K554+zöldterület!K554+'város-község'!K554+könyvtár!K554+közművelődés!K554+gyermekjólét!K554+'Egyéb szociális'!K554+'NEM KELL!!családseg.'!K554+civilszerv!K554</f>
        <v>0</v>
      </c>
      <c r="L555" s="71">
        <f>igazgatás!L555+adók!L555+temető!L554+rendezvények!L554+'téli közf.'!L550+hosszúi.közf.!L555+'út üzemelt.'!L554+közvilágítás!L554+zöldterület!L554+'város-község'!L554+könyvtár!L554+közművelődés!L554+gyermekjólét!L554+'Egyéb szociális'!L554+'NEM KELL!!családseg.'!L554+civilszerv!L554</f>
        <v>0</v>
      </c>
      <c r="M555" s="71">
        <f>igazgatás!M555+adók!M555+temető!M554+rendezvények!M554+'téli közf.'!M550+hosszúi.közf.!M555+'út üzemelt.'!M554+közvilágítás!M554+zöldterület!M554+'város-község'!M554+könyvtár!M554+közművelődés!M554+gyermekjólét!M554+'Egyéb szociális'!M554+'NEM KELL!!családseg.'!M554+civilszerv!M554</f>
        <v>0</v>
      </c>
      <c r="N555" s="71">
        <f>igazgatás!N555+adók!N555+temető!N554+rendezvények!N554+'téli közf.'!N550+hosszúi.közf.!N555+'út üzemelt.'!N554+közvilágítás!N554+zöldterület!N554+'város-község'!N554+könyvtár!N554+közművelődés!N554+gyermekjólét!N554+'Egyéb szociális'!N554+'NEM KELL!!családseg.'!N554+civilszerv!N554</f>
        <v>0</v>
      </c>
      <c r="O555" s="133" t="str">
        <f t="shared" si="25"/>
        <v xml:space="preserve"> </v>
      </c>
      <c r="P555" s="71">
        <f>igazgatás!P555+adók!P555+temető!P554+rendezvények!P554+'téli közf.'!P550+hosszúi.közf.!P555+'út üzemelt.'!P554+közvilágítás!P554+zöldterület!P554+'város-község'!P554+könyvtár!P554+közművelődés!P554+gyermekjólét!P554+'Egyéb szociális'!P554+'NEM KELL!!családseg.'!P554+civilszerv!P554</f>
        <v>0</v>
      </c>
    </row>
    <row r="556" spans="1:16" s="80" customFormat="1" ht="15.75" hidden="1" customHeight="1" x14ac:dyDescent="0.25">
      <c r="A556" s="384" t="s">
        <v>784</v>
      </c>
      <c r="B556" s="384"/>
      <c r="C556" s="7" t="s">
        <v>454</v>
      </c>
      <c r="D556" s="4" t="s">
        <v>777</v>
      </c>
      <c r="E556" s="33"/>
      <c r="F556" s="71">
        <f>igazgatás!F556+adók!F556+temető!F555+rendezvények!F555+'téli közf.'!F551+hosszúi.közf.!F556+'út üzemelt.'!F555+közvilágítás!F555+zöldterület!F555+'város-község'!F555+könyvtár!F555+közművelődés!F555+gyermekjólét!F555+'Egyéb szociális'!F555+'NEM KELL!!családseg.'!F555+civilszerv!F555</f>
        <v>0</v>
      </c>
      <c r="G556" s="71">
        <f>igazgatás!G556+adók!G556+temető!G555+rendezvények!G555+'téli közf.'!G551+hosszúi.közf.!G556+'út üzemelt.'!G555+közvilágítás!G555+zöldterület!G555+'város-község'!G555+könyvtár!G555+közművelődés!G555+gyermekjólét!G555+'Egyéb szociális'!G555+'NEM KELL!!családseg.'!G555+civilszerv!G555</f>
        <v>0</v>
      </c>
      <c r="H556" s="71">
        <f>igazgatás!H556+adók!H556+temető!H555+rendezvények!H555+'téli közf.'!H551+hosszúi.közf.!H556+'út üzemelt.'!H555+közvilágítás!H555+zöldterület!H555+'város-község'!H555+könyvtár!H555+közművelődés!H555+gyermekjólét!H555+'Egyéb szociális'!H555+'NEM KELL!!családseg.'!H555+civilszerv!H555</f>
        <v>0</v>
      </c>
      <c r="I556" s="71">
        <f>igazgatás!I556+adók!I556+temető!I555+rendezvények!I555+'téli közf.'!I551+hosszúi.közf.!I556+'út üzemelt.'!I555+közvilágítás!I555+zöldterület!I555+'város-község'!I555+könyvtár!I555+közművelődés!I555+gyermekjólét!I555+'Egyéb szociális'!I555+'NEM KELL!!családseg.'!I555+civilszerv!I555</f>
        <v>0</v>
      </c>
      <c r="J556" s="143" t="str">
        <f t="shared" si="24"/>
        <v xml:space="preserve"> </v>
      </c>
      <c r="K556" s="71">
        <f>igazgatás!K556+adók!K556+temető!K555+rendezvények!K555+'téli közf.'!K551+hosszúi.közf.!K556+'út üzemelt.'!K555+közvilágítás!K555+zöldterület!K555+'város-község'!K555+könyvtár!K555+közművelődés!K555+gyermekjólét!K555+'Egyéb szociális'!K555+'NEM KELL!!családseg.'!K555+civilszerv!K555</f>
        <v>0</v>
      </c>
      <c r="L556" s="71">
        <f>igazgatás!L556+adók!L556+temető!L555+rendezvények!L555+'téli közf.'!L551+hosszúi.közf.!L556+'út üzemelt.'!L555+közvilágítás!L555+zöldterület!L555+'város-község'!L555+könyvtár!L555+közművelődés!L555+gyermekjólét!L555+'Egyéb szociális'!L555+'NEM KELL!!családseg.'!L555+civilszerv!L555</f>
        <v>0</v>
      </c>
      <c r="M556" s="71">
        <f>igazgatás!M556+adók!M556+temető!M555+rendezvények!M555+'téli közf.'!M551+hosszúi.közf.!M556+'út üzemelt.'!M555+közvilágítás!M555+zöldterület!M555+'város-község'!M555+könyvtár!M555+közművelődés!M555+gyermekjólét!M555+'Egyéb szociális'!M555+'NEM KELL!!családseg.'!M555+civilszerv!M555</f>
        <v>0</v>
      </c>
      <c r="N556" s="71">
        <f>igazgatás!N556+adók!N556+temető!N555+rendezvények!N555+'téli közf.'!N551+hosszúi.közf.!N556+'út üzemelt.'!N555+közvilágítás!N555+zöldterület!N555+'város-község'!N555+könyvtár!N555+közművelődés!N555+gyermekjólét!N555+'Egyéb szociális'!N555+'NEM KELL!!családseg.'!N555+civilszerv!N555</f>
        <v>0</v>
      </c>
      <c r="O556" s="133" t="str">
        <f t="shared" si="25"/>
        <v xml:space="preserve"> </v>
      </c>
      <c r="P556" s="71">
        <f>igazgatás!P556+adók!P556+temető!P555+rendezvények!P555+'téli közf.'!P551+hosszúi.közf.!P556+'út üzemelt.'!P555+közvilágítás!P555+zöldterület!P555+'város-község'!P555+könyvtár!P555+közművelődés!P555+gyermekjólét!P555+'Egyéb szociális'!P555+'NEM KELL!!családseg.'!P555+civilszerv!P555</f>
        <v>0</v>
      </c>
    </row>
    <row r="557" spans="1:16" s="80" customFormat="1" ht="15.75" hidden="1" customHeight="1" x14ac:dyDescent="0.25">
      <c r="A557" s="384" t="s">
        <v>785</v>
      </c>
      <c r="B557" s="384"/>
      <c r="C557" s="7" t="s">
        <v>456</v>
      </c>
      <c r="D557" s="4" t="s">
        <v>777</v>
      </c>
      <c r="E557" s="33"/>
      <c r="F557" s="71">
        <f>igazgatás!F557+adók!F557+temető!F556+rendezvények!F556+'téli közf.'!F552+hosszúi.közf.!F557+'út üzemelt.'!F556+közvilágítás!F556+zöldterület!F556+'város-község'!F556+könyvtár!F556+közművelődés!F556+gyermekjólét!F556+'Egyéb szociális'!F556+'NEM KELL!!családseg.'!F556+civilszerv!F556</f>
        <v>0</v>
      </c>
      <c r="G557" s="71">
        <f>igazgatás!G557+adók!G557+temető!G556+rendezvények!G556+'téli közf.'!G552+hosszúi.közf.!G557+'út üzemelt.'!G556+közvilágítás!G556+zöldterület!G556+'város-község'!G556+könyvtár!G556+közművelődés!G556+gyermekjólét!G556+'Egyéb szociális'!G556+'NEM KELL!!családseg.'!G556+civilszerv!G556</f>
        <v>0</v>
      </c>
      <c r="H557" s="71">
        <f>igazgatás!H557+adók!H557+temető!H556+rendezvények!H556+'téli közf.'!H552+hosszúi.közf.!H557+'út üzemelt.'!H556+közvilágítás!H556+zöldterület!H556+'város-község'!H556+könyvtár!H556+közművelődés!H556+gyermekjólét!H556+'Egyéb szociális'!H556+'NEM KELL!!családseg.'!H556+civilszerv!H556</f>
        <v>0</v>
      </c>
      <c r="I557" s="71">
        <f>igazgatás!I557+adók!I557+temető!I556+rendezvények!I556+'téli közf.'!I552+hosszúi.közf.!I557+'út üzemelt.'!I556+közvilágítás!I556+zöldterület!I556+'város-község'!I556+könyvtár!I556+közművelődés!I556+gyermekjólét!I556+'Egyéb szociális'!I556+'NEM KELL!!családseg.'!I556+civilszerv!I556</f>
        <v>0</v>
      </c>
      <c r="J557" s="143" t="str">
        <f t="shared" si="24"/>
        <v xml:space="preserve"> </v>
      </c>
      <c r="K557" s="71">
        <f>igazgatás!K557+adók!K557+temető!K556+rendezvények!K556+'téli közf.'!K552+hosszúi.közf.!K557+'út üzemelt.'!K556+közvilágítás!K556+zöldterület!K556+'város-község'!K556+könyvtár!K556+közművelődés!K556+gyermekjólét!K556+'Egyéb szociális'!K556+'NEM KELL!!családseg.'!K556+civilszerv!K556</f>
        <v>0</v>
      </c>
      <c r="L557" s="71">
        <f>igazgatás!L557+adók!L557+temető!L556+rendezvények!L556+'téli közf.'!L552+hosszúi.közf.!L557+'út üzemelt.'!L556+közvilágítás!L556+zöldterület!L556+'város-község'!L556+könyvtár!L556+közművelődés!L556+gyermekjólét!L556+'Egyéb szociális'!L556+'NEM KELL!!családseg.'!L556+civilszerv!L556</f>
        <v>0</v>
      </c>
      <c r="M557" s="71">
        <f>igazgatás!M557+adók!M557+temető!M556+rendezvények!M556+'téli közf.'!M552+hosszúi.közf.!M557+'út üzemelt.'!M556+közvilágítás!M556+zöldterület!M556+'város-község'!M556+könyvtár!M556+közművelődés!M556+gyermekjólét!M556+'Egyéb szociális'!M556+'NEM KELL!!családseg.'!M556+civilszerv!M556</f>
        <v>0</v>
      </c>
      <c r="N557" s="71">
        <f>igazgatás!N557+adók!N557+temető!N556+rendezvények!N556+'téli közf.'!N552+hosszúi.közf.!N557+'út üzemelt.'!N556+közvilágítás!N556+zöldterület!N556+'város-község'!N556+könyvtár!N556+közművelődés!N556+gyermekjólét!N556+'Egyéb szociális'!N556+'NEM KELL!!családseg.'!N556+civilszerv!N556</f>
        <v>0</v>
      </c>
      <c r="O557" s="133" t="str">
        <f t="shared" si="25"/>
        <v xml:space="preserve"> </v>
      </c>
      <c r="P557" s="71">
        <f>igazgatás!P557+adók!P557+temető!P556+rendezvények!P556+'téli közf.'!P552+hosszúi.közf.!P557+'út üzemelt.'!P556+közvilágítás!P556+zöldterület!P556+'város-község'!P556+könyvtár!P556+közművelődés!P556+gyermekjólét!P556+'Egyéb szociális'!P556+'NEM KELL!!családseg.'!P556+civilszerv!P556</f>
        <v>0</v>
      </c>
    </row>
    <row r="558" spans="1:16" s="80" customFormat="1" ht="15.75" hidden="1" customHeight="1" x14ac:dyDescent="0.25">
      <c r="A558" s="384" t="s">
        <v>786</v>
      </c>
      <c r="B558" s="384"/>
      <c r="C558" s="7" t="s">
        <v>458</v>
      </c>
      <c r="D558" s="4" t="s">
        <v>777</v>
      </c>
      <c r="E558" s="33"/>
      <c r="F558" s="71">
        <f>igazgatás!F558+adók!F558+temető!F557+rendezvények!F557+'téli közf.'!F553+hosszúi.közf.!F558+'út üzemelt.'!F557+közvilágítás!F557+zöldterület!F557+'város-község'!F557+könyvtár!F557+közművelődés!F557+gyermekjólét!F557+'Egyéb szociális'!F557+'NEM KELL!!családseg.'!F557+civilszerv!F557</f>
        <v>0</v>
      </c>
      <c r="G558" s="71">
        <f>igazgatás!G558+adók!G558+temető!G557+rendezvények!G557+'téli közf.'!G553+hosszúi.közf.!G558+'út üzemelt.'!G557+közvilágítás!G557+zöldterület!G557+'város-község'!G557+könyvtár!G557+közművelődés!G557+gyermekjólét!G557+'Egyéb szociális'!G557+'NEM KELL!!családseg.'!G557+civilszerv!G557</f>
        <v>0</v>
      </c>
      <c r="H558" s="71">
        <f>igazgatás!H558+adók!H558+temető!H557+rendezvények!H557+'téli közf.'!H553+hosszúi.közf.!H558+'út üzemelt.'!H557+közvilágítás!H557+zöldterület!H557+'város-község'!H557+könyvtár!H557+közművelődés!H557+gyermekjólét!H557+'Egyéb szociális'!H557+'NEM KELL!!családseg.'!H557+civilszerv!H557</f>
        <v>0</v>
      </c>
      <c r="I558" s="71">
        <f>igazgatás!I558+adók!I558+temető!I557+rendezvények!I557+'téli közf.'!I553+hosszúi.közf.!I558+'út üzemelt.'!I557+közvilágítás!I557+zöldterület!I557+'város-község'!I557+könyvtár!I557+közművelődés!I557+gyermekjólét!I557+'Egyéb szociális'!I557+'NEM KELL!!családseg.'!I557+civilszerv!I557</f>
        <v>0</v>
      </c>
      <c r="J558" s="143" t="str">
        <f t="shared" si="24"/>
        <v xml:space="preserve"> </v>
      </c>
      <c r="K558" s="71">
        <f>igazgatás!K558+adók!K558+temető!K557+rendezvények!K557+'téli közf.'!K553+hosszúi.közf.!K558+'út üzemelt.'!K557+közvilágítás!K557+zöldterület!K557+'város-község'!K557+könyvtár!K557+közművelődés!K557+gyermekjólét!K557+'Egyéb szociális'!K557+'NEM KELL!!családseg.'!K557+civilszerv!K557</f>
        <v>0</v>
      </c>
      <c r="L558" s="71">
        <f>igazgatás!L558+adók!L558+temető!L557+rendezvények!L557+'téli közf.'!L553+hosszúi.közf.!L558+'út üzemelt.'!L557+közvilágítás!L557+zöldterület!L557+'város-község'!L557+könyvtár!L557+közművelődés!L557+gyermekjólét!L557+'Egyéb szociális'!L557+'NEM KELL!!családseg.'!L557+civilszerv!L557</f>
        <v>0</v>
      </c>
      <c r="M558" s="71">
        <f>igazgatás!M558+adók!M558+temető!M557+rendezvények!M557+'téli közf.'!M553+hosszúi.közf.!M558+'út üzemelt.'!M557+közvilágítás!M557+zöldterület!M557+'város-község'!M557+könyvtár!M557+közművelődés!M557+gyermekjólét!M557+'Egyéb szociális'!M557+'NEM KELL!!családseg.'!M557+civilszerv!M557</f>
        <v>0</v>
      </c>
      <c r="N558" s="71">
        <f>igazgatás!N558+adók!N558+temető!N557+rendezvények!N557+'téli közf.'!N553+hosszúi.közf.!N558+'út üzemelt.'!N557+közvilágítás!N557+zöldterület!N557+'város-község'!N557+könyvtár!N557+közművelődés!N557+gyermekjólét!N557+'Egyéb szociális'!N557+'NEM KELL!!családseg.'!N557+civilszerv!N557</f>
        <v>0</v>
      </c>
      <c r="O558" s="133" t="str">
        <f t="shared" si="25"/>
        <v xml:space="preserve"> </v>
      </c>
      <c r="P558" s="71">
        <f>igazgatás!P558+adók!P558+temető!P557+rendezvények!P557+'téli közf.'!P553+hosszúi.közf.!P558+'út üzemelt.'!P557+közvilágítás!P557+zöldterület!P557+'város-község'!P557+könyvtár!P557+közművelődés!P557+gyermekjólét!P557+'Egyéb szociális'!P557+'NEM KELL!!családseg.'!P557+civilszerv!P557</f>
        <v>0</v>
      </c>
    </row>
    <row r="559" spans="1:16" s="80" customFormat="1" ht="15.75" hidden="1" customHeight="1" x14ac:dyDescent="0.25">
      <c r="A559" s="384" t="s">
        <v>787</v>
      </c>
      <c r="B559" s="384"/>
      <c r="C559" s="7" t="s">
        <v>460</v>
      </c>
      <c r="D559" s="4" t="s">
        <v>777</v>
      </c>
      <c r="E559" s="33"/>
      <c r="F559" s="71">
        <f>igazgatás!F559+adók!F559+temető!F558+rendezvények!F558+'téli közf.'!F554+hosszúi.közf.!F559+'út üzemelt.'!F558+közvilágítás!F558+zöldterület!F558+'város-község'!F558+könyvtár!F558+közművelődés!F558+gyermekjólét!F558+'Egyéb szociális'!F558+'NEM KELL!!családseg.'!F558+civilszerv!F558</f>
        <v>0</v>
      </c>
      <c r="G559" s="71">
        <f>igazgatás!G559+adók!G559+temető!G558+rendezvények!G558+'téli közf.'!G554+hosszúi.közf.!G559+'út üzemelt.'!G558+közvilágítás!G558+zöldterület!G558+'város-község'!G558+könyvtár!G558+közművelődés!G558+gyermekjólét!G558+'Egyéb szociális'!G558+'NEM KELL!!családseg.'!G558+civilszerv!G558</f>
        <v>0</v>
      </c>
      <c r="H559" s="71">
        <f>igazgatás!H559+adók!H559+temető!H558+rendezvények!H558+'téli közf.'!H554+hosszúi.közf.!H559+'út üzemelt.'!H558+közvilágítás!H558+zöldterület!H558+'város-község'!H558+könyvtár!H558+közművelődés!H558+gyermekjólét!H558+'Egyéb szociális'!H558+'NEM KELL!!családseg.'!H558+civilszerv!H558</f>
        <v>0</v>
      </c>
      <c r="I559" s="71">
        <f>igazgatás!I559+adók!I559+temető!I558+rendezvények!I558+'téli közf.'!I554+hosszúi.közf.!I559+'út üzemelt.'!I558+közvilágítás!I558+zöldterület!I558+'város-község'!I558+könyvtár!I558+közművelődés!I558+gyermekjólét!I558+'Egyéb szociális'!I558+'NEM KELL!!családseg.'!I558+civilszerv!I558</f>
        <v>0</v>
      </c>
      <c r="J559" s="143" t="str">
        <f t="shared" si="24"/>
        <v xml:space="preserve"> </v>
      </c>
      <c r="K559" s="71">
        <f>igazgatás!K559+adók!K559+temető!K558+rendezvények!K558+'téli közf.'!K554+hosszúi.közf.!K559+'út üzemelt.'!K558+közvilágítás!K558+zöldterület!K558+'város-község'!K558+könyvtár!K558+közművelődés!K558+gyermekjólét!K558+'Egyéb szociális'!K558+'NEM KELL!!családseg.'!K558+civilszerv!K558</f>
        <v>0</v>
      </c>
      <c r="L559" s="71">
        <f>igazgatás!L559+adók!L559+temető!L558+rendezvények!L558+'téli közf.'!L554+hosszúi.közf.!L559+'út üzemelt.'!L558+közvilágítás!L558+zöldterület!L558+'város-község'!L558+könyvtár!L558+közművelődés!L558+gyermekjólét!L558+'Egyéb szociális'!L558+'NEM KELL!!családseg.'!L558+civilszerv!L558</f>
        <v>0</v>
      </c>
      <c r="M559" s="71">
        <f>igazgatás!M559+adók!M559+temető!M558+rendezvények!M558+'téli közf.'!M554+hosszúi.közf.!M559+'út üzemelt.'!M558+közvilágítás!M558+zöldterület!M558+'város-község'!M558+könyvtár!M558+közművelődés!M558+gyermekjólét!M558+'Egyéb szociális'!M558+'NEM KELL!!családseg.'!M558+civilszerv!M558</f>
        <v>0</v>
      </c>
      <c r="N559" s="71">
        <f>igazgatás!N559+adók!N559+temető!N558+rendezvények!N558+'téli közf.'!N554+hosszúi.közf.!N559+'út üzemelt.'!N558+közvilágítás!N558+zöldterület!N558+'város-község'!N558+könyvtár!N558+közművelődés!N558+gyermekjólét!N558+'Egyéb szociális'!N558+'NEM KELL!!családseg.'!N558+civilszerv!N558</f>
        <v>0</v>
      </c>
      <c r="O559" s="133" t="str">
        <f t="shared" si="25"/>
        <v xml:space="preserve"> </v>
      </c>
      <c r="P559" s="71">
        <f>igazgatás!P559+adók!P559+temető!P558+rendezvények!P558+'téli közf.'!P554+hosszúi.közf.!P559+'út üzemelt.'!P558+közvilágítás!P558+zöldterület!P558+'város-község'!P558+könyvtár!P558+közművelődés!P558+gyermekjólét!P558+'Egyéb szociális'!P558+'NEM KELL!!családseg.'!P558+civilszerv!P558</f>
        <v>0</v>
      </c>
    </row>
    <row r="560" spans="1:16" s="80" customFormat="1" ht="25.5" hidden="1" customHeight="1" x14ac:dyDescent="0.25">
      <c r="A560" s="162"/>
      <c r="B560" s="162"/>
      <c r="C560" s="7" t="s">
        <v>875</v>
      </c>
      <c r="D560" s="4" t="s">
        <v>876</v>
      </c>
      <c r="E560" s="33"/>
      <c r="F560" s="71"/>
      <c r="G560" s="71"/>
      <c r="H560" s="71"/>
      <c r="I560" s="71">
        <f>igazgatás!I560</f>
        <v>600000</v>
      </c>
      <c r="J560" s="143"/>
      <c r="K560" s="71">
        <f>igazgatás!K560</f>
        <v>0</v>
      </c>
      <c r="L560" s="71">
        <f>igazgatás!L560</f>
        <v>0</v>
      </c>
      <c r="M560" s="71">
        <f>igazgatás!M560</f>
        <v>0</v>
      </c>
      <c r="N560" s="71">
        <f>igazgatás!N560</f>
        <v>0</v>
      </c>
      <c r="O560" s="133" t="str">
        <f t="shared" si="25"/>
        <v xml:space="preserve"> </v>
      </c>
      <c r="P560" s="71">
        <f>igazgatás!P560</f>
        <v>0</v>
      </c>
    </row>
    <row r="561" spans="1:16" s="80" customFormat="1" ht="25.5" x14ac:dyDescent="0.25">
      <c r="A561" s="384" t="s">
        <v>788</v>
      </c>
      <c r="B561" s="384"/>
      <c r="C561" s="7" t="s">
        <v>789</v>
      </c>
      <c r="D561" s="19" t="s">
        <v>790</v>
      </c>
      <c r="E561" s="33"/>
      <c r="F561" s="71">
        <f>igazgatás!F561+adók!F560+temető!F559+rendezvények!F559+'téli közf.'!F555+hosszúi.közf.!F560+'út üzemelt.'!F559+közvilágítás!F559+zöldterület!F559+'város-község'!F559+könyvtár!F559+közművelődés!F559+gyermekjólét!F559+'Egyéb szociális'!F559+'NEM KELL!!családseg.'!F559+civilszerv!F559</f>
        <v>0</v>
      </c>
      <c r="G561" s="71">
        <f>igazgatás!G561+adók!G560+temető!G559+rendezvények!G559+'téli közf.'!G555+hosszúi.közf.!G560+'út üzemelt.'!G559+közvilágítás!G559+zöldterület!G559+'város-község'!G559+könyvtár!G559+közművelődés!G559+gyermekjólét!G559+'Egyéb szociális'!G559+'NEM KELL!!családseg.'!G559+civilszerv!G559</f>
        <v>0</v>
      </c>
      <c r="H561" s="71">
        <f>igazgatás!H561+adók!H560+temető!H559+rendezvények!H559+'téli közf.'!H555+hosszúi.közf.!H560+'út üzemelt.'!H559+közvilágítás!H559+zöldterület!H559+'város-község'!H559+könyvtár!H559+közművelődés!H559+gyermekjólét!H559+'Egyéb szociális'!H559+'NEM KELL!!családseg.'!H559+civilszerv!H559</f>
        <v>0</v>
      </c>
      <c r="I561" s="72">
        <f>igazgatás!I561+adók!I560+temető!I559+rendezvények!I559+'téli közf.'!I555+hosszúi.közf.!I560+'út üzemelt.'!I559+közvilágítás!I559+zöldterület!I559+'város-község'!I559+könyvtár!I559+közművelődés!I559+gyermekjólét!I559+'Egyéb szociális'!I559+'NEM KELL!!családseg.'!I559+civilszerv!I559</f>
        <v>600000</v>
      </c>
      <c r="J561" s="143" t="str">
        <f t="shared" si="24"/>
        <v xml:space="preserve"> </v>
      </c>
      <c r="K561" s="72">
        <f>igazgatás!K561+adók!K560+temető!K559+rendezvények!K559+'téli közf.'!K555+hosszúi.közf.!K560+'út üzemelt.'!K559+közvilágítás!K559+zöldterület!K559+'város-község'!K559+könyvtár!K559+közművelődés!K559+gyermekjólét!K559+'Egyéb szociális'!K559+'NEM KELL!!családseg.'!K559+civilszerv!K559</f>
        <v>0</v>
      </c>
      <c r="L561" s="72">
        <f>igazgatás!L561</f>
        <v>0</v>
      </c>
      <c r="M561" s="72">
        <f>igazgatás!M561</f>
        <v>0</v>
      </c>
      <c r="N561" s="72">
        <f>igazgatás!N561+adók!N560+temető!N559+rendezvények!N559+'téli közf.'!N555+hosszúi.közf.!N560+'út üzemelt.'!N559+közvilágítás!N559+zöldterület!N559+'város-község'!N559+könyvtár!N559+közművelődés!N559+gyermekjólét!N559+'Egyéb szociális'!N559+'NEM KELL!!családseg.'!N559+civilszerv!N559</f>
        <v>0</v>
      </c>
      <c r="O561" s="143" t="str">
        <f t="shared" si="25"/>
        <v xml:space="preserve"> </v>
      </c>
      <c r="P561" s="72">
        <f>igazgatás!P561+adók!P560+temető!P559+rendezvények!P559+'téli közf.'!P555+hosszúi.közf.!P560+'út üzemelt.'!P559+közvilágítás!P559+zöldterület!P559+'város-község'!P559+könyvtár!P559+közművelődés!P559+gyermekjólét!P559+'Egyéb szociális'!P559+'NEM KELL!!családseg.'!P559+civilszerv!P559</f>
        <v>0</v>
      </c>
    </row>
    <row r="562" spans="1:16" s="80" customFormat="1" ht="15.75" x14ac:dyDescent="0.25">
      <c r="A562" s="318">
        <v>280</v>
      </c>
      <c r="B562" s="318"/>
      <c r="C562" s="7" t="s">
        <v>999</v>
      </c>
      <c r="D562" s="19" t="s">
        <v>793</v>
      </c>
      <c r="E562" s="33"/>
      <c r="F562" s="71"/>
      <c r="G562" s="71"/>
      <c r="H562" s="71"/>
      <c r="I562" s="72">
        <f>igazgatás!I562+adók!I561+temető!I560+rendezvények!I560+hosszúi.közf.!I561+'út üzemelt.'!I560+közvilágítás!I560+zöldterület!I560+'város-község'!I560+könyvtár!I560+közművelődés!I560+civilszerv!I560+gyermekjólét!I560+Fertőző!I560+'Egyéb szociális'!I560+'Int-en kív.gy.étk.'!I560</f>
        <v>59135020</v>
      </c>
      <c r="J562" s="72" t="e">
        <f>igazgatás!J562+adók!J561+temető!J560+rendezvények!J560+hosszúi.közf.!J561+'út üzemelt.'!J560+közvilágítás!J560+zöldterület!J560+'város-község'!J560+könyvtár!J560+közművelődés!J560+civilszerv!J560+gyermekjólét!J560+Fertőző!J560+'Egyéb szociális'!J560+'Int-en kív.gy.étk.'!J560</f>
        <v>#VALUE!</v>
      </c>
      <c r="K562" s="72">
        <f>igazgatás!K562+adók!K561+temető!K560+rendezvények!K560+hosszúi.közf.!K561+'út üzemelt.'!K560+közvilágítás!K560+zöldterület!K560+'város-község'!K560+könyvtár!K560+közművelődés!K560+civilszerv!K560+gyermekjólét!K560+Fertőző!K560+'Egyéb szociális'!K560+'Int-en kív.gy.étk.'!K560</f>
        <v>80016925</v>
      </c>
      <c r="L562" s="72">
        <f>igazgatás!L562+adók!L561+temető!L560+rendezvények!L560+hosszúi.közf.!L561+'út üzemelt.'!L560+közvilágítás!L560+zöldterület!L560+'város-község'!L560+könyvtár!L560+közművelődés!L560+civilszerv!L560+gyermekjólét!L560+Fertőző!L560+'Egyéb szociális'!L560+'Int-en kív.gy.étk.'!L560</f>
        <v>16145819</v>
      </c>
      <c r="M562" s="72">
        <f>igazgatás!M562+adók!M561+temető!M560+rendezvények!M560+hosszúi.közf.!M561+'út üzemelt.'!M560+közvilágítás!M560+zöldterület!M560+'város-község'!M560+könyvtár!M560+közművelődés!M560+civilszerv!M560+gyermekjólét!M560+Fertőző!M560+'Egyéb szociális'!M560+'Int-en kív.gy.étk.'!M560</f>
        <v>96162744</v>
      </c>
      <c r="N562" s="72">
        <f>igazgatás!N562+adók!N561+temető!N560+rendezvények!N560+hosszúi.közf.!N561+'út üzemelt.'!N560+közvilágítás!N560+zöldterület!N560+'város-község'!N560+könyvtár!N560+közművelődés!N560+civilszerv!N560+gyermekjólét!N560+Fertőző!N560+'Egyéb szociális'!N560+'Int-en kív.gy.étk.'!N560</f>
        <v>49822485</v>
      </c>
      <c r="O562" s="133">
        <f t="shared" si="25"/>
        <v>0.51810589972349375</v>
      </c>
      <c r="P562" s="72">
        <f>igazgatás!P562+adók!P561+temető!P560+rendezvények!P560+hosszúi.közf.!P561+'út üzemelt.'!P560+közvilágítás!P560+zöldterület!P560+'város-község'!P560+könyvtár!P560+közművelődés!P560+civilszerv!P560+gyermekjólét!P560+Fertőző!P560+'Egyéb szociális'!P560+'Int-en kív.gy.étk.'!P560</f>
        <v>79984214</v>
      </c>
    </row>
    <row r="563" spans="1:16" s="80" customFormat="1" ht="15.75" x14ac:dyDescent="0.25">
      <c r="A563" s="383">
        <v>281</v>
      </c>
      <c r="B563" s="383"/>
      <c r="C563" s="219" t="s">
        <v>879</v>
      </c>
      <c r="D563" s="35" t="s">
        <v>887</v>
      </c>
      <c r="E563" s="33"/>
      <c r="F563" s="71"/>
      <c r="G563" s="71"/>
      <c r="H563" s="71"/>
      <c r="I563" s="71">
        <f>hosszúi.közf.!I562+igazgatás!I563</f>
        <v>1452617</v>
      </c>
      <c r="J563" s="71">
        <f>hosszúi.közf.!J562+igazgatás!J563</f>
        <v>0</v>
      </c>
      <c r="K563" s="71">
        <f>hosszúi.közf.!K562+igazgatás!K563</f>
        <v>620000</v>
      </c>
      <c r="L563" s="71">
        <f>hosszúi.közf.!L562+igazgatás!L563</f>
        <v>542875</v>
      </c>
      <c r="M563" s="71">
        <f>hosszúi.közf.!M562+igazgatás!M563</f>
        <v>1162875</v>
      </c>
      <c r="N563" s="71">
        <f>hosszúi.közf.!N562+igazgatás!N563</f>
        <v>1162875</v>
      </c>
      <c r="O563" s="133">
        <f t="shared" si="25"/>
        <v>1</v>
      </c>
      <c r="P563" s="71">
        <f>hosszúi.közf.!P562+igazgatás!P563</f>
        <v>620000</v>
      </c>
    </row>
    <row r="564" spans="1:16" s="80" customFormat="1" ht="15.75" x14ac:dyDescent="0.25">
      <c r="A564" s="384">
        <v>282</v>
      </c>
      <c r="B564" s="384"/>
      <c r="C564" s="199" t="s">
        <v>888</v>
      </c>
      <c r="D564" s="199" t="s">
        <v>880</v>
      </c>
      <c r="E564" s="33"/>
      <c r="F564" s="71"/>
      <c r="G564" s="71"/>
      <c r="H564" s="71"/>
      <c r="I564" s="72">
        <f>hosszúi.közf.!I563+igazgatás!I564</f>
        <v>1452617</v>
      </c>
      <c r="J564" s="72">
        <f>hosszúi.közf.!J563+igazgatás!J564</f>
        <v>0</v>
      </c>
      <c r="K564" s="72">
        <f>hosszúi.közf.!K563+igazgatás!K564</f>
        <v>620000</v>
      </c>
      <c r="L564" s="72">
        <f>hosszúi.közf.!L563+igazgatás!L564</f>
        <v>542875</v>
      </c>
      <c r="M564" s="72">
        <f>hosszúi.közf.!M563+igazgatás!M564</f>
        <v>1162875</v>
      </c>
      <c r="N564" s="72">
        <f>hosszúi.közf.!N563+igazgatás!N564</f>
        <v>1162875</v>
      </c>
      <c r="O564" s="143">
        <f t="shared" si="25"/>
        <v>1</v>
      </c>
      <c r="P564" s="72">
        <f>hosszúi.közf.!P563+igazgatás!P564</f>
        <v>620000</v>
      </c>
    </row>
    <row r="565" spans="1:16" s="80" customFormat="1" ht="15.75" x14ac:dyDescent="0.25">
      <c r="A565" s="384">
        <v>283</v>
      </c>
      <c r="B565" s="384"/>
      <c r="C565" s="42" t="s">
        <v>889</v>
      </c>
      <c r="D565" s="37" t="s">
        <v>877</v>
      </c>
      <c r="E565" s="33"/>
      <c r="F565" s="72">
        <f>igazgatás!F562+adók!F561+temető!F560+rendezvények!F560+'téli közf.'!F556+hosszúi.közf.!F561+'út üzemelt.'!F560+közvilágítás!F560+zöldterület!F560+'város-község'!F560+könyvtár!F560+közművelődés!F560+gyermekjólét!F560+'Egyéb szociális'!F560+'NEM KELL!!családseg.'!F560+civilszerv!F560</f>
        <v>32054</v>
      </c>
      <c r="G565" s="72">
        <f>igazgatás!G562+adók!G561+temető!G560+rendezvények!G560+'téli közf.'!G556+hosszúi.közf.!G561+'út üzemelt.'!G560+közvilágítás!G560+zöldterület!G560+'város-község'!G560+könyvtár!G560+közművelődés!G560+gyermekjólét!G560+'Egyéb szociális'!G560+'NEM KELL!!családseg.'!G560+civilszerv!G560</f>
        <v>2748</v>
      </c>
      <c r="H565" s="72">
        <f>igazgatás!H562+adók!H561+temető!H560+rendezvények!H560+'téli közf.'!H556+hosszúi.közf.!H561+'út üzemelt.'!H560+közvilágítás!H560+zöldterület!H560+'város-község'!H560+könyvtár!H560+közművelődés!H560+gyermekjólét!H560+'Egyéb szociális'!H560+'NEM KELL!!családseg.'!H560+civilszerv!H560</f>
        <v>34802</v>
      </c>
      <c r="I565" s="72">
        <f>igazgatás!I565+adók!I561+temető!I560+rendezvények!I560+'téli közf.'!I556+hosszúi.közf.!I564+'út üzemelt.'!I560+közvilágítás!I560+zöldterület!I560+'város-község'!I560+könyvtár!I560+közművelődés!I560+gyermekjólét!I560+'Egyéb szociális'!I560+'NEM KELL!!családseg.'!I560+civilszerv!I560+Fertőző!I560+'Int-en kív.gy.étk.'!I560</f>
        <v>60587637</v>
      </c>
      <c r="J565" s="72" t="e">
        <f>igazgatás!J565+adók!J561+temető!J560+rendezvények!J560+'téli közf.'!J556+hosszúi.közf.!J564+'út üzemelt.'!J560+közvilágítás!J560+zöldterület!J560+'város-község'!J560+könyvtár!J560+közművelődés!J560+gyermekjólét!J560+'Egyéb szociális'!J560+'NEM KELL!!családseg.'!J560+civilszerv!J560+Fertőző!J560+'Int-en kív.gy.étk.'!J560</f>
        <v>#VALUE!</v>
      </c>
      <c r="K565" s="72">
        <f>igazgatás!K565+adók!K561+temető!K560+rendezvények!K560+'téli közf.'!K556+hosszúi.közf.!K564+'út üzemelt.'!K560+közvilágítás!K560+zöldterület!K560+'város-község'!K560+könyvtár!K560+közművelődés!K560+gyermekjólét!K560+'Egyéb szociális'!K560+'NEM KELL!!családseg.'!K560+civilszerv!K560+Fertőző!K560+'Int-en kív.gy.étk.'!K560</f>
        <v>80636925</v>
      </c>
      <c r="L565" s="72">
        <f>igazgatás!L565+adók!L561+temető!L560+rendezvények!L560+'téli közf.'!L556+hosszúi.közf.!L564+'út üzemelt.'!L560+közvilágítás!L560+zöldterület!L560+'város-község'!L560+könyvtár!L560+közművelődés!L560+gyermekjólét!L560+'Egyéb szociális'!L560+'NEM KELL!!családseg.'!L560+civilszerv!L560+Fertőző!L560+'Int-en kív.gy.étk.'!L560</f>
        <v>16688694</v>
      </c>
      <c r="M565" s="72">
        <f>igazgatás!M565+adók!M561+temető!M560+rendezvények!M560+'téli közf.'!M556+hosszúi.közf.!M564+'út üzemelt.'!M560+közvilágítás!M560+zöldterület!M560+'város-község'!M560+könyvtár!M560+közművelődés!M560+gyermekjólét!M560+'Egyéb szociális'!M560+'NEM KELL!!családseg.'!M560+civilszerv!M560+Fertőző!M560+'Int-en kív.gy.étk.'!M560</f>
        <v>97325619</v>
      </c>
      <c r="N565" s="72">
        <f>igazgatás!N565+adók!N561+temető!N560+rendezvények!N560+'téli közf.'!N556+hosszúi.közf.!N564+'út üzemelt.'!N560+közvilágítás!N560+zöldterület!N560+'város-község'!N560+könyvtár!N560+közművelődés!N560+gyermekjólét!N560+'Egyéb szociális'!N560+'NEM KELL!!családseg.'!N560+civilszerv!N560+Fertőző!N560+'Int-en kív.gy.étk.'!N560</f>
        <v>50985360</v>
      </c>
      <c r="O565" s="133">
        <f t="shared" si="25"/>
        <v>0.52386371156807132</v>
      </c>
      <c r="P565" s="72">
        <f>igazgatás!P565+adók!P561+temető!P560+rendezvények!P560+'téli közf.'!P556+hosszúi.közf.!P564+'út üzemelt.'!P560+közvilágítás!P560+zöldterület!P560+'város-község'!P560+könyvtár!P560+közművelődés!P560+gyermekjólét!P560+'Egyéb szociális'!P560+'NEM KELL!!családseg.'!P560+civilszerv!P560+Fertőző!P560+'Int-en kív.gy.étk.'!P560</f>
        <v>80604214</v>
      </c>
    </row>
    <row r="566" spans="1:16" ht="27.75" customHeight="1" x14ac:dyDescent="0.2">
      <c r="D566" s="11"/>
    </row>
    <row r="567" spans="1:16" x14ac:dyDescent="0.2">
      <c r="D567" s="11"/>
    </row>
    <row r="568" spans="1:16" x14ac:dyDescent="0.2"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C571"/>
      <c r="D571" s="11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  <row r="3534" spans="3:4" x14ac:dyDescent="0.2">
      <c r="C3534"/>
      <c r="D3534" s="11"/>
    </row>
    <row r="3535" spans="3:4" x14ac:dyDescent="0.2">
      <c r="C3535"/>
      <c r="D3535" s="11"/>
    </row>
    <row r="3537" spans="3:4" x14ac:dyDescent="0.2">
      <c r="C3537"/>
      <c r="D3537"/>
    </row>
  </sheetData>
  <mergeCells count="584">
    <mergeCell ref="P5:P6"/>
    <mergeCell ref="P279:P280"/>
    <mergeCell ref="A210:B210"/>
    <mergeCell ref="A209:B209"/>
    <mergeCell ref="A208:B208"/>
    <mergeCell ref="A207:B207"/>
    <mergeCell ref="A206:B206"/>
    <mergeCell ref="A205:B205"/>
    <mergeCell ref="A204:B204"/>
    <mergeCell ref="A203:B203"/>
    <mergeCell ref="C5:C6"/>
    <mergeCell ref="J5:J6"/>
    <mergeCell ref="I5:I6"/>
    <mergeCell ref="J279:J280"/>
    <mergeCell ref="I279:I280"/>
    <mergeCell ref="G5:G6"/>
    <mergeCell ref="G279:G280"/>
    <mergeCell ref="H5:H6"/>
    <mergeCell ref="H279:H280"/>
    <mergeCell ref="D279:D280"/>
    <mergeCell ref="F279:F280"/>
    <mergeCell ref="A279:B280"/>
    <mergeCell ref="C279:C280"/>
    <mergeCell ref="A262:B262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8:B508"/>
    <mergeCell ref="A509:B509"/>
    <mergeCell ref="A510:B510"/>
    <mergeCell ref="A499:B499"/>
    <mergeCell ref="A500:B500"/>
    <mergeCell ref="A501:B501"/>
    <mergeCell ref="A502:B502"/>
    <mergeCell ref="A541:B541"/>
    <mergeCell ref="A504:B504"/>
    <mergeCell ref="A503:B503"/>
    <mergeCell ref="A542:B542"/>
    <mergeCell ref="A543:B543"/>
    <mergeCell ref="A544:B544"/>
    <mergeCell ref="A545:B545"/>
    <mergeCell ref="A546:B546"/>
    <mergeCell ref="A535:B535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38:B538"/>
    <mergeCell ref="D1:K1"/>
    <mergeCell ref="A523:B523"/>
    <mergeCell ref="A524:B524"/>
    <mergeCell ref="A525:B525"/>
    <mergeCell ref="A526:B526"/>
    <mergeCell ref="A527:B527"/>
    <mergeCell ref="A528:B528"/>
    <mergeCell ref="A536:B536"/>
    <mergeCell ref="A537:B537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65:B565"/>
    <mergeCell ref="A553:B553"/>
    <mergeCell ref="A554:B554"/>
    <mergeCell ref="A555:B555"/>
    <mergeCell ref="A556:B556"/>
    <mergeCell ref="A557:B557"/>
    <mergeCell ref="A558:B558"/>
    <mergeCell ref="A547:B547"/>
    <mergeCell ref="A548:B548"/>
    <mergeCell ref="A549:B549"/>
    <mergeCell ref="A550:B550"/>
    <mergeCell ref="A551:B551"/>
    <mergeCell ref="A552:B552"/>
    <mergeCell ref="A559:B559"/>
    <mergeCell ref="A561:B561"/>
    <mergeCell ref="A563:B563"/>
    <mergeCell ref="A564:B564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81:B281"/>
    <mergeCell ref="A282:B282"/>
    <mergeCell ref="A268:B268"/>
    <mergeCell ref="A269:B269"/>
    <mergeCell ref="A270:B270"/>
    <mergeCell ref="A271:B271"/>
    <mergeCell ref="A272:B272"/>
    <mergeCell ref="A273:B273"/>
    <mergeCell ref="A274:B274"/>
    <mergeCell ref="A276:B276"/>
    <mergeCell ref="A277:B277"/>
    <mergeCell ref="A275:B275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11:B211"/>
    <mergeCell ref="A212:B212"/>
    <mergeCell ref="A213:B213"/>
    <mergeCell ref="A202:B202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3:B183"/>
    <mergeCell ref="A185:B185"/>
    <mergeCell ref="A186:B186"/>
    <mergeCell ref="A187:B187"/>
    <mergeCell ref="A188:B188"/>
    <mergeCell ref="A189:B189"/>
    <mergeCell ref="A177:B177"/>
    <mergeCell ref="A178:B178"/>
    <mergeCell ref="A179:B179"/>
    <mergeCell ref="A180:B180"/>
    <mergeCell ref="A181:B181"/>
    <mergeCell ref="A182:B182"/>
    <mergeCell ref="A171:B171"/>
    <mergeCell ref="A172:B172"/>
    <mergeCell ref="A173:B173"/>
    <mergeCell ref="A174:B174"/>
    <mergeCell ref="A175:B175"/>
    <mergeCell ref="A176:B176"/>
    <mergeCell ref="A165:B165"/>
    <mergeCell ref="A166:B166"/>
    <mergeCell ref="A167:B167"/>
    <mergeCell ref="A168:B168"/>
    <mergeCell ref="A169:B169"/>
    <mergeCell ref="A170:B170"/>
    <mergeCell ref="A159:B159"/>
    <mergeCell ref="A160:B160"/>
    <mergeCell ref="A161:B161"/>
    <mergeCell ref="A162:B162"/>
    <mergeCell ref="A163:B163"/>
    <mergeCell ref="A164:B164"/>
    <mergeCell ref="A153:B153"/>
    <mergeCell ref="A154:B154"/>
    <mergeCell ref="A155:B155"/>
    <mergeCell ref="A156:B156"/>
    <mergeCell ref="A157:B157"/>
    <mergeCell ref="A158:B158"/>
    <mergeCell ref="A147:B147"/>
    <mergeCell ref="A148:B148"/>
    <mergeCell ref="A149:B149"/>
    <mergeCell ref="A150:B150"/>
    <mergeCell ref="A151:B151"/>
    <mergeCell ref="A152:B152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  <mergeCell ref="A129:B129"/>
    <mergeCell ref="A130:B130"/>
    <mergeCell ref="A131:B131"/>
    <mergeCell ref="A132:B132"/>
    <mergeCell ref="A133:B133"/>
    <mergeCell ref="A134:B134"/>
    <mergeCell ref="A123:B123"/>
    <mergeCell ref="A124:B124"/>
    <mergeCell ref="A125:B125"/>
    <mergeCell ref="A126:B126"/>
    <mergeCell ref="A127:B127"/>
    <mergeCell ref="A128:B128"/>
    <mergeCell ref="A117:B117"/>
    <mergeCell ref="A118:B118"/>
    <mergeCell ref="A119:B119"/>
    <mergeCell ref="A120:B120"/>
    <mergeCell ref="A121:B121"/>
    <mergeCell ref="A122:B122"/>
    <mergeCell ref="A111:B111"/>
    <mergeCell ref="A112:B112"/>
    <mergeCell ref="A113:B113"/>
    <mergeCell ref="A114:B114"/>
    <mergeCell ref="A115:B115"/>
    <mergeCell ref="A116:B116"/>
    <mergeCell ref="A105:B105"/>
    <mergeCell ref="A106:B106"/>
    <mergeCell ref="A107:B107"/>
    <mergeCell ref="A108:B108"/>
    <mergeCell ref="A109:B109"/>
    <mergeCell ref="A110:B110"/>
    <mergeCell ref="A99:B99"/>
    <mergeCell ref="A100:B100"/>
    <mergeCell ref="A101:B101"/>
    <mergeCell ref="A102:B102"/>
    <mergeCell ref="A103:B103"/>
    <mergeCell ref="A104:B104"/>
    <mergeCell ref="A93:B93"/>
    <mergeCell ref="A94:B94"/>
    <mergeCell ref="A95:B95"/>
    <mergeCell ref="A96:B96"/>
    <mergeCell ref="A97:B97"/>
    <mergeCell ref="A98:B98"/>
    <mergeCell ref="A87:B87"/>
    <mergeCell ref="A88:B88"/>
    <mergeCell ref="A89:B89"/>
    <mergeCell ref="A90:B90"/>
    <mergeCell ref="A91:B91"/>
    <mergeCell ref="A92:B92"/>
    <mergeCell ref="A55:B55"/>
    <mergeCell ref="A56:B56"/>
    <mergeCell ref="A81:B81"/>
    <mergeCell ref="A82:B82"/>
    <mergeCell ref="A83:B83"/>
    <mergeCell ref="A84:B84"/>
    <mergeCell ref="A85:B85"/>
    <mergeCell ref="A86:B86"/>
    <mergeCell ref="A75:B75"/>
    <mergeCell ref="A76:B76"/>
    <mergeCell ref="A77:B77"/>
    <mergeCell ref="A78:B78"/>
    <mergeCell ref="A79:B79"/>
    <mergeCell ref="A80:B80"/>
    <mergeCell ref="A28:B28"/>
    <mergeCell ref="A29:B29"/>
    <mergeCell ref="A69:B69"/>
    <mergeCell ref="A70:B70"/>
    <mergeCell ref="A71:B71"/>
    <mergeCell ref="A72:B72"/>
    <mergeCell ref="A73:B73"/>
    <mergeCell ref="A74:B74"/>
    <mergeCell ref="A63:B63"/>
    <mergeCell ref="A64:B64"/>
    <mergeCell ref="A65:B65"/>
    <mergeCell ref="A66:B66"/>
    <mergeCell ref="A67:B67"/>
    <mergeCell ref="A68:B68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19:B19"/>
    <mergeCell ref="A20:B20"/>
    <mergeCell ref="A45:B45"/>
    <mergeCell ref="A46:B46"/>
    <mergeCell ref="A47:B47"/>
    <mergeCell ref="A48:B48"/>
    <mergeCell ref="A49:B49"/>
    <mergeCell ref="A50:B50"/>
    <mergeCell ref="A24:B24"/>
    <mergeCell ref="A25:B25"/>
    <mergeCell ref="A26:B26"/>
    <mergeCell ref="A39:B39"/>
    <mergeCell ref="A40:B40"/>
    <mergeCell ref="A41:B41"/>
    <mergeCell ref="A42:B42"/>
    <mergeCell ref="A43:B43"/>
    <mergeCell ref="A44:B44"/>
    <mergeCell ref="A36:B36"/>
    <mergeCell ref="A37:B37"/>
    <mergeCell ref="A38:B38"/>
    <mergeCell ref="A33:B33"/>
    <mergeCell ref="A34:B34"/>
    <mergeCell ref="A35:B35"/>
    <mergeCell ref="A27:B27"/>
    <mergeCell ref="A16:B16"/>
    <mergeCell ref="A17:B17"/>
    <mergeCell ref="A9:B9"/>
    <mergeCell ref="A10:B10"/>
    <mergeCell ref="A11:B11"/>
    <mergeCell ref="A12:B12"/>
    <mergeCell ref="A13:B13"/>
    <mergeCell ref="A14:B14"/>
    <mergeCell ref="A18:B18"/>
    <mergeCell ref="A2:O2"/>
    <mergeCell ref="A3:O3"/>
    <mergeCell ref="A31:B31"/>
    <mergeCell ref="A32:B32"/>
    <mergeCell ref="A30:B30"/>
    <mergeCell ref="K279:K280"/>
    <mergeCell ref="L279:L280"/>
    <mergeCell ref="M279:M280"/>
    <mergeCell ref="N279:N280"/>
    <mergeCell ref="O279:O280"/>
    <mergeCell ref="K5:K6"/>
    <mergeCell ref="L5:L6"/>
    <mergeCell ref="M5:M6"/>
    <mergeCell ref="N5:N6"/>
    <mergeCell ref="O5:O6"/>
    <mergeCell ref="A8:B8"/>
    <mergeCell ref="A5:B6"/>
    <mergeCell ref="D5:D6"/>
    <mergeCell ref="F5:F6"/>
    <mergeCell ref="A7:B7"/>
    <mergeCell ref="A21:B21"/>
    <mergeCell ref="A22:B22"/>
    <mergeCell ref="A23:B23"/>
    <mergeCell ref="A15:B15"/>
  </mergeCells>
  <pageMargins left="0.25" right="0.25" top="0.75" bottom="0.75" header="0.3" footer="0.3"/>
  <pageSetup paperSize="9" scale="59" fitToHeight="0" orientation="portrait" r:id="rId1"/>
  <headerFooter>
    <oddFooter>&amp;C&amp;P</oddFooter>
  </headerFooter>
  <rowBreaks count="1" manualBreakCount="1">
    <brk id="277" max="1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1"/>
  <sheetViews>
    <sheetView topLeftCell="P20" zoomScaleNormal="100" workbookViewId="0">
      <selection activeCell="T8" sqref="T8"/>
    </sheetView>
  </sheetViews>
  <sheetFormatPr defaultRowHeight="15.75" x14ac:dyDescent="0.25"/>
  <cols>
    <col min="1" max="1" width="21.5546875" customWidth="1"/>
    <col min="2" max="2" width="13.21875" bestFit="1" customWidth="1"/>
    <col min="3" max="3" width="12.109375" bestFit="1" customWidth="1"/>
    <col min="4" max="4" width="10.5546875" customWidth="1"/>
    <col min="5" max="5" width="10" customWidth="1"/>
    <col min="6" max="6" width="9.6640625" bestFit="1" customWidth="1"/>
    <col min="7" max="8" width="9.6640625" customWidth="1"/>
    <col min="9" max="9" width="9.6640625" bestFit="1" customWidth="1"/>
    <col min="10" max="10" width="13.21875" bestFit="1" customWidth="1"/>
    <col min="11" max="11" width="9" hidden="1" customWidth="1"/>
    <col min="12" max="14" width="13.44140625" style="80" customWidth="1"/>
    <col min="15" max="15" width="13.21875" bestFit="1" customWidth="1"/>
    <col min="16" max="17" width="12.109375" bestFit="1" customWidth="1"/>
    <col min="18" max="18" width="12.109375" customWidth="1"/>
    <col min="19" max="20" width="10.6640625" customWidth="1"/>
    <col min="21" max="23" width="10.44140625" customWidth="1"/>
    <col min="24" max="24" width="12.109375" bestFit="1" customWidth="1"/>
    <col min="25" max="25" width="12.109375" customWidth="1"/>
    <col min="26" max="26" width="11" customWidth="1"/>
    <col min="27" max="27" width="9.5546875" customWidth="1"/>
    <col min="28" max="28" width="8.88671875" customWidth="1"/>
    <col min="29" max="29" width="11" style="80" customWidth="1"/>
    <col min="30" max="30" width="10.77734375" style="80" customWidth="1"/>
    <col min="31" max="31" width="12.44140625" style="80" customWidth="1"/>
    <col min="32" max="32" width="10.88671875" style="80" customWidth="1"/>
    <col min="33" max="33" width="9" style="80" customWidth="1"/>
    <col min="34" max="34" width="8.88671875" style="101"/>
  </cols>
  <sheetData>
    <row r="1" spans="1:34" x14ac:dyDescent="0.25">
      <c r="AC1" s="417" t="s">
        <v>842</v>
      </c>
      <c r="AD1" s="417"/>
      <c r="AE1" s="417"/>
      <c r="AF1" s="417"/>
      <c r="AG1" s="417"/>
      <c r="AH1" s="417"/>
    </row>
    <row r="2" spans="1:34" ht="15.75" customHeight="1" x14ac:dyDescent="0.2">
      <c r="A2" s="406" t="s">
        <v>852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</row>
    <row r="3" spans="1:34" x14ac:dyDescent="0.25">
      <c r="A3" s="174" t="s">
        <v>874</v>
      </c>
    </row>
    <row r="4" spans="1:34" s="75" customFormat="1" ht="15.75" customHeight="1" x14ac:dyDescent="0.25">
      <c r="B4" s="431" t="s">
        <v>832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3"/>
      <c r="O4" s="431" t="s">
        <v>833</v>
      </c>
      <c r="P4" s="432"/>
      <c r="Q4" s="432"/>
      <c r="R4" s="432"/>
      <c r="S4" s="432"/>
      <c r="T4" s="432"/>
      <c r="U4" s="432"/>
      <c r="V4" s="432"/>
      <c r="W4" s="432"/>
      <c r="X4" s="432"/>
      <c r="Y4" s="432"/>
      <c r="Z4" s="432"/>
      <c r="AA4" s="432"/>
      <c r="AB4" s="432"/>
      <c r="AC4" s="432"/>
      <c r="AD4" s="432"/>
      <c r="AE4" s="433"/>
      <c r="AH4" s="435" t="s">
        <v>843</v>
      </c>
    </row>
    <row r="5" spans="1:34" x14ac:dyDescent="0.25">
      <c r="A5" s="89"/>
      <c r="B5" s="89" t="s">
        <v>84</v>
      </c>
      <c r="C5" s="89" t="s">
        <v>132</v>
      </c>
      <c r="D5" s="89" t="s">
        <v>341</v>
      </c>
      <c r="E5" s="89" t="s">
        <v>410</v>
      </c>
      <c r="F5" s="438" t="s">
        <v>434</v>
      </c>
      <c r="G5" s="439"/>
      <c r="H5" s="440"/>
      <c r="I5" s="89" t="s">
        <v>476</v>
      </c>
      <c r="J5" s="89" t="s">
        <v>508</v>
      </c>
      <c r="K5" s="89"/>
      <c r="L5" s="431" t="s">
        <v>817</v>
      </c>
      <c r="M5" s="432"/>
      <c r="N5" s="432"/>
      <c r="O5" s="91" t="s">
        <v>554</v>
      </c>
      <c r="P5" s="89" t="s">
        <v>556</v>
      </c>
      <c r="Q5" s="438" t="s">
        <v>615</v>
      </c>
      <c r="R5" s="439"/>
      <c r="S5" s="440"/>
      <c r="T5" s="89" t="s">
        <v>703</v>
      </c>
      <c r="U5" s="438" t="s">
        <v>731</v>
      </c>
      <c r="V5" s="439"/>
      <c r="W5" s="440"/>
      <c r="X5" s="89" t="s">
        <v>748</v>
      </c>
      <c r="Y5" s="89"/>
      <c r="Z5" s="89"/>
      <c r="AA5" s="89" t="s">
        <v>758</v>
      </c>
      <c r="AB5" s="89" t="s">
        <v>790</v>
      </c>
      <c r="AC5" s="431" t="s">
        <v>827</v>
      </c>
      <c r="AD5" s="432"/>
      <c r="AE5" s="447"/>
      <c r="AF5" s="96"/>
      <c r="AG5" s="90"/>
      <c r="AH5" s="436"/>
    </row>
    <row r="6" spans="1:34" s="79" customFormat="1" ht="51" x14ac:dyDescent="0.2">
      <c r="A6" s="100" t="s">
        <v>808</v>
      </c>
      <c r="B6" s="119" t="s">
        <v>810</v>
      </c>
      <c r="C6" s="119" t="s">
        <v>811</v>
      </c>
      <c r="D6" s="119" t="s">
        <v>812</v>
      </c>
      <c r="E6" s="119" t="s">
        <v>813</v>
      </c>
      <c r="F6" s="441" t="s">
        <v>814</v>
      </c>
      <c r="G6" s="442"/>
      <c r="H6" s="443"/>
      <c r="I6" s="119" t="s">
        <v>815</v>
      </c>
      <c r="J6" s="119" t="s">
        <v>816</v>
      </c>
      <c r="K6" s="119"/>
      <c r="L6" s="444" t="s">
        <v>818</v>
      </c>
      <c r="M6" s="445"/>
      <c r="N6" s="445"/>
      <c r="O6" s="120" t="s">
        <v>819</v>
      </c>
      <c r="P6" s="119" t="s">
        <v>820</v>
      </c>
      <c r="Q6" s="441" t="s">
        <v>821</v>
      </c>
      <c r="R6" s="442"/>
      <c r="S6" s="443"/>
      <c r="T6" s="119" t="s">
        <v>822</v>
      </c>
      <c r="U6" s="441" t="s">
        <v>823</v>
      </c>
      <c r="V6" s="442"/>
      <c r="W6" s="443"/>
      <c r="X6" s="119" t="s">
        <v>824</v>
      </c>
      <c r="Y6" s="119"/>
      <c r="Z6" s="119"/>
      <c r="AA6" s="119" t="s">
        <v>825</v>
      </c>
      <c r="AB6" s="119" t="s">
        <v>826</v>
      </c>
      <c r="AC6" s="444" t="s">
        <v>828</v>
      </c>
      <c r="AD6" s="445"/>
      <c r="AE6" s="446"/>
      <c r="AF6" s="97" t="s">
        <v>831</v>
      </c>
      <c r="AG6" s="84" t="s">
        <v>829</v>
      </c>
      <c r="AH6" s="437"/>
    </row>
    <row r="7" spans="1:34" s="79" customFormat="1" ht="41.25" customHeight="1" x14ac:dyDescent="0.2">
      <c r="A7" s="100"/>
      <c r="B7" s="122" t="s">
        <v>853</v>
      </c>
      <c r="C7" s="122" t="s">
        <v>853</v>
      </c>
      <c r="D7" s="122" t="s">
        <v>853</v>
      </c>
      <c r="E7" s="122" t="s">
        <v>853</v>
      </c>
      <c r="F7" s="122" t="s">
        <v>853</v>
      </c>
      <c r="G7" s="122" t="s">
        <v>851</v>
      </c>
      <c r="H7" s="122" t="s">
        <v>854</v>
      </c>
      <c r="I7" s="122" t="s">
        <v>853</v>
      </c>
      <c r="J7" s="122" t="s">
        <v>853</v>
      </c>
      <c r="K7" s="119"/>
      <c r="L7" s="122" t="s">
        <v>853</v>
      </c>
      <c r="M7" s="122" t="s">
        <v>851</v>
      </c>
      <c r="N7" s="122" t="s">
        <v>854</v>
      </c>
      <c r="O7" s="122" t="s">
        <v>853</v>
      </c>
      <c r="P7" s="122" t="s">
        <v>853</v>
      </c>
      <c r="Q7" s="122" t="s">
        <v>853</v>
      </c>
      <c r="R7" s="122" t="s">
        <v>851</v>
      </c>
      <c r="S7" s="122" t="s">
        <v>854</v>
      </c>
      <c r="T7" s="122" t="s">
        <v>853</v>
      </c>
      <c r="U7" s="122" t="s">
        <v>853</v>
      </c>
      <c r="V7" s="122" t="s">
        <v>851</v>
      </c>
      <c r="W7" s="122" t="s">
        <v>854</v>
      </c>
      <c r="X7" s="122" t="s">
        <v>853</v>
      </c>
      <c r="Y7" s="122" t="s">
        <v>851</v>
      </c>
      <c r="Z7" s="122" t="s">
        <v>854</v>
      </c>
      <c r="AA7" s="122" t="s">
        <v>853</v>
      </c>
      <c r="AB7" s="122" t="s">
        <v>853</v>
      </c>
      <c r="AC7" s="122" t="s">
        <v>853</v>
      </c>
      <c r="AD7" s="122" t="s">
        <v>851</v>
      </c>
      <c r="AE7" s="125" t="s">
        <v>854</v>
      </c>
      <c r="AF7" s="97"/>
      <c r="AG7" s="84"/>
      <c r="AH7" s="123"/>
    </row>
    <row r="8" spans="1:34" ht="66" customHeight="1" x14ac:dyDescent="0.25">
      <c r="A8" s="116" t="str">
        <f>igazgatás!A3</f>
        <v>011130   Önkormányzatok és önkormányzati hivatalok jogalkotó és általános igazgatási tevékenysége</v>
      </c>
      <c r="B8" s="85">
        <f>igazgatás!F50</f>
        <v>7632</v>
      </c>
      <c r="C8" s="85">
        <f>igazgatás!F86</f>
        <v>0</v>
      </c>
      <c r="D8" s="85">
        <f>igazgatás!F184</f>
        <v>0</v>
      </c>
      <c r="E8" s="85">
        <f>igazgatás!F214</f>
        <v>360</v>
      </c>
      <c r="F8" s="85">
        <f>igazgatás!F223</f>
        <v>0</v>
      </c>
      <c r="G8" s="85">
        <f>igazgatás!G223</f>
        <v>0</v>
      </c>
      <c r="H8" s="85">
        <f>igazgatás!H223</f>
        <v>0</v>
      </c>
      <c r="I8" s="85">
        <f>igazgatás!F247</f>
        <v>120</v>
      </c>
      <c r="J8" s="85">
        <f>igazgatás!F271</f>
        <v>0</v>
      </c>
      <c r="K8" s="85">
        <f>igazgatás!K3</f>
        <v>0</v>
      </c>
      <c r="L8" s="86">
        <f>B8+C8+D8+E8+F8+I8+J8</f>
        <v>8112</v>
      </c>
      <c r="M8" s="86">
        <f>G8</f>
        <v>0</v>
      </c>
      <c r="N8" s="86">
        <f>L8+M8</f>
        <v>8112</v>
      </c>
      <c r="O8" s="92">
        <f>igazgatás!F301</f>
        <v>1811</v>
      </c>
      <c r="P8" s="85">
        <f>igazgatás!F302</f>
        <v>508</v>
      </c>
      <c r="Q8" s="85">
        <f>igazgatás!F342</f>
        <v>2239</v>
      </c>
      <c r="R8" s="85">
        <f>igazgatás!G342</f>
        <v>60</v>
      </c>
      <c r="S8" s="85">
        <f>igazgatás!H342</f>
        <v>2299</v>
      </c>
      <c r="T8" s="85">
        <f>igazgatás!F421</f>
        <v>0</v>
      </c>
      <c r="U8" s="85">
        <f>igazgatás!F486</f>
        <v>10391</v>
      </c>
      <c r="V8" s="85">
        <f>igazgatás!G486</f>
        <v>-945</v>
      </c>
      <c r="W8" s="85">
        <f>igazgatás!H486</f>
        <v>9446</v>
      </c>
      <c r="X8" s="85">
        <f>igazgatás!F495</f>
        <v>3014</v>
      </c>
      <c r="Y8" s="85">
        <f>igazgatás!G495</f>
        <v>0</v>
      </c>
      <c r="Z8" s="85">
        <f>igazgatás!H495</f>
        <v>3014</v>
      </c>
      <c r="AA8" s="85">
        <f>igazgatás!F500</f>
        <v>0</v>
      </c>
      <c r="AB8" s="85">
        <f>igazgatás!F561</f>
        <v>0</v>
      </c>
      <c r="AC8" s="87">
        <f>O8+P8+Q8+U8+X8</f>
        <v>17963</v>
      </c>
      <c r="AD8" s="87">
        <f>V8+R8+Y8</f>
        <v>-885</v>
      </c>
      <c r="AE8" s="99">
        <f>AC8+AD8</f>
        <v>17078</v>
      </c>
      <c r="AF8" s="98">
        <f>9000+1392</f>
        <v>10392</v>
      </c>
      <c r="AG8" s="87">
        <f>N8-AE8+AF8+560</f>
        <v>1986</v>
      </c>
      <c r="AH8" s="106" t="e">
        <f>igazgatás!#REF!</f>
        <v>#REF!</v>
      </c>
    </row>
    <row r="9" spans="1:34" ht="36.75" customHeight="1" x14ac:dyDescent="0.25">
      <c r="A9" s="116" t="str">
        <f>adók!A3</f>
        <v>011220  Adó-, vám- és jövedéki igazgatás</v>
      </c>
      <c r="B9" s="85">
        <f>adók!F50</f>
        <v>0</v>
      </c>
      <c r="C9" s="85">
        <f>adók!F86</f>
        <v>0</v>
      </c>
      <c r="D9" s="85">
        <f>adók!F185</f>
        <v>4260</v>
      </c>
      <c r="E9" s="85">
        <f>adók!F215</f>
        <v>0</v>
      </c>
      <c r="F9" s="85">
        <f>adók!F224</f>
        <v>0</v>
      </c>
      <c r="G9" s="85">
        <f>adók!G224</f>
        <v>0</v>
      </c>
      <c r="H9" s="85">
        <f>adók!H224</f>
        <v>0</v>
      </c>
      <c r="I9" s="85">
        <f>adók!F248</f>
        <v>0</v>
      </c>
      <c r="J9" s="85">
        <f>adók!F272</f>
        <v>0</v>
      </c>
      <c r="K9" s="85">
        <f>adók!M50</f>
        <v>0</v>
      </c>
      <c r="L9" s="86">
        <f t="shared" ref="L9:N26" si="0">B9+C9+D9+E9+F9+I9+J9</f>
        <v>4260</v>
      </c>
      <c r="M9" s="86">
        <v>0</v>
      </c>
      <c r="N9" s="86">
        <f>SUM(D9:M9)</f>
        <v>8520</v>
      </c>
      <c r="O9" s="92">
        <f>adók!O50</f>
        <v>0</v>
      </c>
      <c r="P9" s="85" t="e">
        <f>adók!#REF!</f>
        <v>#REF!</v>
      </c>
      <c r="Q9" s="85" t="e">
        <f>adók!#REF!</f>
        <v>#REF!</v>
      </c>
      <c r="R9" s="85"/>
      <c r="S9" s="85"/>
      <c r="T9" s="85" t="e">
        <f>adók!#REF!</f>
        <v>#REF!</v>
      </c>
      <c r="U9" s="85">
        <f>adók!P50</f>
        <v>0</v>
      </c>
      <c r="V9" s="85"/>
      <c r="W9" s="85"/>
      <c r="X9" s="85">
        <f>adók!Q50</f>
        <v>0</v>
      </c>
      <c r="Y9" s="85"/>
      <c r="Z9" s="85"/>
      <c r="AA9" s="85">
        <f>adók!R50</f>
        <v>0</v>
      </c>
      <c r="AB9" s="85">
        <f>adók!S50</f>
        <v>0</v>
      </c>
      <c r="AC9" s="85">
        <f>adók!T50</f>
        <v>0</v>
      </c>
      <c r="AD9" s="85"/>
      <c r="AE9" s="99">
        <f t="shared" ref="AE9:AE26" si="1">AC9+AD9</f>
        <v>0</v>
      </c>
      <c r="AF9" s="92"/>
      <c r="AG9" s="87">
        <f t="shared" ref="AG9:AG19" si="2">L9-AC9+AF9</f>
        <v>4260</v>
      </c>
      <c r="AH9" s="106" t="e">
        <f>adók!#REF!</f>
        <v>#REF!</v>
      </c>
    </row>
    <row r="10" spans="1:34" ht="31.5" x14ac:dyDescent="0.25">
      <c r="A10" s="116" t="str">
        <f>temető!A3</f>
        <v>013320  Köztemető-fenntartás és működtetés</v>
      </c>
      <c r="B10" s="85">
        <f>temető!F50</f>
        <v>200</v>
      </c>
      <c r="C10" s="85">
        <f>temető!F86</f>
        <v>0</v>
      </c>
      <c r="D10" s="85">
        <f>temető!F184</f>
        <v>0</v>
      </c>
      <c r="E10" s="85">
        <f>temető!F214</f>
        <v>50</v>
      </c>
      <c r="F10" s="85">
        <f>temető!F223</f>
        <v>0</v>
      </c>
      <c r="G10" s="85">
        <f>temető!G223</f>
        <v>0</v>
      </c>
      <c r="H10" s="85">
        <f>temető!H223</f>
        <v>0</v>
      </c>
      <c r="I10" s="85">
        <f>temető!F247</f>
        <v>0</v>
      </c>
      <c r="J10" s="85">
        <f>temető!F271</f>
        <v>0</v>
      </c>
      <c r="K10" s="85">
        <f>temető!Q3</f>
        <v>0</v>
      </c>
      <c r="L10" s="86">
        <f t="shared" si="0"/>
        <v>250</v>
      </c>
      <c r="M10" s="86">
        <v>0</v>
      </c>
      <c r="N10" s="86">
        <f t="shared" ref="M10:N25" si="3">SUM(D10:M10)</f>
        <v>300</v>
      </c>
      <c r="O10" s="92">
        <f>temető!F300</f>
        <v>0</v>
      </c>
      <c r="P10" s="85">
        <f>temető!F301</f>
        <v>0</v>
      </c>
      <c r="Q10" s="85">
        <f>temető!F341</f>
        <v>290</v>
      </c>
      <c r="R10" s="85"/>
      <c r="S10" s="85"/>
      <c r="T10" s="85">
        <f>temető!F420</f>
        <v>0</v>
      </c>
      <c r="U10" s="85">
        <f>temető!F485</f>
        <v>0</v>
      </c>
      <c r="V10" s="85"/>
      <c r="W10" s="85"/>
      <c r="X10" s="85">
        <f>temető!F494</f>
        <v>0</v>
      </c>
      <c r="Y10" s="85"/>
      <c r="Z10" s="85"/>
      <c r="AA10" s="85">
        <f>temető!F499</f>
        <v>1000</v>
      </c>
      <c r="AB10" s="85">
        <f>temető!F559</f>
        <v>0</v>
      </c>
      <c r="AC10" s="87">
        <f t="shared" ref="AC10:AC27" si="4">SUM(O10:AB10)</f>
        <v>1290</v>
      </c>
      <c r="AD10" s="87"/>
      <c r="AE10" s="99">
        <f t="shared" si="1"/>
        <v>1290</v>
      </c>
      <c r="AF10" s="98"/>
      <c r="AG10" s="87">
        <f t="shared" si="2"/>
        <v>-1040</v>
      </c>
      <c r="AH10" s="106" t="e">
        <f>temető!#REF!</f>
        <v>#REF!</v>
      </c>
    </row>
    <row r="11" spans="1:34" ht="31.5" x14ac:dyDescent="0.25">
      <c r="A11" s="116" t="str">
        <f>rendezvények!A3</f>
        <v>016080  Kiemelt állami és önkormányzati rendezvények</v>
      </c>
      <c r="B11" s="85">
        <f>rendezvények!F50</f>
        <v>0</v>
      </c>
      <c r="C11" s="85">
        <f>rendezvények!F86</f>
        <v>0</v>
      </c>
      <c r="D11" s="85">
        <f>rendezvények!F184</f>
        <v>0</v>
      </c>
      <c r="E11" s="85">
        <f>rendezvények!F214</f>
        <v>0</v>
      </c>
      <c r="F11" s="85">
        <f>rendezvények!F223</f>
        <v>0</v>
      </c>
      <c r="G11" s="85">
        <f>rendezvények!G223</f>
        <v>0</v>
      </c>
      <c r="H11" s="85">
        <f>rendezvények!H223</f>
        <v>0</v>
      </c>
      <c r="I11" s="85">
        <f>rendezvények!F247</f>
        <v>0</v>
      </c>
      <c r="J11" s="85">
        <f>rendezvények!F271</f>
        <v>0</v>
      </c>
      <c r="K11" s="85">
        <f>rendezvények!Q3</f>
        <v>0</v>
      </c>
      <c r="L11" s="86">
        <f t="shared" si="0"/>
        <v>0</v>
      </c>
      <c r="M11" s="86">
        <v>0</v>
      </c>
      <c r="N11" s="86">
        <f t="shared" si="3"/>
        <v>0</v>
      </c>
      <c r="O11" s="92">
        <f>rendezvények!F300</f>
        <v>150</v>
      </c>
      <c r="P11" s="85">
        <f>rendezvények!F301</f>
        <v>16</v>
      </c>
      <c r="Q11" s="85">
        <f>rendezvények!F341</f>
        <v>211</v>
      </c>
      <c r="R11" s="85"/>
      <c r="S11" s="85"/>
      <c r="T11" s="85">
        <f>rendezvények!F420</f>
        <v>0</v>
      </c>
      <c r="U11" s="85">
        <f>rendezvények!F485</f>
        <v>0</v>
      </c>
      <c r="V11" s="85"/>
      <c r="W11" s="85"/>
      <c r="X11" s="85">
        <f>rendezvények!F494</f>
        <v>0</v>
      </c>
      <c r="Y11" s="85"/>
      <c r="Z11" s="85"/>
      <c r="AA11" s="85">
        <f>rendezvények!F499</f>
        <v>0</v>
      </c>
      <c r="AB11" s="85">
        <f>rendezvények!F559</f>
        <v>0</v>
      </c>
      <c r="AC11" s="87">
        <f t="shared" si="4"/>
        <v>377</v>
      </c>
      <c r="AD11" s="87"/>
      <c r="AE11" s="99">
        <f t="shared" si="1"/>
        <v>377</v>
      </c>
      <c r="AF11" s="98"/>
      <c r="AG11" s="87">
        <f t="shared" si="2"/>
        <v>-377</v>
      </c>
      <c r="AH11" s="106" t="e">
        <f>rendezvények!#REF!</f>
        <v>#REF!</v>
      </c>
    </row>
    <row r="12" spans="1:34" ht="31.5" x14ac:dyDescent="0.25">
      <c r="A12" s="116" t="str">
        <f>'téli közf.'!C3</f>
        <v>041232  Téli közfoglalkoztatás</v>
      </c>
      <c r="B12" s="85">
        <f>'téli közf.'!F50</f>
        <v>0</v>
      </c>
      <c r="C12" s="85">
        <f>'téli közf.'!F86</f>
        <v>0</v>
      </c>
      <c r="D12" s="85">
        <f>'téli közf.'!F184</f>
        <v>0</v>
      </c>
      <c r="E12" s="85">
        <f>'téli közf.'!F214</f>
        <v>0</v>
      </c>
      <c r="F12" s="85">
        <f>'téli közf.'!F223</f>
        <v>0</v>
      </c>
      <c r="G12" s="85">
        <f>'téli közf.'!G223</f>
        <v>0</v>
      </c>
      <c r="H12" s="85">
        <f>'téli közf.'!H223</f>
        <v>0</v>
      </c>
      <c r="I12" s="85">
        <f>'téli közf.'!F247</f>
        <v>0</v>
      </c>
      <c r="J12" s="85">
        <f>'téli közf.'!F271</f>
        <v>0</v>
      </c>
      <c r="K12" s="85">
        <f>'téli közf.'!S3</f>
        <v>0</v>
      </c>
      <c r="L12" s="86">
        <f t="shared" si="0"/>
        <v>0</v>
      </c>
      <c r="M12" s="86">
        <v>0</v>
      </c>
      <c r="N12" s="86">
        <f t="shared" si="3"/>
        <v>0</v>
      </c>
      <c r="O12" s="92">
        <f>'téli közf.'!F296</f>
        <v>0</v>
      </c>
      <c r="P12" s="85">
        <f>'téli közf.'!F297</f>
        <v>0</v>
      </c>
      <c r="Q12" s="85">
        <f>'téli közf.'!F337</f>
        <v>0</v>
      </c>
      <c r="R12" s="85"/>
      <c r="S12" s="85"/>
      <c r="T12" s="85">
        <f>'téli közf.'!F416</f>
        <v>0</v>
      </c>
      <c r="U12" s="85">
        <f>'téli közf.'!F481</f>
        <v>0</v>
      </c>
      <c r="V12" s="85"/>
      <c r="W12" s="85"/>
      <c r="X12" s="85">
        <f>'téli közf.'!F490</f>
        <v>0</v>
      </c>
      <c r="Y12" s="85"/>
      <c r="Z12" s="85"/>
      <c r="AA12" s="85">
        <f>'téli közf.'!F495</f>
        <v>0</v>
      </c>
      <c r="AB12" s="85">
        <f>'téli közf.'!F555</f>
        <v>0</v>
      </c>
      <c r="AC12" s="87">
        <f t="shared" si="4"/>
        <v>0</v>
      </c>
      <c r="AD12" s="87"/>
      <c r="AE12" s="99">
        <f t="shared" si="1"/>
        <v>0</v>
      </c>
      <c r="AF12" s="98"/>
      <c r="AG12" s="87">
        <f t="shared" si="2"/>
        <v>0</v>
      </c>
      <c r="AH12" s="106">
        <f>'téli közf.'!F558</f>
        <v>0</v>
      </c>
    </row>
    <row r="13" spans="1:34" ht="31.5" x14ac:dyDescent="0.25">
      <c r="A13" s="116" t="str">
        <f>hosszúi.közf.!A3</f>
        <v>041233  Hosszabb időtartamú közfoglalkoztatás</v>
      </c>
      <c r="B13" s="85">
        <f>hosszúi.közf.!F50</f>
        <v>2200</v>
      </c>
      <c r="C13" s="85">
        <f>hosszúi.közf.!F86</f>
        <v>0</v>
      </c>
      <c r="D13" s="85">
        <f>hosszúi.közf.!F184</f>
        <v>0</v>
      </c>
      <c r="E13" s="85">
        <f>hosszúi.közf.!F214</f>
        <v>0</v>
      </c>
      <c r="F13" s="85">
        <f>hosszúi.közf.!F223</f>
        <v>0</v>
      </c>
      <c r="G13" s="85">
        <f>hosszúi.közf.!G223</f>
        <v>0</v>
      </c>
      <c r="H13" s="85">
        <f>hosszúi.közf.!H223</f>
        <v>0</v>
      </c>
      <c r="I13" s="85">
        <f>hosszúi.közf.!F247</f>
        <v>0</v>
      </c>
      <c r="J13" s="85">
        <f>hosszúi.közf.!F271</f>
        <v>0</v>
      </c>
      <c r="K13" s="85">
        <f>hosszúi.közf.!K3</f>
        <v>0</v>
      </c>
      <c r="L13" s="86">
        <f t="shared" si="0"/>
        <v>2200</v>
      </c>
      <c r="M13" s="86">
        <v>0</v>
      </c>
      <c r="N13" s="86">
        <f t="shared" si="3"/>
        <v>2200</v>
      </c>
      <c r="O13" s="92">
        <f>hosszúi.közf.!F301</f>
        <v>2000</v>
      </c>
      <c r="P13" s="85">
        <f>hosszúi.közf.!F302</f>
        <v>339</v>
      </c>
      <c r="Q13" s="85">
        <f>hosszúi.közf.!F342</f>
        <v>60</v>
      </c>
      <c r="R13" s="85"/>
      <c r="S13" s="85"/>
      <c r="T13" s="85">
        <f>hosszúi.közf.!F421</f>
        <v>0</v>
      </c>
      <c r="U13" s="85">
        <f>hosszúi.közf.!F486</f>
        <v>0</v>
      </c>
      <c r="V13" s="85"/>
      <c r="W13" s="85"/>
      <c r="X13" s="85">
        <f>hosszúi.közf.!F495</f>
        <v>0</v>
      </c>
      <c r="Y13" s="85"/>
      <c r="Z13" s="85"/>
      <c r="AA13" s="85">
        <f>hosszúi.közf.!F500</f>
        <v>0</v>
      </c>
      <c r="AB13" s="85">
        <f>hosszúi.közf.!F560</f>
        <v>0</v>
      </c>
      <c r="AC13" s="87">
        <f t="shared" si="4"/>
        <v>2399</v>
      </c>
      <c r="AD13" s="87"/>
      <c r="AE13" s="99">
        <f t="shared" si="1"/>
        <v>2399</v>
      </c>
      <c r="AF13" s="98"/>
      <c r="AG13" s="87">
        <f t="shared" si="2"/>
        <v>-199</v>
      </c>
      <c r="AH13" s="106" t="e">
        <f>hosszúi.közf.!#REF!</f>
        <v>#REF!</v>
      </c>
    </row>
    <row r="14" spans="1:34" ht="47.25" x14ac:dyDescent="0.25">
      <c r="A14" s="116" t="str">
        <f>'út üzemelt.'!A3</f>
        <v>045160  Közutak, hidak , alagutak üzemeltetése, fenntartása</v>
      </c>
      <c r="B14" s="85">
        <f>'út üzemelt.'!F50</f>
        <v>576</v>
      </c>
      <c r="C14" s="85">
        <f>'út üzemelt.'!F86</f>
        <v>0</v>
      </c>
      <c r="D14" s="85">
        <f>'út üzemelt.'!F184</f>
        <v>0</v>
      </c>
      <c r="E14" s="85">
        <f>'út üzemelt.'!F214</f>
        <v>0</v>
      </c>
      <c r="F14" s="85">
        <f>'út üzemelt.'!F223</f>
        <v>0</v>
      </c>
      <c r="G14" s="85">
        <f>'út üzemelt.'!G223</f>
        <v>0</v>
      </c>
      <c r="H14" s="85">
        <f>'út üzemelt.'!H223</f>
        <v>0</v>
      </c>
      <c r="I14" s="85">
        <f>'út üzemelt.'!F247</f>
        <v>0</v>
      </c>
      <c r="J14" s="85">
        <f>'út üzemelt.'!F271</f>
        <v>0</v>
      </c>
      <c r="K14" s="85">
        <f>'út üzemelt.'!Q3</f>
        <v>0</v>
      </c>
      <c r="L14" s="86">
        <f t="shared" si="0"/>
        <v>576</v>
      </c>
      <c r="M14" s="86">
        <v>0</v>
      </c>
      <c r="N14" s="86">
        <f t="shared" si="3"/>
        <v>576</v>
      </c>
      <c r="O14" s="92">
        <f>'út üzemelt.'!F300</f>
        <v>0</v>
      </c>
      <c r="P14" s="85">
        <f>'út üzemelt.'!F301</f>
        <v>0</v>
      </c>
      <c r="Q14" s="85">
        <f>'út üzemelt.'!F341</f>
        <v>1118</v>
      </c>
      <c r="R14" s="85"/>
      <c r="S14" s="85"/>
      <c r="T14" s="85">
        <f>'út üzemelt.'!F420</f>
        <v>0</v>
      </c>
      <c r="U14" s="85">
        <f>'út üzemelt.'!F485</f>
        <v>0</v>
      </c>
      <c r="V14" s="85"/>
      <c r="W14" s="85"/>
      <c r="X14" s="85">
        <f>'út üzemelt.'!F494</f>
        <v>0</v>
      </c>
      <c r="Y14" s="85"/>
      <c r="Z14" s="85"/>
      <c r="AA14" s="85">
        <f>'út üzemelt.'!F499</f>
        <v>0</v>
      </c>
      <c r="AB14" s="85">
        <f>'út üzemelt.'!F559</f>
        <v>0</v>
      </c>
      <c r="AC14" s="87">
        <f t="shared" si="4"/>
        <v>1118</v>
      </c>
      <c r="AD14" s="87"/>
      <c r="AE14" s="99">
        <f t="shared" si="1"/>
        <v>1118</v>
      </c>
      <c r="AF14" s="98"/>
      <c r="AG14" s="87">
        <f t="shared" si="2"/>
        <v>-542</v>
      </c>
      <c r="AH14" s="106" t="e">
        <f>'út üzemelt.'!#REF!</f>
        <v>#REF!</v>
      </c>
    </row>
    <row r="15" spans="1:34" x14ac:dyDescent="0.25">
      <c r="A15" s="116" t="str">
        <f>közvilágítás!A3</f>
        <v>064010  Közvilágítás</v>
      </c>
      <c r="B15" s="85">
        <f>közvilágítás!F50</f>
        <v>5760</v>
      </c>
      <c r="C15" s="85">
        <f>közvilágítás!F86</f>
        <v>0</v>
      </c>
      <c r="D15" s="85">
        <f>közvilágítás!F184</f>
        <v>0</v>
      </c>
      <c r="E15" s="85">
        <f>közvilágítás!F214</f>
        <v>0</v>
      </c>
      <c r="F15" s="85">
        <f>közvilágítás!F223</f>
        <v>0</v>
      </c>
      <c r="G15" s="85">
        <f>közvilágítás!G223</f>
        <v>0</v>
      </c>
      <c r="H15" s="85">
        <f>közvilágítás!H223</f>
        <v>0</v>
      </c>
      <c r="I15" s="85">
        <f>közvilágítás!F247</f>
        <v>0</v>
      </c>
      <c r="J15" s="85">
        <f>közvilágítás!F271</f>
        <v>0</v>
      </c>
      <c r="K15" s="85">
        <f>közvilágítás!K3</f>
        <v>0</v>
      </c>
      <c r="L15" s="86">
        <f t="shared" si="0"/>
        <v>5760</v>
      </c>
      <c r="M15" s="86">
        <v>0</v>
      </c>
      <c r="N15" s="86">
        <f t="shared" si="3"/>
        <v>5760</v>
      </c>
      <c r="O15" s="92">
        <f>közvilágítás!F300</f>
        <v>0</v>
      </c>
      <c r="P15" s="85">
        <f>közvilágítás!F301</f>
        <v>0</v>
      </c>
      <c r="Q15" s="85">
        <f>közvilágítás!F341</f>
        <v>1384</v>
      </c>
      <c r="R15" s="85"/>
      <c r="S15" s="85"/>
      <c r="T15" s="85">
        <f>közvilágítás!F420</f>
        <v>0</v>
      </c>
      <c r="U15" s="85">
        <f>közvilágítás!F485</f>
        <v>0</v>
      </c>
      <c r="V15" s="85"/>
      <c r="W15" s="85"/>
      <c r="X15" s="85">
        <f>közvilágítás!F494</f>
        <v>0</v>
      </c>
      <c r="Y15" s="85"/>
      <c r="Z15" s="85"/>
      <c r="AA15" s="85">
        <f>közvilágítás!F499</f>
        <v>0</v>
      </c>
      <c r="AB15" s="85">
        <f>közvilágítás!F559</f>
        <v>0</v>
      </c>
      <c r="AC15" s="87">
        <f t="shared" si="4"/>
        <v>1384</v>
      </c>
      <c r="AD15" s="87"/>
      <c r="AE15" s="99">
        <f t="shared" si="1"/>
        <v>1384</v>
      </c>
      <c r="AF15" s="98"/>
      <c r="AG15" s="87">
        <f t="shared" si="2"/>
        <v>4376</v>
      </c>
      <c r="AH15" s="106" t="e">
        <f>közvilágítás!#REF!</f>
        <v>#REF!</v>
      </c>
    </row>
    <row r="16" spans="1:34" x14ac:dyDescent="0.25">
      <c r="A16" s="116" t="str">
        <f>zöldterület!A3</f>
        <v>066010  Zöldterület-kezelés</v>
      </c>
      <c r="B16" s="85">
        <f>zöldterület!F50</f>
        <v>2084</v>
      </c>
      <c r="C16" s="85">
        <f>zöldterület!F86</f>
        <v>0</v>
      </c>
      <c r="D16" s="85">
        <f>zöldterület!F184</f>
        <v>0</v>
      </c>
      <c r="E16" s="85">
        <f>zöldterület!F214</f>
        <v>0</v>
      </c>
      <c r="F16" s="85">
        <f>zöldterület!F223</f>
        <v>0</v>
      </c>
      <c r="G16" s="85">
        <f>zöldterület!G223</f>
        <v>0</v>
      </c>
      <c r="H16" s="85">
        <f>zöldterület!H223</f>
        <v>0</v>
      </c>
      <c r="I16" s="85">
        <f>zöldterület!F247</f>
        <v>0</v>
      </c>
      <c r="J16" s="85">
        <f>zöldterület!F271</f>
        <v>0</v>
      </c>
      <c r="K16" s="85">
        <f>zöldterület!K3</f>
        <v>0</v>
      </c>
      <c r="L16" s="86">
        <f t="shared" si="0"/>
        <v>2084</v>
      </c>
      <c r="M16" s="86">
        <v>0</v>
      </c>
      <c r="N16" s="86">
        <f t="shared" si="3"/>
        <v>2084</v>
      </c>
      <c r="O16" s="92">
        <f>zöldterület!F300</f>
        <v>0</v>
      </c>
      <c r="P16" s="85">
        <f>zöldterület!F301</f>
        <v>0</v>
      </c>
      <c r="Q16" s="85">
        <f>zöldterület!F341</f>
        <v>816</v>
      </c>
      <c r="R16" s="85"/>
      <c r="S16" s="85"/>
      <c r="T16" s="85">
        <f>zöldterület!F416</f>
        <v>0</v>
      </c>
      <c r="U16" s="85">
        <f>zöldterület!F481</f>
        <v>0</v>
      </c>
      <c r="V16" s="85"/>
      <c r="W16" s="85"/>
      <c r="X16" s="85">
        <f>zöldterület!F490</f>
        <v>164</v>
      </c>
      <c r="Y16" s="85"/>
      <c r="Z16" s="85"/>
      <c r="AA16" s="85">
        <f>zöldterület!F495</f>
        <v>0</v>
      </c>
      <c r="AB16" s="85">
        <f>zöldterület!F555</f>
        <v>0</v>
      </c>
      <c r="AC16" s="87">
        <f t="shared" si="4"/>
        <v>980</v>
      </c>
      <c r="AD16" s="87"/>
      <c r="AE16" s="99">
        <f t="shared" si="1"/>
        <v>980</v>
      </c>
      <c r="AF16" s="98"/>
      <c r="AG16" s="87">
        <f t="shared" si="2"/>
        <v>1104</v>
      </c>
      <c r="AH16" s="106" t="e">
        <f>zöldterület!#REF!</f>
        <v>#REF!</v>
      </c>
    </row>
    <row r="17" spans="1:34" ht="47.25" x14ac:dyDescent="0.25">
      <c r="A17" s="116" t="str">
        <f>'város-község'!A3</f>
        <v>066020 Város-, községgazdálkodási egyéb szolgáltatások</v>
      </c>
      <c r="B17" s="85">
        <f>'város-község'!F50</f>
        <v>0</v>
      </c>
      <c r="C17" s="85">
        <f>'város-község'!F86</f>
        <v>0</v>
      </c>
      <c r="D17" s="85">
        <f>'város-község'!F184</f>
        <v>0</v>
      </c>
      <c r="E17" s="85">
        <f>'város-község'!F214</f>
        <v>0</v>
      </c>
      <c r="F17" s="85">
        <f>'város-község'!F223</f>
        <v>0</v>
      </c>
      <c r="G17" s="85">
        <f>'város-község'!G223</f>
        <v>0</v>
      </c>
      <c r="H17" s="85">
        <f>'város-község'!H223</f>
        <v>0</v>
      </c>
      <c r="I17" s="85">
        <f>'város-község'!F247</f>
        <v>0</v>
      </c>
      <c r="J17" s="85">
        <f>'város-község'!F271</f>
        <v>0</v>
      </c>
      <c r="K17" s="85">
        <f>'város-község'!K3</f>
        <v>0</v>
      </c>
      <c r="L17" s="86">
        <f t="shared" si="0"/>
        <v>0</v>
      </c>
      <c r="M17" s="86">
        <v>0</v>
      </c>
      <c r="N17" s="86">
        <f t="shared" si="3"/>
        <v>0</v>
      </c>
      <c r="O17" s="92">
        <f>'város-község'!F300</f>
        <v>0</v>
      </c>
      <c r="P17" s="85">
        <f>'város-község'!F301</f>
        <v>0</v>
      </c>
      <c r="Q17" s="85">
        <f>'város-község'!F341</f>
        <v>0</v>
      </c>
      <c r="R17" s="85"/>
      <c r="S17" s="85"/>
      <c r="T17" s="85">
        <f>'város-község'!F420</f>
        <v>0</v>
      </c>
      <c r="U17" s="85">
        <f>'város-község'!F485</f>
        <v>0</v>
      </c>
      <c r="V17" s="85"/>
      <c r="W17" s="85"/>
      <c r="X17" s="85">
        <f>'város-község'!F494</f>
        <v>0</v>
      </c>
      <c r="Y17" s="85"/>
      <c r="Z17" s="85"/>
      <c r="AA17" s="85">
        <f>'város-község'!F499</f>
        <v>0</v>
      </c>
      <c r="AB17" s="85">
        <f>'város-község'!F559</f>
        <v>0</v>
      </c>
      <c r="AC17" s="87">
        <f t="shared" si="4"/>
        <v>0</v>
      </c>
      <c r="AD17" s="87"/>
      <c r="AE17" s="99">
        <f t="shared" si="1"/>
        <v>0</v>
      </c>
      <c r="AF17" s="98"/>
      <c r="AG17" s="87">
        <f t="shared" si="2"/>
        <v>0</v>
      </c>
      <c r="AH17" s="106" t="e">
        <f>'város-község'!#REF!</f>
        <v>#REF!</v>
      </c>
    </row>
    <row r="18" spans="1:34" ht="31.5" x14ac:dyDescent="0.25">
      <c r="A18" s="116" t="str">
        <f>könyvtár!A3</f>
        <v>082044  Könyvtári szolgáltatások</v>
      </c>
      <c r="B18" s="85">
        <f>könyvtár!F50</f>
        <v>900</v>
      </c>
      <c r="C18" s="85">
        <f>könyvtár!F86</f>
        <v>0</v>
      </c>
      <c r="D18" s="85">
        <f>könyvtár!F184</f>
        <v>0</v>
      </c>
      <c r="E18" s="85">
        <f>könyvtár!F214</f>
        <v>0</v>
      </c>
      <c r="F18" s="85">
        <f>könyvtár!F223</f>
        <v>0</v>
      </c>
      <c r="G18" s="85">
        <f>könyvtár!G223</f>
        <v>0</v>
      </c>
      <c r="H18" s="85">
        <f>könyvtár!H223</f>
        <v>0</v>
      </c>
      <c r="I18" s="85">
        <f>könyvtár!F247</f>
        <v>0</v>
      </c>
      <c r="J18" s="85">
        <f>könyvtár!F271</f>
        <v>0</v>
      </c>
      <c r="K18" s="85">
        <f>könyvtár!Q3</f>
        <v>0</v>
      </c>
      <c r="L18" s="86">
        <f t="shared" si="0"/>
        <v>900</v>
      </c>
      <c r="M18" s="86">
        <v>0</v>
      </c>
      <c r="N18" s="86">
        <f t="shared" si="3"/>
        <v>900</v>
      </c>
      <c r="O18" s="92">
        <f>könyvtár!F300</f>
        <v>450</v>
      </c>
      <c r="P18" s="85">
        <f>könyvtár!F301</f>
        <v>122</v>
      </c>
      <c r="Q18" s="85">
        <f>könyvtár!F341</f>
        <v>0</v>
      </c>
      <c r="R18" s="85"/>
      <c r="S18" s="85"/>
      <c r="T18" s="85">
        <f>könyvtár!F420</f>
        <v>0</v>
      </c>
      <c r="U18" s="85">
        <f>könyvtár!F485</f>
        <v>0</v>
      </c>
      <c r="V18" s="85"/>
      <c r="W18" s="85"/>
      <c r="X18" s="85">
        <f>könyvtár!F494</f>
        <v>0</v>
      </c>
      <c r="Y18" s="85"/>
      <c r="Z18" s="85"/>
      <c r="AA18" s="85">
        <f>könyvtár!F499</f>
        <v>0</v>
      </c>
      <c r="AB18" s="85">
        <f>könyvtár!F559</f>
        <v>0</v>
      </c>
      <c r="AC18" s="87">
        <f t="shared" si="4"/>
        <v>572</v>
      </c>
      <c r="AD18" s="87"/>
      <c r="AE18" s="99">
        <f t="shared" si="1"/>
        <v>572</v>
      </c>
      <c r="AF18" s="98"/>
      <c r="AG18" s="87">
        <f t="shared" si="2"/>
        <v>328</v>
      </c>
      <c r="AH18" s="106" t="e">
        <f>könyvtár!#REF!</f>
        <v>#REF!</v>
      </c>
    </row>
    <row r="19" spans="1:34" x14ac:dyDescent="0.25">
      <c r="A19" s="116" t="str">
        <f>civilszerv!A3</f>
        <v xml:space="preserve">084031 Civil szervezetek </v>
      </c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6">
        <f t="shared" si="0"/>
        <v>0</v>
      </c>
      <c r="M19" s="86">
        <v>0</v>
      </c>
      <c r="N19" s="86"/>
      <c r="O19" s="92"/>
      <c r="P19" s="85"/>
      <c r="Q19" s="85"/>
      <c r="R19" s="85"/>
      <c r="S19" s="85"/>
      <c r="T19" s="85"/>
      <c r="U19" s="85">
        <f>civilszerv!F485</f>
        <v>400</v>
      </c>
      <c r="V19" s="85"/>
      <c r="W19" s="85"/>
      <c r="X19" s="85"/>
      <c r="Y19" s="85"/>
      <c r="Z19" s="85"/>
      <c r="AA19" s="85"/>
      <c r="AB19" s="85"/>
      <c r="AC19" s="87">
        <f t="shared" si="4"/>
        <v>400</v>
      </c>
      <c r="AD19" s="87"/>
      <c r="AE19" s="99">
        <f t="shared" si="1"/>
        <v>400</v>
      </c>
      <c r="AF19" s="98"/>
      <c r="AG19" s="87">
        <f t="shared" si="2"/>
        <v>-400</v>
      </c>
      <c r="AH19" s="106"/>
    </row>
    <row r="20" spans="1:34" ht="66" customHeight="1" x14ac:dyDescent="0.25">
      <c r="A20" s="116" t="str">
        <f>közművelődés!A3</f>
        <v>082092  Közművelődés - hagyományos közösségi kulturális értékek gondozása / művelődési ház</v>
      </c>
      <c r="B20" s="85">
        <f>közművelődés!F50</f>
        <v>2700</v>
      </c>
      <c r="C20" s="85">
        <f>közművelődés!F86</f>
        <v>0</v>
      </c>
      <c r="D20" s="85">
        <f>közművelődés!F184</f>
        <v>0</v>
      </c>
      <c r="E20" s="85">
        <f>közművelődés!F214</f>
        <v>50</v>
      </c>
      <c r="F20" s="85">
        <f>közművelődés!F223</f>
        <v>0</v>
      </c>
      <c r="G20" s="85">
        <f>közművelődés!G223</f>
        <v>0</v>
      </c>
      <c r="H20" s="85">
        <f>közművelődés!H223</f>
        <v>0</v>
      </c>
      <c r="I20" s="85">
        <f>közművelődés!F247</f>
        <v>0</v>
      </c>
      <c r="J20" s="85">
        <f>közművelődés!F271</f>
        <v>0</v>
      </c>
      <c r="K20" s="85">
        <f>közművelődés!K3</f>
        <v>0</v>
      </c>
      <c r="L20" s="86">
        <f t="shared" si="0"/>
        <v>2750</v>
      </c>
      <c r="M20" s="86">
        <v>0</v>
      </c>
      <c r="N20" s="86">
        <f t="shared" si="3"/>
        <v>2800</v>
      </c>
      <c r="O20" s="92">
        <f>közművelődés!F300</f>
        <v>1633</v>
      </c>
      <c r="P20" s="85">
        <f>közművelődés!F301</f>
        <v>415</v>
      </c>
      <c r="Q20" s="85">
        <f>közművelődés!F341</f>
        <v>2195</v>
      </c>
      <c r="R20" s="85"/>
      <c r="S20" s="85"/>
      <c r="T20" s="85">
        <f>közművelődés!F420</f>
        <v>0</v>
      </c>
      <c r="U20" s="85">
        <f>közművelődés!F485</f>
        <v>0</v>
      </c>
      <c r="V20" s="85"/>
      <c r="W20" s="85"/>
      <c r="X20" s="85">
        <f>közművelődés!F494</f>
        <v>0</v>
      </c>
      <c r="Y20" s="85"/>
      <c r="Z20" s="85"/>
      <c r="AA20" s="85">
        <f>közművelődés!F499</f>
        <v>0</v>
      </c>
      <c r="AB20" s="85">
        <f>közművelődés!F559</f>
        <v>0</v>
      </c>
      <c r="AC20" s="87">
        <f t="shared" si="4"/>
        <v>4243</v>
      </c>
      <c r="AD20" s="87"/>
      <c r="AE20" s="99">
        <f t="shared" si="1"/>
        <v>4243</v>
      </c>
      <c r="AF20" s="98"/>
      <c r="AG20" s="87">
        <f>L20-AC20+AF20-560</f>
        <v>-2053</v>
      </c>
      <c r="AH20" s="106" t="e">
        <f>közművelődés!#REF!</f>
        <v>#REF!</v>
      </c>
    </row>
    <row r="21" spans="1:34" x14ac:dyDescent="0.25">
      <c r="A21" s="116" t="str">
        <f>gyermekjólét!A3</f>
        <v>Gyermekjólét</v>
      </c>
      <c r="B21" s="85">
        <f>gyermekjólét!F50</f>
        <v>573</v>
      </c>
      <c r="C21" s="85">
        <f>gyermekjólét!F86</f>
        <v>0</v>
      </c>
      <c r="D21" s="85">
        <f>gyermekjólét!F184</f>
        <v>0</v>
      </c>
      <c r="E21" s="85">
        <f>gyermekjólét!F214</f>
        <v>0</v>
      </c>
      <c r="F21" s="85">
        <f>gyermekjólét!F223</f>
        <v>0</v>
      </c>
      <c r="G21" s="85">
        <f>gyermekjólét!G223</f>
        <v>0</v>
      </c>
      <c r="H21" s="85">
        <f>gyermekjólét!H223</f>
        <v>0</v>
      </c>
      <c r="I21" s="85">
        <f>gyermekjólét!F247</f>
        <v>0</v>
      </c>
      <c r="J21" s="85">
        <f>gyermekjólét!F271</f>
        <v>0</v>
      </c>
      <c r="K21" s="85">
        <f>gyermekjólét!K3</f>
        <v>0</v>
      </c>
      <c r="L21" s="86">
        <f t="shared" si="0"/>
        <v>573</v>
      </c>
      <c r="M21" s="86">
        <v>0</v>
      </c>
      <c r="N21" s="86">
        <f t="shared" si="3"/>
        <v>573</v>
      </c>
      <c r="O21" s="92">
        <f>gyermekjólét!F300</f>
        <v>0</v>
      </c>
      <c r="P21" s="85">
        <f>gyermekjólét!F301</f>
        <v>0</v>
      </c>
      <c r="Q21" s="85">
        <f>gyermekjólét!F341</f>
        <v>312</v>
      </c>
      <c r="R21" s="85"/>
      <c r="S21" s="85"/>
      <c r="T21" s="85">
        <f>gyermekjólét!F420</f>
        <v>0</v>
      </c>
      <c r="U21" s="85">
        <f>gyermekjólét!F485</f>
        <v>0</v>
      </c>
      <c r="V21" s="85"/>
      <c r="W21" s="85"/>
      <c r="X21" s="85">
        <f>gyermekjólét!F494</f>
        <v>0</v>
      </c>
      <c r="Y21" s="85"/>
      <c r="Z21" s="85"/>
      <c r="AA21" s="85">
        <f>gyermekjólét!F499</f>
        <v>0</v>
      </c>
      <c r="AB21" s="85">
        <f>gyermekjólét!F559</f>
        <v>0</v>
      </c>
      <c r="AC21" s="87">
        <f t="shared" si="4"/>
        <v>312</v>
      </c>
      <c r="AD21" s="87"/>
      <c r="AE21" s="99">
        <f t="shared" si="1"/>
        <v>312</v>
      </c>
      <c r="AF21" s="98"/>
      <c r="AG21" s="87">
        <f>L21-AC21+AF21</f>
        <v>261</v>
      </c>
      <c r="AH21" s="106" t="e">
        <f>gyermekjólét!#REF!</f>
        <v>#REF!</v>
      </c>
    </row>
    <row r="22" spans="1:34" ht="47.25" x14ac:dyDescent="0.25">
      <c r="A22" s="116" t="str">
        <f>'Egyéb szociális'!A3</f>
        <v>107060 Egyéb szociális pénzbeli és természetbeni ellátások, támogatások</v>
      </c>
      <c r="B22" s="85">
        <f>'Egyéb szociális'!F50</f>
        <v>5074</v>
      </c>
      <c r="C22" s="85">
        <f>'Egyéb szociális'!F86</f>
        <v>0</v>
      </c>
      <c r="D22" s="85">
        <f>'Egyéb szociális'!F184</f>
        <v>0</v>
      </c>
      <c r="E22" s="85">
        <f>'Egyéb szociális'!F214</f>
        <v>0</v>
      </c>
      <c r="F22" s="85">
        <f>'Egyéb szociális'!F223</f>
        <v>0</v>
      </c>
      <c r="G22" s="85">
        <f>'Egyéb szociális'!G223</f>
        <v>0</v>
      </c>
      <c r="H22" s="85">
        <f>'Egyéb szociális'!H223</f>
        <v>0</v>
      </c>
      <c r="I22" s="85">
        <f>'Egyéb szociális'!F247</f>
        <v>0</v>
      </c>
      <c r="J22" s="85">
        <f>'Egyéb szociális'!F271</f>
        <v>0</v>
      </c>
      <c r="K22" s="85">
        <f>'Egyéb szociális'!Q3</f>
        <v>0</v>
      </c>
      <c r="L22" s="86">
        <f t="shared" si="0"/>
        <v>5074</v>
      </c>
      <c r="M22" s="86">
        <v>0</v>
      </c>
      <c r="N22" s="86">
        <f t="shared" si="3"/>
        <v>5074</v>
      </c>
      <c r="O22" s="92">
        <f>'Egyéb szociális'!F300</f>
        <v>0</v>
      </c>
      <c r="P22" s="85">
        <f>'Egyéb szociális'!F301</f>
        <v>0</v>
      </c>
      <c r="Q22" s="85">
        <f>'Egyéb szociális'!F341</f>
        <v>0</v>
      </c>
      <c r="R22" s="85"/>
      <c r="S22" s="85"/>
      <c r="T22" s="85">
        <f>'Egyéb szociális'!F420</f>
        <v>660</v>
      </c>
      <c r="U22" s="85">
        <f>'Egyéb szociális'!F485</f>
        <v>0</v>
      </c>
      <c r="V22" s="85"/>
      <c r="W22" s="85"/>
      <c r="X22" s="85">
        <f>'Egyéb szociális'!F494</f>
        <v>0</v>
      </c>
      <c r="Y22" s="85"/>
      <c r="Z22" s="85"/>
      <c r="AA22" s="85">
        <f>'Egyéb szociális'!F499</f>
        <v>0</v>
      </c>
      <c r="AB22" s="85">
        <f>'Egyéb szociális'!F559</f>
        <v>0</v>
      </c>
      <c r="AC22" s="87">
        <f t="shared" si="4"/>
        <v>660</v>
      </c>
      <c r="AD22" s="87"/>
      <c r="AE22" s="99">
        <f t="shared" si="1"/>
        <v>660</v>
      </c>
      <c r="AF22" s="98"/>
      <c r="AG22" s="87">
        <f>L22-AC22+AF22</f>
        <v>4414</v>
      </c>
      <c r="AH22" s="106" t="e">
        <f>'Egyéb szociális'!#REF!</f>
        <v>#REF!</v>
      </c>
    </row>
    <row r="23" spans="1:34" x14ac:dyDescent="0.25">
      <c r="A23" s="116" t="str">
        <f>'NEM KELL!!családseg.'!C3</f>
        <v>107054  Családsegítés</v>
      </c>
      <c r="B23" s="85">
        <f>'NEM KELL!!családseg.'!F50</f>
        <v>191</v>
      </c>
      <c r="C23" s="85">
        <f>'NEM KELL!!családseg.'!F86</f>
        <v>0</v>
      </c>
      <c r="D23" s="85">
        <f>'NEM KELL!!családseg.'!F184</f>
        <v>0</v>
      </c>
      <c r="E23" s="85">
        <f>'NEM KELL!!családseg.'!F214</f>
        <v>0</v>
      </c>
      <c r="F23" s="85">
        <f>'NEM KELL!!családseg.'!F223</f>
        <v>0</v>
      </c>
      <c r="G23" s="85">
        <f>'NEM KELL!!családseg.'!G223</f>
        <v>0</v>
      </c>
      <c r="H23" s="85">
        <f>'NEM KELL!!családseg.'!H223</f>
        <v>0</v>
      </c>
      <c r="I23" s="85">
        <f>'NEM KELL!!családseg.'!F247</f>
        <v>0</v>
      </c>
      <c r="J23" s="85">
        <f>'NEM KELL!!családseg.'!F271</f>
        <v>0</v>
      </c>
      <c r="K23" s="85">
        <f>'NEM KELL!!családseg.'!K3</f>
        <v>0</v>
      </c>
      <c r="L23" s="86">
        <f t="shared" si="0"/>
        <v>191</v>
      </c>
      <c r="M23" s="86">
        <v>0</v>
      </c>
      <c r="N23" s="86">
        <f t="shared" si="3"/>
        <v>191</v>
      </c>
      <c r="O23" s="92">
        <f>'NEM KELL!!családseg.'!F300</f>
        <v>0</v>
      </c>
      <c r="P23" s="85">
        <f>'NEM KELL!!családseg.'!F301</f>
        <v>0</v>
      </c>
      <c r="Q23" s="85">
        <f>'NEM KELL!!családseg.'!F341</f>
        <v>312</v>
      </c>
      <c r="R23" s="85"/>
      <c r="S23" s="85"/>
      <c r="T23" s="85">
        <f>'NEM KELL!!családseg.'!F519</f>
        <v>0</v>
      </c>
      <c r="U23" s="85">
        <f>'NEM KELL!!családseg.'!F485</f>
        <v>0</v>
      </c>
      <c r="V23" s="85"/>
      <c r="W23" s="85"/>
      <c r="X23" s="85">
        <f>'NEM KELL!!családseg.'!F494</f>
        <v>0</v>
      </c>
      <c r="Y23" s="85"/>
      <c r="Z23" s="85"/>
      <c r="AA23" s="85">
        <f>'NEM KELL!!családseg.'!F499</f>
        <v>0</v>
      </c>
      <c r="AB23" s="85">
        <f>'NEM KELL!!családseg.'!F559</f>
        <v>0</v>
      </c>
      <c r="AC23" s="87">
        <f t="shared" si="4"/>
        <v>312</v>
      </c>
      <c r="AD23" s="87"/>
      <c r="AE23" s="99">
        <f t="shared" si="1"/>
        <v>312</v>
      </c>
      <c r="AF23" s="98"/>
      <c r="AG23" s="87">
        <f>L23-AC23+AF23</f>
        <v>-121</v>
      </c>
      <c r="AH23" s="106">
        <f>'NEM KELL!!családseg.'!F562</f>
        <v>0</v>
      </c>
    </row>
    <row r="24" spans="1:34" hidden="1" x14ac:dyDescent="0.25">
      <c r="A24" s="117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6">
        <f t="shared" si="0"/>
        <v>0</v>
      </c>
      <c r="M24" s="86">
        <f t="shared" si="3"/>
        <v>0</v>
      </c>
      <c r="N24" s="86">
        <f t="shared" si="3"/>
        <v>0</v>
      </c>
      <c r="O24" s="93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7">
        <f t="shared" si="4"/>
        <v>0</v>
      </c>
      <c r="AD24" s="87"/>
      <c r="AE24" s="99">
        <f t="shared" si="1"/>
        <v>0</v>
      </c>
      <c r="AF24" s="98"/>
      <c r="AG24" s="87">
        <f>L24-AC24+AF24</f>
        <v>0</v>
      </c>
      <c r="AH24" s="107"/>
    </row>
    <row r="25" spans="1:34" hidden="1" x14ac:dyDescent="0.25">
      <c r="A25" s="117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6">
        <f t="shared" si="0"/>
        <v>0</v>
      </c>
      <c r="M25" s="86">
        <f t="shared" si="3"/>
        <v>0</v>
      </c>
      <c r="N25" s="86">
        <f t="shared" si="3"/>
        <v>0</v>
      </c>
      <c r="O25" s="93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7">
        <f t="shared" si="4"/>
        <v>0</v>
      </c>
      <c r="AD25" s="87"/>
      <c r="AE25" s="99">
        <f t="shared" si="1"/>
        <v>0</v>
      </c>
      <c r="AF25" s="98"/>
      <c r="AG25" s="87">
        <f>L25-AC25+AF25</f>
        <v>0</v>
      </c>
      <c r="AH25" s="107"/>
    </row>
    <row r="26" spans="1:34" s="80" customFormat="1" x14ac:dyDescent="0.25">
      <c r="A26" s="118" t="s">
        <v>809</v>
      </c>
      <c r="B26" s="86">
        <f t="shared" ref="B26:K26" si="5">SUM(B8:B25)</f>
        <v>27890</v>
      </c>
      <c r="C26" s="86">
        <f t="shared" si="5"/>
        <v>0</v>
      </c>
      <c r="D26" s="86">
        <f t="shared" si="5"/>
        <v>4260</v>
      </c>
      <c r="E26" s="86">
        <f t="shared" si="5"/>
        <v>460</v>
      </c>
      <c r="F26" s="86">
        <f t="shared" si="5"/>
        <v>0</v>
      </c>
      <c r="G26" s="86">
        <f t="shared" ref="G26:H26" si="6">SUM(G8:G25)</f>
        <v>0</v>
      </c>
      <c r="H26" s="86">
        <f t="shared" si="6"/>
        <v>0</v>
      </c>
      <c r="I26" s="86">
        <f t="shared" si="5"/>
        <v>120</v>
      </c>
      <c r="J26" s="86">
        <f t="shared" si="5"/>
        <v>0</v>
      </c>
      <c r="K26" s="86">
        <f t="shared" si="5"/>
        <v>0</v>
      </c>
      <c r="L26" s="86">
        <f t="shared" si="0"/>
        <v>32730</v>
      </c>
      <c r="M26" s="86">
        <f t="shared" si="0"/>
        <v>4720</v>
      </c>
      <c r="N26" s="86">
        <f t="shared" si="0"/>
        <v>37450</v>
      </c>
      <c r="O26" s="94">
        <f t="shared" ref="O26:AD26" si="7">SUM(O8:O25)</f>
        <v>6044</v>
      </c>
      <c r="P26" s="86" t="e">
        <f t="shared" si="7"/>
        <v>#REF!</v>
      </c>
      <c r="Q26" s="86" t="e">
        <f t="shared" si="7"/>
        <v>#REF!</v>
      </c>
      <c r="R26" s="86">
        <f t="shared" si="7"/>
        <v>60</v>
      </c>
      <c r="S26" s="86">
        <f t="shared" si="7"/>
        <v>2299</v>
      </c>
      <c r="T26" s="86" t="e">
        <f t="shared" si="7"/>
        <v>#REF!</v>
      </c>
      <c r="U26" s="86">
        <f t="shared" si="7"/>
        <v>10791</v>
      </c>
      <c r="V26" s="86">
        <f t="shared" si="7"/>
        <v>-945</v>
      </c>
      <c r="W26" s="86">
        <f t="shared" si="7"/>
        <v>9446</v>
      </c>
      <c r="X26" s="86">
        <f t="shared" si="7"/>
        <v>3178</v>
      </c>
      <c r="Y26" s="86">
        <f t="shared" si="7"/>
        <v>0</v>
      </c>
      <c r="Z26" s="86">
        <f t="shared" si="7"/>
        <v>3014</v>
      </c>
      <c r="AA26" s="86">
        <f t="shared" si="7"/>
        <v>1000</v>
      </c>
      <c r="AB26" s="86">
        <f t="shared" si="7"/>
        <v>0</v>
      </c>
      <c r="AC26" s="86">
        <f t="shared" si="7"/>
        <v>32010</v>
      </c>
      <c r="AD26" s="86">
        <f t="shared" si="7"/>
        <v>-885</v>
      </c>
      <c r="AE26" s="99">
        <f t="shared" si="1"/>
        <v>31125</v>
      </c>
      <c r="AF26" s="98">
        <f>SUM(AF8:AF25)</f>
        <v>10392</v>
      </c>
      <c r="AG26" s="87">
        <f>SUM(AG8:AG25)</f>
        <v>11997</v>
      </c>
      <c r="AH26" s="108" t="e">
        <f>SUM(AH8:AH25)</f>
        <v>#REF!</v>
      </c>
    </row>
    <row r="27" spans="1:34" hidden="1" x14ac:dyDescent="0.25">
      <c r="A27" s="74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95">
        <f>SUM(L8:L25)</f>
        <v>32730</v>
      </c>
      <c r="M27" s="124"/>
      <c r="N27" s="124"/>
      <c r="O27" s="93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99">
        <f t="shared" si="4"/>
        <v>0</v>
      </c>
      <c r="AD27" s="121"/>
      <c r="AE27" s="121"/>
      <c r="AF27" s="98"/>
      <c r="AG27" s="87">
        <f>L27-AC27+AF26</f>
        <v>43122</v>
      </c>
      <c r="AH27" s="107"/>
    </row>
    <row r="31" spans="1:34" ht="15.75" customHeight="1" x14ac:dyDescent="0.2">
      <c r="A31" s="406"/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  <c r="AA31" s="406"/>
      <c r="AB31" s="406"/>
      <c r="AC31" s="406"/>
      <c r="AD31" s="406"/>
      <c r="AE31" s="406"/>
      <c r="AF31" s="406"/>
      <c r="AG31" s="406"/>
      <c r="AH31" s="406"/>
    </row>
    <row r="51" spans="1:34" ht="15.75" customHeight="1" x14ac:dyDescent="0.3">
      <c r="A51" s="434">
        <v>20</v>
      </c>
      <c r="B51" s="434"/>
      <c r="C51" s="434"/>
      <c r="D51" s="434"/>
      <c r="E51" s="434"/>
      <c r="F51" s="434"/>
      <c r="G51" s="434"/>
      <c r="H51" s="434"/>
      <c r="I51" s="434"/>
      <c r="J51" s="434"/>
      <c r="K51" s="434"/>
      <c r="L51" s="434"/>
      <c r="M51" s="434"/>
      <c r="N51" s="434"/>
      <c r="O51" s="434"/>
      <c r="P51" s="434"/>
      <c r="Q51" s="434"/>
      <c r="R51" s="434"/>
      <c r="S51" s="434"/>
      <c r="T51" s="434"/>
      <c r="U51" s="434"/>
      <c r="V51" s="434"/>
      <c r="W51" s="434"/>
      <c r="X51" s="434"/>
      <c r="Y51" s="434"/>
      <c r="Z51" s="434"/>
      <c r="AA51" s="434"/>
      <c r="AB51" s="434"/>
      <c r="AC51" s="434"/>
      <c r="AD51" s="434"/>
      <c r="AE51" s="434"/>
      <c r="AF51" s="434"/>
      <c r="AG51" s="434"/>
      <c r="AH51" s="434"/>
    </row>
  </sheetData>
  <mergeCells count="17">
    <mergeCell ref="L5:N5"/>
    <mergeCell ref="B4:N4"/>
    <mergeCell ref="A51:AH51"/>
    <mergeCell ref="A31:AH31"/>
    <mergeCell ref="AC1:AH1"/>
    <mergeCell ref="A2:AG2"/>
    <mergeCell ref="AH4:AH6"/>
    <mergeCell ref="U5:W5"/>
    <mergeCell ref="U6:W6"/>
    <mergeCell ref="Q6:S6"/>
    <mergeCell ref="Q5:S5"/>
    <mergeCell ref="AC6:AE6"/>
    <mergeCell ref="AC5:AE5"/>
    <mergeCell ref="O4:AE4"/>
    <mergeCell ref="F6:H6"/>
    <mergeCell ref="F5:H5"/>
    <mergeCell ref="L6:N6"/>
  </mergeCells>
  <pageMargins left="0.7" right="0.7" top="0.75" bottom="0.75" header="0.3" footer="0.3"/>
  <pageSetup paperSize="9" scale="68" orientation="landscape" r:id="rId1"/>
  <headerFooter>
    <oddFooter>&amp;C&amp;P/&amp;N.oldal</oddFooter>
  </headerFooter>
  <colBreaks count="1" manualBreakCount="1">
    <brk id="1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10" zoomScaleNormal="100" workbookViewId="0">
      <selection activeCell="I11" sqref="I11:I12"/>
    </sheetView>
  </sheetViews>
  <sheetFormatPr defaultRowHeight="15" x14ac:dyDescent="0.2"/>
  <cols>
    <col min="1" max="1" width="4.5546875" style="250" customWidth="1"/>
    <col min="2" max="2" width="32" style="251" customWidth="1"/>
    <col min="3" max="5" width="10.33203125" style="250" customWidth="1"/>
    <col min="6" max="6" width="36.77734375" style="250" customWidth="1"/>
    <col min="7" max="7" width="10.33203125" style="250" customWidth="1"/>
    <col min="8" max="8" width="8.6640625" style="250" customWidth="1"/>
    <col min="9" max="9" width="13.109375" style="250" customWidth="1"/>
    <col min="10" max="10" width="8.88671875" style="250"/>
    <col min="11" max="11" width="13.5546875" style="250" customWidth="1"/>
    <col min="12" max="12" width="11.44140625" style="250" customWidth="1"/>
    <col min="13" max="13" width="15.109375" style="250" customWidth="1"/>
    <col min="14" max="14" width="13.6640625" style="250" customWidth="1"/>
    <col min="15" max="15" width="8.5546875" style="250" customWidth="1"/>
    <col min="16" max="254" width="8.88671875" style="250"/>
    <col min="255" max="255" width="4.5546875" style="250" customWidth="1"/>
    <col min="256" max="256" width="32" style="250" customWidth="1"/>
    <col min="257" max="259" width="10.33203125" style="250" customWidth="1"/>
    <col min="260" max="260" width="36.77734375" style="250" customWidth="1"/>
    <col min="261" max="263" width="10.33203125" style="250" customWidth="1"/>
    <col min="264" max="264" width="3.21875" style="250" customWidth="1"/>
    <col min="265" max="510" width="8.88671875" style="250"/>
    <col min="511" max="511" width="4.5546875" style="250" customWidth="1"/>
    <col min="512" max="512" width="32" style="250" customWidth="1"/>
    <col min="513" max="515" width="10.33203125" style="250" customWidth="1"/>
    <col min="516" max="516" width="36.77734375" style="250" customWidth="1"/>
    <col min="517" max="519" width="10.33203125" style="250" customWidth="1"/>
    <col min="520" max="520" width="3.21875" style="250" customWidth="1"/>
    <col min="521" max="766" width="8.88671875" style="250"/>
    <col min="767" max="767" width="4.5546875" style="250" customWidth="1"/>
    <col min="768" max="768" width="32" style="250" customWidth="1"/>
    <col min="769" max="771" width="10.33203125" style="250" customWidth="1"/>
    <col min="772" max="772" width="36.77734375" style="250" customWidth="1"/>
    <col min="773" max="775" width="10.33203125" style="250" customWidth="1"/>
    <col min="776" max="776" width="3.21875" style="250" customWidth="1"/>
    <col min="777" max="1022" width="8.88671875" style="250"/>
    <col min="1023" max="1023" width="4.5546875" style="250" customWidth="1"/>
    <col min="1024" max="1024" width="32" style="250" customWidth="1"/>
    <col min="1025" max="1027" width="10.33203125" style="250" customWidth="1"/>
    <col min="1028" max="1028" width="36.77734375" style="250" customWidth="1"/>
    <col min="1029" max="1031" width="10.33203125" style="250" customWidth="1"/>
    <col min="1032" max="1032" width="3.21875" style="250" customWidth="1"/>
    <col min="1033" max="1278" width="8.88671875" style="250"/>
    <col min="1279" max="1279" width="4.5546875" style="250" customWidth="1"/>
    <col min="1280" max="1280" width="32" style="250" customWidth="1"/>
    <col min="1281" max="1283" width="10.33203125" style="250" customWidth="1"/>
    <col min="1284" max="1284" width="36.77734375" style="250" customWidth="1"/>
    <col min="1285" max="1287" width="10.33203125" style="250" customWidth="1"/>
    <col min="1288" max="1288" width="3.21875" style="250" customWidth="1"/>
    <col min="1289" max="1534" width="8.88671875" style="250"/>
    <col min="1535" max="1535" width="4.5546875" style="250" customWidth="1"/>
    <col min="1536" max="1536" width="32" style="250" customWidth="1"/>
    <col min="1537" max="1539" width="10.33203125" style="250" customWidth="1"/>
    <col min="1540" max="1540" width="36.77734375" style="250" customWidth="1"/>
    <col min="1541" max="1543" width="10.33203125" style="250" customWidth="1"/>
    <col min="1544" max="1544" width="3.21875" style="250" customWidth="1"/>
    <col min="1545" max="1790" width="8.88671875" style="250"/>
    <col min="1791" max="1791" width="4.5546875" style="250" customWidth="1"/>
    <col min="1792" max="1792" width="32" style="250" customWidth="1"/>
    <col min="1793" max="1795" width="10.33203125" style="250" customWidth="1"/>
    <col min="1796" max="1796" width="36.77734375" style="250" customWidth="1"/>
    <col min="1797" max="1799" width="10.33203125" style="250" customWidth="1"/>
    <col min="1800" max="1800" width="3.21875" style="250" customWidth="1"/>
    <col min="1801" max="2046" width="8.88671875" style="250"/>
    <col min="2047" max="2047" width="4.5546875" style="250" customWidth="1"/>
    <col min="2048" max="2048" width="32" style="250" customWidth="1"/>
    <col min="2049" max="2051" width="10.33203125" style="250" customWidth="1"/>
    <col min="2052" max="2052" width="36.77734375" style="250" customWidth="1"/>
    <col min="2053" max="2055" width="10.33203125" style="250" customWidth="1"/>
    <col min="2056" max="2056" width="3.21875" style="250" customWidth="1"/>
    <col min="2057" max="2302" width="8.88671875" style="250"/>
    <col min="2303" max="2303" width="4.5546875" style="250" customWidth="1"/>
    <col min="2304" max="2304" width="32" style="250" customWidth="1"/>
    <col min="2305" max="2307" width="10.33203125" style="250" customWidth="1"/>
    <col min="2308" max="2308" width="36.77734375" style="250" customWidth="1"/>
    <col min="2309" max="2311" width="10.33203125" style="250" customWidth="1"/>
    <col min="2312" max="2312" width="3.21875" style="250" customWidth="1"/>
    <col min="2313" max="2558" width="8.88671875" style="250"/>
    <col min="2559" max="2559" width="4.5546875" style="250" customWidth="1"/>
    <col min="2560" max="2560" width="32" style="250" customWidth="1"/>
    <col min="2561" max="2563" width="10.33203125" style="250" customWidth="1"/>
    <col min="2564" max="2564" width="36.77734375" style="250" customWidth="1"/>
    <col min="2565" max="2567" width="10.33203125" style="250" customWidth="1"/>
    <col min="2568" max="2568" width="3.21875" style="250" customWidth="1"/>
    <col min="2569" max="2814" width="8.88671875" style="250"/>
    <col min="2815" max="2815" width="4.5546875" style="250" customWidth="1"/>
    <col min="2816" max="2816" width="32" style="250" customWidth="1"/>
    <col min="2817" max="2819" width="10.33203125" style="250" customWidth="1"/>
    <col min="2820" max="2820" width="36.77734375" style="250" customWidth="1"/>
    <col min="2821" max="2823" width="10.33203125" style="250" customWidth="1"/>
    <col min="2824" max="2824" width="3.21875" style="250" customWidth="1"/>
    <col min="2825" max="3070" width="8.88671875" style="250"/>
    <col min="3071" max="3071" width="4.5546875" style="250" customWidth="1"/>
    <col min="3072" max="3072" width="32" style="250" customWidth="1"/>
    <col min="3073" max="3075" width="10.33203125" style="250" customWidth="1"/>
    <col min="3076" max="3076" width="36.77734375" style="250" customWidth="1"/>
    <col min="3077" max="3079" width="10.33203125" style="250" customWidth="1"/>
    <col min="3080" max="3080" width="3.21875" style="250" customWidth="1"/>
    <col min="3081" max="3326" width="8.88671875" style="250"/>
    <col min="3327" max="3327" width="4.5546875" style="250" customWidth="1"/>
    <col min="3328" max="3328" width="32" style="250" customWidth="1"/>
    <col min="3329" max="3331" width="10.33203125" style="250" customWidth="1"/>
    <col min="3332" max="3332" width="36.77734375" style="250" customWidth="1"/>
    <col min="3333" max="3335" width="10.33203125" style="250" customWidth="1"/>
    <col min="3336" max="3336" width="3.21875" style="250" customWidth="1"/>
    <col min="3337" max="3582" width="8.88671875" style="250"/>
    <col min="3583" max="3583" width="4.5546875" style="250" customWidth="1"/>
    <col min="3584" max="3584" width="32" style="250" customWidth="1"/>
    <col min="3585" max="3587" width="10.33203125" style="250" customWidth="1"/>
    <col min="3588" max="3588" width="36.77734375" style="250" customWidth="1"/>
    <col min="3589" max="3591" width="10.33203125" style="250" customWidth="1"/>
    <col min="3592" max="3592" width="3.21875" style="250" customWidth="1"/>
    <col min="3593" max="3838" width="8.88671875" style="250"/>
    <col min="3839" max="3839" width="4.5546875" style="250" customWidth="1"/>
    <col min="3840" max="3840" width="32" style="250" customWidth="1"/>
    <col min="3841" max="3843" width="10.33203125" style="250" customWidth="1"/>
    <col min="3844" max="3844" width="36.77734375" style="250" customWidth="1"/>
    <col min="3845" max="3847" width="10.33203125" style="250" customWidth="1"/>
    <col min="3848" max="3848" width="3.21875" style="250" customWidth="1"/>
    <col min="3849" max="4094" width="8.88671875" style="250"/>
    <col min="4095" max="4095" width="4.5546875" style="250" customWidth="1"/>
    <col min="4096" max="4096" width="32" style="250" customWidth="1"/>
    <col min="4097" max="4099" width="10.33203125" style="250" customWidth="1"/>
    <col min="4100" max="4100" width="36.77734375" style="250" customWidth="1"/>
    <col min="4101" max="4103" width="10.33203125" style="250" customWidth="1"/>
    <col min="4104" max="4104" width="3.21875" style="250" customWidth="1"/>
    <col min="4105" max="4350" width="8.88671875" style="250"/>
    <col min="4351" max="4351" width="4.5546875" style="250" customWidth="1"/>
    <col min="4352" max="4352" width="32" style="250" customWidth="1"/>
    <col min="4353" max="4355" width="10.33203125" style="250" customWidth="1"/>
    <col min="4356" max="4356" width="36.77734375" style="250" customWidth="1"/>
    <col min="4357" max="4359" width="10.33203125" style="250" customWidth="1"/>
    <col min="4360" max="4360" width="3.21875" style="250" customWidth="1"/>
    <col min="4361" max="4606" width="8.88671875" style="250"/>
    <col min="4607" max="4607" width="4.5546875" style="250" customWidth="1"/>
    <col min="4608" max="4608" width="32" style="250" customWidth="1"/>
    <col min="4609" max="4611" width="10.33203125" style="250" customWidth="1"/>
    <col min="4612" max="4612" width="36.77734375" style="250" customWidth="1"/>
    <col min="4613" max="4615" width="10.33203125" style="250" customWidth="1"/>
    <col min="4616" max="4616" width="3.21875" style="250" customWidth="1"/>
    <col min="4617" max="4862" width="8.88671875" style="250"/>
    <col min="4863" max="4863" width="4.5546875" style="250" customWidth="1"/>
    <col min="4864" max="4864" width="32" style="250" customWidth="1"/>
    <col min="4865" max="4867" width="10.33203125" style="250" customWidth="1"/>
    <col min="4868" max="4868" width="36.77734375" style="250" customWidth="1"/>
    <col min="4869" max="4871" width="10.33203125" style="250" customWidth="1"/>
    <col min="4872" max="4872" width="3.21875" style="250" customWidth="1"/>
    <col min="4873" max="5118" width="8.88671875" style="250"/>
    <col min="5119" max="5119" width="4.5546875" style="250" customWidth="1"/>
    <col min="5120" max="5120" width="32" style="250" customWidth="1"/>
    <col min="5121" max="5123" width="10.33203125" style="250" customWidth="1"/>
    <col min="5124" max="5124" width="36.77734375" style="250" customWidth="1"/>
    <col min="5125" max="5127" width="10.33203125" style="250" customWidth="1"/>
    <col min="5128" max="5128" width="3.21875" style="250" customWidth="1"/>
    <col min="5129" max="5374" width="8.88671875" style="250"/>
    <col min="5375" max="5375" width="4.5546875" style="250" customWidth="1"/>
    <col min="5376" max="5376" width="32" style="250" customWidth="1"/>
    <col min="5377" max="5379" width="10.33203125" style="250" customWidth="1"/>
    <col min="5380" max="5380" width="36.77734375" style="250" customWidth="1"/>
    <col min="5381" max="5383" width="10.33203125" style="250" customWidth="1"/>
    <col min="5384" max="5384" width="3.21875" style="250" customWidth="1"/>
    <col min="5385" max="5630" width="8.88671875" style="250"/>
    <col min="5631" max="5631" width="4.5546875" style="250" customWidth="1"/>
    <col min="5632" max="5632" width="32" style="250" customWidth="1"/>
    <col min="5633" max="5635" width="10.33203125" style="250" customWidth="1"/>
    <col min="5636" max="5636" width="36.77734375" style="250" customWidth="1"/>
    <col min="5637" max="5639" width="10.33203125" style="250" customWidth="1"/>
    <col min="5640" max="5640" width="3.21875" style="250" customWidth="1"/>
    <col min="5641" max="5886" width="8.88671875" style="250"/>
    <col min="5887" max="5887" width="4.5546875" style="250" customWidth="1"/>
    <col min="5888" max="5888" width="32" style="250" customWidth="1"/>
    <col min="5889" max="5891" width="10.33203125" style="250" customWidth="1"/>
    <col min="5892" max="5892" width="36.77734375" style="250" customWidth="1"/>
    <col min="5893" max="5895" width="10.33203125" style="250" customWidth="1"/>
    <col min="5896" max="5896" width="3.21875" style="250" customWidth="1"/>
    <col min="5897" max="6142" width="8.88671875" style="250"/>
    <col min="6143" max="6143" width="4.5546875" style="250" customWidth="1"/>
    <col min="6144" max="6144" width="32" style="250" customWidth="1"/>
    <col min="6145" max="6147" width="10.33203125" style="250" customWidth="1"/>
    <col min="6148" max="6148" width="36.77734375" style="250" customWidth="1"/>
    <col min="6149" max="6151" width="10.33203125" style="250" customWidth="1"/>
    <col min="6152" max="6152" width="3.21875" style="250" customWidth="1"/>
    <col min="6153" max="6398" width="8.88671875" style="250"/>
    <col min="6399" max="6399" width="4.5546875" style="250" customWidth="1"/>
    <col min="6400" max="6400" width="32" style="250" customWidth="1"/>
    <col min="6401" max="6403" width="10.33203125" style="250" customWidth="1"/>
    <col min="6404" max="6404" width="36.77734375" style="250" customWidth="1"/>
    <col min="6405" max="6407" width="10.33203125" style="250" customWidth="1"/>
    <col min="6408" max="6408" width="3.21875" style="250" customWidth="1"/>
    <col min="6409" max="6654" width="8.88671875" style="250"/>
    <col min="6655" max="6655" width="4.5546875" style="250" customWidth="1"/>
    <col min="6656" max="6656" width="32" style="250" customWidth="1"/>
    <col min="6657" max="6659" width="10.33203125" style="250" customWidth="1"/>
    <col min="6660" max="6660" width="36.77734375" style="250" customWidth="1"/>
    <col min="6661" max="6663" width="10.33203125" style="250" customWidth="1"/>
    <col min="6664" max="6664" width="3.21875" style="250" customWidth="1"/>
    <col min="6665" max="6910" width="8.88671875" style="250"/>
    <col min="6911" max="6911" width="4.5546875" style="250" customWidth="1"/>
    <col min="6912" max="6912" width="32" style="250" customWidth="1"/>
    <col min="6913" max="6915" width="10.33203125" style="250" customWidth="1"/>
    <col min="6916" max="6916" width="36.77734375" style="250" customWidth="1"/>
    <col min="6917" max="6919" width="10.33203125" style="250" customWidth="1"/>
    <col min="6920" max="6920" width="3.21875" style="250" customWidth="1"/>
    <col min="6921" max="7166" width="8.88671875" style="250"/>
    <col min="7167" max="7167" width="4.5546875" style="250" customWidth="1"/>
    <col min="7168" max="7168" width="32" style="250" customWidth="1"/>
    <col min="7169" max="7171" width="10.33203125" style="250" customWidth="1"/>
    <col min="7172" max="7172" width="36.77734375" style="250" customWidth="1"/>
    <col min="7173" max="7175" width="10.33203125" style="250" customWidth="1"/>
    <col min="7176" max="7176" width="3.21875" style="250" customWidth="1"/>
    <col min="7177" max="7422" width="8.88671875" style="250"/>
    <col min="7423" max="7423" width="4.5546875" style="250" customWidth="1"/>
    <col min="7424" max="7424" width="32" style="250" customWidth="1"/>
    <col min="7425" max="7427" width="10.33203125" style="250" customWidth="1"/>
    <col min="7428" max="7428" width="36.77734375" style="250" customWidth="1"/>
    <col min="7429" max="7431" width="10.33203125" style="250" customWidth="1"/>
    <col min="7432" max="7432" width="3.21875" style="250" customWidth="1"/>
    <col min="7433" max="7678" width="8.88671875" style="250"/>
    <col min="7679" max="7679" width="4.5546875" style="250" customWidth="1"/>
    <col min="7680" max="7680" width="32" style="250" customWidth="1"/>
    <col min="7681" max="7683" width="10.33203125" style="250" customWidth="1"/>
    <col min="7684" max="7684" width="36.77734375" style="250" customWidth="1"/>
    <col min="7685" max="7687" width="10.33203125" style="250" customWidth="1"/>
    <col min="7688" max="7688" width="3.21875" style="250" customWidth="1"/>
    <col min="7689" max="7934" width="8.88671875" style="250"/>
    <col min="7935" max="7935" width="4.5546875" style="250" customWidth="1"/>
    <col min="7936" max="7936" width="32" style="250" customWidth="1"/>
    <col min="7937" max="7939" width="10.33203125" style="250" customWidth="1"/>
    <col min="7940" max="7940" width="36.77734375" style="250" customWidth="1"/>
    <col min="7941" max="7943" width="10.33203125" style="250" customWidth="1"/>
    <col min="7944" max="7944" width="3.21875" style="250" customWidth="1"/>
    <col min="7945" max="8190" width="8.88671875" style="250"/>
    <col min="8191" max="8191" width="4.5546875" style="250" customWidth="1"/>
    <col min="8192" max="8192" width="32" style="250" customWidth="1"/>
    <col min="8193" max="8195" width="10.33203125" style="250" customWidth="1"/>
    <col min="8196" max="8196" width="36.77734375" style="250" customWidth="1"/>
    <col min="8197" max="8199" width="10.33203125" style="250" customWidth="1"/>
    <col min="8200" max="8200" width="3.21875" style="250" customWidth="1"/>
    <col min="8201" max="8446" width="8.88671875" style="250"/>
    <col min="8447" max="8447" width="4.5546875" style="250" customWidth="1"/>
    <col min="8448" max="8448" width="32" style="250" customWidth="1"/>
    <col min="8449" max="8451" width="10.33203125" style="250" customWidth="1"/>
    <col min="8452" max="8452" width="36.77734375" style="250" customWidth="1"/>
    <col min="8453" max="8455" width="10.33203125" style="250" customWidth="1"/>
    <col min="8456" max="8456" width="3.21875" style="250" customWidth="1"/>
    <col min="8457" max="8702" width="8.88671875" style="250"/>
    <col min="8703" max="8703" width="4.5546875" style="250" customWidth="1"/>
    <col min="8704" max="8704" width="32" style="250" customWidth="1"/>
    <col min="8705" max="8707" width="10.33203125" style="250" customWidth="1"/>
    <col min="8708" max="8708" width="36.77734375" style="250" customWidth="1"/>
    <col min="8709" max="8711" width="10.33203125" style="250" customWidth="1"/>
    <col min="8712" max="8712" width="3.21875" style="250" customWidth="1"/>
    <col min="8713" max="8958" width="8.88671875" style="250"/>
    <col min="8959" max="8959" width="4.5546875" style="250" customWidth="1"/>
    <col min="8960" max="8960" width="32" style="250" customWidth="1"/>
    <col min="8961" max="8963" width="10.33203125" style="250" customWidth="1"/>
    <col min="8964" max="8964" width="36.77734375" style="250" customWidth="1"/>
    <col min="8965" max="8967" width="10.33203125" style="250" customWidth="1"/>
    <col min="8968" max="8968" width="3.21875" style="250" customWidth="1"/>
    <col min="8969" max="9214" width="8.88671875" style="250"/>
    <col min="9215" max="9215" width="4.5546875" style="250" customWidth="1"/>
    <col min="9216" max="9216" width="32" style="250" customWidth="1"/>
    <col min="9217" max="9219" width="10.33203125" style="250" customWidth="1"/>
    <col min="9220" max="9220" width="36.77734375" style="250" customWidth="1"/>
    <col min="9221" max="9223" width="10.33203125" style="250" customWidth="1"/>
    <col min="9224" max="9224" width="3.21875" style="250" customWidth="1"/>
    <col min="9225" max="9470" width="8.88671875" style="250"/>
    <col min="9471" max="9471" width="4.5546875" style="250" customWidth="1"/>
    <col min="9472" max="9472" width="32" style="250" customWidth="1"/>
    <col min="9473" max="9475" width="10.33203125" style="250" customWidth="1"/>
    <col min="9476" max="9476" width="36.77734375" style="250" customWidth="1"/>
    <col min="9477" max="9479" width="10.33203125" style="250" customWidth="1"/>
    <col min="9480" max="9480" width="3.21875" style="250" customWidth="1"/>
    <col min="9481" max="9726" width="8.88671875" style="250"/>
    <col min="9727" max="9727" width="4.5546875" style="250" customWidth="1"/>
    <col min="9728" max="9728" width="32" style="250" customWidth="1"/>
    <col min="9729" max="9731" width="10.33203125" style="250" customWidth="1"/>
    <col min="9732" max="9732" width="36.77734375" style="250" customWidth="1"/>
    <col min="9733" max="9735" width="10.33203125" style="250" customWidth="1"/>
    <col min="9736" max="9736" width="3.21875" style="250" customWidth="1"/>
    <col min="9737" max="9982" width="8.88671875" style="250"/>
    <col min="9983" max="9983" width="4.5546875" style="250" customWidth="1"/>
    <col min="9984" max="9984" width="32" style="250" customWidth="1"/>
    <col min="9985" max="9987" width="10.33203125" style="250" customWidth="1"/>
    <col min="9988" max="9988" width="36.77734375" style="250" customWidth="1"/>
    <col min="9989" max="9991" width="10.33203125" style="250" customWidth="1"/>
    <col min="9992" max="9992" width="3.21875" style="250" customWidth="1"/>
    <col min="9993" max="10238" width="8.88671875" style="250"/>
    <col min="10239" max="10239" width="4.5546875" style="250" customWidth="1"/>
    <col min="10240" max="10240" width="32" style="250" customWidth="1"/>
    <col min="10241" max="10243" width="10.33203125" style="250" customWidth="1"/>
    <col min="10244" max="10244" width="36.77734375" style="250" customWidth="1"/>
    <col min="10245" max="10247" width="10.33203125" style="250" customWidth="1"/>
    <col min="10248" max="10248" width="3.21875" style="250" customWidth="1"/>
    <col min="10249" max="10494" width="8.88671875" style="250"/>
    <col min="10495" max="10495" width="4.5546875" style="250" customWidth="1"/>
    <col min="10496" max="10496" width="32" style="250" customWidth="1"/>
    <col min="10497" max="10499" width="10.33203125" style="250" customWidth="1"/>
    <col min="10500" max="10500" width="36.77734375" style="250" customWidth="1"/>
    <col min="10501" max="10503" width="10.33203125" style="250" customWidth="1"/>
    <col min="10504" max="10504" width="3.21875" style="250" customWidth="1"/>
    <col min="10505" max="10750" width="8.88671875" style="250"/>
    <col min="10751" max="10751" width="4.5546875" style="250" customWidth="1"/>
    <col min="10752" max="10752" width="32" style="250" customWidth="1"/>
    <col min="10753" max="10755" width="10.33203125" style="250" customWidth="1"/>
    <col min="10756" max="10756" width="36.77734375" style="250" customWidth="1"/>
    <col min="10757" max="10759" width="10.33203125" style="250" customWidth="1"/>
    <col min="10760" max="10760" width="3.21875" style="250" customWidth="1"/>
    <col min="10761" max="11006" width="8.88671875" style="250"/>
    <col min="11007" max="11007" width="4.5546875" style="250" customWidth="1"/>
    <col min="11008" max="11008" width="32" style="250" customWidth="1"/>
    <col min="11009" max="11011" width="10.33203125" style="250" customWidth="1"/>
    <col min="11012" max="11012" width="36.77734375" style="250" customWidth="1"/>
    <col min="11013" max="11015" width="10.33203125" style="250" customWidth="1"/>
    <col min="11016" max="11016" width="3.21875" style="250" customWidth="1"/>
    <col min="11017" max="11262" width="8.88671875" style="250"/>
    <col min="11263" max="11263" width="4.5546875" style="250" customWidth="1"/>
    <col min="11264" max="11264" width="32" style="250" customWidth="1"/>
    <col min="11265" max="11267" width="10.33203125" style="250" customWidth="1"/>
    <col min="11268" max="11268" width="36.77734375" style="250" customWidth="1"/>
    <col min="11269" max="11271" width="10.33203125" style="250" customWidth="1"/>
    <col min="11272" max="11272" width="3.21875" style="250" customWidth="1"/>
    <col min="11273" max="11518" width="8.88671875" style="250"/>
    <col min="11519" max="11519" width="4.5546875" style="250" customWidth="1"/>
    <col min="11520" max="11520" width="32" style="250" customWidth="1"/>
    <col min="11521" max="11523" width="10.33203125" style="250" customWidth="1"/>
    <col min="11524" max="11524" width="36.77734375" style="250" customWidth="1"/>
    <col min="11525" max="11527" width="10.33203125" style="250" customWidth="1"/>
    <col min="11528" max="11528" width="3.21875" style="250" customWidth="1"/>
    <col min="11529" max="11774" width="8.88671875" style="250"/>
    <col min="11775" max="11775" width="4.5546875" style="250" customWidth="1"/>
    <col min="11776" max="11776" width="32" style="250" customWidth="1"/>
    <col min="11777" max="11779" width="10.33203125" style="250" customWidth="1"/>
    <col min="11780" max="11780" width="36.77734375" style="250" customWidth="1"/>
    <col min="11781" max="11783" width="10.33203125" style="250" customWidth="1"/>
    <col min="11784" max="11784" width="3.21875" style="250" customWidth="1"/>
    <col min="11785" max="12030" width="8.88671875" style="250"/>
    <col min="12031" max="12031" width="4.5546875" style="250" customWidth="1"/>
    <col min="12032" max="12032" width="32" style="250" customWidth="1"/>
    <col min="12033" max="12035" width="10.33203125" style="250" customWidth="1"/>
    <col min="12036" max="12036" width="36.77734375" style="250" customWidth="1"/>
    <col min="12037" max="12039" width="10.33203125" style="250" customWidth="1"/>
    <col min="12040" max="12040" width="3.21875" style="250" customWidth="1"/>
    <col min="12041" max="12286" width="8.88671875" style="250"/>
    <col min="12287" max="12287" width="4.5546875" style="250" customWidth="1"/>
    <col min="12288" max="12288" width="32" style="250" customWidth="1"/>
    <col min="12289" max="12291" width="10.33203125" style="250" customWidth="1"/>
    <col min="12292" max="12292" width="36.77734375" style="250" customWidth="1"/>
    <col min="12293" max="12295" width="10.33203125" style="250" customWidth="1"/>
    <col min="12296" max="12296" width="3.21875" style="250" customWidth="1"/>
    <col min="12297" max="12542" width="8.88671875" style="250"/>
    <col min="12543" max="12543" width="4.5546875" style="250" customWidth="1"/>
    <col min="12544" max="12544" width="32" style="250" customWidth="1"/>
    <col min="12545" max="12547" width="10.33203125" style="250" customWidth="1"/>
    <col min="12548" max="12548" width="36.77734375" style="250" customWidth="1"/>
    <col min="12549" max="12551" width="10.33203125" style="250" customWidth="1"/>
    <col min="12552" max="12552" width="3.21875" style="250" customWidth="1"/>
    <col min="12553" max="12798" width="8.88671875" style="250"/>
    <col min="12799" max="12799" width="4.5546875" style="250" customWidth="1"/>
    <col min="12800" max="12800" width="32" style="250" customWidth="1"/>
    <col min="12801" max="12803" width="10.33203125" style="250" customWidth="1"/>
    <col min="12804" max="12804" width="36.77734375" style="250" customWidth="1"/>
    <col min="12805" max="12807" width="10.33203125" style="250" customWidth="1"/>
    <col min="12808" max="12808" width="3.21875" style="250" customWidth="1"/>
    <col min="12809" max="13054" width="8.88671875" style="250"/>
    <col min="13055" max="13055" width="4.5546875" style="250" customWidth="1"/>
    <col min="13056" max="13056" width="32" style="250" customWidth="1"/>
    <col min="13057" max="13059" width="10.33203125" style="250" customWidth="1"/>
    <col min="13060" max="13060" width="36.77734375" style="250" customWidth="1"/>
    <col min="13061" max="13063" width="10.33203125" style="250" customWidth="1"/>
    <col min="13064" max="13064" width="3.21875" style="250" customWidth="1"/>
    <col min="13065" max="13310" width="8.88671875" style="250"/>
    <col min="13311" max="13311" width="4.5546875" style="250" customWidth="1"/>
    <col min="13312" max="13312" width="32" style="250" customWidth="1"/>
    <col min="13313" max="13315" width="10.33203125" style="250" customWidth="1"/>
    <col min="13316" max="13316" width="36.77734375" style="250" customWidth="1"/>
    <col min="13317" max="13319" width="10.33203125" style="250" customWidth="1"/>
    <col min="13320" max="13320" width="3.21875" style="250" customWidth="1"/>
    <col min="13321" max="13566" width="8.88671875" style="250"/>
    <col min="13567" max="13567" width="4.5546875" style="250" customWidth="1"/>
    <col min="13568" max="13568" width="32" style="250" customWidth="1"/>
    <col min="13569" max="13571" width="10.33203125" style="250" customWidth="1"/>
    <col min="13572" max="13572" width="36.77734375" style="250" customWidth="1"/>
    <col min="13573" max="13575" width="10.33203125" style="250" customWidth="1"/>
    <col min="13576" max="13576" width="3.21875" style="250" customWidth="1"/>
    <col min="13577" max="13822" width="8.88671875" style="250"/>
    <col min="13823" max="13823" width="4.5546875" style="250" customWidth="1"/>
    <col min="13824" max="13824" width="32" style="250" customWidth="1"/>
    <col min="13825" max="13827" width="10.33203125" style="250" customWidth="1"/>
    <col min="13828" max="13828" width="36.77734375" style="250" customWidth="1"/>
    <col min="13829" max="13831" width="10.33203125" style="250" customWidth="1"/>
    <col min="13832" max="13832" width="3.21875" style="250" customWidth="1"/>
    <col min="13833" max="14078" width="8.88671875" style="250"/>
    <col min="14079" max="14079" width="4.5546875" style="250" customWidth="1"/>
    <col min="14080" max="14080" width="32" style="250" customWidth="1"/>
    <col min="14081" max="14083" width="10.33203125" style="250" customWidth="1"/>
    <col min="14084" max="14084" width="36.77734375" style="250" customWidth="1"/>
    <col min="14085" max="14087" width="10.33203125" style="250" customWidth="1"/>
    <col min="14088" max="14088" width="3.21875" style="250" customWidth="1"/>
    <col min="14089" max="14334" width="8.88671875" style="250"/>
    <col min="14335" max="14335" width="4.5546875" style="250" customWidth="1"/>
    <col min="14336" max="14336" width="32" style="250" customWidth="1"/>
    <col min="14337" max="14339" width="10.33203125" style="250" customWidth="1"/>
    <col min="14340" max="14340" width="36.77734375" style="250" customWidth="1"/>
    <col min="14341" max="14343" width="10.33203125" style="250" customWidth="1"/>
    <col min="14344" max="14344" width="3.21875" style="250" customWidth="1"/>
    <col min="14345" max="14590" width="8.88671875" style="250"/>
    <col min="14591" max="14591" width="4.5546875" style="250" customWidth="1"/>
    <col min="14592" max="14592" width="32" style="250" customWidth="1"/>
    <col min="14593" max="14595" width="10.33203125" style="250" customWidth="1"/>
    <col min="14596" max="14596" width="36.77734375" style="250" customWidth="1"/>
    <col min="14597" max="14599" width="10.33203125" style="250" customWidth="1"/>
    <col min="14600" max="14600" width="3.21875" style="250" customWidth="1"/>
    <col min="14601" max="14846" width="8.88671875" style="250"/>
    <col min="14847" max="14847" width="4.5546875" style="250" customWidth="1"/>
    <col min="14848" max="14848" width="32" style="250" customWidth="1"/>
    <col min="14849" max="14851" width="10.33203125" style="250" customWidth="1"/>
    <col min="14852" max="14852" width="36.77734375" style="250" customWidth="1"/>
    <col min="14853" max="14855" width="10.33203125" style="250" customWidth="1"/>
    <col min="14856" max="14856" width="3.21875" style="250" customWidth="1"/>
    <col min="14857" max="15102" width="8.88671875" style="250"/>
    <col min="15103" max="15103" width="4.5546875" style="250" customWidth="1"/>
    <col min="15104" max="15104" width="32" style="250" customWidth="1"/>
    <col min="15105" max="15107" width="10.33203125" style="250" customWidth="1"/>
    <col min="15108" max="15108" width="36.77734375" style="250" customWidth="1"/>
    <col min="15109" max="15111" width="10.33203125" style="250" customWidth="1"/>
    <col min="15112" max="15112" width="3.21875" style="250" customWidth="1"/>
    <col min="15113" max="15358" width="8.88671875" style="250"/>
    <col min="15359" max="15359" width="4.5546875" style="250" customWidth="1"/>
    <col min="15360" max="15360" width="32" style="250" customWidth="1"/>
    <col min="15361" max="15363" width="10.33203125" style="250" customWidth="1"/>
    <col min="15364" max="15364" width="36.77734375" style="250" customWidth="1"/>
    <col min="15365" max="15367" width="10.33203125" style="250" customWidth="1"/>
    <col min="15368" max="15368" width="3.21875" style="250" customWidth="1"/>
    <col min="15369" max="15614" width="8.88671875" style="250"/>
    <col min="15615" max="15615" width="4.5546875" style="250" customWidth="1"/>
    <col min="15616" max="15616" width="32" style="250" customWidth="1"/>
    <col min="15617" max="15619" width="10.33203125" style="250" customWidth="1"/>
    <col min="15620" max="15620" width="36.77734375" style="250" customWidth="1"/>
    <col min="15621" max="15623" width="10.33203125" style="250" customWidth="1"/>
    <col min="15624" max="15624" width="3.21875" style="250" customWidth="1"/>
    <col min="15625" max="15870" width="8.88671875" style="250"/>
    <col min="15871" max="15871" width="4.5546875" style="250" customWidth="1"/>
    <col min="15872" max="15872" width="32" style="250" customWidth="1"/>
    <col min="15873" max="15875" width="10.33203125" style="250" customWidth="1"/>
    <col min="15876" max="15876" width="36.77734375" style="250" customWidth="1"/>
    <col min="15877" max="15879" width="10.33203125" style="250" customWidth="1"/>
    <col min="15880" max="15880" width="3.21875" style="250" customWidth="1"/>
    <col min="15881" max="16126" width="8.88671875" style="250"/>
    <col min="16127" max="16127" width="4.5546875" style="250" customWidth="1"/>
    <col min="16128" max="16128" width="32" style="250" customWidth="1"/>
    <col min="16129" max="16131" width="10.33203125" style="250" customWidth="1"/>
    <col min="16132" max="16132" width="36.77734375" style="250" customWidth="1"/>
    <col min="16133" max="16135" width="10.33203125" style="250" customWidth="1"/>
    <col min="16136" max="16136" width="3.21875" style="250" customWidth="1"/>
    <col min="16137" max="16384" width="8.88671875" style="250"/>
  </cols>
  <sheetData>
    <row r="1" spans="1:9" ht="15" customHeight="1" x14ac:dyDescent="0.2">
      <c r="A1" s="448" t="s">
        <v>994</v>
      </c>
      <c r="B1" s="448"/>
    </row>
    <row r="2" spans="1:9" ht="39.75" customHeight="1" x14ac:dyDescent="0.2">
      <c r="A2" s="455" t="s">
        <v>990</v>
      </c>
      <c r="B2" s="455"/>
      <c r="C2" s="455"/>
      <c r="D2" s="455"/>
      <c r="E2" s="455"/>
      <c r="F2" s="455"/>
      <c r="G2" s="455"/>
      <c r="H2" s="455"/>
      <c r="I2" s="455"/>
    </row>
    <row r="3" spans="1:9" ht="15.75" thickBot="1" x14ac:dyDescent="0.25">
      <c r="G3" s="252"/>
      <c r="H3" s="349"/>
    </row>
    <row r="4" spans="1:9" ht="18" customHeight="1" thickBot="1" x14ac:dyDescent="0.25">
      <c r="A4" s="449" t="s">
        <v>900</v>
      </c>
      <c r="B4" s="253" t="s">
        <v>901</v>
      </c>
      <c r="C4" s="254"/>
      <c r="D4" s="340"/>
      <c r="E4" s="340"/>
      <c r="F4" s="452" t="s">
        <v>902</v>
      </c>
      <c r="G4" s="453"/>
      <c r="H4" s="453"/>
      <c r="I4" s="454"/>
    </row>
    <row r="5" spans="1:9" s="257" customFormat="1" ht="39" customHeight="1" thickBot="1" x14ac:dyDescent="0.25">
      <c r="A5" s="450"/>
      <c r="B5" s="255" t="s">
        <v>903</v>
      </c>
      <c r="C5" s="256" t="s">
        <v>1024</v>
      </c>
      <c r="D5" s="341" t="s">
        <v>1017</v>
      </c>
      <c r="E5" s="341" t="s">
        <v>1064</v>
      </c>
      <c r="F5" s="255" t="s">
        <v>903</v>
      </c>
      <c r="G5" s="256" t="str">
        <f>+C5</f>
        <v>2020. évi előirányzat</v>
      </c>
      <c r="H5" s="256" t="str">
        <f>D5</f>
        <v>Módosítás</v>
      </c>
      <c r="I5" s="256" t="str">
        <f>E5</f>
        <v>2020.09.30. Módosított előirányzat</v>
      </c>
    </row>
    <row r="6" spans="1:9" s="261" customFormat="1" ht="12" customHeight="1" thickBot="1" x14ac:dyDescent="0.25">
      <c r="A6" s="258" t="s">
        <v>904</v>
      </c>
      <c r="B6" s="259" t="s">
        <v>817</v>
      </c>
      <c r="C6" s="260" t="s">
        <v>905</v>
      </c>
      <c r="D6" s="342"/>
      <c r="E6" s="342"/>
      <c r="F6" s="259" t="s">
        <v>907</v>
      </c>
      <c r="G6" s="260" t="s">
        <v>908</v>
      </c>
      <c r="H6" s="353"/>
      <c r="I6" s="354"/>
    </row>
    <row r="7" spans="1:9" ht="12.95" customHeight="1" x14ac:dyDescent="0.2">
      <c r="A7" s="262" t="s">
        <v>3</v>
      </c>
      <c r="B7" s="266" t="s">
        <v>1058</v>
      </c>
      <c r="C7" s="264">
        <f>önk.összesen!K14</f>
        <v>15500009</v>
      </c>
      <c r="D7" s="264">
        <f>önk.összesen!L14</f>
        <v>419100</v>
      </c>
      <c r="E7" s="264">
        <f>önk.összesen!M14</f>
        <v>15919109</v>
      </c>
      <c r="F7" s="263" t="s">
        <v>819</v>
      </c>
      <c r="G7" s="264">
        <f>önk.összesen!K301</f>
        <v>7784084</v>
      </c>
      <c r="H7" s="264">
        <f>önk.összesen!L301</f>
        <v>2000000</v>
      </c>
      <c r="I7" s="264">
        <f>önk.összesen!M301</f>
        <v>9784084</v>
      </c>
    </row>
    <row r="8" spans="1:9" ht="12.95" customHeight="1" x14ac:dyDescent="0.2">
      <c r="A8" s="265" t="s">
        <v>4</v>
      </c>
      <c r="B8" s="266" t="s">
        <v>909</v>
      </c>
      <c r="C8" s="267">
        <f>önk.összesen!K39</f>
        <v>6072947</v>
      </c>
      <c r="D8" s="267">
        <f>önk.összesen!L39</f>
        <v>-700000</v>
      </c>
      <c r="E8" s="267">
        <f>önk.összesen!M39</f>
        <v>5372947</v>
      </c>
      <c r="F8" s="266" t="s">
        <v>820</v>
      </c>
      <c r="G8" s="264">
        <f>önk.összesen!K302</f>
        <v>1511283</v>
      </c>
      <c r="H8" s="264">
        <f>önk.összesen!L302</f>
        <v>222812</v>
      </c>
      <c r="I8" s="264">
        <f>önk.összesen!M302</f>
        <v>1734095</v>
      </c>
    </row>
    <row r="9" spans="1:9" ht="12.95" customHeight="1" x14ac:dyDescent="0.2">
      <c r="A9" s="265" t="s">
        <v>5</v>
      </c>
      <c r="B9" s="266" t="s">
        <v>910</v>
      </c>
      <c r="C9" s="267"/>
      <c r="D9" s="267"/>
      <c r="E9" s="267"/>
      <c r="F9" s="266" t="s">
        <v>911</v>
      </c>
      <c r="G9" s="267">
        <f>önk.összesen!K342</f>
        <v>14688941</v>
      </c>
      <c r="H9" s="267">
        <f>önk.összesen!L342</f>
        <v>1410474</v>
      </c>
      <c r="I9" s="267">
        <f>önk.összesen!M342</f>
        <v>16099415</v>
      </c>
    </row>
    <row r="10" spans="1:9" ht="12.95" customHeight="1" x14ac:dyDescent="0.2">
      <c r="A10" s="265" t="s">
        <v>513</v>
      </c>
      <c r="B10" s="266" t="s">
        <v>812</v>
      </c>
      <c r="C10" s="267">
        <f>önk.összesen!K185</f>
        <v>10150000</v>
      </c>
      <c r="D10" s="267">
        <f>önk.összesen!L185</f>
        <v>-960833</v>
      </c>
      <c r="E10" s="267">
        <f>önk.összesen!M185</f>
        <v>9189167</v>
      </c>
      <c r="F10" s="266" t="s">
        <v>822</v>
      </c>
      <c r="G10" s="267">
        <f>önk.összesen!K421</f>
        <v>3474080</v>
      </c>
      <c r="H10" s="267">
        <f>önk.összesen!L421</f>
        <v>-757875</v>
      </c>
      <c r="I10" s="267">
        <f>önk.összesen!M421</f>
        <v>2716205</v>
      </c>
    </row>
    <row r="11" spans="1:9" ht="12.95" customHeight="1" x14ac:dyDescent="0.2">
      <c r="A11" s="265" t="s">
        <v>912</v>
      </c>
      <c r="B11" s="268" t="s">
        <v>813</v>
      </c>
      <c r="C11" s="267">
        <f>önk.összesen!K215</f>
        <v>110515</v>
      </c>
      <c r="D11" s="267">
        <f>önk.összesen!L215</f>
        <v>269524</v>
      </c>
      <c r="E11" s="267">
        <f>önk.összesen!M215</f>
        <v>380039</v>
      </c>
      <c r="F11" s="266" t="s">
        <v>823</v>
      </c>
      <c r="G11" s="267">
        <f>önk.összesen!K486-önk.összesen!K485</f>
        <v>3701538</v>
      </c>
      <c r="H11" s="267">
        <f>önk.összesen!L486-önk.összesen!L485</f>
        <v>0</v>
      </c>
      <c r="I11" s="267">
        <f>önk.összesen!M486-önk.összesen!M485</f>
        <v>3701538</v>
      </c>
    </row>
    <row r="12" spans="1:9" ht="12.95" customHeight="1" x14ac:dyDescent="0.2">
      <c r="A12" s="265" t="s">
        <v>913</v>
      </c>
      <c r="B12" s="266" t="s">
        <v>815</v>
      </c>
      <c r="C12" s="269">
        <f>önk.összesen!K248</f>
        <v>180000</v>
      </c>
      <c r="D12" s="269">
        <f>önk.összesen!L248</f>
        <v>1950000</v>
      </c>
      <c r="E12" s="269">
        <f>önk.összesen!M248</f>
        <v>2130000</v>
      </c>
      <c r="F12" s="266" t="s">
        <v>728</v>
      </c>
      <c r="G12" s="267">
        <f>önk.összesen!K485</f>
        <v>1465493</v>
      </c>
      <c r="H12" s="267">
        <f>önk.összesen!L485</f>
        <v>-418766</v>
      </c>
      <c r="I12" s="267">
        <f>önk.összesen!M485</f>
        <v>1046727</v>
      </c>
    </row>
    <row r="13" spans="1:9" ht="12.95" customHeight="1" x14ac:dyDescent="0.2">
      <c r="A13" s="265" t="s">
        <v>857</v>
      </c>
      <c r="B13" s="266" t="s">
        <v>914</v>
      </c>
      <c r="C13" s="267"/>
      <c r="D13" s="267"/>
      <c r="E13" s="344"/>
      <c r="F13" s="270"/>
      <c r="G13" s="267"/>
      <c r="H13" s="267"/>
      <c r="I13" s="264"/>
    </row>
    <row r="14" spans="1:9" ht="12.95" customHeight="1" x14ac:dyDescent="0.2">
      <c r="A14" s="265" t="s">
        <v>858</v>
      </c>
      <c r="B14" s="270"/>
      <c r="C14" s="267"/>
      <c r="D14" s="344"/>
      <c r="E14" s="344"/>
      <c r="F14" s="270"/>
      <c r="G14" s="267"/>
      <c r="H14" s="267"/>
      <c r="I14" s="267"/>
    </row>
    <row r="15" spans="1:9" ht="12.95" customHeight="1" x14ac:dyDescent="0.2">
      <c r="A15" s="265" t="s">
        <v>865</v>
      </c>
      <c r="B15" s="271"/>
      <c r="C15" s="269"/>
      <c r="D15" s="345"/>
      <c r="E15" s="345"/>
      <c r="F15" s="270"/>
      <c r="G15" s="267"/>
      <c r="H15" s="267"/>
      <c r="I15" s="267"/>
    </row>
    <row r="16" spans="1:9" ht="12.95" customHeight="1" x14ac:dyDescent="0.2">
      <c r="A16" s="265" t="s">
        <v>866</v>
      </c>
      <c r="B16" s="270"/>
      <c r="C16" s="267"/>
      <c r="D16" s="344"/>
      <c r="E16" s="344"/>
      <c r="F16" s="270"/>
      <c r="G16" s="267"/>
      <c r="H16" s="267"/>
      <c r="I16" s="267"/>
    </row>
    <row r="17" spans="1:9" ht="12.95" customHeight="1" x14ac:dyDescent="0.2">
      <c r="A17" s="265" t="s">
        <v>867</v>
      </c>
      <c r="B17" s="270"/>
      <c r="C17" s="267"/>
      <c r="D17" s="344"/>
      <c r="E17" s="344"/>
      <c r="F17" s="270"/>
      <c r="G17" s="267"/>
      <c r="H17" s="267"/>
      <c r="I17" s="267"/>
    </row>
    <row r="18" spans="1:9" ht="12.95" customHeight="1" thickBot="1" x14ac:dyDescent="0.25">
      <c r="A18" s="265" t="s">
        <v>868</v>
      </c>
      <c r="B18" s="272"/>
      <c r="C18" s="273"/>
      <c r="D18" s="346"/>
      <c r="E18" s="346"/>
      <c r="F18" s="270"/>
      <c r="G18" s="273"/>
      <c r="H18" s="267"/>
      <c r="I18" s="267"/>
    </row>
    <row r="19" spans="1:9" ht="21.75" thickBot="1" x14ac:dyDescent="0.25">
      <c r="A19" s="274" t="s">
        <v>915</v>
      </c>
      <c r="B19" s="275" t="s">
        <v>916</v>
      </c>
      <c r="C19" s="276">
        <f>SUM(C7:C18)</f>
        <v>32013471</v>
      </c>
      <c r="D19" s="276">
        <f t="shared" ref="D19:E19" si="0">SUM(D7:D18)</f>
        <v>977791</v>
      </c>
      <c r="E19" s="276">
        <f t="shared" si="0"/>
        <v>32991262</v>
      </c>
      <c r="F19" s="275" t="s">
        <v>917</v>
      </c>
      <c r="G19" s="276">
        <f>SUM(G7:G18)</f>
        <v>32625419</v>
      </c>
      <c r="H19" s="276">
        <f t="shared" ref="H19:I19" si="1">SUM(H7:H18)</f>
        <v>2456645</v>
      </c>
      <c r="I19" s="276">
        <f t="shared" si="1"/>
        <v>35082064</v>
      </c>
    </row>
    <row r="20" spans="1:9" ht="12.95" customHeight="1" thickBot="1" x14ac:dyDescent="0.25">
      <c r="A20" s="277" t="s">
        <v>918</v>
      </c>
      <c r="B20" s="278" t="s">
        <v>919</v>
      </c>
      <c r="C20" s="279">
        <f>+C21+C22+C23+C24</f>
        <v>8591398</v>
      </c>
      <c r="D20" s="279">
        <f t="shared" ref="D20:E20" si="2">+D21+D22+D23+D24</f>
        <v>542875</v>
      </c>
      <c r="E20" s="279">
        <f t="shared" si="2"/>
        <v>9134273</v>
      </c>
      <c r="F20" s="280" t="s">
        <v>920</v>
      </c>
      <c r="G20" s="281"/>
      <c r="H20" s="276"/>
      <c r="I20" s="276"/>
    </row>
    <row r="21" spans="1:9" ht="12.95" customHeight="1" x14ac:dyDescent="0.2">
      <c r="A21" s="282" t="s">
        <v>921</v>
      </c>
      <c r="B21" s="280" t="s">
        <v>922</v>
      </c>
      <c r="C21" s="283">
        <f>önk.összesen!K274-Felhalm.mérleg!C20</f>
        <v>8591398</v>
      </c>
      <c r="D21" s="283">
        <f>önk.összesen!L274-Felhalm.mérleg!D20</f>
        <v>0</v>
      </c>
      <c r="E21" s="283">
        <f>önk.összesen!M274-Felhalm.mérleg!E20</f>
        <v>8591398</v>
      </c>
      <c r="F21" s="280" t="s">
        <v>923</v>
      </c>
      <c r="G21" s="283"/>
      <c r="H21" s="281"/>
      <c r="I21" s="281"/>
    </row>
    <row r="22" spans="1:9" ht="12.95" customHeight="1" x14ac:dyDescent="0.2">
      <c r="A22" s="282" t="s">
        <v>924</v>
      </c>
      <c r="B22" s="280" t="s">
        <v>925</v>
      </c>
      <c r="C22" s="283"/>
      <c r="D22" s="283"/>
      <c r="E22" s="283"/>
      <c r="F22" s="280" t="s">
        <v>926</v>
      </c>
      <c r="G22" s="283"/>
      <c r="H22" s="283"/>
      <c r="I22" s="283"/>
    </row>
    <row r="23" spans="1:9" ht="12.95" customHeight="1" x14ac:dyDescent="0.2">
      <c r="A23" s="282" t="s">
        <v>927</v>
      </c>
      <c r="B23" s="280" t="s">
        <v>928</v>
      </c>
      <c r="C23" s="283"/>
      <c r="D23" s="283"/>
      <c r="E23" s="283"/>
      <c r="F23" s="280" t="s">
        <v>929</v>
      </c>
      <c r="G23" s="283"/>
      <c r="H23" s="283"/>
      <c r="I23" s="283"/>
    </row>
    <row r="24" spans="1:9" ht="12.95" customHeight="1" x14ac:dyDescent="0.2">
      <c r="A24" s="282" t="s">
        <v>930</v>
      </c>
      <c r="B24" s="280" t="s">
        <v>993</v>
      </c>
      <c r="C24" s="283">
        <f>önk.összesen!K275</f>
        <v>0</v>
      </c>
      <c r="D24" s="283">
        <f>önk.összesen!L275</f>
        <v>542875</v>
      </c>
      <c r="E24" s="283">
        <f>önk.összesen!M275</f>
        <v>542875</v>
      </c>
      <c r="F24" s="278" t="s">
        <v>931</v>
      </c>
      <c r="G24" s="283"/>
      <c r="H24" s="283"/>
      <c r="I24" s="283"/>
    </row>
    <row r="25" spans="1:9" ht="12.95" customHeight="1" x14ac:dyDescent="0.2">
      <c r="A25" s="282" t="s">
        <v>932</v>
      </c>
      <c r="B25" s="280" t="s">
        <v>933</v>
      </c>
      <c r="C25" s="284">
        <f>+C26+C27</f>
        <v>0</v>
      </c>
      <c r="D25" s="284">
        <f t="shared" ref="D25:E25" si="3">+D26+D27</f>
        <v>0</v>
      </c>
      <c r="E25" s="284">
        <f t="shared" si="3"/>
        <v>0</v>
      </c>
      <c r="F25" s="280" t="s">
        <v>934</v>
      </c>
      <c r="G25" s="283"/>
      <c r="H25" s="283"/>
      <c r="I25" s="283"/>
    </row>
    <row r="26" spans="1:9" ht="12.95" customHeight="1" x14ac:dyDescent="0.2">
      <c r="A26" s="277" t="s">
        <v>935</v>
      </c>
      <c r="B26" s="278" t="s">
        <v>936</v>
      </c>
      <c r="C26" s="281"/>
      <c r="D26" s="348"/>
      <c r="E26" s="348"/>
      <c r="F26" s="278" t="s">
        <v>992</v>
      </c>
      <c r="G26" s="281">
        <f>önk.összesen!K563</f>
        <v>620000</v>
      </c>
      <c r="H26" s="281">
        <f>önk.összesen!L563</f>
        <v>542875</v>
      </c>
      <c r="I26" s="281">
        <f>önk.összesen!M563</f>
        <v>1162875</v>
      </c>
    </row>
    <row r="27" spans="1:9" ht="12.95" customHeight="1" x14ac:dyDescent="0.2">
      <c r="A27" s="282" t="s">
        <v>937</v>
      </c>
      <c r="B27" s="280" t="s">
        <v>938</v>
      </c>
      <c r="C27" s="283"/>
      <c r="D27" s="347"/>
      <c r="E27" s="347"/>
      <c r="F27" s="266" t="s">
        <v>939</v>
      </c>
      <c r="G27" s="283"/>
      <c r="H27" s="281"/>
      <c r="I27" s="281"/>
    </row>
    <row r="28" spans="1:9" ht="12.95" customHeight="1" x14ac:dyDescent="0.2">
      <c r="A28" s="265" t="s">
        <v>940</v>
      </c>
      <c r="B28" s="280" t="s">
        <v>941</v>
      </c>
      <c r="C28" s="283"/>
      <c r="D28" s="347"/>
      <c r="E28" s="347"/>
      <c r="F28" s="266" t="s">
        <v>942</v>
      </c>
      <c r="G28" s="283"/>
      <c r="H28" s="283"/>
      <c r="I28" s="283"/>
    </row>
    <row r="29" spans="1:9" ht="30" customHeight="1" thickBot="1" x14ac:dyDescent="0.25">
      <c r="A29" s="285" t="s">
        <v>943</v>
      </c>
      <c r="B29" s="278" t="s">
        <v>944</v>
      </c>
      <c r="C29" s="281"/>
      <c r="D29" s="348"/>
      <c r="E29" s="348"/>
      <c r="F29" s="286"/>
      <c r="G29" s="281"/>
      <c r="H29" s="283"/>
      <c r="I29" s="283"/>
    </row>
    <row r="30" spans="1:9" ht="24" customHeight="1" thickBot="1" x14ac:dyDescent="0.25">
      <c r="A30" s="274" t="s">
        <v>945</v>
      </c>
      <c r="B30" s="275" t="s">
        <v>946</v>
      </c>
      <c r="C30" s="276">
        <f>+C20+C25+C28+C29</f>
        <v>8591398</v>
      </c>
      <c r="D30" s="276">
        <f t="shared" ref="D30:E30" si="4">+D20+D25+D28+D29</f>
        <v>542875</v>
      </c>
      <c r="E30" s="276">
        <f t="shared" si="4"/>
        <v>9134273</v>
      </c>
      <c r="F30" s="275" t="s">
        <v>947</v>
      </c>
      <c r="G30" s="276">
        <f>SUM(G20:G29)</f>
        <v>620000</v>
      </c>
      <c r="H30" s="276">
        <f t="shared" ref="H30:I30" si="5">SUM(H20:H29)</f>
        <v>542875</v>
      </c>
      <c r="I30" s="276">
        <f t="shared" si="5"/>
        <v>1162875</v>
      </c>
    </row>
    <row r="31" spans="1:9" ht="15.75" thickBot="1" x14ac:dyDescent="0.25">
      <c r="A31" s="274" t="s">
        <v>948</v>
      </c>
      <c r="B31" s="287" t="s">
        <v>949</v>
      </c>
      <c r="C31" s="288">
        <f>+C19+C30</f>
        <v>40604869</v>
      </c>
      <c r="D31" s="288">
        <f t="shared" ref="D31:E31" si="6">+D19+D30</f>
        <v>1520666</v>
      </c>
      <c r="E31" s="288">
        <f t="shared" si="6"/>
        <v>42125535</v>
      </c>
      <c r="F31" s="287" t="s">
        <v>950</v>
      </c>
      <c r="G31" s="288">
        <f>+G19+G30</f>
        <v>33245419</v>
      </c>
      <c r="H31" s="288">
        <f t="shared" ref="H31:I31" si="7">+H19+H30</f>
        <v>2999520</v>
      </c>
      <c r="I31" s="288">
        <f t="shared" si="7"/>
        <v>36244939</v>
      </c>
    </row>
    <row r="32" spans="1:9" ht="15.75" thickBot="1" x14ac:dyDescent="0.25">
      <c r="A32" s="274" t="s">
        <v>951</v>
      </c>
      <c r="B32" s="287" t="s">
        <v>952</v>
      </c>
      <c r="C32" s="288">
        <f>IF(C19-G19&lt;0,G19-C19,"-")</f>
        <v>611948</v>
      </c>
      <c r="D32" s="288">
        <f t="shared" ref="D32:E32" si="8">IF(D19-H19&lt;0,H19-D19,"-")</f>
        <v>1478854</v>
      </c>
      <c r="E32" s="288">
        <f t="shared" si="8"/>
        <v>2090802</v>
      </c>
      <c r="F32" s="287" t="s">
        <v>953</v>
      </c>
      <c r="G32" s="288" t="str">
        <f>IF(C19-G19&gt;0,C19-G19,"-")</f>
        <v>-</v>
      </c>
      <c r="H32" s="288" t="str">
        <f t="shared" ref="H32:I32" si="9">IF(D19-H19&gt;0,D19-H19,"-")</f>
        <v>-</v>
      </c>
      <c r="I32" s="288" t="str">
        <f t="shared" si="9"/>
        <v>-</v>
      </c>
    </row>
    <row r="33" spans="1:9" ht="15.75" thickBot="1" x14ac:dyDescent="0.25">
      <c r="A33" s="274" t="s">
        <v>954</v>
      </c>
      <c r="B33" s="287" t="s">
        <v>955</v>
      </c>
      <c r="C33" s="288" t="str">
        <f>IF(C31-G31&lt;0,G31-C31,"-")</f>
        <v>-</v>
      </c>
      <c r="D33" s="288">
        <f t="shared" ref="D33:E33" si="10">IF(D31-H31&lt;0,H31-D31,"-")</f>
        <v>1478854</v>
      </c>
      <c r="E33" s="288" t="str">
        <f t="shared" si="10"/>
        <v>-</v>
      </c>
      <c r="F33" s="287" t="s">
        <v>956</v>
      </c>
      <c r="G33" s="288">
        <f>IF(C31-G31&gt;0,C31-G31,"-")</f>
        <v>7359450</v>
      </c>
      <c r="H33" s="288" t="str">
        <f t="shared" ref="H33:I33" si="11">IF(D31-H31&gt;0,D31-H31,"-")</f>
        <v>-</v>
      </c>
      <c r="I33" s="288">
        <f t="shared" si="11"/>
        <v>5880596</v>
      </c>
    </row>
    <row r="34" spans="1:9" ht="18.75" x14ac:dyDescent="0.2">
      <c r="B34" s="451"/>
      <c r="C34" s="451"/>
      <c r="D34" s="451"/>
      <c r="E34" s="451"/>
      <c r="F34" s="451"/>
    </row>
  </sheetData>
  <mergeCells count="5">
    <mergeCell ref="A1:B1"/>
    <mergeCell ref="A4:A5"/>
    <mergeCell ref="B34:F34"/>
    <mergeCell ref="F4:I4"/>
    <mergeCell ref="A2:I2"/>
  </mergeCells>
  <pageMargins left="0.25" right="0.25" top="0.75" bottom="0.75" header="0.3" footer="0.3"/>
  <pageSetup paperSize="9" scale="60" fitToHeight="0" orientation="portrait" r:id="rId1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opLeftCell="A13" zoomScaleNormal="100" workbookViewId="0">
      <selection activeCell="F23" sqref="F23"/>
    </sheetView>
  </sheetViews>
  <sheetFormatPr defaultRowHeight="15" x14ac:dyDescent="0.2"/>
  <cols>
    <col min="1" max="1" width="4.5546875" style="250" customWidth="1"/>
    <col min="2" max="2" width="33.21875" style="251" customWidth="1"/>
    <col min="3" max="5" width="10.33203125" style="250" customWidth="1"/>
    <col min="6" max="6" width="33.21875" style="250" customWidth="1"/>
    <col min="7" max="7" width="10.33203125" style="250" customWidth="1"/>
    <col min="8" max="8" width="8.77734375" style="250" customWidth="1"/>
    <col min="9" max="9" width="13.109375" style="250" customWidth="1"/>
    <col min="10" max="10" width="8.88671875" style="250"/>
    <col min="11" max="11" width="13.5546875" style="250" customWidth="1"/>
    <col min="12" max="12" width="11.44140625" style="250" customWidth="1"/>
    <col min="13" max="13" width="15.109375" style="250" customWidth="1"/>
    <col min="14" max="14" width="13.6640625" style="250" customWidth="1"/>
    <col min="15" max="15" width="8.5546875" style="250" customWidth="1"/>
    <col min="16" max="254" width="8.88671875" style="250"/>
    <col min="255" max="255" width="4.5546875" style="250" customWidth="1"/>
    <col min="256" max="256" width="33.21875" style="250" customWidth="1"/>
    <col min="257" max="259" width="10.33203125" style="250" customWidth="1"/>
    <col min="260" max="260" width="33.21875" style="250" customWidth="1"/>
    <col min="261" max="263" width="10.33203125" style="250" customWidth="1"/>
    <col min="264" max="264" width="3.21875" style="250" customWidth="1"/>
    <col min="265" max="510" width="8.88671875" style="250"/>
    <col min="511" max="511" width="4.5546875" style="250" customWidth="1"/>
    <col min="512" max="512" width="33.21875" style="250" customWidth="1"/>
    <col min="513" max="515" width="10.33203125" style="250" customWidth="1"/>
    <col min="516" max="516" width="33.21875" style="250" customWidth="1"/>
    <col min="517" max="519" width="10.33203125" style="250" customWidth="1"/>
    <col min="520" max="520" width="3.21875" style="250" customWidth="1"/>
    <col min="521" max="766" width="8.88671875" style="250"/>
    <col min="767" max="767" width="4.5546875" style="250" customWidth="1"/>
    <col min="768" max="768" width="33.21875" style="250" customWidth="1"/>
    <col min="769" max="771" width="10.33203125" style="250" customWidth="1"/>
    <col min="772" max="772" width="33.21875" style="250" customWidth="1"/>
    <col min="773" max="775" width="10.33203125" style="250" customWidth="1"/>
    <col min="776" max="776" width="3.21875" style="250" customWidth="1"/>
    <col min="777" max="1022" width="8.88671875" style="250"/>
    <col min="1023" max="1023" width="4.5546875" style="250" customWidth="1"/>
    <col min="1024" max="1024" width="33.21875" style="250" customWidth="1"/>
    <col min="1025" max="1027" width="10.33203125" style="250" customWidth="1"/>
    <col min="1028" max="1028" width="33.21875" style="250" customWidth="1"/>
    <col min="1029" max="1031" width="10.33203125" style="250" customWidth="1"/>
    <col min="1032" max="1032" width="3.21875" style="250" customWidth="1"/>
    <col min="1033" max="1278" width="8.88671875" style="250"/>
    <col min="1279" max="1279" width="4.5546875" style="250" customWidth="1"/>
    <col min="1280" max="1280" width="33.21875" style="250" customWidth="1"/>
    <col min="1281" max="1283" width="10.33203125" style="250" customWidth="1"/>
    <col min="1284" max="1284" width="33.21875" style="250" customWidth="1"/>
    <col min="1285" max="1287" width="10.33203125" style="250" customWidth="1"/>
    <col min="1288" max="1288" width="3.21875" style="250" customWidth="1"/>
    <col min="1289" max="1534" width="8.88671875" style="250"/>
    <col min="1535" max="1535" width="4.5546875" style="250" customWidth="1"/>
    <col min="1536" max="1536" width="33.21875" style="250" customWidth="1"/>
    <col min="1537" max="1539" width="10.33203125" style="250" customWidth="1"/>
    <col min="1540" max="1540" width="33.21875" style="250" customWidth="1"/>
    <col min="1541" max="1543" width="10.33203125" style="250" customWidth="1"/>
    <col min="1544" max="1544" width="3.21875" style="250" customWidth="1"/>
    <col min="1545" max="1790" width="8.88671875" style="250"/>
    <col min="1791" max="1791" width="4.5546875" style="250" customWidth="1"/>
    <col min="1792" max="1792" width="33.21875" style="250" customWidth="1"/>
    <col min="1793" max="1795" width="10.33203125" style="250" customWidth="1"/>
    <col min="1796" max="1796" width="33.21875" style="250" customWidth="1"/>
    <col min="1797" max="1799" width="10.33203125" style="250" customWidth="1"/>
    <col min="1800" max="1800" width="3.21875" style="250" customWidth="1"/>
    <col min="1801" max="2046" width="8.88671875" style="250"/>
    <col min="2047" max="2047" width="4.5546875" style="250" customWidth="1"/>
    <col min="2048" max="2048" width="33.21875" style="250" customWidth="1"/>
    <col min="2049" max="2051" width="10.33203125" style="250" customWidth="1"/>
    <col min="2052" max="2052" width="33.21875" style="250" customWidth="1"/>
    <col min="2053" max="2055" width="10.33203125" style="250" customWidth="1"/>
    <col min="2056" max="2056" width="3.21875" style="250" customWidth="1"/>
    <col min="2057" max="2302" width="8.88671875" style="250"/>
    <col min="2303" max="2303" width="4.5546875" style="250" customWidth="1"/>
    <col min="2304" max="2304" width="33.21875" style="250" customWidth="1"/>
    <col min="2305" max="2307" width="10.33203125" style="250" customWidth="1"/>
    <col min="2308" max="2308" width="33.21875" style="250" customWidth="1"/>
    <col min="2309" max="2311" width="10.33203125" style="250" customWidth="1"/>
    <col min="2312" max="2312" width="3.21875" style="250" customWidth="1"/>
    <col min="2313" max="2558" width="8.88671875" style="250"/>
    <col min="2559" max="2559" width="4.5546875" style="250" customWidth="1"/>
    <col min="2560" max="2560" width="33.21875" style="250" customWidth="1"/>
    <col min="2561" max="2563" width="10.33203125" style="250" customWidth="1"/>
    <col min="2564" max="2564" width="33.21875" style="250" customWidth="1"/>
    <col min="2565" max="2567" width="10.33203125" style="250" customWidth="1"/>
    <col min="2568" max="2568" width="3.21875" style="250" customWidth="1"/>
    <col min="2569" max="2814" width="8.88671875" style="250"/>
    <col min="2815" max="2815" width="4.5546875" style="250" customWidth="1"/>
    <col min="2816" max="2816" width="33.21875" style="250" customWidth="1"/>
    <col min="2817" max="2819" width="10.33203125" style="250" customWidth="1"/>
    <col min="2820" max="2820" width="33.21875" style="250" customWidth="1"/>
    <col min="2821" max="2823" width="10.33203125" style="250" customWidth="1"/>
    <col min="2824" max="2824" width="3.21875" style="250" customWidth="1"/>
    <col min="2825" max="3070" width="8.88671875" style="250"/>
    <col min="3071" max="3071" width="4.5546875" style="250" customWidth="1"/>
    <col min="3072" max="3072" width="33.21875" style="250" customWidth="1"/>
    <col min="3073" max="3075" width="10.33203125" style="250" customWidth="1"/>
    <col min="3076" max="3076" width="33.21875" style="250" customWidth="1"/>
    <col min="3077" max="3079" width="10.33203125" style="250" customWidth="1"/>
    <col min="3080" max="3080" width="3.21875" style="250" customWidth="1"/>
    <col min="3081" max="3326" width="8.88671875" style="250"/>
    <col min="3327" max="3327" width="4.5546875" style="250" customWidth="1"/>
    <col min="3328" max="3328" width="33.21875" style="250" customWidth="1"/>
    <col min="3329" max="3331" width="10.33203125" style="250" customWidth="1"/>
    <col min="3332" max="3332" width="33.21875" style="250" customWidth="1"/>
    <col min="3333" max="3335" width="10.33203125" style="250" customWidth="1"/>
    <col min="3336" max="3336" width="3.21875" style="250" customWidth="1"/>
    <col min="3337" max="3582" width="8.88671875" style="250"/>
    <col min="3583" max="3583" width="4.5546875" style="250" customWidth="1"/>
    <col min="3584" max="3584" width="33.21875" style="250" customWidth="1"/>
    <col min="3585" max="3587" width="10.33203125" style="250" customWidth="1"/>
    <col min="3588" max="3588" width="33.21875" style="250" customWidth="1"/>
    <col min="3589" max="3591" width="10.33203125" style="250" customWidth="1"/>
    <col min="3592" max="3592" width="3.21875" style="250" customWidth="1"/>
    <col min="3593" max="3838" width="8.88671875" style="250"/>
    <col min="3839" max="3839" width="4.5546875" style="250" customWidth="1"/>
    <col min="3840" max="3840" width="33.21875" style="250" customWidth="1"/>
    <col min="3841" max="3843" width="10.33203125" style="250" customWidth="1"/>
    <col min="3844" max="3844" width="33.21875" style="250" customWidth="1"/>
    <col min="3845" max="3847" width="10.33203125" style="250" customWidth="1"/>
    <col min="3848" max="3848" width="3.21875" style="250" customWidth="1"/>
    <col min="3849" max="4094" width="8.88671875" style="250"/>
    <col min="4095" max="4095" width="4.5546875" style="250" customWidth="1"/>
    <col min="4096" max="4096" width="33.21875" style="250" customWidth="1"/>
    <col min="4097" max="4099" width="10.33203125" style="250" customWidth="1"/>
    <col min="4100" max="4100" width="33.21875" style="250" customWidth="1"/>
    <col min="4101" max="4103" width="10.33203125" style="250" customWidth="1"/>
    <col min="4104" max="4104" width="3.21875" style="250" customWidth="1"/>
    <col min="4105" max="4350" width="8.88671875" style="250"/>
    <col min="4351" max="4351" width="4.5546875" style="250" customWidth="1"/>
    <col min="4352" max="4352" width="33.21875" style="250" customWidth="1"/>
    <col min="4353" max="4355" width="10.33203125" style="250" customWidth="1"/>
    <col min="4356" max="4356" width="33.21875" style="250" customWidth="1"/>
    <col min="4357" max="4359" width="10.33203125" style="250" customWidth="1"/>
    <col min="4360" max="4360" width="3.21875" style="250" customWidth="1"/>
    <col min="4361" max="4606" width="8.88671875" style="250"/>
    <col min="4607" max="4607" width="4.5546875" style="250" customWidth="1"/>
    <col min="4608" max="4608" width="33.21875" style="250" customWidth="1"/>
    <col min="4609" max="4611" width="10.33203125" style="250" customWidth="1"/>
    <col min="4612" max="4612" width="33.21875" style="250" customWidth="1"/>
    <col min="4613" max="4615" width="10.33203125" style="250" customWidth="1"/>
    <col min="4616" max="4616" width="3.21875" style="250" customWidth="1"/>
    <col min="4617" max="4862" width="8.88671875" style="250"/>
    <col min="4863" max="4863" width="4.5546875" style="250" customWidth="1"/>
    <col min="4864" max="4864" width="33.21875" style="250" customWidth="1"/>
    <col min="4865" max="4867" width="10.33203125" style="250" customWidth="1"/>
    <col min="4868" max="4868" width="33.21875" style="250" customWidth="1"/>
    <col min="4869" max="4871" width="10.33203125" style="250" customWidth="1"/>
    <col min="4872" max="4872" width="3.21875" style="250" customWidth="1"/>
    <col min="4873" max="5118" width="8.88671875" style="250"/>
    <col min="5119" max="5119" width="4.5546875" style="250" customWidth="1"/>
    <col min="5120" max="5120" width="33.21875" style="250" customWidth="1"/>
    <col min="5121" max="5123" width="10.33203125" style="250" customWidth="1"/>
    <col min="5124" max="5124" width="33.21875" style="250" customWidth="1"/>
    <col min="5125" max="5127" width="10.33203125" style="250" customWidth="1"/>
    <col min="5128" max="5128" width="3.21875" style="250" customWidth="1"/>
    <col min="5129" max="5374" width="8.88671875" style="250"/>
    <col min="5375" max="5375" width="4.5546875" style="250" customWidth="1"/>
    <col min="5376" max="5376" width="33.21875" style="250" customWidth="1"/>
    <col min="5377" max="5379" width="10.33203125" style="250" customWidth="1"/>
    <col min="5380" max="5380" width="33.21875" style="250" customWidth="1"/>
    <col min="5381" max="5383" width="10.33203125" style="250" customWidth="1"/>
    <col min="5384" max="5384" width="3.21875" style="250" customWidth="1"/>
    <col min="5385" max="5630" width="8.88671875" style="250"/>
    <col min="5631" max="5631" width="4.5546875" style="250" customWidth="1"/>
    <col min="5632" max="5632" width="33.21875" style="250" customWidth="1"/>
    <col min="5633" max="5635" width="10.33203125" style="250" customWidth="1"/>
    <col min="5636" max="5636" width="33.21875" style="250" customWidth="1"/>
    <col min="5637" max="5639" width="10.33203125" style="250" customWidth="1"/>
    <col min="5640" max="5640" width="3.21875" style="250" customWidth="1"/>
    <col min="5641" max="5886" width="8.88671875" style="250"/>
    <col min="5887" max="5887" width="4.5546875" style="250" customWidth="1"/>
    <col min="5888" max="5888" width="33.21875" style="250" customWidth="1"/>
    <col min="5889" max="5891" width="10.33203125" style="250" customWidth="1"/>
    <col min="5892" max="5892" width="33.21875" style="250" customWidth="1"/>
    <col min="5893" max="5895" width="10.33203125" style="250" customWidth="1"/>
    <col min="5896" max="5896" width="3.21875" style="250" customWidth="1"/>
    <col min="5897" max="6142" width="8.88671875" style="250"/>
    <col min="6143" max="6143" width="4.5546875" style="250" customWidth="1"/>
    <col min="6144" max="6144" width="33.21875" style="250" customWidth="1"/>
    <col min="6145" max="6147" width="10.33203125" style="250" customWidth="1"/>
    <col min="6148" max="6148" width="33.21875" style="250" customWidth="1"/>
    <col min="6149" max="6151" width="10.33203125" style="250" customWidth="1"/>
    <col min="6152" max="6152" width="3.21875" style="250" customWidth="1"/>
    <col min="6153" max="6398" width="8.88671875" style="250"/>
    <col min="6399" max="6399" width="4.5546875" style="250" customWidth="1"/>
    <col min="6400" max="6400" width="33.21875" style="250" customWidth="1"/>
    <col min="6401" max="6403" width="10.33203125" style="250" customWidth="1"/>
    <col min="6404" max="6404" width="33.21875" style="250" customWidth="1"/>
    <col min="6405" max="6407" width="10.33203125" style="250" customWidth="1"/>
    <col min="6408" max="6408" width="3.21875" style="250" customWidth="1"/>
    <col min="6409" max="6654" width="8.88671875" style="250"/>
    <col min="6655" max="6655" width="4.5546875" style="250" customWidth="1"/>
    <col min="6656" max="6656" width="33.21875" style="250" customWidth="1"/>
    <col min="6657" max="6659" width="10.33203125" style="250" customWidth="1"/>
    <col min="6660" max="6660" width="33.21875" style="250" customWidth="1"/>
    <col min="6661" max="6663" width="10.33203125" style="250" customWidth="1"/>
    <col min="6664" max="6664" width="3.21875" style="250" customWidth="1"/>
    <col min="6665" max="6910" width="8.88671875" style="250"/>
    <col min="6911" max="6911" width="4.5546875" style="250" customWidth="1"/>
    <col min="6912" max="6912" width="33.21875" style="250" customWidth="1"/>
    <col min="6913" max="6915" width="10.33203125" style="250" customWidth="1"/>
    <col min="6916" max="6916" width="33.21875" style="250" customWidth="1"/>
    <col min="6917" max="6919" width="10.33203125" style="250" customWidth="1"/>
    <col min="6920" max="6920" width="3.21875" style="250" customWidth="1"/>
    <col min="6921" max="7166" width="8.88671875" style="250"/>
    <col min="7167" max="7167" width="4.5546875" style="250" customWidth="1"/>
    <col min="7168" max="7168" width="33.21875" style="250" customWidth="1"/>
    <col min="7169" max="7171" width="10.33203125" style="250" customWidth="1"/>
    <col min="7172" max="7172" width="33.21875" style="250" customWidth="1"/>
    <col min="7173" max="7175" width="10.33203125" style="250" customWidth="1"/>
    <col min="7176" max="7176" width="3.21875" style="250" customWidth="1"/>
    <col min="7177" max="7422" width="8.88671875" style="250"/>
    <col min="7423" max="7423" width="4.5546875" style="250" customWidth="1"/>
    <col min="7424" max="7424" width="33.21875" style="250" customWidth="1"/>
    <col min="7425" max="7427" width="10.33203125" style="250" customWidth="1"/>
    <col min="7428" max="7428" width="33.21875" style="250" customWidth="1"/>
    <col min="7429" max="7431" width="10.33203125" style="250" customWidth="1"/>
    <col min="7432" max="7432" width="3.21875" style="250" customWidth="1"/>
    <col min="7433" max="7678" width="8.88671875" style="250"/>
    <col min="7679" max="7679" width="4.5546875" style="250" customWidth="1"/>
    <col min="7680" max="7680" width="33.21875" style="250" customWidth="1"/>
    <col min="7681" max="7683" width="10.33203125" style="250" customWidth="1"/>
    <col min="7684" max="7684" width="33.21875" style="250" customWidth="1"/>
    <col min="7685" max="7687" width="10.33203125" style="250" customWidth="1"/>
    <col min="7688" max="7688" width="3.21875" style="250" customWidth="1"/>
    <col min="7689" max="7934" width="8.88671875" style="250"/>
    <col min="7935" max="7935" width="4.5546875" style="250" customWidth="1"/>
    <col min="7936" max="7936" width="33.21875" style="250" customWidth="1"/>
    <col min="7937" max="7939" width="10.33203125" style="250" customWidth="1"/>
    <col min="7940" max="7940" width="33.21875" style="250" customWidth="1"/>
    <col min="7941" max="7943" width="10.33203125" style="250" customWidth="1"/>
    <col min="7944" max="7944" width="3.21875" style="250" customWidth="1"/>
    <col min="7945" max="8190" width="8.88671875" style="250"/>
    <col min="8191" max="8191" width="4.5546875" style="250" customWidth="1"/>
    <col min="8192" max="8192" width="33.21875" style="250" customWidth="1"/>
    <col min="8193" max="8195" width="10.33203125" style="250" customWidth="1"/>
    <col min="8196" max="8196" width="33.21875" style="250" customWidth="1"/>
    <col min="8197" max="8199" width="10.33203125" style="250" customWidth="1"/>
    <col min="8200" max="8200" width="3.21875" style="250" customWidth="1"/>
    <col min="8201" max="8446" width="8.88671875" style="250"/>
    <col min="8447" max="8447" width="4.5546875" style="250" customWidth="1"/>
    <col min="8448" max="8448" width="33.21875" style="250" customWidth="1"/>
    <col min="8449" max="8451" width="10.33203125" style="250" customWidth="1"/>
    <col min="8452" max="8452" width="33.21875" style="250" customWidth="1"/>
    <col min="8453" max="8455" width="10.33203125" style="250" customWidth="1"/>
    <col min="8456" max="8456" width="3.21875" style="250" customWidth="1"/>
    <col min="8457" max="8702" width="8.88671875" style="250"/>
    <col min="8703" max="8703" width="4.5546875" style="250" customWidth="1"/>
    <col min="8704" max="8704" width="33.21875" style="250" customWidth="1"/>
    <col min="8705" max="8707" width="10.33203125" style="250" customWidth="1"/>
    <col min="8708" max="8708" width="33.21875" style="250" customWidth="1"/>
    <col min="8709" max="8711" width="10.33203125" style="250" customWidth="1"/>
    <col min="8712" max="8712" width="3.21875" style="250" customWidth="1"/>
    <col min="8713" max="8958" width="8.88671875" style="250"/>
    <col min="8959" max="8959" width="4.5546875" style="250" customWidth="1"/>
    <col min="8960" max="8960" width="33.21875" style="250" customWidth="1"/>
    <col min="8961" max="8963" width="10.33203125" style="250" customWidth="1"/>
    <col min="8964" max="8964" width="33.21875" style="250" customWidth="1"/>
    <col min="8965" max="8967" width="10.33203125" style="250" customWidth="1"/>
    <col min="8968" max="8968" width="3.21875" style="250" customWidth="1"/>
    <col min="8969" max="9214" width="8.88671875" style="250"/>
    <col min="9215" max="9215" width="4.5546875" style="250" customWidth="1"/>
    <col min="9216" max="9216" width="33.21875" style="250" customWidth="1"/>
    <col min="9217" max="9219" width="10.33203125" style="250" customWidth="1"/>
    <col min="9220" max="9220" width="33.21875" style="250" customWidth="1"/>
    <col min="9221" max="9223" width="10.33203125" style="250" customWidth="1"/>
    <col min="9224" max="9224" width="3.21875" style="250" customWidth="1"/>
    <col min="9225" max="9470" width="8.88671875" style="250"/>
    <col min="9471" max="9471" width="4.5546875" style="250" customWidth="1"/>
    <col min="9472" max="9472" width="33.21875" style="250" customWidth="1"/>
    <col min="9473" max="9475" width="10.33203125" style="250" customWidth="1"/>
    <col min="9476" max="9476" width="33.21875" style="250" customWidth="1"/>
    <col min="9477" max="9479" width="10.33203125" style="250" customWidth="1"/>
    <col min="9480" max="9480" width="3.21875" style="250" customWidth="1"/>
    <col min="9481" max="9726" width="8.88671875" style="250"/>
    <col min="9727" max="9727" width="4.5546875" style="250" customWidth="1"/>
    <col min="9728" max="9728" width="33.21875" style="250" customWidth="1"/>
    <col min="9729" max="9731" width="10.33203125" style="250" customWidth="1"/>
    <col min="9732" max="9732" width="33.21875" style="250" customWidth="1"/>
    <col min="9733" max="9735" width="10.33203125" style="250" customWidth="1"/>
    <col min="9736" max="9736" width="3.21875" style="250" customWidth="1"/>
    <col min="9737" max="9982" width="8.88671875" style="250"/>
    <col min="9983" max="9983" width="4.5546875" style="250" customWidth="1"/>
    <col min="9984" max="9984" width="33.21875" style="250" customWidth="1"/>
    <col min="9985" max="9987" width="10.33203125" style="250" customWidth="1"/>
    <col min="9988" max="9988" width="33.21875" style="250" customWidth="1"/>
    <col min="9989" max="9991" width="10.33203125" style="250" customWidth="1"/>
    <col min="9992" max="9992" width="3.21875" style="250" customWidth="1"/>
    <col min="9993" max="10238" width="8.88671875" style="250"/>
    <col min="10239" max="10239" width="4.5546875" style="250" customWidth="1"/>
    <col min="10240" max="10240" width="33.21875" style="250" customWidth="1"/>
    <col min="10241" max="10243" width="10.33203125" style="250" customWidth="1"/>
    <col min="10244" max="10244" width="33.21875" style="250" customWidth="1"/>
    <col min="10245" max="10247" width="10.33203125" style="250" customWidth="1"/>
    <col min="10248" max="10248" width="3.21875" style="250" customWidth="1"/>
    <col min="10249" max="10494" width="8.88671875" style="250"/>
    <col min="10495" max="10495" width="4.5546875" style="250" customWidth="1"/>
    <col min="10496" max="10496" width="33.21875" style="250" customWidth="1"/>
    <col min="10497" max="10499" width="10.33203125" style="250" customWidth="1"/>
    <col min="10500" max="10500" width="33.21875" style="250" customWidth="1"/>
    <col min="10501" max="10503" width="10.33203125" style="250" customWidth="1"/>
    <col min="10504" max="10504" width="3.21875" style="250" customWidth="1"/>
    <col min="10505" max="10750" width="8.88671875" style="250"/>
    <col min="10751" max="10751" width="4.5546875" style="250" customWidth="1"/>
    <col min="10752" max="10752" width="33.21875" style="250" customWidth="1"/>
    <col min="10753" max="10755" width="10.33203125" style="250" customWidth="1"/>
    <col min="10756" max="10756" width="33.21875" style="250" customWidth="1"/>
    <col min="10757" max="10759" width="10.33203125" style="250" customWidth="1"/>
    <col min="10760" max="10760" width="3.21875" style="250" customWidth="1"/>
    <col min="10761" max="11006" width="8.88671875" style="250"/>
    <col min="11007" max="11007" width="4.5546875" style="250" customWidth="1"/>
    <col min="11008" max="11008" width="33.21875" style="250" customWidth="1"/>
    <col min="11009" max="11011" width="10.33203125" style="250" customWidth="1"/>
    <col min="11012" max="11012" width="33.21875" style="250" customWidth="1"/>
    <col min="11013" max="11015" width="10.33203125" style="250" customWidth="1"/>
    <col min="11016" max="11016" width="3.21875" style="250" customWidth="1"/>
    <col min="11017" max="11262" width="8.88671875" style="250"/>
    <col min="11263" max="11263" width="4.5546875" style="250" customWidth="1"/>
    <col min="11264" max="11264" width="33.21875" style="250" customWidth="1"/>
    <col min="11265" max="11267" width="10.33203125" style="250" customWidth="1"/>
    <col min="11268" max="11268" width="33.21875" style="250" customWidth="1"/>
    <col min="11269" max="11271" width="10.33203125" style="250" customWidth="1"/>
    <col min="11272" max="11272" width="3.21875" style="250" customWidth="1"/>
    <col min="11273" max="11518" width="8.88671875" style="250"/>
    <col min="11519" max="11519" width="4.5546875" style="250" customWidth="1"/>
    <col min="11520" max="11520" width="33.21875" style="250" customWidth="1"/>
    <col min="11521" max="11523" width="10.33203125" style="250" customWidth="1"/>
    <col min="11524" max="11524" width="33.21875" style="250" customWidth="1"/>
    <col min="11525" max="11527" width="10.33203125" style="250" customWidth="1"/>
    <col min="11528" max="11528" width="3.21875" style="250" customWidth="1"/>
    <col min="11529" max="11774" width="8.88671875" style="250"/>
    <col min="11775" max="11775" width="4.5546875" style="250" customWidth="1"/>
    <col min="11776" max="11776" width="33.21875" style="250" customWidth="1"/>
    <col min="11777" max="11779" width="10.33203125" style="250" customWidth="1"/>
    <col min="11780" max="11780" width="33.21875" style="250" customWidth="1"/>
    <col min="11781" max="11783" width="10.33203125" style="250" customWidth="1"/>
    <col min="11784" max="11784" width="3.21875" style="250" customWidth="1"/>
    <col min="11785" max="12030" width="8.88671875" style="250"/>
    <col min="12031" max="12031" width="4.5546875" style="250" customWidth="1"/>
    <col min="12032" max="12032" width="33.21875" style="250" customWidth="1"/>
    <col min="12033" max="12035" width="10.33203125" style="250" customWidth="1"/>
    <col min="12036" max="12036" width="33.21875" style="250" customWidth="1"/>
    <col min="12037" max="12039" width="10.33203125" style="250" customWidth="1"/>
    <col min="12040" max="12040" width="3.21875" style="250" customWidth="1"/>
    <col min="12041" max="12286" width="8.88671875" style="250"/>
    <col min="12287" max="12287" width="4.5546875" style="250" customWidth="1"/>
    <col min="12288" max="12288" width="33.21875" style="250" customWidth="1"/>
    <col min="12289" max="12291" width="10.33203125" style="250" customWidth="1"/>
    <col min="12292" max="12292" width="33.21875" style="250" customWidth="1"/>
    <col min="12293" max="12295" width="10.33203125" style="250" customWidth="1"/>
    <col min="12296" max="12296" width="3.21875" style="250" customWidth="1"/>
    <col min="12297" max="12542" width="8.88671875" style="250"/>
    <col min="12543" max="12543" width="4.5546875" style="250" customWidth="1"/>
    <col min="12544" max="12544" width="33.21875" style="250" customWidth="1"/>
    <col min="12545" max="12547" width="10.33203125" style="250" customWidth="1"/>
    <col min="12548" max="12548" width="33.21875" style="250" customWidth="1"/>
    <col min="12549" max="12551" width="10.33203125" style="250" customWidth="1"/>
    <col min="12552" max="12552" width="3.21875" style="250" customWidth="1"/>
    <col min="12553" max="12798" width="8.88671875" style="250"/>
    <col min="12799" max="12799" width="4.5546875" style="250" customWidth="1"/>
    <col min="12800" max="12800" width="33.21875" style="250" customWidth="1"/>
    <col min="12801" max="12803" width="10.33203125" style="250" customWidth="1"/>
    <col min="12804" max="12804" width="33.21875" style="250" customWidth="1"/>
    <col min="12805" max="12807" width="10.33203125" style="250" customWidth="1"/>
    <col min="12808" max="12808" width="3.21875" style="250" customWidth="1"/>
    <col min="12809" max="13054" width="8.88671875" style="250"/>
    <col min="13055" max="13055" width="4.5546875" style="250" customWidth="1"/>
    <col min="13056" max="13056" width="33.21875" style="250" customWidth="1"/>
    <col min="13057" max="13059" width="10.33203125" style="250" customWidth="1"/>
    <col min="13060" max="13060" width="33.21875" style="250" customWidth="1"/>
    <col min="13061" max="13063" width="10.33203125" style="250" customWidth="1"/>
    <col min="13064" max="13064" width="3.21875" style="250" customWidth="1"/>
    <col min="13065" max="13310" width="8.88671875" style="250"/>
    <col min="13311" max="13311" width="4.5546875" style="250" customWidth="1"/>
    <col min="13312" max="13312" width="33.21875" style="250" customWidth="1"/>
    <col min="13313" max="13315" width="10.33203125" style="250" customWidth="1"/>
    <col min="13316" max="13316" width="33.21875" style="250" customWidth="1"/>
    <col min="13317" max="13319" width="10.33203125" style="250" customWidth="1"/>
    <col min="13320" max="13320" width="3.21875" style="250" customWidth="1"/>
    <col min="13321" max="13566" width="8.88671875" style="250"/>
    <col min="13567" max="13567" width="4.5546875" style="250" customWidth="1"/>
    <col min="13568" max="13568" width="33.21875" style="250" customWidth="1"/>
    <col min="13569" max="13571" width="10.33203125" style="250" customWidth="1"/>
    <col min="13572" max="13572" width="33.21875" style="250" customWidth="1"/>
    <col min="13573" max="13575" width="10.33203125" style="250" customWidth="1"/>
    <col min="13576" max="13576" width="3.21875" style="250" customWidth="1"/>
    <col min="13577" max="13822" width="8.88671875" style="250"/>
    <col min="13823" max="13823" width="4.5546875" style="250" customWidth="1"/>
    <col min="13824" max="13824" width="33.21875" style="250" customWidth="1"/>
    <col min="13825" max="13827" width="10.33203125" style="250" customWidth="1"/>
    <col min="13828" max="13828" width="33.21875" style="250" customWidth="1"/>
    <col min="13829" max="13831" width="10.33203125" style="250" customWidth="1"/>
    <col min="13832" max="13832" width="3.21875" style="250" customWidth="1"/>
    <col min="13833" max="14078" width="8.88671875" style="250"/>
    <col min="14079" max="14079" width="4.5546875" style="250" customWidth="1"/>
    <col min="14080" max="14080" width="33.21875" style="250" customWidth="1"/>
    <col min="14081" max="14083" width="10.33203125" style="250" customWidth="1"/>
    <col min="14084" max="14084" width="33.21875" style="250" customWidth="1"/>
    <col min="14085" max="14087" width="10.33203125" style="250" customWidth="1"/>
    <col min="14088" max="14088" width="3.21875" style="250" customWidth="1"/>
    <col min="14089" max="14334" width="8.88671875" style="250"/>
    <col min="14335" max="14335" width="4.5546875" style="250" customWidth="1"/>
    <col min="14336" max="14336" width="33.21875" style="250" customWidth="1"/>
    <col min="14337" max="14339" width="10.33203125" style="250" customWidth="1"/>
    <col min="14340" max="14340" width="33.21875" style="250" customWidth="1"/>
    <col min="14341" max="14343" width="10.33203125" style="250" customWidth="1"/>
    <col min="14344" max="14344" width="3.21875" style="250" customWidth="1"/>
    <col min="14345" max="14590" width="8.88671875" style="250"/>
    <col min="14591" max="14591" width="4.5546875" style="250" customWidth="1"/>
    <col min="14592" max="14592" width="33.21875" style="250" customWidth="1"/>
    <col min="14593" max="14595" width="10.33203125" style="250" customWidth="1"/>
    <col min="14596" max="14596" width="33.21875" style="250" customWidth="1"/>
    <col min="14597" max="14599" width="10.33203125" style="250" customWidth="1"/>
    <col min="14600" max="14600" width="3.21875" style="250" customWidth="1"/>
    <col min="14601" max="14846" width="8.88671875" style="250"/>
    <col min="14847" max="14847" width="4.5546875" style="250" customWidth="1"/>
    <col min="14848" max="14848" width="33.21875" style="250" customWidth="1"/>
    <col min="14849" max="14851" width="10.33203125" style="250" customWidth="1"/>
    <col min="14852" max="14852" width="33.21875" style="250" customWidth="1"/>
    <col min="14853" max="14855" width="10.33203125" style="250" customWidth="1"/>
    <col min="14856" max="14856" width="3.21875" style="250" customWidth="1"/>
    <col min="14857" max="15102" width="8.88671875" style="250"/>
    <col min="15103" max="15103" width="4.5546875" style="250" customWidth="1"/>
    <col min="15104" max="15104" width="33.21875" style="250" customWidth="1"/>
    <col min="15105" max="15107" width="10.33203125" style="250" customWidth="1"/>
    <col min="15108" max="15108" width="33.21875" style="250" customWidth="1"/>
    <col min="15109" max="15111" width="10.33203125" style="250" customWidth="1"/>
    <col min="15112" max="15112" width="3.21875" style="250" customWidth="1"/>
    <col min="15113" max="15358" width="8.88671875" style="250"/>
    <col min="15359" max="15359" width="4.5546875" style="250" customWidth="1"/>
    <col min="15360" max="15360" width="33.21875" style="250" customWidth="1"/>
    <col min="15361" max="15363" width="10.33203125" style="250" customWidth="1"/>
    <col min="15364" max="15364" width="33.21875" style="250" customWidth="1"/>
    <col min="15365" max="15367" width="10.33203125" style="250" customWidth="1"/>
    <col min="15368" max="15368" width="3.21875" style="250" customWidth="1"/>
    <col min="15369" max="15614" width="8.88671875" style="250"/>
    <col min="15615" max="15615" width="4.5546875" style="250" customWidth="1"/>
    <col min="15616" max="15616" width="33.21875" style="250" customWidth="1"/>
    <col min="15617" max="15619" width="10.33203125" style="250" customWidth="1"/>
    <col min="15620" max="15620" width="33.21875" style="250" customWidth="1"/>
    <col min="15621" max="15623" width="10.33203125" style="250" customWidth="1"/>
    <col min="15624" max="15624" width="3.21875" style="250" customWidth="1"/>
    <col min="15625" max="15870" width="8.88671875" style="250"/>
    <col min="15871" max="15871" width="4.5546875" style="250" customWidth="1"/>
    <col min="15872" max="15872" width="33.21875" style="250" customWidth="1"/>
    <col min="15873" max="15875" width="10.33203125" style="250" customWidth="1"/>
    <col min="15876" max="15876" width="33.21875" style="250" customWidth="1"/>
    <col min="15877" max="15879" width="10.33203125" style="250" customWidth="1"/>
    <col min="15880" max="15880" width="3.21875" style="250" customWidth="1"/>
    <col min="15881" max="16126" width="8.88671875" style="250"/>
    <col min="16127" max="16127" width="4.5546875" style="250" customWidth="1"/>
    <col min="16128" max="16128" width="33.21875" style="250" customWidth="1"/>
    <col min="16129" max="16131" width="10.33203125" style="250" customWidth="1"/>
    <col min="16132" max="16132" width="33.21875" style="250" customWidth="1"/>
    <col min="16133" max="16135" width="10.33203125" style="250" customWidth="1"/>
    <col min="16136" max="16136" width="3.21875" style="250" customWidth="1"/>
    <col min="16137" max="16384" width="8.88671875" style="250"/>
  </cols>
  <sheetData>
    <row r="1" spans="1:9" x14ac:dyDescent="0.2">
      <c r="A1" s="448" t="s">
        <v>995</v>
      </c>
      <c r="B1" s="448"/>
    </row>
    <row r="2" spans="1:9" ht="31.5" customHeight="1" x14ac:dyDescent="0.2">
      <c r="A2" s="455" t="s">
        <v>991</v>
      </c>
      <c r="B2" s="455"/>
      <c r="C2" s="455"/>
      <c r="D2" s="455"/>
      <c r="E2" s="455"/>
      <c r="F2" s="455"/>
      <c r="G2" s="455"/>
      <c r="H2" s="455"/>
      <c r="I2" s="455"/>
    </row>
    <row r="3" spans="1:9" ht="15.75" thickBot="1" x14ac:dyDescent="0.25">
      <c r="G3" s="252"/>
      <c r="H3" s="349"/>
    </row>
    <row r="4" spans="1:9" ht="13.5" customHeight="1" thickBot="1" x14ac:dyDescent="0.25">
      <c r="A4" s="449" t="s">
        <v>900</v>
      </c>
      <c r="B4" s="253" t="s">
        <v>901</v>
      </c>
      <c r="C4" s="254"/>
      <c r="D4" s="340"/>
      <c r="E4" s="340"/>
      <c r="F4" s="452" t="s">
        <v>902</v>
      </c>
      <c r="G4" s="453"/>
      <c r="H4" s="453"/>
      <c r="I4" s="454"/>
    </row>
    <row r="5" spans="1:9" s="257" customFormat="1" ht="49.5" customHeight="1" thickBot="1" x14ac:dyDescent="0.25">
      <c r="A5" s="450"/>
      <c r="B5" s="255" t="s">
        <v>903</v>
      </c>
      <c r="C5" s="256" t="s">
        <v>1024</v>
      </c>
      <c r="D5" s="341" t="str">
        <f>Műk.mérleg!D5</f>
        <v>Módosítás</v>
      </c>
      <c r="E5" s="341" t="str">
        <f>Műk.mérleg!E5</f>
        <v>2020.09.30. Módosított előirányzat</v>
      </c>
      <c r="F5" s="255" t="s">
        <v>903</v>
      </c>
      <c r="G5" s="256" t="str">
        <f>+C5</f>
        <v>2020. évi előirányzat</v>
      </c>
      <c r="H5" s="256" t="str">
        <f>D5</f>
        <v>Módosítás</v>
      </c>
      <c r="I5" s="256" t="str">
        <f>E5</f>
        <v>2020.09.30. Módosított előirányzat</v>
      </c>
    </row>
    <row r="6" spans="1:9" s="257" customFormat="1" ht="13.5" thickBot="1" x14ac:dyDescent="0.25">
      <c r="A6" s="258" t="s">
        <v>904</v>
      </c>
      <c r="B6" s="259" t="s">
        <v>817</v>
      </c>
      <c r="C6" s="260" t="s">
        <v>905</v>
      </c>
      <c r="D6" s="342"/>
      <c r="E6" s="342"/>
      <c r="F6" s="259" t="s">
        <v>907</v>
      </c>
      <c r="G6" s="260" t="s">
        <v>908</v>
      </c>
      <c r="H6" s="260"/>
      <c r="I6" s="260"/>
    </row>
    <row r="7" spans="1:9" ht="12.95" customHeight="1" x14ac:dyDescent="0.2">
      <c r="A7" s="262" t="s">
        <v>3</v>
      </c>
      <c r="B7" s="266" t="s">
        <v>1058</v>
      </c>
      <c r="C7" s="264">
        <f>önk.összesen!K86</f>
        <v>9999472</v>
      </c>
      <c r="D7" s="264">
        <f>önk.összesen!L86</f>
        <v>15200739</v>
      </c>
      <c r="E7" s="264">
        <f>önk.összesen!M86</f>
        <v>25200211</v>
      </c>
      <c r="F7" s="263" t="s">
        <v>824</v>
      </c>
      <c r="G7" s="264">
        <f>önk.összesen!K495</f>
        <v>7392161</v>
      </c>
      <c r="H7" s="264">
        <f>önk.összesen!L495</f>
        <v>-665620</v>
      </c>
      <c r="I7" s="264">
        <f>önk.összesen!M495</f>
        <v>6726541</v>
      </c>
    </row>
    <row r="8" spans="1:9" x14ac:dyDescent="0.2">
      <c r="A8" s="265" t="s">
        <v>4</v>
      </c>
      <c r="B8" s="266" t="s">
        <v>957</v>
      </c>
      <c r="C8" s="267"/>
      <c r="D8" s="344"/>
      <c r="E8" s="343">
        <f t="shared" ref="E8:E10" si="0">SUM(C8:D8)</f>
        <v>0</v>
      </c>
      <c r="F8" s="266" t="s">
        <v>958</v>
      </c>
      <c r="G8" s="267"/>
      <c r="H8" s="267"/>
      <c r="I8" s="267"/>
    </row>
    <row r="9" spans="1:9" ht="12.95" customHeight="1" x14ac:dyDescent="0.2">
      <c r="A9" s="265" t="s">
        <v>5</v>
      </c>
      <c r="B9" s="266" t="s">
        <v>814</v>
      </c>
      <c r="C9" s="267"/>
      <c r="D9" s="344"/>
      <c r="E9" s="343">
        <f t="shared" si="0"/>
        <v>0</v>
      </c>
      <c r="F9" s="266" t="s">
        <v>825</v>
      </c>
      <c r="G9" s="267">
        <f>önk.összesen!K500</f>
        <v>39999345</v>
      </c>
      <c r="H9" s="267">
        <f>önk.összesen!L500</f>
        <v>14354794</v>
      </c>
      <c r="I9" s="267">
        <f>önk.összesen!M500</f>
        <v>54354139</v>
      </c>
    </row>
    <row r="10" spans="1:9" ht="12.95" customHeight="1" x14ac:dyDescent="0.2">
      <c r="A10" s="265" t="s">
        <v>513</v>
      </c>
      <c r="B10" s="266" t="s">
        <v>959</v>
      </c>
      <c r="C10" s="267">
        <f>önk.összesen!P272</f>
        <v>0</v>
      </c>
      <c r="D10" s="267">
        <f>önk.összesen!L272</f>
        <v>0</v>
      </c>
      <c r="E10" s="343">
        <f t="shared" si="0"/>
        <v>0</v>
      </c>
      <c r="F10" s="266" t="s">
        <v>960</v>
      </c>
      <c r="G10" s="267"/>
      <c r="H10" s="267"/>
      <c r="I10" s="264">
        <f t="shared" ref="I10" si="1">SUM(G10:H10)</f>
        <v>0</v>
      </c>
    </row>
    <row r="11" spans="1:9" ht="12.75" customHeight="1" x14ac:dyDescent="0.2">
      <c r="A11" s="265" t="s">
        <v>912</v>
      </c>
      <c r="B11" s="266" t="s">
        <v>961</v>
      </c>
      <c r="C11" s="267"/>
      <c r="D11" s="344"/>
      <c r="E11" s="344"/>
      <c r="F11" s="266" t="s">
        <v>962</v>
      </c>
      <c r="G11" s="267"/>
      <c r="H11" s="267"/>
      <c r="I11" s="267"/>
    </row>
    <row r="12" spans="1:9" ht="12.95" customHeight="1" x14ac:dyDescent="0.2">
      <c r="A12" s="265" t="s">
        <v>913</v>
      </c>
      <c r="B12" s="266" t="s">
        <v>963</v>
      </c>
      <c r="C12" s="269"/>
      <c r="D12" s="345"/>
      <c r="E12" s="345"/>
      <c r="F12" s="289"/>
      <c r="G12" s="267"/>
      <c r="H12" s="267"/>
      <c r="I12" s="267"/>
    </row>
    <row r="13" spans="1:9" ht="12.95" customHeight="1" x14ac:dyDescent="0.2">
      <c r="A13" s="265" t="s">
        <v>857</v>
      </c>
      <c r="B13" s="270"/>
      <c r="C13" s="267"/>
      <c r="D13" s="344"/>
      <c r="E13" s="344"/>
      <c r="F13" s="289"/>
      <c r="G13" s="267"/>
      <c r="H13" s="267"/>
      <c r="I13" s="267"/>
    </row>
    <row r="14" spans="1:9" ht="12.95" customHeight="1" x14ac:dyDescent="0.2">
      <c r="A14" s="265" t="s">
        <v>858</v>
      </c>
      <c r="B14" s="270"/>
      <c r="C14" s="267"/>
      <c r="D14" s="344"/>
      <c r="E14" s="344"/>
      <c r="F14" s="290"/>
      <c r="G14" s="267"/>
      <c r="H14" s="267"/>
      <c r="I14" s="267"/>
    </row>
    <row r="15" spans="1:9" ht="12.95" customHeight="1" x14ac:dyDescent="0.2">
      <c r="A15" s="265" t="s">
        <v>865</v>
      </c>
      <c r="B15" s="291"/>
      <c r="C15" s="269"/>
      <c r="D15" s="345"/>
      <c r="E15" s="345"/>
      <c r="F15" s="290"/>
      <c r="G15" s="267"/>
      <c r="H15" s="267"/>
      <c r="I15" s="267"/>
    </row>
    <row r="16" spans="1:9" ht="30" x14ac:dyDescent="0.2">
      <c r="A16" s="265" t="s">
        <v>866</v>
      </c>
      <c r="B16" s="270"/>
      <c r="C16" s="269"/>
      <c r="D16" s="345"/>
      <c r="E16" s="345"/>
      <c r="F16" s="289"/>
      <c r="G16" s="267"/>
      <c r="H16" s="267"/>
      <c r="I16" s="267"/>
    </row>
    <row r="17" spans="1:9" ht="12.95" customHeight="1" thickBot="1" x14ac:dyDescent="0.25">
      <c r="A17" s="285" t="s">
        <v>867</v>
      </c>
      <c r="B17" s="286"/>
      <c r="C17" s="292"/>
      <c r="D17" s="350"/>
      <c r="E17" s="350"/>
      <c r="F17" s="293" t="s">
        <v>728</v>
      </c>
      <c r="G17" s="294"/>
      <c r="H17" s="294"/>
      <c r="I17" s="294"/>
    </row>
    <row r="18" spans="1:9" ht="15.95" customHeight="1" thickBot="1" x14ac:dyDescent="0.25">
      <c r="A18" s="274" t="s">
        <v>868</v>
      </c>
      <c r="B18" s="275" t="s">
        <v>964</v>
      </c>
      <c r="C18" s="276">
        <f>+C7+C9+C10+C12+C13+C14+C15+C16+C17</f>
        <v>9999472</v>
      </c>
      <c r="D18" s="276">
        <f t="shared" ref="D18:E18" si="2">+D7+D9+D10+D12+D13+D14+D15+D16+D17</f>
        <v>15200739</v>
      </c>
      <c r="E18" s="276">
        <f t="shared" si="2"/>
        <v>25200211</v>
      </c>
      <c r="F18" s="275" t="s">
        <v>965</v>
      </c>
      <c r="G18" s="276">
        <f>+G7+G9+G11+G12+G13+G14+G15+G16+G17</f>
        <v>47391506</v>
      </c>
      <c r="H18" s="276">
        <f t="shared" ref="H18:I18" si="3">+H7+H9+H11+H12+H13+H14+H15+H16+H17</f>
        <v>13689174</v>
      </c>
      <c r="I18" s="276">
        <f t="shared" si="3"/>
        <v>61080680</v>
      </c>
    </row>
    <row r="19" spans="1:9" ht="12.95" customHeight="1" x14ac:dyDescent="0.2">
      <c r="A19" s="262" t="s">
        <v>915</v>
      </c>
      <c r="B19" s="295" t="s">
        <v>966</v>
      </c>
      <c r="C19" s="296">
        <f>+C20+C21+C22+C23+C24</f>
        <v>29999873</v>
      </c>
      <c r="D19" s="296">
        <f t="shared" ref="D19:E19" si="4">+D20+D21+D22+D23+D24</f>
        <v>0</v>
      </c>
      <c r="E19" s="296">
        <f t="shared" si="4"/>
        <v>29999873</v>
      </c>
      <c r="F19" s="280" t="s">
        <v>920</v>
      </c>
      <c r="G19" s="297"/>
      <c r="H19" s="297"/>
      <c r="I19" s="297"/>
    </row>
    <row r="20" spans="1:9" ht="12.95" customHeight="1" x14ac:dyDescent="0.2">
      <c r="A20" s="265" t="s">
        <v>918</v>
      </c>
      <c r="B20" s="298" t="s">
        <v>967</v>
      </c>
      <c r="C20" s="283">
        <v>29999873</v>
      </c>
      <c r="D20" s="347"/>
      <c r="E20" s="347">
        <v>29999873</v>
      </c>
      <c r="F20" s="280" t="s">
        <v>968</v>
      </c>
      <c r="G20" s="283"/>
      <c r="H20" s="283"/>
      <c r="I20" s="283"/>
    </row>
    <row r="21" spans="1:9" ht="12.95" customHeight="1" x14ac:dyDescent="0.2">
      <c r="A21" s="262" t="s">
        <v>921</v>
      </c>
      <c r="B21" s="298" t="s">
        <v>969</v>
      </c>
      <c r="C21" s="283"/>
      <c r="D21" s="347"/>
      <c r="E21" s="347"/>
      <c r="F21" s="280" t="s">
        <v>926</v>
      </c>
      <c r="G21" s="283"/>
      <c r="H21" s="283"/>
      <c r="I21" s="283"/>
    </row>
    <row r="22" spans="1:9" ht="12.95" customHeight="1" x14ac:dyDescent="0.2">
      <c r="A22" s="265" t="s">
        <v>924</v>
      </c>
      <c r="B22" s="298" t="s">
        <v>970</v>
      </c>
      <c r="C22" s="283"/>
      <c r="D22" s="347"/>
      <c r="E22" s="347"/>
      <c r="F22" s="280" t="s">
        <v>929</v>
      </c>
      <c r="G22" s="283"/>
      <c r="H22" s="283"/>
      <c r="I22" s="283"/>
    </row>
    <row r="23" spans="1:9" ht="12.95" customHeight="1" x14ac:dyDescent="0.2">
      <c r="A23" s="262" t="s">
        <v>927</v>
      </c>
      <c r="B23" s="298" t="s">
        <v>971</v>
      </c>
      <c r="C23" s="283"/>
      <c r="D23" s="348"/>
      <c r="E23" s="348"/>
      <c r="F23" s="278" t="s">
        <v>931</v>
      </c>
      <c r="G23" s="283"/>
      <c r="H23" s="283"/>
      <c r="I23" s="283"/>
    </row>
    <row r="24" spans="1:9" ht="12.95" customHeight="1" x14ac:dyDescent="0.2">
      <c r="A24" s="265" t="s">
        <v>930</v>
      </c>
      <c r="B24" s="299" t="s">
        <v>972</v>
      </c>
      <c r="C24" s="283"/>
      <c r="D24" s="347"/>
      <c r="E24" s="347"/>
      <c r="F24" s="280" t="s">
        <v>973</v>
      </c>
      <c r="G24" s="283"/>
      <c r="H24" s="283"/>
      <c r="I24" s="283"/>
    </row>
    <row r="25" spans="1:9" ht="12.95" customHeight="1" x14ac:dyDescent="0.2">
      <c r="A25" s="262" t="s">
        <v>932</v>
      </c>
      <c r="B25" s="300" t="s">
        <v>974</v>
      </c>
      <c r="C25" s="284">
        <f>+C26+C27+C28+C29+C30</f>
        <v>0</v>
      </c>
      <c r="D25" s="351"/>
      <c r="E25" s="351"/>
      <c r="F25" s="301" t="s">
        <v>975</v>
      </c>
      <c r="G25" s="283"/>
      <c r="H25" s="283"/>
      <c r="I25" s="283"/>
    </row>
    <row r="26" spans="1:9" ht="12.95" customHeight="1" x14ac:dyDescent="0.2">
      <c r="A26" s="265" t="s">
        <v>935</v>
      </c>
      <c r="B26" s="299" t="s">
        <v>976</v>
      </c>
      <c r="C26" s="283"/>
      <c r="D26" s="352"/>
      <c r="E26" s="352"/>
      <c r="F26" s="301" t="s">
        <v>977</v>
      </c>
      <c r="G26" s="283"/>
      <c r="H26" s="283"/>
      <c r="I26" s="283"/>
    </row>
    <row r="27" spans="1:9" ht="12.95" customHeight="1" x14ac:dyDescent="0.2">
      <c r="A27" s="262" t="s">
        <v>937</v>
      </c>
      <c r="B27" s="299" t="s">
        <v>978</v>
      </c>
      <c r="C27" s="283"/>
      <c r="D27" s="352"/>
      <c r="E27" s="352"/>
      <c r="F27" s="302"/>
      <c r="G27" s="283"/>
      <c r="H27" s="283"/>
      <c r="I27" s="283"/>
    </row>
    <row r="28" spans="1:9" ht="12.95" customHeight="1" x14ac:dyDescent="0.2">
      <c r="A28" s="265" t="s">
        <v>940</v>
      </c>
      <c r="B28" s="298" t="s">
        <v>979</v>
      </c>
      <c r="C28" s="283"/>
      <c r="D28" s="352"/>
      <c r="E28" s="352"/>
      <c r="F28" s="303"/>
      <c r="G28" s="283"/>
      <c r="H28" s="283"/>
      <c r="I28" s="283"/>
    </row>
    <row r="29" spans="1:9" ht="12.95" customHeight="1" x14ac:dyDescent="0.2">
      <c r="A29" s="262" t="s">
        <v>943</v>
      </c>
      <c r="B29" s="304" t="s">
        <v>980</v>
      </c>
      <c r="C29" s="283"/>
      <c r="D29" s="347"/>
      <c r="E29" s="347"/>
      <c r="F29" s="270"/>
      <c r="G29" s="283"/>
      <c r="H29" s="283"/>
      <c r="I29" s="283"/>
    </row>
    <row r="30" spans="1:9" ht="12.95" customHeight="1" thickBot="1" x14ac:dyDescent="0.25">
      <c r="A30" s="265" t="s">
        <v>945</v>
      </c>
      <c r="B30" s="305" t="s">
        <v>981</v>
      </c>
      <c r="C30" s="283"/>
      <c r="D30" s="352"/>
      <c r="E30" s="352"/>
      <c r="F30" s="303"/>
      <c r="G30" s="283"/>
      <c r="H30" s="283"/>
      <c r="I30" s="283"/>
    </row>
    <row r="31" spans="1:9" ht="21.75" customHeight="1" thickBot="1" x14ac:dyDescent="0.25">
      <c r="A31" s="274" t="s">
        <v>948</v>
      </c>
      <c r="B31" s="275" t="s">
        <v>982</v>
      </c>
      <c r="C31" s="276">
        <f>+C19+C25</f>
        <v>29999873</v>
      </c>
      <c r="D31" s="276">
        <f t="shared" ref="D31:E31" si="5">+D19+D25</f>
        <v>0</v>
      </c>
      <c r="E31" s="276">
        <f t="shared" si="5"/>
        <v>29999873</v>
      </c>
      <c r="F31" s="275" t="s">
        <v>983</v>
      </c>
      <c r="G31" s="276">
        <f>SUM(G19:G30)</f>
        <v>0</v>
      </c>
      <c r="H31" s="276">
        <f t="shared" ref="H31:I31" si="6">SUM(H19:H30)</f>
        <v>0</v>
      </c>
      <c r="I31" s="276">
        <f t="shared" si="6"/>
        <v>0</v>
      </c>
    </row>
    <row r="32" spans="1:9" ht="15.75" thickBot="1" x14ac:dyDescent="0.25">
      <c r="A32" s="274" t="s">
        <v>951</v>
      </c>
      <c r="B32" s="287" t="s">
        <v>984</v>
      </c>
      <c r="C32" s="288">
        <f>+C18+C31</f>
        <v>39999345</v>
      </c>
      <c r="D32" s="288">
        <f t="shared" ref="D32:E32" si="7">+D18+D31</f>
        <v>15200739</v>
      </c>
      <c r="E32" s="288">
        <f t="shared" si="7"/>
        <v>55200084</v>
      </c>
      <c r="F32" s="287" t="s">
        <v>985</v>
      </c>
      <c r="G32" s="288">
        <f>+G18+G31</f>
        <v>47391506</v>
      </c>
      <c r="H32" s="288">
        <f t="shared" ref="H32:I32" si="8">+H18+H31</f>
        <v>13689174</v>
      </c>
      <c r="I32" s="288">
        <f t="shared" si="8"/>
        <v>61080680</v>
      </c>
    </row>
    <row r="33" spans="1:9" ht="15.75" thickBot="1" x14ac:dyDescent="0.25">
      <c r="A33" s="274" t="s">
        <v>954</v>
      </c>
      <c r="B33" s="287" t="s">
        <v>952</v>
      </c>
      <c r="C33" s="288">
        <f>IF(C18-G18&lt;0,G18-C18,"-")</f>
        <v>37392034</v>
      </c>
      <c r="D33" s="288" t="str">
        <f t="shared" ref="D33:E33" si="9">IF(D18-H18&lt;0,H18-D18,"-")</f>
        <v>-</v>
      </c>
      <c r="E33" s="288">
        <f t="shared" si="9"/>
        <v>35880469</v>
      </c>
      <c r="F33" s="287" t="s">
        <v>953</v>
      </c>
      <c r="G33" s="288" t="str">
        <f>IF(C18-G18&gt;0,C18-G18,"-")</f>
        <v>-</v>
      </c>
      <c r="H33" s="288">
        <f t="shared" ref="H33:I33" si="10">IF(D18-H18&gt;0,D18-H18,"-")</f>
        <v>1511565</v>
      </c>
      <c r="I33" s="288" t="str">
        <f t="shared" si="10"/>
        <v>-</v>
      </c>
    </row>
    <row r="34" spans="1:9" ht="15.75" thickBot="1" x14ac:dyDescent="0.25">
      <c r="A34" s="274" t="s">
        <v>986</v>
      </c>
      <c r="B34" s="287" t="s">
        <v>955</v>
      </c>
      <c r="C34" s="288">
        <f>IF(C32-G32&lt;0,G32-C32,"-")</f>
        <v>7392161</v>
      </c>
      <c r="D34" s="288" t="str">
        <f t="shared" ref="D34:E34" si="11">IF(D32-H32&lt;0,H32-D32,"-")</f>
        <v>-</v>
      </c>
      <c r="E34" s="288">
        <f t="shared" si="11"/>
        <v>5880596</v>
      </c>
      <c r="F34" s="287" t="s">
        <v>956</v>
      </c>
      <c r="G34" s="288" t="str">
        <f>IF(C32-G32&gt;0,C32-G32,"-")</f>
        <v>-</v>
      </c>
      <c r="H34" s="288"/>
      <c r="I34" s="288" t="str">
        <f t="shared" ref="I34" si="12">IF(E32-I32&gt;0,E32-I32,"-")</f>
        <v>-</v>
      </c>
    </row>
  </sheetData>
  <mergeCells count="4">
    <mergeCell ref="A1:B1"/>
    <mergeCell ref="A4:A5"/>
    <mergeCell ref="F4:I4"/>
    <mergeCell ref="A2:I2"/>
  </mergeCells>
  <pageMargins left="0.25" right="0.25" top="0.75" bottom="0.75" header="0.3" footer="0.3"/>
  <pageSetup paperSize="9" scale="58" fitToHeight="0" orientation="portrait" r:id="rId1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opLeftCell="A10" zoomScaleNormal="100" workbookViewId="0">
      <selection activeCell="B7" sqref="B7:B10"/>
    </sheetView>
  </sheetViews>
  <sheetFormatPr defaultRowHeight="15" x14ac:dyDescent="0.2"/>
  <cols>
    <col min="1" max="1" width="31.44140625" style="317" customWidth="1"/>
    <col min="2" max="2" width="10.44140625" style="306" customWidth="1"/>
    <col min="3" max="4" width="12" style="306" customWidth="1"/>
    <col min="5" max="6" width="8.5546875" style="306" customWidth="1"/>
    <col min="7" max="7" width="9.21875" style="306" customWidth="1"/>
    <col min="8" max="8" width="8.88671875" style="306"/>
    <col min="9" max="9" width="13.109375" style="306" customWidth="1"/>
    <col min="10" max="10" width="8.88671875" style="306"/>
    <col min="11" max="11" width="13.5546875" style="306" customWidth="1"/>
    <col min="12" max="12" width="11.44140625" style="306" customWidth="1"/>
    <col min="13" max="13" width="15.109375" style="306" customWidth="1"/>
    <col min="14" max="14" width="13.6640625" style="306" customWidth="1"/>
    <col min="15" max="15" width="8.5546875" style="306" customWidth="1"/>
    <col min="16" max="253" width="8.88671875" style="306"/>
    <col min="254" max="254" width="31.44140625" style="306" customWidth="1"/>
    <col min="255" max="255" width="10.44140625" style="306" customWidth="1"/>
    <col min="256" max="256" width="10.88671875" style="306" customWidth="1"/>
    <col min="257" max="258" width="12" style="306" customWidth="1"/>
    <col min="259" max="259" width="11.109375" style="306" customWidth="1"/>
    <col min="260" max="260" width="12.5546875" style="306" customWidth="1"/>
    <col min="261" max="262" width="8.5546875" style="306" customWidth="1"/>
    <col min="263" max="263" width="9.21875" style="306" customWidth="1"/>
    <col min="264" max="509" width="8.88671875" style="306"/>
    <col min="510" max="510" width="31.44140625" style="306" customWidth="1"/>
    <col min="511" max="511" width="10.44140625" style="306" customWidth="1"/>
    <col min="512" max="512" width="10.88671875" style="306" customWidth="1"/>
    <col min="513" max="514" width="12" style="306" customWidth="1"/>
    <col min="515" max="515" width="11.109375" style="306" customWidth="1"/>
    <col min="516" max="516" width="12.5546875" style="306" customWidth="1"/>
    <col min="517" max="518" width="8.5546875" style="306" customWidth="1"/>
    <col min="519" max="519" width="9.21875" style="306" customWidth="1"/>
    <col min="520" max="765" width="8.88671875" style="306"/>
    <col min="766" max="766" width="31.44140625" style="306" customWidth="1"/>
    <col min="767" max="767" width="10.44140625" style="306" customWidth="1"/>
    <col min="768" max="768" width="10.88671875" style="306" customWidth="1"/>
    <col min="769" max="770" width="12" style="306" customWidth="1"/>
    <col min="771" max="771" width="11.109375" style="306" customWidth="1"/>
    <col min="772" max="772" width="12.5546875" style="306" customWidth="1"/>
    <col min="773" max="774" width="8.5546875" style="306" customWidth="1"/>
    <col min="775" max="775" width="9.21875" style="306" customWidth="1"/>
    <col min="776" max="1021" width="8.88671875" style="306"/>
    <col min="1022" max="1022" width="31.44140625" style="306" customWidth="1"/>
    <col min="1023" max="1023" width="10.44140625" style="306" customWidth="1"/>
    <col min="1024" max="1024" width="10.88671875" style="306" customWidth="1"/>
    <col min="1025" max="1026" width="12" style="306" customWidth="1"/>
    <col min="1027" max="1027" width="11.109375" style="306" customWidth="1"/>
    <col min="1028" max="1028" width="12.5546875" style="306" customWidth="1"/>
    <col min="1029" max="1030" width="8.5546875" style="306" customWidth="1"/>
    <col min="1031" max="1031" width="9.21875" style="306" customWidth="1"/>
    <col min="1032" max="1277" width="8.88671875" style="306"/>
    <col min="1278" max="1278" width="31.44140625" style="306" customWidth="1"/>
    <col min="1279" max="1279" width="10.44140625" style="306" customWidth="1"/>
    <col min="1280" max="1280" width="10.88671875" style="306" customWidth="1"/>
    <col min="1281" max="1282" width="12" style="306" customWidth="1"/>
    <col min="1283" max="1283" width="11.109375" style="306" customWidth="1"/>
    <col min="1284" max="1284" width="12.5546875" style="306" customWidth="1"/>
    <col min="1285" max="1286" width="8.5546875" style="306" customWidth="1"/>
    <col min="1287" max="1287" width="9.21875" style="306" customWidth="1"/>
    <col min="1288" max="1533" width="8.88671875" style="306"/>
    <col min="1534" max="1534" width="31.44140625" style="306" customWidth="1"/>
    <col min="1535" max="1535" width="10.44140625" style="306" customWidth="1"/>
    <col min="1536" max="1536" width="10.88671875" style="306" customWidth="1"/>
    <col min="1537" max="1538" width="12" style="306" customWidth="1"/>
    <col min="1539" max="1539" width="11.109375" style="306" customWidth="1"/>
    <col min="1540" max="1540" width="12.5546875" style="306" customWidth="1"/>
    <col min="1541" max="1542" width="8.5546875" style="306" customWidth="1"/>
    <col min="1543" max="1543" width="9.21875" style="306" customWidth="1"/>
    <col min="1544" max="1789" width="8.88671875" style="306"/>
    <col min="1790" max="1790" width="31.44140625" style="306" customWidth="1"/>
    <col min="1791" max="1791" width="10.44140625" style="306" customWidth="1"/>
    <col min="1792" max="1792" width="10.88671875" style="306" customWidth="1"/>
    <col min="1793" max="1794" width="12" style="306" customWidth="1"/>
    <col min="1795" max="1795" width="11.109375" style="306" customWidth="1"/>
    <col min="1796" max="1796" width="12.5546875" style="306" customWidth="1"/>
    <col min="1797" max="1798" width="8.5546875" style="306" customWidth="1"/>
    <col min="1799" max="1799" width="9.21875" style="306" customWidth="1"/>
    <col min="1800" max="2045" width="8.88671875" style="306"/>
    <col min="2046" max="2046" width="31.44140625" style="306" customWidth="1"/>
    <col min="2047" max="2047" width="10.44140625" style="306" customWidth="1"/>
    <col min="2048" max="2048" width="10.88671875" style="306" customWidth="1"/>
    <col min="2049" max="2050" width="12" style="306" customWidth="1"/>
    <col min="2051" max="2051" width="11.109375" style="306" customWidth="1"/>
    <col min="2052" max="2052" width="12.5546875" style="306" customWidth="1"/>
    <col min="2053" max="2054" width="8.5546875" style="306" customWidth="1"/>
    <col min="2055" max="2055" width="9.21875" style="306" customWidth="1"/>
    <col min="2056" max="2301" width="8.88671875" style="306"/>
    <col min="2302" max="2302" width="31.44140625" style="306" customWidth="1"/>
    <col min="2303" max="2303" width="10.44140625" style="306" customWidth="1"/>
    <col min="2304" max="2304" width="10.88671875" style="306" customWidth="1"/>
    <col min="2305" max="2306" width="12" style="306" customWidth="1"/>
    <col min="2307" max="2307" width="11.109375" style="306" customWidth="1"/>
    <col min="2308" max="2308" width="12.5546875" style="306" customWidth="1"/>
    <col min="2309" max="2310" width="8.5546875" style="306" customWidth="1"/>
    <col min="2311" max="2311" width="9.21875" style="306" customWidth="1"/>
    <col min="2312" max="2557" width="8.88671875" style="306"/>
    <col min="2558" max="2558" width="31.44140625" style="306" customWidth="1"/>
    <col min="2559" max="2559" width="10.44140625" style="306" customWidth="1"/>
    <col min="2560" max="2560" width="10.88671875" style="306" customWidth="1"/>
    <col min="2561" max="2562" width="12" style="306" customWidth="1"/>
    <col min="2563" max="2563" width="11.109375" style="306" customWidth="1"/>
    <col min="2564" max="2564" width="12.5546875" style="306" customWidth="1"/>
    <col min="2565" max="2566" width="8.5546875" style="306" customWidth="1"/>
    <col min="2567" max="2567" width="9.21875" style="306" customWidth="1"/>
    <col min="2568" max="2813" width="8.88671875" style="306"/>
    <col min="2814" max="2814" width="31.44140625" style="306" customWidth="1"/>
    <col min="2815" max="2815" width="10.44140625" style="306" customWidth="1"/>
    <col min="2816" max="2816" width="10.88671875" style="306" customWidth="1"/>
    <col min="2817" max="2818" width="12" style="306" customWidth="1"/>
    <col min="2819" max="2819" width="11.109375" style="306" customWidth="1"/>
    <col min="2820" max="2820" width="12.5546875" style="306" customWidth="1"/>
    <col min="2821" max="2822" width="8.5546875" style="306" customWidth="1"/>
    <col min="2823" max="2823" width="9.21875" style="306" customWidth="1"/>
    <col min="2824" max="3069" width="8.88671875" style="306"/>
    <col min="3070" max="3070" width="31.44140625" style="306" customWidth="1"/>
    <col min="3071" max="3071" width="10.44140625" style="306" customWidth="1"/>
    <col min="3072" max="3072" width="10.88671875" style="306" customWidth="1"/>
    <col min="3073" max="3074" width="12" style="306" customWidth="1"/>
    <col min="3075" max="3075" width="11.109375" style="306" customWidth="1"/>
    <col min="3076" max="3076" width="12.5546875" style="306" customWidth="1"/>
    <col min="3077" max="3078" width="8.5546875" style="306" customWidth="1"/>
    <col min="3079" max="3079" width="9.21875" style="306" customWidth="1"/>
    <col min="3080" max="3325" width="8.88671875" style="306"/>
    <col min="3326" max="3326" width="31.44140625" style="306" customWidth="1"/>
    <col min="3327" max="3327" width="10.44140625" style="306" customWidth="1"/>
    <col min="3328" max="3328" width="10.88671875" style="306" customWidth="1"/>
    <col min="3329" max="3330" width="12" style="306" customWidth="1"/>
    <col min="3331" max="3331" width="11.109375" style="306" customWidth="1"/>
    <col min="3332" max="3332" width="12.5546875" style="306" customWidth="1"/>
    <col min="3333" max="3334" width="8.5546875" style="306" customWidth="1"/>
    <col min="3335" max="3335" width="9.21875" style="306" customWidth="1"/>
    <col min="3336" max="3581" width="8.88671875" style="306"/>
    <col min="3582" max="3582" width="31.44140625" style="306" customWidth="1"/>
    <col min="3583" max="3583" width="10.44140625" style="306" customWidth="1"/>
    <col min="3584" max="3584" width="10.88671875" style="306" customWidth="1"/>
    <col min="3585" max="3586" width="12" style="306" customWidth="1"/>
    <col min="3587" max="3587" width="11.109375" style="306" customWidth="1"/>
    <col min="3588" max="3588" width="12.5546875" style="306" customWidth="1"/>
    <col min="3589" max="3590" width="8.5546875" style="306" customWidth="1"/>
    <col min="3591" max="3591" width="9.21875" style="306" customWidth="1"/>
    <col min="3592" max="3837" width="8.88671875" style="306"/>
    <col min="3838" max="3838" width="31.44140625" style="306" customWidth="1"/>
    <col min="3839" max="3839" width="10.44140625" style="306" customWidth="1"/>
    <col min="3840" max="3840" width="10.88671875" style="306" customWidth="1"/>
    <col min="3841" max="3842" width="12" style="306" customWidth="1"/>
    <col min="3843" max="3843" width="11.109375" style="306" customWidth="1"/>
    <col min="3844" max="3844" width="12.5546875" style="306" customWidth="1"/>
    <col min="3845" max="3846" width="8.5546875" style="306" customWidth="1"/>
    <col min="3847" max="3847" width="9.21875" style="306" customWidth="1"/>
    <col min="3848" max="4093" width="8.88671875" style="306"/>
    <col min="4094" max="4094" width="31.44140625" style="306" customWidth="1"/>
    <col min="4095" max="4095" width="10.44140625" style="306" customWidth="1"/>
    <col min="4096" max="4096" width="10.88671875" style="306" customWidth="1"/>
    <col min="4097" max="4098" width="12" style="306" customWidth="1"/>
    <col min="4099" max="4099" width="11.109375" style="306" customWidth="1"/>
    <col min="4100" max="4100" width="12.5546875" style="306" customWidth="1"/>
    <col min="4101" max="4102" width="8.5546875" style="306" customWidth="1"/>
    <col min="4103" max="4103" width="9.21875" style="306" customWidth="1"/>
    <col min="4104" max="4349" width="8.88671875" style="306"/>
    <col min="4350" max="4350" width="31.44140625" style="306" customWidth="1"/>
    <col min="4351" max="4351" width="10.44140625" style="306" customWidth="1"/>
    <col min="4352" max="4352" width="10.88671875" style="306" customWidth="1"/>
    <col min="4353" max="4354" width="12" style="306" customWidth="1"/>
    <col min="4355" max="4355" width="11.109375" style="306" customWidth="1"/>
    <col min="4356" max="4356" width="12.5546875" style="306" customWidth="1"/>
    <col min="4357" max="4358" width="8.5546875" style="306" customWidth="1"/>
    <col min="4359" max="4359" width="9.21875" style="306" customWidth="1"/>
    <col min="4360" max="4605" width="8.88671875" style="306"/>
    <col min="4606" max="4606" width="31.44140625" style="306" customWidth="1"/>
    <col min="4607" max="4607" width="10.44140625" style="306" customWidth="1"/>
    <col min="4608" max="4608" width="10.88671875" style="306" customWidth="1"/>
    <col min="4609" max="4610" width="12" style="306" customWidth="1"/>
    <col min="4611" max="4611" width="11.109375" style="306" customWidth="1"/>
    <col min="4612" max="4612" width="12.5546875" style="306" customWidth="1"/>
    <col min="4613" max="4614" width="8.5546875" style="306" customWidth="1"/>
    <col min="4615" max="4615" width="9.21875" style="306" customWidth="1"/>
    <col min="4616" max="4861" width="8.88671875" style="306"/>
    <col min="4862" max="4862" width="31.44140625" style="306" customWidth="1"/>
    <col min="4863" max="4863" width="10.44140625" style="306" customWidth="1"/>
    <col min="4864" max="4864" width="10.88671875" style="306" customWidth="1"/>
    <col min="4865" max="4866" width="12" style="306" customWidth="1"/>
    <col min="4867" max="4867" width="11.109375" style="306" customWidth="1"/>
    <col min="4868" max="4868" width="12.5546875" style="306" customWidth="1"/>
    <col min="4869" max="4870" width="8.5546875" style="306" customWidth="1"/>
    <col min="4871" max="4871" width="9.21875" style="306" customWidth="1"/>
    <col min="4872" max="5117" width="8.88671875" style="306"/>
    <col min="5118" max="5118" width="31.44140625" style="306" customWidth="1"/>
    <col min="5119" max="5119" width="10.44140625" style="306" customWidth="1"/>
    <col min="5120" max="5120" width="10.88671875" style="306" customWidth="1"/>
    <col min="5121" max="5122" width="12" style="306" customWidth="1"/>
    <col min="5123" max="5123" width="11.109375" style="306" customWidth="1"/>
    <col min="5124" max="5124" width="12.5546875" style="306" customWidth="1"/>
    <col min="5125" max="5126" width="8.5546875" style="306" customWidth="1"/>
    <col min="5127" max="5127" width="9.21875" style="306" customWidth="1"/>
    <col min="5128" max="5373" width="8.88671875" style="306"/>
    <col min="5374" max="5374" width="31.44140625" style="306" customWidth="1"/>
    <col min="5375" max="5375" width="10.44140625" style="306" customWidth="1"/>
    <col min="5376" max="5376" width="10.88671875" style="306" customWidth="1"/>
    <col min="5377" max="5378" width="12" style="306" customWidth="1"/>
    <col min="5379" max="5379" width="11.109375" style="306" customWidth="1"/>
    <col min="5380" max="5380" width="12.5546875" style="306" customWidth="1"/>
    <col min="5381" max="5382" width="8.5546875" style="306" customWidth="1"/>
    <col min="5383" max="5383" width="9.21875" style="306" customWidth="1"/>
    <col min="5384" max="5629" width="8.88671875" style="306"/>
    <col min="5630" max="5630" width="31.44140625" style="306" customWidth="1"/>
    <col min="5631" max="5631" width="10.44140625" style="306" customWidth="1"/>
    <col min="5632" max="5632" width="10.88671875" style="306" customWidth="1"/>
    <col min="5633" max="5634" width="12" style="306" customWidth="1"/>
    <col min="5635" max="5635" width="11.109375" style="306" customWidth="1"/>
    <col min="5636" max="5636" width="12.5546875" style="306" customWidth="1"/>
    <col min="5637" max="5638" width="8.5546875" style="306" customWidth="1"/>
    <col min="5639" max="5639" width="9.21875" style="306" customWidth="1"/>
    <col min="5640" max="5885" width="8.88671875" style="306"/>
    <col min="5886" max="5886" width="31.44140625" style="306" customWidth="1"/>
    <col min="5887" max="5887" width="10.44140625" style="306" customWidth="1"/>
    <col min="5888" max="5888" width="10.88671875" style="306" customWidth="1"/>
    <col min="5889" max="5890" width="12" style="306" customWidth="1"/>
    <col min="5891" max="5891" width="11.109375" style="306" customWidth="1"/>
    <col min="5892" max="5892" width="12.5546875" style="306" customWidth="1"/>
    <col min="5893" max="5894" width="8.5546875" style="306" customWidth="1"/>
    <col min="5895" max="5895" width="9.21875" style="306" customWidth="1"/>
    <col min="5896" max="6141" width="8.88671875" style="306"/>
    <col min="6142" max="6142" width="31.44140625" style="306" customWidth="1"/>
    <col min="6143" max="6143" width="10.44140625" style="306" customWidth="1"/>
    <col min="6144" max="6144" width="10.88671875" style="306" customWidth="1"/>
    <col min="6145" max="6146" width="12" style="306" customWidth="1"/>
    <col min="6147" max="6147" width="11.109375" style="306" customWidth="1"/>
    <col min="6148" max="6148" width="12.5546875" style="306" customWidth="1"/>
    <col min="6149" max="6150" width="8.5546875" style="306" customWidth="1"/>
    <col min="6151" max="6151" width="9.21875" style="306" customWidth="1"/>
    <col min="6152" max="6397" width="8.88671875" style="306"/>
    <col min="6398" max="6398" width="31.44140625" style="306" customWidth="1"/>
    <col min="6399" max="6399" width="10.44140625" style="306" customWidth="1"/>
    <col min="6400" max="6400" width="10.88671875" style="306" customWidth="1"/>
    <col min="6401" max="6402" width="12" style="306" customWidth="1"/>
    <col min="6403" max="6403" width="11.109375" style="306" customWidth="1"/>
    <col min="6404" max="6404" width="12.5546875" style="306" customWidth="1"/>
    <col min="6405" max="6406" width="8.5546875" style="306" customWidth="1"/>
    <col min="6407" max="6407" width="9.21875" style="306" customWidth="1"/>
    <col min="6408" max="6653" width="8.88671875" style="306"/>
    <col min="6654" max="6654" width="31.44140625" style="306" customWidth="1"/>
    <col min="6655" max="6655" width="10.44140625" style="306" customWidth="1"/>
    <col min="6656" max="6656" width="10.88671875" style="306" customWidth="1"/>
    <col min="6657" max="6658" width="12" style="306" customWidth="1"/>
    <col min="6659" max="6659" width="11.109375" style="306" customWidth="1"/>
    <col min="6660" max="6660" width="12.5546875" style="306" customWidth="1"/>
    <col min="6661" max="6662" width="8.5546875" style="306" customWidth="1"/>
    <col min="6663" max="6663" width="9.21875" style="306" customWidth="1"/>
    <col min="6664" max="6909" width="8.88671875" style="306"/>
    <col min="6910" max="6910" width="31.44140625" style="306" customWidth="1"/>
    <col min="6911" max="6911" width="10.44140625" style="306" customWidth="1"/>
    <col min="6912" max="6912" width="10.88671875" style="306" customWidth="1"/>
    <col min="6913" max="6914" width="12" style="306" customWidth="1"/>
    <col min="6915" max="6915" width="11.109375" style="306" customWidth="1"/>
    <col min="6916" max="6916" width="12.5546875" style="306" customWidth="1"/>
    <col min="6917" max="6918" width="8.5546875" style="306" customWidth="1"/>
    <col min="6919" max="6919" width="9.21875" style="306" customWidth="1"/>
    <col min="6920" max="7165" width="8.88671875" style="306"/>
    <col min="7166" max="7166" width="31.44140625" style="306" customWidth="1"/>
    <col min="7167" max="7167" width="10.44140625" style="306" customWidth="1"/>
    <col min="7168" max="7168" width="10.88671875" style="306" customWidth="1"/>
    <col min="7169" max="7170" width="12" style="306" customWidth="1"/>
    <col min="7171" max="7171" width="11.109375" style="306" customWidth="1"/>
    <col min="7172" max="7172" width="12.5546875" style="306" customWidth="1"/>
    <col min="7173" max="7174" width="8.5546875" style="306" customWidth="1"/>
    <col min="7175" max="7175" width="9.21875" style="306" customWidth="1"/>
    <col min="7176" max="7421" width="8.88671875" style="306"/>
    <col min="7422" max="7422" width="31.44140625" style="306" customWidth="1"/>
    <col min="7423" max="7423" width="10.44140625" style="306" customWidth="1"/>
    <col min="7424" max="7424" width="10.88671875" style="306" customWidth="1"/>
    <col min="7425" max="7426" width="12" style="306" customWidth="1"/>
    <col min="7427" max="7427" width="11.109375" style="306" customWidth="1"/>
    <col min="7428" max="7428" width="12.5546875" style="306" customWidth="1"/>
    <col min="7429" max="7430" width="8.5546875" style="306" customWidth="1"/>
    <col min="7431" max="7431" width="9.21875" style="306" customWidth="1"/>
    <col min="7432" max="7677" width="8.88671875" style="306"/>
    <col min="7678" max="7678" width="31.44140625" style="306" customWidth="1"/>
    <col min="7679" max="7679" width="10.44140625" style="306" customWidth="1"/>
    <col min="7680" max="7680" width="10.88671875" style="306" customWidth="1"/>
    <col min="7681" max="7682" width="12" style="306" customWidth="1"/>
    <col min="7683" max="7683" width="11.109375" style="306" customWidth="1"/>
    <col min="7684" max="7684" width="12.5546875" style="306" customWidth="1"/>
    <col min="7685" max="7686" width="8.5546875" style="306" customWidth="1"/>
    <col min="7687" max="7687" width="9.21875" style="306" customWidth="1"/>
    <col min="7688" max="7933" width="8.88671875" style="306"/>
    <col min="7934" max="7934" width="31.44140625" style="306" customWidth="1"/>
    <col min="7935" max="7935" width="10.44140625" style="306" customWidth="1"/>
    <col min="7936" max="7936" width="10.88671875" style="306" customWidth="1"/>
    <col min="7937" max="7938" width="12" style="306" customWidth="1"/>
    <col min="7939" max="7939" width="11.109375" style="306" customWidth="1"/>
    <col min="7940" max="7940" width="12.5546875" style="306" customWidth="1"/>
    <col min="7941" max="7942" width="8.5546875" style="306" customWidth="1"/>
    <col min="7943" max="7943" width="9.21875" style="306" customWidth="1"/>
    <col min="7944" max="8189" width="8.88671875" style="306"/>
    <col min="8190" max="8190" width="31.44140625" style="306" customWidth="1"/>
    <col min="8191" max="8191" width="10.44140625" style="306" customWidth="1"/>
    <col min="8192" max="8192" width="10.88671875" style="306" customWidth="1"/>
    <col min="8193" max="8194" width="12" style="306" customWidth="1"/>
    <col min="8195" max="8195" width="11.109375" style="306" customWidth="1"/>
    <col min="8196" max="8196" width="12.5546875" style="306" customWidth="1"/>
    <col min="8197" max="8198" width="8.5546875" style="306" customWidth="1"/>
    <col min="8199" max="8199" width="9.21875" style="306" customWidth="1"/>
    <col min="8200" max="8445" width="8.88671875" style="306"/>
    <col min="8446" max="8446" width="31.44140625" style="306" customWidth="1"/>
    <col min="8447" max="8447" width="10.44140625" style="306" customWidth="1"/>
    <col min="8448" max="8448" width="10.88671875" style="306" customWidth="1"/>
    <col min="8449" max="8450" width="12" style="306" customWidth="1"/>
    <col min="8451" max="8451" width="11.109375" style="306" customWidth="1"/>
    <col min="8452" max="8452" width="12.5546875" style="306" customWidth="1"/>
    <col min="8453" max="8454" width="8.5546875" style="306" customWidth="1"/>
    <col min="8455" max="8455" width="9.21875" style="306" customWidth="1"/>
    <col min="8456" max="8701" width="8.88671875" style="306"/>
    <col min="8702" max="8702" width="31.44140625" style="306" customWidth="1"/>
    <col min="8703" max="8703" width="10.44140625" style="306" customWidth="1"/>
    <col min="8704" max="8704" width="10.88671875" style="306" customWidth="1"/>
    <col min="8705" max="8706" width="12" style="306" customWidth="1"/>
    <col min="8707" max="8707" width="11.109375" style="306" customWidth="1"/>
    <col min="8708" max="8708" width="12.5546875" style="306" customWidth="1"/>
    <col min="8709" max="8710" width="8.5546875" style="306" customWidth="1"/>
    <col min="8711" max="8711" width="9.21875" style="306" customWidth="1"/>
    <col min="8712" max="8957" width="8.88671875" style="306"/>
    <col min="8958" max="8958" width="31.44140625" style="306" customWidth="1"/>
    <col min="8959" max="8959" width="10.44140625" style="306" customWidth="1"/>
    <col min="8960" max="8960" width="10.88671875" style="306" customWidth="1"/>
    <col min="8961" max="8962" width="12" style="306" customWidth="1"/>
    <col min="8963" max="8963" width="11.109375" style="306" customWidth="1"/>
    <col min="8964" max="8964" width="12.5546875" style="306" customWidth="1"/>
    <col min="8965" max="8966" width="8.5546875" style="306" customWidth="1"/>
    <col min="8967" max="8967" width="9.21875" style="306" customWidth="1"/>
    <col min="8968" max="9213" width="8.88671875" style="306"/>
    <col min="9214" max="9214" width="31.44140625" style="306" customWidth="1"/>
    <col min="9215" max="9215" width="10.44140625" style="306" customWidth="1"/>
    <col min="9216" max="9216" width="10.88671875" style="306" customWidth="1"/>
    <col min="9217" max="9218" width="12" style="306" customWidth="1"/>
    <col min="9219" max="9219" width="11.109375" style="306" customWidth="1"/>
    <col min="9220" max="9220" width="12.5546875" style="306" customWidth="1"/>
    <col min="9221" max="9222" width="8.5546875" style="306" customWidth="1"/>
    <col min="9223" max="9223" width="9.21875" style="306" customWidth="1"/>
    <col min="9224" max="9469" width="8.88671875" style="306"/>
    <col min="9470" max="9470" width="31.44140625" style="306" customWidth="1"/>
    <col min="9471" max="9471" width="10.44140625" style="306" customWidth="1"/>
    <col min="9472" max="9472" width="10.88671875" style="306" customWidth="1"/>
    <col min="9473" max="9474" width="12" style="306" customWidth="1"/>
    <col min="9475" max="9475" width="11.109375" style="306" customWidth="1"/>
    <col min="9476" max="9476" width="12.5546875" style="306" customWidth="1"/>
    <col min="9477" max="9478" width="8.5546875" style="306" customWidth="1"/>
    <col min="9479" max="9479" width="9.21875" style="306" customWidth="1"/>
    <col min="9480" max="9725" width="8.88671875" style="306"/>
    <col min="9726" max="9726" width="31.44140625" style="306" customWidth="1"/>
    <col min="9727" max="9727" width="10.44140625" style="306" customWidth="1"/>
    <col min="9728" max="9728" width="10.88671875" style="306" customWidth="1"/>
    <col min="9729" max="9730" width="12" style="306" customWidth="1"/>
    <col min="9731" max="9731" width="11.109375" style="306" customWidth="1"/>
    <col min="9732" max="9732" width="12.5546875" style="306" customWidth="1"/>
    <col min="9733" max="9734" width="8.5546875" style="306" customWidth="1"/>
    <col min="9735" max="9735" width="9.21875" style="306" customWidth="1"/>
    <col min="9736" max="9981" width="8.88671875" style="306"/>
    <col min="9982" max="9982" width="31.44140625" style="306" customWidth="1"/>
    <col min="9983" max="9983" width="10.44140625" style="306" customWidth="1"/>
    <col min="9984" max="9984" width="10.88671875" style="306" customWidth="1"/>
    <col min="9985" max="9986" width="12" style="306" customWidth="1"/>
    <col min="9987" max="9987" width="11.109375" style="306" customWidth="1"/>
    <col min="9988" max="9988" width="12.5546875" style="306" customWidth="1"/>
    <col min="9989" max="9990" width="8.5546875" style="306" customWidth="1"/>
    <col min="9991" max="9991" width="9.21875" style="306" customWidth="1"/>
    <col min="9992" max="10237" width="8.88671875" style="306"/>
    <col min="10238" max="10238" width="31.44140625" style="306" customWidth="1"/>
    <col min="10239" max="10239" width="10.44140625" style="306" customWidth="1"/>
    <col min="10240" max="10240" width="10.88671875" style="306" customWidth="1"/>
    <col min="10241" max="10242" width="12" style="306" customWidth="1"/>
    <col min="10243" max="10243" width="11.109375" style="306" customWidth="1"/>
    <col min="10244" max="10244" width="12.5546875" style="306" customWidth="1"/>
    <col min="10245" max="10246" width="8.5546875" style="306" customWidth="1"/>
    <col min="10247" max="10247" width="9.21875" style="306" customWidth="1"/>
    <col min="10248" max="10493" width="8.88671875" style="306"/>
    <col min="10494" max="10494" width="31.44140625" style="306" customWidth="1"/>
    <col min="10495" max="10495" width="10.44140625" style="306" customWidth="1"/>
    <col min="10496" max="10496" width="10.88671875" style="306" customWidth="1"/>
    <col min="10497" max="10498" width="12" style="306" customWidth="1"/>
    <col min="10499" max="10499" width="11.109375" style="306" customWidth="1"/>
    <col min="10500" max="10500" width="12.5546875" style="306" customWidth="1"/>
    <col min="10501" max="10502" width="8.5546875" style="306" customWidth="1"/>
    <col min="10503" max="10503" width="9.21875" style="306" customWidth="1"/>
    <col min="10504" max="10749" width="8.88671875" style="306"/>
    <col min="10750" max="10750" width="31.44140625" style="306" customWidth="1"/>
    <col min="10751" max="10751" width="10.44140625" style="306" customWidth="1"/>
    <col min="10752" max="10752" width="10.88671875" style="306" customWidth="1"/>
    <col min="10753" max="10754" width="12" style="306" customWidth="1"/>
    <col min="10755" max="10755" width="11.109375" style="306" customWidth="1"/>
    <col min="10756" max="10756" width="12.5546875" style="306" customWidth="1"/>
    <col min="10757" max="10758" width="8.5546875" style="306" customWidth="1"/>
    <col min="10759" max="10759" width="9.21875" style="306" customWidth="1"/>
    <col min="10760" max="11005" width="8.88671875" style="306"/>
    <col min="11006" max="11006" width="31.44140625" style="306" customWidth="1"/>
    <col min="11007" max="11007" width="10.44140625" style="306" customWidth="1"/>
    <col min="11008" max="11008" width="10.88671875" style="306" customWidth="1"/>
    <col min="11009" max="11010" width="12" style="306" customWidth="1"/>
    <col min="11011" max="11011" width="11.109375" style="306" customWidth="1"/>
    <col min="11012" max="11012" width="12.5546875" style="306" customWidth="1"/>
    <col min="11013" max="11014" width="8.5546875" style="306" customWidth="1"/>
    <col min="11015" max="11015" width="9.21875" style="306" customWidth="1"/>
    <col min="11016" max="11261" width="8.88671875" style="306"/>
    <col min="11262" max="11262" width="31.44140625" style="306" customWidth="1"/>
    <col min="11263" max="11263" width="10.44140625" style="306" customWidth="1"/>
    <col min="11264" max="11264" width="10.88671875" style="306" customWidth="1"/>
    <col min="11265" max="11266" width="12" style="306" customWidth="1"/>
    <col min="11267" max="11267" width="11.109375" style="306" customWidth="1"/>
    <col min="11268" max="11268" width="12.5546875" style="306" customWidth="1"/>
    <col min="11269" max="11270" width="8.5546875" style="306" customWidth="1"/>
    <col min="11271" max="11271" width="9.21875" style="306" customWidth="1"/>
    <col min="11272" max="11517" width="8.88671875" style="306"/>
    <col min="11518" max="11518" width="31.44140625" style="306" customWidth="1"/>
    <col min="11519" max="11519" width="10.44140625" style="306" customWidth="1"/>
    <col min="11520" max="11520" width="10.88671875" style="306" customWidth="1"/>
    <col min="11521" max="11522" width="12" style="306" customWidth="1"/>
    <col min="11523" max="11523" width="11.109375" style="306" customWidth="1"/>
    <col min="11524" max="11524" width="12.5546875" style="306" customWidth="1"/>
    <col min="11525" max="11526" width="8.5546875" style="306" customWidth="1"/>
    <col min="11527" max="11527" width="9.21875" style="306" customWidth="1"/>
    <col min="11528" max="11773" width="8.88671875" style="306"/>
    <col min="11774" max="11774" width="31.44140625" style="306" customWidth="1"/>
    <col min="11775" max="11775" width="10.44140625" style="306" customWidth="1"/>
    <col min="11776" max="11776" width="10.88671875" style="306" customWidth="1"/>
    <col min="11777" max="11778" width="12" style="306" customWidth="1"/>
    <col min="11779" max="11779" width="11.109375" style="306" customWidth="1"/>
    <col min="11780" max="11780" width="12.5546875" style="306" customWidth="1"/>
    <col min="11781" max="11782" width="8.5546875" style="306" customWidth="1"/>
    <col min="11783" max="11783" width="9.21875" style="306" customWidth="1"/>
    <col min="11784" max="12029" width="8.88671875" style="306"/>
    <col min="12030" max="12030" width="31.44140625" style="306" customWidth="1"/>
    <col min="12031" max="12031" width="10.44140625" style="306" customWidth="1"/>
    <col min="12032" max="12032" width="10.88671875" style="306" customWidth="1"/>
    <col min="12033" max="12034" width="12" style="306" customWidth="1"/>
    <col min="12035" max="12035" width="11.109375" style="306" customWidth="1"/>
    <col min="12036" max="12036" width="12.5546875" style="306" customWidth="1"/>
    <col min="12037" max="12038" width="8.5546875" style="306" customWidth="1"/>
    <col min="12039" max="12039" width="9.21875" style="306" customWidth="1"/>
    <col min="12040" max="12285" width="8.88671875" style="306"/>
    <col min="12286" max="12286" width="31.44140625" style="306" customWidth="1"/>
    <col min="12287" max="12287" width="10.44140625" style="306" customWidth="1"/>
    <col min="12288" max="12288" width="10.88671875" style="306" customWidth="1"/>
    <col min="12289" max="12290" width="12" style="306" customWidth="1"/>
    <col min="12291" max="12291" width="11.109375" style="306" customWidth="1"/>
    <col min="12292" max="12292" width="12.5546875" style="306" customWidth="1"/>
    <col min="12293" max="12294" width="8.5546875" style="306" customWidth="1"/>
    <col min="12295" max="12295" width="9.21875" style="306" customWidth="1"/>
    <col min="12296" max="12541" width="8.88671875" style="306"/>
    <col min="12542" max="12542" width="31.44140625" style="306" customWidth="1"/>
    <col min="12543" max="12543" width="10.44140625" style="306" customWidth="1"/>
    <col min="12544" max="12544" width="10.88671875" style="306" customWidth="1"/>
    <col min="12545" max="12546" width="12" style="306" customWidth="1"/>
    <col min="12547" max="12547" width="11.109375" style="306" customWidth="1"/>
    <col min="12548" max="12548" width="12.5546875" style="306" customWidth="1"/>
    <col min="12549" max="12550" width="8.5546875" style="306" customWidth="1"/>
    <col min="12551" max="12551" width="9.21875" style="306" customWidth="1"/>
    <col min="12552" max="12797" width="8.88671875" style="306"/>
    <col min="12798" max="12798" width="31.44140625" style="306" customWidth="1"/>
    <col min="12799" max="12799" width="10.44140625" style="306" customWidth="1"/>
    <col min="12800" max="12800" width="10.88671875" style="306" customWidth="1"/>
    <col min="12801" max="12802" width="12" style="306" customWidth="1"/>
    <col min="12803" max="12803" width="11.109375" style="306" customWidth="1"/>
    <col min="12804" max="12804" width="12.5546875" style="306" customWidth="1"/>
    <col min="12805" max="12806" width="8.5546875" style="306" customWidth="1"/>
    <col min="12807" max="12807" width="9.21875" style="306" customWidth="1"/>
    <col min="12808" max="13053" width="8.88671875" style="306"/>
    <col min="13054" max="13054" width="31.44140625" style="306" customWidth="1"/>
    <col min="13055" max="13055" width="10.44140625" style="306" customWidth="1"/>
    <col min="13056" max="13056" width="10.88671875" style="306" customWidth="1"/>
    <col min="13057" max="13058" width="12" style="306" customWidth="1"/>
    <col min="13059" max="13059" width="11.109375" style="306" customWidth="1"/>
    <col min="13060" max="13060" width="12.5546875" style="306" customWidth="1"/>
    <col min="13061" max="13062" width="8.5546875" style="306" customWidth="1"/>
    <col min="13063" max="13063" width="9.21875" style="306" customWidth="1"/>
    <col min="13064" max="13309" width="8.88671875" style="306"/>
    <col min="13310" max="13310" width="31.44140625" style="306" customWidth="1"/>
    <col min="13311" max="13311" width="10.44140625" style="306" customWidth="1"/>
    <col min="13312" max="13312" width="10.88671875" style="306" customWidth="1"/>
    <col min="13313" max="13314" width="12" style="306" customWidth="1"/>
    <col min="13315" max="13315" width="11.109375" style="306" customWidth="1"/>
    <col min="13316" max="13316" width="12.5546875" style="306" customWidth="1"/>
    <col min="13317" max="13318" width="8.5546875" style="306" customWidth="1"/>
    <col min="13319" max="13319" width="9.21875" style="306" customWidth="1"/>
    <col min="13320" max="13565" width="8.88671875" style="306"/>
    <col min="13566" max="13566" width="31.44140625" style="306" customWidth="1"/>
    <col min="13567" max="13567" width="10.44140625" style="306" customWidth="1"/>
    <col min="13568" max="13568" width="10.88671875" style="306" customWidth="1"/>
    <col min="13569" max="13570" width="12" style="306" customWidth="1"/>
    <col min="13571" max="13571" width="11.109375" style="306" customWidth="1"/>
    <col min="13572" max="13572" width="12.5546875" style="306" customWidth="1"/>
    <col min="13573" max="13574" width="8.5546875" style="306" customWidth="1"/>
    <col min="13575" max="13575" width="9.21875" style="306" customWidth="1"/>
    <col min="13576" max="13821" width="8.88671875" style="306"/>
    <col min="13822" max="13822" width="31.44140625" style="306" customWidth="1"/>
    <col min="13823" max="13823" width="10.44140625" style="306" customWidth="1"/>
    <col min="13824" max="13824" width="10.88671875" style="306" customWidth="1"/>
    <col min="13825" max="13826" width="12" style="306" customWidth="1"/>
    <col min="13827" max="13827" width="11.109375" style="306" customWidth="1"/>
    <col min="13828" max="13828" width="12.5546875" style="306" customWidth="1"/>
    <col min="13829" max="13830" width="8.5546875" style="306" customWidth="1"/>
    <col min="13831" max="13831" width="9.21875" style="306" customWidth="1"/>
    <col min="13832" max="14077" width="8.88671875" style="306"/>
    <col min="14078" max="14078" width="31.44140625" style="306" customWidth="1"/>
    <col min="14079" max="14079" width="10.44140625" style="306" customWidth="1"/>
    <col min="14080" max="14080" width="10.88671875" style="306" customWidth="1"/>
    <col min="14081" max="14082" width="12" style="306" customWidth="1"/>
    <col min="14083" max="14083" width="11.109375" style="306" customWidth="1"/>
    <col min="14084" max="14084" width="12.5546875" style="306" customWidth="1"/>
    <col min="14085" max="14086" width="8.5546875" style="306" customWidth="1"/>
    <col min="14087" max="14087" width="9.21875" style="306" customWidth="1"/>
    <col min="14088" max="14333" width="8.88671875" style="306"/>
    <col min="14334" max="14334" width="31.44140625" style="306" customWidth="1"/>
    <col min="14335" max="14335" width="10.44140625" style="306" customWidth="1"/>
    <col min="14336" max="14336" width="10.88671875" style="306" customWidth="1"/>
    <col min="14337" max="14338" width="12" style="306" customWidth="1"/>
    <col min="14339" max="14339" width="11.109375" style="306" customWidth="1"/>
    <col min="14340" max="14340" width="12.5546875" style="306" customWidth="1"/>
    <col min="14341" max="14342" width="8.5546875" style="306" customWidth="1"/>
    <col min="14343" max="14343" width="9.21875" style="306" customWidth="1"/>
    <col min="14344" max="14589" width="8.88671875" style="306"/>
    <col min="14590" max="14590" width="31.44140625" style="306" customWidth="1"/>
    <col min="14591" max="14591" width="10.44140625" style="306" customWidth="1"/>
    <col min="14592" max="14592" width="10.88671875" style="306" customWidth="1"/>
    <col min="14593" max="14594" width="12" style="306" customWidth="1"/>
    <col min="14595" max="14595" width="11.109375" style="306" customWidth="1"/>
    <col min="14596" max="14596" width="12.5546875" style="306" customWidth="1"/>
    <col min="14597" max="14598" width="8.5546875" style="306" customWidth="1"/>
    <col min="14599" max="14599" width="9.21875" style="306" customWidth="1"/>
    <col min="14600" max="14845" width="8.88671875" style="306"/>
    <col min="14846" max="14846" width="31.44140625" style="306" customWidth="1"/>
    <col min="14847" max="14847" width="10.44140625" style="306" customWidth="1"/>
    <col min="14848" max="14848" width="10.88671875" style="306" customWidth="1"/>
    <col min="14849" max="14850" width="12" style="306" customWidth="1"/>
    <col min="14851" max="14851" width="11.109375" style="306" customWidth="1"/>
    <col min="14852" max="14852" width="12.5546875" style="306" customWidth="1"/>
    <col min="14853" max="14854" width="8.5546875" style="306" customWidth="1"/>
    <col min="14855" max="14855" width="9.21875" style="306" customWidth="1"/>
    <col min="14856" max="15101" width="8.88671875" style="306"/>
    <col min="15102" max="15102" width="31.44140625" style="306" customWidth="1"/>
    <col min="15103" max="15103" width="10.44140625" style="306" customWidth="1"/>
    <col min="15104" max="15104" width="10.88671875" style="306" customWidth="1"/>
    <col min="15105" max="15106" width="12" style="306" customWidth="1"/>
    <col min="15107" max="15107" width="11.109375" style="306" customWidth="1"/>
    <col min="15108" max="15108" width="12.5546875" style="306" customWidth="1"/>
    <col min="15109" max="15110" width="8.5546875" style="306" customWidth="1"/>
    <col min="15111" max="15111" width="9.21875" style="306" customWidth="1"/>
    <col min="15112" max="15357" width="8.88671875" style="306"/>
    <col min="15358" max="15358" width="31.44140625" style="306" customWidth="1"/>
    <col min="15359" max="15359" width="10.44140625" style="306" customWidth="1"/>
    <col min="15360" max="15360" width="10.88671875" style="306" customWidth="1"/>
    <col min="15361" max="15362" width="12" style="306" customWidth="1"/>
    <col min="15363" max="15363" width="11.109375" style="306" customWidth="1"/>
    <col min="15364" max="15364" width="12.5546875" style="306" customWidth="1"/>
    <col min="15365" max="15366" width="8.5546875" style="306" customWidth="1"/>
    <col min="15367" max="15367" width="9.21875" style="306" customWidth="1"/>
    <col min="15368" max="15613" width="8.88671875" style="306"/>
    <col min="15614" max="15614" width="31.44140625" style="306" customWidth="1"/>
    <col min="15615" max="15615" width="10.44140625" style="306" customWidth="1"/>
    <col min="15616" max="15616" width="10.88671875" style="306" customWidth="1"/>
    <col min="15617" max="15618" width="12" style="306" customWidth="1"/>
    <col min="15619" max="15619" width="11.109375" style="306" customWidth="1"/>
    <col min="15620" max="15620" width="12.5546875" style="306" customWidth="1"/>
    <col min="15621" max="15622" width="8.5546875" style="306" customWidth="1"/>
    <col min="15623" max="15623" width="9.21875" style="306" customWidth="1"/>
    <col min="15624" max="15869" width="8.88671875" style="306"/>
    <col min="15870" max="15870" width="31.44140625" style="306" customWidth="1"/>
    <col min="15871" max="15871" width="10.44140625" style="306" customWidth="1"/>
    <col min="15872" max="15872" width="10.88671875" style="306" customWidth="1"/>
    <col min="15873" max="15874" width="12" style="306" customWidth="1"/>
    <col min="15875" max="15875" width="11.109375" style="306" customWidth="1"/>
    <col min="15876" max="15876" width="12.5546875" style="306" customWidth="1"/>
    <col min="15877" max="15878" width="8.5546875" style="306" customWidth="1"/>
    <col min="15879" max="15879" width="9.21875" style="306" customWidth="1"/>
    <col min="15880" max="16125" width="8.88671875" style="306"/>
    <col min="16126" max="16126" width="31.44140625" style="306" customWidth="1"/>
    <col min="16127" max="16127" width="10.44140625" style="306" customWidth="1"/>
    <col min="16128" max="16128" width="10.88671875" style="306" customWidth="1"/>
    <col min="16129" max="16130" width="12" style="306" customWidth="1"/>
    <col min="16131" max="16131" width="11.109375" style="306" customWidth="1"/>
    <col min="16132" max="16132" width="12.5546875" style="306" customWidth="1"/>
    <col min="16133" max="16134" width="8.5546875" style="306" customWidth="1"/>
    <col min="16135" max="16135" width="9.21875" style="306" customWidth="1"/>
    <col min="16136" max="16384" width="8.88671875" style="306"/>
  </cols>
  <sheetData>
    <row r="1" spans="1:6" x14ac:dyDescent="0.2">
      <c r="A1" s="203" t="s">
        <v>996</v>
      </c>
    </row>
    <row r="3" spans="1:6" ht="15.75" customHeight="1" x14ac:dyDescent="0.2">
      <c r="A3" s="456" t="s">
        <v>998</v>
      </c>
      <c r="B3" s="456"/>
      <c r="C3" s="456"/>
      <c r="D3" s="456"/>
      <c r="E3" s="456"/>
      <c r="F3" s="456"/>
    </row>
    <row r="4" spans="1:6" ht="15.75" thickBot="1" x14ac:dyDescent="0.3">
      <c r="A4" s="251"/>
      <c r="B4" s="250"/>
      <c r="C4" s="250"/>
      <c r="D4" s="307" t="str">
        <f>'[1]2.2.sz.mell  '!I2</f>
        <v>Forintban!</v>
      </c>
    </row>
    <row r="5" spans="1:6" s="308" customFormat="1" ht="36.75" thickBot="1" x14ac:dyDescent="0.25">
      <c r="A5" s="255" t="s">
        <v>987</v>
      </c>
      <c r="B5" s="256" t="s">
        <v>1020</v>
      </c>
      <c r="C5" s="256" t="s">
        <v>1042</v>
      </c>
      <c r="D5" s="256" t="s">
        <v>1024</v>
      </c>
      <c r="E5" s="256" t="s">
        <v>1017</v>
      </c>
      <c r="F5" s="256" t="s">
        <v>1062</v>
      </c>
    </row>
    <row r="6" spans="1:6" s="250" customFormat="1" ht="15.75" thickBot="1" x14ac:dyDescent="0.25">
      <c r="A6" s="309" t="s">
        <v>904</v>
      </c>
      <c r="B6" s="310" t="s">
        <v>817</v>
      </c>
      <c r="C6" s="310" t="s">
        <v>906</v>
      </c>
      <c r="D6" s="310" t="s">
        <v>988</v>
      </c>
      <c r="E6" s="310" t="s">
        <v>1018</v>
      </c>
      <c r="F6" s="310" t="s">
        <v>908</v>
      </c>
    </row>
    <row r="7" spans="1:6" x14ac:dyDescent="0.2">
      <c r="A7" s="311" t="s">
        <v>1032</v>
      </c>
      <c r="B7" s="312">
        <f>15054224+228600</f>
        <v>15282824</v>
      </c>
      <c r="C7" s="312"/>
      <c r="D7" s="312">
        <v>29999873</v>
      </c>
      <c r="E7" s="312">
        <v>228600</v>
      </c>
      <c r="F7" s="312">
        <f>SUM(D7:E7)</f>
        <v>30228473</v>
      </c>
    </row>
    <row r="8" spans="1:6" x14ac:dyDescent="0.2">
      <c r="A8" s="311" t="s">
        <v>1043</v>
      </c>
      <c r="B8" s="312">
        <v>8818372</v>
      </c>
      <c r="C8" s="312"/>
      <c r="D8" s="312">
        <v>9999472</v>
      </c>
      <c r="E8" s="312">
        <f>-1179250-1850</f>
        <v>-1181100</v>
      </c>
      <c r="F8" s="312">
        <f t="shared" ref="F8:F22" si="0">SUM(D8:E8)</f>
        <v>8818372</v>
      </c>
    </row>
    <row r="9" spans="1:6" x14ac:dyDescent="0.2">
      <c r="A9" s="311" t="s">
        <v>1066</v>
      </c>
      <c r="B9" s="312">
        <v>0</v>
      </c>
      <c r="C9" s="312"/>
      <c r="D9" s="312"/>
      <c r="E9" s="312">
        <v>15202589</v>
      </c>
      <c r="F9" s="312">
        <f t="shared" si="0"/>
        <v>15202589</v>
      </c>
    </row>
    <row r="10" spans="1:6" x14ac:dyDescent="0.2">
      <c r="A10" s="311" t="s">
        <v>1059</v>
      </c>
      <c r="B10" s="312">
        <v>104705</v>
      </c>
      <c r="C10" s="312"/>
      <c r="D10" s="312"/>
      <c r="E10" s="312">
        <v>104705</v>
      </c>
      <c r="F10" s="312">
        <f t="shared" si="0"/>
        <v>104705</v>
      </c>
    </row>
    <row r="11" spans="1:6" s="368" customFormat="1" x14ac:dyDescent="0.2">
      <c r="A11" s="366" t="s">
        <v>1044</v>
      </c>
      <c r="B11" s="367">
        <f>SUM(B7:B10)</f>
        <v>24205901</v>
      </c>
      <c r="C11" s="367">
        <f t="shared" ref="C11:F11" si="1">SUM(C7:C10)</f>
        <v>0</v>
      </c>
      <c r="D11" s="367">
        <f t="shared" si="1"/>
        <v>39999345</v>
      </c>
      <c r="E11" s="367">
        <f t="shared" si="1"/>
        <v>14354794</v>
      </c>
      <c r="F11" s="367">
        <f t="shared" si="1"/>
        <v>54354139</v>
      </c>
    </row>
    <row r="12" spans="1:6" x14ac:dyDescent="0.2">
      <c r="A12" s="311"/>
      <c r="B12" s="312"/>
      <c r="C12" s="312"/>
      <c r="D12" s="312"/>
      <c r="E12" s="312"/>
      <c r="F12" s="312">
        <f t="shared" si="0"/>
        <v>0</v>
      </c>
    </row>
    <row r="13" spans="1:6" x14ac:dyDescent="0.2">
      <c r="A13" s="311" t="s">
        <v>1060</v>
      </c>
      <c r="B13" s="312">
        <v>1179250</v>
      </c>
      <c r="C13" s="312"/>
      <c r="D13" s="312">
        <v>0</v>
      </c>
      <c r="E13" s="312">
        <v>1179250</v>
      </c>
      <c r="F13" s="312">
        <f t="shared" si="0"/>
        <v>1179250</v>
      </c>
    </row>
    <row r="14" spans="1:6" x14ac:dyDescent="0.2">
      <c r="A14" s="311" t="s">
        <v>1038</v>
      </c>
      <c r="B14" s="312"/>
      <c r="C14" s="312"/>
      <c r="D14" s="312">
        <v>2000000</v>
      </c>
      <c r="E14" s="312"/>
      <c r="F14" s="312">
        <f t="shared" si="0"/>
        <v>2000000</v>
      </c>
    </row>
    <row r="15" spans="1:6" x14ac:dyDescent="0.2">
      <c r="A15" s="311" t="s">
        <v>1045</v>
      </c>
      <c r="B15" s="312"/>
      <c r="C15" s="312"/>
      <c r="D15" s="312">
        <v>2000000</v>
      </c>
      <c r="E15" s="312">
        <v>-2000000</v>
      </c>
      <c r="F15" s="312">
        <f t="shared" si="0"/>
        <v>0</v>
      </c>
    </row>
    <row r="16" spans="1:6" x14ac:dyDescent="0.2">
      <c r="A16" s="311" t="s">
        <v>1046</v>
      </c>
      <c r="B16" s="312">
        <v>419100</v>
      </c>
      <c r="C16" s="312"/>
      <c r="D16" s="312">
        <v>500000</v>
      </c>
      <c r="E16" s="312">
        <v>-80900</v>
      </c>
      <c r="F16" s="312">
        <f t="shared" si="0"/>
        <v>419100</v>
      </c>
    </row>
    <row r="17" spans="1:6" x14ac:dyDescent="0.2">
      <c r="A17" s="311" t="s">
        <v>1047</v>
      </c>
      <c r="B17" s="312"/>
      <c r="C17" s="312"/>
      <c r="D17" s="312">
        <v>1000000</v>
      </c>
      <c r="E17" s="312"/>
      <c r="F17" s="312">
        <f t="shared" si="0"/>
        <v>1000000</v>
      </c>
    </row>
    <row r="18" spans="1:6" x14ac:dyDescent="0.2">
      <c r="A18" s="311" t="s">
        <v>1048</v>
      </c>
      <c r="B18" s="312"/>
      <c r="C18" s="312"/>
      <c r="D18" s="312">
        <v>250000</v>
      </c>
      <c r="E18" s="312"/>
      <c r="F18" s="312">
        <f t="shared" si="0"/>
        <v>250000</v>
      </c>
    </row>
    <row r="19" spans="1:6" x14ac:dyDescent="0.2">
      <c r="A19" s="311" t="s">
        <v>1049</v>
      </c>
      <c r="B19" s="312"/>
      <c r="C19" s="312"/>
      <c r="D19" s="312">
        <v>250000</v>
      </c>
      <c r="E19" s="312"/>
      <c r="F19" s="312">
        <f t="shared" si="0"/>
        <v>250000</v>
      </c>
    </row>
    <row r="20" spans="1:6" x14ac:dyDescent="0.2">
      <c r="A20" s="311" t="s">
        <v>1051</v>
      </c>
      <c r="B20" s="312">
        <v>945108</v>
      </c>
      <c r="C20" s="312"/>
      <c r="D20" s="312">
        <v>1134120</v>
      </c>
      <c r="E20" s="312"/>
      <c r="F20" s="312">
        <f t="shared" si="0"/>
        <v>1134120</v>
      </c>
    </row>
    <row r="21" spans="1:6" x14ac:dyDescent="0.2">
      <c r="A21" s="311" t="s">
        <v>1052</v>
      </c>
      <c r="B21" s="312">
        <v>258041</v>
      </c>
      <c r="C21" s="312"/>
      <c r="D21" s="312">
        <v>258041</v>
      </c>
      <c r="E21" s="312"/>
      <c r="F21" s="312">
        <f t="shared" si="0"/>
        <v>258041</v>
      </c>
    </row>
    <row r="22" spans="1:6" x14ac:dyDescent="0.2">
      <c r="A22" s="311" t="s">
        <v>1061</v>
      </c>
      <c r="B22" s="312">
        <v>236030</v>
      </c>
      <c r="C22" s="312"/>
      <c r="D22" s="312"/>
      <c r="E22" s="312">
        <v>236030</v>
      </c>
      <c r="F22" s="312">
        <f t="shared" si="0"/>
        <v>236030</v>
      </c>
    </row>
    <row r="23" spans="1:6" x14ac:dyDescent="0.2">
      <c r="A23" s="311" t="s">
        <v>1050</v>
      </c>
      <c r="B23" s="312">
        <f>SUM(B13:B22)</f>
        <v>3037529</v>
      </c>
      <c r="C23" s="312">
        <f t="shared" ref="C23:F23" si="2">SUM(C13:C22)</f>
        <v>0</v>
      </c>
      <c r="D23" s="312">
        <f t="shared" si="2"/>
        <v>7392161</v>
      </c>
      <c r="E23" s="312">
        <f t="shared" si="2"/>
        <v>-665620</v>
      </c>
      <c r="F23" s="312">
        <f t="shared" si="2"/>
        <v>6726541</v>
      </c>
    </row>
    <row r="24" spans="1:6" x14ac:dyDescent="0.2">
      <c r="A24" s="311"/>
      <c r="B24" s="312"/>
      <c r="C24" s="312"/>
      <c r="D24" s="312"/>
      <c r="E24" s="312"/>
      <c r="F24" s="312"/>
    </row>
    <row r="25" spans="1:6" x14ac:dyDescent="0.2">
      <c r="A25" s="311"/>
      <c r="B25" s="312"/>
      <c r="C25" s="312"/>
      <c r="D25" s="312"/>
      <c r="E25" s="312"/>
      <c r="F25" s="312"/>
    </row>
    <row r="26" spans="1:6" x14ac:dyDescent="0.2">
      <c r="A26" s="311"/>
      <c r="B26" s="312"/>
      <c r="C26" s="312"/>
      <c r="D26" s="312"/>
      <c r="E26" s="312"/>
      <c r="F26" s="312"/>
    </row>
    <row r="27" spans="1:6" ht="15.75" thickBot="1" x14ac:dyDescent="0.25">
      <c r="A27" s="272"/>
      <c r="B27" s="313"/>
      <c r="C27" s="313"/>
      <c r="D27" s="313"/>
      <c r="E27" s="313"/>
      <c r="F27" s="313"/>
    </row>
    <row r="28" spans="1:6" s="316" customFormat="1" ht="13.5" thickBot="1" x14ac:dyDescent="0.25">
      <c r="A28" s="314" t="s">
        <v>989</v>
      </c>
      <c r="B28" s="315">
        <f>B11+B23</f>
        <v>27243430</v>
      </c>
      <c r="C28" s="315">
        <f t="shared" ref="C28:F28" si="3">C11+C23</f>
        <v>0</v>
      </c>
      <c r="D28" s="315">
        <f t="shared" si="3"/>
        <v>47391506</v>
      </c>
      <c r="E28" s="315">
        <f t="shared" si="3"/>
        <v>13689174</v>
      </c>
      <c r="F28" s="315">
        <f t="shared" si="3"/>
        <v>61080680</v>
      </c>
    </row>
  </sheetData>
  <mergeCells count="1">
    <mergeCell ref="A3:F3"/>
  </mergeCells>
  <pageMargins left="0.25" right="0.25" top="0.75" bottom="0.75" header="0.3" footer="0.3"/>
  <pageSetup paperSize="9" scale="64" fitToHeight="0" orientation="portrait" r:id="rId1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"/>
  <sheetViews>
    <sheetView workbookViewId="0">
      <selection activeCell="D20" sqref="D20"/>
    </sheetView>
  </sheetViews>
  <sheetFormatPr defaultRowHeight="15" x14ac:dyDescent="0.2"/>
  <cols>
    <col min="1" max="1" width="34.6640625" bestFit="1" customWidth="1"/>
    <col min="2" max="2" width="14.5546875" style="338" bestFit="1" customWidth="1"/>
  </cols>
  <sheetData>
    <row r="1" spans="1:4" x14ac:dyDescent="0.2">
      <c r="A1" t="s">
        <v>1006</v>
      </c>
    </row>
    <row r="3" spans="1:4" x14ac:dyDescent="0.2">
      <c r="A3" t="s">
        <v>1007</v>
      </c>
      <c r="B3" s="338">
        <v>1200000</v>
      </c>
      <c r="C3" t="s">
        <v>750</v>
      </c>
      <c r="D3" t="s">
        <v>1010</v>
      </c>
    </row>
    <row r="4" spans="1:4" x14ac:dyDescent="0.2">
      <c r="A4" t="s">
        <v>1008</v>
      </c>
      <c r="B4" s="338">
        <v>1200000</v>
      </c>
      <c r="C4" t="s">
        <v>586</v>
      </c>
      <c r="D4" t="s">
        <v>1011</v>
      </c>
    </row>
    <row r="5" spans="1:4" x14ac:dyDescent="0.2">
      <c r="A5" t="s">
        <v>1009</v>
      </c>
      <c r="B5" s="338">
        <v>855000</v>
      </c>
      <c r="C5" t="s">
        <v>740</v>
      </c>
      <c r="D5" t="s">
        <v>1010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532"/>
  <sheetViews>
    <sheetView view="pageBreakPreview" topLeftCell="A277" zoomScaleNormal="100" zoomScaleSheetLayoutView="100" workbookViewId="0">
      <selection activeCell="C573" sqref="C573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  <col min="16" max="16" width="8.88671875" style="184"/>
  </cols>
  <sheetData>
    <row r="1" spans="1:16" ht="44.25" customHeight="1" x14ac:dyDescent="0.2">
      <c r="D1" s="416" t="s">
        <v>860</v>
      </c>
      <c r="E1" s="416"/>
      <c r="F1" s="416"/>
      <c r="G1" s="416"/>
      <c r="H1" s="416"/>
      <c r="I1" s="416"/>
      <c r="J1" s="416"/>
      <c r="K1" s="416"/>
    </row>
    <row r="2" spans="1:16" x14ac:dyDescent="0.2">
      <c r="C2" s="406" t="s">
        <v>871</v>
      </c>
      <c r="D2" s="406"/>
      <c r="E2" s="406"/>
      <c r="F2" s="406"/>
      <c r="G2" s="406"/>
      <c r="H2" s="406"/>
    </row>
    <row r="3" spans="1:16" x14ac:dyDescent="0.2">
      <c r="C3" s="405" t="s">
        <v>803</v>
      </c>
      <c r="D3" s="405"/>
      <c r="E3" s="405"/>
      <c r="F3" s="405"/>
      <c r="G3" s="405"/>
      <c r="H3" s="405"/>
    </row>
    <row r="4" spans="1:16" x14ac:dyDescent="0.2">
      <c r="D4" s="11"/>
    </row>
    <row r="5" spans="1:16" ht="15" customHeight="1" x14ac:dyDescent="0.2">
      <c r="A5" s="390" t="s">
        <v>0</v>
      </c>
      <c r="B5" s="396"/>
      <c r="C5" s="388" t="s">
        <v>832</v>
      </c>
      <c r="D5" s="387" t="s">
        <v>2</v>
      </c>
      <c r="E5" s="68"/>
      <c r="F5" s="427" t="s">
        <v>862</v>
      </c>
      <c r="G5" s="387" t="s">
        <v>851</v>
      </c>
      <c r="H5" s="387" t="s">
        <v>863</v>
      </c>
      <c r="I5" s="427" t="s">
        <v>864</v>
      </c>
      <c r="J5" s="427" t="s">
        <v>856</v>
      </c>
      <c r="K5" s="427" t="s">
        <v>869</v>
      </c>
      <c r="L5" s="387" t="s">
        <v>851</v>
      </c>
      <c r="M5" s="387" t="s">
        <v>863</v>
      </c>
      <c r="N5" s="427" t="s">
        <v>872</v>
      </c>
      <c r="O5" s="427" t="s">
        <v>856</v>
      </c>
      <c r="P5" s="427" t="s">
        <v>873</v>
      </c>
    </row>
    <row r="6" spans="1:16" ht="29.25" customHeight="1" x14ac:dyDescent="0.2">
      <c r="A6" s="391"/>
      <c r="B6" s="397"/>
      <c r="C6" s="389"/>
      <c r="D6" s="387"/>
      <c r="E6" s="68"/>
      <c r="F6" s="428"/>
      <c r="G6" s="387"/>
      <c r="H6" s="387"/>
      <c r="I6" s="428"/>
      <c r="J6" s="428"/>
      <c r="K6" s="428"/>
      <c r="L6" s="387"/>
      <c r="M6" s="387"/>
      <c r="N6" s="428"/>
      <c r="O6" s="428"/>
      <c r="P6" s="428"/>
    </row>
    <row r="7" spans="1:16" x14ac:dyDescent="0.2">
      <c r="A7" s="398" t="s">
        <v>3</v>
      </c>
      <c r="B7" s="399"/>
      <c r="C7" s="70" t="s">
        <v>4</v>
      </c>
      <c r="D7" s="67" t="s">
        <v>5</v>
      </c>
      <c r="E7" s="67"/>
      <c r="F7" s="163" t="s">
        <v>857</v>
      </c>
      <c r="G7" s="163" t="s">
        <v>858</v>
      </c>
      <c r="H7" s="163" t="s">
        <v>865</v>
      </c>
      <c r="I7" s="163" t="s">
        <v>866</v>
      </c>
      <c r="J7" s="132" t="s">
        <v>858</v>
      </c>
      <c r="K7" s="153" t="s">
        <v>857</v>
      </c>
      <c r="L7" s="191" t="s">
        <v>858</v>
      </c>
      <c r="M7" s="191" t="s">
        <v>865</v>
      </c>
      <c r="N7" s="191" t="s">
        <v>866</v>
      </c>
      <c r="O7" s="191" t="s">
        <v>867</v>
      </c>
      <c r="P7" s="191" t="s">
        <v>868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140">
        <v>0</v>
      </c>
      <c r="G8" s="140"/>
      <c r="H8" s="145">
        <f>SUM(F8:G8)</f>
        <v>0</v>
      </c>
      <c r="I8" s="140"/>
      <c r="J8" s="141" t="str">
        <f t="shared" ref="J8:J71" si="0">IF(H8=0," ",I8/H8)</f>
        <v xml:space="preserve"> </v>
      </c>
      <c r="K8" s="140">
        <v>0</v>
      </c>
      <c r="L8" s="179"/>
      <c r="M8" s="145">
        <f>SUM(K8:L8)</f>
        <v>0</v>
      </c>
      <c r="N8" s="179"/>
      <c r="O8" s="181" t="str">
        <f t="shared" ref="O8:O71" si="1">IF(M8=0," ",N8/M8)</f>
        <v xml:space="preserve"> </v>
      </c>
      <c r="P8" s="178"/>
    </row>
    <row r="9" spans="1:16" ht="25.5" x14ac:dyDescent="0.2">
      <c r="A9" s="392" t="s">
        <v>9</v>
      </c>
      <c r="B9" s="393"/>
      <c r="C9" s="3" t="s">
        <v>10</v>
      </c>
      <c r="D9" s="14" t="s">
        <v>11</v>
      </c>
      <c r="E9" s="14"/>
      <c r="F9" s="140">
        <v>0</v>
      </c>
      <c r="G9" s="140"/>
      <c r="H9" s="145">
        <f t="shared" ref="H9:H13" si="2">SUM(F9:G9)</f>
        <v>0</v>
      </c>
      <c r="I9" s="140"/>
      <c r="J9" s="141" t="str">
        <f t="shared" si="0"/>
        <v xml:space="preserve"> </v>
      </c>
      <c r="K9" s="140">
        <v>0</v>
      </c>
      <c r="L9" s="179"/>
      <c r="M9" s="145">
        <f t="shared" ref="M9:M72" si="3">SUM(K9:L9)</f>
        <v>0</v>
      </c>
      <c r="N9" s="179"/>
      <c r="O9" s="181" t="str">
        <f t="shared" si="1"/>
        <v xml:space="preserve"> </v>
      </c>
      <c r="P9" s="178"/>
    </row>
    <row r="10" spans="1:16" ht="25.5" x14ac:dyDescent="0.2">
      <c r="A10" s="392" t="s">
        <v>12</v>
      </c>
      <c r="B10" s="393"/>
      <c r="C10" s="3" t="s">
        <v>13</v>
      </c>
      <c r="D10" s="14" t="s">
        <v>14</v>
      </c>
      <c r="E10" s="14"/>
      <c r="F10" s="140">
        <v>191</v>
      </c>
      <c r="G10" s="140"/>
      <c r="H10" s="145">
        <f t="shared" si="2"/>
        <v>191</v>
      </c>
      <c r="I10" s="140"/>
      <c r="J10" s="141">
        <f t="shared" si="0"/>
        <v>0</v>
      </c>
      <c r="K10" s="140"/>
      <c r="L10" s="179"/>
      <c r="M10" s="145">
        <f t="shared" si="3"/>
        <v>0</v>
      </c>
      <c r="N10" s="179"/>
      <c r="O10" s="181" t="str">
        <f t="shared" si="1"/>
        <v xml:space="preserve"> </v>
      </c>
      <c r="P10" s="178"/>
    </row>
    <row r="11" spans="1:16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2"/>
        <v>0</v>
      </c>
      <c r="I11" s="140"/>
      <c r="J11" s="141" t="str">
        <f t="shared" si="0"/>
        <v xml:space="preserve"> </v>
      </c>
      <c r="K11" s="140">
        <v>0</v>
      </c>
      <c r="L11" s="179"/>
      <c r="M11" s="145">
        <f t="shared" si="3"/>
        <v>0</v>
      </c>
      <c r="N11" s="179"/>
      <c r="O11" s="181" t="str">
        <f t="shared" si="1"/>
        <v xml:space="preserve"> </v>
      </c>
      <c r="P11" s="178"/>
    </row>
    <row r="12" spans="1:16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2"/>
        <v>0</v>
      </c>
      <c r="I12" s="140"/>
      <c r="J12" s="141" t="str">
        <f t="shared" si="0"/>
        <v xml:space="preserve"> </v>
      </c>
      <c r="K12" s="140">
        <v>0</v>
      </c>
      <c r="L12" s="179"/>
      <c r="M12" s="145">
        <f t="shared" si="3"/>
        <v>0</v>
      </c>
      <c r="N12" s="179"/>
      <c r="O12" s="181" t="str">
        <f t="shared" si="1"/>
        <v xml:space="preserve"> </v>
      </c>
      <c r="P12" s="178"/>
    </row>
    <row r="13" spans="1:16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2"/>
        <v>0</v>
      </c>
      <c r="I13" s="140"/>
      <c r="J13" s="141" t="str">
        <f t="shared" si="0"/>
        <v xml:space="preserve"> </v>
      </c>
      <c r="K13" s="140">
        <v>0</v>
      </c>
      <c r="L13" s="179"/>
      <c r="M13" s="145">
        <f t="shared" si="3"/>
        <v>0</v>
      </c>
      <c r="N13" s="179"/>
      <c r="O13" s="181" t="str">
        <f t="shared" si="1"/>
        <v xml:space="preserve"> </v>
      </c>
      <c r="P13" s="178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I14" si="4">SUM(F8:F13)</f>
        <v>191</v>
      </c>
      <c r="G14" s="146">
        <f t="shared" si="4"/>
        <v>0</v>
      </c>
      <c r="H14" s="146">
        <f t="shared" si="4"/>
        <v>191</v>
      </c>
      <c r="I14" s="146">
        <f t="shared" si="4"/>
        <v>0</v>
      </c>
      <c r="J14" s="146">
        <f t="shared" ref="J14:P14" si="5">SUM(J8:J13)</f>
        <v>0</v>
      </c>
      <c r="K14" s="146">
        <f t="shared" si="5"/>
        <v>0</v>
      </c>
      <c r="L14" s="146">
        <f t="shared" si="5"/>
        <v>0</v>
      </c>
      <c r="M14" s="146">
        <f t="shared" si="5"/>
        <v>0</v>
      </c>
      <c r="N14" s="146">
        <f t="shared" si="5"/>
        <v>0</v>
      </c>
      <c r="O14" s="181" t="str">
        <f t="shared" si="1"/>
        <v xml:space="preserve"> </v>
      </c>
      <c r="P14" s="146">
        <f t="shared" si="5"/>
        <v>0</v>
      </c>
    </row>
    <row r="15" spans="1:16" hidden="1" x14ac:dyDescent="0.2">
      <c r="A15" s="392" t="s">
        <v>27</v>
      </c>
      <c r="B15" s="393"/>
      <c r="C15" s="3" t="s">
        <v>28</v>
      </c>
      <c r="D15" s="14" t="s">
        <v>29</v>
      </c>
      <c r="E15" s="14"/>
      <c r="F15" s="140">
        <v>0</v>
      </c>
      <c r="G15" s="140"/>
      <c r="H15" s="145">
        <f t="shared" ref="H15:H49" si="6">SUM(F15:G15)</f>
        <v>0</v>
      </c>
      <c r="I15" s="140"/>
      <c r="J15" s="141" t="str">
        <f t="shared" si="0"/>
        <v xml:space="preserve"> </v>
      </c>
      <c r="K15" s="140">
        <v>0</v>
      </c>
      <c r="L15" s="179"/>
      <c r="M15" s="145">
        <f t="shared" si="3"/>
        <v>0</v>
      </c>
      <c r="N15" s="179"/>
      <c r="O15" s="181" t="str">
        <f t="shared" si="1"/>
        <v xml:space="preserve"> </v>
      </c>
      <c r="P15" s="178"/>
    </row>
    <row r="16" spans="1:16" ht="25.5" hidden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6"/>
        <v>0</v>
      </c>
      <c r="I16" s="140"/>
      <c r="J16" s="141" t="str">
        <f t="shared" si="0"/>
        <v xml:space="preserve"> </v>
      </c>
      <c r="K16" s="140">
        <v>0</v>
      </c>
      <c r="L16" s="179"/>
      <c r="M16" s="145">
        <f t="shared" si="3"/>
        <v>0</v>
      </c>
      <c r="N16" s="179"/>
      <c r="O16" s="181" t="str">
        <f t="shared" si="1"/>
        <v xml:space="preserve"> </v>
      </c>
      <c r="P16" s="178"/>
    </row>
    <row r="17" spans="1:16" ht="25.5" hidden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6"/>
        <v>0</v>
      </c>
      <c r="I17" s="140"/>
      <c r="J17" s="141" t="str">
        <f t="shared" si="0"/>
        <v xml:space="preserve"> </v>
      </c>
      <c r="K17" s="140">
        <v>0</v>
      </c>
      <c r="L17" s="179"/>
      <c r="M17" s="145">
        <f t="shared" si="3"/>
        <v>0</v>
      </c>
      <c r="N17" s="179"/>
      <c r="O17" s="181" t="str">
        <f t="shared" si="1"/>
        <v xml:space="preserve"> </v>
      </c>
      <c r="P17" s="178"/>
    </row>
    <row r="18" spans="1:16" hidden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6"/>
        <v>0</v>
      </c>
      <c r="I18" s="140"/>
      <c r="J18" s="141" t="str">
        <f t="shared" si="0"/>
        <v xml:space="preserve"> </v>
      </c>
      <c r="K18" s="140">
        <v>0</v>
      </c>
      <c r="L18" s="179"/>
      <c r="M18" s="145">
        <f t="shared" si="3"/>
        <v>0</v>
      </c>
      <c r="N18" s="179"/>
      <c r="O18" s="181" t="str">
        <f t="shared" si="1"/>
        <v xml:space="preserve"> </v>
      </c>
      <c r="P18" s="178"/>
    </row>
    <row r="19" spans="1:16" hidden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6"/>
        <v>0</v>
      </c>
      <c r="I19" s="140"/>
      <c r="J19" s="141" t="str">
        <f t="shared" si="0"/>
        <v xml:space="preserve"> </v>
      </c>
      <c r="K19" s="140">
        <v>0</v>
      </c>
      <c r="L19" s="179"/>
      <c r="M19" s="145">
        <f t="shared" si="3"/>
        <v>0</v>
      </c>
      <c r="N19" s="179"/>
      <c r="O19" s="181" t="str">
        <f t="shared" si="1"/>
        <v xml:space="preserve"> </v>
      </c>
      <c r="P19" s="178"/>
    </row>
    <row r="20" spans="1:16" ht="25.5" hidden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6"/>
        <v>0</v>
      </c>
      <c r="I20" s="140"/>
      <c r="J20" s="141" t="str">
        <f t="shared" si="0"/>
        <v xml:space="preserve"> </v>
      </c>
      <c r="K20" s="140">
        <v>0</v>
      </c>
      <c r="L20" s="179"/>
      <c r="M20" s="145">
        <f t="shared" si="3"/>
        <v>0</v>
      </c>
      <c r="N20" s="179"/>
      <c r="O20" s="181" t="str">
        <f t="shared" si="1"/>
        <v xml:space="preserve"> </v>
      </c>
      <c r="P20" s="178"/>
    </row>
    <row r="21" spans="1:16" hidden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6"/>
        <v>0</v>
      </c>
      <c r="I21" s="140"/>
      <c r="J21" s="141" t="str">
        <f t="shared" si="0"/>
        <v xml:space="preserve"> </v>
      </c>
      <c r="K21" s="140">
        <v>0</v>
      </c>
      <c r="L21" s="179"/>
      <c r="M21" s="145">
        <f t="shared" si="3"/>
        <v>0</v>
      </c>
      <c r="N21" s="179"/>
      <c r="O21" s="181" t="str">
        <f t="shared" si="1"/>
        <v xml:space="preserve"> </v>
      </c>
      <c r="P21" s="178"/>
    </row>
    <row r="22" spans="1:16" hidden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6"/>
        <v>0</v>
      </c>
      <c r="I22" s="140"/>
      <c r="J22" s="141" t="str">
        <f t="shared" si="0"/>
        <v xml:space="preserve"> </v>
      </c>
      <c r="K22" s="140">
        <v>0</v>
      </c>
      <c r="L22" s="179"/>
      <c r="M22" s="145">
        <f t="shared" si="3"/>
        <v>0</v>
      </c>
      <c r="N22" s="179"/>
      <c r="O22" s="181" t="str">
        <f t="shared" si="1"/>
        <v xml:space="preserve"> </v>
      </c>
      <c r="P22" s="178"/>
    </row>
    <row r="23" spans="1:16" hidden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6"/>
        <v>0</v>
      </c>
      <c r="I23" s="140"/>
      <c r="J23" s="141" t="str">
        <f t="shared" si="0"/>
        <v xml:space="preserve"> </v>
      </c>
      <c r="K23" s="140">
        <v>0</v>
      </c>
      <c r="L23" s="179"/>
      <c r="M23" s="145">
        <f t="shared" si="3"/>
        <v>0</v>
      </c>
      <c r="N23" s="179"/>
      <c r="O23" s="181" t="str">
        <f t="shared" si="1"/>
        <v xml:space="preserve"> </v>
      </c>
      <c r="P23" s="178"/>
    </row>
    <row r="24" spans="1:16" hidden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6"/>
        <v>0</v>
      </c>
      <c r="I24" s="140"/>
      <c r="J24" s="141" t="str">
        <f t="shared" si="0"/>
        <v xml:space="preserve"> </v>
      </c>
      <c r="K24" s="140">
        <v>0</v>
      </c>
      <c r="L24" s="179"/>
      <c r="M24" s="145">
        <f t="shared" si="3"/>
        <v>0</v>
      </c>
      <c r="N24" s="179"/>
      <c r="O24" s="181" t="str">
        <f t="shared" si="1"/>
        <v xml:space="preserve"> </v>
      </c>
      <c r="P24" s="178"/>
    </row>
    <row r="25" spans="1:16" hidden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6"/>
        <v>0</v>
      </c>
      <c r="I25" s="140"/>
      <c r="J25" s="141" t="str">
        <f t="shared" si="0"/>
        <v xml:space="preserve"> </v>
      </c>
      <c r="K25" s="140">
        <v>0</v>
      </c>
      <c r="L25" s="179"/>
      <c r="M25" s="145">
        <f t="shared" si="3"/>
        <v>0</v>
      </c>
      <c r="N25" s="179"/>
      <c r="O25" s="181" t="str">
        <f t="shared" si="1"/>
        <v xml:space="preserve"> </v>
      </c>
      <c r="P25" s="178"/>
    </row>
    <row r="26" spans="1:16" hidden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6"/>
        <v>0</v>
      </c>
      <c r="I26" s="140"/>
      <c r="J26" s="141" t="str">
        <f t="shared" si="0"/>
        <v xml:space="preserve"> </v>
      </c>
      <c r="K26" s="140">
        <v>0</v>
      </c>
      <c r="L26" s="179"/>
      <c r="M26" s="145">
        <f t="shared" si="3"/>
        <v>0</v>
      </c>
      <c r="N26" s="179"/>
      <c r="O26" s="181" t="str">
        <f t="shared" si="1"/>
        <v xml:space="preserve"> </v>
      </c>
      <c r="P26" s="178"/>
    </row>
    <row r="27" spans="1:16" hidden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6"/>
        <v>0</v>
      </c>
      <c r="I27" s="140"/>
      <c r="J27" s="141" t="str">
        <f t="shared" si="0"/>
        <v xml:space="preserve"> </v>
      </c>
      <c r="K27" s="140">
        <v>0</v>
      </c>
      <c r="L27" s="179"/>
      <c r="M27" s="145">
        <f t="shared" si="3"/>
        <v>0</v>
      </c>
      <c r="N27" s="179"/>
      <c r="O27" s="181" t="str">
        <f t="shared" si="1"/>
        <v xml:space="preserve"> </v>
      </c>
      <c r="P27" s="178"/>
    </row>
    <row r="28" spans="1:16" ht="25.5" hidden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6"/>
        <v>0</v>
      </c>
      <c r="I28" s="140"/>
      <c r="J28" s="141" t="str">
        <f t="shared" si="0"/>
        <v xml:space="preserve"> </v>
      </c>
      <c r="K28" s="140">
        <v>0</v>
      </c>
      <c r="L28" s="179"/>
      <c r="M28" s="145">
        <f t="shared" si="3"/>
        <v>0</v>
      </c>
      <c r="N28" s="179"/>
      <c r="O28" s="181" t="str">
        <f t="shared" si="1"/>
        <v xml:space="preserve"> </v>
      </c>
      <c r="P28" s="178"/>
    </row>
    <row r="29" spans="1:16" hidden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6"/>
        <v>0</v>
      </c>
      <c r="I29" s="140"/>
      <c r="J29" s="141" t="str">
        <f t="shared" si="0"/>
        <v xml:space="preserve"> </v>
      </c>
      <c r="K29" s="140">
        <v>0</v>
      </c>
      <c r="L29" s="179"/>
      <c r="M29" s="145">
        <f t="shared" si="3"/>
        <v>0</v>
      </c>
      <c r="N29" s="179"/>
      <c r="O29" s="181" t="str">
        <f t="shared" si="1"/>
        <v xml:space="preserve"> </v>
      </c>
      <c r="P29" s="178"/>
    </row>
    <row r="30" spans="1:16" hidden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6"/>
        <v>0</v>
      </c>
      <c r="I30" s="140"/>
      <c r="J30" s="141" t="str">
        <f t="shared" si="0"/>
        <v xml:space="preserve"> </v>
      </c>
      <c r="K30" s="140">
        <v>0</v>
      </c>
      <c r="L30" s="179"/>
      <c r="M30" s="145">
        <f t="shared" si="3"/>
        <v>0</v>
      </c>
      <c r="N30" s="179"/>
      <c r="O30" s="181" t="str">
        <f t="shared" si="1"/>
        <v xml:space="preserve"> </v>
      </c>
      <c r="P30" s="178"/>
    </row>
    <row r="31" spans="1:16" ht="25.5" hidden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6"/>
        <v>0</v>
      </c>
      <c r="I31" s="140"/>
      <c r="J31" s="141" t="str">
        <f t="shared" si="0"/>
        <v xml:space="preserve"> </v>
      </c>
      <c r="K31" s="140">
        <v>0</v>
      </c>
      <c r="L31" s="179"/>
      <c r="M31" s="145">
        <f t="shared" si="3"/>
        <v>0</v>
      </c>
      <c r="N31" s="179"/>
      <c r="O31" s="181" t="str">
        <f t="shared" si="1"/>
        <v xml:space="preserve"> </v>
      </c>
      <c r="P31" s="178"/>
    </row>
    <row r="32" spans="1:16" hidden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6"/>
        <v>0</v>
      </c>
      <c r="I32" s="140"/>
      <c r="J32" s="141" t="str">
        <f t="shared" si="0"/>
        <v xml:space="preserve"> </v>
      </c>
      <c r="K32" s="140">
        <v>0</v>
      </c>
      <c r="L32" s="179"/>
      <c r="M32" s="145">
        <f t="shared" si="3"/>
        <v>0</v>
      </c>
      <c r="N32" s="179"/>
      <c r="O32" s="181" t="str">
        <f t="shared" si="1"/>
        <v xml:space="preserve"> </v>
      </c>
      <c r="P32" s="178"/>
    </row>
    <row r="33" spans="1:16" hidden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6"/>
        <v>0</v>
      </c>
      <c r="I33" s="140"/>
      <c r="J33" s="141" t="str">
        <f t="shared" si="0"/>
        <v xml:space="preserve"> </v>
      </c>
      <c r="K33" s="140">
        <v>0</v>
      </c>
      <c r="L33" s="179"/>
      <c r="M33" s="145">
        <f t="shared" si="3"/>
        <v>0</v>
      </c>
      <c r="N33" s="179"/>
      <c r="O33" s="181" t="str">
        <f t="shared" si="1"/>
        <v xml:space="preserve"> </v>
      </c>
      <c r="P33" s="178"/>
    </row>
    <row r="34" spans="1:16" hidden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6"/>
        <v>0</v>
      </c>
      <c r="I34" s="140"/>
      <c r="J34" s="141" t="str">
        <f t="shared" si="0"/>
        <v xml:space="preserve"> </v>
      </c>
      <c r="K34" s="140">
        <v>0</v>
      </c>
      <c r="L34" s="179"/>
      <c r="M34" s="145">
        <f t="shared" si="3"/>
        <v>0</v>
      </c>
      <c r="N34" s="179"/>
      <c r="O34" s="181" t="str">
        <f t="shared" si="1"/>
        <v xml:space="preserve"> </v>
      </c>
      <c r="P34" s="178"/>
    </row>
    <row r="35" spans="1:16" hidden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6"/>
        <v>0</v>
      </c>
      <c r="I35" s="140"/>
      <c r="J35" s="141" t="str">
        <f t="shared" si="0"/>
        <v xml:space="preserve"> </v>
      </c>
      <c r="K35" s="140">
        <v>0</v>
      </c>
      <c r="L35" s="179"/>
      <c r="M35" s="145">
        <f t="shared" si="3"/>
        <v>0</v>
      </c>
      <c r="N35" s="179"/>
      <c r="O35" s="181" t="str">
        <f t="shared" si="1"/>
        <v xml:space="preserve"> </v>
      </c>
      <c r="P35" s="178"/>
    </row>
    <row r="36" spans="1:16" hidden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6"/>
        <v>0</v>
      </c>
      <c r="I36" s="140"/>
      <c r="J36" s="141" t="str">
        <f t="shared" si="0"/>
        <v xml:space="preserve"> </v>
      </c>
      <c r="K36" s="140">
        <v>0</v>
      </c>
      <c r="L36" s="179"/>
      <c r="M36" s="145">
        <f t="shared" si="3"/>
        <v>0</v>
      </c>
      <c r="N36" s="179"/>
      <c r="O36" s="181" t="str">
        <f t="shared" si="1"/>
        <v xml:space="preserve"> </v>
      </c>
      <c r="P36" s="178"/>
    </row>
    <row r="37" spans="1:16" hidden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6"/>
        <v>0</v>
      </c>
      <c r="I37" s="140"/>
      <c r="J37" s="141" t="str">
        <f t="shared" si="0"/>
        <v xml:space="preserve"> </v>
      </c>
      <c r="K37" s="140">
        <v>0</v>
      </c>
      <c r="L37" s="179"/>
      <c r="M37" s="145">
        <f t="shared" si="3"/>
        <v>0</v>
      </c>
      <c r="N37" s="179"/>
      <c r="O37" s="181" t="str">
        <f t="shared" si="1"/>
        <v xml:space="preserve"> </v>
      </c>
      <c r="P37" s="178"/>
    </row>
    <row r="38" spans="1:16" hidden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6"/>
        <v>0</v>
      </c>
      <c r="I38" s="140"/>
      <c r="J38" s="141" t="str">
        <f t="shared" si="0"/>
        <v xml:space="preserve"> </v>
      </c>
      <c r="K38" s="140">
        <v>0</v>
      </c>
      <c r="L38" s="179"/>
      <c r="M38" s="145">
        <f t="shared" si="3"/>
        <v>0</v>
      </c>
      <c r="N38" s="179"/>
      <c r="O38" s="181" t="str">
        <f t="shared" si="1"/>
        <v xml:space="preserve"> </v>
      </c>
      <c r="P38" s="178"/>
    </row>
    <row r="39" spans="1:16" ht="25.5" hidden="1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0">
        <v>0</v>
      </c>
      <c r="G39" s="140"/>
      <c r="H39" s="145">
        <f t="shared" si="6"/>
        <v>0</v>
      </c>
      <c r="I39" s="140"/>
      <c r="J39" s="141" t="str">
        <f t="shared" si="0"/>
        <v xml:space="preserve"> </v>
      </c>
      <c r="K39" s="140">
        <v>0</v>
      </c>
      <c r="L39" s="179"/>
      <c r="M39" s="145">
        <f t="shared" si="3"/>
        <v>0</v>
      </c>
      <c r="N39" s="179"/>
      <c r="O39" s="181" t="str">
        <f t="shared" si="1"/>
        <v xml:space="preserve"> </v>
      </c>
      <c r="P39" s="179">
        <v>0</v>
      </c>
    </row>
    <row r="40" spans="1:16" hidden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40">
        <v>0</v>
      </c>
      <c r="G40" s="140"/>
      <c r="H40" s="145">
        <f t="shared" si="6"/>
        <v>0</v>
      </c>
      <c r="I40" s="140"/>
      <c r="J40" s="141" t="str">
        <f t="shared" si="0"/>
        <v xml:space="preserve"> </v>
      </c>
      <c r="K40" s="140">
        <v>0</v>
      </c>
      <c r="L40" s="179"/>
      <c r="M40" s="145">
        <f t="shared" si="3"/>
        <v>0</v>
      </c>
      <c r="N40" s="179"/>
      <c r="O40" s="181" t="str">
        <f t="shared" si="1"/>
        <v xml:space="preserve"> </v>
      </c>
      <c r="P40" s="178"/>
    </row>
    <row r="41" spans="1:16" hidden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6"/>
        <v>0</v>
      </c>
      <c r="I41" s="140"/>
      <c r="J41" s="141" t="str">
        <f t="shared" si="0"/>
        <v xml:space="preserve"> </v>
      </c>
      <c r="K41" s="140">
        <v>0</v>
      </c>
      <c r="L41" s="179"/>
      <c r="M41" s="145">
        <f t="shared" si="3"/>
        <v>0</v>
      </c>
      <c r="N41" s="179"/>
      <c r="O41" s="181" t="str">
        <f t="shared" si="1"/>
        <v xml:space="preserve"> </v>
      </c>
      <c r="P41" s="178"/>
    </row>
    <row r="42" spans="1:16" ht="25.5" hidden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6"/>
        <v>0</v>
      </c>
      <c r="I42" s="140"/>
      <c r="J42" s="141" t="str">
        <f t="shared" si="0"/>
        <v xml:space="preserve"> </v>
      </c>
      <c r="K42" s="140">
        <v>0</v>
      </c>
      <c r="L42" s="179"/>
      <c r="M42" s="145">
        <f t="shared" si="3"/>
        <v>0</v>
      </c>
      <c r="N42" s="179"/>
      <c r="O42" s="181" t="str">
        <f t="shared" si="1"/>
        <v xml:space="preserve"> </v>
      </c>
      <c r="P42" s="178"/>
    </row>
    <row r="43" spans="1:16" hidden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6"/>
        <v>0</v>
      </c>
      <c r="I43" s="140"/>
      <c r="J43" s="141" t="str">
        <f t="shared" si="0"/>
        <v xml:space="preserve"> </v>
      </c>
      <c r="K43" s="140">
        <v>0</v>
      </c>
      <c r="L43" s="179"/>
      <c r="M43" s="145">
        <f t="shared" si="3"/>
        <v>0</v>
      </c>
      <c r="N43" s="179"/>
      <c r="O43" s="181" t="str">
        <f t="shared" si="1"/>
        <v xml:space="preserve"> </v>
      </c>
      <c r="P43" s="178"/>
    </row>
    <row r="44" spans="1:16" hidden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6"/>
        <v>0</v>
      </c>
      <c r="I44" s="140"/>
      <c r="J44" s="141" t="str">
        <f t="shared" si="0"/>
        <v xml:space="preserve"> </v>
      </c>
      <c r="K44" s="140">
        <v>0</v>
      </c>
      <c r="L44" s="179"/>
      <c r="M44" s="145">
        <f t="shared" si="3"/>
        <v>0</v>
      </c>
      <c r="N44" s="179"/>
      <c r="O44" s="181" t="str">
        <f t="shared" si="1"/>
        <v xml:space="preserve"> </v>
      </c>
      <c r="P44" s="178"/>
    </row>
    <row r="45" spans="1:16" hidden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6"/>
        <v>0</v>
      </c>
      <c r="I45" s="140"/>
      <c r="J45" s="141" t="str">
        <f t="shared" si="0"/>
        <v xml:space="preserve"> </v>
      </c>
      <c r="K45" s="140">
        <v>0</v>
      </c>
      <c r="L45" s="179"/>
      <c r="M45" s="145">
        <f t="shared" si="3"/>
        <v>0</v>
      </c>
      <c r="N45" s="179"/>
      <c r="O45" s="181" t="str">
        <f t="shared" si="1"/>
        <v xml:space="preserve"> </v>
      </c>
      <c r="P45" s="178"/>
    </row>
    <row r="46" spans="1:16" hidden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6"/>
        <v>0</v>
      </c>
      <c r="I46" s="160"/>
      <c r="J46" s="141" t="str">
        <f t="shared" si="0"/>
        <v xml:space="preserve"> </v>
      </c>
      <c r="K46" s="140">
        <v>0</v>
      </c>
      <c r="L46" s="179"/>
      <c r="M46" s="145">
        <f t="shared" si="3"/>
        <v>0</v>
      </c>
      <c r="N46" s="179"/>
      <c r="O46" s="181" t="str">
        <f t="shared" si="1"/>
        <v xml:space="preserve"> </v>
      </c>
      <c r="P46" s="178"/>
    </row>
    <row r="47" spans="1:16" hidden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6"/>
        <v>0</v>
      </c>
      <c r="I47" s="140"/>
      <c r="J47" s="141" t="str">
        <f t="shared" si="0"/>
        <v xml:space="preserve"> </v>
      </c>
      <c r="K47" s="140">
        <v>0</v>
      </c>
      <c r="L47" s="179"/>
      <c r="M47" s="145">
        <f t="shared" si="3"/>
        <v>0</v>
      </c>
      <c r="N47" s="179"/>
      <c r="O47" s="181" t="str">
        <f t="shared" si="1"/>
        <v xml:space="preserve"> </v>
      </c>
      <c r="P47" s="178"/>
    </row>
    <row r="48" spans="1:16" hidden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6"/>
        <v>0</v>
      </c>
      <c r="I48" s="140"/>
      <c r="J48" s="141" t="str">
        <f t="shared" si="0"/>
        <v xml:space="preserve"> </v>
      </c>
      <c r="K48" s="140">
        <v>0</v>
      </c>
      <c r="L48" s="179"/>
      <c r="M48" s="145">
        <f t="shared" si="3"/>
        <v>0</v>
      </c>
      <c r="N48" s="179"/>
      <c r="O48" s="181" t="str">
        <f t="shared" si="1"/>
        <v xml:space="preserve"> </v>
      </c>
      <c r="P48" s="178"/>
    </row>
    <row r="49" spans="1:16" hidden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6"/>
        <v>0</v>
      </c>
      <c r="I49" s="140"/>
      <c r="J49" s="141" t="str">
        <f t="shared" si="0"/>
        <v xml:space="preserve"> </v>
      </c>
      <c r="K49" s="140">
        <v>0</v>
      </c>
      <c r="L49" s="179"/>
      <c r="M49" s="145">
        <f t="shared" si="3"/>
        <v>0</v>
      </c>
      <c r="N49" s="179"/>
      <c r="O49" s="181" t="str">
        <f t="shared" si="1"/>
        <v xml:space="preserve"> </v>
      </c>
      <c r="P49" s="178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I50" si="7">F14+F15+F16+F17+F28+F39</f>
        <v>191</v>
      </c>
      <c r="G50" s="146">
        <f t="shared" si="7"/>
        <v>0</v>
      </c>
      <c r="H50" s="146">
        <f t="shared" si="7"/>
        <v>191</v>
      </c>
      <c r="I50" s="146">
        <f t="shared" si="7"/>
        <v>0</v>
      </c>
      <c r="J50" s="146" t="e">
        <f t="shared" ref="J50:P50" si="8">J14+J15+J16+J17+J28+J39</f>
        <v>#VALUE!</v>
      </c>
      <c r="K50" s="146">
        <f t="shared" si="8"/>
        <v>0</v>
      </c>
      <c r="L50" s="146">
        <f t="shared" si="8"/>
        <v>0</v>
      </c>
      <c r="M50" s="146">
        <f t="shared" si="8"/>
        <v>0</v>
      </c>
      <c r="N50" s="146">
        <f t="shared" si="8"/>
        <v>0</v>
      </c>
      <c r="O50" s="181" t="str">
        <f t="shared" si="1"/>
        <v xml:space="preserve"> </v>
      </c>
      <c r="P50" s="146">
        <f t="shared" si="8"/>
        <v>0</v>
      </c>
    </row>
    <row r="51" spans="1:16" hidden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9">SUM(F51:G51)</f>
        <v>0</v>
      </c>
      <c r="I51" s="140"/>
      <c r="J51" s="141" t="str">
        <f t="shared" si="0"/>
        <v xml:space="preserve"> </v>
      </c>
      <c r="K51" s="140">
        <v>0</v>
      </c>
      <c r="L51" s="179"/>
      <c r="M51" s="145">
        <f t="shared" si="3"/>
        <v>0</v>
      </c>
      <c r="N51" s="179"/>
      <c r="O51" s="181" t="str">
        <f t="shared" si="1"/>
        <v xml:space="preserve"> </v>
      </c>
      <c r="P51" s="178"/>
    </row>
    <row r="52" spans="1:16" ht="25.5" hidden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9"/>
        <v>0</v>
      </c>
      <c r="I52" s="140"/>
      <c r="J52" s="141" t="str">
        <f t="shared" si="0"/>
        <v xml:space="preserve"> </v>
      </c>
      <c r="K52" s="140">
        <v>0</v>
      </c>
      <c r="L52" s="179"/>
      <c r="M52" s="145">
        <f t="shared" si="3"/>
        <v>0</v>
      </c>
      <c r="N52" s="179"/>
      <c r="O52" s="181" t="str">
        <f t="shared" si="1"/>
        <v xml:space="preserve"> </v>
      </c>
      <c r="P52" s="178"/>
    </row>
    <row r="53" spans="1:16" ht="25.5" hidden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9"/>
        <v>0</v>
      </c>
      <c r="I53" s="140"/>
      <c r="J53" s="141" t="str">
        <f t="shared" si="0"/>
        <v xml:space="preserve"> </v>
      </c>
      <c r="K53" s="140">
        <v>0</v>
      </c>
      <c r="L53" s="179"/>
      <c r="M53" s="145">
        <f t="shared" si="3"/>
        <v>0</v>
      </c>
      <c r="N53" s="179"/>
      <c r="O53" s="181" t="str">
        <f t="shared" si="1"/>
        <v xml:space="preserve"> </v>
      </c>
      <c r="P53" s="178"/>
    </row>
    <row r="54" spans="1:16" hidden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9"/>
        <v>0</v>
      </c>
      <c r="I54" s="140"/>
      <c r="J54" s="141" t="str">
        <f t="shared" si="0"/>
        <v xml:space="preserve"> </v>
      </c>
      <c r="K54" s="140">
        <v>0</v>
      </c>
      <c r="L54" s="179"/>
      <c r="M54" s="145">
        <f t="shared" si="3"/>
        <v>0</v>
      </c>
      <c r="N54" s="179"/>
      <c r="O54" s="181" t="str">
        <f t="shared" si="1"/>
        <v xml:space="preserve"> </v>
      </c>
      <c r="P54" s="178"/>
    </row>
    <row r="55" spans="1:16" hidden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9"/>
        <v>0</v>
      </c>
      <c r="I55" s="140"/>
      <c r="J55" s="141" t="str">
        <f t="shared" si="0"/>
        <v xml:space="preserve"> </v>
      </c>
      <c r="K55" s="140">
        <v>0</v>
      </c>
      <c r="L55" s="179"/>
      <c r="M55" s="145">
        <f t="shared" si="3"/>
        <v>0</v>
      </c>
      <c r="N55" s="179"/>
      <c r="O55" s="181" t="str">
        <f t="shared" si="1"/>
        <v xml:space="preserve"> </v>
      </c>
      <c r="P55" s="178"/>
    </row>
    <row r="56" spans="1:16" ht="25.5" hidden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9"/>
        <v>0</v>
      </c>
      <c r="I56" s="140"/>
      <c r="J56" s="141" t="str">
        <f t="shared" si="0"/>
        <v xml:space="preserve"> </v>
      </c>
      <c r="K56" s="140">
        <v>0</v>
      </c>
      <c r="L56" s="179"/>
      <c r="M56" s="145">
        <f t="shared" si="3"/>
        <v>0</v>
      </c>
      <c r="N56" s="179"/>
      <c r="O56" s="181" t="str">
        <f t="shared" si="1"/>
        <v xml:space="preserve"> </v>
      </c>
      <c r="P56" s="178"/>
    </row>
    <row r="57" spans="1:16" hidden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9"/>
        <v>0</v>
      </c>
      <c r="I57" s="140"/>
      <c r="J57" s="141" t="str">
        <f t="shared" si="0"/>
        <v xml:space="preserve"> </v>
      </c>
      <c r="K57" s="140">
        <v>0</v>
      </c>
      <c r="L57" s="179"/>
      <c r="M57" s="145">
        <f t="shared" si="3"/>
        <v>0</v>
      </c>
      <c r="N57" s="179"/>
      <c r="O57" s="181" t="str">
        <f t="shared" si="1"/>
        <v xml:space="preserve"> </v>
      </c>
      <c r="P57" s="178"/>
    </row>
    <row r="58" spans="1:16" hidden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9"/>
        <v>0</v>
      </c>
      <c r="I58" s="140"/>
      <c r="J58" s="141" t="str">
        <f t="shared" si="0"/>
        <v xml:space="preserve"> </v>
      </c>
      <c r="K58" s="140">
        <v>0</v>
      </c>
      <c r="L58" s="179"/>
      <c r="M58" s="145">
        <f t="shared" si="3"/>
        <v>0</v>
      </c>
      <c r="N58" s="179"/>
      <c r="O58" s="181" t="str">
        <f t="shared" si="1"/>
        <v xml:space="preserve"> </v>
      </c>
      <c r="P58" s="178"/>
    </row>
    <row r="59" spans="1:16" hidden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9"/>
        <v>0</v>
      </c>
      <c r="I59" s="140"/>
      <c r="J59" s="141" t="str">
        <f t="shared" si="0"/>
        <v xml:space="preserve"> </v>
      </c>
      <c r="K59" s="140">
        <v>0</v>
      </c>
      <c r="L59" s="179"/>
      <c r="M59" s="145">
        <f t="shared" si="3"/>
        <v>0</v>
      </c>
      <c r="N59" s="179"/>
      <c r="O59" s="181" t="str">
        <f t="shared" si="1"/>
        <v xml:space="preserve"> </v>
      </c>
      <c r="P59" s="178"/>
    </row>
    <row r="60" spans="1:16" hidden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9"/>
        <v>0</v>
      </c>
      <c r="I60" s="140"/>
      <c r="J60" s="141" t="str">
        <f t="shared" si="0"/>
        <v xml:space="preserve"> </v>
      </c>
      <c r="K60" s="140">
        <v>0</v>
      </c>
      <c r="L60" s="179"/>
      <c r="M60" s="145">
        <f t="shared" si="3"/>
        <v>0</v>
      </c>
      <c r="N60" s="179"/>
      <c r="O60" s="181" t="str">
        <f t="shared" si="1"/>
        <v xml:space="preserve"> </v>
      </c>
      <c r="P60" s="178"/>
    </row>
    <row r="61" spans="1:16" hidden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9"/>
        <v>0</v>
      </c>
      <c r="I61" s="140"/>
      <c r="J61" s="141" t="str">
        <f t="shared" si="0"/>
        <v xml:space="preserve"> </v>
      </c>
      <c r="K61" s="140">
        <v>0</v>
      </c>
      <c r="L61" s="179"/>
      <c r="M61" s="145">
        <f t="shared" si="3"/>
        <v>0</v>
      </c>
      <c r="N61" s="179"/>
      <c r="O61" s="181" t="str">
        <f t="shared" si="1"/>
        <v xml:space="preserve"> </v>
      </c>
      <c r="P61" s="178"/>
    </row>
    <row r="62" spans="1:16" hidden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9"/>
        <v>0</v>
      </c>
      <c r="I62" s="140"/>
      <c r="J62" s="141" t="str">
        <f t="shared" si="0"/>
        <v xml:space="preserve"> </v>
      </c>
      <c r="K62" s="140">
        <v>0</v>
      </c>
      <c r="L62" s="179"/>
      <c r="M62" s="145">
        <f t="shared" si="3"/>
        <v>0</v>
      </c>
      <c r="N62" s="179"/>
      <c r="O62" s="181" t="str">
        <f t="shared" si="1"/>
        <v xml:space="preserve"> </v>
      </c>
      <c r="P62" s="178"/>
    </row>
    <row r="63" spans="1:16" hidden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9"/>
        <v>0</v>
      </c>
      <c r="I63" s="140"/>
      <c r="J63" s="141" t="str">
        <f t="shared" si="0"/>
        <v xml:space="preserve"> </v>
      </c>
      <c r="K63" s="140">
        <v>0</v>
      </c>
      <c r="L63" s="179"/>
      <c r="M63" s="145">
        <f t="shared" si="3"/>
        <v>0</v>
      </c>
      <c r="N63" s="179"/>
      <c r="O63" s="181" t="str">
        <f t="shared" si="1"/>
        <v xml:space="preserve"> </v>
      </c>
      <c r="P63" s="178"/>
    </row>
    <row r="64" spans="1:16" ht="25.5" hidden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9"/>
        <v>0</v>
      </c>
      <c r="I64" s="140"/>
      <c r="J64" s="141" t="str">
        <f t="shared" si="0"/>
        <v xml:space="preserve"> </v>
      </c>
      <c r="K64" s="140">
        <v>0</v>
      </c>
      <c r="L64" s="179"/>
      <c r="M64" s="145">
        <f t="shared" si="3"/>
        <v>0</v>
      </c>
      <c r="N64" s="179"/>
      <c r="O64" s="181" t="str">
        <f t="shared" si="1"/>
        <v xml:space="preserve"> </v>
      </c>
      <c r="P64" s="178"/>
    </row>
    <row r="65" spans="1:16" hidden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9"/>
        <v>0</v>
      </c>
      <c r="I65" s="140"/>
      <c r="J65" s="141" t="str">
        <f t="shared" si="0"/>
        <v xml:space="preserve"> </v>
      </c>
      <c r="K65" s="140">
        <v>0</v>
      </c>
      <c r="L65" s="179"/>
      <c r="M65" s="145">
        <f t="shared" si="3"/>
        <v>0</v>
      </c>
      <c r="N65" s="179"/>
      <c r="O65" s="181" t="str">
        <f t="shared" si="1"/>
        <v xml:space="preserve"> </v>
      </c>
      <c r="P65" s="178"/>
    </row>
    <row r="66" spans="1:16" hidden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9"/>
        <v>0</v>
      </c>
      <c r="I66" s="140"/>
      <c r="J66" s="141" t="str">
        <f t="shared" si="0"/>
        <v xml:space="preserve"> </v>
      </c>
      <c r="K66" s="140">
        <v>0</v>
      </c>
      <c r="L66" s="179"/>
      <c r="M66" s="145">
        <f t="shared" si="3"/>
        <v>0</v>
      </c>
      <c r="N66" s="179"/>
      <c r="O66" s="181" t="str">
        <f t="shared" si="1"/>
        <v xml:space="preserve"> </v>
      </c>
      <c r="P66" s="178"/>
    </row>
    <row r="67" spans="1:16" ht="25.5" hidden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9"/>
        <v>0</v>
      </c>
      <c r="I67" s="140"/>
      <c r="J67" s="141" t="str">
        <f t="shared" si="0"/>
        <v xml:space="preserve"> </v>
      </c>
      <c r="K67" s="140">
        <v>0</v>
      </c>
      <c r="L67" s="179"/>
      <c r="M67" s="145">
        <f t="shared" si="3"/>
        <v>0</v>
      </c>
      <c r="N67" s="179"/>
      <c r="O67" s="181" t="str">
        <f t="shared" si="1"/>
        <v xml:space="preserve"> </v>
      </c>
      <c r="P67" s="178"/>
    </row>
    <row r="68" spans="1:16" hidden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9"/>
        <v>0</v>
      </c>
      <c r="I68" s="140"/>
      <c r="J68" s="141" t="str">
        <f t="shared" si="0"/>
        <v xml:space="preserve"> </v>
      </c>
      <c r="K68" s="140">
        <v>0</v>
      </c>
      <c r="L68" s="179"/>
      <c r="M68" s="145">
        <f t="shared" si="3"/>
        <v>0</v>
      </c>
      <c r="N68" s="179"/>
      <c r="O68" s="181" t="str">
        <f t="shared" si="1"/>
        <v xml:space="preserve"> </v>
      </c>
      <c r="P68" s="178"/>
    </row>
    <row r="69" spans="1:16" hidden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9"/>
        <v>0</v>
      </c>
      <c r="I69" s="140"/>
      <c r="J69" s="141" t="str">
        <f t="shared" si="0"/>
        <v xml:space="preserve"> </v>
      </c>
      <c r="K69" s="140">
        <v>0</v>
      </c>
      <c r="L69" s="179"/>
      <c r="M69" s="145">
        <f t="shared" si="3"/>
        <v>0</v>
      </c>
      <c r="N69" s="179"/>
      <c r="O69" s="181" t="str">
        <f t="shared" si="1"/>
        <v xml:space="preserve"> </v>
      </c>
      <c r="P69" s="178"/>
    </row>
    <row r="70" spans="1:16" hidden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9"/>
        <v>0</v>
      </c>
      <c r="I70" s="140"/>
      <c r="J70" s="141" t="str">
        <f t="shared" si="0"/>
        <v xml:space="preserve"> </v>
      </c>
      <c r="K70" s="140">
        <v>0</v>
      </c>
      <c r="L70" s="179"/>
      <c r="M70" s="145">
        <f t="shared" si="3"/>
        <v>0</v>
      </c>
      <c r="N70" s="179"/>
      <c r="O70" s="181" t="str">
        <f t="shared" si="1"/>
        <v xml:space="preserve"> </v>
      </c>
      <c r="P70" s="178"/>
    </row>
    <row r="71" spans="1:16" hidden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9"/>
        <v>0</v>
      </c>
      <c r="I71" s="140"/>
      <c r="J71" s="141" t="str">
        <f t="shared" si="0"/>
        <v xml:space="preserve"> </v>
      </c>
      <c r="K71" s="140">
        <v>0</v>
      </c>
      <c r="L71" s="179"/>
      <c r="M71" s="145">
        <f t="shared" si="3"/>
        <v>0</v>
      </c>
      <c r="N71" s="179"/>
      <c r="O71" s="181" t="str">
        <f t="shared" si="1"/>
        <v xml:space="preserve"> </v>
      </c>
      <c r="P71" s="178"/>
    </row>
    <row r="72" spans="1:16" hidden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9"/>
        <v>0</v>
      </c>
      <c r="I72" s="140"/>
      <c r="J72" s="141" t="str">
        <f t="shared" ref="J72:J135" si="10">IF(H72=0," ",I72/H72)</f>
        <v xml:space="preserve"> </v>
      </c>
      <c r="K72" s="140">
        <v>0</v>
      </c>
      <c r="L72" s="179"/>
      <c r="M72" s="145">
        <f t="shared" si="3"/>
        <v>0</v>
      </c>
      <c r="N72" s="179"/>
      <c r="O72" s="181" t="str">
        <f t="shared" ref="O72:O135" si="11">IF(M72=0," ",N72/M72)</f>
        <v xml:space="preserve"> </v>
      </c>
      <c r="P72" s="178"/>
    </row>
    <row r="73" spans="1:16" hidden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9"/>
        <v>0</v>
      </c>
      <c r="I73" s="140"/>
      <c r="J73" s="141" t="str">
        <f t="shared" si="10"/>
        <v xml:space="preserve"> </v>
      </c>
      <c r="K73" s="140">
        <v>0</v>
      </c>
      <c r="L73" s="179"/>
      <c r="M73" s="145">
        <f t="shared" ref="M73:M136" si="12">SUM(K73:L73)</f>
        <v>0</v>
      </c>
      <c r="N73" s="179"/>
      <c r="O73" s="181" t="str">
        <f t="shared" si="11"/>
        <v xml:space="preserve"> </v>
      </c>
      <c r="P73" s="178"/>
    </row>
    <row r="74" spans="1:16" hidden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9"/>
        <v>0</v>
      </c>
      <c r="I74" s="140"/>
      <c r="J74" s="141" t="str">
        <f t="shared" si="10"/>
        <v xml:space="preserve"> </v>
      </c>
      <c r="K74" s="140">
        <v>0</v>
      </c>
      <c r="L74" s="179"/>
      <c r="M74" s="145">
        <f t="shared" si="12"/>
        <v>0</v>
      </c>
      <c r="N74" s="179"/>
      <c r="O74" s="181" t="str">
        <f t="shared" si="11"/>
        <v xml:space="preserve"> </v>
      </c>
      <c r="P74" s="178"/>
    </row>
    <row r="75" spans="1:16" ht="25.5" hidden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9"/>
        <v>0</v>
      </c>
      <c r="I75" s="140"/>
      <c r="J75" s="141" t="str">
        <f t="shared" si="10"/>
        <v xml:space="preserve"> </v>
      </c>
      <c r="K75" s="140">
        <v>0</v>
      </c>
      <c r="L75" s="179"/>
      <c r="M75" s="145">
        <f t="shared" si="12"/>
        <v>0</v>
      </c>
      <c r="N75" s="179"/>
      <c r="O75" s="181" t="str">
        <f t="shared" si="11"/>
        <v xml:space="preserve"> </v>
      </c>
      <c r="P75" s="178"/>
    </row>
    <row r="76" spans="1:16" hidden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9"/>
        <v>0</v>
      </c>
      <c r="I76" s="140"/>
      <c r="J76" s="141" t="str">
        <f t="shared" si="10"/>
        <v xml:space="preserve"> </v>
      </c>
      <c r="K76" s="140">
        <v>0</v>
      </c>
      <c r="L76" s="179"/>
      <c r="M76" s="145">
        <f t="shared" si="12"/>
        <v>0</v>
      </c>
      <c r="N76" s="179"/>
      <c r="O76" s="181" t="str">
        <f t="shared" si="11"/>
        <v xml:space="preserve"> </v>
      </c>
      <c r="P76" s="178"/>
    </row>
    <row r="77" spans="1:16" hidden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9"/>
        <v>0</v>
      </c>
      <c r="I77" s="140"/>
      <c r="J77" s="141" t="str">
        <f t="shared" si="10"/>
        <v xml:space="preserve"> </v>
      </c>
      <c r="K77" s="140">
        <v>0</v>
      </c>
      <c r="L77" s="179"/>
      <c r="M77" s="145">
        <f t="shared" si="12"/>
        <v>0</v>
      </c>
      <c r="N77" s="179"/>
      <c r="O77" s="181" t="str">
        <f t="shared" si="11"/>
        <v xml:space="preserve"> </v>
      </c>
      <c r="P77" s="178"/>
    </row>
    <row r="78" spans="1:16" ht="25.5" hidden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9"/>
        <v>0</v>
      </c>
      <c r="I78" s="140"/>
      <c r="J78" s="141" t="str">
        <f t="shared" si="10"/>
        <v xml:space="preserve"> </v>
      </c>
      <c r="K78" s="140">
        <v>0</v>
      </c>
      <c r="L78" s="179"/>
      <c r="M78" s="145">
        <f t="shared" si="12"/>
        <v>0</v>
      </c>
      <c r="N78" s="179"/>
      <c r="O78" s="181" t="str">
        <f t="shared" si="11"/>
        <v xml:space="preserve"> </v>
      </c>
      <c r="P78" s="178"/>
    </row>
    <row r="79" spans="1:16" hidden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9"/>
        <v>0</v>
      </c>
      <c r="I79" s="140"/>
      <c r="J79" s="141" t="str">
        <f t="shared" si="10"/>
        <v xml:space="preserve"> </v>
      </c>
      <c r="K79" s="140">
        <v>0</v>
      </c>
      <c r="L79" s="179"/>
      <c r="M79" s="145">
        <f t="shared" si="12"/>
        <v>0</v>
      </c>
      <c r="N79" s="179"/>
      <c r="O79" s="181" t="str">
        <f t="shared" si="11"/>
        <v xml:space="preserve"> </v>
      </c>
      <c r="P79" s="178"/>
    </row>
    <row r="80" spans="1:16" hidden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9"/>
        <v>0</v>
      </c>
      <c r="I80" s="140"/>
      <c r="J80" s="141" t="str">
        <f t="shared" si="10"/>
        <v xml:space="preserve"> </v>
      </c>
      <c r="K80" s="140">
        <v>0</v>
      </c>
      <c r="L80" s="179"/>
      <c r="M80" s="145">
        <f t="shared" si="12"/>
        <v>0</v>
      </c>
      <c r="N80" s="179"/>
      <c r="O80" s="181" t="str">
        <f t="shared" si="11"/>
        <v xml:space="preserve"> </v>
      </c>
      <c r="P80" s="178"/>
    </row>
    <row r="81" spans="1:16" hidden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9"/>
        <v>0</v>
      </c>
      <c r="I81" s="140"/>
      <c r="J81" s="141" t="str">
        <f t="shared" si="10"/>
        <v xml:space="preserve"> </v>
      </c>
      <c r="K81" s="140">
        <v>0</v>
      </c>
      <c r="L81" s="179"/>
      <c r="M81" s="145">
        <f t="shared" si="12"/>
        <v>0</v>
      </c>
      <c r="N81" s="179"/>
      <c r="O81" s="181" t="str">
        <f t="shared" si="11"/>
        <v xml:space="preserve"> </v>
      </c>
      <c r="P81" s="178"/>
    </row>
    <row r="82" spans="1:16" hidden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9"/>
        <v>0</v>
      </c>
      <c r="I82" s="140"/>
      <c r="J82" s="141" t="str">
        <f t="shared" si="10"/>
        <v xml:space="preserve"> </v>
      </c>
      <c r="K82" s="140">
        <v>0</v>
      </c>
      <c r="L82" s="179"/>
      <c r="M82" s="145">
        <f t="shared" si="12"/>
        <v>0</v>
      </c>
      <c r="N82" s="179"/>
      <c r="O82" s="181" t="str">
        <f t="shared" si="11"/>
        <v xml:space="preserve"> </v>
      </c>
      <c r="P82" s="178"/>
    </row>
    <row r="83" spans="1:16" hidden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9"/>
        <v>0</v>
      </c>
      <c r="I83" s="140"/>
      <c r="J83" s="141" t="str">
        <f t="shared" si="10"/>
        <v xml:space="preserve"> </v>
      </c>
      <c r="K83" s="140">
        <v>0</v>
      </c>
      <c r="L83" s="179"/>
      <c r="M83" s="145">
        <f t="shared" si="12"/>
        <v>0</v>
      </c>
      <c r="N83" s="179"/>
      <c r="O83" s="181" t="str">
        <f t="shared" si="11"/>
        <v xml:space="preserve"> </v>
      </c>
      <c r="P83" s="178"/>
    </row>
    <row r="84" spans="1:16" hidden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9"/>
        <v>0</v>
      </c>
      <c r="I84" s="140"/>
      <c r="J84" s="141" t="str">
        <f t="shared" si="10"/>
        <v xml:space="preserve"> </v>
      </c>
      <c r="K84" s="140">
        <v>0</v>
      </c>
      <c r="L84" s="179"/>
      <c r="M84" s="145">
        <f t="shared" si="12"/>
        <v>0</v>
      </c>
      <c r="N84" s="179"/>
      <c r="O84" s="181" t="str">
        <f t="shared" si="11"/>
        <v xml:space="preserve"> </v>
      </c>
      <c r="P84" s="178"/>
    </row>
    <row r="85" spans="1:16" hidden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9"/>
        <v>0</v>
      </c>
      <c r="I85" s="140"/>
      <c r="J85" s="141" t="str">
        <f t="shared" si="10"/>
        <v xml:space="preserve"> </v>
      </c>
      <c r="K85" s="140">
        <v>0</v>
      </c>
      <c r="L85" s="179"/>
      <c r="M85" s="145">
        <f t="shared" si="12"/>
        <v>0</v>
      </c>
      <c r="N85" s="179"/>
      <c r="O85" s="181" t="str">
        <f t="shared" si="11"/>
        <v xml:space="preserve"> </v>
      </c>
      <c r="P85" s="178"/>
    </row>
    <row r="86" spans="1:16" ht="25.5" hidden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9"/>
        <v>0</v>
      </c>
      <c r="I86" s="140"/>
      <c r="J86" s="141" t="str">
        <f t="shared" si="10"/>
        <v xml:space="preserve"> </v>
      </c>
      <c r="K86" s="140">
        <v>0</v>
      </c>
      <c r="L86" s="179"/>
      <c r="M86" s="145">
        <f t="shared" si="12"/>
        <v>0</v>
      </c>
      <c r="N86" s="179"/>
      <c r="O86" s="181" t="str">
        <f t="shared" si="11"/>
        <v xml:space="preserve"> </v>
      </c>
      <c r="P86" s="178"/>
    </row>
    <row r="87" spans="1:16" hidden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9"/>
        <v>0</v>
      </c>
      <c r="I87" s="140"/>
      <c r="J87" s="141" t="str">
        <f t="shared" si="10"/>
        <v xml:space="preserve"> </v>
      </c>
      <c r="K87" s="140">
        <v>0</v>
      </c>
      <c r="L87" s="179"/>
      <c r="M87" s="145">
        <f t="shared" si="12"/>
        <v>0</v>
      </c>
      <c r="N87" s="179"/>
      <c r="O87" s="181" t="str">
        <f t="shared" si="11"/>
        <v xml:space="preserve"> </v>
      </c>
      <c r="P87" s="178"/>
    </row>
    <row r="88" spans="1:16" hidden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9"/>
        <v>0</v>
      </c>
      <c r="I88" s="140"/>
      <c r="J88" s="141" t="str">
        <f t="shared" si="10"/>
        <v xml:space="preserve"> </v>
      </c>
      <c r="K88" s="140">
        <v>0</v>
      </c>
      <c r="L88" s="179"/>
      <c r="M88" s="145">
        <f t="shared" si="12"/>
        <v>0</v>
      </c>
      <c r="N88" s="179"/>
      <c r="O88" s="181" t="str">
        <f t="shared" si="11"/>
        <v xml:space="preserve"> </v>
      </c>
      <c r="P88" s="178"/>
    </row>
    <row r="89" spans="1:16" ht="25.5" hidden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9"/>
        <v>0</v>
      </c>
      <c r="I89" s="140"/>
      <c r="J89" s="141" t="str">
        <f t="shared" si="10"/>
        <v xml:space="preserve"> </v>
      </c>
      <c r="K89" s="140">
        <v>0</v>
      </c>
      <c r="L89" s="179"/>
      <c r="M89" s="145">
        <f t="shared" si="12"/>
        <v>0</v>
      </c>
      <c r="N89" s="179"/>
      <c r="O89" s="181" t="str">
        <f t="shared" si="11"/>
        <v xml:space="preserve"> </v>
      </c>
      <c r="P89" s="178"/>
    </row>
    <row r="90" spans="1:16" ht="25.5" hidden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9"/>
        <v>0</v>
      </c>
      <c r="I90" s="140"/>
      <c r="J90" s="141" t="str">
        <f t="shared" si="10"/>
        <v xml:space="preserve"> </v>
      </c>
      <c r="K90" s="140">
        <v>0</v>
      </c>
      <c r="L90" s="179"/>
      <c r="M90" s="145">
        <f t="shared" si="12"/>
        <v>0</v>
      </c>
      <c r="N90" s="179"/>
      <c r="O90" s="181" t="str">
        <f t="shared" si="11"/>
        <v xml:space="preserve"> </v>
      </c>
      <c r="P90" s="178"/>
    </row>
    <row r="91" spans="1:16" hidden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9"/>
        <v>0</v>
      </c>
      <c r="I91" s="140"/>
      <c r="J91" s="141" t="str">
        <f t="shared" si="10"/>
        <v xml:space="preserve"> </v>
      </c>
      <c r="K91" s="140">
        <v>0</v>
      </c>
      <c r="L91" s="179"/>
      <c r="M91" s="145">
        <f t="shared" si="12"/>
        <v>0</v>
      </c>
      <c r="N91" s="179"/>
      <c r="O91" s="181" t="str">
        <f t="shared" si="11"/>
        <v xml:space="preserve"> </v>
      </c>
      <c r="P91" s="178"/>
    </row>
    <row r="92" spans="1:16" hidden="1" x14ac:dyDescent="0.2">
      <c r="A92" s="400">
        <v>85</v>
      </c>
      <c r="B92" s="401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9"/>
        <v>0</v>
      </c>
      <c r="I92" s="140"/>
      <c r="J92" s="141" t="str">
        <f t="shared" si="10"/>
        <v xml:space="preserve"> </v>
      </c>
      <c r="K92" s="140">
        <v>0</v>
      </c>
      <c r="L92" s="179"/>
      <c r="M92" s="145">
        <f t="shared" si="12"/>
        <v>0</v>
      </c>
      <c r="N92" s="179"/>
      <c r="O92" s="181" t="str">
        <f t="shared" si="11"/>
        <v xml:space="preserve"> </v>
      </c>
      <c r="P92" s="178"/>
    </row>
    <row r="93" spans="1:16" hidden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9"/>
        <v>0</v>
      </c>
      <c r="I93" s="140"/>
      <c r="J93" s="141" t="str">
        <f t="shared" si="10"/>
        <v xml:space="preserve"> </v>
      </c>
      <c r="K93" s="140">
        <v>0</v>
      </c>
      <c r="L93" s="179"/>
      <c r="M93" s="145">
        <f t="shared" si="12"/>
        <v>0</v>
      </c>
      <c r="N93" s="179"/>
      <c r="O93" s="181" t="str">
        <f t="shared" si="11"/>
        <v xml:space="preserve"> </v>
      </c>
      <c r="P93" s="178"/>
    </row>
    <row r="94" spans="1:16" hidden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9"/>
        <v>0</v>
      </c>
      <c r="I94" s="140"/>
      <c r="J94" s="141" t="str">
        <f t="shared" si="10"/>
        <v xml:space="preserve"> </v>
      </c>
      <c r="K94" s="140">
        <v>0</v>
      </c>
      <c r="L94" s="179"/>
      <c r="M94" s="145">
        <f t="shared" si="12"/>
        <v>0</v>
      </c>
      <c r="N94" s="179"/>
      <c r="O94" s="181" t="str">
        <f t="shared" si="11"/>
        <v xml:space="preserve"> </v>
      </c>
      <c r="P94" s="178"/>
    </row>
    <row r="95" spans="1:16" hidden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9"/>
        <v>0</v>
      </c>
      <c r="I95" s="140"/>
      <c r="J95" s="141" t="str">
        <f t="shared" si="10"/>
        <v xml:space="preserve"> </v>
      </c>
      <c r="K95" s="140">
        <v>0</v>
      </c>
      <c r="L95" s="179"/>
      <c r="M95" s="145">
        <f t="shared" si="12"/>
        <v>0</v>
      </c>
      <c r="N95" s="179"/>
      <c r="O95" s="181" t="str">
        <f t="shared" si="11"/>
        <v xml:space="preserve"> </v>
      </c>
      <c r="P95" s="178"/>
    </row>
    <row r="96" spans="1:16" hidden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9"/>
        <v>0</v>
      </c>
      <c r="I96" s="140"/>
      <c r="J96" s="141" t="str">
        <f t="shared" si="10"/>
        <v xml:space="preserve"> </v>
      </c>
      <c r="K96" s="140">
        <v>0</v>
      </c>
      <c r="L96" s="179"/>
      <c r="M96" s="145">
        <f t="shared" si="12"/>
        <v>0</v>
      </c>
      <c r="N96" s="179"/>
      <c r="O96" s="181" t="str">
        <f t="shared" si="11"/>
        <v xml:space="preserve"> </v>
      </c>
      <c r="P96" s="178"/>
    </row>
    <row r="97" spans="1:16" hidden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9"/>
        <v>0</v>
      </c>
      <c r="I97" s="140"/>
      <c r="J97" s="141" t="str">
        <f t="shared" si="10"/>
        <v xml:space="preserve"> </v>
      </c>
      <c r="K97" s="140">
        <v>0</v>
      </c>
      <c r="L97" s="179"/>
      <c r="M97" s="145">
        <f t="shared" si="12"/>
        <v>0</v>
      </c>
      <c r="N97" s="179"/>
      <c r="O97" s="181" t="str">
        <f t="shared" si="11"/>
        <v xml:space="preserve"> </v>
      </c>
      <c r="P97" s="178"/>
    </row>
    <row r="98" spans="1:16" hidden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9"/>
        <v>0</v>
      </c>
      <c r="I98" s="140"/>
      <c r="J98" s="141" t="str">
        <f t="shared" si="10"/>
        <v xml:space="preserve"> </v>
      </c>
      <c r="K98" s="140">
        <v>0</v>
      </c>
      <c r="L98" s="179"/>
      <c r="M98" s="145">
        <f t="shared" si="12"/>
        <v>0</v>
      </c>
      <c r="N98" s="179"/>
      <c r="O98" s="181" t="str">
        <f t="shared" si="11"/>
        <v xml:space="preserve"> </v>
      </c>
      <c r="P98" s="178"/>
    </row>
    <row r="99" spans="1:16" hidden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9"/>
        <v>0</v>
      </c>
      <c r="I99" s="140"/>
      <c r="J99" s="141" t="str">
        <f t="shared" si="10"/>
        <v xml:space="preserve"> </v>
      </c>
      <c r="K99" s="140">
        <v>0</v>
      </c>
      <c r="L99" s="179"/>
      <c r="M99" s="145">
        <f t="shared" si="12"/>
        <v>0</v>
      </c>
      <c r="N99" s="179"/>
      <c r="O99" s="181" t="str">
        <f t="shared" si="11"/>
        <v xml:space="preserve"> </v>
      </c>
      <c r="P99" s="178"/>
    </row>
    <row r="100" spans="1:16" hidden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9"/>
        <v>0</v>
      </c>
      <c r="I100" s="140"/>
      <c r="J100" s="141" t="str">
        <f t="shared" si="10"/>
        <v xml:space="preserve"> </v>
      </c>
      <c r="K100" s="140">
        <v>0</v>
      </c>
      <c r="L100" s="179"/>
      <c r="M100" s="145">
        <f t="shared" si="12"/>
        <v>0</v>
      </c>
      <c r="N100" s="179"/>
      <c r="O100" s="181" t="str">
        <f t="shared" si="11"/>
        <v xml:space="preserve"> </v>
      </c>
      <c r="P100" s="178"/>
    </row>
    <row r="101" spans="1:16" hidden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9"/>
        <v>0</v>
      </c>
      <c r="I101" s="140"/>
      <c r="J101" s="141" t="str">
        <f t="shared" si="10"/>
        <v xml:space="preserve"> </v>
      </c>
      <c r="K101" s="140">
        <v>0</v>
      </c>
      <c r="L101" s="179"/>
      <c r="M101" s="145">
        <f t="shared" si="12"/>
        <v>0</v>
      </c>
      <c r="N101" s="179"/>
      <c r="O101" s="181" t="str">
        <f t="shared" si="11"/>
        <v xml:space="preserve"> </v>
      </c>
      <c r="P101" s="178"/>
    </row>
    <row r="102" spans="1:16" hidden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9"/>
        <v>0</v>
      </c>
      <c r="I102" s="140"/>
      <c r="J102" s="141" t="str">
        <f t="shared" si="10"/>
        <v xml:space="preserve"> </v>
      </c>
      <c r="K102" s="140">
        <v>0</v>
      </c>
      <c r="L102" s="179"/>
      <c r="M102" s="145">
        <f t="shared" si="12"/>
        <v>0</v>
      </c>
      <c r="N102" s="179"/>
      <c r="O102" s="181" t="str">
        <f t="shared" si="11"/>
        <v xml:space="preserve"> </v>
      </c>
      <c r="P102" s="178"/>
    </row>
    <row r="103" spans="1:16" ht="25.5" hidden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9"/>
        <v>0</v>
      </c>
      <c r="I103" s="140"/>
      <c r="J103" s="141" t="str">
        <f t="shared" si="10"/>
        <v xml:space="preserve"> </v>
      </c>
      <c r="K103" s="140">
        <v>0</v>
      </c>
      <c r="L103" s="179"/>
      <c r="M103" s="145">
        <f t="shared" si="12"/>
        <v>0</v>
      </c>
      <c r="N103" s="179"/>
      <c r="O103" s="181" t="str">
        <f t="shared" si="11"/>
        <v xml:space="preserve"> </v>
      </c>
      <c r="P103" s="178"/>
    </row>
    <row r="104" spans="1:16" hidden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9"/>
        <v>0</v>
      </c>
      <c r="I104" s="140"/>
      <c r="J104" s="141" t="str">
        <f t="shared" si="10"/>
        <v xml:space="preserve"> </v>
      </c>
      <c r="K104" s="140">
        <v>0</v>
      </c>
      <c r="L104" s="179"/>
      <c r="M104" s="145">
        <f t="shared" si="12"/>
        <v>0</v>
      </c>
      <c r="N104" s="179"/>
      <c r="O104" s="181" t="str">
        <f t="shared" si="11"/>
        <v xml:space="preserve"> </v>
      </c>
      <c r="P104" s="178"/>
    </row>
    <row r="105" spans="1:16" hidden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9"/>
        <v>0</v>
      </c>
      <c r="I105" s="140"/>
      <c r="J105" s="141" t="str">
        <f t="shared" si="10"/>
        <v xml:space="preserve"> </v>
      </c>
      <c r="K105" s="140">
        <v>0</v>
      </c>
      <c r="L105" s="179"/>
      <c r="M105" s="145">
        <f t="shared" si="12"/>
        <v>0</v>
      </c>
      <c r="N105" s="179"/>
      <c r="O105" s="181" t="str">
        <f t="shared" si="11"/>
        <v xml:space="preserve"> </v>
      </c>
      <c r="P105" s="178"/>
    </row>
    <row r="106" spans="1:16" hidden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9"/>
        <v>0</v>
      </c>
      <c r="I106" s="140"/>
      <c r="J106" s="141" t="str">
        <f t="shared" si="10"/>
        <v xml:space="preserve"> </v>
      </c>
      <c r="K106" s="140">
        <v>0</v>
      </c>
      <c r="L106" s="179"/>
      <c r="M106" s="145">
        <f t="shared" si="12"/>
        <v>0</v>
      </c>
      <c r="N106" s="179"/>
      <c r="O106" s="181" t="str">
        <f t="shared" si="11"/>
        <v xml:space="preserve"> </v>
      </c>
      <c r="P106" s="178"/>
    </row>
    <row r="107" spans="1:16" hidden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9"/>
        <v>0</v>
      </c>
      <c r="I107" s="140"/>
      <c r="J107" s="141" t="str">
        <f t="shared" si="10"/>
        <v xml:space="preserve"> </v>
      </c>
      <c r="K107" s="140">
        <v>0</v>
      </c>
      <c r="L107" s="179"/>
      <c r="M107" s="145">
        <f t="shared" si="12"/>
        <v>0</v>
      </c>
      <c r="N107" s="179"/>
      <c r="O107" s="181" t="str">
        <f t="shared" si="11"/>
        <v xml:space="preserve"> </v>
      </c>
      <c r="P107" s="178"/>
    </row>
    <row r="108" spans="1:16" hidden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9"/>
        <v>0</v>
      </c>
      <c r="I108" s="140"/>
      <c r="J108" s="141" t="str">
        <f t="shared" si="10"/>
        <v xml:space="preserve"> </v>
      </c>
      <c r="K108" s="140">
        <v>0</v>
      </c>
      <c r="L108" s="179"/>
      <c r="M108" s="145">
        <f t="shared" si="12"/>
        <v>0</v>
      </c>
      <c r="N108" s="179"/>
      <c r="O108" s="181" t="str">
        <f t="shared" si="11"/>
        <v xml:space="preserve"> </v>
      </c>
      <c r="P108" s="178"/>
    </row>
    <row r="109" spans="1:16" hidden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9"/>
        <v>0</v>
      </c>
      <c r="I109" s="140"/>
      <c r="J109" s="141" t="str">
        <f t="shared" si="10"/>
        <v xml:space="preserve"> </v>
      </c>
      <c r="K109" s="140">
        <v>0</v>
      </c>
      <c r="L109" s="179"/>
      <c r="M109" s="145">
        <f t="shared" si="12"/>
        <v>0</v>
      </c>
      <c r="N109" s="179"/>
      <c r="O109" s="181" t="str">
        <f t="shared" si="11"/>
        <v xml:space="preserve"> </v>
      </c>
      <c r="P109" s="178"/>
    </row>
    <row r="110" spans="1:16" hidden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9"/>
        <v>0</v>
      </c>
      <c r="I110" s="140"/>
      <c r="J110" s="141" t="str">
        <f t="shared" si="10"/>
        <v xml:space="preserve"> </v>
      </c>
      <c r="K110" s="140">
        <v>0</v>
      </c>
      <c r="L110" s="179"/>
      <c r="M110" s="145">
        <f t="shared" si="12"/>
        <v>0</v>
      </c>
      <c r="N110" s="179"/>
      <c r="O110" s="181" t="str">
        <f t="shared" si="11"/>
        <v xml:space="preserve"> </v>
      </c>
      <c r="P110" s="178"/>
    </row>
    <row r="111" spans="1:16" hidden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9"/>
        <v>0</v>
      </c>
      <c r="I111" s="140"/>
      <c r="J111" s="141" t="str">
        <f t="shared" si="10"/>
        <v xml:space="preserve"> </v>
      </c>
      <c r="K111" s="140">
        <v>0</v>
      </c>
      <c r="L111" s="179"/>
      <c r="M111" s="145">
        <f t="shared" si="12"/>
        <v>0</v>
      </c>
      <c r="N111" s="179"/>
      <c r="O111" s="181" t="str">
        <f t="shared" si="11"/>
        <v xml:space="preserve"> </v>
      </c>
      <c r="P111" s="178"/>
    </row>
    <row r="112" spans="1:16" hidden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9"/>
        <v>0</v>
      </c>
      <c r="I112" s="140"/>
      <c r="J112" s="141" t="str">
        <f t="shared" si="10"/>
        <v xml:space="preserve"> </v>
      </c>
      <c r="K112" s="140">
        <v>0</v>
      </c>
      <c r="L112" s="179"/>
      <c r="M112" s="145">
        <f t="shared" si="12"/>
        <v>0</v>
      </c>
      <c r="N112" s="179"/>
      <c r="O112" s="181" t="str">
        <f t="shared" si="11"/>
        <v xml:space="preserve"> </v>
      </c>
      <c r="P112" s="178"/>
    </row>
    <row r="113" spans="1:16" hidden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9"/>
        <v>0</v>
      </c>
      <c r="I113" s="140"/>
      <c r="J113" s="141" t="str">
        <f t="shared" si="10"/>
        <v xml:space="preserve"> </v>
      </c>
      <c r="K113" s="140">
        <v>0</v>
      </c>
      <c r="L113" s="179"/>
      <c r="M113" s="145">
        <f t="shared" si="12"/>
        <v>0</v>
      </c>
      <c r="N113" s="179"/>
      <c r="O113" s="181" t="str">
        <f t="shared" si="11"/>
        <v xml:space="preserve"> </v>
      </c>
      <c r="P113" s="178"/>
    </row>
    <row r="114" spans="1:16" hidden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9"/>
        <v>0</v>
      </c>
      <c r="I114" s="140"/>
      <c r="J114" s="141" t="str">
        <f t="shared" si="10"/>
        <v xml:space="preserve"> </v>
      </c>
      <c r="K114" s="140">
        <v>0</v>
      </c>
      <c r="L114" s="179"/>
      <c r="M114" s="145">
        <f t="shared" si="12"/>
        <v>0</v>
      </c>
      <c r="N114" s="179"/>
      <c r="O114" s="181" t="str">
        <f t="shared" si="11"/>
        <v xml:space="preserve"> </v>
      </c>
      <c r="P114" s="178"/>
    </row>
    <row r="115" spans="1:16" hidden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13">SUM(F115:G115)</f>
        <v>0</v>
      </c>
      <c r="I115" s="140"/>
      <c r="J115" s="141" t="str">
        <f t="shared" si="10"/>
        <v xml:space="preserve"> </v>
      </c>
      <c r="K115" s="140">
        <v>0</v>
      </c>
      <c r="L115" s="179"/>
      <c r="M115" s="145">
        <f t="shared" si="12"/>
        <v>0</v>
      </c>
      <c r="N115" s="179"/>
      <c r="O115" s="181" t="str">
        <f t="shared" si="11"/>
        <v xml:space="preserve"> </v>
      </c>
      <c r="P115" s="145">
        <f t="shared" ref="P115" si="14">SUM(P116:P123)</f>
        <v>0</v>
      </c>
    </row>
    <row r="116" spans="1:16" hidden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13"/>
        <v>0</v>
      </c>
      <c r="I116" s="140"/>
      <c r="J116" s="141" t="str">
        <f t="shared" si="10"/>
        <v xml:space="preserve"> </v>
      </c>
      <c r="K116" s="140">
        <v>0</v>
      </c>
      <c r="L116" s="179"/>
      <c r="M116" s="145">
        <f t="shared" si="12"/>
        <v>0</v>
      </c>
      <c r="N116" s="179"/>
      <c r="O116" s="181" t="str">
        <f t="shared" si="11"/>
        <v xml:space="preserve"> </v>
      </c>
      <c r="P116" s="178"/>
    </row>
    <row r="117" spans="1:16" hidden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13"/>
        <v>0</v>
      </c>
      <c r="I117" s="140"/>
      <c r="J117" s="141" t="str">
        <f t="shared" si="10"/>
        <v xml:space="preserve"> </v>
      </c>
      <c r="K117" s="140">
        <v>0</v>
      </c>
      <c r="L117" s="179"/>
      <c r="M117" s="145">
        <f t="shared" si="12"/>
        <v>0</v>
      </c>
      <c r="N117" s="179"/>
      <c r="O117" s="181" t="str">
        <f t="shared" si="11"/>
        <v xml:space="preserve"> </v>
      </c>
      <c r="P117" s="178"/>
    </row>
    <row r="118" spans="1:16" hidden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13"/>
        <v>0</v>
      </c>
      <c r="I118" s="140"/>
      <c r="J118" s="141" t="str">
        <f t="shared" si="10"/>
        <v xml:space="preserve"> </v>
      </c>
      <c r="K118" s="140">
        <v>0</v>
      </c>
      <c r="L118" s="179"/>
      <c r="M118" s="145">
        <f t="shared" si="12"/>
        <v>0</v>
      </c>
      <c r="N118" s="179"/>
      <c r="O118" s="181" t="str">
        <f t="shared" si="11"/>
        <v xml:space="preserve"> </v>
      </c>
      <c r="P118" s="178"/>
    </row>
    <row r="119" spans="1:16" hidden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13"/>
        <v>0</v>
      </c>
      <c r="I119" s="140"/>
      <c r="J119" s="141" t="str">
        <f t="shared" si="10"/>
        <v xml:space="preserve"> </v>
      </c>
      <c r="K119" s="140">
        <v>0</v>
      </c>
      <c r="L119" s="179"/>
      <c r="M119" s="145">
        <f t="shared" si="12"/>
        <v>0</v>
      </c>
      <c r="N119" s="179"/>
      <c r="O119" s="181" t="str">
        <f t="shared" si="11"/>
        <v xml:space="preserve"> </v>
      </c>
      <c r="P119" s="178"/>
    </row>
    <row r="120" spans="1:16" hidden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13"/>
        <v>0</v>
      </c>
      <c r="I120" s="140"/>
      <c r="J120" s="141" t="str">
        <f t="shared" si="10"/>
        <v xml:space="preserve"> </v>
      </c>
      <c r="K120" s="140">
        <v>0</v>
      </c>
      <c r="L120" s="179"/>
      <c r="M120" s="145">
        <f t="shared" si="12"/>
        <v>0</v>
      </c>
      <c r="N120" s="179"/>
      <c r="O120" s="181" t="str">
        <f t="shared" si="11"/>
        <v xml:space="preserve"> </v>
      </c>
      <c r="P120" s="178"/>
    </row>
    <row r="121" spans="1:16" hidden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13"/>
        <v>0</v>
      </c>
      <c r="I121" s="140"/>
      <c r="J121" s="141" t="str">
        <f t="shared" si="10"/>
        <v xml:space="preserve"> </v>
      </c>
      <c r="K121" s="140">
        <v>0</v>
      </c>
      <c r="L121" s="179"/>
      <c r="M121" s="145">
        <f t="shared" si="12"/>
        <v>0</v>
      </c>
      <c r="N121" s="179"/>
      <c r="O121" s="181" t="str">
        <f t="shared" si="11"/>
        <v xml:space="preserve"> </v>
      </c>
      <c r="P121" s="178"/>
    </row>
    <row r="122" spans="1:16" hidden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13"/>
        <v>0</v>
      </c>
      <c r="I122" s="140"/>
      <c r="J122" s="141" t="str">
        <f t="shared" si="10"/>
        <v xml:space="preserve"> </v>
      </c>
      <c r="K122" s="140">
        <v>0</v>
      </c>
      <c r="L122" s="179"/>
      <c r="M122" s="145">
        <f t="shared" si="12"/>
        <v>0</v>
      </c>
      <c r="N122" s="179"/>
      <c r="O122" s="181" t="str">
        <f t="shared" si="11"/>
        <v xml:space="preserve"> </v>
      </c>
      <c r="P122" s="178"/>
    </row>
    <row r="123" spans="1:16" hidden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13"/>
        <v>0</v>
      </c>
      <c r="I123" s="140"/>
      <c r="J123" s="141" t="str">
        <f t="shared" si="10"/>
        <v xml:space="preserve"> </v>
      </c>
      <c r="K123" s="140">
        <v>0</v>
      </c>
      <c r="L123" s="179"/>
      <c r="M123" s="145">
        <f t="shared" si="12"/>
        <v>0</v>
      </c>
      <c r="N123" s="179"/>
      <c r="O123" s="181" t="str">
        <f t="shared" si="11"/>
        <v xml:space="preserve"> </v>
      </c>
      <c r="P123" s="178"/>
    </row>
    <row r="124" spans="1:16" hidden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13"/>
        <v>0</v>
      </c>
      <c r="I124" s="140"/>
      <c r="J124" s="141" t="str">
        <f t="shared" si="10"/>
        <v xml:space="preserve"> </v>
      </c>
      <c r="K124" s="140">
        <v>0</v>
      </c>
      <c r="L124" s="179"/>
      <c r="M124" s="145">
        <f t="shared" si="12"/>
        <v>0</v>
      </c>
      <c r="N124" s="179"/>
      <c r="O124" s="181" t="str">
        <f t="shared" si="11"/>
        <v xml:space="preserve"> </v>
      </c>
      <c r="P124" s="145">
        <f t="shared" ref="P124" si="15">SUM(P125:P143)</f>
        <v>0</v>
      </c>
    </row>
    <row r="125" spans="1:16" hidden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13"/>
        <v>0</v>
      </c>
      <c r="I125" s="140"/>
      <c r="J125" s="141" t="str">
        <f t="shared" si="10"/>
        <v xml:space="preserve"> </v>
      </c>
      <c r="K125" s="140">
        <v>0</v>
      </c>
      <c r="L125" s="179"/>
      <c r="M125" s="145">
        <f t="shared" si="12"/>
        <v>0</v>
      </c>
      <c r="N125" s="179"/>
      <c r="O125" s="181" t="str">
        <f t="shared" si="11"/>
        <v xml:space="preserve"> </v>
      </c>
      <c r="P125" s="178"/>
    </row>
    <row r="126" spans="1:16" hidden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13"/>
        <v>0</v>
      </c>
      <c r="I126" s="140"/>
      <c r="J126" s="141" t="str">
        <f t="shared" si="10"/>
        <v xml:space="preserve"> </v>
      </c>
      <c r="K126" s="140">
        <v>0</v>
      </c>
      <c r="L126" s="179"/>
      <c r="M126" s="145">
        <f t="shared" si="12"/>
        <v>0</v>
      </c>
      <c r="N126" s="179"/>
      <c r="O126" s="181" t="str">
        <f t="shared" si="11"/>
        <v xml:space="preserve"> </v>
      </c>
      <c r="P126" s="178"/>
    </row>
    <row r="127" spans="1:16" hidden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13"/>
        <v>0</v>
      </c>
      <c r="I127" s="140"/>
      <c r="J127" s="141" t="str">
        <f t="shared" si="10"/>
        <v xml:space="preserve"> </v>
      </c>
      <c r="K127" s="140">
        <v>0</v>
      </c>
      <c r="L127" s="179"/>
      <c r="M127" s="145">
        <f t="shared" si="12"/>
        <v>0</v>
      </c>
      <c r="N127" s="179"/>
      <c r="O127" s="181" t="str">
        <f t="shared" si="11"/>
        <v xml:space="preserve"> </v>
      </c>
      <c r="P127" s="178"/>
    </row>
    <row r="128" spans="1:16" hidden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13"/>
        <v>0</v>
      </c>
      <c r="I128" s="140"/>
      <c r="J128" s="141" t="str">
        <f t="shared" si="10"/>
        <v xml:space="preserve"> </v>
      </c>
      <c r="K128" s="140">
        <v>0</v>
      </c>
      <c r="L128" s="179"/>
      <c r="M128" s="145">
        <f t="shared" si="12"/>
        <v>0</v>
      </c>
      <c r="N128" s="179"/>
      <c r="O128" s="181" t="str">
        <f t="shared" si="11"/>
        <v xml:space="preserve"> </v>
      </c>
      <c r="P128" s="178"/>
    </row>
    <row r="129" spans="1:16" hidden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13"/>
        <v>0</v>
      </c>
      <c r="I129" s="140"/>
      <c r="J129" s="141" t="str">
        <f t="shared" si="10"/>
        <v xml:space="preserve"> </v>
      </c>
      <c r="K129" s="140">
        <v>0</v>
      </c>
      <c r="L129" s="179"/>
      <c r="M129" s="145">
        <f t="shared" si="12"/>
        <v>0</v>
      </c>
      <c r="N129" s="179"/>
      <c r="O129" s="181" t="str">
        <f t="shared" si="11"/>
        <v xml:space="preserve"> </v>
      </c>
      <c r="P129" s="178"/>
    </row>
    <row r="130" spans="1:16" hidden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13"/>
        <v>0</v>
      </c>
      <c r="I130" s="140"/>
      <c r="J130" s="141" t="str">
        <f t="shared" si="10"/>
        <v xml:space="preserve"> </v>
      </c>
      <c r="K130" s="140">
        <v>0</v>
      </c>
      <c r="L130" s="179"/>
      <c r="M130" s="145">
        <f t="shared" si="12"/>
        <v>0</v>
      </c>
      <c r="N130" s="179"/>
      <c r="O130" s="181" t="str">
        <f t="shared" si="11"/>
        <v xml:space="preserve"> </v>
      </c>
      <c r="P130" s="178"/>
    </row>
    <row r="131" spans="1:16" ht="25.5" hidden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13"/>
        <v>0</v>
      </c>
      <c r="I131" s="140"/>
      <c r="J131" s="141" t="str">
        <f t="shared" si="10"/>
        <v xml:space="preserve"> </v>
      </c>
      <c r="K131" s="140">
        <v>0</v>
      </c>
      <c r="L131" s="179"/>
      <c r="M131" s="145">
        <f t="shared" si="12"/>
        <v>0</v>
      </c>
      <c r="N131" s="179"/>
      <c r="O131" s="181" t="str">
        <f t="shared" si="11"/>
        <v xml:space="preserve"> </v>
      </c>
      <c r="P131" s="178"/>
    </row>
    <row r="132" spans="1:16" ht="25.5" hidden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13"/>
        <v>0</v>
      </c>
      <c r="I132" s="140"/>
      <c r="J132" s="141" t="str">
        <f t="shared" si="10"/>
        <v xml:space="preserve"> </v>
      </c>
      <c r="K132" s="140">
        <v>0</v>
      </c>
      <c r="L132" s="179"/>
      <c r="M132" s="145">
        <f t="shared" si="12"/>
        <v>0</v>
      </c>
      <c r="N132" s="179"/>
      <c r="O132" s="181" t="str">
        <f t="shared" si="11"/>
        <v xml:space="preserve"> </v>
      </c>
      <c r="P132" s="178"/>
    </row>
    <row r="133" spans="1:16" hidden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13"/>
        <v>0</v>
      </c>
      <c r="I133" s="140"/>
      <c r="J133" s="141" t="str">
        <f t="shared" si="10"/>
        <v xml:space="preserve"> </v>
      </c>
      <c r="K133" s="140">
        <v>0</v>
      </c>
      <c r="L133" s="179"/>
      <c r="M133" s="145">
        <f t="shared" si="12"/>
        <v>0</v>
      </c>
      <c r="N133" s="179"/>
      <c r="O133" s="181" t="str">
        <f t="shared" si="11"/>
        <v xml:space="preserve"> </v>
      </c>
      <c r="P133" s="178"/>
    </row>
    <row r="134" spans="1:16" hidden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13"/>
        <v>0</v>
      </c>
      <c r="I134" s="140"/>
      <c r="J134" s="141" t="str">
        <f t="shared" si="10"/>
        <v xml:space="preserve"> </v>
      </c>
      <c r="K134" s="140">
        <v>0</v>
      </c>
      <c r="L134" s="179"/>
      <c r="M134" s="145">
        <f t="shared" si="12"/>
        <v>0</v>
      </c>
      <c r="N134" s="179"/>
      <c r="O134" s="181" t="str">
        <f t="shared" si="11"/>
        <v xml:space="preserve"> </v>
      </c>
      <c r="P134" s="178"/>
    </row>
    <row r="135" spans="1:16" ht="25.5" hidden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13"/>
        <v>0</v>
      </c>
      <c r="I135" s="140"/>
      <c r="J135" s="141" t="str">
        <f t="shared" si="10"/>
        <v xml:space="preserve"> </v>
      </c>
      <c r="K135" s="140">
        <v>0</v>
      </c>
      <c r="L135" s="179"/>
      <c r="M135" s="145">
        <f t="shared" si="12"/>
        <v>0</v>
      </c>
      <c r="N135" s="179"/>
      <c r="O135" s="181" t="str">
        <f t="shared" si="11"/>
        <v xml:space="preserve"> </v>
      </c>
      <c r="P135" s="178"/>
    </row>
    <row r="136" spans="1:16" ht="25.5" hidden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13"/>
        <v>0</v>
      </c>
      <c r="I136" s="140"/>
      <c r="J136" s="141" t="str">
        <f t="shared" ref="J136:J199" si="16">IF(H136=0," ",I136/H136)</f>
        <v xml:space="preserve"> </v>
      </c>
      <c r="K136" s="140">
        <v>0</v>
      </c>
      <c r="L136" s="179"/>
      <c r="M136" s="145">
        <f t="shared" si="12"/>
        <v>0</v>
      </c>
      <c r="N136" s="179"/>
      <c r="O136" s="181" t="str">
        <f t="shared" ref="O136:O199" si="17">IF(M136=0," ",N136/M136)</f>
        <v xml:space="preserve"> </v>
      </c>
      <c r="P136" s="178"/>
    </row>
    <row r="137" spans="1:16" ht="25.5" hidden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13"/>
        <v>0</v>
      </c>
      <c r="I137" s="140"/>
      <c r="J137" s="141" t="str">
        <f t="shared" si="16"/>
        <v xml:space="preserve"> </v>
      </c>
      <c r="K137" s="140">
        <v>0</v>
      </c>
      <c r="L137" s="179"/>
      <c r="M137" s="145">
        <f t="shared" ref="M137:M200" si="18">SUM(K137:L137)</f>
        <v>0</v>
      </c>
      <c r="N137" s="179"/>
      <c r="O137" s="181" t="str">
        <f t="shared" si="17"/>
        <v xml:space="preserve"> </v>
      </c>
      <c r="P137" s="178"/>
    </row>
    <row r="138" spans="1:16" ht="25.5" hidden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13"/>
        <v>0</v>
      </c>
      <c r="I138" s="140"/>
      <c r="J138" s="141" t="str">
        <f t="shared" si="16"/>
        <v xml:space="preserve"> </v>
      </c>
      <c r="K138" s="140">
        <v>0</v>
      </c>
      <c r="L138" s="179"/>
      <c r="M138" s="145">
        <f t="shared" si="18"/>
        <v>0</v>
      </c>
      <c r="N138" s="179"/>
      <c r="O138" s="181" t="str">
        <f t="shared" si="17"/>
        <v xml:space="preserve"> </v>
      </c>
      <c r="P138" s="178"/>
    </row>
    <row r="139" spans="1:16" ht="38.25" hidden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13"/>
        <v>0</v>
      </c>
      <c r="I139" s="140"/>
      <c r="J139" s="141" t="str">
        <f t="shared" si="16"/>
        <v xml:space="preserve"> </v>
      </c>
      <c r="K139" s="140">
        <v>0</v>
      </c>
      <c r="L139" s="179"/>
      <c r="M139" s="145">
        <f t="shared" si="18"/>
        <v>0</v>
      </c>
      <c r="N139" s="179"/>
      <c r="O139" s="181" t="str">
        <f t="shared" si="17"/>
        <v xml:space="preserve"> </v>
      </c>
      <c r="P139" s="178"/>
    </row>
    <row r="140" spans="1:16" hidden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13"/>
        <v>0</v>
      </c>
      <c r="I140" s="140"/>
      <c r="J140" s="141" t="str">
        <f t="shared" si="16"/>
        <v xml:space="preserve"> </v>
      </c>
      <c r="K140" s="140">
        <v>0</v>
      </c>
      <c r="L140" s="179"/>
      <c r="M140" s="145">
        <f t="shared" si="18"/>
        <v>0</v>
      </c>
      <c r="N140" s="179"/>
      <c r="O140" s="181" t="str">
        <f t="shared" si="17"/>
        <v xml:space="preserve"> </v>
      </c>
      <c r="P140" s="178"/>
    </row>
    <row r="141" spans="1:16" hidden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13"/>
        <v>0</v>
      </c>
      <c r="I141" s="140"/>
      <c r="J141" s="141" t="str">
        <f t="shared" si="16"/>
        <v xml:space="preserve"> </v>
      </c>
      <c r="K141" s="140">
        <v>0</v>
      </c>
      <c r="L141" s="179"/>
      <c r="M141" s="145">
        <f t="shared" si="18"/>
        <v>0</v>
      </c>
      <c r="N141" s="179"/>
      <c r="O141" s="181" t="str">
        <f t="shared" si="17"/>
        <v xml:space="preserve"> </v>
      </c>
      <c r="P141" s="178"/>
    </row>
    <row r="142" spans="1:16" hidden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13"/>
        <v>0</v>
      </c>
      <c r="I142" s="140"/>
      <c r="J142" s="141" t="str">
        <f t="shared" si="16"/>
        <v xml:space="preserve"> </v>
      </c>
      <c r="K142" s="140">
        <v>0</v>
      </c>
      <c r="L142" s="179"/>
      <c r="M142" s="145">
        <f t="shared" si="18"/>
        <v>0</v>
      </c>
      <c r="N142" s="179"/>
      <c r="O142" s="181" t="str">
        <f t="shared" si="17"/>
        <v xml:space="preserve"> </v>
      </c>
      <c r="P142" s="178"/>
    </row>
    <row r="143" spans="1:16" hidden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13"/>
        <v>0</v>
      </c>
      <c r="I143" s="140"/>
      <c r="J143" s="141" t="str">
        <f t="shared" si="16"/>
        <v xml:space="preserve"> </v>
      </c>
      <c r="K143" s="140">
        <v>0</v>
      </c>
      <c r="L143" s="179"/>
      <c r="M143" s="145">
        <f t="shared" si="18"/>
        <v>0</v>
      </c>
      <c r="N143" s="179"/>
      <c r="O143" s="181" t="str">
        <f t="shared" si="17"/>
        <v xml:space="preserve"> </v>
      </c>
      <c r="P143" s="178"/>
    </row>
    <row r="144" spans="1:16" hidden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13"/>
        <v>0</v>
      </c>
      <c r="I144" s="140"/>
      <c r="J144" s="141" t="str">
        <f t="shared" si="16"/>
        <v xml:space="preserve"> </v>
      </c>
      <c r="K144" s="140">
        <v>0</v>
      </c>
      <c r="L144" s="179"/>
      <c r="M144" s="145">
        <f t="shared" si="18"/>
        <v>0</v>
      </c>
      <c r="N144" s="179"/>
      <c r="O144" s="181" t="str">
        <f t="shared" si="17"/>
        <v xml:space="preserve"> </v>
      </c>
      <c r="P144" s="178"/>
    </row>
    <row r="145" spans="1:16" hidden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13"/>
        <v>0</v>
      </c>
      <c r="I145" s="140"/>
      <c r="J145" s="141" t="str">
        <f t="shared" si="16"/>
        <v xml:space="preserve"> </v>
      </c>
      <c r="K145" s="140">
        <v>0</v>
      </c>
      <c r="L145" s="179"/>
      <c r="M145" s="145">
        <f t="shared" si="18"/>
        <v>0</v>
      </c>
      <c r="N145" s="179"/>
      <c r="O145" s="181" t="str">
        <f t="shared" si="17"/>
        <v xml:space="preserve"> </v>
      </c>
      <c r="P145" s="178"/>
    </row>
    <row r="146" spans="1:16" hidden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13"/>
        <v>0</v>
      </c>
      <c r="I146" s="140"/>
      <c r="J146" s="141" t="str">
        <f t="shared" si="16"/>
        <v xml:space="preserve"> </v>
      </c>
      <c r="K146" s="140">
        <v>0</v>
      </c>
      <c r="L146" s="179"/>
      <c r="M146" s="145">
        <f t="shared" si="18"/>
        <v>0</v>
      </c>
      <c r="N146" s="179"/>
      <c r="O146" s="181" t="str">
        <f t="shared" si="17"/>
        <v xml:space="preserve"> </v>
      </c>
      <c r="P146" s="178"/>
    </row>
    <row r="147" spans="1:16" hidden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13"/>
        <v>0</v>
      </c>
      <c r="I147" s="140"/>
      <c r="J147" s="141" t="str">
        <f t="shared" si="16"/>
        <v xml:space="preserve"> </v>
      </c>
      <c r="K147" s="140">
        <v>0</v>
      </c>
      <c r="L147" s="179"/>
      <c r="M147" s="145">
        <f t="shared" si="18"/>
        <v>0</v>
      </c>
      <c r="N147" s="179"/>
      <c r="O147" s="181" t="str">
        <f t="shared" si="17"/>
        <v xml:space="preserve"> </v>
      </c>
      <c r="P147" s="178"/>
    </row>
    <row r="148" spans="1:16" hidden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13"/>
        <v>0</v>
      </c>
      <c r="I148" s="140"/>
      <c r="J148" s="141" t="str">
        <f t="shared" si="16"/>
        <v xml:space="preserve"> </v>
      </c>
      <c r="K148" s="140">
        <v>0</v>
      </c>
      <c r="L148" s="179"/>
      <c r="M148" s="145">
        <f t="shared" si="18"/>
        <v>0</v>
      </c>
      <c r="N148" s="179"/>
      <c r="O148" s="181" t="str">
        <f t="shared" si="17"/>
        <v xml:space="preserve"> </v>
      </c>
      <c r="P148" s="178"/>
    </row>
    <row r="149" spans="1:16" hidden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13"/>
        <v>0</v>
      </c>
      <c r="I149" s="140"/>
      <c r="J149" s="141" t="str">
        <f t="shared" si="16"/>
        <v xml:space="preserve"> </v>
      </c>
      <c r="K149" s="140">
        <v>0</v>
      </c>
      <c r="L149" s="179"/>
      <c r="M149" s="145">
        <f t="shared" si="18"/>
        <v>0</v>
      </c>
      <c r="N149" s="179"/>
      <c r="O149" s="181" t="str">
        <f t="shared" si="17"/>
        <v xml:space="preserve"> </v>
      </c>
      <c r="P149" s="145">
        <f t="shared" ref="P149" si="19">SUM(P150:P153)</f>
        <v>0</v>
      </c>
    </row>
    <row r="150" spans="1:16" ht="25.5" hidden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13"/>
        <v>0</v>
      </c>
      <c r="I150" s="140"/>
      <c r="J150" s="141" t="str">
        <f t="shared" si="16"/>
        <v xml:space="preserve"> </v>
      </c>
      <c r="K150" s="140">
        <v>0</v>
      </c>
      <c r="L150" s="179"/>
      <c r="M150" s="145">
        <f t="shared" si="18"/>
        <v>0</v>
      </c>
      <c r="N150" s="179"/>
      <c r="O150" s="181" t="str">
        <f t="shared" si="17"/>
        <v xml:space="preserve"> </v>
      </c>
      <c r="P150" s="178"/>
    </row>
    <row r="151" spans="1:16" ht="25.5" hidden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13"/>
        <v>0</v>
      </c>
      <c r="I151" s="140"/>
      <c r="J151" s="141" t="str">
        <f t="shared" si="16"/>
        <v xml:space="preserve"> </v>
      </c>
      <c r="K151" s="140">
        <v>0</v>
      </c>
      <c r="L151" s="179"/>
      <c r="M151" s="145">
        <f t="shared" si="18"/>
        <v>0</v>
      </c>
      <c r="N151" s="179"/>
      <c r="O151" s="181" t="str">
        <f t="shared" si="17"/>
        <v xml:space="preserve"> </v>
      </c>
      <c r="P151" s="178"/>
    </row>
    <row r="152" spans="1:16" hidden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13"/>
        <v>0</v>
      </c>
      <c r="I152" s="140"/>
      <c r="J152" s="141" t="str">
        <f t="shared" si="16"/>
        <v xml:space="preserve"> </v>
      </c>
      <c r="K152" s="140">
        <v>0</v>
      </c>
      <c r="L152" s="179"/>
      <c r="M152" s="145">
        <f t="shared" si="18"/>
        <v>0</v>
      </c>
      <c r="N152" s="179"/>
      <c r="O152" s="181" t="str">
        <f t="shared" si="17"/>
        <v xml:space="preserve"> </v>
      </c>
      <c r="P152" s="178"/>
    </row>
    <row r="153" spans="1:16" hidden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13"/>
        <v>0</v>
      </c>
      <c r="I153" s="140"/>
      <c r="J153" s="141" t="str">
        <f t="shared" si="16"/>
        <v xml:space="preserve"> </v>
      </c>
      <c r="K153" s="140">
        <v>0</v>
      </c>
      <c r="L153" s="179"/>
      <c r="M153" s="145">
        <f t="shared" si="18"/>
        <v>0</v>
      </c>
      <c r="N153" s="179"/>
      <c r="O153" s="181" t="str">
        <f t="shared" si="17"/>
        <v xml:space="preserve"> </v>
      </c>
      <c r="P153" s="178"/>
    </row>
    <row r="154" spans="1:16" hidden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13"/>
        <v>0</v>
      </c>
      <c r="I154" s="140"/>
      <c r="J154" s="141" t="str">
        <f t="shared" si="16"/>
        <v xml:space="preserve"> </v>
      </c>
      <c r="K154" s="140">
        <v>0</v>
      </c>
      <c r="L154" s="179"/>
      <c r="M154" s="145">
        <f t="shared" si="18"/>
        <v>0</v>
      </c>
      <c r="N154" s="179"/>
      <c r="O154" s="181" t="str">
        <f t="shared" si="17"/>
        <v xml:space="preserve"> </v>
      </c>
      <c r="P154" s="145">
        <f t="shared" ref="P154" si="20">SUM(P155:P169)</f>
        <v>0</v>
      </c>
    </row>
    <row r="155" spans="1:16" hidden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13"/>
        <v>0</v>
      </c>
      <c r="I155" s="140"/>
      <c r="J155" s="141" t="str">
        <f t="shared" si="16"/>
        <v xml:space="preserve"> </v>
      </c>
      <c r="K155" s="140">
        <v>0</v>
      </c>
      <c r="L155" s="179"/>
      <c r="M155" s="145">
        <f t="shared" si="18"/>
        <v>0</v>
      </c>
      <c r="N155" s="179"/>
      <c r="O155" s="181" t="str">
        <f t="shared" si="17"/>
        <v xml:space="preserve"> </v>
      </c>
      <c r="P155" s="178"/>
    </row>
    <row r="156" spans="1:16" hidden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13"/>
        <v>0</v>
      </c>
      <c r="I156" s="140"/>
      <c r="J156" s="141" t="str">
        <f t="shared" si="16"/>
        <v xml:space="preserve"> </v>
      </c>
      <c r="K156" s="140">
        <v>0</v>
      </c>
      <c r="L156" s="179"/>
      <c r="M156" s="145">
        <f t="shared" si="18"/>
        <v>0</v>
      </c>
      <c r="N156" s="179"/>
      <c r="O156" s="181" t="str">
        <f t="shared" si="17"/>
        <v xml:space="preserve"> </v>
      </c>
      <c r="P156" s="178"/>
    </row>
    <row r="157" spans="1:16" ht="25.5" hidden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13"/>
        <v>0</v>
      </c>
      <c r="I157" s="140"/>
      <c r="J157" s="141" t="str">
        <f t="shared" si="16"/>
        <v xml:space="preserve"> </v>
      </c>
      <c r="K157" s="140">
        <v>0</v>
      </c>
      <c r="L157" s="179"/>
      <c r="M157" s="145">
        <f t="shared" si="18"/>
        <v>0</v>
      </c>
      <c r="N157" s="179"/>
      <c r="O157" s="181" t="str">
        <f t="shared" si="17"/>
        <v xml:space="preserve"> </v>
      </c>
      <c r="P157" s="178"/>
    </row>
    <row r="158" spans="1:16" hidden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13"/>
        <v>0</v>
      </c>
      <c r="I158" s="140"/>
      <c r="J158" s="141" t="str">
        <f t="shared" si="16"/>
        <v xml:space="preserve"> </v>
      </c>
      <c r="K158" s="140">
        <v>0</v>
      </c>
      <c r="L158" s="179"/>
      <c r="M158" s="145">
        <f t="shared" si="18"/>
        <v>0</v>
      </c>
      <c r="N158" s="179"/>
      <c r="O158" s="181" t="str">
        <f t="shared" si="17"/>
        <v xml:space="preserve"> </v>
      </c>
      <c r="P158" s="178"/>
    </row>
    <row r="159" spans="1:16" hidden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13"/>
        <v>0</v>
      </c>
      <c r="I159" s="140"/>
      <c r="J159" s="141" t="str">
        <f t="shared" si="16"/>
        <v xml:space="preserve"> </v>
      </c>
      <c r="K159" s="140">
        <v>0</v>
      </c>
      <c r="L159" s="179"/>
      <c r="M159" s="145">
        <f t="shared" si="18"/>
        <v>0</v>
      </c>
      <c r="N159" s="179"/>
      <c r="O159" s="181" t="str">
        <f t="shared" si="17"/>
        <v xml:space="preserve"> </v>
      </c>
      <c r="P159" s="178"/>
    </row>
    <row r="160" spans="1:16" hidden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13"/>
        <v>0</v>
      </c>
      <c r="I160" s="140"/>
      <c r="J160" s="141" t="str">
        <f t="shared" si="16"/>
        <v xml:space="preserve"> </v>
      </c>
      <c r="K160" s="140">
        <v>0</v>
      </c>
      <c r="L160" s="179"/>
      <c r="M160" s="145">
        <f t="shared" si="18"/>
        <v>0</v>
      </c>
      <c r="N160" s="179"/>
      <c r="O160" s="181" t="str">
        <f t="shared" si="17"/>
        <v xml:space="preserve"> </v>
      </c>
      <c r="P160" s="178"/>
    </row>
    <row r="161" spans="1:16" hidden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13"/>
        <v>0</v>
      </c>
      <c r="I161" s="140"/>
      <c r="J161" s="141" t="str">
        <f t="shared" si="16"/>
        <v xml:space="preserve"> </v>
      </c>
      <c r="K161" s="140">
        <v>0</v>
      </c>
      <c r="L161" s="179"/>
      <c r="M161" s="145">
        <f t="shared" si="18"/>
        <v>0</v>
      </c>
      <c r="N161" s="179"/>
      <c r="O161" s="181" t="str">
        <f t="shared" si="17"/>
        <v xml:space="preserve"> </v>
      </c>
      <c r="P161" s="178"/>
    </row>
    <row r="162" spans="1:16" hidden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13"/>
        <v>0</v>
      </c>
      <c r="I162" s="140"/>
      <c r="J162" s="141" t="str">
        <f t="shared" si="16"/>
        <v xml:space="preserve"> </v>
      </c>
      <c r="K162" s="140">
        <v>0</v>
      </c>
      <c r="L162" s="179"/>
      <c r="M162" s="145">
        <f t="shared" si="18"/>
        <v>0</v>
      </c>
      <c r="N162" s="179"/>
      <c r="O162" s="181" t="str">
        <f t="shared" si="17"/>
        <v xml:space="preserve"> </v>
      </c>
      <c r="P162" s="178"/>
    </row>
    <row r="163" spans="1:16" hidden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13"/>
        <v>0</v>
      </c>
      <c r="I163" s="140"/>
      <c r="J163" s="141" t="str">
        <f t="shared" si="16"/>
        <v xml:space="preserve"> </v>
      </c>
      <c r="K163" s="140">
        <v>0</v>
      </c>
      <c r="L163" s="179"/>
      <c r="M163" s="145">
        <f t="shared" si="18"/>
        <v>0</v>
      </c>
      <c r="N163" s="179"/>
      <c r="O163" s="181" t="str">
        <f t="shared" si="17"/>
        <v xml:space="preserve"> </v>
      </c>
      <c r="P163" s="178"/>
    </row>
    <row r="164" spans="1:16" hidden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13"/>
        <v>0</v>
      </c>
      <c r="I164" s="140"/>
      <c r="J164" s="141" t="str">
        <f t="shared" si="16"/>
        <v xml:space="preserve"> </v>
      </c>
      <c r="K164" s="140">
        <v>0</v>
      </c>
      <c r="L164" s="179"/>
      <c r="M164" s="145">
        <f t="shared" si="18"/>
        <v>0</v>
      </c>
      <c r="N164" s="179"/>
      <c r="O164" s="181" t="str">
        <f t="shared" si="17"/>
        <v xml:space="preserve"> </v>
      </c>
      <c r="P164" s="178"/>
    </row>
    <row r="165" spans="1:16" hidden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13"/>
        <v>0</v>
      </c>
      <c r="I165" s="140"/>
      <c r="J165" s="141" t="str">
        <f t="shared" si="16"/>
        <v xml:space="preserve"> </v>
      </c>
      <c r="K165" s="140">
        <v>0</v>
      </c>
      <c r="L165" s="179"/>
      <c r="M165" s="145">
        <f t="shared" si="18"/>
        <v>0</v>
      </c>
      <c r="N165" s="179"/>
      <c r="O165" s="181" t="str">
        <f t="shared" si="17"/>
        <v xml:space="preserve"> </v>
      </c>
      <c r="P165" s="178"/>
    </row>
    <row r="166" spans="1:16" hidden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13"/>
        <v>0</v>
      </c>
      <c r="I166" s="140"/>
      <c r="J166" s="141" t="str">
        <f t="shared" si="16"/>
        <v xml:space="preserve"> </v>
      </c>
      <c r="K166" s="140">
        <v>0</v>
      </c>
      <c r="L166" s="179"/>
      <c r="M166" s="145">
        <f t="shared" si="18"/>
        <v>0</v>
      </c>
      <c r="N166" s="179"/>
      <c r="O166" s="181" t="str">
        <f t="shared" si="17"/>
        <v xml:space="preserve"> </v>
      </c>
      <c r="P166" s="178"/>
    </row>
    <row r="167" spans="1:16" hidden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13"/>
        <v>0</v>
      </c>
      <c r="I167" s="140"/>
      <c r="J167" s="141" t="str">
        <f t="shared" si="16"/>
        <v xml:space="preserve"> </v>
      </c>
      <c r="K167" s="140">
        <v>0</v>
      </c>
      <c r="L167" s="179"/>
      <c r="M167" s="145">
        <f t="shared" si="18"/>
        <v>0</v>
      </c>
      <c r="N167" s="179"/>
      <c r="O167" s="181" t="str">
        <f t="shared" si="17"/>
        <v xml:space="preserve"> </v>
      </c>
      <c r="P167" s="178"/>
    </row>
    <row r="168" spans="1:16" hidden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13"/>
        <v>0</v>
      </c>
      <c r="I168" s="140"/>
      <c r="J168" s="141" t="str">
        <f t="shared" si="16"/>
        <v xml:space="preserve"> </v>
      </c>
      <c r="K168" s="140">
        <v>0</v>
      </c>
      <c r="L168" s="179"/>
      <c r="M168" s="145">
        <f t="shared" si="18"/>
        <v>0</v>
      </c>
      <c r="N168" s="179"/>
      <c r="O168" s="181" t="str">
        <f t="shared" si="17"/>
        <v xml:space="preserve"> </v>
      </c>
      <c r="P168" s="178"/>
    </row>
    <row r="169" spans="1:16" ht="25.5" hidden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13"/>
        <v>0</v>
      </c>
      <c r="I169" s="140"/>
      <c r="J169" s="141" t="str">
        <f t="shared" si="16"/>
        <v xml:space="preserve"> </v>
      </c>
      <c r="K169" s="140">
        <v>0</v>
      </c>
      <c r="L169" s="179"/>
      <c r="M169" s="145">
        <f t="shared" si="18"/>
        <v>0</v>
      </c>
      <c r="N169" s="179"/>
      <c r="O169" s="181" t="str">
        <f t="shared" si="17"/>
        <v xml:space="preserve"> </v>
      </c>
      <c r="P169" s="178"/>
    </row>
    <row r="170" spans="1:16" hidden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13"/>
        <v>0</v>
      </c>
      <c r="I170" s="140"/>
      <c r="J170" s="141" t="str">
        <f t="shared" si="16"/>
        <v xml:space="preserve"> </v>
      </c>
      <c r="K170" s="140">
        <v>0</v>
      </c>
      <c r="L170" s="179"/>
      <c r="M170" s="145">
        <f t="shared" si="18"/>
        <v>0</v>
      </c>
      <c r="N170" s="179"/>
      <c r="O170" s="181" t="str">
        <f t="shared" si="17"/>
        <v xml:space="preserve"> </v>
      </c>
      <c r="P170" s="146">
        <f t="shared" ref="P170" si="21">P124+P144+P149+P154</f>
        <v>0</v>
      </c>
    </row>
    <row r="171" spans="1:16" hidden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13"/>
        <v>0</v>
      </c>
      <c r="I171" s="140"/>
      <c r="J171" s="141" t="str">
        <f t="shared" si="16"/>
        <v xml:space="preserve"> </v>
      </c>
      <c r="K171" s="140">
        <v>0</v>
      </c>
      <c r="L171" s="179"/>
      <c r="M171" s="145">
        <f t="shared" si="18"/>
        <v>0</v>
      </c>
      <c r="N171" s="179"/>
      <c r="O171" s="181" t="str">
        <f t="shared" si="17"/>
        <v xml:space="preserve"> </v>
      </c>
      <c r="P171" s="145"/>
    </row>
    <row r="172" spans="1:16" hidden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13"/>
        <v>0</v>
      </c>
      <c r="I172" s="140"/>
      <c r="J172" s="141" t="str">
        <f t="shared" si="16"/>
        <v xml:space="preserve"> </v>
      </c>
      <c r="K172" s="140">
        <v>0</v>
      </c>
      <c r="L172" s="179"/>
      <c r="M172" s="145">
        <f t="shared" si="18"/>
        <v>0</v>
      </c>
      <c r="N172" s="179"/>
      <c r="O172" s="181" t="str">
        <f t="shared" si="17"/>
        <v xml:space="preserve"> </v>
      </c>
      <c r="P172" s="178"/>
    </row>
    <row r="173" spans="1:16" hidden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13"/>
        <v>0</v>
      </c>
      <c r="I173" s="140"/>
      <c r="J173" s="141" t="str">
        <f t="shared" si="16"/>
        <v xml:space="preserve"> </v>
      </c>
      <c r="K173" s="140">
        <v>0</v>
      </c>
      <c r="L173" s="179"/>
      <c r="M173" s="145">
        <f t="shared" si="18"/>
        <v>0</v>
      </c>
      <c r="N173" s="179"/>
      <c r="O173" s="181" t="str">
        <f t="shared" si="17"/>
        <v xml:space="preserve"> </v>
      </c>
      <c r="P173" s="178"/>
    </row>
    <row r="174" spans="1:16" hidden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13"/>
        <v>0</v>
      </c>
      <c r="I174" s="140"/>
      <c r="J174" s="141" t="str">
        <f t="shared" si="16"/>
        <v xml:space="preserve"> </v>
      </c>
      <c r="K174" s="140">
        <v>0</v>
      </c>
      <c r="L174" s="179"/>
      <c r="M174" s="145">
        <f t="shared" si="18"/>
        <v>0</v>
      </c>
      <c r="N174" s="179"/>
      <c r="O174" s="181" t="str">
        <f t="shared" si="17"/>
        <v xml:space="preserve"> </v>
      </c>
      <c r="P174" s="178"/>
    </row>
    <row r="175" spans="1:16" hidden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13"/>
        <v>0</v>
      </c>
      <c r="I175" s="140"/>
      <c r="J175" s="141" t="str">
        <f t="shared" si="16"/>
        <v xml:space="preserve"> </v>
      </c>
      <c r="K175" s="140">
        <v>0</v>
      </c>
      <c r="L175" s="179"/>
      <c r="M175" s="145">
        <f t="shared" si="18"/>
        <v>0</v>
      </c>
      <c r="N175" s="179"/>
      <c r="O175" s="181" t="str">
        <f t="shared" si="17"/>
        <v xml:space="preserve"> </v>
      </c>
      <c r="P175" s="178"/>
    </row>
    <row r="176" spans="1:16" hidden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13"/>
        <v>0</v>
      </c>
      <c r="I176" s="140"/>
      <c r="J176" s="141" t="str">
        <f t="shared" si="16"/>
        <v xml:space="preserve"> </v>
      </c>
      <c r="K176" s="140">
        <v>0</v>
      </c>
      <c r="L176" s="179"/>
      <c r="M176" s="145">
        <f t="shared" si="18"/>
        <v>0</v>
      </c>
      <c r="N176" s="179"/>
      <c r="O176" s="181" t="str">
        <f t="shared" si="17"/>
        <v xml:space="preserve"> </v>
      </c>
      <c r="P176" s="178"/>
    </row>
    <row r="177" spans="1:16" ht="38.25" hidden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13"/>
        <v>0</v>
      </c>
      <c r="I177" s="140"/>
      <c r="J177" s="141" t="str">
        <f t="shared" si="16"/>
        <v xml:space="preserve"> </v>
      </c>
      <c r="K177" s="140">
        <v>0</v>
      </c>
      <c r="L177" s="179"/>
      <c r="M177" s="145">
        <f t="shared" si="18"/>
        <v>0</v>
      </c>
      <c r="N177" s="179"/>
      <c r="O177" s="181" t="str">
        <f t="shared" si="17"/>
        <v xml:space="preserve"> </v>
      </c>
      <c r="P177" s="178"/>
    </row>
    <row r="178" spans="1:16" hidden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13"/>
        <v>0</v>
      </c>
      <c r="I178" s="140"/>
      <c r="J178" s="141" t="str">
        <f t="shared" si="16"/>
        <v xml:space="preserve"> </v>
      </c>
      <c r="K178" s="140">
        <v>0</v>
      </c>
      <c r="L178" s="179"/>
      <c r="M178" s="145">
        <f t="shared" si="18"/>
        <v>0</v>
      </c>
      <c r="N178" s="179"/>
      <c r="O178" s="181" t="str">
        <f t="shared" si="17"/>
        <v xml:space="preserve"> </v>
      </c>
      <c r="P178" s="178"/>
    </row>
    <row r="179" spans="1:16" hidden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2">SUM(F179:G179)</f>
        <v>0</v>
      </c>
      <c r="I179" s="140"/>
      <c r="J179" s="141" t="str">
        <f t="shared" si="16"/>
        <v xml:space="preserve"> </v>
      </c>
      <c r="K179" s="140">
        <v>0</v>
      </c>
      <c r="L179" s="179"/>
      <c r="M179" s="145">
        <f t="shared" si="18"/>
        <v>0</v>
      </c>
      <c r="N179" s="179"/>
      <c r="O179" s="181" t="str">
        <f t="shared" si="17"/>
        <v xml:space="preserve"> </v>
      </c>
      <c r="P179" s="178"/>
    </row>
    <row r="180" spans="1:16" hidden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2"/>
        <v>0</v>
      </c>
      <c r="I180" s="140"/>
      <c r="J180" s="141" t="str">
        <f t="shared" si="16"/>
        <v xml:space="preserve"> </v>
      </c>
      <c r="K180" s="140">
        <v>0</v>
      </c>
      <c r="L180" s="179"/>
      <c r="M180" s="145">
        <f t="shared" si="18"/>
        <v>0</v>
      </c>
      <c r="N180" s="179"/>
      <c r="O180" s="181" t="str">
        <f t="shared" si="17"/>
        <v xml:space="preserve"> </v>
      </c>
      <c r="P180" s="178"/>
    </row>
    <row r="181" spans="1:16" hidden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2"/>
        <v>0</v>
      </c>
      <c r="I181" s="140"/>
      <c r="J181" s="141" t="str">
        <f t="shared" si="16"/>
        <v xml:space="preserve"> </v>
      </c>
      <c r="K181" s="140">
        <v>0</v>
      </c>
      <c r="L181" s="179"/>
      <c r="M181" s="145">
        <f t="shared" si="18"/>
        <v>0</v>
      </c>
      <c r="N181" s="179"/>
      <c r="O181" s="181" t="str">
        <f t="shared" si="17"/>
        <v xml:space="preserve"> </v>
      </c>
      <c r="P181" s="178"/>
    </row>
    <row r="182" spans="1:16" ht="38.25" hidden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2"/>
        <v>0</v>
      </c>
      <c r="I182" s="140"/>
      <c r="J182" s="141" t="str">
        <f t="shared" si="16"/>
        <v xml:space="preserve"> </v>
      </c>
      <c r="K182" s="140">
        <v>0</v>
      </c>
      <c r="L182" s="179"/>
      <c r="M182" s="145">
        <f t="shared" si="18"/>
        <v>0</v>
      </c>
      <c r="N182" s="179"/>
      <c r="O182" s="181" t="str">
        <f t="shared" si="17"/>
        <v xml:space="preserve"> </v>
      </c>
      <c r="P182" s="178"/>
    </row>
    <row r="183" spans="1:16" hidden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2"/>
        <v>0</v>
      </c>
      <c r="I183" s="140"/>
      <c r="J183" s="141" t="str">
        <f t="shared" si="16"/>
        <v xml:space="preserve"> </v>
      </c>
      <c r="K183" s="140">
        <v>0</v>
      </c>
      <c r="L183" s="179"/>
      <c r="M183" s="145">
        <f t="shared" si="18"/>
        <v>0</v>
      </c>
      <c r="N183" s="179"/>
      <c r="O183" s="181" t="str">
        <f t="shared" si="17"/>
        <v xml:space="preserve"> </v>
      </c>
      <c r="P183" s="178"/>
    </row>
    <row r="184" spans="1:16" hidden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2"/>
        <v>0</v>
      </c>
      <c r="I184" s="140"/>
      <c r="J184" s="141" t="str">
        <f t="shared" si="16"/>
        <v xml:space="preserve"> </v>
      </c>
      <c r="K184" s="140">
        <v>0</v>
      </c>
      <c r="L184" s="179"/>
      <c r="M184" s="145">
        <f t="shared" si="18"/>
        <v>0</v>
      </c>
      <c r="N184" s="179"/>
      <c r="O184" s="181" t="str">
        <f t="shared" si="17"/>
        <v xml:space="preserve"> </v>
      </c>
      <c r="P184" s="146">
        <f t="shared" ref="P184" si="23">P100+P101+P108+P115+P170+P171</f>
        <v>0</v>
      </c>
    </row>
    <row r="185" spans="1:16" hidden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2"/>
        <v>0</v>
      </c>
      <c r="I185" s="140"/>
      <c r="J185" s="141" t="str">
        <f t="shared" si="16"/>
        <v xml:space="preserve"> </v>
      </c>
      <c r="K185" s="140">
        <v>0</v>
      </c>
      <c r="L185" s="179"/>
      <c r="M185" s="145">
        <f t="shared" si="18"/>
        <v>0</v>
      </c>
      <c r="N185" s="179"/>
      <c r="O185" s="181" t="str">
        <f t="shared" si="17"/>
        <v xml:space="preserve"> </v>
      </c>
      <c r="P185" s="178"/>
    </row>
    <row r="186" spans="1:16" hidden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2"/>
        <v>0</v>
      </c>
      <c r="I186" s="140"/>
      <c r="J186" s="141" t="str">
        <f t="shared" si="16"/>
        <v xml:space="preserve"> </v>
      </c>
      <c r="K186" s="140">
        <v>0</v>
      </c>
      <c r="L186" s="179"/>
      <c r="M186" s="145">
        <f t="shared" si="18"/>
        <v>0</v>
      </c>
      <c r="N186" s="179"/>
      <c r="O186" s="181" t="str">
        <f t="shared" si="17"/>
        <v xml:space="preserve"> </v>
      </c>
      <c r="P186" s="178"/>
    </row>
    <row r="187" spans="1:16" hidden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2"/>
        <v>0</v>
      </c>
      <c r="I187" s="140"/>
      <c r="J187" s="141" t="str">
        <f t="shared" si="16"/>
        <v xml:space="preserve"> </v>
      </c>
      <c r="K187" s="140">
        <v>0</v>
      </c>
      <c r="L187" s="179"/>
      <c r="M187" s="145">
        <f t="shared" si="18"/>
        <v>0</v>
      </c>
      <c r="N187" s="179"/>
      <c r="O187" s="181" t="str">
        <f t="shared" si="17"/>
        <v xml:space="preserve"> </v>
      </c>
      <c r="P187" s="178"/>
    </row>
    <row r="188" spans="1:16" ht="25.5" hidden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2"/>
        <v>0</v>
      </c>
      <c r="I188" s="140"/>
      <c r="J188" s="141" t="str">
        <f t="shared" si="16"/>
        <v xml:space="preserve"> </v>
      </c>
      <c r="K188" s="140">
        <v>0</v>
      </c>
      <c r="L188" s="179"/>
      <c r="M188" s="145">
        <f t="shared" si="18"/>
        <v>0</v>
      </c>
      <c r="N188" s="179"/>
      <c r="O188" s="181" t="str">
        <f t="shared" si="17"/>
        <v xml:space="preserve"> </v>
      </c>
      <c r="P188" s="178"/>
    </row>
    <row r="189" spans="1:16" hidden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2"/>
        <v>0</v>
      </c>
      <c r="I189" s="140"/>
      <c r="J189" s="141" t="str">
        <f t="shared" si="16"/>
        <v xml:space="preserve"> </v>
      </c>
      <c r="K189" s="140">
        <v>0</v>
      </c>
      <c r="L189" s="179"/>
      <c r="M189" s="145">
        <f t="shared" si="18"/>
        <v>0</v>
      </c>
      <c r="N189" s="179"/>
      <c r="O189" s="181" t="str">
        <f t="shared" si="17"/>
        <v xml:space="preserve"> </v>
      </c>
      <c r="P189" s="178"/>
    </row>
    <row r="190" spans="1:16" hidden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2"/>
        <v>0</v>
      </c>
      <c r="I190" s="140"/>
      <c r="J190" s="141" t="str">
        <f t="shared" si="16"/>
        <v xml:space="preserve"> </v>
      </c>
      <c r="K190" s="140">
        <v>0</v>
      </c>
      <c r="L190" s="179"/>
      <c r="M190" s="145">
        <f t="shared" si="18"/>
        <v>0</v>
      </c>
      <c r="N190" s="179"/>
      <c r="O190" s="181" t="str">
        <f t="shared" si="17"/>
        <v xml:space="preserve"> </v>
      </c>
      <c r="P190" s="178"/>
    </row>
    <row r="191" spans="1:16" hidden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2"/>
        <v>0</v>
      </c>
      <c r="I191" s="140"/>
      <c r="J191" s="141" t="str">
        <f t="shared" si="16"/>
        <v xml:space="preserve"> </v>
      </c>
      <c r="K191" s="140">
        <v>0</v>
      </c>
      <c r="L191" s="179"/>
      <c r="M191" s="145">
        <f t="shared" si="18"/>
        <v>0</v>
      </c>
      <c r="N191" s="179"/>
      <c r="O191" s="181" t="str">
        <f t="shared" si="17"/>
        <v xml:space="preserve"> </v>
      </c>
      <c r="P191" s="178"/>
    </row>
    <row r="192" spans="1:16" hidden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2"/>
        <v>0</v>
      </c>
      <c r="I192" s="140"/>
      <c r="J192" s="141" t="str">
        <f t="shared" si="16"/>
        <v xml:space="preserve"> </v>
      </c>
      <c r="K192" s="140">
        <v>0</v>
      </c>
      <c r="L192" s="179"/>
      <c r="M192" s="145">
        <f t="shared" si="18"/>
        <v>0</v>
      </c>
      <c r="N192" s="179"/>
      <c r="O192" s="181" t="str">
        <f t="shared" si="17"/>
        <v xml:space="preserve"> </v>
      </c>
      <c r="P192" s="178"/>
    </row>
    <row r="193" spans="1:16" ht="25.5" hidden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2"/>
        <v>0</v>
      </c>
      <c r="I193" s="140"/>
      <c r="J193" s="141" t="str">
        <f t="shared" si="16"/>
        <v xml:space="preserve"> </v>
      </c>
      <c r="K193" s="140">
        <v>0</v>
      </c>
      <c r="L193" s="179"/>
      <c r="M193" s="145">
        <f t="shared" si="18"/>
        <v>0</v>
      </c>
      <c r="N193" s="179"/>
      <c r="O193" s="181" t="str">
        <f t="shared" si="17"/>
        <v xml:space="preserve"> </v>
      </c>
      <c r="P193" s="178"/>
    </row>
    <row r="194" spans="1:16" ht="25.5" hidden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2"/>
        <v>0</v>
      </c>
      <c r="I194" s="140"/>
      <c r="J194" s="141" t="str">
        <f t="shared" si="16"/>
        <v xml:space="preserve"> </v>
      </c>
      <c r="K194" s="140">
        <v>0</v>
      </c>
      <c r="L194" s="179"/>
      <c r="M194" s="145">
        <f t="shared" si="18"/>
        <v>0</v>
      </c>
      <c r="N194" s="179"/>
      <c r="O194" s="181" t="str">
        <f t="shared" si="17"/>
        <v xml:space="preserve"> </v>
      </c>
      <c r="P194" s="178"/>
    </row>
    <row r="195" spans="1:16" hidden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2"/>
        <v>0</v>
      </c>
      <c r="I195" s="140"/>
      <c r="J195" s="141" t="str">
        <f t="shared" si="16"/>
        <v xml:space="preserve"> </v>
      </c>
      <c r="K195" s="140">
        <v>0</v>
      </c>
      <c r="L195" s="179"/>
      <c r="M195" s="145">
        <f t="shared" si="18"/>
        <v>0</v>
      </c>
      <c r="N195" s="179"/>
      <c r="O195" s="181" t="str">
        <f t="shared" si="17"/>
        <v xml:space="preserve"> </v>
      </c>
      <c r="P195" s="178"/>
    </row>
    <row r="196" spans="1:16" ht="25.5" hidden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2"/>
        <v>0</v>
      </c>
      <c r="I196" s="140"/>
      <c r="J196" s="141" t="str">
        <f t="shared" si="16"/>
        <v xml:space="preserve"> </v>
      </c>
      <c r="K196" s="140">
        <v>0</v>
      </c>
      <c r="L196" s="179"/>
      <c r="M196" s="145">
        <f t="shared" si="18"/>
        <v>0</v>
      </c>
      <c r="N196" s="179"/>
      <c r="O196" s="181" t="str">
        <f t="shared" si="17"/>
        <v xml:space="preserve"> </v>
      </c>
      <c r="P196" s="178"/>
    </row>
    <row r="197" spans="1:16" hidden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2"/>
        <v>0</v>
      </c>
      <c r="I197" s="140"/>
      <c r="J197" s="141" t="str">
        <f t="shared" si="16"/>
        <v xml:space="preserve"> </v>
      </c>
      <c r="K197" s="140">
        <v>0</v>
      </c>
      <c r="L197" s="179"/>
      <c r="M197" s="145">
        <f t="shared" si="18"/>
        <v>0</v>
      </c>
      <c r="N197" s="179"/>
      <c r="O197" s="181" t="str">
        <f t="shared" si="17"/>
        <v xml:space="preserve"> </v>
      </c>
      <c r="P197" s="178"/>
    </row>
    <row r="198" spans="1:16" hidden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2"/>
        <v>0</v>
      </c>
      <c r="I198" s="140"/>
      <c r="J198" s="141" t="str">
        <f t="shared" si="16"/>
        <v xml:space="preserve"> </v>
      </c>
      <c r="K198" s="140">
        <v>0</v>
      </c>
      <c r="L198" s="179"/>
      <c r="M198" s="145">
        <f t="shared" si="18"/>
        <v>0</v>
      </c>
      <c r="N198" s="179"/>
      <c r="O198" s="181" t="str">
        <f t="shared" si="17"/>
        <v xml:space="preserve"> </v>
      </c>
      <c r="P198" s="178"/>
    </row>
    <row r="199" spans="1:16" hidden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2"/>
        <v>0</v>
      </c>
      <c r="I199" s="140"/>
      <c r="J199" s="141" t="str">
        <f t="shared" si="16"/>
        <v xml:space="preserve"> </v>
      </c>
      <c r="K199" s="140">
        <v>0</v>
      </c>
      <c r="L199" s="179"/>
      <c r="M199" s="145">
        <f t="shared" si="18"/>
        <v>0</v>
      </c>
      <c r="N199" s="179"/>
      <c r="O199" s="181" t="str">
        <f t="shared" si="17"/>
        <v xml:space="preserve"> </v>
      </c>
      <c r="P199" s="178"/>
    </row>
    <row r="200" spans="1:16" hidden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2"/>
        <v>0</v>
      </c>
      <c r="I200" s="140"/>
      <c r="J200" s="141" t="str">
        <f t="shared" ref="J200:J263" si="24">IF(H200=0," ",I200/H200)</f>
        <v xml:space="preserve"> </v>
      </c>
      <c r="K200" s="140">
        <v>0</v>
      </c>
      <c r="L200" s="179"/>
      <c r="M200" s="145">
        <f t="shared" si="18"/>
        <v>0</v>
      </c>
      <c r="N200" s="179"/>
      <c r="O200" s="181" t="str">
        <f t="shared" ref="O200:O263" si="25">IF(M200=0," ",N200/M200)</f>
        <v xml:space="preserve"> </v>
      </c>
      <c r="P200" s="178"/>
    </row>
    <row r="201" spans="1:16" hidden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2"/>
        <v>0</v>
      </c>
      <c r="I201" s="140"/>
      <c r="J201" s="141" t="str">
        <f t="shared" si="24"/>
        <v xml:space="preserve"> </v>
      </c>
      <c r="K201" s="140">
        <v>0</v>
      </c>
      <c r="L201" s="179"/>
      <c r="M201" s="145">
        <f t="shared" ref="M201:M264" si="26">SUM(K201:L201)</f>
        <v>0</v>
      </c>
      <c r="N201" s="179"/>
      <c r="O201" s="181" t="str">
        <f t="shared" si="25"/>
        <v xml:space="preserve"> </v>
      </c>
      <c r="P201" s="178"/>
    </row>
    <row r="202" spans="1:16" hidden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2"/>
        <v>0</v>
      </c>
      <c r="I202" s="140"/>
      <c r="J202" s="141" t="str">
        <f t="shared" si="24"/>
        <v xml:space="preserve"> </v>
      </c>
      <c r="K202" s="140">
        <v>0</v>
      </c>
      <c r="L202" s="179"/>
      <c r="M202" s="145">
        <f t="shared" si="26"/>
        <v>0</v>
      </c>
      <c r="N202" s="179"/>
      <c r="O202" s="181" t="str">
        <f t="shared" si="25"/>
        <v xml:space="preserve"> </v>
      </c>
      <c r="P202" s="178"/>
    </row>
    <row r="203" spans="1:16" hidden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2"/>
        <v>0</v>
      </c>
      <c r="I203" s="140"/>
      <c r="J203" s="141" t="str">
        <f t="shared" si="24"/>
        <v xml:space="preserve"> </v>
      </c>
      <c r="K203" s="140">
        <v>0</v>
      </c>
      <c r="L203" s="179"/>
      <c r="M203" s="145">
        <f t="shared" si="26"/>
        <v>0</v>
      </c>
      <c r="N203" s="179"/>
      <c r="O203" s="181" t="str">
        <f t="shared" si="25"/>
        <v xml:space="preserve"> </v>
      </c>
      <c r="P203" s="178"/>
    </row>
    <row r="204" spans="1:16" hidden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2"/>
        <v>0</v>
      </c>
      <c r="I204" s="140"/>
      <c r="J204" s="141" t="str">
        <f t="shared" si="24"/>
        <v xml:space="preserve"> </v>
      </c>
      <c r="K204" s="140">
        <v>0</v>
      </c>
      <c r="L204" s="179"/>
      <c r="M204" s="145">
        <f t="shared" si="26"/>
        <v>0</v>
      </c>
      <c r="N204" s="179"/>
      <c r="O204" s="181" t="str">
        <f t="shared" si="25"/>
        <v xml:space="preserve"> </v>
      </c>
      <c r="P204" s="178"/>
    </row>
    <row r="205" spans="1:16" hidden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2"/>
        <v>0</v>
      </c>
      <c r="I205" s="140"/>
      <c r="J205" s="141" t="str">
        <f t="shared" si="24"/>
        <v xml:space="preserve"> </v>
      </c>
      <c r="K205" s="140">
        <v>0</v>
      </c>
      <c r="L205" s="179"/>
      <c r="M205" s="145">
        <f t="shared" si="26"/>
        <v>0</v>
      </c>
      <c r="N205" s="179"/>
      <c r="O205" s="181" t="str">
        <f t="shared" si="25"/>
        <v xml:space="preserve"> </v>
      </c>
      <c r="P205" s="178"/>
    </row>
    <row r="206" spans="1:16" ht="25.5" hidden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2"/>
        <v>0</v>
      </c>
      <c r="I206" s="140"/>
      <c r="J206" s="141" t="str">
        <f t="shared" si="24"/>
        <v xml:space="preserve"> </v>
      </c>
      <c r="K206" s="140">
        <v>0</v>
      </c>
      <c r="L206" s="179"/>
      <c r="M206" s="145">
        <f t="shared" si="26"/>
        <v>0</v>
      </c>
      <c r="N206" s="179"/>
      <c r="O206" s="181" t="str">
        <f t="shared" si="25"/>
        <v xml:space="preserve"> </v>
      </c>
      <c r="P206" s="178"/>
    </row>
    <row r="207" spans="1:16" ht="25.5" hidden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2"/>
        <v>0</v>
      </c>
      <c r="I207" s="140"/>
      <c r="J207" s="141" t="str">
        <f t="shared" si="24"/>
        <v xml:space="preserve"> </v>
      </c>
      <c r="K207" s="140">
        <v>0</v>
      </c>
      <c r="L207" s="179"/>
      <c r="M207" s="145">
        <f t="shared" si="26"/>
        <v>0</v>
      </c>
      <c r="N207" s="179"/>
      <c r="O207" s="181" t="str">
        <f t="shared" si="25"/>
        <v xml:space="preserve"> </v>
      </c>
      <c r="P207" s="178"/>
    </row>
    <row r="208" spans="1:16" ht="25.5" hidden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2"/>
        <v>0</v>
      </c>
      <c r="I208" s="140"/>
      <c r="J208" s="141" t="str">
        <f t="shared" si="24"/>
        <v xml:space="preserve"> </v>
      </c>
      <c r="K208" s="140">
        <v>0</v>
      </c>
      <c r="L208" s="179"/>
      <c r="M208" s="145">
        <f t="shared" si="26"/>
        <v>0</v>
      </c>
      <c r="N208" s="179"/>
      <c r="O208" s="181" t="str">
        <f t="shared" si="25"/>
        <v xml:space="preserve"> </v>
      </c>
      <c r="P208" s="178"/>
    </row>
    <row r="209" spans="1:16" hidden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2"/>
        <v>0</v>
      </c>
      <c r="I209" s="140"/>
      <c r="J209" s="141" t="str">
        <f t="shared" si="24"/>
        <v xml:space="preserve"> </v>
      </c>
      <c r="K209" s="140">
        <v>0</v>
      </c>
      <c r="L209" s="179"/>
      <c r="M209" s="145">
        <f t="shared" si="26"/>
        <v>0</v>
      </c>
      <c r="N209" s="179"/>
      <c r="O209" s="181" t="str">
        <f t="shared" si="25"/>
        <v xml:space="preserve"> </v>
      </c>
      <c r="P209" s="178"/>
    </row>
    <row r="210" spans="1:16" hidden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22"/>
        <v>0</v>
      </c>
      <c r="I210" s="140"/>
      <c r="J210" s="141" t="str">
        <f t="shared" si="24"/>
        <v xml:space="preserve"> </v>
      </c>
      <c r="K210" s="140">
        <v>0</v>
      </c>
      <c r="L210" s="179"/>
      <c r="M210" s="145">
        <f t="shared" si="26"/>
        <v>0</v>
      </c>
      <c r="N210" s="179"/>
      <c r="O210" s="181" t="str">
        <f t="shared" si="25"/>
        <v xml:space="preserve"> </v>
      </c>
      <c r="P210" s="178"/>
    </row>
    <row r="211" spans="1:16" hidden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2"/>
        <v>0</v>
      </c>
      <c r="I211" s="140"/>
      <c r="J211" s="141" t="str">
        <f t="shared" si="24"/>
        <v xml:space="preserve"> </v>
      </c>
      <c r="K211" s="140">
        <v>0</v>
      </c>
      <c r="L211" s="179"/>
      <c r="M211" s="145">
        <f t="shared" si="26"/>
        <v>0</v>
      </c>
      <c r="N211" s="179"/>
      <c r="O211" s="181" t="str">
        <f t="shared" si="25"/>
        <v xml:space="preserve"> </v>
      </c>
      <c r="P211" s="178"/>
    </row>
    <row r="212" spans="1:16" ht="51" hidden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2"/>
        <v>0</v>
      </c>
      <c r="I212" s="140"/>
      <c r="J212" s="141" t="str">
        <f t="shared" si="24"/>
        <v xml:space="preserve"> </v>
      </c>
      <c r="K212" s="140">
        <v>0</v>
      </c>
      <c r="L212" s="179"/>
      <c r="M212" s="145">
        <f t="shared" si="26"/>
        <v>0</v>
      </c>
      <c r="N212" s="179"/>
      <c r="O212" s="181" t="str">
        <f t="shared" si="25"/>
        <v xml:space="preserve"> </v>
      </c>
      <c r="P212" s="178"/>
    </row>
    <row r="213" spans="1:16" hidden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2"/>
        <v>0</v>
      </c>
      <c r="I213" s="140"/>
      <c r="J213" s="141" t="str">
        <f t="shared" si="24"/>
        <v xml:space="preserve"> </v>
      </c>
      <c r="K213" s="140">
        <v>0</v>
      </c>
      <c r="L213" s="179"/>
      <c r="M213" s="145">
        <f t="shared" si="26"/>
        <v>0</v>
      </c>
      <c r="N213" s="179"/>
      <c r="O213" s="181" t="str">
        <f t="shared" si="25"/>
        <v xml:space="preserve"> </v>
      </c>
      <c r="P213" s="178"/>
    </row>
    <row r="214" spans="1:16" ht="25.5" hidden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H214" si="27">F185+F186+F189+F191+F198+F199+F200+F201+F205+F210</f>
        <v>0</v>
      </c>
      <c r="G214" s="146">
        <f t="shared" si="27"/>
        <v>0</v>
      </c>
      <c r="H214" s="146">
        <f t="shared" si="27"/>
        <v>0</v>
      </c>
      <c r="I214" s="140"/>
      <c r="J214" s="146" t="e">
        <f t="shared" ref="J214:M214" si="28">J185+J186+J189+J191+J198+J199+J200+J201+J205+J210</f>
        <v>#VALUE!</v>
      </c>
      <c r="K214" s="146">
        <f t="shared" si="28"/>
        <v>0</v>
      </c>
      <c r="L214" s="146">
        <f t="shared" si="28"/>
        <v>0</v>
      </c>
      <c r="M214" s="146">
        <f t="shared" si="28"/>
        <v>0</v>
      </c>
      <c r="N214" s="179"/>
      <c r="O214" s="181" t="str">
        <f t="shared" si="25"/>
        <v xml:space="preserve"> </v>
      </c>
      <c r="P214" s="146">
        <f t="shared" ref="P214" si="29">P185+P186+P189+P191+P198+P199+P200+P201+P205+P210</f>
        <v>0</v>
      </c>
    </row>
    <row r="215" spans="1:16" hidden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30">SUM(F215:G215)</f>
        <v>0</v>
      </c>
      <c r="I215" s="140"/>
      <c r="J215" s="141" t="str">
        <f t="shared" si="24"/>
        <v xml:space="preserve"> </v>
      </c>
      <c r="K215" s="140">
        <v>0</v>
      </c>
      <c r="L215" s="179"/>
      <c r="M215" s="145">
        <f t="shared" si="26"/>
        <v>0</v>
      </c>
      <c r="N215" s="179"/>
      <c r="O215" s="181" t="str">
        <f t="shared" si="25"/>
        <v xml:space="preserve"> </v>
      </c>
      <c r="P215" s="178"/>
    </row>
    <row r="216" spans="1:16" ht="25.5" hidden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30"/>
        <v>0</v>
      </c>
      <c r="I216" s="140"/>
      <c r="J216" s="141" t="str">
        <f t="shared" si="24"/>
        <v xml:space="preserve"> </v>
      </c>
      <c r="K216" s="140">
        <v>0</v>
      </c>
      <c r="L216" s="179"/>
      <c r="M216" s="145">
        <f t="shared" si="26"/>
        <v>0</v>
      </c>
      <c r="N216" s="179"/>
      <c r="O216" s="181" t="str">
        <f t="shared" si="25"/>
        <v xml:space="preserve"> </v>
      </c>
      <c r="P216" s="178"/>
    </row>
    <row r="217" spans="1:16" hidden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30"/>
        <v>0</v>
      </c>
      <c r="I217" s="140"/>
      <c r="J217" s="141" t="str">
        <f t="shared" si="24"/>
        <v xml:space="preserve"> </v>
      </c>
      <c r="K217" s="140">
        <v>0</v>
      </c>
      <c r="L217" s="179"/>
      <c r="M217" s="145">
        <f t="shared" si="26"/>
        <v>0</v>
      </c>
      <c r="N217" s="179"/>
      <c r="O217" s="181" t="str">
        <f t="shared" si="25"/>
        <v xml:space="preserve"> </v>
      </c>
      <c r="P217" s="178"/>
    </row>
    <row r="218" spans="1:16" hidden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30"/>
        <v>0</v>
      </c>
      <c r="I218" s="140"/>
      <c r="J218" s="141" t="str">
        <f t="shared" si="24"/>
        <v xml:space="preserve"> </v>
      </c>
      <c r="K218" s="140">
        <v>0</v>
      </c>
      <c r="L218" s="179"/>
      <c r="M218" s="145">
        <f t="shared" si="26"/>
        <v>0</v>
      </c>
      <c r="N218" s="179"/>
      <c r="O218" s="181" t="str">
        <f t="shared" si="25"/>
        <v xml:space="preserve"> </v>
      </c>
      <c r="P218" s="178"/>
    </row>
    <row r="219" spans="1:16" hidden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30"/>
        <v>0</v>
      </c>
      <c r="I219" s="140"/>
      <c r="J219" s="141" t="str">
        <f t="shared" si="24"/>
        <v xml:space="preserve"> </v>
      </c>
      <c r="K219" s="140">
        <v>0</v>
      </c>
      <c r="L219" s="179"/>
      <c r="M219" s="145">
        <f t="shared" si="26"/>
        <v>0</v>
      </c>
      <c r="N219" s="179"/>
      <c r="O219" s="181" t="str">
        <f t="shared" si="25"/>
        <v xml:space="preserve"> </v>
      </c>
      <c r="P219" s="178"/>
    </row>
    <row r="220" spans="1:16" hidden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30"/>
        <v>0</v>
      </c>
      <c r="I220" s="140"/>
      <c r="J220" s="141" t="str">
        <f t="shared" si="24"/>
        <v xml:space="preserve"> </v>
      </c>
      <c r="K220" s="140">
        <v>0</v>
      </c>
      <c r="L220" s="179"/>
      <c r="M220" s="145">
        <f t="shared" si="26"/>
        <v>0</v>
      </c>
      <c r="N220" s="179"/>
      <c r="O220" s="181" t="str">
        <f t="shared" si="25"/>
        <v xml:space="preserve"> </v>
      </c>
      <c r="P220" s="178"/>
    </row>
    <row r="221" spans="1:16" hidden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30"/>
        <v>0</v>
      </c>
      <c r="I221" s="140"/>
      <c r="J221" s="141" t="str">
        <f t="shared" si="24"/>
        <v xml:space="preserve"> </v>
      </c>
      <c r="K221" s="140">
        <v>0</v>
      </c>
      <c r="L221" s="179"/>
      <c r="M221" s="145">
        <f t="shared" si="26"/>
        <v>0</v>
      </c>
      <c r="N221" s="179"/>
      <c r="O221" s="181" t="str">
        <f t="shared" si="25"/>
        <v xml:space="preserve"> </v>
      </c>
      <c r="P221" s="178"/>
    </row>
    <row r="222" spans="1:16" hidden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30"/>
        <v>0</v>
      </c>
      <c r="I222" s="140"/>
      <c r="J222" s="141" t="str">
        <f t="shared" si="24"/>
        <v xml:space="preserve"> </v>
      </c>
      <c r="K222" s="140">
        <v>0</v>
      </c>
      <c r="L222" s="179"/>
      <c r="M222" s="145">
        <f t="shared" si="26"/>
        <v>0</v>
      </c>
      <c r="N222" s="179"/>
      <c r="O222" s="181" t="str">
        <f t="shared" si="25"/>
        <v xml:space="preserve"> </v>
      </c>
      <c r="P222" s="178"/>
    </row>
    <row r="223" spans="1:16" hidden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G223" si="31">F215+F217+F219+F220+F222</f>
        <v>0</v>
      </c>
      <c r="G223" s="146">
        <f t="shared" si="31"/>
        <v>0</v>
      </c>
      <c r="H223" s="145">
        <f t="shared" si="30"/>
        <v>0</v>
      </c>
      <c r="I223" s="140"/>
      <c r="J223" s="146" t="e">
        <f t="shared" ref="J223:L223" si="32">J215+J217+J219+J220+J222</f>
        <v>#VALUE!</v>
      </c>
      <c r="K223" s="146">
        <f t="shared" si="32"/>
        <v>0</v>
      </c>
      <c r="L223" s="146">
        <f t="shared" si="32"/>
        <v>0</v>
      </c>
      <c r="M223" s="145">
        <f t="shared" si="26"/>
        <v>0</v>
      </c>
      <c r="N223" s="179"/>
      <c r="O223" s="181" t="str">
        <f t="shared" si="25"/>
        <v xml:space="preserve"> </v>
      </c>
      <c r="P223" s="146">
        <f t="shared" ref="P223" si="33">P215+P217+P219+P220+P222</f>
        <v>0</v>
      </c>
    </row>
    <row r="224" spans="1:16" ht="25.5" hidden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30"/>
        <v>0</v>
      </c>
      <c r="I224" s="140"/>
      <c r="J224" s="141" t="str">
        <f t="shared" si="24"/>
        <v xml:space="preserve"> </v>
      </c>
      <c r="K224" s="140">
        <v>0</v>
      </c>
      <c r="L224" s="179"/>
      <c r="M224" s="145">
        <f t="shared" si="26"/>
        <v>0</v>
      </c>
      <c r="N224" s="179"/>
      <c r="O224" s="181" t="str">
        <f t="shared" si="25"/>
        <v xml:space="preserve"> </v>
      </c>
      <c r="P224" s="178"/>
    </row>
    <row r="225" spans="1:16" ht="25.5" hidden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H225" si="34">SUM(F226:F235)</f>
        <v>0</v>
      </c>
      <c r="G225" s="145">
        <f t="shared" si="34"/>
        <v>0</v>
      </c>
      <c r="H225" s="145">
        <f t="shared" si="34"/>
        <v>0</v>
      </c>
      <c r="I225" s="140"/>
      <c r="J225" s="145">
        <f t="shared" ref="J225:M225" si="35">SUM(J226:J235)</f>
        <v>0</v>
      </c>
      <c r="K225" s="145">
        <f t="shared" si="35"/>
        <v>0</v>
      </c>
      <c r="L225" s="145">
        <f t="shared" si="35"/>
        <v>0</v>
      </c>
      <c r="M225" s="145">
        <f t="shared" si="35"/>
        <v>0</v>
      </c>
      <c r="N225" s="179"/>
      <c r="O225" s="181" t="str">
        <f t="shared" si="25"/>
        <v xml:space="preserve"> </v>
      </c>
      <c r="P225" s="145">
        <f t="shared" ref="P225" si="36">SUM(P226:P235)</f>
        <v>0</v>
      </c>
    </row>
    <row r="226" spans="1:16" hidden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7">SUM(F226:G226)</f>
        <v>0</v>
      </c>
      <c r="I226" s="140"/>
      <c r="J226" s="141" t="str">
        <f t="shared" si="24"/>
        <v xml:space="preserve"> </v>
      </c>
      <c r="K226" s="140">
        <v>0</v>
      </c>
      <c r="L226" s="179"/>
      <c r="M226" s="145">
        <f t="shared" si="26"/>
        <v>0</v>
      </c>
      <c r="N226" s="179"/>
      <c r="O226" s="181" t="str">
        <f t="shared" si="25"/>
        <v xml:space="preserve"> </v>
      </c>
      <c r="P226" s="178"/>
    </row>
    <row r="227" spans="1:16" hidden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7"/>
        <v>0</v>
      </c>
      <c r="I227" s="140"/>
      <c r="J227" s="141" t="str">
        <f t="shared" si="24"/>
        <v xml:space="preserve"> </v>
      </c>
      <c r="K227" s="140">
        <v>0</v>
      </c>
      <c r="L227" s="179"/>
      <c r="M227" s="145">
        <f t="shared" si="26"/>
        <v>0</v>
      </c>
      <c r="N227" s="179"/>
      <c r="O227" s="181" t="str">
        <f t="shared" si="25"/>
        <v xml:space="preserve"> </v>
      </c>
      <c r="P227" s="178"/>
    </row>
    <row r="228" spans="1:16" hidden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7"/>
        <v>0</v>
      </c>
      <c r="I228" s="140"/>
      <c r="J228" s="141" t="str">
        <f t="shared" si="24"/>
        <v xml:space="preserve"> </v>
      </c>
      <c r="K228" s="140">
        <v>0</v>
      </c>
      <c r="L228" s="179"/>
      <c r="M228" s="145">
        <f t="shared" si="26"/>
        <v>0</v>
      </c>
      <c r="N228" s="179"/>
      <c r="O228" s="181" t="str">
        <f t="shared" si="25"/>
        <v xml:space="preserve"> </v>
      </c>
      <c r="P228" s="178"/>
    </row>
    <row r="229" spans="1:16" hidden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7"/>
        <v>0</v>
      </c>
      <c r="I229" s="140"/>
      <c r="J229" s="141" t="str">
        <f t="shared" si="24"/>
        <v xml:space="preserve"> </v>
      </c>
      <c r="K229" s="140">
        <v>0</v>
      </c>
      <c r="L229" s="179"/>
      <c r="M229" s="145">
        <f t="shared" si="26"/>
        <v>0</v>
      </c>
      <c r="N229" s="179"/>
      <c r="O229" s="181" t="str">
        <f t="shared" si="25"/>
        <v xml:space="preserve"> </v>
      </c>
      <c r="P229" s="178"/>
    </row>
    <row r="230" spans="1:16" hidden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7"/>
        <v>0</v>
      </c>
      <c r="I230" s="140"/>
      <c r="J230" s="141" t="str">
        <f t="shared" si="24"/>
        <v xml:space="preserve"> </v>
      </c>
      <c r="K230" s="140">
        <v>0</v>
      </c>
      <c r="L230" s="179"/>
      <c r="M230" s="145">
        <f t="shared" si="26"/>
        <v>0</v>
      </c>
      <c r="N230" s="179"/>
      <c r="O230" s="181" t="str">
        <f t="shared" si="25"/>
        <v xml:space="preserve"> </v>
      </c>
      <c r="P230" s="178"/>
    </row>
    <row r="231" spans="1:16" ht="25.5" hidden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7"/>
        <v>0</v>
      </c>
      <c r="I231" s="140"/>
      <c r="J231" s="141" t="str">
        <f t="shared" si="24"/>
        <v xml:space="preserve"> </v>
      </c>
      <c r="K231" s="140">
        <v>0</v>
      </c>
      <c r="L231" s="179"/>
      <c r="M231" s="145">
        <f t="shared" si="26"/>
        <v>0</v>
      </c>
      <c r="N231" s="179"/>
      <c r="O231" s="181" t="str">
        <f t="shared" si="25"/>
        <v xml:space="preserve"> </v>
      </c>
      <c r="P231" s="178"/>
    </row>
    <row r="232" spans="1:16" hidden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7"/>
        <v>0</v>
      </c>
      <c r="I232" s="140"/>
      <c r="J232" s="141" t="str">
        <f t="shared" si="24"/>
        <v xml:space="preserve"> </v>
      </c>
      <c r="K232" s="140">
        <v>0</v>
      </c>
      <c r="L232" s="179"/>
      <c r="M232" s="145">
        <f t="shared" si="26"/>
        <v>0</v>
      </c>
      <c r="N232" s="179"/>
      <c r="O232" s="181" t="str">
        <f t="shared" si="25"/>
        <v xml:space="preserve"> </v>
      </c>
      <c r="P232" s="178"/>
    </row>
    <row r="233" spans="1:16" hidden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7"/>
        <v>0</v>
      </c>
      <c r="I233" s="140"/>
      <c r="J233" s="141" t="str">
        <f t="shared" si="24"/>
        <v xml:space="preserve"> </v>
      </c>
      <c r="K233" s="140">
        <v>0</v>
      </c>
      <c r="L233" s="179"/>
      <c r="M233" s="145">
        <f t="shared" si="26"/>
        <v>0</v>
      </c>
      <c r="N233" s="179"/>
      <c r="O233" s="181" t="str">
        <f t="shared" si="25"/>
        <v xml:space="preserve"> </v>
      </c>
      <c r="P233" s="178"/>
    </row>
    <row r="234" spans="1:16" hidden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7"/>
        <v>0</v>
      </c>
      <c r="I234" s="160"/>
      <c r="J234" s="141" t="str">
        <f t="shared" si="24"/>
        <v xml:space="preserve"> </v>
      </c>
      <c r="K234" s="140">
        <v>0</v>
      </c>
      <c r="L234" s="179"/>
      <c r="M234" s="145">
        <f t="shared" si="26"/>
        <v>0</v>
      </c>
      <c r="N234" s="179"/>
      <c r="O234" s="181" t="str">
        <f t="shared" si="25"/>
        <v xml:space="preserve"> </v>
      </c>
      <c r="P234" s="178"/>
    </row>
    <row r="235" spans="1:16" hidden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7"/>
        <v>0</v>
      </c>
      <c r="I235" s="140"/>
      <c r="J235" s="141" t="str">
        <f t="shared" si="24"/>
        <v xml:space="preserve"> </v>
      </c>
      <c r="K235" s="140">
        <v>0</v>
      </c>
      <c r="L235" s="179"/>
      <c r="M235" s="145">
        <f t="shared" si="26"/>
        <v>0</v>
      </c>
      <c r="N235" s="179"/>
      <c r="O235" s="181" t="str">
        <f t="shared" si="25"/>
        <v xml:space="preserve"> </v>
      </c>
      <c r="P235" s="178"/>
    </row>
    <row r="236" spans="1:16" hidden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7"/>
        <v>0</v>
      </c>
      <c r="I236" s="140"/>
      <c r="J236" s="141" t="str">
        <f t="shared" si="24"/>
        <v xml:space="preserve"> </v>
      </c>
      <c r="K236" s="140">
        <v>0</v>
      </c>
      <c r="L236" s="179"/>
      <c r="M236" s="145">
        <f t="shared" si="26"/>
        <v>0</v>
      </c>
      <c r="N236" s="179"/>
      <c r="O236" s="181" t="str">
        <f t="shared" si="25"/>
        <v xml:space="preserve"> </v>
      </c>
      <c r="P236" s="145">
        <f t="shared" ref="P236" si="38">SUM(P237:P246)</f>
        <v>0</v>
      </c>
    </row>
    <row r="237" spans="1:16" hidden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7"/>
        <v>0</v>
      </c>
      <c r="I237" s="140"/>
      <c r="J237" s="141" t="str">
        <f t="shared" si="24"/>
        <v xml:space="preserve"> </v>
      </c>
      <c r="K237" s="140">
        <v>0</v>
      </c>
      <c r="L237" s="179"/>
      <c r="M237" s="145">
        <f t="shared" si="26"/>
        <v>0</v>
      </c>
      <c r="N237" s="179"/>
      <c r="O237" s="181" t="str">
        <f t="shared" si="25"/>
        <v xml:space="preserve"> </v>
      </c>
      <c r="P237" s="178"/>
    </row>
    <row r="238" spans="1:16" hidden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7"/>
        <v>0</v>
      </c>
      <c r="I238" s="140"/>
      <c r="J238" s="141" t="str">
        <f t="shared" si="24"/>
        <v xml:space="preserve"> </v>
      </c>
      <c r="K238" s="140">
        <v>0</v>
      </c>
      <c r="L238" s="179"/>
      <c r="M238" s="145">
        <f t="shared" si="26"/>
        <v>0</v>
      </c>
      <c r="N238" s="179"/>
      <c r="O238" s="181" t="str">
        <f t="shared" si="25"/>
        <v xml:space="preserve"> </v>
      </c>
      <c r="P238" s="178"/>
    </row>
    <row r="239" spans="1:16" hidden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7"/>
        <v>0</v>
      </c>
      <c r="I239" s="140"/>
      <c r="J239" s="141" t="str">
        <f t="shared" si="24"/>
        <v xml:space="preserve"> </v>
      </c>
      <c r="K239" s="140">
        <v>0</v>
      </c>
      <c r="L239" s="179"/>
      <c r="M239" s="145">
        <f t="shared" si="26"/>
        <v>0</v>
      </c>
      <c r="N239" s="179"/>
      <c r="O239" s="181" t="str">
        <f t="shared" si="25"/>
        <v xml:space="preserve"> </v>
      </c>
      <c r="P239" s="178"/>
    </row>
    <row r="240" spans="1:16" hidden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7"/>
        <v>0</v>
      </c>
      <c r="I240" s="140"/>
      <c r="J240" s="141" t="str">
        <f t="shared" si="24"/>
        <v xml:space="preserve"> </v>
      </c>
      <c r="K240" s="140">
        <v>0</v>
      </c>
      <c r="L240" s="179"/>
      <c r="M240" s="145">
        <f t="shared" si="26"/>
        <v>0</v>
      </c>
      <c r="N240" s="179"/>
      <c r="O240" s="181" t="str">
        <f t="shared" si="25"/>
        <v xml:space="preserve"> </v>
      </c>
      <c r="P240" s="178"/>
    </row>
    <row r="241" spans="1:16" hidden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7"/>
        <v>0</v>
      </c>
      <c r="I241" s="140"/>
      <c r="J241" s="141" t="str">
        <f t="shared" si="24"/>
        <v xml:space="preserve"> </v>
      </c>
      <c r="K241" s="140">
        <v>0</v>
      </c>
      <c r="L241" s="179"/>
      <c r="M241" s="145">
        <f t="shared" si="26"/>
        <v>0</v>
      </c>
      <c r="N241" s="179"/>
      <c r="O241" s="181" t="str">
        <f t="shared" si="25"/>
        <v xml:space="preserve"> </v>
      </c>
      <c r="P241" s="178"/>
    </row>
    <row r="242" spans="1:16" ht="25.5" hidden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7"/>
        <v>0</v>
      </c>
      <c r="I242" s="140"/>
      <c r="J242" s="141" t="str">
        <f t="shared" si="24"/>
        <v xml:space="preserve"> </v>
      </c>
      <c r="K242" s="140">
        <v>0</v>
      </c>
      <c r="L242" s="179"/>
      <c r="M242" s="145">
        <f t="shared" si="26"/>
        <v>0</v>
      </c>
      <c r="N242" s="179"/>
      <c r="O242" s="181" t="str">
        <f t="shared" si="25"/>
        <v xml:space="preserve"> </v>
      </c>
      <c r="P242" s="178"/>
    </row>
    <row r="243" spans="1:16" hidden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7"/>
        <v>0</v>
      </c>
      <c r="I243" s="140"/>
      <c r="J243" s="141" t="str">
        <f t="shared" si="24"/>
        <v xml:space="preserve"> </v>
      </c>
      <c r="K243" s="140">
        <v>0</v>
      </c>
      <c r="L243" s="179"/>
      <c r="M243" s="145">
        <f t="shared" si="26"/>
        <v>0</v>
      </c>
      <c r="N243" s="179"/>
      <c r="O243" s="181" t="str">
        <f t="shared" si="25"/>
        <v xml:space="preserve"> </v>
      </c>
      <c r="P243" s="178"/>
    </row>
    <row r="244" spans="1:16" hidden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7"/>
        <v>0</v>
      </c>
      <c r="I244" s="140"/>
      <c r="J244" s="141" t="str">
        <f t="shared" si="24"/>
        <v xml:space="preserve"> </v>
      </c>
      <c r="K244" s="140">
        <v>0</v>
      </c>
      <c r="L244" s="179"/>
      <c r="M244" s="145">
        <f t="shared" si="26"/>
        <v>0</v>
      </c>
      <c r="N244" s="179"/>
      <c r="O244" s="181" t="str">
        <f t="shared" si="25"/>
        <v xml:space="preserve"> </v>
      </c>
      <c r="P244" s="178"/>
    </row>
    <row r="245" spans="1:16" hidden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7"/>
        <v>0</v>
      </c>
      <c r="I245" s="140"/>
      <c r="J245" s="141" t="str">
        <f t="shared" si="24"/>
        <v xml:space="preserve"> </v>
      </c>
      <c r="K245" s="140">
        <v>0</v>
      </c>
      <c r="L245" s="179"/>
      <c r="M245" s="145">
        <f t="shared" si="26"/>
        <v>0</v>
      </c>
      <c r="N245" s="179"/>
      <c r="O245" s="181" t="str">
        <f t="shared" si="25"/>
        <v xml:space="preserve"> </v>
      </c>
      <c r="P245" s="178"/>
    </row>
    <row r="246" spans="1:16" hidden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7"/>
        <v>0</v>
      </c>
      <c r="I246" s="140"/>
      <c r="J246" s="141" t="str">
        <f t="shared" si="24"/>
        <v xml:space="preserve"> </v>
      </c>
      <c r="K246" s="140">
        <v>0</v>
      </c>
      <c r="L246" s="179"/>
      <c r="M246" s="145">
        <f t="shared" si="26"/>
        <v>0</v>
      </c>
      <c r="N246" s="179"/>
      <c r="O246" s="181" t="str">
        <f t="shared" si="25"/>
        <v xml:space="preserve"> </v>
      </c>
      <c r="P246" s="178"/>
    </row>
    <row r="247" spans="1:16" hidden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7"/>
        <v>0</v>
      </c>
      <c r="I247" s="140"/>
      <c r="J247" s="141" t="str">
        <f t="shared" si="24"/>
        <v xml:space="preserve"> </v>
      </c>
      <c r="K247" s="140">
        <v>0</v>
      </c>
      <c r="L247" s="179"/>
      <c r="M247" s="145">
        <f t="shared" si="26"/>
        <v>0</v>
      </c>
      <c r="N247" s="179"/>
      <c r="O247" s="181" t="str">
        <f t="shared" si="25"/>
        <v xml:space="preserve"> </v>
      </c>
      <c r="P247" s="146">
        <f t="shared" ref="P247" si="39">P224+P225+P236</f>
        <v>0</v>
      </c>
    </row>
    <row r="248" spans="1:16" ht="25.5" hidden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7"/>
        <v>0</v>
      </c>
      <c r="I248" s="140"/>
      <c r="J248" s="141" t="str">
        <f t="shared" si="24"/>
        <v xml:space="preserve"> </v>
      </c>
      <c r="K248" s="140">
        <v>0</v>
      </c>
      <c r="L248" s="179"/>
      <c r="M248" s="145">
        <f t="shared" si="26"/>
        <v>0</v>
      </c>
      <c r="N248" s="179"/>
      <c r="O248" s="181" t="str">
        <f t="shared" si="25"/>
        <v xml:space="preserve"> </v>
      </c>
      <c r="P248" s="178"/>
    </row>
    <row r="249" spans="1:16" ht="25.5" hidden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7"/>
        <v>0</v>
      </c>
      <c r="I249" s="140"/>
      <c r="J249" s="141" t="str">
        <f t="shared" si="24"/>
        <v xml:space="preserve"> </v>
      </c>
      <c r="K249" s="140">
        <v>0</v>
      </c>
      <c r="L249" s="179"/>
      <c r="M249" s="145">
        <f t="shared" si="26"/>
        <v>0</v>
      </c>
      <c r="N249" s="179"/>
      <c r="O249" s="181" t="str">
        <f t="shared" si="25"/>
        <v xml:space="preserve"> </v>
      </c>
      <c r="P249" s="178"/>
    </row>
    <row r="250" spans="1:16" hidden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7"/>
        <v>0</v>
      </c>
      <c r="I250" s="140"/>
      <c r="J250" s="141" t="str">
        <f t="shared" si="24"/>
        <v xml:space="preserve"> </v>
      </c>
      <c r="K250" s="140">
        <v>0</v>
      </c>
      <c r="L250" s="179"/>
      <c r="M250" s="145">
        <f t="shared" si="26"/>
        <v>0</v>
      </c>
      <c r="N250" s="179"/>
      <c r="O250" s="181" t="str">
        <f t="shared" si="25"/>
        <v xml:space="preserve"> </v>
      </c>
      <c r="P250" s="178"/>
    </row>
    <row r="251" spans="1:16" hidden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7"/>
        <v>0</v>
      </c>
      <c r="I251" s="140"/>
      <c r="J251" s="141" t="str">
        <f t="shared" si="24"/>
        <v xml:space="preserve"> </v>
      </c>
      <c r="K251" s="140">
        <v>0</v>
      </c>
      <c r="L251" s="179"/>
      <c r="M251" s="145">
        <f t="shared" si="26"/>
        <v>0</v>
      </c>
      <c r="N251" s="179"/>
      <c r="O251" s="181" t="str">
        <f t="shared" si="25"/>
        <v xml:space="preserve"> </v>
      </c>
      <c r="P251" s="178"/>
    </row>
    <row r="252" spans="1:16" hidden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7"/>
        <v>0</v>
      </c>
      <c r="I252" s="140"/>
      <c r="J252" s="141" t="str">
        <f t="shared" si="24"/>
        <v xml:space="preserve"> </v>
      </c>
      <c r="K252" s="140">
        <v>0</v>
      </c>
      <c r="L252" s="179"/>
      <c r="M252" s="145">
        <f t="shared" si="26"/>
        <v>0</v>
      </c>
      <c r="N252" s="179"/>
      <c r="O252" s="181" t="str">
        <f t="shared" si="25"/>
        <v xml:space="preserve"> </v>
      </c>
      <c r="P252" s="178"/>
    </row>
    <row r="253" spans="1:16" hidden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7"/>
        <v>0</v>
      </c>
      <c r="I253" s="140"/>
      <c r="J253" s="141" t="str">
        <f t="shared" si="24"/>
        <v xml:space="preserve"> </v>
      </c>
      <c r="K253" s="140">
        <v>0</v>
      </c>
      <c r="L253" s="179"/>
      <c r="M253" s="145">
        <f t="shared" si="26"/>
        <v>0</v>
      </c>
      <c r="N253" s="179"/>
      <c r="O253" s="181" t="str">
        <f t="shared" si="25"/>
        <v xml:space="preserve"> </v>
      </c>
      <c r="P253" s="178"/>
    </row>
    <row r="254" spans="1:16" hidden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7"/>
        <v>0</v>
      </c>
      <c r="I254" s="140"/>
      <c r="J254" s="141" t="str">
        <f t="shared" si="24"/>
        <v xml:space="preserve"> </v>
      </c>
      <c r="K254" s="140">
        <v>0</v>
      </c>
      <c r="L254" s="179"/>
      <c r="M254" s="145">
        <f t="shared" si="26"/>
        <v>0</v>
      </c>
      <c r="N254" s="179"/>
      <c r="O254" s="181" t="str">
        <f t="shared" si="25"/>
        <v xml:space="preserve"> </v>
      </c>
      <c r="P254" s="178"/>
    </row>
    <row r="255" spans="1:16" ht="25.5" hidden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7"/>
        <v>0</v>
      </c>
      <c r="I255" s="140"/>
      <c r="J255" s="141" t="str">
        <f t="shared" si="24"/>
        <v xml:space="preserve"> </v>
      </c>
      <c r="K255" s="140">
        <v>0</v>
      </c>
      <c r="L255" s="179"/>
      <c r="M255" s="145">
        <f t="shared" si="26"/>
        <v>0</v>
      </c>
      <c r="N255" s="179"/>
      <c r="O255" s="181" t="str">
        <f t="shared" si="25"/>
        <v xml:space="preserve"> </v>
      </c>
      <c r="P255" s="178"/>
    </row>
    <row r="256" spans="1:16" hidden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7"/>
        <v>0</v>
      </c>
      <c r="I256" s="140"/>
      <c r="J256" s="141" t="str">
        <f t="shared" si="24"/>
        <v xml:space="preserve"> </v>
      </c>
      <c r="K256" s="140">
        <v>0</v>
      </c>
      <c r="L256" s="179"/>
      <c r="M256" s="145">
        <f t="shared" si="26"/>
        <v>0</v>
      </c>
      <c r="N256" s="179"/>
      <c r="O256" s="181" t="str">
        <f t="shared" si="25"/>
        <v xml:space="preserve"> </v>
      </c>
      <c r="P256" s="178"/>
    </row>
    <row r="257" spans="1:16" hidden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7"/>
        <v>0</v>
      </c>
      <c r="I257" s="140"/>
      <c r="J257" s="141" t="str">
        <f t="shared" si="24"/>
        <v xml:space="preserve"> </v>
      </c>
      <c r="K257" s="140">
        <v>0</v>
      </c>
      <c r="L257" s="179"/>
      <c r="M257" s="145">
        <f t="shared" si="26"/>
        <v>0</v>
      </c>
      <c r="N257" s="179"/>
      <c r="O257" s="181" t="str">
        <f t="shared" si="25"/>
        <v xml:space="preserve"> </v>
      </c>
      <c r="P257" s="178"/>
    </row>
    <row r="258" spans="1:16" hidden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7"/>
        <v>0</v>
      </c>
      <c r="I258" s="140"/>
      <c r="J258" s="141" t="str">
        <f t="shared" si="24"/>
        <v xml:space="preserve"> </v>
      </c>
      <c r="K258" s="140">
        <v>0</v>
      </c>
      <c r="L258" s="179"/>
      <c r="M258" s="145">
        <f t="shared" si="26"/>
        <v>0</v>
      </c>
      <c r="N258" s="179"/>
      <c r="O258" s="181" t="str">
        <f t="shared" si="25"/>
        <v xml:space="preserve"> </v>
      </c>
      <c r="P258" s="178"/>
    </row>
    <row r="259" spans="1:16" hidden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7"/>
        <v>0</v>
      </c>
      <c r="I259" s="140"/>
      <c r="J259" s="141" t="str">
        <f t="shared" si="24"/>
        <v xml:space="preserve"> </v>
      </c>
      <c r="K259" s="140">
        <v>0</v>
      </c>
      <c r="L259" s="179"/>
      <c r="M259" s="145">
        <f t="shared" si="26"/>
        <v>0</v>
      </c>
      <c r="N259" s="179"/>
      <c r="O259" s="181" t="str">
        <f t="shared" si="25"/>
        <v xml:space="preserve"> </v>
      </c>
      <c r="P259" s="178"/>
    </row>
    <row r="260" spans="1:16" hidden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7"/>
        <v>0</v>
      </c>
      <c r="I260" s="140"/>
      <c r="J260" s="141" t="str">
        <f t="shared" si="24"/>
        <v xml:space="preserve"> </v>
      </c>
      <c r="K260" s="140">
        <v>0</v>
      </c>
      <c r="L260" s="179"/>
      <c r="M260" s="145">
        <f t="shared" si="26"/>
        <v>0</v>
      </c>
      <c r="N260" s="179"/>
      <c r="O260" s="181" t="str">
        <f t="shared" si="25"/>
        <v xml:space="preserve"> </v>
      </c>
      <c r="P260" s="178"/>
    </row>
    <row r="261" spans="1:16" hidden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7"/>
        <v>0</v>
      </c>
      <c r="I261" s="140"/>
      <c r="J261" s="141" t="str">
        <f t="shared" si="24"/>
        <v xml:space="preserve"> </v>
      </c>
      <c r="K261" s="140">
        <v>0</v>
      </c>
      <c r="L261" s="179"/>
      <c r="M261" s="145">
        <f t="shared" si="26"/>
        <v>0</v>
      </c>
      <c r="N261" s="179"/>
      <c r="O261" s="181" t="str">
        <f t="shared" si="25"/>
        <v xml:space="preserve"> </v>
      </c>
      <c r="P261" s="178"/>
    </row>
    <row r="262" spans="1:16" hidden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7"/>
        <v>0</v>
      </c>
      <c r="I262" s="140"/>
      <c r="J262" s="141" t="str">
        <f t="shared" si="24"/>
        <v xml:space="preserve"> </v>
      </c>
      <c r="K262" s="140">
        <v>0</v>
      </c>
      <c r="L262" s="179"/>
      <c r="M262" s="145">
        <f t="shared" si="26"/>
        <v>0</v>
      </c>
      <c r="N262" s="179"/>
      <c r="O262" s="181" t="str">
        <f t="shared" si="25"/>
        <v xml:space="preserve"> </v>
      </c>
      <c r="P262" s="178"/>
    </row>
    <row r="263" spans="1:16" hidden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7"/>
        <v>0</v>
      </c>
      <c r="I263" s="140"/>
      <c r="J263" s="141" t="str">
        <f t="shared" si="24"/>
        <v xml:space="preserve"> </v>
      </c>
      <c r="K263" s="140">
        <v>0</v>
      </c>
      <c r="L263" s="179"/>
      <c r="M263" s="145">
        <f t="shared" si="26"/>
        <v>0</v>
      </c>
      <c r="N263" s="179"/>
      <c r="O263" s="181" t="str">
        <f t="shared" si="25"/>
        <v xml:space="preserve"> </v>
      </c>
      <c r="P263" s="178"/>
    </row>
    <row r="264" spans="1:16" hidden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7"/>
        <v>0</v>
      </c>
      <c r="I264" s="140"/>
      <c r="J264" s="141" t="str">
        <f t="shared" ref="J264:J271" si="40">IF(H264=0," ",I264/H264)</f>
        <v xml:space="preserve"> </v>
      </c>
      <c r="K264" s="140">
        <v>0</v>
      </c>
      <c r="L264" s="179"/>
      <c r="M264" s="145">
        <f t="shared" si="26"/>
        <v>0</v>
      </c>
      <c r="N264" s="179"/>
      <c r="O264" s="181" t="str">
        <f t="shared" ref="O264:O275" si="41">IF(M264=0," ",N264/M264)</f>
        <v xml:space="preserve"> </v>
      </c>
      <c r="P264" s="178"/>
    </row>
    <row r="265" spans="1:16" hidden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7"/>
        <v>0</v>
      </c>
      <c r="I265" s="140"/>
      <c r="J265" s="141" t="str">
        <f t="shared" si="40"/>
        <v xml:space="preserve"> </v>
      </c>
      <c r="K265" s="140">
        <v>0</v>
      </c>
      <c r="L265" s="179"/>
      <c r="M265" s="145">
        <f t="shared" ref="M265:M271" si="42">SUM(K265:L265)</f>
        <v>0</v>
      </c>
      <c r="N265" s="179"/>
      <c r="O265" s="181" t="str">
        <f t="shared" si="41"/>
        <v xml:space="preserve"> </v>
      </c>
      <c r="P265" s="178"/>
    </row>
    <row r="266" spans="1:16" ht="25.5" hidden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7"/>
        <v>0</v>
      </c>
      <c r="I266" s="140"/>
      <c r="J266" s="141" t="str">
        <f t="shared" si="40"/>
        <v xml:space="preserve"> </v>
      </c>
      <c r="K266" s="140">
        <v>0</v>
      </c>
      <c r="L266" s="179"/>
      <c r="M266" s="145">
        <f t="shared" si="42"/>
        <v>0</v>
      </c>
      <c r="N266" s="179"/>
      <c r="O266" s="181" t="str">
        <f t="shared" si="41"/>
        <v xml:space="preserve"> </v>
      </c>
      <c r="P266" s="178"/>
    </row>
    <row r="267" spans="1:16" hidden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7"/>
        <v>0</v>
      </c>
      <c r="I267" s="140"/>
      <c r="J267" s="141" t="str">
        <f t="shared" si="40"/>
        <v xml:space="preserve"> </v>
      </c>
      <c r="K267" s="140">
        <v>0</v>
      </c>
      <c r="L267" s="179"/>
      <c r="M267" s="145">
        <f t="shared" si="42"/>
        <v>0</v>
      </c>
      <c r="N267" s="179"/>
      <c r="O267" s="181" t="str">
        <f t="shared" si="41"/>
        <v xml:space="preserve"> </v>
      </c>
      <c r="P267" s="178"/>
    </row>
    <row r="268" spans="1:16" hidden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7"/>
        <v>0</v>
      </c>
      <c r="I268" s="140"/>
      <c r="J268" s="141" t="str">
        <f t="shared" si="40"/>
        <v xml:space="preserve"> </v>
      </c>
      <c r="K268" s="140">
        <v>0</v>
      </c>
      <c r="L268" s="179"/>
      <c r="M268" s="145">
        <f t="shared" si="42"/>
        <v>0</v>
      </c>
      <c r="N268" s="179"/>
      <c r="O268" s="181" t="str">
        <f t="shared" si="41"/>
        <v xml:space="preserve"> </v>
      </c>
      <c r="P268" s="178"/>
    </row>
    <row r="269" spans="1:16" hidden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7"/>
        <v>0</v>
      </c>
      <c r="I269" s="140"/>
      <c r="J269" s="141" t="str">
        <f t="shared" si="40"/>
        <v xml:space="preserve"> </v>
      </c>
      <c r="K269" s="140">
        <v>0</v>
      </c>
      <c r="L269" s="179"/>
      <c r="M269" s="145">
        <f t="shared" si="42"/>
        <v>0</v>
      </c>
      <c r="N269" s="179"/>
      <c r="O269" s="181" t="str">
        <f t="shared" si="41"/>
        <v xml:space="preserve"> </v>
      </c>
      <c r="P269" s="178"/>
    </row>
    <row r="270" spans="1:16" hidden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7"/>
        <v>0</v>
      </c>
      <c r="I270" s="140"/>
      <c r="J270" s="141" t="str">
        <f t="shared" si="40"/>
        <v xml:space="preserve"> </v>
      </c>
      <c r="K270" s="140">
        <v>0</v>
      </c>
      <c r="L270" s="179"/>
      <c r="M270" s="145">
        <f t="shared" si="42"/>
        <v>0</v>
      </c>
      <c r="N270" s="179"/>
      <c r="O270" s="181" t="str">
        <f t="shared" si="41"/>
        <v xml:space="preserve"> </v>
      </c>
      <c r="P270" s="178"/>
    </row>
    <row r="271" spans="1:16" hidden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7"/>
        <v>0</v>
      </c>
      <c r="I271" s="140"/>
      <c r="J271" s="141" t="str">
        <f t="shared" si="40"/>
        <v xml:space="preserve"> </v>
      </c>
      <c r="K271" s="140">
        <v>0</v>
      </c>
      <c r="L271" s="179"/>
      <c r="M271" s="145">
        <f t="shared" si="42"/>
        <v>0</v>
      </c>
      <c r="N271" s="179"/>
      <c r="O271" s="181" t="str">
        <f t="shared" si="41"/>
        <v xml:space="preserve"> </v>
      </c>
      <c r="P271" s="178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6">
        <v>191</v>
      </c>
      <c r="G272" s="146">
        <f t="shared" ref="G272:K272" si="43">G50+G86+G184+G214+G223+G247+G271</f>
        <v>0</v>
      </c>
      <c r="H272" s="146">
        <f t="shared" si="43"/>
        <v>191</v>
      </c>
      <c r="I272" s="146">
        <f t="shared" si="43"/>
        <v>0</v>
      </c>
      <c r="J272" s="146" t="e">
        <f t="shared" si="43"/>
        <v>#VALUE!</v>
      </c>
      <c r="K272" s="146">
        <f t="shared" si="43"/>
        <v>0</v>
      </c>
      <c r="L272" s="146">
        <f t="shared" ref="L272:P272" si="44">L50+L86+L184+L214+L223+L247+L271</f>
        <v>0</v>
      </c>
      <c r="M272" s="146">
        <f t="shared" si="44"/>
        <v>0</v>
      </c>
      <c r="N272" s="146">
        <f t="shared" si="44"/>
        <v>0</v>
      </c>
      <c r="O272" s="181" t="str">
        <f t="shared" si="41"/>
        <v xml:space="preserve"> </v>
      </c>
      <c r="P272" s="146">
        <f t="shared" si="44"/>
        <v>0</v>
      </c>
    </row>
    <row r="273" spans="1:17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4"/>
      <c r="G273" s="204"/>
      <c r="H273" s="204"/>
      <c r="I273" s="146"/>
      <c r="J273" s="146"/>
      <c r="K273" s="146"/>
      <c r="L273" s="146"/>
      <c r="M273" s="146"/>
      <c r="N273" s="146"/>
      <c r="O273" s="181" t="str">
        <f t="shared" si="41"/>
        <v xml:space="preserve"> </v>
      </c>
      <c r="P273" s="146"/>
    </row>
    <row r="274" spans="1:17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04"/>
      <c r="G274" s="204"/>
      <c r="H274" s="204"/>
      <c r="I274" s="146">
        <f>SUM(I273)</f>
        <v>0</v>
      </c>
      <c r="J274" s="146">
        <f t="shared" ref="J274:P274" si="45">SUM(J273)</f>
        <v>0</v>
      </c>
      <c r="K274" s="146">
        <f t="shared" si="45"/>
        <v>0</v>
      </c>
      <c r="L274" s="146">
        <f t="shared" si="45"/>
        <v>0</v>
      </c>
      <c r="M274" s="146">
        <f t="shared" si="45"/>
        <v>0</v>
      </c>
      <c r="N274" s="146">
        <f t="shared" si="45"/>
        <v>0</v>
      </c>
      <c r="O274" s="181" t="str">
        <f t="shared" si="41"/>
        <v xml:space="preserve"> </v>
      </c>
      <c r="P274" s="146">
        <f t="shared" si="45"/>
        <v>0</v>
      </c>
    </row>
    <row r="275" spans="1:17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04"/>
      <c r="G275" s="204"/>
      <c r="H275" s="204"/>
      <c r="I275" s="146">
        <f>I272+I274</f>
        <v>0</v>
      </c>
      <c r="J275" s="146" t="e">
        <f t="shared" ref="J275:P275" si="46">J272+J274</f>
        <v>#VALUE!</v>
      </c>
      <c r="K275" s="146">
        <f t="shared" si="46"/>
        <v>0</v>
      </c>
      <c r="L275" s="146">
        <f t="shared" si="46"/>
        <v>0</v>
      </c>
      <c r="M275" s="146">
        <f t="shared" si="46"/>
        <v>0</v>
      </c>
      <c r="N275" s="146">
        <f t="shared" si="46"/>
        <v>0</v>
      </c>
      <c r="O275" s="181" t="str">
        <f t="shared" si="41"/>
        <v xml:space="preserve"> </v>
      </c>
      <c r="P275" s="146">
        <f t="shared" si="46"/>
        <v>0</v>
      </c>
    </row>
    <row r="276" spans="1:17" x14ac:dyDescent="0.2">
      <c r="A276" s="202"/>
      <c r="B276" s="202"/>
      <c r="C276" s="52"/>
      <c r="D276" s="207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  <c r="P276" s="204"/>
    </row>
    <row r="278" spans="1:17" ht="25.5" customHeight="1" x14ac:dyDescent="0.2">
      <c r="A278" s="387" t="s">
        <v>0</v>
      </c>
      <c r="B278" s="387"/>
      <c r="C278" s="388" t="s">
        <v>833</v>
      </c>
      <c r="D278" s="390" t="s">
        <v>2</v>
      </c>
      <c r="E278" s="20"/>
      <c r="F278" s="427" t="s">
        <v>862</v>
      </c>
      <c r="G278" s="387" t="s">
        <v>851</v>
      </c>
      <c r="H278" s="387" t="s">
        <v>863</v>
      </c>
      <c r="I278" s="427" t="s">
        <v>864</v>
      </c>
      <c r="J278" s="427" t="s">
        <v>856</v>
      </c>
      <c r="K278" s="427" t="s">
        <v>869</v>
      </c>
      <c r="L278" s="387" t="s">
        <v>851</v>
      </c>
      <c r="M278" s="387" t="s">
        <v>863</v>
      </c>
      <c r="N278" s="427" t="s">
        <v>872</v>
      </c>
      <c r="O278" s="427" t="s">
        <v>856</v>
      </c>
      <c r="P278" s="427" t="s">
        <v>873</v>
      </c>
    </row>
    <row r="279" spans="1:17" x14ac:dyDescent="0.2">
      <c r="A279" s="387"/>
      <c r="B279" s="387"/>
      <c r="C279" s="389"/>
      <c r="D279" s="391"/>
      <c r="E279" s="21"/>
      <c r="F279" s="428"/>
      <c r="G279" s="387"/>
      <c r="H279" s="387"/>
      <c r="I279" s="428"/>
      <c r="J279" s="428"/>
      <c r="K279" s="428"/>
      <c r="L279" s="387"/>
      <c r="M279" s="387"/>
      <c r="N279" s="428"/>
      <c r="O279" s="428"/>
      <c r="P279" s="428"/>
    </row>
    <row r="280" spans="1:17" x14ac:dyDescent="0.2">
      <c r="A280" s="386" t="s">
        <v>3</v>
      </c>
      <c r="B280" s="386"/>
      <c r="C280" s="70" t="s">
        <v>4</v>
      </c>
      <c r="D280" s="70" t="s">
        <v>5</v>
      </c>
      <c r="E280" s="53"/>
      <c r="F280" s="163" t="s">
        <v>857</v>
      </c>
      <c r="G280" s="163" t="s">
        <v>858</v>
      </c>
      <c r="H280" s="163" t="s">
        <v>865</v>
      </c>
      <c r="I280" s="163" t="s">
        <v>866</v>
      </c>
      <c r="J280" s="132" t="s">
        <v>858</v>
      </c>
      <c r="K280" s="153" t="s">
        <v>857</v>
      </c>
      <c r="L280" s="191" t="s">
        <v>858</v>
      </c>
      <c r="M280" s="191" t="s">
        <v>865</v>
      </c>
      <c r="N280" s="191" t="s">
        <v>866</v>
      </c>
      <c r="O280" s="191" t="s">
        <v>867</v>
      </c>
      <c r="P280" s="191" t="s">
        <v>868</v>
      </c>
      <c r="Q280" s="154"/>
    </row>
    <row r="281" spans="1:17" hidden="1" x14ac:dyDescent="0.2">
      <c r="A281" s="383" t="s">
        <v>6</v>
      </c>
      <c r="B281" s="383"/>
      <c r="C281" s="3" t="s">
        <v>516</v>
      </c>
      <c r="D281" s="22" t="s">
        <v>517</v>
      </c>
      <c r="E281" s="23"/>
      <c r="I281" s="157"/>
      <c r="P281" s="178"/>
    </row>
    <row r="282" spans="1:17" hidden="1" x14ac:dyDescent="0.2">
      <c r="A282" s="383" t="s">
        <v>9</v>
      </c>
      <c r="B282" s="383"/>
      <c r="C282" s="3" t="s">
        <v>518</v>
      </c>
      <c r="D282" s="22" t="s">
        <v>519</v>
      </c>
      <c r="E282" s="23"/>
      <c r="P282" s="178"/>
    </row>
    <row r="283" spans="1:17" hidden="1" x14ac:dyDescent="0.2">
      <c r="A283" s="383" t="s">
        <v>12</v>
      </c>
      <c r="B283" s="383"/>
      <c r="C283" s="3" t="s">
        <v>520</v>
      </c>
      <c r="D283" s="22" t="s">
        <v>521</v>
      </c>
      <c r="E283" s="23"/>
      <c r="P283" s="178"/>
    </row>
    <row r="284" spans="1:17" hidden="1" x14ac:dyDescent="0.2">
      <c r="A284" s="383" t="s">
        <v>15</v>
      </c>
      <c r="B284" s="383"/>
      <c r="C284" s="3" t="s">
        <v>522</v>
      </c>
      <c r="D284" s="22" t="s">
        <v>523</v>
      </c>
      <c r="E284" s="23"/>
      <c r="P284" s="178"/>
    </row>
    <row r="285" spans="1:17" hidden="1" x14ac:dyDescent="0.2">
      <c r="A285" s="383" t="s">
        <v>18</v>
      </c>
      <c r="B285" s="383"/>
      <c r="C285" s="3" t="s">
        <v>524</v>
      </c>
      <c r="D285" s="22" t="s">
        <v>525</v>
      </c>
      <c r="E285" s="23"/>
      <c r="P285" s="178"/>
    </row>
    <row r="286" spans="1:17" hidden="1" x14ac:dyDescent="0.2">
      <c r="A286" s="383" t="s">
        <v>21</v>
      </c>
      <c r="B286" s="383"/>
      <c r="C286" s="3" t="s">
        <v>526</v>
      </c>
      <c r="D286" s="22" t="s">
        <v>527</v>
      </c>
      <c r="E286" s="23"/>
      <c r="P286" s="178"/>
    </row>
    <row r="287" spans="1:17" hidden="1" x14ac:dyDescent="0.2">
      <c r="A287" s="383" t="s">
        <v>24</v>
      </c>
      <c r="B287" s="383"/>
      <c r="C287" s="3" t="s">
        <v>528</v>
      </c>
      <c r="D287" s="22" t="s">
        <v>529</v>
      </c>
      <c r="E287" s="23"/>
      <c r="P287" s="178"/>
    </row>
    <row r="288" spans="1:17" hidden="1" x14ac:dyDescent="0.2">
      <c r="A288" s="383" t="s">
        <v>27</v>
      </c>
      <c r="B288" s="383"/>
      <c r="C288" s="3" t="s">
        <v>530</v>
      </c>
      <c r="D288" s="22" t="s">
        <v>531</v>
      </c>
      <c r="E288" s="23"/>
      <c r="P288" s="178"/>
    </row>
    <row r="289" spans="1:16" hidden="1" x14ac:dyDescent="0.2">
      <c r="A289" s="383" t="s">
        <v>30</v>
      </c>
      <c r="B289" s="383"/>
      <c r="C289" s="3" t="s">
        <v>532</v>
      </c>
      <c r="D289" s="22" t="s">
        <v>533</v>
      </c>
      <c r="E289" s="23"/>
      <c r="P289" s="178"/>
    </row>
    <row r="290" spans="1:16" hidden="1" x14ac:dyDescent="0.2">
      <c r="A290" s="383" t="s">
        <v>33</v>
      </c>
      <c r="B290" s="383"/>
      <c r="C290" s="3" t="s">
        <v>534</v>
      </c>
      <c r="D290" s="22" t="s">
        <v>535</v>
      </c>
      <c r="E290" s="23"/>
      <c r="P290" s="178"/>
    </row>
    <row r="291" spans="1:16" hidden="1" x14ac:dyDescent="0.2">
      <c r="A291" s="383" t="s">
        <v>36</v>
      </c>
      <c r="B291" s="383"/>
      <c r="C291" s="3" t="s">
        <v>536</v>
      </c>
      <c r="D291" s="22" t="s">
        <v>537</v>
      </c>
      <c r="E291" s="23"/>
      <c r="P291" s="178"/>
    </row>
    <row r="292" spans="1:16" hidden="1" x14ac:dyDescent="0.2">
      <c r="A292" s="383" t="s">
        <v>38</v>
      </c>
      <c r="B292" s="383"/>
      <c r="C292" s="3" t="s">
        <v>538</v>
      </c>
      <c r="D292" s="22" t="s">
        <v>539</v>
      </c>
      <c r="E292" s="23"/>
      <c r="P292" s="178"/>
    </row>
    <row r="293" spans="1:16" hidden="1" x14ac:dyDescent="0.2">
      <c r="A293" s="383" t="s">
        <v>40</v>
      </c>
      <c r="B293" s="383"/>
      <c r="C293" s="3" t="s">
        <v>540</v>
      </c>
      <c r="D293" s="22" t="s">
        <v>541</v>
      </c>
      <c r="E293" s="23"/>
      <c r="P293" s="178"/>
    </row>
    <row r="294" spans="1:16" hidden="1" x14ac:dyDescent="0.2">
      <c r="A294" s="383" t="s">
        <v>42</v>
      </c>
      <c r="B294" s="383"/>
      <c r="C294" s="24" t="s">
        <v>542</v>
      </c>
      <c r="D294" s="22" t="s">
        <v>541</v>
      </c>
      <c r="E294" s="25"/>
      <c r="P294" s="178"/>
    </row>
    <row r="295" spans="1:16" hidden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J295"/>
      <c r="P295" s="178"/>
    </row>
    <row r="296" spans="1:16" hidden="1" x14ac:dyDescent="0.2">
      <c r="A296" s="383" t="s">
        <v>46</v>
      </c>
      <c r="B296" s="383"/>
      <c r="C296" s="3" t="s">
        <v>545</v>
      </c>
      <c r="D296" s="22" t="s">
        <v>546</v>
      </c>
      <c r="E296" s="23"/>
      <c r="P296" s="178"/>
    </row>
    <row r="297" spans="1:16" ht="25.5" hidden="1" x14ac:dyDescent="0.2">
      <c r="A297" s="383" t="s">
        <v>48</v>
      </c>
      <c r="B297" s="383"/>
      <c r="C297" s="3" t="s">
        <v>547</v>
      </c>
      <c r="D297" s="22" t="s">
        <v>548</v>
      </c>
      <c r="E297" s="23"/>
      <c r="P297" s="178"/>
    </row>
    <row r="298" spans="1:16" hidden="1" x14ac:dyDescent="0.2">
      <c r="A298" s="383" t="s">
        <v>50</v>
      </c>
      <c r="B298" s="383"/>
      <c r="C298" s="3" t="s">
        <v>549</v>
      </c>
      <c r="D298" s="22" t="s">
        <v>550</v>
      </c>
      <c r="E298" s="23"/>
      <c r="P298" s="178"/>
    </row>
    <row r="299" spans="1:16" hidden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J299"/>
      <c r="P299" s="178"/>
    </row>
    <row r="300" spans="1:16" hidden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J300"/>
      <c r="P300" s="178"/>
    </row>
    <row r="301" spans="1:16" ht="25.5" hidden="1" x14ac:dyDescent="0.2">
      <c r="A301" s="384">
        <v>21</v>
      </c>
      <c r="B301" s="384"/>
      <c r="C301" s="4" t="s">
        <v>555</v>
      </c>
      <c r="D301" s="19" t="s">
        <v>556</v>
      </c>
      <c r="E301" s="26"/>
      <c r="J301"/>
      <c r="P301" s="178"/>
    </row>
    <row r="302" spans="1:16" hidden="1" x14ac:dyDescent="0.2">
      <c r="A302" s="383">
        <v>22</v>
      </c>
      <c r="B302" s="383"/>
      <c r="C302" s="24" t="s">
        <v>168</v>
      </c>
      <c r="D302" s="22" t="s">
        <v>556</v>
      </c>
      <c r="E302" s="25"/>
      <c r="P302" s="178"/>
    </row>
    <row r="303" spans="1:16" hidden="1" x14ac:dyDescent="0.2">
      <c r="A303" s="383">
        <v>23</v>
      </c>
      <c r="B303" s="383"/>
      <c r="C303" s="24" t="s">
        <v>185</v>
      </c>
      <c r="D303" s="22" t="s">
        <v>556</v>
      </c>
      <c r="E303" s="25"/>
      <c r="P303" s="178"/>
    </row>
    <row r="304" spans="1:16" hidden="1" x14ac:dyDescent="0.2">
      <c r="A304" s="383">
        <v>24</v>
      </c>
      <c r="B304" s="383"/>
      <c r="C304" s="24" t="s">
        <v>172</v>
      </c>
      <c r="D304" s="22" t="s">
        <v>556</v>
      </c>
      <c r="E304" s="25"/>
      <c r="P304" s="178"/>
    </row>
    <row r="305" spans="1:16" hidden="1" x14ac:dyDescent="0.2">
      <c r="A305" s="383">
        <v>25</v>
      </c>
      <c r="B305" s="383"/>
      <c r="C305" s="24" t="s">
        <v>189</v>
      </c>
      <c r="D305" s="22" t="s">
        <v>556</v>
      </c>
      <c r="E305" s="25"/>
      <c r="P305" s="178"/>
    </row>
    <row r="306" spans="1:16" hidden="1" x14ac:dyDescent="0.2">
      <c r="A306" s="383">
        <v>26</v>
      </c>
      <c r="B306" s="383"/>
      <c r="C306" s="24" t="s">
        <v>557</v>
      </c>
      <c r="D306" s="22" t="s">
        <v>556</v>
      </c>
      <c r="E306" s="25"/>
      <c r="P306" s="178"/>
    </row>
    <row r="307" spans="1:16" ht="38.25" hidden="1" x14ac:dyDescent="0.2">
      <c r="A307" s="383">
        <v>27</v>
      </c>
      <c r="B307" s="383"/>
      <c r="C307" s="24" t="s">
        <v>558</v>
      </c>
      <c r="D307" s="22" t="s">
        <v>556</v>
      </c>
      <c r="E307" s="25"/>
      <c r="P307" s="178"/>
    </row>
    <row r="308" spans="1:16" hidden="1" x14ac:dyDescent="0.2">
      <c r="A308" s="383">
        <v>28</v>
      </c>
      <c r="B308" s="383"/>
      <c r="C308" s="24" t="s">
        <v>559</v>
      </c>
      <c r="D308" s="22" t="s">
        <v>556</v>
      </c>
      <c r="E308" s="25"/>
      <c r="P308" s="178"/>
    </row>
    <row r="309" spans="1:16" hidden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P309" s="178"/>
    </row>
    <row r="310" spans="1:16" hidden="1" x14ac:dyDescent="0.2">
      <c r="A310" s="383" t="s">
        <v>67</v>
      </c>
      <c r="B310" s="383"/>
      <c r="C310" s="3" t="s">
        <v>562</v>
      </c>
      <c r="D310" s="22" t="s">
        <v>563</v>
      </c>
      <c r="E310" s="23"/>
      <c r="P310" s="178"/>
    </row>
    <row r="311" spans="1:16" hidden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P311" s="178"/>
    </row>
    <row r="312" spans="1:16" hidden="1" x14ac:dyDescent="0.2">
      <c r="A312" s="384" t="s">
        <v>69</v>
      </c>
      <c r="B312" s="384"/>
      <c r="C312" s="4" t="s">
        <v>566</v>
      </c>
      <c r="D312" s="19" t="s">
        <v>567</v>
      </c>
      <c r="E312" s="26"/>
      <c r="J312"/>
      <c r="P312" s="178"/>
    </row>
    <row r="313" spans="1:16" hidden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P313" s="178"/>
    </row>
    <row r="314" spans="1:16" hidden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P314" s="178"/>
    </row>
    <row r="315" spans="1:16" hidden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J315"/>
      <c r="P315" s="178"/>
    </row>
    <row r="316" spans="1:16" hidden="1" x14ac:dyDescent="0.2">
      <c r="A316" s="383" t="s">
        <v>75</v>
      </c>
      <c r="B316" s="383"/>
      <c r="C316" s="3" t="s">
        <v>574</v>
      </c>
      <c r="D316" s="22" t="s">
        <v>575</v>
      </c>
      <c r="E316" s="23"/>
      <c r="P316" s="178"/>
    </row>
    <row r="317" spans="1:16" hidden="1" x14ac:dyDescent="0.2">
      <c r="A317" s="383" t="s">
        <v>76</v>
      </c>
      <c r="B317" s="383"/>
      <c r="C317" s="3" t="s">
        <v>576</v>
      </c>
      <c r="D317" s="22" t="s">
        <v>577</v>
      </c>
      <c r="E317" s="23"/>
      <c r="P317" s="178"/>
    </row>
    <row r="318" spans="1:16" hidden="1" x14ac:dyDescent="0.2">
      <c r="A318" s="383" t="s">
        <v>77</v>
      </c>
      <c r="B318" s="383"/>
      <c r="C318" s="3" t="s">
        <v>578</v>
      </c>
      <c r="D318" s="22" t="s">
        <v>579</v>
      </c>
      <c r="E318" s="23"/>
      <c r="P318" s="178"/>
    </row>
    <row r="319" spans="1:16" ht="25.5" hidden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P319" s="178"/>
    </row>
    <row r="320" spans="1:16" hidden="1" x14ac:dyDescent="0.2">
      <c r="A320" s="383" t="s">
        <v>79</v>
      </c>
      <c r="B320" s="383"/>
      <c r="C320" s="3" t="s">
        <v>581</v>
      </c>
      <c r="D320" s="22" t="s">
        <v>582</v>
      </c>
      <c r="E320" s="23"/>
      <c r="P320" s="178"/>
    </row>
    <row r="321" spans="1:16" hidden="1" x14ac:dyDescent="0.2">
      <c r="A321" s="383" t="s">
        <v>80</v>
      </c>
      <c r="B321" s="383"/>
      <c r="C321" s="27" t="s">
        <v>583</v>
      </c>
      <c r="D321" s="22" t="s">
        <v>584</v>
      </c>
      <c r="E321" s="28"/>
      <c r="P321" s="178"/>
    </row>
    <row r="322" spans="1:16" hidden="1" x14ac:dyDescent="0.2">
      <c r="A322" s="383" t="s">
        <v>81</v>
      </c>
      <c r="B322" s="383"/>
      <c r="C322" s="24" t="s">
        <v>355</v>
      </c>
      <c r="D322" s="22" t="s">
        <v>584</v>
      </c>
      <c r="E322" s="25"/>
      <c r="P322" s="178"/>
    </row>
    <row r="323" spans="1:16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42">
        <v>312</v>
      </c>
      <c r="G323" s="142"/>
      <c r="H323" s="145">
        <f>SUM(F323:G323)</f>
        <v>312</v>
      </c>
      <c r="I323" s="142"/>
      <c r="J323" s="147">
        <f t="shared" ref="J323:J386" si="47">IF(H323=0," ",I323/H323)</f>
        <v>0</v>
      </c>
      <c r="K323" s="142"/>
      <c r="L323" s="176">
        <v>0</v>
      </c>
      <c r="M323" s="145">
        <f>SUM(K323:L323)</f>
        <v>0</v>
      </c>
      <c r="N323" s="176"/>
      <c r="O323" s="181" t="str">
        <f t="shared" ref="O323:O386" si="48">IF(M323=0," ",N323/M323)</f>
        <v xml:space="preserve"> </v>
      </c>
      <c r="P323" s="178">
        <v>0</v>
      </c>
    </row>
    <row r="324" spans="1:16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42">
        <v>0</v>
      </c>
      <c r="G324" s="142"/>
      <c r="H324" s="145">
        <f t="shared" ref="H324:H325" si="49">SUM(F324:G324)</f>
        <v>0</v>
      </c>
      <c r="I324" s="142"/>
      <c r="J324" s="147" t="str">
        <f t="shared" si="47"/>
        <v xml:space="preserve"> </v>
      </c>
      <c r="K324" s="142">
        <v>0</v>
      </c>
      <c r="L324" s="176"/>
      <c r="M324" s="145">
        <f t="shared" ref="M324:M387" si="50">SUM(K324:L324)</f>
        <v>0</v>
      </c>
      <c r="N324" s="176"/>
      <c r="O324" s="181" t="str">
        <f t="shared" si="48"/>
        <v xml:space="preserve"> </v>
      </c>
      <c r="P324" s="178"/>
    </row>
    <row r="325" spans="1:16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9"/>
        <v>0</v>
      </c>
      <c r="I325" s="142"/>
      <c r="J325" s="147" t="str">
        <f t="shared" si="47"/>
        <v xml:space="preserve"> </v>
      </c>
      <c r="K325" s="142">
        <v>0</v>
      </c>
      <c r="L325" s="176"/>
      <c r="M325" s="145">
        <f t="shared" si="50"/>
        <v>0</v>
      </c>
      <c r="N325" s="176"/>
      <c r="O325" s="181" t="str">
        <f t="shared" si="48"/>
        <v xml:space="preserve"> </v>
      </c>
      <c r="P325" s="178"/>
    </row>
    <row r="326" spans="1:16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146">
        <f t="shared" ref="F326:I326" si="51">SUM(F316:F324)</f>
        <v>312</v>
      </c>
      <c r="G326" s="146">
        <f t="shared" si="51"/>
        <v>0</v>
      </c>
      <c r="H326" s="146">
        <f t="shared" si="51"/>
        <v>312</v>
      </c>
      <c r="I326" s="146">
        <f t="shared" si="51"/>
        <v>0</v>
      </c>
      <c r="J326" s="146">
        <f t="shared" ref="J326:P326" si="52">SUM(J316:J324)</f>
        <v>0</v>
      </c>
      <c r="K326" s="146">
        <f t="shared" si="52"/>
        <v>0</v>
      </c>
      <c r="L326" s="146">
        <f t="shared" si="52"/>
        <v>0</v>
      </c>
      <c r="M326" s="146">
        <f t="shared" si="52"/>
        <v>0</v>
      </c>
      <c r="N326" s="146">
        <f t="shared" si="52"/>
        <v>0</v>
      </c>
      <c r="O326" s="181" t="str">
        <f t="shared" si="48"/>
        <v xml:space="preserve"> </v>
      </c>
      <c r="P326" s="146">
        <f t="shared" si="52"/>
        <v>0</v>
      </c>
    </row>
    <row r="327" spans="1:16" hidden="1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53">SUM(F327:G327)</f>
        <v>0</v>
      </c>
      <c r="I327" s="142"/>
      <c r="J327" s="147" t="str">
        <f t="shared" si="47"/>
        <v xml:space="preserve"> </v>
      </c>
      <c r="K327" s="142">
        <v>0</v>
      </c>
      <c r="L327" s="176"/>
      <c r="M327" s="145">
        <f t="shared" si="50"/>
        <v>0</v>
      </c>
      <c r="N327" s="176"/>
      <c r="O327" s="181" t="str">
        <f t="shared" si="48"/>
        <v xml:space="preserve"> </v>
      </c>
      <c r="P327" s="178"/>
    </row>
    <row r="328" spans="1:16" hidden="1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53"/>
        <v>0</v>
      </c>
      <c r="I328" s="142"/>
      <c r="J328" s="147" t="str">
        <f t="shared" si="47"/>
        <v xml:space="preserve"> </v>
      </c>
      <c r="K328" s="142">
        <v>0</v>
      </c>
      <c r="L328" s="176"/>
      <c r="M328" s="145">
        <f t="shared" si="50"/>
        <v>0</v>
      </c>
      <c r="N328" s="176"/>
      <c r="O328" s="181" t="str">
        <f t="shared" si="48"/>
        <v xml:space="preserve"> </v>
      </c>
      <c r="P328" s="178"/>
    </row>
    <row r="329" spans="1:16" hidden="1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146">
        <f t="shared" ref="F329:H329" si="54">SUM(F327:F328)</f>
        <v>0</v>
      </c>
      <c r="G329" s="146">
        <f t="shared" si="54"/>
        <v>0</v>
      </c>
      <c r="H329" s="146">
        <f t="shared" si="54"/>
        <v>0</v>
      </c>
      <c r="I329" s="142"/>
      <c r="J329" s="146">
        <f t="shared" ref="J329:M329" si="55">SUM(J327:J328)</f>
        <v>0</v>
      </c>
      <c r="K329" s="146">
        <f t="shared" si="55"/>
        <v>0</v>
      </c>
      <c r="L329" s="146">
        <f t="shared" si="55"/>
        <v>0</v>
      </c>
      <c r="M329" s="146">
        <f t="shared" si="55"/>
        <v>0</v>
      </c>
      <c r="N329" s="176"/>
      <c r="O329" s="181" t="str">
        <f t="shared" si="48"/>
        <v xml:space="preserve"> </v>
      </c>
      <c r="P329" s="146">
        <f t="shared" ref="P329" si="56">SUM(P327:P328)</f>
        <v>0</v>
      </c>
    </row>
    <row r="330" spans="1:16" hidden="1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42">
        <v>0</v>
      </c>
      <c r="G330" s="142"/>
      <c r="H330" s="145">
        <f t="shared" ref="H330:H339" si="57">SUM(F330:G330)</f>
        <v>0</v>
      </c>
      <c r="I330" s="142"/>
      <c r="J330" s="147" t="str">
        <f t="shared" si="47"/>
        <v xml:space="preserve"> </v>
      </c>
      <c r="K330" s="142">
        <v>0</v>
      </c>
      <c r="L330" s="176"/>
      <c r="M330" s="145">
        <f t="shared" si="50"/>
        <v>0</v>
      </c>
      <c r="N330" s="176"/>
      <c r="O330" s="181" t="str">
        <f t="shared" si="48"/>
        <v xml:space="preserve"> </v>
      </c>
      <c r="P330" s="178"/>
    </row>
    <row r="331" spans="1:16" hidden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57"/>
        <v>0</v>
      </c>
      <c r="I331" s="142"/>
      <c r="J331" s="147" t="str">
        <f t="shared" si="47"/>
        <v xml:space="preserve"> </v>
      </c>
      <c r="K331" s="142">
        <v>0</v>
      </c>
      <c r="L331" s="176"/>
      <c r="M331" s="145">
        <f t="shared" si="50"/>
        <v>0</v>
      </c>
      <c r="N331" s="176"/>
      <c r="O331" s="181" t="str">
        <f t="shared" si="48"/>
        <v xml:space="preserve"> </v>
      </c>
      <c r="P331" s="178"/>
    </row>
    <row r="332" spans="1:16" hidden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57"/>
        <v>0</v>
      </c>
      <c r="I332" s="142"/>
      <c r="J332" s="147" t="str">
        <f t="shared" si="47"/>
        <v xml:space="preserve"> </v>
      </c>
      <c r="K332" s="142">
        <v>0</v>
      </c>
      <c r="L332" s="176"/>
      <c r="M332" s="145">
        <f t="shared" si="50"/>
        <v>0</v>
      </c>
      <c r="N332" s="176"/>
      <c r="O332" s="181" t="str">
        <f t="shared" si="48"/>
        <v xml:space="preserve"> </v>
      </c>
      <c r="P332" s="178"/>
    </row>
    <row r="333" spans="1:16" hidden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57"/>
        <v>0</v>
      </c>
      <c r="I333" s="142"/>
      <c r="J333" s="147" t="str">
        <f t="shared" si="47"/>
        <v xml:space="preserve"> </v>
      </c>
      <c r="K333" s="142">
        <v>0</v>
      </c>
      <c r="L333" s="176"/>
      <c r="M333" s="145">
        <f t="shared" si="50"/>
        <v>0</v>
      </c>
      <c r="N333" s="176"/>
      <c r="O333" s="181" t="str">
        <f t="shared" si="48"/>
        <v xml:space="preserve"> </v>
      </c>
      <c r="P333" s="178"/>
    </row>
    <row r="334" spans="1:16" hidden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57"/>
        <v>0</v>
      </c>
      <c r="I334" s="142"/>
      <c r="J334" s="147" t="str">
        <f t="shared" si="47"/>
        <v xml:space="preserve"> </v>
      </c>
      <c r="K334" s="142">
        <v>0</v>
      </c>
      <c r="L334" s="176"/>
      <c r="M334" s="145">
        <f t="shared" si="50"/>
        <v>0</v>
      </c>
      <c r="N334" s="176"/>
      <c r="O334" s="181" t="str">
        <f t="shared" si="48"/>
        <v xml:space="preserve"> </v>
      </c>
      <c r="P334" s="178"/>
    </row>
    <row r="335" spans="1:16" hidden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57"/>
        <v>0</v>
      </c>
      <c r="I335" s="142"/>
      <c r="J335" s="147" t="str">
        <f t="shared" si="47"/>
        <v xml:space="preserve"> </v>
      </c>
      <c r="K335" s="142">
        <v>0</v>
      </c>
      <c r="L335" s="176"/>
      <c r="M335" s="145">
        <f t="shared" si="50"/>
        <v>0</v>
      </c>
      <c r="N335" s="176"/>
      <c r="O335" s="181" t="str">
        <f t="shared" si="48"/>
        <v xml:space="preserve"> </v>
      </c>
      <c r="P335" s="178"/>
    </row>
    <row r="336" spans="1:16" hidden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57"/>
        <v>0</v>
      </c>
      <c r="I336" s="142"/>
      <c r="J336" s="147" t="str">
        <f t="shared" si="47"/>
        <v xml:space="preserve"> </v>
      </c>
      <c r="K336" s="142">
        <v>0</v>
      </c>
      <c r="L336" s="176"/>
      <c r="M336" s="145">
        <f t="shared" si="50"/>
        <v>0</v>
      </c>
      <c r="N336" s="176"/>
      <c r="O336" s="181" t="str">
        <f t="shared" si="48"/>
        <v xml:space="preserve"> </v>
      </c>
      <c r="P336" s="178"/>
    </row>
    <row r="337" spans="1:16" ht="25.5" hidden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57"/>
        <v>0</v>
      </c>
      <c r="I337" s="142"/>
      <c r="J337" s="147" t="str">
        <f t="shared" si="47"/>
        <v xml:space="preserve"> </v>
      </c>
      <c r="K337" s="142">
        <v>0</v>
      </c>
      <c r="L337" s="176"/>
      <c r="M337" s="145">
        <f t="shared" si="50"/>
        <v>0</v>
      </c>
      <c r="N337" s="176"/>
      <c r="O337" s="181" t="str">
        <f t="shared" si="48"/>
        <v xml:space="preserve"> </v>
      </c>
      <c r="P337" s="178"/>
    </row>
    <row r="338" spans="1:16" hidden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57"/>
        <v>0</v>
      </c>
      <c r="I338" s="142"/>
      <c r="J338" s="147" t="str">
        <f t="shared" si="47"/>
        <v xml:space="preserve"> </v>
      </c>
      <c r="K338" s="142">
        <v>0</v>
      </c>
      <c r="L338" s="176"/>
      <c r="M338" s="145">
        <f t="shared" si="50"/>
        <v>0</v>
      </c>
      <c r="N338" s="176"/>
      <c r="O338" s="181" t="str">
        <f t="shared" si="48"/>
        <v xml:space="preserve"> </v>
      </c>
      <c r="P338" s="178"/>
    </row>
    <row r="339" spans="1:16" hidden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57"/>
        <v>0</v>
      </c>
      <c r="I339" s="142"/>
      <c r="J339" s="147" t="str">
        <f t="shared" si="47"/>
        <v xml:space="preserve"> </v>
      </c>
      <c r="K339" s="142">
        <v>0</v>
      </c>
      <c r="L339" s="176"/>
      <c r="M339" s="145">
        <f t="shared" si="50"/>
        <v>0</v>
      </c>
      <c r="N339" s="176"/>
      <c r="O339" s="181" t="str">
        <f t="shared" si="48"/>
        <v xml:space="preserve"> </v>
      </c>
      <c r="P339" s="178"/>
    </row>
    <row r="340" spans="1:16" ht="25.5" hidden="1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146">
        <f t="shared" ref="F340:H340" si="58">F330+F331+F332+F335+F339</f>
        <v>0</v>
      </c>
      <c r="G340" s="146">
        <f t="shared" si="58"/>
        <v>0</v>
      </c>
      <c r="H340" s="146">
        <f t="shared" si="58"/>
        <v>0</v>
      </c>
      <c r="I340" s="142"/>
      <c r="J340" s="146" t="e">
        <f t="shared" ref="J340:M340" si="59">J330+J331+J332+J335+J339</f>
        <v>#VALUE!</v>
      </c>
      <c r="K340" s="146">
        <f t="shared" si="59"/>
        <v>0</v>
      </c>
      <c r="L340" s="146">
        <f t="shared" si="59"/>
        <v>0</v>
      </c>
      <c r="M340" s="146">
        <f t="shared" si="59"/>
        <v>0</v>
      </c>
      <c r="N340" s="176"/>
      <c r="O340" s="181" t="str">
        <f t="shared" si="48"/>
        <v xml:space="preserve"> </v>
      </c>
      <c r="P340" s="146">
        <f>P330+P331+P332+P335+P339</f>
        <v>0</v>
      </c>
    </row>
    <row r="341" spans="1:16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146">
        <f t="shared" ref="F341:I341" si="60">F312+F315+F326+F329+F340</f>
        <v>312</v>
      </c>
      <c r="G341" s="146">
        <f t="shared" si="60"/>
        <v>0</v>
      </c>
      <c r="H341" s="146">
        <f t="shared" si="60"/>
        <v>312</v>
      </c>
      <c r="I341" s="146">
        <f t="shared" si="60"/>
        <v>0</v>
      </c>
      <c r="J341" s="146" t="e">
        <f t="shared" ref="J341:M341" si="61">J312+J315+J326+J329+J340</f>
        <v>#VALUE!</v>
      </c>
      <c r="K341" s="146">
        <f t="shared" si="61"/>
        <v>0</v>
      </c>
      <c r="L341" s="146">
        <f t="shared" si="61"/>
        <v>0</v>
      </c>
      <c r="M341" s="146">
        <f t="shared" si="61"/>
        <v>0</v>
      </c>
      <c r="N341" s="146">
        <f t="shared" ref="N341:P341" si="62">N312+N315+N326+N329+N340</f>
        <v>0</v>
      </c>
      <c r="O341" s="181" t="str">
        <f t="shared" si="48"/>
        <v xml:space="preserve"> </v>
      </c>
      <c r="P341" s="146">
        <f t="shared" si="62"/>
        <v>0</v>
      </c>
    </row>
    <row r="342" spans="1:16" hidden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63">SUM(F342:G342)</f>
        <v>0</v>
      </c>
      <c r="I342" s="142"/>
      <c r="J342" s="147" t="str">
        <f t="shared" si="47"/>
        <v xml:space="preserve"> </v>
      </c>
      <c r="K342" s="142">
        <v>0</v>
      </c>
      <c r="L342" s="176"/>
      <c r="M342" s="145">
        <f t="shared" si="50"/>
        <v>0</v>
      </c>
      <c r="N342" s="176"/>
      <c r="O342" s="181" t="str">
        <f t="shared" si="48"/>
        <v xml:space="preserve"> </v>
      </c>
      <c r="P342" s="178"/>
    </row>
    <row r="343" spans="1:16" hidden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63"/>
        <v>0</v>
      </c>
      <c r="I343" s="142"/>
      <c r="J343" s="147" t="str">
        <f t="shared" si="47"/>
        <v xml:space="preserve"> </v>
      </c>
      <c r="K343" s="142">
        <v>0</v>
      </c>
      <c r="L343" s="176"/>
      <c r="M343" s="145">
        <f t="shared" si="50"/>
        <v>0</v>
      </c>
      <c r="N343" s="176"/>
      <c r="O343" s="181" t="str">
        <f t="shared" si="48"/>
        <v xml:space="preserve"> </v>
      </c>
      <c r="P343" s="178"/>
    </row>
    <row r="344" spans="1:16" hidden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63"/>
        <v>0</v>
      </c>
      <c r="I344" s="142"/>
      <c r="J344" s="147" t="str">
        <f t="shared" si="47"/>
        <v xml:space="preserve"> </v>
      </c>
      <c r="K344" s="142">
        <v>0</v>
      </c>
      <c r="L344" s="176"/>
      <c r="M344" s="145">
        <f t="shared" si="50"/>
        <v>0</v>
      </c>
      <c r="N344" s="176"/>
      <c r="O344" s="181" t="str">
        <f t="shared" si="48"/>
        <v xml:space="preserve"> </v>
      </c>
      <c r="P344" s="178"/>
    </row>
    <row r="345" spans="1:16" hidden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63"/>
        <v>0</v>
      </c>
      <c r="I345" s="142"/>
      <c r="J345" s="147" t="str">
        <f t="shared" si="47"/>
        <v xml:space="preserve"> </v>
      </c>
      <c r="K345" s="142">
        <v>0</v>
      </c>
      <c r="L345" s="176"/>
      <c r="M345" s="145">
        <f t="shared" si="50"/>
        <v>0</v>
      </c>
      <c r="N345" s="176"/>
      <c r="O345" s="181" t="str">
        <f t="shared" si="48"/>
        <v xml:space="preserve"> </v>
      </c>
      <c r="P345" s="178"/>
    </row>
    <row r="346" spans="1:16" hidden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63"/>
        <v>0</v>
      </c>
      <c r="I346" s="142"/>
      <c r="J346" s="147" t="str">
        <f t="shared" si="47"/>
        <v xml:space="preserve"> </v>
      </c>
      <c r="K346" s="142">
        <v>0</v>
      </c>
      <c r="L346" s="176"/>
      <c r="M346" s="145">
        <f t="shared" si="50"/>
        <v>0</v>
      </c>
      <c r="N346" s="176"/>
      <c r="O346" s="181" t="str">
        <f t="shared" si="48"/>
        <v xml:space="preserve"> </v>
      </c>
      <c r="P346" s="178"/>
    </row>
    <row r="347" spans="1:16" hidden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63"/>
        <v>0</v>
      </c>
      <c r="I347" s="142"/>
      <c r="J347" s="147" t="str">
        <f t="shared" si="47"/>
        <v xml:space="preserve"> </v>
      </c>
      <c r="K347" s="142">
        <v>0</v>
      </c>
      <c r="L347" s="176"/>
      <c r="M347" s="145">
        <f t="shared" si="50"/>
        <v>0</v>
      </c>
      <c r="N347" s="176"/>
      <c r="O347" s="181" t="str">
        <f t="shared" si="48"/>
        <v xml:space="preserve"> </v>
      </c>
      <c r="P347" s="178"/>
    </row>
    <row r="348" spans="1:16" ht="25.5" hidden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63"/>
        <v>0</v>
      </c>
      <c r="I348" s="142"/>
      <c r="J348" s="147" t="str">
        <f t="shared" si="47"/>
        <v xml:space="preserve"> </v>
      </c>
      <c r="K348" s="142">
        <v>0</v>
      </c>
      <c r="L348" s="176"/>
      <c r="M348" s="145">
        <f t="shared" si="50"/>
        <v>0</v>
      </c>
      <c r="N348" s="176"/>
      <c r="O348" s="181" t="str">
        <f t="shared" si="48"/>
        <v xml:space="preserve"> </v>
      </c>
      <c r="P348" s="178"/>
    </row>
    <row r="349" spans="1:16" hidden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63"/>
        <v>0</v>
      </c>
      <c r="I349" s="142"/>
      <c r="J349" s="147" t="str">
        <f t="shared" si="47"/>
        <v xml:space="preserve"> </v>
      </c>
      <c r="K349" s="142">
        <v>0</v>
      </c>
      <c r="L349" s="176"/>
      <c r="M349" s="145">
        <f t="shared" si="50"/>
        <v>0</v>
      </c>
      <c r="N349" s="176"/>
      <c r="O349" s="181" t="str">
        <f t="shared" si="48"/>
        <v xml:space="preserve"> </v>
      </c>
      <c r="P349" s="178"/>
    </row>
    <row r="350" spans="1:16" hidden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63"/>
        <v>0</v>
      </c>
      <c r="I350" s="142"/>
      <c r="J350" s="147" t="str">
        <f t="shared" si="47"/>
        <v xml:space="preserve"> </v>
      </c>
      <c r="K350" s="142">
        <v>0</v>
      </c>
      <c r="L350" s="176"/>
      <c r="M350" s="145">
        <f t="shared" si="50"/>
        <v>0</v>
      </c>
      <c r="N350" s="176"/>
      <c r="O350" s="181" t="str">
        <f t="shared" si="48"/>
        <v xml:space="preserve"> </v>
      </c>
      <c r="P350" s="178"/>
    </row>
    <row r="351" spans="1:16" hidden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63"/>
        <v>0</v>
      </c>
      <c r="I351" s="142"/>
      <c r="J351" s="147" t="str">
        <f t="shared" si="47"/>
        <v xml:space="preserve"> </v>
      </c>
      <c r="K351" s="142">
        <v>0</v>
      </c>
      <c r="L351" s="176"/>
      <c r="M351" s="145">
        <f t="shared" si="50"/>
        <v>0</v>
      </c>
      <c r="N351" s="176"/>
      <c r="O351" s="181" t="str">
        <f t="shared" si="48"/>
        <v xml:space="preserve"> </v>
      </c>
      <c r="P351" s="178"/>
    </row>
    <row r="352" spans="1:16" hidden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63"/>
        <v>0</v>
      </c>
      <c r="I352" s="142"/>
      <c r="J352" s="147" t="str">
        <f t="shared" si="47"/>
        <v xml:space="preserve"> </v>
      </c>
      <c r="K352" s="142">
        <v>0</v>
      </c>
      <c r="L352" s="176"/>
      <c r="M352" s="145">
        <f t="shared" si="50"/>
        <v>0</v>
      </c>
      <c r="N352" s="176"/>
      <c r="O352" s="181" t="str">
        <f t="shared" si="48"/>
        <v xml:space="preserve"> </v>
      </c>
      <c r="P352" s="178"/>
    </row>
    <row r="353" spans="1:16" ht="25.5" hidden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63"/>
        <v>0</v>
      </c>
      <c r="I353" s="142"/>
      <c r="J353" s="147" t="str">
        <f t="shared" si="47"/>
        <v xml:space="preserve"> </v>
      </c>
      <c r="K353" s="142">
        <v>0</v>
      </c>
      <c r="L353" s="176"/>
      <c r="M353" s="145">
        <f t="shared" si="50"/>
        <v>0</v>
      </c>
      <c r="N353" s="176"/>
      <c r="O353" s="181" t="str">
        <f t="shared" si="48"/>
        <v xml:space="preserve"> </v>
      </c>
      <c r="P353" s="178"/>
    </row>
    <row r="354" spans="1:16" ht="25.5" hidden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63"/>
        <v>0</v>
      </c>
      <c r="I354" s="142"/>
      <c r="J354" s="147" t="str">
        <f t="shared" si="47"/>
        <v xml:space="preserve"> </v>
      </c>
      <c r="K354" s="142">
        <v>0</v>
      </c>
      <c r="L354" s="176"/>
      <c r="M354" s="145">
        <f t="shared" si="50"/>
        <v>0</v>
      </c>
      <c r="N354" s="176"/>
      <c r="O354" s="181" t="str">
        <f t="shared" si="48"/>
        <v xml:space="preserve"> </v>
      </c>
      <c r="P354" s="178"/>
    </row>
    <row r="355" spans="1:16" ht="25.5" hidden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63"/>
        <v>0</v>
      </c>
      <c r="I355" s="142"/>
      <c r="J355" s="147" t="str">
        <f t="shared" si="47"/>
        <v xml:space="preserve"> </v>
      </c>
      <c r="K355" s="142">
        <v>0</v>
      </c>
      <c r="L355" s="176"/>
      <c r="M355" s="145">
        <f t="shared" si="50"/>
        <v>0</v>
      </c>
      <c r="N355" s="176"/>
      <c r="O355" s="181" t="str">
        <f t="shared" si="48"/>
        <v xml:space="preserve"> </v>
      </c>
      <c r="P355" s="178"/>
    </row>
    <row r="356" spans="1:16" hidden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63"/>
        <v>0</v>
      </c>
      <c r="I356" s="142"/>
      <c r="J356" s="147" t="str">
        <f t="shared" si="47"/>
        <v xml:space="preserve"> </v>
      </c>
      <c r="K356" s="142">
        <v>0</v>
      </c>
      <c r="L356" s="176"/>
      <c r="M356" s="145">
        <f t="shared" si="50"/>
        <v>0</v>
      </c>
      <c r="N356" s="176"/>
      <c r="O356" s="181" t="str">
        <f t="shared" si="48"/>
        <v xml:space="preserve"> </v>
      </c>
      <c r="P356" s="178"/>
    </row>
    <row r="357" spans="1:16" ht="25.5" hidden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63"/>
        <v>0</v>
      </c>
      <c r="I357" s="142"/>
      <c r="J357" s="147" t="str">
        <f t="shared" si="47"/>
        <v xml:space="preserve"> </v>
      </c>
      <c r="K357" s="142">
        <v>0</v>
      </c>
      <c r="L357" s="176"/>
      <c r="M357" s="145">
        <f t="shared" si="50"/>
        <v>0</v>
      </c>
      <c r="N357" s="176"/>
      <c r="O357" s="181" t="str">
        <f t="shared" si="48"/>
        <v xml:space="preserve"> </v>
      </c>
      <c r="P357" s="178"/>
    </row>
    <row r="358" spans="1:16" ht="25.5" hidden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63"/>
        <v>0</v>
      </c>
      <c r="I358" s="142"/>
      <c r="J358" s="147" t="str">
        <f t="shared" si="47"/>
        <v xml:space="preserve"> </v>
      </c>
      <c r="K358" s="142">
        <v>0</v>
      </c>
      <c r="L358" s="176"/>
      <c r="M358" s="145">
        <f t="shared" si="50"/>
        <v>0</v>
      </c>
      <c r="N358" s="176"/>
      <c r="O358" s="181" t="str">
        <f t="shared" si="48"/>
        <v xml:space="preserve"> </v>
      </c>
      <c r="P358" s="178"/>
    </row>
    <row r="359" spans="1:16" ht="25.5" hidden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63"/>
        <v>0</v>
      </c>
      <c r="I359" s="142"/>
      <c r="J359" s="147" t="str">
        <f t="shared" si="47"/>
        <v xml:space="preserve"> </v>
      </c>
      <c r="K359" s="142">
        <v>0</v>
      </c>
      <c r="L359" s="176"/>
      <c r="M359" s="145">
        <f t="shared" si="50"/>
        <v>0</v>
      </c>
      <c r="N359" s="176"/>
      <c r="O359" s="181" t="str">
        <f t="shared" si="48"/>
        <v xml:space="preserve"> </v>
      </c>
      <c r="P359" s="178"/>
    </row>
    <row r="360" spans="1:16" hidden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63"/>
        <v>0</v>
      </c>
      <c r="I360" s="142"/>
      <c r="J360" s="147" t="str">
        <f t="shared" si="47"/>
        <v xml:space="preserve"> </v>
      </c>
      <c r="K360" s="142">
        <v>0</v>
      </c>
      <c r="L360" s="176"/>
      <c r="M360" s="145">
        <f t="shared" si="50"/>
        <v>0</v>
      </c>
      <c r="N360" s="176"/>
      <c r="O360" s="181" t="str">
        <f t="shared" si="48"/>
        <v xml:space="preserve"> </v>
      </c>
      <c r="P360" s="178"/>
    </row>
    <row r="361" spans="1:16" ht="25.5" hidden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63"/>
        <v>0</v>
      </c>
      <c r="I361" s="142"/>
      <c r="J361" s="147" t="str">
        <f t="shared" si="47"/>
        <v xml:space="preserve"> </v>
      </c>
      <c r="K361" s="142">
        <v>0</v>
      </c>
      <c r="L361" s="176"/>
      <c r="M361" s="145">
        <f t="shared" si="50"/>
        <v>0</v>
      </c>
      <c r="N361" s="176"/>
      <c r="O361" s="181" t="str">
        <f t="shared" si="48"/>
        <v xml:space="preserve"> </v>
      </c>
      <c r="P361" s="178"/>
    </row>
    <row r="362" spans="1:16" hidden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63"/>
        <v>0</v>
      </c>
      <c r="I362" s="142"/>
      <c r="J362" s="147" t="str">
        <f t="shared" si="47"/>
        <v xml:space="preserve"> </v>
      </c>
      <c r="K362" s="142">
        <v>0</v>
      </c>
      <c r="L362" s="176"/>
      <c r="M362" s="145">
        <f t="shared" si="50"/>
        <v>0</v>
      </c>
      <c r="N362" s="176"/>
      <c r="O362" s="181" t="str">
        <f t="shared" si="48"/>
        <v xml:space="preserve"> </v>
      </c>
      <c r="P362" s="178"/>
    </row>
    <row r="363" spans="1:16" hidden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63"/>
        <v>0</v>
      </c>
      <c r="I363" s="142"/>
      <c r="J363" s="147" t="str">
        <f t="shared" si="47"/>
        <v xml:space="preserve"> </v>
      </c>
      <c r="K363" s="142">
        <v>0</v>
      </c>
      <c r="L363" s="176"/>
      <c r="M363" s="145">
        <f t="shared" si="50"/>
        <v>0</v>
      </c>
      <c r="N363" s="176"/>
      <c r="O363" s="181" t="str">
        <f t="shared" si="48"/>
        <v xml:space="preserve"> </v>
      </c>
      <c r="P363" s="178"/>
    </row>
    <row r="364" spans="1:16" ht="25.5" hidden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63"/>
        <v>0</v>
      </c>
      <c r="I364" s="142"/>
      <c r="J364" s="147" t="str">
        <f t="shared" si="47"/>
        <v xml:space="preserve"> </v>
      </c>
      <c r="K364" s="142">
        <v>0</v>
      </c>
      <c r="L364" s="176"/>
      <c r="M364" s="145">
        <f t="shared" si="50"/>
        <v>0</v>
      </c>
      <c r="N364" s="176"/>
      <c r="O364" s="181" t="str">
        <f t="shared" si="48"/>
        <v xml:space="preserve"> </v>
      </c>
      <c r="P364" s="178"/>
    </row>
    <row r="365" spans="1:16" hidden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63"/>
        <v>0</v>
      </c>
      <c r="I365" s="142"/>
      <c r="J365" s="147" t="str">
        <f t="shared" si="47"/>
        <v xml:space="preserve"> </v>
      </c>
      <c r="K365" s="142">
        <v>0</v>
      </c>
      <c r="L365" s="176"/>
      <c r="M365" s="145">
        <f t="shared" si="50"/>
        <v>0</v>
      </c>
      <c r="N365" s="176"/>
      <c r="O365" s="181" t="str">
        <f t="shared" si="48"/>
        <v xml:space="preserve"> </v>
      </c>
      <c r="P365" s="178"/>
    </row>
    <row r="366" spans="1:16" hidden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63"/>
        <v>0</v>
      </c>
      <c r="I366" s="142"/>
      <c r="J366" s="147" t="str">
        <f t="shared" si="47"/>
        <v xml:space="preserve"> </v>
      </c>
      <c r="K366" s="142">
        <v>0</v>
      </c>
      <c r="L366" s="176"/>
      <c r="M366" s="145">
        <f t="shared" si="50"/>
        <v>0</v>
      </c>
      <c r="N366" s="176"/>
      <c r="O366" s="181" t="str">
        <f t="shared" si="48"/>
        <v xml:space="preserve"> </v>
      </c>
      <c r="P366" s="178"/>
    </row>
    <row r="367" spans="1:16" hidden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63"/>
        <v>0</v>
      </c>
      <c r="I367" s="142"/>
      <c r="J367" s="147" t="str">
        <f t="shared" si="47"/>
        <v xml:space="preserve"> </v>
      </c>
      <c r="K367" s="142">
        <v>0</v>
      </c>
      <c r="L367" s="176"/>
      <c r="M367" s="145">
        <f t="shared" si="50"/>
        <v>0</v>
      </c>
      <c r="N367" s="176"/>
      <c r="O367" s="181" t="str">
        <f t="shared" si="48"/>
        <v xml:space="preserve"> </v>
      </c>
      <c r="P367" s="178"/>
    </row>
    <row r="368" spans="1:16" hidden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63"/>
        <v>0</v>
      </c>
      <c r="I368" s="142"/>
      <c r="J368" s="147" t="str">
        <f t="shared" si="47"/>
        <v xml:space="preserve"> </v>
      </c>
      <c r="K368" s="142">
        <v>0</v>
      </c>
      <c r="L368" s="176"/>
      <c r="M368" s="145">
        <f t="shared" si="50"/>
        <v>0</v>
      </c>
      <c r="N368" s="176"/>
      <c r="O368" s="181" t="str">
        <f t="shared" si="48"/>
        <v xml:space="preserve"> </v>
      </c>
      <c r="P368" s="178"/>
    </row>
    <row r="369" spans="1:16" ht="25.5" hidden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63"/>
        <v>0</v>
      </c>
      <c r="I369" s="142"/>
      <c r="J369" s="147" t="str">
        <f t="shared" si="47"/>
        <v xml:space="preserve"> </v>
      </c>
      <c r="K369" s="142">
        <v>0</v>
      </c>
      <c r="L369" s="176"/>
      <c r="M369" s="145">
        <f t="shared" si="50"/>
        <v>0</v>
      </c>
      <c r="N369" s="176"/>
      <c r="O369" s="181" t="str">
        <f t="shared" si="48"/>
        <v xml:space="preserve"> </v>
      </c>
      <c r="P369" s="178"/>
    </row>
    <row r="370" spans="1:16" ht="25.5" hidden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63"/>
        <v>0</v>
      </c>
      <c r="I370" s="142"/>
      <c r="J370" s="147" t="str">
        <f t="shared" si="47"/>
        <v xml:space="preserve"> </v>
      </c>
      <c r="K370" s="142">
        <v>0</v>
      </c>
      <c r="L370" s="176"/>
      <c r="M370" s="145">
        <f t="shared" si="50"/>
        <v>0</v>
      </c>
      <c r="N370" s="176"/>
      <c r="O370" s="181" t="str">
        <f t="shared" si="48"/>
        <v xml:space="preserve"> </v>
      </c>
      <c r="P370" s="178"/>
    </row>
    <row r="371" spans="1:16" hidden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63"/>
        <v>0</v>
      </c>
      <c r="I371" s="142"/>
      <c r="J371" s="147" t="str">
        <f t="shared" si="47"/>
        <v xml:space="preserve"> </v>
      </c>
      <c r="K371" s="142">
        <v>0</v>
      </c>
      <c r="L371" s="176"/>
      <c r="M371" s="145">
        <f t="shared" si="50"/>
        <v>0</v>
      </c>
      <c r="N371" s="176"/>
      <c r="O371" s="181" t="str">
        <f t="shared" si="48"/>
        <v xml:space="preserve"> </v>
      </c>
      <c r="P371" s="178"/>
    </row>
    <row r="372" spans="1:16" hidden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63"/>
        <v>0</v>
      </c>
      <c r="I372" s="142"/>
      <c r="J372" s="147" t="str">
        <f t="shared" si="47"/>
        <v xml:space="preserve"> </v>
      </c>
      <c r="K372" s="142">
        <v>0</v>
      </c>
      <c r="L372" s="176"/>
      <c r="M372" s="145">
        <f t="shared" si="50"/>
        <v>0</v>
      </c>
      <c r="N372" s="176"/>
      <c r="O372" s="181" t="str">
        <f t="shared" si="48"/>
        <v xml:space="preserve"> </v>
      </c>
      <c r="P372" s="178"/>
    </row>
    <row r="373" spans="1:16" ht="25.5" hidden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63"/>
        <v>0</v>
      </c>
      <c r="I373" s="142"/>
      <c r="J373" s="147" t="str">
        <f t="shared" si="47"/>
        <v xml:space="preserve"> </v>
      </c>
      <c r="K373" s="142">
        <v>0</v>
      </c>
      <c r="L373" s="176"/>
      <c r="M373" s="145">
        <f t="shared" si="50"/>
        <v>0</v>
      </c>
      <c r="N373" s="176"/>
      <c r="O373" s="181" t="str">
        <f t="shared" si="48"/>
        <v xml:space="preserve"> </v>
      </c>
      <c r="P373" s="178"/>
    </row>
    <row r="374" spans="1:16" ht="25.5" hidden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63"/>
        <v>0</v>
      </c>
      <c r="I374" s="142"/>
      <c r="J374" s="147" t="str">
        <f t="shared" si="47"/>
        <v xml:space="preserve"> </v>
      </c>
      <c r="K374" s="142">
        <v>0</v>
      </c>
      <c r="L374" s="176"/>
      <c r="M374" s="145">
        <f t="shared" si="50"/>
        <v>0</v>
      </c>
      <c r="N374" s="176"/>
      <c r="O374" s="181" t="str">
        <f t="shared" si="48"/>
        <v xml:space="preserve"> </v>
      </c>
      <c r="P374" s="178"/>
    </row>
    <row r="375" spans="1:16" ht="51" hidden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63"/>
        <v>0</v>
      </c>
      <c r="I375" s="142"/>
      <c r="J375" s="147" t="str">
        <f t="shared" si="47"/>
        <v xml:space="preserve"> </v>
      </c>
      <c r="K375" s="142">
        <v>0</v>
      </c>
      <c r="L375" s="176"/>
      <c r="M375" s="145">
        <f t="shared" si="50"/>
        <v>0</v>
      </c>
      <c r="N375" s="176"/>
      <c r="O375" s="181" t="str">
        <f t="shared" si="48"/>
        <v xml:space="preserve"> </v>
      </c>
      <c r="P375" s="178"/>
    </row>
    <row r="376" spans="1:16" ht="25.5" hidden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63"/>
        <v>0</v>
      </c>
      <c r="I376" s="142"/>
      <c r="J376" s="147" t="str">
        <f t="shared" si="47"/>
        <v xml:space="preserve"> </v>
      </c>
      <c r="K376" s="142">
        <v>0</v>
      </c>
      <c r="L376" s="176"/>
      <c r="M376" s="145">
        <f t="shared" si="50"/>
        <v>0</v>
      </c>
      <c r="N376" s="176"/>
      <c r="O376" s="181" t="str">
        <f t="shared" si="48"/>
        <v xml:space="preserve"> </v>
      </c>
      <c r="P376" s="178"/>
    </row>
    <row r="377" spans="1:16" ht="25.5" hidden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63"/>
        <v>0</v>
      </c>
      <c r="I377" s="142"/>
      <c r="J377" s="147" t="str">
        <f t="shared" si="47"/>
        <v xml:space="preserve"> </v>
      </c>
      <c r="K377" s="142">
        <v>0</v>
      </c>
      <c r="L377" s="176"/>
      <c r="M377" s="145">
        <f t="shared" si="50"/>
        <v>0</v>
      </c>
      <c r="N377" s="176"/>
      <c r="O377" s="181" t="str">
        <f t="shared" si="48"/>
        <v xml:space="preserve"> </v>
      </c>
      <c r="P377" s="178"/>
    </row>
    <row r="378" spans="1:16" hidden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63"/>
        <v>0</v>
      </c>
      <c r="I378" s="142"/>
      <c r="J378" s="147" t="str">
        <f t="shared" si="47"/>
        <v xml:space="preserve"> </v>
      </c>
      <c r="K378" s="142">
        <v>0</v>
      </c>
      <c r="L378" s="176"/>
      <c r="M378" s="145">
        <f t="shared" si="50"/>
        <v>0</v>
      </c>
      <c r="N378" s="176"/>
      <c r="O378" s="181" t="str">
        <f t="shared" si="48"/>
        <v xml:space="preserve"> </v>
      </c>
      <c r="P378" s="178"/>
    </row>
    <row r="379" spans="1:16" hidden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63"/>
        <v>0</v>
      </c>
      <c r="I379" s="142"/>
      <c r="J379" s="147" t="str">
        <f t="shared" si="47"/>
        <v xml:space="preserve"> </v>
      </c>
      <c r="K379" s="142">
        <v>0</v>
      </c>
      <c r="L379" s="176"/>
      <c r="M379" s="145">
        <f t="shared" si="50"/>
        <v>0</v>
      </c>
      <c r="N379" s="176"/>
      <c r="O379" s="181" t="str">
        <f t="shared" si="48"/>
        <v xml:space="preserve"> </v>
      </c>
      <c r="P379" s="178"/>
    </row>
    <row r="380" spans="1:16" ht="25.5" hidden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63"/>
        <v>0</v>
      </c>
      <c r="I380" s="142"/>
      <c r="J380" s="147" t="str">
        <f t="shared" si="47"/>
        <v xml:space="preserve"> </v>
      </c>
      <c r="K380" s="142">
        <v>0</v>
      </c>
      <c r="L380" s="176"/>
      <c r="M380" s="145">
        <f t="shared" si="50"/>
        <v>0</v>
      </c>
      <c r="N380" s="176"/>
      <c r="O380" s="181" t="str">
        <f t="shared" si="48"/>
        <v xml:space="preserve"> </v>
      </c>
      <c r="P380" s="178"/>
    </row>
    <row r="381" spans="1:16" hidden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63"/>
        <v>0</v>
      </c>
      <c r="I381" s="142"/>
      <c r="J381" s="147" t="str">
        <f t="shared" si="47"/>
        <v xml:space="preserve"> </v>
      </c>
      <c r="K381" s="142">
        <v>0</v>
      </c>
      <c r="L381" s="176"/>
      <c r="M381" s="145">
        <f t="shared" si="50"/>
        <v>0</v>
      </c>
      <c r="N381" s="176"/>
      <c r="O381" s="181" t="str">
        <f t="shared" si="48"/>
        <v xml:space="preserve"> </v>
      </c>
      <c r="P381" s="178"/>
    </row>
    <row r="382" spans="1:16" ht="25.5" hidden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63"/>
        <v>0</v>
      </c>
      <c r="I382" s="142"/>
      <c r="J382" s="147" t="str">
        <f t="shared" si="47"/>
        <v xml:space="preserve"> </v>
      </c>
      <c r="K382" s="142">
        <v>0</v>
      </c>
      <c r="L382" s="176"/>
      <c r="M382" s="145">
        <f t="shared" si="50"/>
        <v>0</v>
      </c>
      <c r="N382" s="176"/>
      <c r="O382" s="181" t="str">
        <f t="shared" si="48"/>
        <v xml:space="preserve"> </v>
      </c>
      <c r="P382" s="178"/>
    </row>
    <row r="383" spans="1:16" hidden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63"/>
        <v>0</v>
      </c>
      <c r="I383" s="142"/>
      <c r="J383" s="147" t="str">
        <f t="shared" si="47"/>
        <v xml:space="preserve"> </v>
      </c>
      <c r="K383" s="142">
        <v>0</v>
      </c>
      <c r="L383" s="176"/>
      <c r="M383" s="145">
        <f t="shared" si="50"/>
        <v>0</v>
      </c>
      <c r="N383" s="176"/>
      <c r="O383" s="181" t="str">
        <f t="shared" si="48"/>
        <v xml:space="preserve"> </v>
      </c>
      <c r="P383" s="178"/>
    </row>
    <row r="384" spans="1:16" hidden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63"/>
        <v>0</v>
      </c>
      <c r="I384" s="142"/>
      <c r="J384" s="147" t="str">
        <f t="shared" si="47"/>
        <v xml:space="preserve"> </v>
      </c>
      <c r="K384" s="142">
        <v>0</v>
      </c>
      <c r="L384" s="176"/>
      <c r="M384" s="145">
        <f t="shared" si="50"/>
        <v>0</v>
      </c>
      <c r="N384" s="176"/>
      <c r="O384" s="181" t="str">
        <f t="shared" si="48"/>
        <v xml:space="preserve"> </v>
      </c>
      <c r="P384" s="178"/>
    </row>
    <row r="385" spans="1:16" hidden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63"/>
        <v>0</v>
      </c>
      <c r="I385" s="142"/>
      <c r="J385" s="147" t="str">
        <f t="shared" si="47"/>
        <v xml:space="preserve"> </v>
      </c>
      <c r="K385" s="142">
        <v>0</v>
      </c>
      <c r="L385" s="176"/>
      <c r="M385" s="145">
        <f t="shared" si="50"/>
        <v>0</v>
      </c>
      <c r="N385" s="176"/>
      <c r="O385" s="181" t="str">
        <f t="shared" si="48"/>
        <v xml:space="preserve"> </v>
      </c>
      <c r="P385" s="178"/>
    </row>
    <row r="386" spans="1:16" hidden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63"/>
        <v>0</v>
      </c>
      <c r="I386" s="142"/>
      <c r="J386" s="147" t="str">
        <f t="shared" si="47"/>
        <v xml:space="preserve"> </v>
      </c>
      <c r="K386" s="142">
        <v>0</v>
      </c>
      <c r="L386" s="176"/>
      <c r="M386" s="145">
        <f t="shared" si="50"/>
        <v>0</v>
      </c>
      <c r="N386" s="176"/>
      <c r="O386" s="181" t="str">
        <f t="shared" si="48"/>
        <v xml:space="preserve"> </v>
      </c>
      <c r="P386" s="178"/>
    </row>
    <row r="387" spans="1:16" ht="25.5" hidden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63"/>
        <v>0</v>
      </c>
      <c r="I387" s="142"/>
      <c r="J387" s="147" t="str">
        <f t="shared" ref="J387:J450" si="64">IF(H387=0," ",I387/H387)</f>
        <v xml:space="preserve"> </v>
      </c>
      <c r="K387" s="142">
        <v>0</v>
      </c>
      <c r="L387" s="176"/>
      <c r="M387" s="145">
        <f t="shared" si="50"/>
        <v>0</v>
      </c>
      <c r="N387" s="176"/>
      <c r="O387" s="181" t="str">
        <f t="shared" ref="O387:O450" si="65">IF(M387=0," ",N387/M387)</f>
        <v xml:space="preserve"> </v>
      </c>
      <c r="P387" s="178"/>
    </row>
    <row r="388" spans="1:16" ht="25.5" hidden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63"/>
        <v>0</v>
      </c>
      <c r="I388" s="142"/>
      <c r="J388" s="147" t="str">
        <f t="shared" si="64"/>
        <v xml:space="preserve"> </v>
      </c>
      <c r="K388" s="142">
        <v>0</v>
      </c>
      <c r="L388" s="176"/>
      <c r="M388" s="145">
        <f t="shared" ref="M388:M451" si="66">SUM(K388:L388)</f>
        <v>0</v>
      </c>
      <c r="N388" s="176"/>
      <c r="O388" s="181" t="str">
        <f t="shared" si="65"/>
        <v xml:space="preserve"> </v>
      </c>
      <c r="P388" s="178"/>
    </row>
    <row r="389" spans="1:16" ht="25.5" hidden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63"/>
        <v>0</v>
      </c>
      <c r="I389" s="142"/>
      <c r="J389" s="147" t="str">
        <f t="shared" si="64"/>
        <v xml:space="preserve"> </v>
      </c>
      <c r="K389" s="142">
        <v>0</v>
      </c>
      <c r="L389" s="176"/>
      <c r="M389" s="145">
        <f t="shared" si="66"/>
        <v>0</v>
      </c>
      <c r="N389" s="176"/>
      <c r="O389" s="181" t="str">
        <f t="shared" si="65"/>
        <v xml:space="preserve"> </v>
      </c>
      <c r="P389" s="178"/>
    </row>
    <row r="390" spans="1:16" ht="38.25" hidden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63"/>
        <v>0</v>
      </c>
      <c r="I390" s="142"/>
      <c r="J390" s="147" t="str">
        <f t="shared" si="64"/>
        <v xml:space="preserve"> </v>
      </c>
      <c r="K390" s="142">
        <v>0</v>
      </c>
      <c r="L390" s="176"/>
      <c r="M390" s="145">
        <f t="shared" si="66"/>
        <v>0</v>
      </c>
      <c r="N390" s="176"/>
      <c r="O390" s="181" t="str">
        <f t="shared" si="65"/>
        <v xml:space="preserve"> </v>
      </c>
      <c r="P390" s="178"/>
    </row>
    <row r="391" spans="1:16" hidden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63"/>
        <v>0</v>
      </c>
      <c r="I391" s="142"/>
      <c r="J391" s="147" t="str">
        <f t="shared" si="64"/>
        <v xml:space="preserve"> </v>
      </c>
      <c r="K391" s="142">
        <v>0</v>
      </c>
      <c r="L391" s="176"/>
      <c r="M391" s="145">
        <f t="shared" si="66"/>
        <v>0</v>
      </c>
      <c r="N391" s="176"/>
      <c r="O391" s="181" t="str">
        <f t="shared" si="65"/>
        <v xml:space="preserve"> </v>
      </c>
      <c r="P391" s="178"/>
    </row>
    <row r="392" spans="1:16" hidden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63"/>
        <v>0</v>
      </c>
      <c r="I392" s="142"/>
      <c r="J392" s="147" t="str">
        <f t="shared" si="64"/>
        <v xml:space="preserve"> </v>
      </c>
      <c r="K392" s="142">
        <v>0</v>
      </c>
      <c r="L392" s="176"/>
      <c r="M392" s="145">
        <f t="shared" si="66"/>
        <v>0</v>
      </c>
      <c r="N392" s="176"/>
      <c r="O392" s="181" t="str">
        <f t="shared" si="65"/>
        <v xml:space="preserve"> </v>
      </c>
      <c r="P392" s="178"/>
    </row>
    <row r="393" spans="1:16" hidden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63"/>
        <v>0</v>
      </c>
      <c r="I393" s="142"/>
      <c r="J393" s="147" t="str">
        <f t="shared" si="64"/>
        <v xml:space="preserve"> </v>
      </c>
      <c r="K393" s="142">
        <v>0</v>
      </c>
      <c r="L393" s="176"/>
      <c r="M393" s="145">
        <f t="shared" si="66"/>
        <v>0</v>
      </c>
      <c r="N393" s="176"/>
      <c r="O393" s="181" t="str">
        <f t="shared" si="65"/>
        <v xml:space="preserve"> </v>
      </c>
      <c r="P393" s="178"/>
    </row>
    <row r="394" spans="1:16" hidden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63"/>
        <v>0</v>
      </c>
      <c r="I394" s="142"/>
      <c r="J394" s="147" t="str">
        <f t="shared" si="64"/>
        <v xml:space="preserve"> </v>
      </c>
      <c r="K394" s="142">
        <v>0</v>
      </c>
      <c r="L394" s="176"/>
      <c r="M394" s="145">
        <f t="shared" si="66"/>
        <v>0</v>
      </c>
      <c r="N394" s="176"/>
      <c r="O394" s="181" t="str">
        <f t="shared" si="65"/>
        <v xml:space="preserve"> </v>
      </c>
      <c r="P394" s="178"/>
    </row>
    <row r="395" spans="1:16" hidden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63"/>
        <v>0</v>
      </c>
      <c r="I395" s="142"/>
      <c r="J395" s="147" t="str">
        <f t="shared" si="64"/>
        <v xml:space="preserve"> </v>
      </c>
      <c r="K395" s="142">
        <v>0</v>
      </c>
      <c r="L395" s="176"/>
      <c r="M395" s="145">
        <f t="shared" si="66"/>
        <v>0</v>
      </c>
      <c r="N395" s="176"/>
      <c r="O395" s="181" t="str">
        <f t="shared" si="65"/>
        <v xml:space="preserve"> </v>
      </c>
      <c r="P395" s="178"/>
    </row>
    <row r="396" spans="1:16" ht="25.5" hidden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63"/>
        <v>0</v>
      </c>
      <c r="I396" s="142"/>
      <c r="J396" s="147" t="str">
        <f t="shared" si="64"/>
        <v xml:space="preserve"> </v>
      </c>
      <c r="K396" s="142">
        <v>0</v>
      </c>
      <c r="L396" s="176"/>
      <c r="M396" s="145">
        <f t="shared" si="66"/>
        <v>0</v>
      </c>
      <c r="N396" s="176"/>
      <c r="O396" s="181" t="str">
        <f t="shared" si="65"/>
        <v xml:space="preserve"> </v>
      </c>
      <c r="P396" s="178"/>
    </row>
    <row r="397" spans="1:16" hidden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63"/>
        <v>0</v>
      </c>
      <c r="I397" s="142"/>
      <c r="J397" s="147" t="str">
        <f t="shared" si="64"/>
        <v xml:space="preserve"> </v>
      </c>
      <c r="K397" s="142">
        <v>0</v>
      </c>
      <c r="L397" s="176"/>
      <c r="M397" s="145">
        <f t="shared" si="66"/>
        <v>0</v>
      </c>
      <c r="N397" s="176"/>
      <c r="O397" s="181" t="str">
        <f t="shared" si="65"/>
        <v xml:space="preserve"> </v>
      </c>
      <c r="P397" s="178"/>
    </row>
    <row r="398" spans="1:16" hidden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63"/>
        <v>0</v>
      </c>
      <c r="I398" s="142"/>
      <c r="J398" s="147" t="str">
        <f t="shared" si="64"/>
        <v xml:space="preserve"> </v>
      </c>
      <c r="K398" s="142">
        <v>0</v>
      </c>
      <c r="L398" s="176"/>
      <c r="M398" s="145">
        <f t="shared" si="66"/>
        <v>0</v>
      </c>
      <c r="N398" s="176"/>
      <c r="O398" s="181" t="str">
        <f t="shared" si="65"/>
        <v xml:space="preserve"> </v>
      </c>
      <c r="P398" s="178"/>
    </row>
    <row r="399" spans="1:16" hidden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63"/>
        <v>0</v>
      </c>
      <c r="I399" s="142"/>
      <c r="J399" s="147" t="str">
        <f t="shared" si="64"/>
        <v xml:space="preserve"> </v>
      </c>
      <c r="K399" s="142">
        <v>0</v>
      </c>
      <c r="L399" s="176"/>
      <c r="M399" s="145">
        <f t="shared" si="66"/>
        <v>0</v>
      </c>
      <c r="N399" s="176"/>
      <c r="O399" s="181" t="str">
        <f t="shared" si="65"/>
        <v xml:space="preserve"> </v>
      </c>
      <c r="P399" s="178"/>
    </row>
    <row r="400" spans="1:16" ht="25.5" hidden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63"/>
        <v>0</v>
      </c>
      <c r="I400" s="142"/>
      <c r="J400" s="147" t="str">
        <f t="shared" si="64"/>
        <v xml:space="preserve"> </v>
      </c>
      <c r="K400" s="142">
        <v>0</v>
      </c>
      <c r="L400" s="176"/>
      <c r="M400" s="145">
        <f t="shared" si="66"/>
        <v>0</v>
      </c>
      <c r="N400" s="176"/>
      <c r="O400" s="181" t="str">
        <f t="shared" si="65"/>
        <v xml:space="preserve"> </v>
      </c>
      <c r="P400" s="178"/>
    </row>
    <row r="401" spans="1:16" ht="25.5" hidden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63"/>
        <v>0</v>
      </c>
      <c r="I401" s="142"/>
      <c r="J401" s="147" t="str">
        <f t="shared" si="64"/>
        <v xml:space="preserve"> </v>
      </c>
      <c r="K401" s="142">
        <v>0</v>
      </c>
      <c r="L401" s="176"/>
      <c r="M401" s="145">
        <f t="shared" si="66"/>
        <v>0</v>
      </c>
      <c r="N401" s="176"/>
      <c r="O401" s="181" t="str">
        <f t="shared" si="65"/>
        <v xml:space="preserve"> </v>
      </c>
      <c r="P401" s="178"/>
    </row>
    <row r="402" spans="1:16" ht="38.25" hidden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63"/>
        <v>0</v>
      </c>
      <c r="I402" s="142"/>
      <c r="J402" s="147" t="str">
        <f t="shared" si="64"/>
        <v xml:space="preserve"> </v>
      </c>
      <c r="K402" s="142">
        <v>0</v>
      </c>
      <c r="L402" s="176"/>
      <c r="M402" s="145">
        <f t="shared" si="66"/>
        <v>0</v>
      </c>
      <c r="N402" s="176"/>
      <c r="O402" s="181" t="str">
        <f t="shared" si="65"/>
        <v xml:space="preserve"> </v>
      </c>
      <c r="P402" s="178"/>
    </row>
    <row r="403" spans="1:16" ht="25.5" hidden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63"/>
        <v>0</v>
      </c>
      <c r="I403" s="142"/>
      <c r="J403" s="147" t="str">
        <f t="shared" si="64"/>
        <v xml:space="preserve"> </v>
      </c>
      <c r="K403" s="142">
        <v>0</v>
      </c>
      <c r="L403" s="176"/>
      <c r="M403" s="145">
        <f t="shared" si="66"/>
        <v>0</v>
      </c>
      <c r="N403" s="176"/>
      <c r="O403" s="181" t="str">
        <f t="shared" si="65"/>
        <v xml:space="preserve"> </v>
      </c>
      <c r="P403" s="178"/>
    </row>
    <row r="404" spans="1:16" ht="25.5" hidden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63"/>
        <v>0</v>
      </c>
      <c r="I404" s="142"/>
      <c r="J404" s="147" t="str">
        <f t="shared" si="64"/>
        <v xml:space="preserve"> </v>
      </c>
      <c r="K404" s="142">
        <v>0</v>
      </c>
      <c r="L404" s="176"/>
      <c r="M404" s="145">
        <f t="shared" si="66"/>
        <v>0</v>
      </c>
      <c r="N404" s="176"/>
      <c r="O404" s="181" t="str">
        <f t="shared" si="65"/>
        <v xml:space="preserve"> </v>
      </c>
      <c r="P404" s="178"/>
    </row>
    <row r="405" spans="1:16" hidden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63"/>
        <v>0</v>
      </c>
      <c r="I405" s="142"/>
      <c r="J405" s="147" t="str">
        <f t="shared" si="64"/>
        <v xml:space="preserve"> </v>
      </c>
      <c r="K405" s="142">
        <v>0</v>
      </c>
      <c r="L405" s="176"/>
      <c r="M405" s="145">
        <f t="shared" si="66"/>
        <v>0</v>
      </c>
      <c r="N405" s="176"/>
      <c r="O405" s="181" t="str">
        <f t="shared" si="65"/>
        <v xml:space="preserve"> </v>
      </c>
      <c r="P405" s="178"/>
    </row>
    <row r="406" spans="1:16" ht="25.5" hidden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67">SUM(F406:G406)</f>
        <v>0</v>
      </c>
      <c r="I406" s="142"/>
      <c r="J406" s="147" t="str">
        <f t="shared" si="64"/>
        <v xml:space="preserve"> </v>
      </c>
      <c r="K406" s="142">
        <v>0</v>
      </c>
      <c r="L406" s="176"/>
      <c r="M406" s="145">
        <f t="shared" si="66"/>
        <v>0</v>
      </c>
      <c r="N406" s="176"/>
      <c r="O406" s="181" t="str">
        <f t="shared" si="65"/>
        <v xml:space="preserve"> </v>
      </c>
      <c r="P406" s="178"/>
    </row>
    <row r="407" spans="1:16" hidden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67"/>
        <v>0</v>
      </c>
      <c r="I407" s="142"/>
      <c r="J407" s="147" t="str">
        <f t="shared" si="64"/>
        <v xml:space="preserve"> </v>
      </c>
      <c r="K407" s="142">
        <v>0</v>
      </c>
      <c r="L407" s="176"/>
      <c r="M407" s="145">
        <f t="shared" si="66"/>
        <v>0</v>
      </c>
      <c r="N407" s="176"/>
      <c r="O407" s="181" t="str">
        <f t="shared" si="65"/>
        <v xml:space="preserve"> </v>
      </c>
      <c r="P407" s="178"/>
    </row>
    <row r="408" spans="1:16" hidden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67"/>
        <v>0</v>
      </c>
      <c r="I408" s="142"/>
      <c r="J408" s="147" t="str">
        <f t="shared" si="64"/>
        <v xml:space="preserve"> </v>
      </c>
      <c r="K408" s="142">
        <v>0</v>
      </c>
      <c r="L408" s="176"/>
      <c r="M408" s="145">
        <f t="shared" si="66"/>
        <v>0</v>
      </c>
      <c r="N408" s="176"/>
      <c r="O408" s="181" t="str">
        <f t="shared" si="65"/>
        <v xml:space="preserve"> </v>
      </c>
      <c r="P408" s="178"/>
    </row>
    <row r="409" spans="1:16" ht="25.5" hidden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67"/>
        <v>0</v>
      </c>
      <c r="I409" s="142"/>
      <c r="J409" s="147" t="str">
        <f t="shared" si="64"/>
        <v xml:space="preserve"> </v>
      </c>
      <c r="K409" s="142">
        <v>0</v>
      </c>
      <c r="L409" s="176"/>
      <c r="M409" s="145">
        <f t="shared" si="66"/>
        <v>0</v>
      </c>
      <c r="N409" s="176"/>
      <c r="O409" s="181" t="str">
        <f t="shared" si="65"/>
        <v xml:space="preserve"> </v>
      </c>
      <c r="P409" s="178"/>
    </row>
    <row r="410" spans="1:16" hidden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67"/>
        <v>0</v>
      </c>
      <c r="I410" s="142"/>
      <c r="J410" s="147" t="str">
        <f t="shared" si="64"/>
        <v xml:space="preserve"> </v>
      </c>
      <c r="K410" s="142">
        <v>0</v>
      </c>
      <c r="L410" s="176"/>
      <c r="M410" s="145">
        <f t="shared" si="66"/>
        <v>0</v>
      </c>
      <c r="N410" s="176"/>
      <c r="O410" s="181" t="str">
        <f t="shared" si="65"/>
        <v xml:space="preserve"> </v>
      </c>
      <c r="P410" s="178"/>
    </row>
    <row r="411" spans="1:16" hidden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67"/>
        <v>0</v>
      </c>
      <c r="I411" s="142"/>
      <c r="J411" s="147" t="str">
        <f t="shared" si="64"/>
        <v xml:space="preserve"> </v>
      </c>
      <c r="K411" s="142">
        <v>0</v>
      </c>
      <c r="L411" s="176"/>
      <c r="M411" s="145">
        <f t="shared" si="66"/>
        <v>0</v>
      </c>
      <c r="N411" s="176"/>
      <c r="O411" s="181" t="str">
        <f t="shared" si="65"/>
        <v xml:space="preserve"> </v>
      </c>
      <c r="P411" s="178"/>
    </row>
    <row r="412" spans="1:16" ht="25.5" hidden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67"/>
        <v>0</v>
      </c>
      <c r="I412" s="142"/>
      <c r="J412" s="147" t="str">
        <f t="shared" si="64"/>
        <v xml:space="preserve"> </v>
      </c>
      <c r="K412" s="142">
        <v>0</v>
      </c>
      <c r="L412" s="176"/>
      <c r="M412" s="145">
        <f t="shared" si="66"/>
        <v>0</v>
      </c>
      <c r="N412" s="176"/>
      <c r="O412" s="181" t="str">
        <f t="shared" si="65"/>
        <v xml:space="preserve"> </v>
      </c>
      <c r="P412" s="178"/>
    </row>
    <row r="413" spans="1:16" ht="25.5" hidden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67"/>
        <v>0</v>
      </c>
      <c r="I413" s="142"/>
      <c r="J413" s="147" t="str">
        <f t="shared" si="64"/>
        <v xml:space="preserve"> </v>
      </c>
      <c r="K413" s="142">
        <v>0</v>
      </c>
      <c r="L413" s="176"/>
      <c r="M413" s="145">
        <f t="shared" si="66"/>
        <v>0</v>
      </c>
      <c r="N413" s="176"/>
      <c r="O413" s="181" t="str">
        <f t="shared" si="65"/>
        <v xml:space="preserve"> </v>
      </c>
      <c r="P413" s="178"/>
    </row>
    <row r="414" spans="1:16" hidden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67"/>
        <v>0</v>
      </c>
      <c r="I414" s="142"/>
      <c r="J414" s="147" t="str">
        <f t="shared" si="64"/>
        <v xml:space="preserve"> </v>
      </c>
      <c r="K414" s="142">
        <v>0</v>
      </c>
      <c r="L414" s="176"/>
      <c r="M414" s="145">
        <f t="shared" si="66"/>
        <v>0</v>
      </c>
      <c r="N414" s="176"/>
      <c r="O414" s="181" t="str">
        <f t="shared" si="65"/>
        <v xml:space="preserve"> </v>
      </c>
      <c r="P414" s="178"/>
    </row>
    <row r="415" spans="1:16" hidden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67"/>
        <v>0</v>
      </c>
      <c r="I415" s="142"/>
      <c r="J415" s="147" t="str">
        <f t="shared" si="64"/>
        <v xml:space="preserve"> </v>
      </c>
      <c r="K415" s="142">
        <v>0</v>
      </c>
      <c r="L415" s="176"/>
      <c r="M415" s="145">
        <f t="shared" si="66"/>
        <v>0</v>
      </c>
      <c r="N415" s="176"/>
      <c r="O415" s="181" t="str">
        <f t="shared" si="65"/>
        <v xml:space="preserve"> </v>
      </c>
      <c r="P415" s="178"/>
    </row>
    <row r="416" spans="1:16" hidden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67"/>
        <v>0</v>
      </c>
      <c r="I416" s="142"/>
      <c r="J416" s="147" t="str">
        <f t="shared" si="64"/>
        <v xml:space="preserve"> </v>
      </c>
      <c r="K416" s="142">
        <v>0</v>
      </c>
      <c r="L416" s="176"/>
      <c r="M416" s="145">
        <f t="shared" si="66"/>
        <v>0</v>
      </c>
      <c r="N416" s="176"/>
      <c r="O416" s="181" t="str">
        <f t="shared" si="65"/>
        <v xml:space="preserve"> </v>
      </c>
      <c r="P416" s="178"/>
    </row>
    <row r="417" spans="1:16" ht="25.5" hidden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67"/>
        <v>0</v>
      </c>
      <c r="I417" s="142"/>
      <c r="J417" s="147" t="str">
        <f t="shared" si="64"/>
        <v xml:space="preserve"> </v>
      </c>
      <c r="K417" s="142">
        <v>0</v>
      </c>
      <c r="L417" s="176"/>
      <c r="M417" s="145">
        <f t="shared" si="66"/>
        <v>0</v>
      </c>
      <c r="N417" s="176"/>
      <c r="O417" s="181" t="str">
        <f t="shared" si="65"/>
        <v xml:space="preserve"> </v>
      </c>
      <c r="P417" s="178"/>
    </row>
    <row r="418" spans="1:16" ht="25.5" hidden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67"/>
        <v>0</v>
      </c>
      <c r="I418" s="142"/>
      <c r="J418" s="147" t="str">
        <f t="shared" si="64"/>
        <v xml:space="preserve"> </v>
      </c>
      <c r="K418" s="142">
        <v>0</v>
      </c>
      <c r="L418" s="176"/>
      <c r="M418" s="145">
        <f t="shared" si="66"/>
        <v>0</v>
      </c>
      <c r="N418" s="176"/>
      <c r="O418" s="181" t="str">
        <f t="shared" si="65"/>
        <v xml:space="preserve"> </v>
      </c>
      <c r="P418" s="178"/>
    </row>
    <row r="419" spans="1:16" ht="25.5" hidden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67"/>
        <v>0</v>
      </c>
      <c r="I419" s="142"/>
      <c r="J419" s="147" t="str">
        <f t="shared" si="64"/>
        <v xml:space="preserve"> </v>
      </c>
      <c r="K419" s="142">
        <v>0</v>
      </c>
      <c r="L419" s="176"/>
      <c r="M419" s="145">
        <f t="shared" si="66"/>
        <v>0</v>
      </c>
      <c r="N419" s="176"/>
      <c r="O419" s="181" t="str">
        <f t="shared" si="65"/>
        <v xml:space="preserve"> </v>
      </c>
      <c r="P419" s="178"/>
    </row>
    <row r="420" spans="1:16" ht="25.5" hidden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67"/>
        <v>0</v>
      </c>
      <c r="I420" s="142"/>
      <c r="J420" s="147" t="str">
        <f t="shared" si="64"/>
        <v xml:space="preserve"> </v>
      </c>
      <c r="K420" s="142">
        <v>0</v>
      </c>
      <c r="L420" s="176"/>
      <c r="M420" s="145">
        <f t="shared" si="66"/>
        <v>0</v>
      </c>
      <c r="N420" s="176"/>
      <c r="O420" s="181" t="str">
        <f t="shared" si="65"/>
        <v xml:space="preserve"> </v>
      </c>
      <c r="P420" s="178"/>
    </row>
    <row r="421" spans="1:16" hidden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67"/>
        <v>0</v>
      </c>
      <c r="I421" s="142"/>
      <c r="J421" s="147" t="str">
        <f t="shared" si="64"/>
        <v xml:space="preserve"> </v>
      </c>
      <c r="K421" s="142">
        <v>0</v>
      </c>
      <c r="L421" s="176"/>
      <c r="M421" s="145">
        <f t="shared" si="66"/>
        <v>0</v>
      </c>
      <c r="N421" s="176"/>
      <c r="O421" s="181" t="str">
        <f t="shared" si="65"/>
        <v xml:space="preserve"> </v>
      </c>
      <c r="P421" s="178"/>
    </row>
    <row r="422" spans="1:16" hidden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67"/>
        <v>0</v>
      </c>
      <c r="I422" s="142"/>
      <c r="J422" s="147" t="str">
        <f t="shared" si="64"/>
        <v xml:space="preserve"> </v>
      </c>
      <c r="K422" s="142">
        <v>0</v>
      </c>
      <c r="L422" s="176"/>
      <c r="M422" s="145">
        <f t="shared" si="66"/>
        <v>0</v>
      </c>
      <c r="N422" s="176"/>
      <c r="O422" s="181" t="str">
        <f t="shared" si="65"/>
        <v xml:space="preserve"> </v>
      </c>
      <c r="P422" s="178"/>
    </row>
    <row r="423" spans="1:16" hidden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67"/>
        <v>0</v>
      </c>
      <c r="I423" s="142"/>
      <c r="J423" s="147" t="str">
        <f t="shared" si="64"/>
        <v xml:space="preserve"> </v>
      </c>
      <c r="K423" s="142">
        <v>0</v>
      </c>
      <c r="L423" s="176"/>
      <c r="M423" s="145">
        <f t="shared" si="66"/>
        <v>0</v>
      </c>
      <c r="N423" s="176"/>
      <c r="O423" s="181" t="str">
        <f t="shared" si="65"/>
        <v xml:space="preserve"> </v>
      </c>
      <c r="P423" s="178"/>
    </row>
    <row r="424" spans="1:16" ht="25.5" hidden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67"/>
        <v>0</v>
      </c>
      <c r="I424" s="142"/>
      <c r="J424" s="147" t="str">
        <f t="shared" si="64"/>
        <v xml:space="preserve"> </v>
      </c>
      <c r="K424" s="142">
        <v>0</v>
      </c>
      <c r="L424" s="176"/>
      <c r="M424" s="145">
        <f t="shared" si="66"/>
        <v>0</v>
      </c>
      <c r="N424" s="176"/>
      <c r="O424" s="181" t="str">
        <f t="shared" si="65"/>
        <v xml:space="preserve"> </v>
      </c>
      <c r="P424" s="178"/>
    </row>
    <row r="425" spans="1:16" ht="25.5" hidden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67"/>
        <v>0</v>
      </c>
      <c r="I425" s="142"/>
      <c r="J425" s="147" t="str">
        <f t="shared" si="64"/>
        <v xml:space="preserve"> </v>
      </c>
      <c r="K425" s="142">
        <v>0</v>
      </c>
      <c r="L425" s="176"/>
      <c r="M425" s="145">
        <f t="shared" si="66"/>
        <v>0</v>
      </c>
      <c r="N425" s="176"/>
      <c r="O425" s="181" t="str">
        <f t="shared" si="65"/>
        <v xml:space="preserve"> </v>
      </c>
      <c r="P425" s="178"/>
    </row>
    <row r="426" spans="1:16" hidden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67"/>
        <v>0</v>
      </c>
      <c r="I426" s="142"/>
      <c r="J426" s="147" t="str">
        <f t="shared" si="64"/>
        <v xml:space="preserve"> </v>
      </c>
      <c r="K426" s="142">
        <v>0</v>
      </c>
      <c r="L426" s="176"/>
      <c r="M426" s="145">
        <f t="shared" si="66"/>
        <v>0</v>
      </c>
      <c r="N426" s="176"/>
      <c r="O426" s="181" t="str">
        <f t="shared" si="65"/>
        <v xml:space="preserve"> </v>
      </c>
      <c r="P426" s="178"/>
    </row>
    <row r="427" spans="1:16" hidden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67"/>
        <v>0</v>
      </c>
      <c r="I427" s="142"/>
      <c r="J427" s="147" t="str">
        <f t="shared" si="64"/>
        <v xml:space="preserve"> </v>
      </c>
      <c r="K427" s="142">
        <v>0</v>
      </c>
      <c r="L427" s="176"/>
      <c r="M427" s="145">
        <f t="shared" si="66"/>
        <v>0</v>
      </c>
      <c r="N427" s="176"/>
      <c r="O427" s="181" t="str">
        <f t="shared" si="65"/>
        <v xml:space="preserve"> </v>
      </c>
      <c r="P427" s="178"/>
    </row>
    <row r="428" spans="1:16" ht="25.5" hidden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67"/>
        <v>0</v>
      </c>
      <c r="I428" s="142"/>
      <c r="J428" s="147" t="str">
        <f t="shared" si="64"/>
        <v xml:space="preserve"> </v>
      </c>
      <c r="K428" s="142">
        <v>0</v>
      </c>
      <c r="L428" s="176"/>
      <c r="M428" s="145">
        <f t="shared" si="66"/>
        <v>0</v>
      </c>
      <c r="N428" s="176"/>
      <c r="O428" s="181" t="str">
        <f t="shared" si="65"/>
        <v xml:space="preserve"> </v>
      </c>
      <c r="P428" s="178"/>
    </row>
    <row r="429" spans="1:16" hidden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67"/>
        <v>0</v>
      </c>
      <c r="I429" s="142"/>
      <c r="J429" s="147" t="str">
        <f t="shared" si="64"/>
        <v xml:space="preserve"> </v>
      </c>
      <c r="K429" s="142">
        <v>0</v>
      </c>
      <c r="L429" s="176"/>
      <c r="M429" s="145">
        <f t="shared" si="66"/>
        <v>0</v>
      </c>
      <c r="N429" s="176"/>
      <c r="O429" s="181" t="str">
        <f t="shared" si="65"/>
        <v xml:space="preserve"> </v>
      </c>
      <c r="P429" s="178"/>
    </row>
    <row r="430" spans="1:16" hidden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67"/>
        <v>0</v>
      </c>
      <c r="I430" s="142"/>
      <c r="J430" s="147" t="str">
        <f t="shared" si="64"/>
        <v xml:space="preserve"> </v>
      </c>
      <c r="K430" s="142">
        <v>0</v>
      </c>
      <c r="L430" s="176"/>
      <c r="M430" s="145">
        <f t="shared" si="66"/>
        <v>0</v>
      </c>
      <c r="N430" s="176"/>
      <c r="O430" s="181" t="str">
        <f t="shared" si="65"/>
        <v xml:space="preserve"> </v>
      </c>
      <c r="P430" s="178"/>
    </row>
    <row r="431" spans="1:16" hidden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67"/>
        <v>0</v>
      </c>
      <c r="I431" s="142"/>
      <c r="J431" s="147" t="str">
        <f t="shared" si="64"/>
        <v xml:space="preserve"> </v>
      </c>
      <c r="K431" s="142">
        <v>0</v>
      </c>
      <c r="L431" s="176"/>
      <c r="M431" s="145">
        <f t="shared" si="66"/>
        <v>0</v>
      </c>
      <c r="N431" s="176"/>
      <c r="O431" s="181" t="str">
        <f t="shared" si="65"/>
        <v xml:space="preserve"> </v>
      </c>
      <c r="P431" s="178"/>
    </row>
    <row r="432" spans="1:16" hidden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67"/>
        <v>0</v>
      </c>
      <c r="I432" s="142"/>
      <c r="J432" s="147" t="str">
        <f t="shared" si="64"/>
        <v xml:space="preserve"> </v>
      </c>
      <c r="K432" s="142">
        <v>0</v>
      </c>
      <c r="L432" s="176"/>
      <c r="M432" s="145">
        <f t="shared" si="66"/>
        <v>0</v>
      </c>
      <c r="N432" s="176"/>
      <c r="O432" s="181" t="str">
        <f t="shared" si="65"/>
        <v xml:space="preserve"> </v>
      </c>
      <c r="P432" s="178"/>
    </row>
    <row r="433" spans="1:16" hidden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67"/>
        <v>0</v>
      </c>
      <c r="I433" s="142"/>
      <c r="J433" s="147" t="str">
        <f t="shared" si="64"/>
        <v xml:space="preserve"> </v>
      </c>
      <c r="K433" s="142">
        <v>0</v>
      </c>
      <c r="L433" s="176"/>
      <c r="M433" s="145">
        <f t="shared" si="66"/>
        <v>0</v>
      </c>
      <c r="N433" s="176"/>
      <c r="O433" s="181" t="str">
        <f t="shared" si="65"/>
        <v xml:space="preserve"> </v>
      </c>
      <c r="P433" s="178"/>
    </row>
    <row r="434" spans="1:16" hidden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67"/>
        <v>0</v>
      </c>
      <c r="I434" s="142"/>
      <c r="J434" s="147" t="str">
        <f t="shared" si="64"/>
        <v xml:space="preserve"> </v>
      </c>
      <c r="K434" s="142">
        <v>0</v>
      </c>
      <c r="L434" s="176"/>
      <c r="M434" s="145">
        <f t="shared" si="66"/>
        <v>0</v>
      </c>
      <c r="N434" s="176"/>
      <c r="O434" s="181" t="str">
        <f t="shared" si="65"/>
        <v xml:space="preserve"> </v>
      </c>
      <c r="P434" s="178"/>
    </row>
    <row r="435" spans="1:16" hidden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67"/>
        <v>0</v>
      </c>
      <c r="I435" s="142"/>
      <c r="J435" s="147" t="str">
        <f t="shared" si="64"/>
        <v xml:space="preserve"> </v>
      </c>
      <c r="K435" s="142">
        <v>0</v>
      </c>
      <c r="L435" s="176"/>
      <c r="M435" s="145">
        <f t="shared" si="66"/>
        <v>0</v>
      </c>
      <c r="N435" s="176"/>
      <c r="O435" s="181" t="str">
        <f t="shared" si="65"/>
        <v xml:space="preserve"> </v>
      </c>
      <c r="P435" s="178"/>
    </row>
    <row r="436" spans="1:16" ht="25.5" hidden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67"/>
        <v>0</v>
      </c>
      <c r="I436" s="142"/>
      <c r="J436" s="147" t="str">
        <f t="shared" si="64"/>
        <v xml:space="preserve"> </v>
      </c>
      <c r="K436" s="142">
        <v>0</v>
      </c>
      <c r="L436" s="176"/>
      <c r="M436" s="145">
        <f t="shared" si="66"/>
        <v>0</v>
      </c>
      <c r="N436" s="176"/>
      <c r="O436" s="181" t="str">
        <f t="shared" si="65"/>
        <v xml:space="preserve"> </v>
      </c>
      <c r="P436" s="178"/>
    </row>
    <row r="437" spans="1:16" hidden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67"/>
        <v>0</v>
      </c>
      <c r="I437" s="142"/>
      <c r="J437" s="147" t="str">
        <f t="shared" si="64"/>
        <v xml:space="preserve"> </v>
      </c>
      <c r="K437" s="142">
        <v>0</v>
      </c>
      <c r="L437" s="176"/>
      <c r="M437" s="145">
        <f t="shared" si="66"/>
        <v>0</v>
      </c>
      <c r="N437" s="176"/>
      <c r="O437" s="181" t="str">
        <f t="shared" si="65"/>
        <v xml:space="preserve"> </v>
      </c>
      <c r="P437" s="178"/>
    </row>
    <row r="438" spans="1:16" hidden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67"/>
        <v>0</v>
      </c>
      <c r="I438" s="142"/>
      <c r="J438" s="147" t="str">
        <f t="shared" si="64"/>
        <v xml:space="preserve"> </v>
      </c>
      <c r="K438" s="142">
        <v>0</v>
      </c>
      <c r="L438" s="176"/>
      <c r="M438" s="145">
        <f t="shared" si="66"/>
        <v>0</v>
      </c>
      <c r="N438" s="176"/>
      <c r="O438" s="181" t="str">
        <f t="shared" si="65"/>
        <v xml:space="preserve"> </v>
      </c>
      <c r="P438" s="178"/>
    </row>
    <row r="439" spans="1:16" ht="25.5" hidden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67"/>
        <v>0</v>
      </c>
      <c r="I439" s="142"/>
      <c r="J439" s="147" t="str">
        <f t="shared" si="64"/>
        <v xml:space="preserve"> </v>
      </c>
      <c r="K439" s="142">
        <v>0</v>
      </c>
      <c r="L439" s="176"/>
      <c r="M439" s="145">
        <f t="shared" si="66"/>
        <v>0</v>
      </c>
      <c r="N439" s="176"/>
      <c r="O439" s="181" t="str">
        <f t="shared" si="65"/>
        <v xml:space="preserve"> </v>
      </c>
      <c r="P439" s="178"/>
    </row>
    <row r="440" spans="1:16" hidden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67"/>
        <v>0</v>
      </c>
      <c r="I440" s="142"/>
      <c r="J440" s="147" t="str">
        <f t="shared" si="64"/>
        <v xml:space="preserve"> </v>
      </c>
      <c r="K440" s="142">
        <v>0</v>
      </c>
      <c r="L440" s="176"/>
      <c r="M440" s="145">
        <f t="shared" si="66"/>
        <v>0</v>
      </c>
      <c r="N440" s="176"/>
      <c r="O440" s="181" t="str">
        <f t="shared" si="65"/>
        <v xml:space="preserve"> </v>
      </c>
      <c r="P440" s="178"/>
    </row>
    <row r="441" spans="1:16" hidden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67"/>
        <v>0</v>
      </c>
      <c r="I441" s="142"/>
      <c r="J441" s="147" t="str">
        <f t="shared" si="64"/>
        <v xml:space="preserve"> </v>
      </c>
      <c r="K441" s="142">
        <v>0</v>
      </c>
      <c r="L441" s="176"/>
      <c r="M441" s="145">
        <f t="shared" si="66"/>
        <v>0</v>
      </c>
      <c r="N441" s="176"/>
      <c r="O441" s="181" t="str">
        <f t="shared" si="65"/>
        <v xml:space="preserve"> </v>
      </c>
      <c r="P441" s="178"/>
    </row>
    <row r="442" spans="1:16" hidden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67"/>
        <v>0</v>
      </c>
      <c r="I442" s="142"/>
      <c r="J442" s="147" t="str">
        <f t="shared" si="64"/>
        <v xml:space="preserve"> </v>
      </c>
      <c r="K442" s="142">
        <v>0</v>
      </c>
      <c r="L442" s="176"/>
      <c r="M442" s="145">
        <f t="shared" si="66"/>
        <v>0</v>
      </c>
      <c r="N442" s="176"/>
      <c r="O442" s="181" t="str">
        <f t="shared" si="65"/>
        <v xml:space="preserve"> </v>
      </c>
      <c r="P442" s="178"/>
    </row>
    <row r="443" spans="1:16" hidden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67"/>
        <v>0</v>
      </c>
      <c r="I443" s="142"/>
      <c r="J443" s="147" t="str">
        <f t="shared" si="64"/>
        <v xml:space="preserve"> </v>
      </c>
      <c r="K443" s="142">
        <v>0</v>
      </c>
      <c r="L443" s="176"/>
      <c r="M443" s="145">
        <f t="shared" si="66"/>
        <v>0</v>
      </c>
      <c r="N443" s="176"/>
      <c r="O443" s="181" t="str">
        <f t="shared" si="65"/>
        <v xml:space="preserve"> </v>
      </c>
      <c r="P443" s="178"/>
    </row>
    <row r="444" spans="1:16" hidden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67"/>
        <v>0</v>
      </c>
      <c r="I444" s="142"/>
      <c r="J444" s="147" t="str">
        <f t="shared" si="64"/>
        <v xml:space="preserve"> </v>
      </c>
      <c r="K444" s="142">
        <v>0</v>
      </c>
      <c r="L444" s="176"/>
      <c r="M444" s="145">
        <f t="shared" si="66"/>
        <v>0</v>
      </c>
      <c r="N444" s="176"/>
      <c r="O444" s="181" t="str">
        <f t="shared" si="65"/>
        <v xml:space="preserve"> </v>
      </c>
      <c r="P444" s="178"/>
    </row>
    <row r="445" spans="1:16" hidden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67"/>
        <v>0</v>
      </c>
      <c r="I445" s="142"/>
      <c r="J445" s="147" t="str">
        <f t="shared" si="64"/>
        <v xml:space="preserve"> </v>
      </c>
      <c r="K445" s="142">
        <v>0</v>
      </c>
      <c r="L445" s="176"/>
      <c r="M445" s="145">
        <f t="shared" si="66"/>
        <v>0</v>
      </c>
      <c r="N445" s="176"/>
      <c r="O445" s="181" t="str">
        <f t="shared" si="65"/>
        <v xml:space="preserve"> </v>
      </c>
      <c r="P445" s="178"/>
    </row>
    <row r="446" spans="1:16" hidden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67"/>
        <v>0</v>
      </c>
      <c r="I446" s="142"/>
      <c r="J446" s="147" t="str">
        <f t="shared" si="64"/>
        <v xml:space="preserve"> </v>
      </c>
      <c r="K446" s="142">
        <v>0</v>
      </c>
      <c r="L446" s="176"/>
      <c r="M446" s="145">
        <f t="shared" si="66"/>
        <v>0</v>
      </c>
      <c r="N446" s="176"/>
      <c r="O446" s="181" t="str">
        <f t="shared" si="65"/>
        <v xml:space="preserve"> </v>
      </c>
      <c r="P446" s="178"/>
    </row>
    <row r="447" spans="1:16" ht="25.5" hidden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67"/>
        <v>0</v>
      </c>
      <c r="I447" s="142"/>
      <c r="J447" s="147" t="str">
        <f t="shared" si="64"/>
        <v xml:space="preserve"> </v>
      </c>
      <c r="K447" s="142">
        <v>0</v>
      </c>
      <c r="L447" s="176"/>
      <c r="M447" s="145">
        <f t="shared" si="66"/>
        <v>0</v>
      </c>
      <c r="N447" s="176"/>
      <c r="O447" s="181" t="str">
        <f t="shared" si="65"/>
        <v xml:space="preserve"> </v>
      </c>
      <c r="P447" s="59">
        <f>SUM(P448:P457)</f>
        <v>0</v>
      </c>
    </row>
    <row r="448" spans="1:16" hidden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67"/>
        <v>0</v>
      </c>
      <c r="I448" s="142"/>
      <c r="J448" s="147" t="str">
        <f t="shared" si="64"/>
        <v xml:space="preserve"> </v>
      </c>
      <c r="K448" s="142">
        <v>0</v>
      </c>
      <c r="L448" s="176"/>
      <c r="M448" s="145">
        <f t="shared" si="66"/>
        <v>0</v>
      </c>
      <c r="N448" s="176"/>
      <c r="O448" s="181" t="str">
        <f t="shared" si="65"/>
        <v xml:space="preserve"> </v>
      </c>
      <c r="P448" s="178"/>
    </row>
    <row r="449" spans="1:16" hidden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67"/>
        <v>0</v>
      </c>
      <c r="I449" s="142"/>
      <c r="J449" s="147" t="str">
        <f t="shared" si="64"/>
        <v xml:space="preserve"> </v>
      </c>
      <c r="K449" s="142">
        <v>0</v>
      </c>
      <c r="L449" s="176"/>
      <c r="M449" s="145">
        <f t="shared" si="66"/>
        <v>0</v>
      </c>
      <c r="N449" s="176"/>
      <c r="O449" s="181" t="str">
        <f t="shared" si="65"/>
        <v xml:space="preserve"> </v>
      </c>
      <c r="P449" s="178"/>
    </row>
    <row r="450" spans="1:16" ht="25.5" hidden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67"/>
        <v>0</v>
      </c>
      <c r="I450" s="142"/>
      <c r="J450" s="147" t="str">
        <f t="shared" si="64"/>
        <v xml:space="preserve"> </v>
      </c>
      <c r="K450" s="142">
        <v>0</v>
      </c>
      <c r="L450" s="176"/>
      <c r="M450" s="145">
        <f t="shared" si="66"/>
        <v>0</v>
      </c>
      <c r="N450" s="176"/>
      <c r="O450" s="181" t="str">
        <f t="shared" si="65"/>
        <v xml:space="preserve"> </v>
      </c>
      <c r="P450" s="178"/>
    </row>
    <row r="451" spans="1:16" hidden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67"/>
        <v>0</v>
      </c>
      <c r="I451" s="142"/>
      <c r="J451" s="147" t="str">
        <f t="shared" ref="J451:J514" si="68">IF(H451=0," ",I451/H451)</f>
        <v xml:space="preserve"> </v>
      </c>
      <c r="K451" s="142">
        <v>0</v>
      </c>
      <c r="L451" s="176"/>
      <c r="M451" s="145">
        <f t="shared" si="66"/>
        <v>0</v>
      </c>
      <c r="N451" s="176"/>
      <c r="O451" s="181" t="str">
        <f t="shared" ref="O451:O514" si="69">IF(M451=0," ",N451/M451)</f>
        <v xml:space="preserve"> </v>
      </c>
      <c r="P451" s="178"/>
    </row>
    <row r="452" spans="1:16" hidden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67"/>
        <v>0</v>
      </c>
      <c r="I452" s="142"/>
      <c r="J452" s="147" t="str">
        <f t="shared" si="68"/>
        <v xml:space="preserve"> </v>
      </c>
      <c r="K452" s="142">
        <v>0</v>
      </c>
      <c r="L452" s="176"/>
      <c r="M452" s="145">
        <f t="shared" ref="M452:M515" si="70">SUM(K452:L452)</f>
        <v>0</v>
      </c>
      <c r="N452" s="176"/>
      <c r="O452" s="181" t="str">
        <f t="shared" si="69"/>
        <v xml:space="preserve"> </v>
      </c>
      <c r="P452" s="178"/>
    </row>
    <row r="453" spans="1:16" hidden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67"/>
        <v>0</v>
      </c>
      <c r="I453" s="142"/>
      <c r="J453" s="147" t="str">
        <f t="shared" si="68"/>
        <v xml:space="preserve"> </v>
      </c>
      <c r="K453" s="142">
        <v>0</v>
      </c>
      <c r="L453" s="176"/>
      <c r="M453" s="145">
        <f t="shared" si="70"/>
        <v>0</v>
      </c>
      <c r="N453" s="176"/>
      <c r="O453" s="181" t="str">
        <f t="shared" si="69"/>
        <v xml:space="preserve"> </v>
      </c>
      <c r="P453" s="178"/>
    </row>
    <row r="454" spans="1:16" hidden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67"/>
        <v>0</v>
      </c>
      <c r="I454" s="142"/>
      <c r="J454" s="147" t="str">
        <f t="shared" si="68"/>
        <v xml:space="preserve"> </v>
      </c>
      <c r="K454" s="142">
        <v>0</v>
      </c>
      <c r="L454" s="176"/>
      <c r="M454" s="145">
        <f t="shared" si="70"/>
        <v>0</v>
      </c>
      <c r="N454" s="176"/>
      <c r="O454" s="181" t="str">
        <f t="shared" si="69"/>
        <v xml:space="preserve"> </v>
      </c>
      <c r="P454" s="178"/>
    </row>
    <row r="455" spans="1:16" hidden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67"/>
        <v>0</v>
      </c>
      <c r="I455" s="142"/>
      <c r="J455" s="147" t="str">
        <f t="shared" si="68"/>
        <v xml:space="preserve"> </v>
      </c>
      <c r="K455" s="142">
        <v>0</v>
      </c>
      <c r="L455" s="176"/>
      <c r="M455" s="145">
        <f t="shared" si="70"/>
        <v>0</v>
      </c>
      <c r="N455" s="176"/>
      <c r="O455" s="181" t="str">
        <f t="shared" si="69"/>
        <v xml:space="preserve"> </v>
      </c>
      <c r="P455" s="178"/>
    </row>
    <row r="456" spans="1:16" hidden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67"/>
        <v>0</v>
      </c>
      <c r="I456" s="142"/>
      <c r="J456" s="147" t="str">
        <f t="shared" si="68"/>
        <v xml:space="preserve"> </v>
      </c>
      <c r="K456" s="142">
        <v>0</v>
      </c>
      <c r="L456" s="176"/>
      <c r="M456" s="145">
        <f t="shared" si="70"/>
        <v>0</v>
      </c>
      <c r="N456" s="176"/>
      <c r="O456" s="181" t="str">
        <f t="shared" si="69"/>
        <v xml:space="preserve"> </v>
      </c>
      <c r="P456" s="178"/>
    </row>
    <row r="457" spans="1:16" hidden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67"/>
        <v>0</v>
      </c>
      <c r="I457" s="142"/>
      <c r="J457" s="147" t="str">
        <f t="shared" si="68"/>
        <v xml:space="preserve"> </v>
      </c>
      <c r="K457" s="142">
        <v>0</v>
      </c>
      <c r="L457" s="176"/>
      <c r="M457" s="145">
        <f t="shared" si="70"/>
        <v>0</v>
      </c>
      <c r="N457" s="176"/>
      <c r="O457" s="181" t="str">
        <f t="shared" si="69"/>
        <v xml:space="preserve"> </v>
      </c>
      <c r="P457" s="178"/>
    </row>
    <row r="458" spans="1:16" ht="25.5" hidden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67"/>
        <v>0</v>
      </c>
      <c r="I458" s="142"/>
      <c r="J458" s="147" t="str">
        <f t="shared" si="68"/>
        <v xml:space="preserve"> </v>
      </c>
      <c r="K458" s="142">
        <v>0</v>
      </c>
      <c r="L458" s="176"/>
      <c r="M458" s="145">
        <f t="shared" si="70"/>
        <v>0</v>
      </c>
      <c r="N458" s="176"/>
      <c r="O458" s="181" t="str">
        <f t="shared" si="69"/>
        <v xml:space="preserve"> </v>
      </c>
      <c r="P458" s="178"/>
    </row>
    <row r="459" spans="1:16" ht="25.5" hidden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67"/>
        <v>0</v>
      </c>
      <c r="I459" s="142"/>
      <c r="J459" s="147" t="str">
        <f t="shared" si="68"/>
        <v xml:space="preserve"> </v>
      </c>
      <c r="K459" s="142">
        <v>0</v>
      </c>
      <c r="L459" s="176"/>
      <c r="M459" s="145">
        <f t="shared" si="70"/>
        <v>0</v>
      </c>
      <c r="N459" s="176"/>
      <c r="O459" s="181" t="str">
        <f t="shared" si="69"/>
        <v xml:space="preserve"> </v>
      </c>
      <c r="P459" s="178"/>
    </row>
    <row r="460" spans="1:16" ht="25.5" hidden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67"/>
        <v>0</v>
      </c>
      <c r="I460" s="142"/>
      <c r="J460" s="147" t="str">
        <f t="shared" si="68"/>
        <v xml:space="preserve"> </v>
      </c>
      <c r="K460" s="142">
        <v>0</v>
      </c>
      <c r="L460" s="176"/>
      <c r="M460" s="145">
        <f t="shared" si="70"/>
        <v>0</v>
      </c>
      <c r="N460" s="176"/>
      <c r="O460" s="181" t="str">
        <f t="shared" si="69"/>
        <v xml:space="preserve"> </v>
      </c>
      <c r="P460" s="178"/>
    </row>
    <row r="461" spans="1:16" hidden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67"/>
        <v>0</v>
      </c>
      <c r="I461" s="142"/>
      <c r="J461" s="147" t="str">
        <f t="shared" si="68"/>
        <v xml:space="preserve"> </v>
      </c>
      <c r="K461" s="142">
        <v>0</v>
      </c>
      <c r="L461" s="176"/>
      <c r="M461" s="145">
        <f t="shared" si="70"/>
        <v>0</v>
      </c>
      <c r="N461" s="176"/>
      <c r="O461" s="181" t="str">
        <f t="shared" si="69"/>
        <v xml:space="preserve"> </v>
      </c>
      <c r="P461" s="178"/>
    </row>
    <row r="462" spans="1:16" hidden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67"/>
        <v>0</v>
      </c>
      <c r="I462" s="142"/>
      <c r="J462" s="147" t="str">
        <f t="shared" si="68"/>
        <v xml:space="preserve"> </v>
      </c>
      <c r="K462" s="142">
        <v>0</v>
      </c>
      <c r="L462" s="176"/>
      <c r="M462" s="145">
        <f t="shared" si="70"/>
        <v>0</v>
      </c>
      <c r="N462" s="176"/>
      <c r="O462" s="181" t="str">
        <f t="shared" si="69"/>
        <v xml:space="preserve"> </v>
      </c>
      <c r="P462" s="178"/>
    </row>
    <row r="463" spans="1:16" hidden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67"/>
        <v>0</v>
      </c>
      <c r="I463" s="142"/>
      <c r="J463" s="147" t="str">
        <f t="shared" si="68"/>
        <v xml:space="preserve"> </v>
      </c>
      <c r="K463" s="142">
        <v>0</v>
      </c>
      <c r="L463" s="176"/>
      <c r="M463" s="145">
        <f t="shared" si="70"/>
        <v>0</v>
      </c>
      <c r="N463" s="176"/>
      <c r="O463" s="181" t="str">
        <f t="shared" si="69"/>
        <v xml:space="preserve"> </v>
      </c>
      <c r="P463" s="178"/>
    </row>
    <row r="464" spans="1:16" hidden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67"/>
        <v>0</v>
      </c>
      <c r="I464" s="142"/>
      <c r="J464" s="147" t="str">
        <f t="shared" si="68"/>
        <v xml:space="preserve"> </v>
      </c>
      <c r="K464" s="142">
        <v>0</v>
      </c>
      <c r="L464" s="176"/>
      <c r="M464" s="145">
        <f t="shared" si="70"/>
        <v>0</v>
      </c>
      <c r="N464" s="176"/>
      <c r="O464" s="181" t="str">
        <f t="shared" si="69"/>
        <v xml:space="preserve"> </v>
      </c>
      <c r="P464" s="178"/>
    </row>
    <row r="465" spans="1:16" hidden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67"/>
        <v>0</v>
      </c>
      <c r="I465" s="142"/>
      <c r="J465" s="147" t="str">
        <f t="shared" si="68"/>
        <v xml:space="preserve"> </v>
      </c>
      <c r="K465" s="142">
        <v>0</v>
      </c>
      <c r="L465" s="176"/>
      <c r="M465" s="145">
        <f t="shared" si="70"/>
        <v>0</v>
      </c>
      <c r="N465" s="176"/>
      <c r="O465" s="181" t="str">
        <f t="shared" si="69"/>
        <v xml:space="preserve"> </v>
      </c>
      <c r="P465" s="178"/>
    </row>
    <row r="466" spans="1:16" ht="25.5" hidden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67"/>
        <v>0</v>
      </c>
      <c r="I466" s="142"/>
      <c r="J466" s="147" t="str">
        <f t="shared" si="68"/>
        <v xml:space="preserve"> </v>
      </c>
      <c r="K466" s="142">
        <v>0</v>
      </c>
      <c r="L466" s="176"/>
      <c r="M466" s="145">
        <f t="shared" si="70"/>
        <v>0</v>
      </c>
      <c r="N466" s="176"/>
      <c r="O466" s="181" t="str">
        <f t="shared" si="69"/>
        <v xml:space="preserve"> </v>
      </c>
      <c r="P466" s="178"/>
    </row>
    <row r="467" spans="1:16" hidden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67"/>
        <v>0</v>
      </c>
      <c r="I467" s="142"/>
      <c r="J467" s="147" t="str">
        <f t="shared" si="68"/>
        <v xml:space="preserve"> </v>
      </c>
      <c r="K467" s="142">
        <v>0</v>
      </c>
      <c r="L467" s="176"/>
      <c r="M467" s="145">
        <f t="shared" si="70"/>
        <v>0</v>
      </c>
      <c r="N467" s="176"/>
      <c r="O467" s="181" t="str">
        <f t="shared" si="69"/>
        <v xml:space="preserve"> </v>
      </c>
      <c r="P467" s="178"/>
    </row>
    <row r="468" spans="1:16" hidden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67"/>
        <v>0</v>
      </c>
      <c r="I468" s="142"/>
      <c r="J468" s="147" t="str">
        <f t="shared" si="68"/>
        <v xml:space="preserve"> </v>
      </c>
      <c r="K468" s="142">
        <v>0</v>
      </c>
      <c r="L468" s="176"/>
      <c r="M468" s="145">
        <f t="shared" si="70"/>
        <v>0</v>
      </c>
      <c r="N468" s="176"/>
      <c r="O468" s="181" t="str">
        <f t="shared" si="69"/>
        <v xml:space="preserve"> </v>
      </c>
      <c r="P468" s="178"/>
    </row>
    <row r="469" spans="1:16" hidden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67"/>
        <v>0</v>
      </c>
      <c r="I469" s="142"/>
      <c r="J469" s="147" t="str">
        <f t="shared" si="68"/>
        <v xml:space="preserve"> </v>
      </c>
      <c r="K469" s="142">
        <v>0</v>
      </c>
      <c r="L469" s="176"/>
      <c r="M469" s="145">
        <f t="shared" si="70"/>
        <v>0</v>
      </c>
      <c r="N469" s="176"/>
      <c r="O469" s="181" t="str">
        <f t="shared" si="69"/>
        <v xml:space="preserve"> </v>
      </c>
      <c r="P469" s="178"/>
    </row>
    <row r="470" spans="1:16" hidden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84" si="71">SUM(F470:G470)</f>
        <v>0</v>
      </c>
      <c r="I470" s="142"/>
      <c r="J470" s="147" t="str">
        <f t="shared" si="68"/>
        <v xml:space="preserve"> </v>
      </c>
      <c r="K470" s="142">
        <v>0</v>
      </c>
      <c r="L470" s="176"/>
      <c r="M470" s="145">
        <f t="shared" si="70"/>
        <v>0</v>
      </c>
      <c r="N470" s="176"/>
      <c r="O470" s="181" t="str">
        <f t="shared" si="69"/>
        <v xml:space="preserve"> </v>
      </c>
      <c r="P470" s="178"/>
    </row>
    <row r="471" spans="1:16" hidden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71"/>
        <v>0</v>
      </c>
      <c r="I471" s="142"/>
      <c r="J471" s="147" t="str">
        <f t="shared" si="68"/>
        <v xml:space="preserve"> </v>
      </c>
      <c r="K471" s="142">
        <v>0</v>
      </c>
      <c r="L471" s="176"/>
      <c r="M471" s="145">
        <f t="shared" si="70"/>
        <v>0</v>
      </c>
      <c r="N471" s="176"/>
      <c r="O471" s="181" t="str">
        <f t="shared" si="69"/>
        <v xml:space="preserve"> </v>
      </c>
      <c r="P471" s="178"/>
    </row>
    <row r="472" spans="1:16" hidden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71"/>
        <v>0</v>
      </c>
      <c r="I472" s="142"/>
      <c r="J472" s="147" t="str">
        <f t="shared" si="68"/>
        <v xml:space="preserve"> </v>
      </c>
      <c r="K472" s="142">
        <v>0</v>
      </c>
      <c r="L472" s="176"/>
      <c r="M472" s="145">
        <f t="shared" si="70"/>
        <v>0</v>
      </c>
      <c r="N472" s="176"/>
      <c r="O472" s="181" t="str">
        <f t="shared" si="69"/>
        <v xml:space="preserve"> </v>
      </c>
      <c r="P472" s="178"/>
    </row>
    <row r="473" spans="1:16" ht="25.5" hidden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71"/>
        <v>0</v>
      </c>
      <c r="I473" s="142"/>
      <c r="J473" s="147" t="str">
        <f t="shared" si="68"/>
        <v xml:space="preserve"> </v>
      </c>
      <c r="K473" s="142">
        <v>0</v>
      </c>
      <c r="L473" s="176"/>
      <c r="M473" s="145">
        <f t="shared" si="70"/>
        <v>0</v>
      </c>
      <c r="N473" s="176"/>
      <c r="O473" s="181" t="str">
        <f t="shared" si="69"/>
        <v xml:space="preserve"> </v>
      </c>
      <c r="P473" s="148">
        <f t="shared" ref="P473" si="72">SUM(P474:P483)</f>
        <v>0</v>
      </c>
    </row>
    <row r="474" spans="1:16" hidden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71"/>
        <v>0</v>
      </c>
      <c r="I474" s="142"/>
      <c r="J474" s="147" t="str">
        <f t="shared" si="68"/>
        <v xml:space="preserve"> </v>
      </c>
      <c r="K474" s="142">
        <v>0</v>
      </c>
      <c r="L474" s="176"/>
      <c r="M474" s="145">
        <f t="shared" si="70"/>
        <v>0</v>
      </c>
      <c r="N474" s="176"/>
      <c r="O474" s="181" t="str">
        <f t="shared" si="69"/>
        <v xml:space="preserve"> </v>
      </c>
      <c r="P474" s="178"/>
    </row>
    <row r="475" spans="1:16" hidden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71"/>
        <v>0</v>
      </c>
      <c r="I475" s="142"/>
      <c r="J475" s="147" t="str">
        <f t="shared" si="68"/>
        <v xml:space="preserve"> </v>
      </c>
      <c r="K475" s="142">
        <v>0</v>
      </c>
      <c r="L475" s="176"/>
      <c r="M475" s="145">
        <f t="shared" si="70"/>
        <v>0</v>
      </c>
      <c r="N475" s="176"/>
      <c r="O475" s="181" t="str">
        <f t="shared" si="69"/>
        <v xml:space="preserve"> </v>
      </c>
      <c r="P475" s="178"/>
    </row>
    <row r="476" spans="1:16" hidden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71"/>
        <v>0</v>
      </c>
      <c r="I476" s="142"/>
      <c r="J476" s="147" t="str">
        <f t="shared" si="68"/>
        <v xml:space="preserve"> </v>
      </c>
      <c r="K476" s="142">
        <v>0</v>
      </c>
      <c r="L476" s="176"/>
      <c r="M476" s="145">
        <f t="shared" si="70"/>
        <v>0</v>
      </c>
      <c r="N476" s="176"/>
      <c r="O476" s="181" t="str">
        <f t="shared" si="69"/>
        <v xml:space="preserve"> </v>
      </c>
      <c r="P476" s="178"/>
    </row>
    <row r="477" spans="1:16" hidden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71"/>
        <v>0</v>
      </c>
      <c r="I477" s="142"/>
      <c r="J477" s="147" t="str">
        <f t="shared" si="68"/>
        <v xml:space="preserve"> </v>
      </c>
      <c r="K477" s="142">
        <v>0</v>
      </c>
      <c r="L477" s="176"/>
      <c r="M477" s="145">
        <f t="shared" si="70"/>
        <v>0</v>
      </c>
      <c r="N477" s="176"/>
      <c r="O477" s="181" t="str">
        <f t="shared" si="69"/>
        <v xml:space="preserve"> </v>
      </c>
      <c r="P477" s="178"/>
    </row>
    <row r="478" spans="1:16" hidden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71"/>
        <v>0</v>
      </c>
      <c r="I478" s="142"/>
      <c r="J478" s="147" t="str">
        <f t="shared" si="68"/>
        <v xml:space="preserve"> </v>
      </c>
      <c r="K478" s="142">
        <v>0</v>
      </c>
      <c r="L478" s="176"/>
      <c r="M478" s="145">
        <f t="shared" si="70"/>
        <v>0</v>
      </c>
      <c r="N478" s="176"/>
      <c r="O478" s="181" t="str">
        <f t="shared" si="69"/>
        <v xml:space="preserve"> </v>
      </c>
      <c r="P478" s="178"/>
    </row>
    <row r="479" spans="1:16" ht="25.5" hidden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71"/>
        <v>0</v>
      </c>
      <c r="I479" s="142"/>
      <c r="J479" s="147" t="str">
        <f t="shared" si="68"/>
        <v xml:space="preserve"> </v>
      </c>
      <c r="K479" s="142">
        <v>0</v>
      </c>
      <c r="L479" s="176"/>
      <c r="M479" s="145">
        <f t="shared" si="70"/>
        <v>0</v>
      </c>
      <c r="N479" s="176"/>
      <c r="O479" s="181" t="str">
        <f t="shared" si="69"/>
        <v xml:space="preserve"> </v>
      </c>
      <c r="P479" s="178"/>
    </row>
    <row r="480" spans="1:16" hidden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71"/>
        <v>0</v>
      </c>
      <c r="I480" s="142"/>
      <c r="J480" s="147" t="str">
        <f t="shared" si="68"/>
        <v xml:space="preserve"> </v>
      </c>
      <c r="K480" s="142">
        <v>0</v>
      </c>
      <c r="L480" s="176"/>
      <c r="M480" s="145">
        <f t="shared" si="70"/>
        <v>0</v>
      </c>
      <c r="N480" s="176"/>
      <c r="O480" s="181" t="str">
        <f t="shared" si="69"/>
        <v xml:space="preserve"> </v>
      </c>
      <c r="P480" s="178"/>
    </row>
    <row r="481" spans="1:16" hidden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71"/>
        <v>0</v>
      </c>
      <c r="I481" s="142"/>
      <c r="J481" s="147" t="str">
        <f t="shared" si="68"/>
        <v xml:space="preserve"> </v>
      </c>
      <c r="K481" s="142">
        <v>0</v>
      </c>
      <c r="L481" s="176"/>
      <c r="M481" s="145">
        <f t="shared" si="70"/>
        <v>0</v>
      </c>
      <c r="N481" s="176"/>
      <c r="O481" s="181" t="str">
        <f t="shared" si="69"/>
        <v xml:space="preserve"> </v>
      </c>
      <c r="P481" s="178"/>
    </row>
    <row r="482" spans="1:16" hidden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71"/>
        <v>0</v>
      </c>
      <c r="I482" s="142"/>
      <c r="J482" s="147" t="str">
        <f t="shared" si="68"/>
        <v xml:space="preserve"> </v>
      </c>
      <c r="K482" s="142">
        <v>0</v>
      </c>
      <c r="L482" s="176"/>
      <c r="M482" s="145">
        <f t="shared" si="70"/>
        <v>0</v>
      </c>
      <c r="N482" s="176"/>
      <c r="O482" s="181" t="str">
        <f t="shared" si="69"/>
        <v xml:space="preserve"> </v>
      </c>
      <c r="P482" s="178"/>
    </row>
    <row r="483" spans="1:16" hidden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71"/>
        <v>0</v>
      </c>
      <c r="I483" s="142"/>
      <c r="J483" s="147" t="str">
        <f t="shared" si="68"/>
        <v xml:space="preserve"> </v>
      </c>
      <c r="K483" s="142">
        <v>0</v>
      </c>
      <c r="L483" s="176"/>
      <c r="M483" s="145">
        <f t="shared" si="70"/>
        <v>0</v>
      </c>
      <c r="N483" s="176"/>
      <c r="O483" s="181" t="str">
        <f t="shared" si="69"/>
        <v xml:space="preserve"> </v>
      </c>
      <c r="P483" s="178"/>
    </row>
    <row r="484" spans="1:16" hidden="1" x14ac:dyDescent="0.2">
      <c r="A484" s="383" t="s">
        <v>402</v>
      </c>
      <c r="B484" s="383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71"/>
        <v>0</v>
      </c>
      <c r="I484" s="142"/>
      <c r="J484" s="147" t="str">
        <f t="shared" si="68"/>
        <v xml:space="preserve"> </v>
      </c>
      <c r="K484" s="142">
        <v>0</v>
      </c>
      <c r="L484" s="176"/>
      <c r="M484" s="145">
        <f t="shared" si="70"/>
        <v>0</v>
      </c>
      <c r="N484" s="176"/>
      <c r="O484" s="181" t="str">
        <f t="shared" si="69"/>
        <v xml:space="preserve"> </v>
      </c>
      <c r="P484" s="178"/>
    </row>
    <row r="485" spans="1:16" ht="25.5" hidden="1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49">
        <f t="shared" ref="F485:H485" si="73">F421+F423+F424+F425+F436+F447+F458+F460+F471+F472+F473+F484</f>
        <v>0</v>
      </c>
      <c r="G485" s="149">
        <f t="shared" si="73"/>
        <v>0</v>
      </c>
      <c r="H485" s="149">
        <f t="shared" si="73"/>
        <v>0</v>
      </c>
      <c r="I485" s="142"/>
      <c r="J485" s="149" t="e">
        <f t="shared" ref="J485:M485" si="74">J421+J423+J424+J425+J436+J447+J458+J460+J471+J472+J473+J484</f>
        <v>#VALUE!</v>
      </c>
      <c r="K485" s="149">
        <f t="shared" si="74"/>
        <v>0</v>
      </c>
      <c r="L485" s="149">
        <f t="shared" si="74"/>
        <v>0</v>
      </c>
      <c r="M485" s="149">
        <f t="shared" si="74"/>
        <v>0</v>
      </c>
      <c r="N485" s="176"/>
      <c r="O485" s="181" t="str">
        <f t="shared" si="69"/>
        <v xml:space="preserve"> </v>
      </c>
      <c r="P485" s="149">
        <f t="shared" ref="P485" si="75">P421+P423+P424+P425+P436+P447+P458+P460+P471+P472+P473+P484</f>
        <v>0</v>
      </c>
    </row>
    <row r="486" spans="1:16" hidden="1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76">SUM(F486:G486)</f>
        <v>0</v>
      </c>
      <c r="I486" s="142"/>
      <c r="J486" s="147" t="str">
        <f t="shared" si="68"/>
        <v xml:space="preserve"> </v>
      </c>
      <c r="K486" s="142">
        <v>0</v>
      </c>
      <c r="L486" s="176"/>
      <c r="M486" s="145">
        <f t="shared" si="70"/>
        <v>0</v>
      </c>
      <c r="N486" s="176"/>
      <c r="O486" s="181" t="str">
        <f t="shared" si="69"/>
        <v xml:space="preserve"> </v>
      </c>
      <c r="P486" s="178"/>
    </row>
    <row r="487" spans="1:16" hidden="1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76"/>
        <v>0</v>
      </c>
      <c r="I487" s="142"/>
      <c r="J487" s="147" t="str">
        <f t="shared" si="68"/>
        <v xml:space="preserve"> </v>
      </c>
      <c r="K487" s="142">
        <v>0</v>
      </c>
      <c r="L487" s="176"/>
      <c r="M487" s="145">
        <f t="shared" si="70"/>
        <v>0</v>
      </c>
      <c r="N487" s="176"/>
      <c r="O487" s="181" t="str">
        <f t="shared" si="69"/>
        <v xml:space="preserve"> </v>
      </c>
      <c r="P487" s="178"/>
    </row>
    <row r="488" spans="1:16" hidden="1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76"/>
        <v>0</v>
      </c>
      <c r="I488" s="142"/>
      <c r="J488" s="147" t="str">
        <f t="shared" si="68"/>
        <v xml:space="preserve"> </v>
      </c>
      <c r="K488" s="142">
        <v>0</v>
      </c>
      <c r="L488" s="176"/>
      <c r="M488" s="145">
        <f t="shared" si="70"/>
        <v>0</v>
      </c>
      <c r="N488" s="176"/>
      <c r="O488" s="181" t="str">
        <f t="shared" si="69"/>
        <v xml:space="preserve"> </v>
      </c>
      <c r="P488" s="178"/>
    </row>
    <row r="489" spans="1:16" hidden="1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76"/>
        <v>0</v>
      </c>
      <c r="I489" s="142"/>
      <c r="J489" s="147" t="str">
        <f t="shared" si="68"/>
        <v xml:space="preserve"> </v>
      </c>
      <c r="K489" s="142">
        <v>0</v>
      </c>
      <c r="L489" s="176"/>
      <c r="M489" s="145">
        <f t="shared" si="70"/>
        <v>0</v>
      </c>
      <c r="N489" s="176"/>
      <c r="O489" s="181" t="str">
        <f t="shared" si="69"/>
        <v xml:space="preserve"> </v>
      </c>
      <c r="P489" s="178"/>
    </row>
    <row r="490" spans="1:16" hidden="1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76"/>
        <v>0</v>
      </c>
      <c r="I490" s="142"/>
      <c r="J490" s="147" t="str">
        <f t="shared" si="68"/>
        <v xml:space="preserve"> </v>
      </c>
      <c r="K490" s="142">
        <v>0</v>
      </c>
      <c r="L490" s="176"/>
      <c r="M490" s="145">
        <f t="shared" si="70"/>
        <v>0</v>
      </c>
      <c r="N490" s="176"/>
      <c r="O490" s="181" t="str">
        <f t="shared" si="69"/>
        <v xml:space="preserve"> </v>
      </c>
      <c r="P490" s="178"/>
    </row>
    <row r="491" spans="1:16" hidden="1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76"/>
        <v>0</v>
      </c>
      <c r="I491" s="142"/>
      <c r="J491" s="147" t="str">
        <f t="shared" si="68"/>
        <v xml:space="preserve"> </v>
      </c>
      <c r="K491" s="142">
        <v>0</v>
      </c>
      <c r="L491" s="176"/>
      <c r="M491" s="145">
        <f t="shared" si="70"/>
        <v>0</v>
      </c>
      <c r="N491" s="176"/>
      <c r="O491" s="181" t="str">
        <f t="shared" si="69"/>
        <v xml:space="preserve"> </v>
      </c>
      <c r="P491" s="178"/>
    </row>
    <row r="492" spans="1:16" hidden="1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76"/>
        <v>0</v>
      </c>
      <c r="I492" s="142"/>
      <c r="J492" s="147" t="str">
        <f t="shared" si="68"/>
        <v xml:space="preserve"> </v>
      </c>
      <c r="K492" s="142">
        <v>0</v>
      </c>
      <c r="L492" s="176"/>
      <c r="M492" s="145">
        <f t="shared" si="70"/>
        <v>0</v>
      </c>
      <c r="N492" s="176"/>
      <c r="O492" s="181" t="str">
        <f t="shared" si="69"/>
        <v xml:space="preserve"> </v>
      </c>
      <c r="P492" s="178"/>
    </row>
    <row r="493" spans="1:16" hidden="1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76"/>
        <v>0</v>
      </c>
      <c r="I493" s="142"/>
      <c r="J493" s="147" t="str">
        <f t="shared" si="68"/>
        <v xml:space="preserve"> </v>
      </c>
      <c r="K493" s="142">
        <v>0</v>
      </c>
      <c r="L493" s="176"/>
      <c r="M493" s="145">
        <f t="shared" si="70"/>
        <v>0</v>
      </c>
      <c r="N493" s="176"/>
      <c r="O493" s="181" t="str">
        <f t="shared" si="69"/>
        <v xml:space="preserve"> </v>
      </c>
      <c r="P493" s="178"/>
    </row>
    <row r="494" spans="1:16" hidden="1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76"/>
        <v>0</v>
      </c>
      <c r="I494" s="142"/>
      <c r="J494" s="147" t="str">
        <f t="shared" si="68"/>
        <v xml:space="preserve"> </v>
      </c>
      <c r="K494" s="142">
        <v>0</v>
      </c>
      <c r="L494" s="176"/>
      <c r="M494" s="145">
        <f t="shared" si="70"/>
        <v>0</v>
      </c>
      <c r="N494" s="176"/>
      <c r="O494" s="181" t="str">
        <f t="shared" si="69"/>
        <v xml:space="preserve"> </v>
      </c>
      <c r="P494" s="149">
        <f t="shared" ref="P494" si="77">P486+P487+P489+P490+P491+P492+P493</f>
        <v>0</v>
      </c>
    </row>
    <row r="495" spans="1:16" hidden="1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76"/>
        <v>0</v>
      </c>
      <c r="I495" s="142"/>
      <c r="J495" s="147" t="str">
        <f t="shared" si="68"/>
        <v xml:space="preserve"> </v>
      </c>
      <c r="K495" s="142">
        <v>0</v>
      </c>
      <c r="L495" s="176"/>
      <c r="M495" s="145">
        <f t="shared" si="70"/>
        <v>0</v>
      </c>
      <c r="N495" s="176"/>
      <c r="O495" s="181" t="str">
        <f t="shared" si="69"/>
        <v xml:space="preserve"> </v>
      </c>
      <c r="P495" s="178"/>
    </row>
    <row r="496" spans="1:16" hidden="1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76"/>
        <v>0</v>
      </c>
      <c r="I496" s="142"/>
      <c r="J496" s="147" t="str">
        <f t="shared" si="68"/>
        <v xml:space="preserve"> </v>
      </c>
      <c r="K496" s="142">
        <v>0</v>
      </c>
      <c r="L496" s="176"/>
      <c r="M496" s="145">
        <f t="shared" si="70"/>
        <v>0</v>
      </c>
      <c r="N496" s="176"/>
      <c r="O496" s="181" t="str">
        <f t="shared" si="69"/>
        <v xml:space="preserve"> </v>
      </c>
      <c r="P496" s="178"/>
    </row>
    <row r="497" spans="1:16" hidden="1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76"/>
        <v>0</v>
      </c>
      <c r="I497" s="142"/>
      <c r="J497" s="147" t="str">
        <f t="shared" si="68"/>
        <v xml:space="preserve"> </v>
      </c>
      <c r="K497" s="142">
        <v>0</v>
      </c>
      <c r="L497" s="176"/>
      <c r="M497" s="145">
        <f t="shared" si="70"/>
        <v>0</v>
      </c>
      <c r="N497" s="176"/>
      <c r="O497" s="181" t="str">
        <f t="shared" si="69"/>
        <v xml:space="preserve"> </v>
      </c>
      <c r="P497" s="178"/>
    </row>
    <row r="498" spans="1:16" hidden="1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76"/>
        <v>0</v>
      </c>
      <c r="I498" s="142"/>
      <c r="J498" s="147" t="str">
        <f t="shared" si="68"/>
        <v xml:space="preserve"> </v>
      </c>
      <c r="K498" s="142">
        <v>0</v>
      </c>
      <c r="L498" s="176"/>
      <c r="M498" s="145">
        <f t="shared" si="70"/>
        <v>0</v>
      </c>
      <c r="N498" s="176"/>
      <c r="O498" s="181" t="str">
        <f t="shared" si="69"/>
        <v xml:space="preserve"> </v>
      </c>
      <c r="P498" s="178"/>
    </row>
    <row r="499" spans="1:16" hidden="1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76"/>
        <v>0</v>
      </c>
      <c r="I499" s="142"/>
      <c r="J499" s="147" t="str">
        <f t="shared" si="68"/>
        <v xml:space="preserve"> </v>
      </c>
      <c r="K499" s="142">
        <v>0</v>
      </c>
      <c r="L499" s="176"/>
      <c r="M499" s="145">
        <f t="shared" si="70"/>
        <v>0</v>
      </c>
      <c r="N499" s="176"/>
      <c r="O499" s="181" t="str">
        <f t="shared" si="69"/>
        <v xml:space="preserve"> </v>
      </c>
      <c r="P499" s="149">
        <f t="shared" ref="P499" si="78">SUM(P495:P498)</f>
        <v>0</v>
      </c>
    </row>
    <row r="500" spans="1:16" ht="25.5" hidden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76"/>
        <v>0</v>
      </c>
      <c r="I500" s="142"/>
      <c r="J500" s="147" t="str">
        <f t="shared" si="68"/>
        <v xml:space="preserve"> </v>
      </c>
      <c r="K500" s="142">
        <v>0</v>
      </c>
      <c r="L500" s="176"/>
      <c r="M500" s="145">
        <f t="shared" si="70"/>
        <v>0</v>
      </c>
      <c r="N500" s="176"/>
      <c r="O500" s="181" t="str">
        <f t="shared" si="69"/>
        <v xml:space="preserve"> </v>
      </c>
      <c r="P500" s="178"/>
    </row>
    <row r="501" spans="1:16" ht="25.5" hidden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76"/>
        <v>0</v>
      </c>
      <c r="I501" s="142"/>
      <c r="J501" s="147" t="str">
        <f t="shared" si="68"/>
        <v xml:space="preserve"> </v>
      </c>
      <c r="K501" s="142">
        <v>0</v>
      </c>
      <c r="L501" s="176"/>
      <c r="M501" s="145">
        <f t="shared" si="70"/>
        <v>0</v>
      </c>
      <c r="N501" s="176"/>
      <c r="O501" s="181" t="str">
        <f t="shared" si="69"/>
        <v xml:space="preserve"> </v>
      </c>
      <c r="P501" s="178"/>
    </row>
    <row r="502" spans="1:16" hidden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76"/>
        <v>0</v>
      </c>
      <c r="I502" s="142"/>
      <c r="J502" s="147" t="str">
        <f t="shared" si="68"/>
        <v xml:space="preserve"> </v>
      </c>
      <c r="K502" s="142">
        <v>0</v>
      </c>
      <c r="L502" s="176"/>
      <c r="M502" s="145">
        <f t="shared" si="70"/>
        <v>0</v>
      </c>
      <c r="N502" s="176"/>
      <c r="O502" s="181" t="str">
        <f t="shared" si="69"/>
        <v xml:space="preserve"> </v>
      </c>
      <c r="P502" s="178"/>
    </row>
    <row r="503" spans="1:16" hidden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76"/>
        <v>0</v>
      </c>
      <c r="I503" s="142"/>
      <c r="J503" s="147" t="str">
        <f t="shared" si="68"/>
        <v xml:space="preserve"> </v>
      </c>
      <c r="K503" s="142">
        <v>0</v>
      </c>
      <c r="L503" s="176"/>
      <c r="M503" s="145">
        <f t="shared" si="70"/>
        <v>0</v>
      </c>
      <c r="N503" s="176"/>
      <c r="O503" s="181" t="str">
        <f t="shared" si="69"/>
        <v xml:space="preserve"> </v>
      </c>
      <c r="P503" s="178"/>
    </row>
    <row r="504" spans="1:16" ht="25.5" hidden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76"/>
        <v>0</v>
      </c>
      <c r="I504" s="142"/>
      <c r="J504" s="147" t="str">
        <f t="shared" si="68"/>
        <v xml:space="preserve"> </v>
      </c>
      <c r="K504" s="142">
        <v>0</v>
      </c>
      <c r="L504" s="176"/>
      <c r="M504" s="145">
        <f t="shared" si="70"/>
        <v>0</v>
      </c>
      <c r="N504" s="176"/>
      <c r="O504" s="181" t="str">
        <f t="shared" si="69"/>
        <v xml:space="preserve"> </v>
      </c>
      <c r="P504" s="178"/>
    </row>
    <row r="505" spans="1:16" hidden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76"/>
        <v>0</v>
      </c>
      <c r="I505" s="142"/>
      <c r="J505" s="147" t="str">
        <f t="shared" si="68"/>
        <v xml:space="preserve"> </v>
      </c>
      <c r="K505" s="142">
        <v>0</v>
      </c>
      <c r="L505" s="176"/>
      <c r="M505" s="145">
        <f t="shared" si="70"/>
        <v>0</v>
      </c>
      <c r="N505" s="176"/>
      <c r="O505" s="181" t="str">
        <f t="shared" si="69"/>
        <v xml:space="preserve"> </v>
      </c>
      <c r="P505" s="178"/>
    </row>
    <row r="506" spans="1:16" hidden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76"/>
        <v>0</v>
      </c>
      <c r="I506" s="142"/>
      <c r="J506" s="147" t="str">
        <f t="shared" si="68"/>
        <v xml:space="preserve"> </v>
      </c>
      <c r="K506" s="142">
        <v>0</v>
      </c>
      <c r="L506" s="176"/>
      <c r="M506" s="145">
        <f t="shared" si="70"/>
        <v>0</v>
      </c>
      <c r="N506" s="176"/>
      <c r="O506" s="181" t="str">
        <f t="shared" si="69"/>
        <v xml:space="preserve"> </v>
      </c>
      <c r="P506" s="178"/>
    </row>
    <row r="507" spans="1:16" hidden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76"/>
        <v>0</v>
      </c>
      <c r="I507" s="142"/>
      <c r="J507" s="147" t="str">
        <f t="shared" si="68"/>
        <v xml:space="preserve"> </v>
      </c>
      <c r="K507" s="142">
        <v>0</v>
      </c>
      <c r="L507" s="176"/>
      <c r="M507" s="145">
        <f t="shared" si="70"/>
        <v>0</v>
      </c>
      <c r="N507" s="176"/>
      <c r="O507" s="181" t="str">
        <f t="shared" si="69"/>
        <v xml:space="preserve"> </v>
      </c>
      <c r="P507" s="178"/>
    </row>
    <row r="508" spans="1:16" hidden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76"/>
        <v>0</v>
      </c>
      <c r="I508" s="142"/>
      <c r="J508" s="147" t="str">
        <f t="shared" si="68"/>
        <v xml:space="preserve"> </v>
      </c>
      <c r="K508" s="142">
        <v>0</v>
      </c>
      <c r="L508" s="176"/>
      <c r="M508" s="145">
        <f t="shared" si="70"/>
        <v>0</v>
      </c>
      <c r="N508" s="176"/>
      <c r="O508" s="181" t="str">
        <f t="shared" si="69"/>
        <v xml:space="preserve"> </v>
      </c>
      <c r="P508" s="178"/>
    </row>
    <row r="509" spans="1:16" hidden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76"/>
        <v>0</v>
      </c>
      <c r="I509" s="142"/>
      <c r="J509" s="147" t="str">
        <f t="shared" si="68"/>
        <v xml:space="preserve"> </v>
      </c>
      <c r="K509" s="142">
        <v>0</v>
      </c>
      <c r="L509" s="176"/>
      <c r="M509" s="145">
        <f t="shared" si="70"/>
        <v>0</v>
      </c>
      <c r="N509" s="176"/>
      <c r="O509" s="181" t="str">
        <f t="shared" si="69"/>
        <v xml:space="preserve"> </v>
      </c>
      <c r="P509" s="178"/>
    </row>
    <row r="510" spans="1:16" hidden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76"/>
        <v>0</v>
      </c>
      <c r="I510" s="142"/>
      <c r="J510" s="147" t="str">
        <f t="shared" si="68"/>
        <v xml:space="preserve"> </v>
      </c>
      <c r="K510" s="142">
        <v>0</v>
      </c>
      <c r="L510" s="176"/>
      <c r="M510" s="145">
        <f t="shared" si="70"/>
        <v>0</v>
      </c>
      <c r="N510" s="176"/>
      <c r="O510" s="181" t="str">
        <f t="shared" si="69"/>
        <v xml:space="preserve"> </v>
      </c>
      <c r="P510" s="178"/>
    </row>
    <row r="511" spans="1:16" hidden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76"/>
        <v>0</v>
      </c>
      <c r="I511" s="142"/>
      <c r="J511" s="147" t="str">
        <f t="shared" si="68"/>
        <v xml:space="preserve"> </v>
      </c>
      <c r="K511" s="142">
        <v>0</v>
      </c>
      <c r="L511" s="176"/>
      <c r="M511" s="145">
        <f t="shared" si="70"/>
        <v>0</v>
      </c>
      <c r="N511" s="176"/>
      <c r="O511" s="181" t="str">
        <f t="shared" si="69"/>
        <v xml:space="preserve"> </v>
      </c>
      <c r="P511" s="178"/>
    </row>
    <row r="512" spans="1:16" ht="25.5" hidden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76"/>
        <v>0</v>
      </c>
      <c r="I512" s="142"/>
      <c r="J512" s="147" t="str">
        <f t="shared" si="68"/>
        <v xml:space="preserve"> </v>
      </c>
      <c r="K512" s="142">
        <v>0</v>
      </c>
      <c r="L512" s="176"/>
      <c r="M512" s="145">
        <f t="shared" si="70"/>
        <v>0</v>
      </c>
      <c r="N512" s="176"/>
      <c r="O512" s="181" t="str">
        <f t="shared" si="69"/>
        <v xml:space="preserve"> </v>
      </c>
      <c r="P512" s="178"/>
    </row>
    <row r="513" spans="1:16" hidden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76"/>
        <v>0</v>
      </c>
      <c r="I513" s="142"/>
      <c r="J513" s="147" t="str">
        <f t="shared" si="68"/>
        <v xml:space="preserve"> </v>
      </c>
      <c r="K513" s="142">
        <v>0</v>
      </c>
      <c r="L513" s="176"/>
      <c r="M513" s="145">
        <f t="shared" si="70"/>
        <v>0</v>
      </c>
      <c r="N513" s="176"/>
      <c r="O513" s="181" t="str">
        <f t="shared" si="69"/>
        <v xml:space="preserve"> </v>
      </c>
      <c r="P513" s="178"/>
    </row>
    <row r="514" spans="1:16" hidden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76"/>
        <v>0</v>
      </c>
      <c r="I514" s="142"/>
      <c r="J514" s="147" t="str">
        <f t="shared" si="68"/>
        <v xml:space="preserve"> </v>
      </c>
      <c r="K514" s="142">
        <v>0</v>
      </c>
      <c r="L514" s="176"/>
      <c r="M514" s="145">
        <f t="shared" si="70"/>
        <v>0</v>
      </c>
      <c r="N514" s="176"/>
      <c r="O514" s="181" t="str">
        <f t="shared" si="69"/>
        <v xml:space="preserve"> </v>
      </c>
      <c r="P514" s="178"/>
    </row>
    <row r="515" spans="1:16" ht="25.5" hidden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76"/>
        <v>0</v>
      </c>
      <c r="I515" s="142"/>
      <c r="J515" s="147" t="str">
        <f t="shared" ref="J515:J559" si="79">IF(H515=0," ",I515/H515)</f>
        <v xml:space="preserve"> </v>
      </c>
      <c r="K515" s="142">
        <v>0</v>
      </c>
      <c r="L515" s="176"/>
      <c r="M515" s="145">
        <f t="shared" si="70"/>
        <v>0</v>
      </c>
      <c r="N515" s="176"/>
      <c r="O515" s="181" t="str">
        <f t="shared" ref="O515:O560" si="80">IF(M515=0," ",N515/M515)</f>
        <v xml:space="preserve"> </v>
      </c>
      <c r="P515" s="178"/>
    </row>
    <row r="516" spans="1:16" hidden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76"/>
        <v>0</v>
      </c>
      <c r="I516" s="142"/>
      <c r="J516" s="147" t="str">
        <f t="shared" si="79"/>
        <v xml:space="preserve"> </v>
      </c>
      <c r="K516" s="142">
        <v>0</v>
      </c>
      <c r="L516" s="176"/>
      <c r="M516" s="145">
        <f t="shared" ref="M516:M559" si="81">SUM(K516:L516)</f>
        <v>0</v>
      </c>
      <c r="N516" s="176"/>
      <c r="O516" s="181" t="str">
        <f t="shared" si="80"/>
        <v xml:space="preserve"> </v>
      </c>
      <c r="P516" s="178"/>
    </row>
    <row r="517" spans="1:16" hidden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76"/>
        <v>0</v>
      </c>
      <c r="I517" s="142"/>
      <c r="J517" s="147" t="str">
        <f t="shared" si="79"/>
        <v xml:space="preserve"> </v>
      </c>
      <c r="K517" s="142">
        <v>0</v>
      </c>
      <c r="L517" s="176"/>
      <c r="M517" s="145">
        <f t="shared" si="81"/>
        <v>0</v>
      </c>
      <c r="N517" s="176"/>
      <c r="O517" s="181" t="str">
        <f t="shared" si="80"/>
        <v xml:space="preserve"> </v>
      </c>
      <c r="P517" s="178"/>
    </row>
    <row r="518" spans="1:16" hidden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76"/>
        <v>0</v>
      </c>
      <c r="I518" s="142"/>
      <c r="J518" s="147" t="str">
        <f t="shared" si="79"/>
        <v xml:space="preserve"> </v>
      </c>
      <c r="K518" s="142">
        <v>0</v>
      </c>
      <c r="L518" s="176"/>
      <c r="M518" s="145">
        <f t="shared" si="81"/>
        <v>0</v>
      </c>
      <c r="N518" s="176"/>
      <c r="O518" s="181" t="str">
        <f t="shared" si="80"/>
        <v xml:space="preserve"> </v>
      </c>
      <c r="P518" s="178"/>
    </row>
    <row r="519" spans="1:16" hidden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76"/>
        <v>0</v>
      </c>
      <c r="I519" s="142"/>
      <c r="J519" s="147" t="str">
        <f t="shared" si="79"/>
        <v xml:space="preserve"> </v>
      </c>
      <c r="K519" s="142">
        <v>0</v>
      </c>
      <c r="L519" s="176"/>
      <c r="M519" s="145">
        <f t="shared" si="81"/>
        <v>0</v>
      </c>
      <c r="N519" s="176"/>
      <c r="O519" s="181" t="str">
        <f t="shared" si="80"/>
        <v xml:space="preserve"> </v>
      </c>
      <c r="P519" s="178"/>
    </row>
    <row r="520" spans="1:16" hidden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76"/>
        <v>0</v>
      </c>
      <c r="I520" s="142"/>
      <c r="J520" s="147" t="str">
        <f t="shared" si="79"/>
        <v xml:space="preserve"> </v>
      </c>
      <c r="K520" s="142">
        <v>0</v>
      </c>
      <c r="L520" s="176"/>
      <c r="M520" s="145">
        <f t="shared" si="81"/>
        <v>0</v>
      </c>
      <c r="N520" s="176"/>
      <c r="O520" s="181" t="str">
        <f t="shared" si="80"/>
        <v xml:space="preserve"> </v>
      </c>
      <c r="P520" s="178"/>
    </row>
    <row r="521" spans="1:16" hidden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76"/>
        <v>0</v>
      </c>
      <c r="I521" s="142"/>
      <c r="J521" s="147" t="str">
        <f t="shared" si="79"/>
        <v xml:space="preserve"> </v>
      </c>
      <c r="K521" s="142">
        <v>0</v>
      </c>
      <c r="L521" s="176"/>
      <c r="M521" s="145">
        <f t="shared" si="81"/>
        <v>0</v>
      </c>
      <c r="N521" s="176"/>
      <c r="O521" s="181" t="str">
        <f t="shared" si="80"/>
        <v xml:space="preserve"> </v>
      </c>
      <c r="P521" s="178"/>
    </row>
    <row r="522" spans="1:16" hidden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76"/>
        <v>0</v>
      </c>
      <c r="I522" s="142"/>
      <c r="J522" s="147" t="str">
        <f t="shared" si="79"/>
        <v xml:space="preserve"> </v>
      </c>
      <c r="K522" s="142">
        <v>0</v>
      </c>
      <c r="L522" s="176"/>
      <c r="M522" s="145">
        <f t="shared" si="81"/>
        <v>0</v>
      </c>
      <c r="N522" s="176"/>
      <c r="O522" s="181" t="str">
        <f t="shared" si="80"/>
        <v xml:space="preserve"> </v>
      </c>
      <c r="P522" s="178"/>
    </row>
    <row r="523" spans="1:16" ht="25.5" hidden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76"/>
        <v>0</v>
      </c>
      <c r="I523" s="142"/>
      <c r="J523" s="147" t="str">
        <f t="shared" si="79"/>
        <v xml:space="preserve"> </v>
      </c>
      <c r="K523" s="142">
        <v>0</v>
      </c>
      <c r="L523" s="176"/>
      <c r="M523" s="145">
        <f t="shared" si="81"/>
        <v>0</v>
      </c>
      <c r="N523" s="176"/>
      <c r="O523" s="181" t="str">
        <f t="shared" si="80"/>
        <v xml:space="preserve"> </v>
      </c>
      <c r="P523" s="178"/>
    </row>
    <row r="524" spans="1:16" hidden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76"/>
        <v>0</v>
      </c>
      <c r="I524" s="142"/>
      <c r="J524" s="147" t="str">
        <f t="shared" si="79"/>
        <v xml:space="preserve"> </v>
      </c>
      <c r="K524" s="142">
        <v>0</v>
      </c>
      <c r="L524" s="176"/>
      <c r="M524" s="145">
        <f t="shared" si="81"/>
        <v>0</v>
      </c>
      <c r="N524" s="176"/>
      <c r="O524" s="181" t="str">
        <f t="shared" si="80"/>
        <v xml:space="preserve"> </v>
      </c>
      <c r="P524" s="178"/>
    </row>
    <row r="525" spans="1:16" hidden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76"/>
        <v>0</v>
      </c>
      <c r="I525" s="142"/>
      <c r="J525" s="147" t="str">
        <f t="shared" si="79"/>
        <v xml:space="preserve"> </v>
      </c>
      <c r="K525" s="142">
        <v>0</v>
      </c>
      <c r="L525" s="176"/>
      <c r="M525" s="145">
        <f t="shared" si="81"/>
        <v>0</v>
      </c>
      <c r="N525" s="176"/>
      <c r="O525" s="181" t="str">
        <f t="shared" si="80"/>
        <v xml:space="preserve"> </v>
      </c>
      <c r="P525" s="178"/>
    </row>
    <row r="526" spans="1:16" ht="25.5" hidden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76"/>
        <v>0</v>
      </c>
      <c r="I526" s="142"/>
      <c r="J526" s="147" t="str">
        <f t="shared" si="79"/>
        <v xml:space="preserve"> </v>
      </c>
      <c r="K526" s="142">
        <v>0</v>
      </c>
      <c r="L526" s="176"/>
      <c r="M526" s="145">
        <f t="shared" si="81"/>
        <v>0</v>
      </c>
      <c r="N526" s="176"/>
      <c r="O526" s="181" t="str">
        <f t="shared" si="80"/>
        <v xml:space="preserve"> </v>
      </c>
      <c r="P526" s="178"/>
    </row>
    <row r="527" spans="1:16" hidden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76"/>
        <v>0</v>
      </c>
      <c r="I527" s="142"/>
      <c r="J527" s="147" t="str">
        <f t="shared" si="79"/>
        <v xml:space="preserve"> </v>
      </c>
      <c r="K527" s="142">
        <v>0</v>
      </c>
      <c r="L527" s="176"/>
      <c r="M527" s="145">
        <f t="shared" si="81"/>
        <v>0</v>
      </c>
      <c r="N527" s="176"/>
      <c r="O527" s="181" t="str">
        <f t="shared" si="80"/>
        <v xml:space="preserve"> </v>
      </c>
      <c r="P527" s="178"/>
    </row>
    <row r="528" spans="1:16" hidden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76"/>
        <v>0</v>
      </c>
      <c r="I528" s="142"/>
      <c r="J528" s="147" t="str">
        <f t="shared" si="79"/>
        <v xml:space="preserve"> </v>
      </c>
      <c r="K528" s="142">
        <v>0</v>
      </c>
      <c r="L528" s="176"/>
      <c r="M528" s="145">
        <f t="shared" si="81"/>
        <v>0</v>
      </c>
      <c r="N528" s="176"/>
      <c r="O528" s="181" t="str">
        <f t="shared" si="80"/>
        <v xml:space="preserve"> </v>
      </c>
      <c r="P528" s="178"/>
    </row>
    <row r="529" spans="1:16" hidden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76"/>
        <v>0</v>
      </c>
      <c r="I529" s="142"/>
      <c r="J529" s="147" t="str">
        <f t="shared" si="79"/>
        <v xml:space="preserve"> </v>
      </c>
      <c r="K529" s="142">
        <v>0</v>
      </c>
      <c r="L529" s="176"/>
      <c r="M529" s="145">
        <f t="shared" si="81"/>
        <v>0</v>
      </c>
      <c r="N529" s="176"/>
      <c r="O529" s="181" t="str">
        <f t="shared" si="80"/>
        <v xml:space="preserve"> </v>
      </c>
      <c r="P529" s="178"/>
    </row>
    <row r="530" spans="1:16" hidden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76"/>
        <v>0</v>
      </c>
      <c r="I530" s="142"/>
      <c r="J530" s="147" t="str">
        <f t="shared" si="79"/>
        <v xml:space="preserve"> </v>
      </c>
      <c r="K530" s="142">
        <v>0</v>
      </c>
      <c r="L530" s="176"/>
      <c r="M530" s="145">
        <f t="shared" si="81"/>
        <v>0</v>
      </c>
      <c r="N530" s="176"/>
      <c r="O530" s="181" t="str">
        <f t="shared" si="80"/>
        <v xml:space="preserve"> </v>
      </c>
      <c r="P530" s="178"/>
    </row>
    <row r="531" spans="1:16" hidden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76"/>
        <v>0</v>
      </c>
      <c r="I531" s="142"/>
      <c r="J531" s="147" t="str">
        <f t="shared" si="79"/>
        <v xml:space="preserve"> </v>
      </c>
      <c r="K531" s="142">
        <v>0</v>
      </c>
      <c r="L531" s="176"/>
      <c r="M531" s="145">
        <f t="shared" si="81"/>
        <v>0</v>
      </c>
      <c r="N531" s="176"/>
      <c r="O531" s="181" t="str">
        <f t="shared" si="80"/>
        <v xml:space="preserve"> </v>
      </c>
      <c r="P531" s="178"/>
    </row>
    <row r="532" spans="1:16" hidden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76"/>
        <v>0</v>
      </c>
      <c r="I532" s="142"/>
      <c r="J532" s="147" t="str">
        <f t="shared" si="79"/>
        <v xml:space="preserve"> </v>
      </c>
      <c r="K532" s="142">
        <v>0</v>
      </c>
      <c r="L532" s="176"/>
      <c r="M532" s="145">
        <f t="shared" si="81"/>
        <v>0</v>
      </c>
      <c r="N532" s="176"/>
      <c r="O532" s="181" t="str">
        <f t="shared" si="80"/>
        <v xml:space="preserve"> </v>
      </c>
      <c r="P532" s="178"/>
    </row>
    <row r="533" spans="1:16" hidden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76"/>
        <v>0</v>
      </c>
      <c r="I533" s="142"/>
      <c r="J533" s="147" t="str">
        <f t="shared" si="79"/>
        <v xml:space="preserve"> </v>
      </c>
      <c r="K533" s="142">
        <v>0</v>
      </c>
      <c r="L533" s="176"/>
      <c r="M533" s="145">
        <f t="shared" si="81"/>
        <v>0</v>
      </c>
      <c r="N533" s="176"/>
      <c r="O533" s="181" t="str">
        <f t="shared" si="80"/>
        <v xml:space="preserve"> </v>
      </c>
      <c r="P533" s="178"/>
    </row>
    <row r="534" spans="1:16" ht="25.5" hidden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76"/>
        <v>0</v>
      </c>
      <c r="I534" s="142"/>
      <c r="J534" s="147" t="str">
        <f t="shared" si="79"/>
        <v xml:space="preserve"> </v>
      </c>
      <c r="K534" s="142">
        <v>0</v>
      </c>
      <c r="L534" s="176"/>
      <c r="M534" s="145">
        <f t="shared" si="81"/>
        <v>0</v>
      </c>
      <c r="N534" s="176"/>
      <c r="O534" s="181" t="str">
        <f t="shared" si="80"/>
        <v xml:space="preserve"> </v>
      </c>
      <c r="P534" s="178"/>
    </row>
    <row r="535" spans="1:16" ht="25.5" hidden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76"/>
        <v>0</v>
      </c>
      <c r="I535" s="142"/>
      <c r="J535" s="147" t="str">
        <f t="shared" si="79"/>
        <v xml:space="preserve"> </v>
      </c>
      <c r="K535" s="142">
        <v>0</v>
      </c>
      <c r="L535" s="176"/>
      <c r="M535" s="145">
        <f t="shared" si="81"/>
        <v>0</v>
      </c>
      <c r="N535" s="176"/>
      <c r="O535" s="181" t="str">
        <f t="shared" si="80"/>
        <v xml:space="preserve"> </v>
      </c>
      <c r="P535" s="178"/>
    </row>
    <row r="536" spans="1:16" ht="25.5" hidden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76"/>
        <v>0</v>
      </c>
      <c r="I536" s="142"/>
      <c r="J536" s="147" t="str">
        <f t="shared" si="79"/>
        <v xml:space="preserve"> </v>
      </c>
      <c r="K536" s="142">
        <v>0</v>
      </c>
      <c r="L536" s="176"/>
      <c r="M536" s="145">
        <f t="shared" si="81"/>
        <v>0</v>
      </c>
      <c r="N536" s="176"/>
      <c r="O536" s="181" t="str">
        <f t="shared" si="80"/>
        <v xml:space="preserve"> </v>
      </c>
      <c r="P536" s="178"/>
    </row>
    <row r="537" spans="1:16" hidden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76"/>
        <v>0</v>
      </c>
      <c r="I537" s="142"/>
      <c r="J537" s="147" t="str">
        <f t="shared" si="79"/>
        <v xml:space="preserve"> </v>
      </c>
      <c r="K537" s="142">
        <v>0</v>
      </c>
      <c r="L537" s="176"/>
      <c r="M537" s="145">
        <f t="shared" si="81"/>
        <v>0</v>
      </c>
      <c r="N537" s="176"/>
      <c r="O537" s="181" t="str">
        <f t="shared" si="80"/>
        <v xml:space="preserve"> </v>
      </c>
      <c r="P537" s="178"/>
    </row>
    <row r="538" spans="1:16" hidden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76"/>
        <v>0</v>
      </c>
      <c r="I538" s="142"/>
      <c r="J538" s="147" t="str">
        <f t="shared" si="79"/>
        <v xml:space="preserve"> </v>
      </c>
      <c r="K538" s="142">
        <v>0</v>
      </c>
      <c r="L538" s="176"/>
      <c r="M538" s="145">
        <f t="shared" si="81"/>
        <v>0</v>
      </c>
      <c r="N538" s="176"/>
      <c r="O538" s="181" t="str">
        <f t="shared" si="80"/>
        <v xml:space="preserve"> </v>
      </c>
      <c r="P538" s="178"/>
    </row>
    <row r="539" spans="1:16" hidden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6"/>
        <v>0</v>
      </c>
      <c r="I539" s="142"/>
      <c r="J539" s="147" t="str">
        <f t="shared" si="79"/>
        <v xml:space="preserve"> </v>
      </c>
      <c r="K539" s="142">
        <v>0</v>
      </c>
      <c r="L539" s="176"/>
      <c r="M539" s="145">
        <f t="shared" si="81"/>
        <v>0</v>
      </c>
      <c r="N539" s="176"/>
      <c r="O539" s="181" t="str">
        <f t="shared" si="80"/>
        <v xml:space="preserve"> </v>
      </c>
      <c r="P539" s="178"/>
    </row>
    <row r="540" spans="1:16" hidden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6"/>
        <v>0</v>
      </c>
      <c r="I540" s="142"/>
      <c r="J540" s="147" t="str">
        <f t="shared" si="79"/>
        <v xml:space="preserve"> </v>
      </c>
      <c r="K540" s="142">
        <v>0</v>
      </c>
      <c r="L540" s="176"/>
      <c r="M540" s="145">
        <f t="shared" si="81"/>
        <v>0</v>
      </c>
      <c r="N540" s="176"/>
      <c r="O540" s="181" t="str">
        <f t="shared" si="80"/>
        <v xml:space="preserve"> </v>
      </c>
      <c r="P540" s="178"/>
    </row>
    <row r="541" spans="1:16" hidden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6"/>
        <v>0</v>
      </c>
      <c r="I541" s="142"/>
      <c r="J541" s="147" t="str">
        <f t="shared" si="79"/>
        <v xml:space="preserve"> </v>
      </c>
      <c r="K541" s="142">
        <v>0</v>
      </c>
      <c r="L541" s="176"/>
      <c r="M541" s="145">
        <f t="shared" si="81"/>
        <v>0</v>
      </c>
      <c r="N541" s="176"/>
      <c r="O541" s="181" t="str">
        <f t="shared" si="80"/>
        <v xml:space="preserve"> </v>
      </c>
      <c r="P541" s="178"/>
    </row>
    <row r="542" spans="1:16" ht="25.5" hidden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6"/>
        <v>0</v>
      </c>
      <c r="I542" s="142"/>
      <c r="J542" s="147" t="str">
        <f t="shared" si="79"/>
        <v xml:space="preserve"> </v>
      </c>
      <c r="K542" s="142">
        <v>0</v>
      </c>
      <c r="L542" s="176"/>
      <c r="M542" s="145">
        <f t="shared" si="81"/>
        <v>0</v>
      </c>
      <c r="N542" s="176"/>
      <c r="O542" s="181" t="str">
        <f t="shared" si="80"/>
        <v xml:space="preserve"> </v>
      </c>
      <c r="P542" s="178"/>
    </row>
    <row r="543" spans="1:16" hidden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6"/>
        <v>0</v>
      </c>
      <c r="I543" s="142"/>
      <c r="J543" s="147" t="str">
        <f t="shared" si="79"/>
        <v xml:space="preserve"> </v>
      </c>
      <c r="K543" s="142">
        <v>0</v>
      </c>
      <c r="L543" s="176"/>
      <c r="M543" s="145">
        <f t="shared" si="81"/>
        <v>0</v>
      </c>
      <c r="N543" s="176"/>
      <c r="O543" s="181" t="str">
        <f t="shared" si="80"/>
        <v xml:space="preserve"> </v>
      </c>
      <c r="P543" s="178"/>
    </row>
    <row r="544" spans="1:16" hidden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6"/>
        <v>0</v>
      </c>
      <c r="I544" s="142"/>
      <c r="J544" s="147" t="str">
        <f t="shared" si="79"/>
        <v xml:space="preserve"> </v>
      </c>
      <c r="K544" s="142">
        <v>0</v>
      </c>
      <c r="L544" s="176"/>
      <c r="M544" s="145">
        <f t="shared" si="81"/>
        <v>0</v>
      </c>
      <c r="N544" s="176"/>
      <c r="O544" s="181" t="str">
        <f t="shared" si="80"/>
        <v xml:space="preserve"> </v>
      </c>
      <c r="P544" s="178"/>
    </row>
    <row r="545" spans="1:16" hidden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6"/>
        <v>0</v>
      </c>
      <c r="I545" s="142"/>
      <c r="J545" s="147" t="str">
        <f t="shared" si="79"/>
        <v xml:space="preserve"> </v>
      </c>
      <c r="K545" s="142">
        <v>0</v>
      </c>
      <c r="L545" s="176"/>
      <c r="M545" s="145">
        <f t="shared" si="81"/>
        <v>0</v>
      </c>
      <c r="N545" s="176"/>
      <c r="O545" s="181" t="str">
        <f t="shared" si="80"/>
        <v xml:space="preserve"> </v>
      </c>
      <c r="P545" s="178"/>
    </row>
    <row r="546" spans="1:16" hidden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6"/>
        <v>0</v>
      </c>
      <c r="I546" s="142"/>
      <c r="J546" s="147" t="str">
        <f t="shared" si="79"/>
        <v xml:space="preserve"> </v>
      </c>
      <c r="K546" s="142">
        <v>0</v>
      </c>
      <c r="L546" s="176"/>
      <c r="M546" s="145">
        <f t="shared" si="81"/>
        <v>0</v>
      </c>
      <c r="N546" s="176"/>
      <c r="O546" s="181" t="str">
        <f t="shared" si="80"/>
        <v xml:space="preserve"> </v>
      </c>
      <c r="P546" s="178"/>
    </row>
    <row r="547" spans="1:16" hidden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6"/>
        <v>0</v>
      </c>
      <c r="I547" s="142"/>
      <c r="J547" s="147" t="str">
        <f t="shared" si="79"/>
        <v xml:space="preserve"> </v>
      </c>
      <c r="K547" s="142">
        <v>0</v>
      </c>
      <c r="L547" s="176"/>
      <c r="M547" s="145">
        <f t="shared" si="81"/>
        <v>0</v>
      </c>
      <c r="N547" s="176"/>
      <c r="O547" s="181" t="str">
        <f t="shared" si="80"/>
        <v xml:space="preserve"> </v>
      </c>
      <c r="P547" s="178"/>
    </row>
    <row r="548" spans="1:16" ht="25.5" hidden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6"/>
        <v>0</v>
      </c>
      <c r="I548" s="142"/>
      <c r="J548" s="147" t="str">
        <f t="shared" si="79"/>
        <v xml:space="preserve"> </v>
      </c>
      <c r="K548" s="142">
        <v>0</v>
      </c>
      <c r="L548" s="176"/>
      <c r="M548" s="145">
        <f t="shared" si="81"/>
        <v>0</v>
      </c>
      <c r="N548" s="176"/>
      <c r="O548" s="181" t="str">
        <f t="shared" si="80"/>
        <v xml:space="preserve"> </v>
      </c>
      <c r="P548" s="178"/>
    </row>
    <row r="549" spans="1:16" hidden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6"/>
        <v>0</v>
      </c>
      <c r="I549" s="142"/>
      <c r="J549" s="147" t="str">
        <f t="shared" si="79"/>
        <v xml:space="preserve"> </v>
      </c>
      <c r="K549" s="142">
        <v>0</v>
      </c>
      <c r="L549" s="176"/>
      <c r="M549" s="145">
        <f t="shared" si="81"/>
        <v>0</v>
      </c>
      <c r="N549" s="176"/>
      <c r="O549" s="181" t="str">
        <f t="shared" si="80"/>
        <v xml:space="preserve"> </v>
      </c>
      <c r="P549" s="178"/>
    </row>
    <row r="550" spans="1:16" hidden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82">SUM(F550:G550)</f>
        <v>0</v>
      </c>
      <c r="I550" s="142"/>
      <c r="J550" s="147" t="str">
        <f t="shared" si="79"/>
        <v xml:space="preserve"> </v>
      </c>
      <c r="K550" s="142">
        <v>0</v>
      </c>
      <c r="L550" s="176"/>
      <c r="M550" s="145">
        <f t="shared" si="81"/>
        <v>0</v>
      </c>
      <c r="N550" s="176"/>
      <c r="O550" s="181" t="str">
        <f t="shared" si="80"/>
        <v xml:space="preserve"> </v>
      </c>
      <c r="P550" s="178"/>
    </row>
    <row r="551" spans="1:16" hidden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82"/>
        <v>0</v>
      </c>
      <c r="I551" s="142"/>
      <c r="J551" s="147" t="str">
        <f t="shared" si="79"/>
        <v xml:space="preserve"> </v>
      </c>
      <c r="K551" s="142">
        <v>0</v>
      </c>
      <c r="L551" s="176"/>
      <c r="M551" s="145">
        <f t="shared" si="81"/>
        <v>0</v>
      </c>
      <c r="N551" s="176"/>
      <c r="O551" s="181" t="str">
        <f t="shared" si="80"/>
        <v xml:space="preserve"> </v>
      </c>
      <c r="P551" s="178"/>
    </row>
    <row r="552" spans="1:16" hidden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82"/>
        <v>0</v>
      </c>
      <c r="I552" s="142"/>
      <c r="J552" s="147" t="str">
        <f t="shared" si="79"/>
        <v xml:space="preserve"> </v>
      </c>
      <c r="K552" s="142">
        <v>0</v>
      </c>
      <c r="L552" s="176"/>
      <c r="M552" s="145">
        <f t="shared" si="81"/>
        <v>0</v>
      </c>
      <c r="N552" s="176"/>
      <c r="O552" s="181" t="str">
        <f t="shared" si="80"/>
        <v xml:space="preserve"> </v>
      </c>
      <c r="P552" s="178"/>
    </row>
    <row r="553" spans="1:16" hidden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82"/>
        <v>0</v>
      </c>
      <c r="I553" s="142"/>
      <c r="J553" s="147" t="str">
        <f t="shared" si="79"/>
        <v xml:space="preserve"> </v>
      </c>
      <c r="K553" s="142">
        <v>0</v>
      </c>
      <c r="L553" s="176"/>
      <c r="M553" s="145">
        <f t="shared" si="81"/>
        <v>0</v>
      </c>
      <c r="N553" s="176"/>
      <c r="O553" s="181" t="str">
        <f t="shared" si="80"/>
        <v xml:space="preserve"> </v>
      </c>
      <c r="P553" s="178"/>
    </row>
    <row r="554" spans="1:16" ht="25.5" hidden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82"/>
        <v>0</v>
      </c>
      <c r="I554" s="142"/>
      <c r="J554" s="147" t="str">
        <f t="shared" si="79"/>
        <v xml:space="preserve"> </v>
      </c>
      <c r="K554" s="142">
        <v>0</v>
      </c>
      <c r="L554" s="176"/>
      <c r="M554" s="145">
        <f t="shared" si="81"/>
        <v>0</v>
      </c>
      <c r="N554" s="176"/>
      <c r="O554" s="181" t="str">
        <f t="shared" si="80"/>
        <v xml:space="preserve"> </v>
      </c>
      <c r="P554" s="178"/>
    </row>
    <row r="555" spans="1:16" hidden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82"/>
        <v>0</v>
      </c>
      <c r="I555" s="142"/>
      <c r="J555" s="147" t="str">
        <f t="shared" si="79"/>
        <v xml:space="preserve"> </v>
      </c>
      <c r="K555" s="142">
        <v>0</v>
      </c>
      <c r="L555" s="176"/>
      <c r="M555" s="145">
        <f t="shared" si="81"/>
        <v>0</v>
      </c>
      <c r="N555" s="176"/>
      <c r="O555" s="181" t="str">
        <f t="shared" si="80"/>
        <v xml:space="preserve"> </v>
      </c>
      <c r="P555" s="178"/>
    </row>
    <row r="556" spans="1:16" hidden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82"/>
        <v>0</v>
      </c>
      <c r="I556" s="142"/>
      <c r="J556" s="147" t="str">
        <f t="shared" si="79"/>
        <v xml:space="preserve"> </v>
      </c>
      <c r="K556" s="142">
        <v>0</v>
      </c>
      <c r="L556" s="176"/>
      <c r="M556" s="145">
        <f t="shared" si="81"/>
        <v>0</v>
      </c>
      <c r="N556" s="176"/>
      <c r="O556" s="181" t="str">
        <f t="shared" si="80"/>
        <v xml:space="preserve"> </v>
      </c>
      <c r="P556" s="178"/>
    </row>
    <row r="557" spans="1:16" hidden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82"/>
        <v>0</v>
      </c>
      <c r="I557" s="142"/>
      <c r="J557" s="147" t="str">
        <f t="shared" si="79"/>
        <v xml:space="preserve"> </v>
      </c>
      <c r="K557" s="142">
        <v>0</v>
      </c>
      <c r="L557" s="176"/>
      <c r="M557" s="145">
        <f t="shared" si="81"/>
        <v>0</v>
      </c>
      <c r="N557" s="176"/>
      <c r="O557" s="181" t="str">
        <f t="shared" si="80"/>
        <v xml:space="preserve"> </v>
      </c>
      <c r="P557" s="178"/>
    </row>
    <row r="558" spans="1:16" hidden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82"/>
        <v>0</v>
      </c>
      <c r="I558" s="142"/>
      <c r="J558" s="147" t="str">
        <f t="shared" si="79"/>
        <v xml:space="preserve"> </v>
      </c>
      <c r="K558" s="142">
        <v>0</v>
      </c>
      <c r="L558" s="176"/>
      <c r="M558" s="145">
        <f t="shared" si="81"/>
        <v>0</v>
      </c>
      <c r="N558" s="176"/>
      <c r="O558" s="181" t="str">
        <f t="shared" si="80"/>
        <v xml:space="preserve"> </v>
      </c>
      <c r="P558" s="178"/>
    </row>
    <row r="559" spans="1:16" ht="25.5" hidden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82"/>
        <v>0</v>
      </c>
      <c r="I559" s="142"/>
      <c r="J559" s="147" t="str">
        <f t="shared" si="79"/>
        <v xml:space="preserve"> </v>
      </c>
      <c r="K559" s="142">
        <v>0</v>
      </c>
      <c r="L559" s="176"/>
      <c r="M559" s="145">
        <f t="shared" si="81"/>
        <v>0</v>
      </c>
      <c r="N559" s="176"/>
      <c r="O559" s="181" t="str">
        <f t="shared" si="80"/>
        <v xml:space="preserve"> </v>
      </c>
      <c r="P559" s="178"/>
    </row>
    <row r="560" spans="1:16" ht="27.7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49">
        <v>312</v>
      </c>
      <c r="G560" s="149">
        <f t="shared" ref="G560:K560" si="83">G300+G301+G341+G420+G485+G494+G499+G559</f>
        <v>0</v>
      </c>
      <c r="H560" s="149">
        <f t="shared" si="83"/>
        <v>312</v>
      </c>
      <c r="I560" s="149">
        <f t="shared" si="83"/>
        <v>0</v>
      </c>
      <c r="J560" s="149" t="e">
        <f t="shared" si="83"/>
        <v>#VALUE!</v>
      </c>
      <c r="K560" s="149">
        <f t="shared" si="83"/>
        <v>0</v>
      </c>
      <c r="L560" s="149">
        <f t="shared" ref="L560:P560" si="84">L300+L301+L341+L420+L485+L494+L499+L559</f>
        <v>0</v>
      </c>
      <c r="M560" s="149">
        <f t="shared" si="84"/>
        <v>0</v>
      </c>
      <c r="N560" s="149">
        <f t="shared" si="84"/>
        <v>0</v>
      </c>
      <c r="O560" s="181" t="str">
        <f t="shared" si="80"/>
        <v xml:space="preserve"> </v>
      </c>
      <c r="P560" s="149">
        <f t="shared" si="84"/>
        <v>0</v>
      </c>
    </row>
    <row r="561" spans="1:16" x14ac:dyDescent="0.2">
      <c r="D561" s="11"/>
    </row>
    <row r="562" spans="1:16" ht="15.75" x14ac:dyDescent="0.25">
      <c r="A562" s="74"/>
      <c r="B562" s="74"/>
      <c r="C562" s="7" t="s">
        <v>800</v>
      </c>
      <c r="D562" s="68"/>
      <c r="E562" s="75"/>
      <c r="F562" s="74"/>
      <c r="G562" s="74"/>
      <c r="H562" s="74"/>
      <c r="I562" s="74"/>
      <c r="J562" s="137"/>
      <c r="K562" s="74"/>
      <c r="L562" s="177"/>
      <c r="M562" s="177"/>
      <c r="N562" s="177"/>
      <c r="O562" s="183"/>
      <c r="P562" s="178"/>
    </row>
    <row r="563" spans="1:16" x14ac:dyDescent="0.2">
      <c r="A563" s="74"/>
      <c r="B563" s="74"/>
      <c r="C563" s="5" t="s">
        <v>801</v>
      </c>
      <c r="D563" s="68"/>
      <c r="E563" s="74"/>
      <c r="F563" s="74"/>
      <c r="G563" s="74"/>
      <c r="H563" s="74"/>
      <c r="I563" s="74"/>
      <c r="J563" s="137"/>
      <c r="K563" s="74"/>
      <c r="L563" s="177"/>
      <c r="M563" s="177"/>
      <c r="N563" s="177"/>
      <c r="O563" s="183"/>
      <c r="P563" s="178"/>
    </row>
    <row r="564" spans="1:16" x14ac:dyDescent="0.2">
      <c r="D564" s="11"/>
    </row>
    <row r="565" spans="1:16" x14ac:dyDescent="0.2">
      <c r="D565" s="11"/>
    </row>
    <row r="566" spans="1:16" x14ac:dyDescent="0.2">
      <c r="C566"/>
      <c r="D566" s="11"/>
    </row>
    <row r="567" spans="1:16" x14ac:dyDescent="0.2">
      <c r="C567"/>
      <c r="D567" s="11"/>
    </row>
    <row r="568" spans="1:16" x14ac:dyDescent="0.2">
      <c r="C568"/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C571"/>
      <c r="D571" s="11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1:7" x14ac:dyDescent="0.2">
      <c r="C577"/>
      <c r="D577" s="11"/>
    </row>
    <row r="578" spans="1:7" x14ac:dyDescent="0.2">
      <c r="C578"/>
      <c r="D578" s="11"/>
    </row>
    <row r="579" spans="1:7" x14ac:dyDescent="0.2">
      <c r="C579"/>
      <c r="D579" s="11"/>
    </row>
    <row r="580" spans="1:7" x14ac:dyDescent="0.2">
      <c r="A580" s="406"/>
      <c r="B580" s="406"/>
      <c r="C580" s="406"/>
      <c r="D580" s="406"/>
      <c r="E580" s="406"/>
      <c r="F580" s="406"/>
      <c r="G580" s="406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</sheetData>
  <mergeCells count="582">
    <mergeCell ref="A580:G580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24:B524"/>
    <mergeCell ref="A525:B525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D1:K1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27:B527"/>
    <mergeCell ref="A528:B528"/>
    <mergeCell ref="A529:B529"/>
    <mergeCell ref="A530:B530"/>
    <mergeCell ref="A531:B531"/>
    <mergeCell ref="I5:I6"/>
    <mergeCell ref="J5:J6"/>
    <mergeCell ref="I278:I279"/>
    <mergeCell ref="J278:J279"/>
    <mergeCell ref="C2:H2"/>
    <mergeCell ref="C3:H3"/>
    <mergeCell ref="K5:K6"/>
    <mergeCell ref="L5:L6"/>
    <mergeCell ref="G5:G6"/>
    <mergeCell ref="H5:H6"/>
    <mergeCell ref="G278:G279"/>
    <mergeCell ref="H278:H279"/>
    <mergeCell ref="P278:P279"/>
    <mergeCell ref="P5:P6"/>
    <mergeCell ref="M5:M6"/>
    <mergeCell ref="N5:N6"/>
    <mergeCell ref="O5:O6"/>
    <mergeCell ref="K278:K279"/>
    <mergeCell ref="L278:L279"/>
    <mergeCell ref="M278:M279"/>
    <mergeCell ref="N278:N279"/>
    <mergeCell ref="O278:O279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533"/>
  <sheetViews>
    <sheetView view="pageBreakPreview" topLeftCell="A478" zoomScaleNormal="100" zoomScaleSheetLayoutView="100" workbookViewId="0">
      <selection activeCell="I424" sqref="I42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28" customWidth="1"/>
    <col min="5" max="7" width="8.88671875" hidden="1" customWidth="1"/>
    <col min="8" max="8" width="0" hidden="1" customWidth="1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  <col min="16" max="16" width="8.88671875" style="184"/>
  </cols>
  <sheetData>
    <row r="1" spans="1:16" ht="66" customHeight="1" x14ac:dyDescent="0.2">
      <c r="D1" s="458" t="s">
        <v>842</v>
      </c>
      <c r="E1" s="458"/>
      <c r="F1" s="458"/>
      <c r="G1" s="458"/>
      <c r="H1" s="458"/>
      <c r="I1" s="458"/>
      <c r="J1" s="458"/>
      <c r="K1" s="458"/>
    </row>
    <row r="2" spans="1:16" x14ac:dyDescent="0.2">
      <c r="C2" s="457" t="s">
        <v>871</v>
      </c>
      <c r="D2" s="457"/>
      <c r="E2" s="457"/>
      <c r="F2" s="457"/>
      <c r="G2" s="457"/>
      <c r="H2" s="457"/>
    </row>
    <row r="3" spans="1:16" ht="15" customHeight="1" x14ac:dyDescent="0.2">
      <c r="C3" s="405" t="s">
        <v>855</v>
      </c>
      <c r="D3" s="405"/>
      <c r="E3" s="405"/>
      <c r="F3" s="405"/>
      <c r="G3" s="405"/>
      <c r="H3" s="405"/>
    </row>
    <row r="4" spans="1:16" x14ac:dyDescent="0.2">
      <c r="C4" s="130"/>
      <c r="D4" s="130"/>
      <c r="E4" s="130"/>
    </row>
    <row r="5" spans="1:16" ht="15" customHeight="1" x14ac:dyDescent="0.2">
      <c r="A5" s="390" t="s">
        <v>0</v>
      </c>
      <c r="B5" s="396"/>
      <c r="C5" s="388" t="s">
        <v>832</v>
      </c>
      <c r="D5" s="387" t="s">
        <v>2</v>
      </c>
      <c r="E5" s="127"/>
      <c r="F5" s="427" t="s">
        <v>862</v>
      </c>
      <c r="G5" s="387" t="s">
        <v>851</v>
      </c>
      <c r="H5" s="387" t="s">
        <v>863</v>
      </c>
      <c r="I5" s="427" t="s">
        <v>864</v>
      </c>
      <c r="J5" s="427" t="s">
        <v>856</v>
      </c>
      <c r="K5" s="427" t="s">
        <v>869</v>
      </c>
      <c r="L5" s="387" t="s">
        <v>851</v>
      </c>
      <c r="M5" s="387" t="s">
        <v>863</v>
      </c>
      <c r="N5" s="427" t="s">
        <v>872</v>
      </c>
      <c r="O5" s="427" t="s">
        <v>856</v>
      </c>
      <c r="P5" s="427" t="s">
        <v>873</v>
      </c>
    </row>
    <row r="6" spans="1:16" ht="22.5" customHeight="1" x14ac:dyDescent="0.2">
      <c r="A6" s="391"/>
      <c r="B6" s="397"/>
      <c r="C6" s="389"/>
      <c r="D6" s="387"/>
      <c r="E6" s="127"/>
      <c r="F6" s="428"/>
      <c r="G6" s="387"/>
      <c r="H6" s="387"/>
      <c r="I6" s="428"/>
      <c r="J6" s="428"/>
      <c r="K6" s="428"/>
      <c r="L6" s="387"/>
      <c r="M6" s="387"/>
      <c r="N6" s="428"/>
      <c r="O6" s="428"/>
      <c r="P6" s="428"/>
    </row>
    <row r="7" spans="1:16" x14ac:dyDescent="0.2">
      <c r="A7" s="398" t="s">
        <v>3</v>
      </c>
      <c r="B7" s="399"/>
      <c r="C7" s="129" t="s">
        <v>4</v>
      </c>
      <c r="D7" s="126" t="s">
        <v>5</v>
      </c>
      <c r="E7" s="126"/>
      <c r="F7" s="163" t="s">
        <v>857</v>
      </c>
      <c r="G7" s="163" t="s">
        <v>858</v>
      </c>
      <c r="H7" s="163" t="s">
        <v>865</v>
      </c>
      <c r="I7" s="163" t="s">
        <v>866</v>
      </c>
      <c r="J7" s="132" t="s">
        <v>858</v>
      </c>
      <c r="K7" s="153" t="s">
        <v>857</v>
      </c>
      <c r="L7" s="163" t="s">
        <v>858</v>
      </c>
      <c r="M7" s="163" t="s">
        <v>865</v>
      </c>
      <c r="N7" s="191" t="s">
        <v>866</v>
      </c>
      <c r="O7" s="191" t="s">
        <v>867</v>
      </c>
      <c r="P7" s="191" t="s">
        <v>868</v>
      </c>
    </row>
    <row r="8" spans="1:16" hidden="1" x14ac:dyDescent="0.2">
      <c r="A8" s="392" t="s">
        <v>6</v>
      </c>
      <c r="B8" s="393"/>
      <c r="C8" s="3" t="s">
        <v>7</v>
      </c>
      <c r="D8" s="14" t="s">
        <v>8</v>
      </c>
      <c r="E8" s="14"/>
      <c r="F8" s="142">
        <v>0</v>
      </c>
      <c r="G8" s="142"/>
      <c r="H8" s="145">
        <f>SUM(F8:G8)</f>
        <v>0</v>
      </c>
      <c r="I8" s="142"/>
      <c r="J8" s="147" t="str">
        <f t="shared" ref="J8:J71" si="0">IF(H8=0," ",I8/H8)</f>
        <v xml:space="preserve"> </v>
      </c>
      <c r="K8" s="142">
        <v>0</v>
      </c>
      <c r="L8" s="176"/>
      <c r="M8" s="145">
        <f>SUM(K8:L8)</f>
        <v>0</v>
      </c>
      <c r="N8" s="176"/>
      <c r="O8" s="133" t="str">
        <f t="shared" ref="O8:O71" si="1">IF(M8=0," ",N8/M8)</f>
        <v xml:space="preserve"> </v>
      </c>
      <c r="P8" s="178"/>
    </row>
    <row r="9" spans="1:16" ht="25.5" hidden="1" x14ac:dyDescent="0.2">
      <c r="A9" s="392" t="s">
        <v>9</v>
      </c>
      <c r="B9" s="393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42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  <c r="P9" s="178"/>
    </row>
    <row r="10" spans="1:16" ht="25.5" hidden="1" x14ac:dyDescent="0.2">
      <c r="A10" s="392" t="s">
        <v>12</v>
      </c>
      <c r="B10" s="393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42"/>
      <c r="J10" s="147" t="str">
        <f t="shared" si="0"/>
        <v xml:space="preserve"> </v>
      </c>
      <c r="K10" s="142">
        <v>0</v>
      </c>
      <c r="L10" s="176"/>
      <c r="M10" s="145">
        <f t="shared" si="3"/>
        <v>0</v>
      </c>
      <c r="N10" s="176"/>
      <c r="O10" s="133" t="str">
        <f t="shared" si="1"/>
        <v xml:space="preserve"> </v>
      </c>
      <c r="P10" s="178"/>
    </row>
    <row r="11" spans="1:16" hidden="1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42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33" t="str">
        <f t="shared" si="1"/>
        <v xml:space="preserve"> </v>
      </c>
      <c r="P11" s="178"/>
    </row>
    <row r="12" spans="1:16" hidden="1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42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33" t="str">
        <f t="shared" si="1"/>
        <v xml:space="preserve"> </v>
      </c>
      <c r="P12" s="178"/>
    </row>
    <row r="13" spans="1:16" hidden="1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42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33" t="str">
        <f t="shared" si="1"/>
        <v xml:space="preserve"> </v>
      </c>
      <c r="P13" s="178"/>
    </row>
    <row r="14" spans="1:16" hidden="1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I14" si="4">SUM(F8:F13)</f>
        <v>0</v>
      </c>
      <c r="G14" s="146">
        <f t="shared" si="4"/>
        <v>0</v>
      </c>
      <c r="H14" s="146">
        <f t="shared" si="4"/>
        <v>0</v>
      </c>
      <c r="I14" s="146">
        <f t="shared" si="4"/>
        <v>0</v>
      </c>
      <c r="J14" s="146">
        <f t="shared" ref="J14:P14" si="5">SUM(J8:J13)</f>
        <v>0</v>
      </c>
      <c r="K14" s="146">
        <f t="shared" si="5"/>
        <v>0</v>
      </c>
      <c r="L14" s="146">
        <f t="shared" si="5"/>
        <v>0</v>
      </c>
      <c r="M14" s="146">
        <f t="shared" si="5"/>
        <v>0</v>
      </c>
      <c r="N14" s="146">
        <f t="shared" si="5"/>
        <v>0</v>
      </c>
      <c r="O14" s="133" t="str">
        <f t="shared" si="1"/>
        <v xml:space="preserve"> </v>
      </c>
      <c r="P14" s="146">
        <f t="shared" si="5"/>
        <v>0</v>
      </c>
    </row>
    <row r="15" spans="1:16" hidden="1" x14ac:dyDescent="0.2">
      <c r="A15" s="392" t="s">
        <v>27</v>
      </c>
      <c r="B15" s="393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49" si="6">SUM(F15:G15)</f>
        <v>0</v>
      </c>
      <c r="I15" s="142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33" t="str">
        <f t="shared" si="1"/>
        <v xml:space="preserve"> </v>
      </c>
      <c r="P15" s="178"/>
    </row>
    <row r="16" spans="1:16" ht="25.5" hidden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42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33" t="str">
        <f t="shared" si="1"/>
        <v xml:space="preserve"> </v>
      </c>
      <c r="P16" s="178"/>
    </row>
    <row r="17" spans="1:16" ht="25.5" hidden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42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33" t="str">
        <f t="shared" si="1"/>
        <v xml:space="preserve"> </v>
      </c>
      <c r="P17" s="178"/>
    </row>
    <row r="18" spans="1:16" hidden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42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33" t="str">
        <f t="shared" si="1"/>
        <v xml:space="preserve"> </v>
      </c>
      <c r="P18" s="178"/>
    </row>
    <row r="19" spans="1:16" hidden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42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33" t="str">
        <f t="shared" si="1"/>
        <v xml:space="preserve"> </v>
      </c>
      <c r="P19" s="178"/>
    </row>
    <row r="20" spans="1:16" ht="25.5" hidden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42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33" t="str">
        <f t="shared" si="1"/>
        <v xml:space="preserve"> </v>
      </c>
      <c r="P20" s="178"/>
    </row>
    <row r="21" spans="1:16" hidden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42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33" t="str">
        <f t="shared" si="1"/>
        <v xml:space="preserve"> </v>
      </c>
      <c r="P21" s="178"/>
    </row>
    <row r="22" spans="1:16" hidden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42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33" t="str">
        <f t="shared" si="1"/>
        <v xml:space="preserve"> </v>
      </c>
      <c r="P22" s="178"/>
    </row>
    <row r="23" spans="1:16" hidden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42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33" t="str">
        <f t="shared" si="1"/>
        <v xml:space="preserve"> </v>
      </c>
      <c r="P23" s="178"/>
    </row>
    <row r="24" spans="1:16" hidden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42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33" t="str">
        <f t="shared" si="1"/>
        <v xml:space="preserve"> </v>
      </c>
      <c r="P24" s="178"/>
    </row>
    <row r="25" spans="1:16" hidden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42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33" t="str">
        <f t="shared" si="1"/>
        <v xml:space="preserve"> </v>
      </c>
      <c r="P25" s="178"/>
    </row>
    <row r="26" spans="1:16" hidden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42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33" t="str">
        <f t="shared" si="1"/>
        <v xml:space="preserve"> </v>
      </c>
      <c r="P26" s="178"/>
    </row>
    <row r="27" spans="1:16" hidden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42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33" t="str">
        <f t="shared" si="1"/>
        <v xml:space="preserve"> </v>
      </c>
      <c r="P27" s="178"/>
    </row>
    <row r="28" spans="1:16" ht="25.5" hidden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42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33" t="str">
        <f t="shared" si="1"/>
        <v xml:space="preserve"> </v>
      </c>
      <c r="P28" s="178"/>
    </row>
    <row r="29" spans="1:16" hidden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42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33" t="str">
        <f t="shared" si="1"/>
        <v xml:space="preserve"> </v>
      </c>
      <c r="P29" s="178"/>
    </row>
    <row r="30" spans="1:16" hidden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42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33" t="str">
        <f t="shared" si="1"/>
        <v xml:space="preserve"> </v>
      </c>
      <c r="P30" s="178"/>
    </row>
    <row r="31" spans="1:16" ht="25.5" hidden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42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33" t="str">
        <f t="shared" si="1"/>
        <v xml:space="preserve"> </v>
      </c>
      <c r="P31" s="178"/>
    </row>
    <row r="32" spans="1:16" hidden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42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33" t="str">
        <f t="shared" si="1"/>
        <v xml:space="preserve"> </v>
      </c>
      <c r="P32" s="178"/>
    </row>
    <row r="33" spans="1:16" hidden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42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33" t="str">
        <f t="shared" si="1"/>
        <v xml:space="preserve"> </v>
      </c>
      <c r="P33" s="178"/>
    </row>
    <row r="34" spans="1:16" hidden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42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33" t="str">
        <f t="shared" si="1"/>
        <v xml:space="preserve"> </v>
      </c>
      <c r="P34" s="178"/>
    </row>
    <row r="35" spans="1:16" hidden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42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33" t="str">
        <f t="shared" si="1"/>
        <v xml:space="preserve"> </v>
      </c>
      <c r="P35" s="178"/>
    </row>
    <row r="36" spans="1:16" hidden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42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33" t="str">
        <f t="shared" si="1"/>
        <v xml:space="preserve"> </v>
      </c>
      <c r="P36" s="178"/>
    </row>
    <row r="37" spans="1:16" hidden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42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33" t="str">
        <f t="shared" si="1"/>
        <v xml:space="preserve"> </v>
      </c>
      <c r="P37" s="178"/>
    </row>
    <row r="38" spans="1:16" hidden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42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33" t="str">
        <f t="shared" si="1"/>
        <v xml:space="preserve"> </v>
      </c>
      <c r="P38" s="178"/>
    </row>
    <row r="39" spans="1:16" ht="25.5" hidden="1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6"/>
        <v>0</v>
      </c>
      <c r="I39" s="142"/>
      <c r="J39" s="147" t="str">
        <f t="shared" si="0"/>
        <v xml:space="preserve"> </v>
      </c>
      <c r="K39" s="142">
        <v>0</v>
      </c>
      <c r="L39" s="176"/>
      <c r="M39" s="145">
        <f t="shared" si="3"/>
        <v>0</v>
      </c>
      <c r="N39" s="176"/>
      <c r="O39" s="133" t="str">
        <f t="shared" si="1"/>
        <v xml:space="preserve"> </v>
      </c>
      <c r="P39" s="178"/>
    </row>
    <row r="40" spans="1:16" hidden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6"/>
        <v>0</v>
      </c>
      <c r="I40" s="142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33" t="str">
        <f t="shared" si="1"/>
        <v xml:space="preserve"> </v>
      </c>
      <c r="P40" s="178"/>
    </row>
    <row r="41" spans="1:16" hidden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6"/>
        <v>0</v>
      </c>
      <c r="I41" s="142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33" t="str">
        <f t="shared" si="1"/>
        <v xml:space="preserve"> </v>
      </c>
      <c r="P41" s="178"/>
    </row>
    <row r="42" spans="1:16" ht="25.5" hidden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6"/>
        <v>0</v>
      </c>
      <c r="I42" s="142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33" t="str">
        <f t="shared" si="1"/>
        <v xml:space="preserve"> </v>
      </c>
      <c r="P42" s="178"/>
    </row>
    <row r="43" spans="1:16" hidden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6"/>
        <v>0</v>
      </c>
      <c r="I43" s="142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33" t="str">
        <f t="shared" si="1"/>
        <v xml:space="preserve"> </v>
      </c>
      <c r="P43" s="178"/>
    </row>
    <row r="44" spans="1:16" hidden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6"/>
        <v>0</v>
      </c>
      <c r="I44" s="142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33" t="str">
        <f t="shared" si="1"/>
        <v xml:space="preserve"> </v>
      </c>
      <c r="P44" s="178"/>
    </row>
    <row r="45" spans="1:16" hidden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6"/>
        <v>0</v>
      </c>
      <c r="I45" s="142"/>
      <c r="J45" s="147" t="str">
        <f t="shared" si="0"/>
        <v xml:space="preserve"> </v>
      </c>
      <c r="K45" s="142">
        <v>0</v>
      </c>
      <c r="L45" s="176"/>
      <c r="M45" s="145">
        <f t="shared" si="3"/>
        <v>0</v>
      </c>
      <c r="N45" s="176"/>
      <c r="O45" s="133" t="str">
        <f t="shared" si="1"/>
        <v xml:space="preserve"> </v>
      </c>
      <c r="P45" s="178"/>
    </row>
    <row r="46" spans="1:16" hidden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6"/>
        <v>0</v>
      </c>
      <c r="I46" s="159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33" t="str">
        <f t="shared" si="1"/>
        <v xml:space="preserve"> </v>
      </c>
      <c r="P46" s="178"/>
    </row>
    <row r="47" spans="1:16" hidden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6"/>
        <v>0</v>
      </c>
      <c r="I47" s="142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33" t="str">
        <f t="shared" si="1"/>
        <v xml:space="preserve"> </v>
      </c>
      <c r="P47" s="178"/>
    </row>
    <row r="48" spans="1:16" hidden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6"/>
        <v>0</v>
      </c>
      <c r="I48" s="142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33" t="str">
        <f t="shared" si="1"/>
        <v xml:space="preserve"> </v>
      </c>
      <c r="P48" s="178"/>
    </row>
    <row r="49" spans="1:16" hidden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6"/>
        <v>0</v>
      </c>
      <c r="I49" s="142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33" t="str">
        <f t="shared" si="1"/>
        <v xml:space="preserve"> </v>
      </c>
      <c r="P49" s="178"/>
    </row>
    <row r="50" spans="1:16" ht="25.5" hidden="1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I50" si="7">F14+F15+F16+F17+F28+F39</f>
        <v>0</v>
      </c>
      <c r="G50" s="146">
        <f t="shared" si="7"/>
        <v>0</v>
      </c>
      <c r="H50" s="146">
        <f t="shared" si="7"/>
        <v>0</v>
      </c>
      <c r="I50" s="146">
        <f t="shared" si="7"/>
        <v>0</v>
      </c>
      <c r="J50" s="146" t="e">
        <f t="shared" ref="J50:P50" si="8">J14+J15+J16+J17+J28+J39</f>
        <v>#VALUE!</v>
      </c>
      <c r="K50" s="146">
        <f t="shared" si="8"/>
        <v>0</v>
      </c>
      <c r="L50" s="146">
        <f t="shared" si="8"/>
        <v>0</v>
      </c>
      <c r="M50" s="146">
        <f t="shared" si="8"/>
        <v>0</v>
      </c>
      <c r="N50" s="146">
        <f t="shared" si="8"/>
        <v>0</v>
      </c>
      <c r="O50" s="133" t="str">
        <f t="shared" si="1"/>
        <v xml:space="preserve"> </v>
      </c>
      <c r="P50" s="146">
        <f t="shared" si="8"/>
        <v>0</v>
      </c>
    </row>
    <row r="51" spans="1:16" hidden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72" si="9">SUM(F51:G51)</f>
        <v>0</v>
      </c>
      <c r="I51" s="142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33" t="str">
        <f t="shared" si="1"/>
        <v xml:space="preserve"> </v>
      </c>
      <c r="P51" s="178"/>
    </row>
    <row r="52" spans="1:16" ht="25.5" hidden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9"/>
        <v>0</v>
      </c>
      <c r="I52" s="142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33" t="str">
        <f t="shared" si="1"/>
        <v xml:space="preserve"> </v>
      </c>
      <c r="P52" s="178"/>
    </row>
    <row r="53" spans="1:16" ht="25.5" hidden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9"/>
        <v>0</v>
      </c>
      <c r="I53" s="142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33" t="str">
        <f t="shared" si="1"/>
        <v xml:space="preserve"> </v>
      </c>
      <c r="P53" s="178"/>
    </row>
    <row r="54" spans="1:16" hidden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9"/>
        <v>0</v>
      </c>
      <c r="I54" s="142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33" t="str">
        <f t="shared" si="1"/>
        <v xml:space="preserve"> </v>
      </c>
      <c r="P54" s="178"/>
    </row>
    <row r="55" spans="1:16" hidden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9"/>
        <v>0</v>
      </c>
      <c r="I55" s="142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33" t="str">
        <f t="shared" si="1"/>
        <v xml:space="preserve"> </v>
      </c>
      <c r="P55" s="178"/>
    </row>
    <row r="56" spans="1:16" ht="25.5" hidden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9"/>
        <v>0</v>
      </c>
      <c r="I56" s="142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33" t="str">
        <f t="shared" si="1"/>
        <v xml:space="preserve"> </v>
      </c>
      <c r="P56" s="178"/>
    </row>
    <row r="57" spans="1:16" hidden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9"/>
        <v>0</v>
      </c>
      <c r="I57" s="142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33" t="str">
        <f t="shared" si="1"/>
        <v xml:space="preserve"> </v>
      </c>
      <c r="P57" s="178"/>
    </row>
    <row r="58" spans="1:16" hidden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9"/>
        <v>0</v>
      </c>
      <c r="I58" s="142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33" t="str">
        <f t="shared" si="1"/>
        <v xml:space="preserve"> </v>
      </c>
      <c r="P58" s="178"/>
    </row>
    <row r="59" spans="1:16" hidden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9"/>
        <v>0</v>
      </c>
      <c r="I59" s="142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33" t="str">
        <f t="shared" si="1"/>
        <v xml:space="preserve"> </v>
      </c>
      <c r="P59" s="178"/>
    </row>
    <row r="60" spans="1:16" hidden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9"/>
        <v>0</v>
      </c>
      <c r="I60" s="142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33" t="str">
        <f t="shared" si="1"/>
        <v xml:space="preserve"> </v>
      </c>
      <c r="P60" s="178"/>
    </row>
    <row r="61" spans="1:16" hidden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9"/>
        <v>0</v>
      </c>
      <c r="I61" s="142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33" t="str">
        <f t="shared" si="1"/>
        <v xml:space="preserve"> </v>
      </c>
      <c r="P61" s="178"/>
    </row>
    <row r="62" spans="1:16" hidden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9"/>
        <v>0</v>
      </c>
      <c r="I62" s="142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33" t="str">
        <f t="shared" si="1"/>
        <v xml:space="preserve"> </v>
      </c>
      <c r="P62" s="178"/>
    </row>
    <row r="63" spans="1:16" hidden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9"/>
        <v>0</v>
      </c>
      <c r="I63" s="142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33" t="str">
        <f t="shared" si="1"/>
        <v xml:space="preserve"> </v>
      </c>
      <c r="P63" s="178"/>
    </row>
    <row r="64" spans="1:16" ht="25.5" hidden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9"/>
        <v>0</v>
      </c>
      <c r="I64" s="142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33" t="str">
        <f t="shared" si="1"/>
        <v xml:space="preserve"> </v>
      </c>
      <c r="P64" s="178"/>
    </row>
    <row r="65" spans="1:16" hidden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9"/>
        <v>0</v>
      </c>
      <c r="I65" s="142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33" t="str">
        <f t="shared" si="1"/>
        <v xml:space="preserve"> </v>
      </c>
      <c r="P65" s="178"/>
    </row>
    <row r="66" spans="1:16" hidden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9"/>
        <v>0</v>
      </c>
      <c r="I66" s="142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33" t="str">
        <f t="shared" si="1"/>
        <v xml:space="preserve"> </v>
      </c>
      <c r="P66" s="178"/>
    </row>
    <row r="67" spans="1:16" ht="25.5" hidden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9"/>
        <v>0</v>
      </c>
      <c r="I67" s="142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33" t="str">
        <f t="shared" si="1"/>
        <v xml:space="preserve"> </v>
      </c>
      <c r="P67" s="178"/>
    </row>
    <row r="68" spans="1:16" hidden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9"/>
        <v>0</v>
      </c>
      <c r="I68" s="142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33" t="str">
        <f t="shared" si="1"/>
        <v xml:space="preserve"> </v>
      </c>
      <c r="P68" s="178"/>
    </row>
    <row r="69" spans="1:16" hidden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9"/>
        <v>0</v>
      </c>
      <c r="I69" s="142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33" t="str">
        <f t="shared" si="1"/>
        <v xml:space="preserve"> </v>
      </c>
      <c r="P69" s="178"/>
    </row>
    <row r="70" spans="1:16" hidden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9"/>
        <v>0</v>
      </c>
      <c r="I70" s="142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33" t="str">
        <f t="shared" si="1"/>
        <v xml:space="preserve"> </v>
      </c>
      <c r="P70" s="178"/>
    </row>
    <row r="71" spans="1:16" hidden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9"/>
        <v>0</v>
      </c>
      <c r="I71" s="142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33" t="str">
        <f t="shared" si="1"/>
        <v xml:space="preserve"> </v>
      </c>
      <c r="P71" s="178"/>
    </row>
    <row r="72" spans="1:16" hidden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9"/>
        <v>0</v>
      </c>
      <c r="I72" s="142"/>
      <c r="J72" s="147" t="str">
        <f t="shared" ref="J72:J135" si="10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33" t="str">
        <f t="shared" ref="O72:O135" si="11">IF(M72=0," ",N72/M72)</f>
        <v xml:space="preserve"> </v>
      </c>
      <c r="P72" s="178"/>
    </row>
    <row r="73" spans="1:16" hidden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42">
        <v>0</v>
      </c>
      <c r="G73" s="142"/>
      <c r="H73" s="145">
        <f t="shared" ref="H73:H136" si="12">SUM(F73:G73)</f>
        <v>0</v>
      </c>
      <c r="I73" s="142"/>
      <c r="J73" s="147" t="str">
        <f t="shared" si="10"/>
        <v xml:space="preserve"> </v>
      </c>
      <c r="K73" s="142">
        <v>0</v>
      </c>
      <c r="L73" s="176"/>
      <c r="M73" s="145">
        <f t="shared" ref="M73:M136" si="13">SUM(K73:L73)</f>
        <v>0</v>
      </c>
      <c r="N73" s="176"/>
      <c r="O73" s="133" t="str">
        <f t="shared" si="11"/>
        <v xml:space="preserve"> </v>
      </c>
      <c r="P73" s="178"/>
    </row>
    <row r="74" spans="1:16" hidden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12"/>
        <v>0</v>
      </c>
      <c r="I74" s="142"/>
      <c r="J74" s="147" t="str">
        <f t="shared" si="10"/>
        <v xml:space="preserve"> </v>
      </c>
      <c r="K74" s="142">
        <v>0</v>
      </c>
      <c r="L74" s="176"/>
      <c r="M74" s="145">
        <f t="shared" si="13"/>
        <v>0</v>
      </c>
      <c r="N74" s="176"/>
      <c r="O74" s="133" t="str">
        <f t="shared" si="11"/>
        <v xml:space="preserve"> </v>
      </c>
      <c r="P74" s="178"/>
    </row>
    <row r="75" spans="1:16" ht="25.5" hidden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12"/>
        <v>0</v>
      </c>
      <c r="I75" s="142"/>
      <c r="J75" s="147" t="str">
        <f t="shared" si="10"/>
        <v xml:space="preserve"> </v>
      </c>
      <c r="K75" s="142">
        <v>0</v>
      </c>
      <c r="L75" s="176"/>
      <c r="M75" s="145">
        <f t="shared" si="13"/>
        <v>0</v>
      </c>
      <c r="N75" s="176"/>
      <c r="O75" s="133" t="str">
        <f t="shared" si="11"/>
        <v xml:space="preserve"> </v>
      </c>
      <c r="P75" s="178"/>
    </row>
    <row r="76" spans="1:16" hidden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12"/>
        <v>0</v>
      </c>
      <c r="I76" s="142"/>
      <c r="J76" s="147" t="str">
        <f t="shared" si="10"/>
        <v xml:space="preserve"> </v>
      </c>
      <c r="K76" s="142">
        <v>0</v>
      </c>
      <c r="L76" s="176"/>
      <c r="M76" s="145">
        <f t="shared" si="13"/>
        <v>0</v>
      </c>
      <c r="N76" s="176"/>
      <c r="O76" s="133" t="str">
        <f t="shared" si="11"/>
        <v xml:space="preserve"> </v>
      </c>
      <c r="P76" s="178"/>
    </row>
    <row r="77" spans="1:16" hidden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12"/>
        <v>0</v>
      </c>
      <c r="I77" s="142"/>
      <c r="J77" s="147" t="str">
        <f t="shared" si="10"/>
        <v xml:space="preserve"> </v>
      </c>
      <c r="K77" s="142">
        <v>0</v>
      </c>
      <c r="L77" s="176"/>
      <c r="M77" s="145">
        <f t="shared" si="13"/>
        <v>0</v>
      </c>
      <c r="N77" s="176"/>
      <c r="O77" s="133" t="str">
        <f t="shared" si="11"/>
        <v xml:space="preserve"> </v>
      </c>
      <c r="P77" s="178"/>
    </row>
    <row r="78" spans="1:16" ht="25.5" hidden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12"/>
        <v>0</v>
      </c>
      <c r="I78" s="142"/>
      <c r="J78" s="147" t="str">
        <f t="shared" si="10"/>
        <v xml:space="preserve"> </v>
      </c>
      <c r="K78" s="142">
        <v>0</v>
      </c>
      <c r="L78" s="176"/>
      <c r="M78" s="145">
        <f t="shared" si="13"/>
        <v>0</v>
      </c>
      <c r="N78" s="176"/>
      <c r="O78" s="133" t="str">
        <f t="shared" si="11"/>
        <v xml:space="preserve"> </v>
      </c>
      <c r="P78" s="178"/>
    </row>
    <row r="79" spans="1:16" hidden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12"/>
        <v>0</v>
      </c>
      <c r="I79" s="142"/>
      <c r="J79" s="147" t="str">
        <f t="shared" si="10"/>
        <v xml:space="preserve"> </v>
      </c>
      <c r="K79" s="142">
        <v>0</v>
      </c>
      <c r="L79" s="176"/>
      <c r="M79" s="145">
        <f t="shared" si="13"/>
        <v>0</v>
      </c>
      <c r="N79" s="176"/>
      <c r="O79" s="133" t="str">
        <f t="shared" si="11"/>
        <v xml:space="preserve"> </v>
      </c>
      <c r="P79" s="178"/>
    </row>
    <row r="80" spans="1:16" hidden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12"/>
        <v>0</v>
      </c>
      <c r="I80" s="142"/>
      <c r="J80" s="147" t="str">
        <f t="shared" si="10"/>
        <v xml:space="preserve"> </v>
      </c>
      <c r="K80" s="142">
        <v>0</v>
      </c>
      <c r="L80" s="176"/>
      <c r="M80" s="145">
        <f t="shared" si="13"/>
        <v>0</v>
      </c>
      <c r="N80" s="176"/>
      <c r="O80" s="133" t="str">
        <f t="shared" si="11"/>
        <v xml:space="preserve"> </v>
      </c>
      <c r="P80" s="178"/>
    </row>
    <row r="81" spans="1:16" hidden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12"/>
        <v>0</v>
      </c>
      <c r="I81" s="142"/>
      <c r="J81" s="147" t="str">
        <f t="shared" si="10"/>
        <v xml:space="preserve"> </v>
      </c>
      <c r="K81" s="142">
        <v>0</v>
      </c>
      <c r="L81" s="176"/>
      <c r="M81" s="145">
        <f t="shared" si="13"/>
        <v>0</v>
      </c>
      <c r="N81" s="176"/>
      <c r="O81" s="133" t="str">
        <f t="shared" si="11"/>
        <v xml:space="preserve"> </v>
      </c>
      <c r="P81" s="178"/>
    </row>
    <row r="82" spans="1:16" hidden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12"/>
        <v>0</v>
      </c>
      <c r="I82" s="142"/>
      <c r="J82" s="147" t="str">
        <f t="shared" si="10"/>
        <v xml:space="preserve"> </v>
      </c>
      <c r="K82" s="142">
        <v>0</v>
      </c>
      <c r="L82" s="176"/>
      <c r="M82" s="145">
        <f t="shared" si="13"/>
        <v>0</v>
      </c>
      <c r="N82" s="176"/>
      <c r="O82" s="133" t="str">
        <f t="shared" si="11"/>
        <v xml:space="preserve"> </v>
      </c>
      <c r="P82" s="178"/>
    </row>
    <row r="83" spans="1:16" hidden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12"/>
        <v>0</v>
      </c>
      <c r="I83" s="142"/>
      <c r="J83" s="147" t="str">
        <f t="shared" si="10"/>
        <v xml:space="preserve"> </v>
      </c>
      <c r="K83" s="142">
        <v>0</v>
      </c>
      <c r="L83" s="176"/>
      <c r="M83" s="145">
        <f t="shared" si="13"/>
        <v>0</v>
      </c>
      <c r="N83" s="176"/>
      <c r="O83" s="133" t="str">
        <f t="shared" si="11"/>
        <v xml:space="preserve"> </v>
      </c>
      <c r="P83" s="178"/>
    </row>
    <row r="84" spans="1:16" hidden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12"/>
        <v>0</v>
      </c>
      <c r="I84" s="142"/>
      <c r="J84" s="147" t="str">
        <f t="shared" si="10"/>
        <v xml:space="preserve"> </v>
      </c>
      <c r="K84" s="142">
        <v>0</v>
      </c>
      <c r="L84" s="176"/>
      <c r="M84" s="145">
        <f t="shared" si="13"/>
        <v>0</v>
      </c>
      <c r="N84" s="176"/>
      <c r="O84" s="133" t="str">
        <f t="shared" si="11"/>
        <v xml:space="preserve"> </v>
      </c>
      <c r="P84" s="178"/>
    </row>
    <row r="85" spans="1:16" hidden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12"/>
        <v>0</v>
      </c>
      <c r="I85" s="142"/>
      <c r="J85" s="147" t="str">
        <f t="shared" si="10"/>
        <v xml:space="preserve"> </v>
      </c>
      <c r="K85" s="142">
        <v>0</v>
      </c>
      <c r="L85" s="176"/>
      <c r="M85" s="145">
        <f t="shared" si="13"/>
        <v>0</v>
      </c>
      <c r="N85" s="176"/>
      <c r="O85" s="133" t="str">
        <f t="shared" si="11"/>
        <v xml:space="preserve"> </v>
      </c>
      <c r="P85" s="178"/>
    </row>
    <row r="86" spans="1:16" ht="25.5" hidden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12"/>
        <v>0</v>
      </c>
      <c r="I86" s="142"/>
      <c r="J86" s="147" t="str">
        <f t="shared" si="10"/>
        <v xml:space="preserve"> </v>
      </c>
      <c r="K86" s="142">
        <v>0</v>
      </c>
      <c r="L86" s="176"/>
      <c r="M86" s="145">
        <f t="shared" si="13"/>
        <v>0</v>
      </c>
      <c r="N86" s="176"/>
      <c r="O86" s="133" t="str">
        <f t="shared" si="11"/>
        <v xml:space="preserve"> </v>
      </c>
      <c r="P86" s="146">
        <f t="shared" ref="P86" si="14">P51+P52+P53+P64+P75</f>
        <v>0</v>
      </c>
    </row>
    <row r="87" spans="1:16" hidden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12"/>
        <v>0</v>
      </c>
      <c r="I87" s="142"/>
      <c r="J87" s="147" t="str">
        <f t="shared" si="10"/>
        <v xml:space="preserve"> </v>
      </c>
      <c r="K87" s="142">
        <v>0</v>
      </c>
      <c r="L87" s="176"/>
      <c r="M87" s="145">
        <f t="shared" si="13"/>
        <v>0</v>
      </c>
      <c r="N87" s="176"/>
      <c r="O87" s="133" t="str">
        <f t="shared" si="11"/>
        <v xml:space="preserve"> </v>
      </c>
      <c r="P87" s="178"/>
    </row>
    <row r="88" spans="1:16" hidden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12"/>
        <v>0</v>
      </c>
      <c r="I88" s="142"/>
      <c r="J88" s="147" t="str">
        <f t="shared" si="10"/>
        <v xml:space="preserve"> </v>
      </c>
      <c r="K88" s="142">
        <v>0</v>
      </c>
      <c r="L88" s="176"/>
      <c r="M88" s="145">
        <f t="shared" si="13"/>
        <v>0</v>
      </c>
      <c r="N88" s="176"/>
      <c r="O88" s="133" t="str">
        <f t="shared" si="11"/>
        <v xml:space="preserve"> </v>
      </c>
      <c r="P88" s="178"/>
    </row>
    <row r="89" spans="1:16" ht="25.5" hidden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12"/>
        <v>0</v>
      </c>
      <c r="I89" s="142"/>
      <c r="J89" s="147" t="str">
        <f t="shared" si="10"/>
        <v xml:space="preserve"> </v>
      </c>
      <c r="K89" s="142">
        <v>0</v>
      </c>
      <c r="L89" s="176"/>
      <c r="M89" s="145">
        <f t="shared" si="13"/>
        <v>0</v>
      </c>
      <c r="N89" s="176"/>
      <c r="O89" s="133" t="str">
        <f t="shared" si="11"/>
        <v xml:space="preserve"> </v>
      </c>
      <c r="P89" s="178"/>
    </row>
    <row r="90" spans="1:16" ht="25.5" hidden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12"/>
        <v>0</v>
      </c>
      <c r="I90" s="142"/>
      <c r="J90" s="147" t="str">
        <f t="shared" si="10"/>
        <v xml:space="preserve"> </v>
      </c>
      <c r="K90" s="142">
        <v>0</v>
      </c>
      <c r="L90" s="176"/>
      <c r="M90" s="145">
        <f t="shared" si="13"/>
        <v>0</v>
      </c>
      <c r="N90" s="176"/>
      <c r="O90" s="133" t="str">
        <f t="shared" si="11"/>
        <v xml:space="preserve"> </v>
      </c>
      <c r="P90" s="178"/>
    </row>
    <row r="91" spans="1:16" hidden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12"/>
        <v>0</v>
      </c>
      <c r="I91" s="142"/>
      <c r="J91" s="147" t="str">
        <f t="shared" si="10"/>
        <v xml:space="preserve"> </v>
      </c>
      <c r="K91" s="142">
        <v>0</v>
      </c>
      <c r="L91" s="176"/>
      <c r="M91" s="145">
        <f t="shared" si="13"/>
        <v>0</v>
      </c>
      <c r="N91" s="176"/>
      <c r="O91" s="133" t="str">
        <f t="shared" si="11"/>
        <v xml:space="preserve"> </v>
      </c>
      <c r="P91" s="178"/>
    </row>
    <row r="92" spans="1:16" hidden="1" x14ac:dyDescent="0.2">
      <c r="A92" s="400">
        <v>85</v>
      </c>
      <c r="B92" s="401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12"/>
        <v>0</v>
      </c>
      <c r="I92" s="142"/>
      <c r="J92" s="147" t="str">
        <f t="shared" si="10"/>
        <v xml:space="preserve"> </v>
      </c>
      <c r="K92" s="142">
        <v>0</v>
      </c>
      <c r="L92" s="176"/>
      <c r="M92" s="145">
        <f t="shared" si="13"/>
        <v>0</v>
      </c>
      <c r="N92" s="176"/>
      <c r="O92" s="133" t="str">
        <f t="shared" si="11"/>
        <v xml:space="preserve"> </v>
      </c>
      <c r="P92" s="178"/>
    </row>
    <row r="93" spans="1:16" hidden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12"/>
        <v>0</v>
      </c>
      <c r="I93" s="142"/>
      <c r="J93" s="147" t="str">
        <f t="shared" si="10"/>
        <v xml:space="preserve"> </v>
      </c>
      <c r="K93" s="142">
        <v>0</v>
      </c>
      <c r="L93" s="176"/>
      <c r="M93" s="145">
        <f t="shared" si="13"/>
        <v>0</v>
      </c>
      <c r="N93" s="176"/>
      <c r="O93" s="133" t="str">
        <f t="shared" si="11"/>
        <v xml:space="preserve"> </v>
      </c>
      <c r="P93" s="178"/>
    </row>
    <row r="94" spans="1:16" hidden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12"/>
        <v>0</v>
      </c>
      <c r="I94" s="142"/>
      <c r="J94" s="147" t="str">
        <f t="shared" si="10"/>
        <v xml:space="preserve"> </v>
      </c>
      <c r="K94" s="142">
        <v>0</v>
      </c>
      <c r="L94" s="176"/>
      <c r="M94" s="145">
        <f t="shared" si="13"/>
        <v>0</v>
      </c>
      <c r="N94" s="176"/>
      <c r="O94" s="133" t="str">
        <f t="shared" si="11"/>
        <v xml:space="preserve"> </v>
      </c>
      <c r="P94" s="178"/>
    </row>
    <row r="95" spans="1:16" hidden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12"/>
        <v>0</v>
      </c>
      <c r="I95" s="142"/>
      <c r="J95" s="147" t="str">
        <f t="shared" si="10"/>
        <v xml:space="preserve"> </v>
      </c>
      <c r="K95" s="142">
        <v>0</v>
      </c>
      <c r="L95" s="176"/>
      <c r="M95" s="145">
        <f t="shared" si="13"/>
        <v>0</v>
      </c>
      <c r="N95" s="176"/>
      <c r="O95" s="133" t="str">
        <f t="shared" si="11"/>
        <v xml:space="preserve"> </v>
      </c>
      <c r="P95" s="178"/>
    </row>
    <row r="96" spans="1:16" hidden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12"/>
        <v>0</v>
      </c>
      <c r="I96" s="142"/>
      <c r="J96" s="147" t="str">
        <f t="shared" si="10"/>
        <v xml:space="preserve"> </v>
      </c>
      <c r="K96" s="142">
        <v>0</v>
      </c>
      <c r="L96" s="176"/>
      <c r="M96" s="145">
        <f t="shared" si="13"/>
        <v>0</v>
      </c>
      <c r="N96" s="176"/>
      <c r="O96" s="133" t="str">
        <f t="shared" si="11"/>
        <v xml:space="preserve"> </v>
      </c>
      <c r="P96" s="178"/>
    </row>
    <row r="97" spans="1:16" hidden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12"/>
        <v>0</v>
      </c>
      <c r="I97" s="142"/>
      <c r="J97" s="147" t="str">
        <f t="shared" si="10"/>
        <v xml:space="preserve"> </v>
      </c>
      <c r="K97" s="142">
        <v>0</v>
      </c>
      <c r="L97" s="176"/>
      <c r="M97" s="145">
        <f t="shared" si="13"/>
        <v>0</v>
      </c>
      <c r="N97" s="176"/>
      <c r="O97" s="133" t="str">
        <f t="shared" si="11"/>
        <v xml:space="preserve"> </v>
      </c>
      <c r="P97" s="178"/>
    </row>
    <row r="98" spans="1:16" hidden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12"/>
        <v>0</v>
      </c>
      <c r="I98" s="142"/>
      <c r="J98" s="147" t="str">
        <f t="shared" si="10"/>
        <v xml:space="preserve"> </v>
      </c>
      <c r="K98" s="142">
        <v>0</v>
      </c>
      <c r="L98" s="176"/>
      <c r="M98" s="145">
        <f t="shared" si="13"/>
        <v>0</v>
      </c>
      <c r="N98" s="176"/>
      <c r="O98" s="133" t="str">
        <f t="shared" si="11"/>
        <v xml:space="preserve"> </v>
      </c>
      <c r="P98" s="178"/>
    </row>
    <row r="99" spans="1:16" hidden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12"/>
        <v>0</v>
      </c>
      <c r="I99" s="142"/>
      <c r="J99" s="147" t="str">
        <f t="shared" si="10"/>
        <v xml:space="preserve"> </v>
      </c>
      <c r="K99" s="142">
        <v>0</v>
      </c>
      <c r="L99" s="176"/>
      <c r="M99" s="145">
        <f t="shared" si="13"/>
        <v>0</v>
      </c>
      <c r="N99" s="176"/>
      <c r="O99" s="133" t="str">
        <f t="shared" si="11"/>
        <v xml:space="preserve"> </v>
      </c>
      <c r="P99" s="178"/>
    </row>
    <row r="100" spans="1:16" hidden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12"/>
        <v>0</v>
      </c>
      <c r="I100" s="142"/>
      <c r="J100" s="147" t="str">
        <f t="shared" si="10"/>
        <v xml:space="preserve"> </v>
      </c>
      <c r="K100" s="142">
        <v>0</v>
      </c>
      <c r="L100" s="176"/>
      <c r="M100" s="145">
        <f t="shared" si="13"/>
        <v>0</v>
      </c>
      <c r="N100" s="176"/>
      <c r="O100" s="133" t="str">
        <f t="shared" si="11"/>
        <v xml:space="preserve"> </v>
      </c>
      <c r="P100" s="178"/>
    </row>
    <row r="101" spans="1:16" hidden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12"/>
        <v>0</v>
      </c>
      <c r="I101" s="142"/>
      <c r="J101" s="147" t="str">
        <f t="shared" si="10"/>
        <v xml:space="preserve"> </v>
      </c>
      <c r="K101" s="142">
        <v>0</v>
      </c>
      <c r="L101" s="176"/>
      <c r="M101" s="145">
        <f t="shared" si="13"/>
        <v>0</v>
      </c>
      <c r="N101" s="176"/>
      <c r="O101" s="133" t="str">
        <f t="shared" si="11"/>
        <v xml:space="preserve"> </v>
      </c>
      <c r="P101" s="178"/>
    </row>
    <row r="102" spans="1:16" hidden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12"/>
        <v>0</v>
      </c>
      <c r="I102" s="142"/>
      <c r="J102" s="147" t="str">
        <f t="shared" si="10"/>
        <v xml:space="preserve"> </v>
      </c>
      <c r="K102" s="142">
        <v>0</v>
      </c>
      <c r="L102" s="176"/>
      <c r="M102" s="145">
        <f t="shared" si="13"/>
        <v>0</v>
      </c>
      <c r="N102" s="176"/>
      <c r="O102" s="133" t="str">
        <f t="shared" si="11"/>
        <v xml:space="preserve"> </v>
      </c>
      <c r="P102" s="178"/>
    </row>
    <row r="103" spans="1:16" ht="25.5" hidden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12"/>
        <v>0</v>
      </c>
      <c r="I103" s="142"/>
      <c r="J103" s="147" t="str">
        <f t="shared" si="10"/>
        <v xml:space="preserve"> </v>
      </c>
      <c r="K103" s="142">
        <v>0</v>
      </c>
      <c r="L103" s="176"/>
      <c r="M103" s="145">
        <f t="shared" si="13"/>
        <v>0</v>
      </c>
      <c r="N103" s="176"/>
      <c r="O103" s="133" t="str">
        <f t="shared" si="11"/>
        <v xml:space="preserve"> </v>
      </c>
      <c r="P103" s="178"/>
    </row>
    <row r="104" spans="1:16" hidden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12"/>
        <v>0</v>
      </c>
      <c r="I104" s="142"/>
      <c r="J104" s="147" t="str">
        <f t="shared" si="10"/>
        <v xml:space="preserve"> </v>
      </c>
      <c r="K104" s="142">
        <v>0</v>
      </c>
      <c r="L104" s="176"/>
      <c r="M104" s="145">
        <f t="shared" si="13"/>
        <v>0</v>
      </c>
      <c r="N104" s="176"/>
      <c r="O104" s="133" t="str">
        <f t="shared" si="11"/>
        <v xml:space="preserve"> </v>
      </c>
      <c r="P104" s="178"/>
    </row>
    <row r="105" spans="1:16" hidden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12"/>
        <v>0</v>
      </c>
      <c r="I105" s="142"/>
      <c r="J105" s="147" t="str">
        <f t="shared" si="10"/>
        <v xml:space="preserve"> </v>
      </c>
      <c r="K105" s="142">
        <v>0</v>
      </c>
      <c r="L105" s="176"/>
      <c r="M105" s="145">
        <f t="shared" si="13"/>
        <v>0</v>
      </c>
      <c r="N105" s="176"/>
      <c r="O105" s="133" t="str">
        <f t="shared" si="11"/>
        <v xml:space="preserve"> </v>
      </c>
      <c r="P105" s="178"/>
    </row>
    <row r="106" spans="1:16" hidden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12"/>
        <v>0</v>
      </c>
      <c r="I106" s="142"/>
      <c r="J106" s="147" t="str">
        <f t="shared" si="10"/>
        <v xml:space="preserve"> </v>
      </c>
      <c r="K106" s="142">
        <v>0</v>
      </c>
      <c r="L106" s="176"/>
      <c r="M106" s="145">
        <f t="shared" si="13"/>
        <v>0</v>
      </c>
      <c r="N106" s="176"/>
      <c r="O106" s="133" t="str">
        <f t="shared" si="11"/>
        <v xml:space="preserve"> </v>
      </c>
      <c r="P106" s="178"/>
    </row>
    <row r="107" spans="1:16" hidden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12"/>
        <v>0</v>
      </c>
      <c r="I107" s="142"/>
      <c r="J107" s="147" t="str">
        <f t="shared" si="10"/>
        <v xml:space="preserve"> </v>
      </c>
      <c r="K107" s="142">
        <v>0</v>
      </c>
      <c r="L107" s="176"/>
      <c r="M107" s="145">
        <f t="shared" si="13"/>
        <v>0</v>
      </c>
      <c r="N107" s="176"/>
      <c r="O107" s="133" t="str">
        <f t="shared" si="11"/>
        <v xml:space="preserve"> </v>
      </c>
      <c r="P107" s="178"/>
    </row>
    <row r="108" spans="1:16" hidden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12"/>
        <v>0</v>
      </c>
      <c r="I108" s="142"/>
      <c r="J108" s="147" t="str">
        <f t="shared" si="10"/>
        <v xml:space="preserve"> </v>
      </c>
      <c r="K108" s="142">
        <v>0</v>
      </c>
      <c r="L108" s="176"/>
      <c r="M108" s="145">
        <f t="shared" si="13"/>
        <v>0</v>
      </c>
      <c r="N108" s="176"/>
      <c r="O108" s="133" t="str">
        <f t="shared" si="11"/>
        <v xml:space="preserve"> </v>
      </c>
      <c r="P108" s="178"/>
    </row>
    <row r="109" spans="1:16" hidden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12"/>
        <v>0</v>
      </c>
      <c r="I109" s="142"/>
      <c r="J109" s="147" t="str">
        <f t="shared" si="10"/>
        <v xml:space="preserve"> </v>
      </c>
      <c r="K109" s="142">
        <v>0</v>
      </c>
      <c r="L109" s="176"/>
      <c r="M109" s="145">
        <f t="shared" si="13"/>
        <v>0</v>
      </c>
      <c r="N109" s="176"/>
      <c r="O109" s="133" t="str">
        <f t="shared" si="11"/>
        <v xml:space="preserve"> </v>
      </c>
      <c r="P109" s="178"/>
    </row>
    <row r="110" spans="1:16" hidden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12"/>
        <v>0</v>
      </c>
      <c r="I110" s="142"/>
      <c r="J110" s="147" t="str">
        <f t="shared" si="10"/>
        <v xml:space="preserve"> </v>
      </c>
      <c r="K110" s="142">
        <v>0</v>
      </c>
      <c r="L110" s="176"/>
      <c r="M110" s="145">
        <f t="shared" si="13"/>
        <v>0</v>
      </c>
      <c r="N110" s="176"/>
      <c r="O110" s="133" t="str">
        <f t="shared" si="11"/>
        <v xml:space="preserve"> </v>
      </c>
      <c r="P110" s="178"/>
    </row>
    <row r="111" spans="1:16" hidden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12"/>
        <v>0</v>
      </c>
      <c r="I111" s="142"/>
      <c r="J111" s="147" t="str">
        <f t="shared" si="10"/>
        <v xml:space="preserve"> </v>
      </c>
      <c r="K111" s="142">
        <v>0</v>
      </c>
      <c r="L111" s="176"/>
      <c r="M111" s="145">
        <f t="shared" si="13"/>
        <v>0</v>
      </c>
      <c r="N111" s="176"/>
      <c r="O111" s="133" t="str">
        <f t="shared" si="11"/>
        <v xml:space="preserve"> </v>
      </c>
      <c r="P111" s="178"/>
    </row>
    <row r="112" spans="1:16" hidden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12"/>
        <v>0</v>
      </c>
      <c r="I112" s="142"/>
      <c r="J112" s="147" t="str">
        <f t="shared" si="10"/>
        <v xml:space="preserve"> </v>
      </c>
      <c r="K112" s="142">
        <v>0</v>
      </c>
      <c r="L112" s="176"/>
      <c r="M112" s="145">
        <f t="shared" si="13"/>
        <v>0</v>
      </c>
      <c r="N112" s="176"/>
      <c r="O112" s="133" t="str">
        <f t="shared" si="11"/>
        <v xml:space="preserve"> </v>
      </c>
      <c r="P112" s="178"/>
    </row>
    <row r="113" spans="1:16" hidden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12"/>
        <v>0</v>
      </c>
      <c r="I113" s="142"/>
      <c r="J113" s="147" t="str">
        <f t="shared" si="10"/>
        <v xml:space="preserve"> </v>
      </c>
      <c r="K113" s="142">
        <v>0</v>
      </c>
      <c r="L113" s="176"/>
      <c r="M113" s="145">
        <f t="shared" si="13"/>
        <v>0</v>
      </c>
      <c r="N113" s="176"/>
      <c r="O113" s="133" t="str">
        <f t="shared" si="11"/>
        <v xml:space="preserve"> </v>
      </c>
      <c r="P113" s="178"/>
    </row>
    <row r="114" spans="1:16" hidden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12"/>
        <v>0</v>
      </c>
      <c r="I114" s="142"/>
      <c r="J114" s="147" t="str">
        <f t="shared" si="10"/>
        <v xml:space="preserve"> </v>
      </c>
      <c r="K114" s="142">
        <v>0</v>
      </c>
      <c r="L114" s="176"/>
      <c r="M114" s="145">
        <f t="shared" si="13"/>
        <v>0</v>
      </c>
      <c r="N114" s="176"/>
      <c r="O114" s="133" t="str">
        <f t="shared" si="11"/>
        <v xml:space="preserve"> </v>
      </c>
      <c r="P114" s="178"/>
    </row>
    <row r="115" spans="1:16" hidden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si="12"/>
        <v>0</v>
      </c>
      <c r="I115" s="142"/>
      <c r="J115" s="147" t="str">
        <f t="shared" si="10"/>
        <v xml:space="preserve"> </v>
      </c>
      <c r="K115" s="142">
        <v>0</v>
      </c>
      <c r="L115" s="176"/>
      <c r="M115" s="145">
        <f t="shared" si="13"/>
        <v>0</v>
      </c>
      <c r="N115" s="176"/>
      <c r="O115" s="133" t="str">
        <f t="shared" si="11"/>
        <v xml:space="preserve"> </v>
      </c>
      <c r="P115" s="178"/>
    </row>
    <row r="116" spans="1:16" hidden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2"/>
        <v>0</v>
      </c>
      <c r="I116" s="142"/>
      <c r="J116" s="147" t="str">
        <f t="shared" si="10"/>
        <v xml:space="preserve"> </v>
      </c>
      <c r="K116" s="142">
        <v>0</v>
      </c>
      <c r="L116" s="176"/>
      <c r="M116" s="145">
        <f t="shared" si="13"/>
        <v>0</v>
      </c>
      <c r="N116" s="176"/>
      <c r="O116" s="133" t="str">
        <f t="shared" si="11"/>
        <v xml:space="preserve"> </v>
      </c>
      <c r="P116" s="178"/>
    </row>
    <row r="117" spans="1:16" hidden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2"/>
        <v>0</v>
      </c>
      <c r="I117" s="142"/>
      <c r="J117" s="147" t="str">
        <f t="shared" si="10"/>
        <v xml:space="preserve"> </v>
      </c>
      <c r="K117" s="142">
        <v>0</v>
      </c>
      <c r="L117" s="176"/>
      <c r="M117" s="145">
        <f t="shared" si="13"/>
        <v>0</v>
      </c>
      <c r="N117" s="176"/>
      <c r="O117" s="133" t="str">
        <f t="shared" si="11"/>
        <v xml:space="preserve"> </v>
      </c>
      <c r="P117" s="178"/>
    </row>
    <row r="118" spans="1:16" hidden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2"/>
        <v>0</v>
      </c>
      <c r="I118" s="142"/>
      <c r="J118" s="147" t="str">
        <f t="shared" si="10"/>
        <v xml:space="preserve"> </v>
      </c>
      <c r="K118" s="142">
        <v>0</v>
      </c>
      <c r="L118" s="176"/>
      <c r="M118" s="145">
        <f t="shared" si="13"/>
        <v>0</v>
      </c>
      <c r="N118" s="176"/>
      <c r="O118" s="133" t="str">
        <f t="shared" si="11"/>
        <v xml:space="preserve"> </v>
      </c>
      <c r="P118" s="178"/>
    </row>
    <row r="119" spans="1:16" hidden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2"/>
        <v>0</v>
      </c>
      <c r="I119" s="142"/>
      <c r="J119" s="147" t="str">
        <f t="shared" si="10"/>
        <v xml:space="preserve"> </v>
      </c>
      <c r="K119" s="142">
        <v>0</v>
      </c>
      <c r="L119" s="176"/>
      <c r="M119" s="145">
        <f t="shared" si="13"/>
        <v>0</v>
      </c>
      <c r="N119" s="176"/>
      <c r="O119" s="133" t="str">
        <f t="shared" si="11"/>
        <v xml:space="preserve"> </v>
      </c>
      <c r="P119" s="178"/>
    </row>
    <row r="120" spans="1:16" hidden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2"/>
        <v>0</v>
      </c>
      <c r="I120" s="142"/>
      <c r="J120" s="147" t="str">
        <f t="shared" si="10"/>
        <v xml:space="preserve"> </v>
      </c>
      <c r="K120" s="142">
        <v>0</v>
      </c>
      <c r="L120" s="176"/>
      <c r="M120" s="145">
        <f t="shared" si="13"/>
        <v>0</v>
      </c>
      <c r="N120" s="176"/>
      <c r="O120" s="133" t="str">
        <f t="shared" si="11"/>
        <v xml:space="preserve"> </v>
      </c>
      <c r="P120" s="178"/>
    </row>
    <row r="121" spans="1:16" hidden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2"/>
        <v>0</v>
      </c>
      <c r="I121" s="142"/>
      <c r="J121" s="147" t="str">
        <f t="shared" si="10"/>
        <v xml:space="preserve"> </v>
      </c>
      <c r="K121" s="142">
        <v>0</v>
      </c>
      <c r="L121" s="176"/>
      <c r="M121" s="145">
        <f t="shared" si="13"/>
        <v>0</v>
      </c>
      <c r="N121" s="176"/>
      <c r="O121" s="133" t="str">
        <f t="shared" si="11"/>
        <v xml:space="preserve"> </v>
      </c>
      <c r="P121" s="178"/>
    </row>
    <row r="122" spans="1:16" hidden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2"/>
        <v>0</v>
      </c>
      <c r="I122" s="142"/>
      <c r="J122" s="147" t="str">
        <f t="shared" si="10"/>
        <v xml:space="preserve"> </v>
      </c>
      <c r="K122" s="142">
        <v>0</v>
      </c>
      <c r="L122" s="176"/>
      <c r="M122" s="145">
        <f t="shared" si="13"/>
        <v>0</v>
      </c>
      <c r="N122" s="176"/>
      <c r="O122" s="133" t="str">
        <f t="shared" si="11"/>
        <v xml:space="preserve"> </v>
      </c>
      <c r="P122" s="178"/>
    </row>
    <row r="123" spans="1:16" hidden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2"/>
        <v>0</v>
      </c>
      <c r="I123" s="142"/>
      <c r="J123" s="147" t="str">
        <f t="shared" si="10"/>
        <v xml:space="preserve"> </v>
      </c>
      <c r="K123" s="142">
        <v>0</v>
      </c>
      <c r="L123" s="176"/>
      <c r="M123" s="145">
        <f t="shared" si="13"/>
        <v>0</v>
      </c>
      <c r="N123" s="176"/>
      <c r="O123" s="133" t="str">
        <f t="shared" si="11"/>
        <v xml:space="preserve"> </v>
      </c>
      <c r="P123" s="178"/>
    </row>
    <row r="124" spans="1:16" hidden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2"/>
        <v>0</v>
      </c>
      <c r="I124" s="142"/>
      <c r="J124" s="147" t="str">
        <f t="shared" si="10"/>
        <v xml:space="preserve"> </v>
      </c>
      <c r="K124" s="142">
        <v>0</v>
      </c>
      <c r="L124" s="176"/>
      <c r="M124" s="145">
        <f t="shared" si="13"/>
        <v>0</v>
      </c>
      <c r="N124" s="176"/>
      <c r="O124" s="133" t="str">
        <f t="shared" si="11"/>
        <v xml:space="preserve"> </v>
      </c>
      <c r="P124" s="178"/>
    </row>
    <row r="125" spans="1:16" hidden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2"/>
        <v>0</v>
      </c>
      <c r="I125" s="142"/>
      <c r="J125" s="147" t="str">
        <f t="shared" si="10"/>
        <v xml:space="preserve"> </v>
      </c>
      <c r="K125" s="142">
        <v>0</v>
      </c>
      <c r="L125" s="176"/>
      <c r="M125" s="145">
        <f t="shared" si="13"/>
        <v>0</v>
      </c>
      <c r="N125" s="176"/>
      <c r="O125" s="133" t="str">
        <f t="shared" si="11"/>
        <v xml:space="preserve"> </v>
      </c>
      <c r="P125" s="178"/>
    </row>
    <row r="126" spans="1:16" hidden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2"/>
        <v>0</v>
      </c>
      <c r="I126" s="142"/>
      <c r="J126" s="147" t="str">
        <f t="shared" si="10"/>
        <v xml:space="preserve"> </v>
      </c>
      <c r="K126" s="142">
        <v>0</v>
      </c>
      <c r="L126" s="176"/>
      <c r="M126" s="145">
        <f t="shared" si="13"/>
        <v>0</v>
      </c>
      <c r="N126" s="176"/>
      <c r="O126" s="133" t="str">
        <f t="shared" si="11"/>
        <v xml:space="preserve"> </v>
      </c>
      <c r="P126" s="178"/>
    </row>
    <row r="127" spans="1:16" hidden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2"/>
        <v>0</v>
      </c>
      <c r="I127" s="142"/>
      <c r="J127" s="147" t="str">
        <f t="shared" si="10"/>
        <v xml:space="preserve"> </v>
      </c>
      <c r="K127" s="142">
        <v>0</v>
      </c>
      <c r="L127" s="176"/>
      <c r="M127" s="145">
        <f t="shared" si="13"/>
        <v>0</v>
      </c>
      <c r="N127" s="176"/>
      <c r="O127" s="133" t="str">
        <f t="shared" si="11"/>
        <v xml:space="preserve"> </v>
      </c>
      <c r="P127" s="178"/>
    </row>
    <row r="128" spans="1:16" hidden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2"/>
        <v>0</v>
      </c>
      <c r="I128" s="142"/>
      <c r="J128" s="147" t="str">
        <f t="shared" si="10"/>
        <v xml:space="preserve"> </v>
      </c>
      <c r="K128" s="142">
        <v>0</v>
      </c>
      <c r="L128" s="176"/>
      <c r="M128" s="145">
        <f t="shared" si="13"/>
        <v>0</v>
      </c>
      <c r="N128" s="176"/>
      <c r="O128" s="133" t="str">
        <f t="shared" si="11"/>
        <v xml:space="preserve"> </v>
      </c>
      <c r="P128" s="178"/>
    </row>
    <row r="129" spans="1:16" hidden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2"/>
        <v>0</v>
      </c>
      <c r="I129" s="142"/>
      <c r="J129" s="147" t="str">
        <f t="shared" si="10"/>
        <v xml:space="preserve"> </v>
      </c>
      <c r="K129" s="142">
        <v>0</v>
      </c>
      <c r="L129" s="176"/>
      <c r="M129" s="145">
        <f t="shared" si="13"/>
        <v>0</v>
      </c>
      <c r="N129" s="176"/>
      <c r="O129" s="133" t="str">
        <f t="shared" si="11"/>
        <v xml:space="preserve"> </v>
      </c>
      <c r="P129" s="178"/>
    </row>
    <row r="130" spans="1:16" hidden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2"/>
        <v>0</v>
      </c>
      <c r="I130" s="142"/>
      <c r="J130" s="147" t="str">
        <f t="shared" si="10"/>
        <v xml:space="preserve"> </v>
      </c>
      <c r="K130" s="142">
        <v>0</v>
      </c>
      <c r="L130" s="176"/>
      <c r="M130" s="145">
        <f t="shared" si="13"/>
        <v>0</v>
      </c>
      <c r="N130" s="176"/>
      <c r="O130" s="133" t="str">
        <f t="shared" si="11"/>
        <v xml:space="preserve"> </v>
      </c>
      <c r="P130" s="178"/>
    </row>
    <row r="131" spans="1:16" ht="25.5" hidden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2"/>
        <v>0</v>
      </c>
      <c r="I131" s="142"/>
      <c r="J131" s="147" t="str">
        <f t="shared" si="10"/>
        <v xml:space="preserve"> </v>
      </c>
      <c r="K131" s="142">
        <v>0</v>
      </c>
      <c r="L131" s="176"/>
      <c r="M131" s="145">
        <f t="shared" si="13"/>
        <v>0</v>
      </c>
      <c r="N131" s="176"/>
      <c r="O131" s="133" t="str">
        <f t="shared" si="11"/>
        <v xml:space="preserve"> </v>
      </c>
      <c r="P131" s="178"/>
    </row>
    <row r="132" spans="1:16" ht="25.5" hidden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2"/>
        <v>0</v>
      </c>
      <c r="I132" s="142"/>
      <c r="J132" s="147" t="str">
        <f t="shared" si="10"/>
        <v xml:space="preserve"> </v>
      </c>
      <c r="K132" s="142">
        <v>0</v>
      </c>
      <c r="L132" s="176"/>
      <c r="M132" s="145">
        <f t="shared" si="13"/>
        <v>0</v>
      </c>
      <c r="N132" s="176"/>
      <c r="O132" s="133" t="str">
        <f t="shared" si="11"/>
        <v xml:space="preserve"> </v>
      </c>
      <c r="P132" s="178"/>
    </row>
    <row r="133" spans="1:16" hidden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2"/>
        <v>0</v>
      </c>
      <c r="I133" s="142"/>
      <c r="J133" s="147" t="str">
        <f t="shared" si="10"/>
        <v xml:space="preserve"> </v>
      </c>
      <c r="K133" s="142">
        <v>0</v>
      </c>
      <c r="L133" s="176"/>
      <c r="M133" s="145">
        <f t="shared" si="13"/>
        <v>0</v>
      </c>
      <c r="N133" s="176"/>
      <c r="O133" s="133" t="str">
        <f t="shared" si="11"/>
        <v xml:space="preserve"> </v>
      </c>
      <c r="P133" s="178"/>
    </row>
    <row r="134" spans="1:16" hidden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2"/>
        <v>0</v>
      </c>
      <c r="I134" s="142"/>
      <c r="J134" s="147" t="str">
        <f t="shared" si="10"/>
        <v xml:space="preserve"> </v>
      </c>
      <c r="K134" s="142">
        <v>0</v>
      </c>
      <c r="L134" s="176"/>
      <c r="M134" s="145">
        <f t="shared" si="13"/>
        <v>0</v>
      </c>
      <c r="N134" s="176"/>
      <c r="O134" s="133" t="str">
        <f t="shared" si="11"/>
        <v xml:space="preserve"> </v>
      </c>
      <c r="P134" s="178"/>
    </row>
    <row r="135" spans="1:16" ht="25.5" hidden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2"/>
        <v>0</v>
      </c>
      <c r="I135" s="142"/>
      <c r="J135" s="147" t="str">
        <f t="shared" si="10"/>
        <v xml:space="preserve"> </v>
      </c>
      <c r="K135" s="142">
        <v>0</v>
      </c>
      <c r="L135" s="176"/>
      <c r="M135" s="145">
        <f t="shared" si="13"/>
        <v>0</v>
      </c>
      <c r="N135" s="176"/>
      <c r="O135" s="133" t="str">
        <f t="shared" si="11"/>
        <v xml:space="preserve"> </v>
      </c>
      <c r="P135" s="178"/>
    </row>
    <row r="136" spans="1:16" ht="25.5" hidden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2"/>
        <v>0</v>
      </c>
      <c r="I136" s="142"/>
      <c r="J136" s="147" t="str">
        <f t="shared" ref="J136:J199" si="15">IF(H136=0," ",I136/H136)</f>
        <v xml:space="preserve"> </v>
      </c>
      <c r="K136" s="142">
        <v>0</v>
      </c>
      <c r="L136" s="176"/>
      <c r="M136" s="145">
        <f t="shared" si="13"/>
        <v>0</v>
      </c>
      <c r="N136" s="176"/>
      <c r="O136" s="133" t="str">
        <f t="shared" ref="O136:O199" si="16">IF(M136=0," ",N136/M136)</f>
        <v xml:space="preserve"> </v>
      </c>
      <c r="P136" s="178"/>
    </row>
    <row r="137" spans="1:16" ht="25.5" hidden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ref="H137:H200" si="17">SUM(F137:G137)</f>
        <v>0</v>
      </c>
      <c r="I137" s="142"/>
      <c r="J137" s="147" t="str">
        <f t="shared" si="15"/>
        <v xml:space="preserve"> </v>
      </c>
      <c r="K137" s="142">
        <v>0</v>
      </c>
      <c r="L137" s="176"/>
      <c r="M137" s="145">
        <f t="shared" ref="M137:M200" si="18">SUM(K137:L137)</f>
        <v>0</v>
      </c>
      <c r="N137" s="176"/>
      <c r="O137" s="133" t="str">
        <f t="shared" si="16"/>
        <v xml:space="preserve"> </v>
      </c>
      <c r="P137" s="178"/>
    </row>
    <row r="138" spans="1:16" ht="25.5" hidden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7"/>
        <v>0</v>
      </c>
      <c r="I138" s="142"/>
      <c r="J138" s="147" t="str">
        <f t="shared" si="15"/>
        <v xml:space="preserve"> </v>
      </c>
      <c r="K138" s="142">
        <v>0</v>
      </c>
      <c r="L138" s="176"/>
      <c r="M138" s="145">
        <f t="shared" si="18"/>
        <v>0</v>
      </c>
      <c r="N138" s="176"/>
      <c r="O138" s="133" t="str">
        <f t="shared" si="16"/>
        <v xml:space="preserve"> </v>
      </c>
      <c r="P138" s="178"/>
    </row>
    <row r="139" spans="1:16" ht="38.25" hidden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7"/>
        <v>0</v>
      </c>
      <c r="I139" s="142"/>
      <c r="J139" s="147" t="str">
        <f t="shared" si="15"/>
        <v xml:space="preserve"> </v>
      </c>
      <c r="K139" s="142">
        <v>0</v>
      </c>
      <c r="L139" s="176"/>
      <c r="M139" s="145">
        <f t="shared" si="18"/>
        <v>0</v>
      </c>
      <c r="N139" s="176"/>
      <c r="O139" s="133" t="str">
        <f t="shared" si="16"/>
        <v xml:space="preserve"> </v>
      </c>
      <c r="P139" s="178"/>
    </row>
    <row r="140" spans="1:16" hidden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7"/>
        <v>0</v>
      </c>
      <c r="I140" s="142"/>
      <c r="J140" s="147" t="str">
        <f t="shared" si="15"/>
        <v xml:space="preserve"> </v>
      </c>
      <c r="K140" s="142">
        <v>0</v>
      </c>
      <c r="L140" s="176"/>
      <c r="M140" s="145">
        <f t="shared" si="18"/>
        <v>0</v>
      </c>
      <c r="N140" s="176"/>
      <c r="O140" s="133" t="str">
        <f t="shared" si="16"/>
        <v xml:space="preserve"> </v>
      </c>
      <c r="P140" s="178"/>
    </row>
    <row r="141" spans="1:16" hidden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7"/>
        <v>0</v>
      </c>
      <c r="I141" s="142"/>
      <c r="J141" s="147" t="str">
        <f t="shared" si="15"/>
        <v xml:space="preserve"> </v>
      </c>
      <c r="K141" s="142">
        <v>0</v>
      </c>
      <c r="L141" s="176"/>
      <c r="M141" s="145">
        <f t="shared" si="18"/>
        <v>0</v>
      </c>
      <c r="N141" s="176"/>
      <c r="O141" s="133" t="str">
        <f t="shared" si="16"/>
        <v xml:space="preserve"> </v>
      </c>
      <c r="P141" s="178"/>
    </row>
    <row r="142" spans="1:16" hidden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7"/>
        <v>0</v>
      </c>
      <c r="I142" s="142"/>
      <c r="J142" s="147" t="str">
        <f t="shared" si="15"/>
        <v xml:space="preserve"> </v>
      </c>
      <c r="K142" s="142">
        <v>0</v>
      </c>
      <c r="L142" s="176"/>
      <c r="M142" s="145">
        <f t="shared" si="18"/>
        <v>0</v>
      </c>
      <c r="N142" s="176"/>
      <c r="O142" s="133" t="str">
        <f t="shared" si="16"/>
        <v xml:space="preserve"> </v>
      </c>
      <c r="P142" s="178"/>
    </row>
    <row r="143" spans="1:16" hidden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7"/>
        <v>0</v>
      </c>
      <c r="I143" s="142"/>
      <c r="J143" s="147" t="str">
        <f t="shared" si="15"/>
        <v xml:space="preserve"> </v>
      </c>
      <c r="K143" s="142">
        <v>0</v>
      </c>
      <c r="L143" s="176"/>
      <c r="M143" s="145">
        <f t="shared" si="18"/>
        <v>0</v>
      </c>
      <c r="N143" s="176"/>
      <c r="O143" s="133" t="str">
        <f t="shared" si="16"/>
        <v xml:space="preserve"> </v>
      </c>
      <c r="P143" s="178"/>
    </row>
    <row r="144" spans="1:16" hidden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7"/>
        <v>0</v>
      </c>
      <c r="I144" s="142"/>
      <c r="J144" s="147" t="str">
        <f t="shared" si="15"/>
        <v xml:space="preserve"> </v>
      </c>
      <c r="K144" s="142">
        <v>0</v>
      </c>
      <c r="L144" s="176"/>
      <c r="M144" s="145">
        <f t="shared" si="18"/>
        <v>0</v>
      </c>
      <c r="N144" s="176"/>
      <c r="O144" s="133" t="str">
        <f t="shared" si="16"/>
        <v xml:space="preserve"> </v>
      </c>
      <c r="P144" s="178"/>
    </row>
    <row r="145" spans="1:16" hidden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7"/>
        <v>0</v>
      </c>
      <c r="I145" s="142"/>
      <c r="J145" s="147" t="str">
        <f t="shared" si="15"/>
        <v xml:space="preserve"> </v>
      </c>
      <c r="K145" s="142">
        <v>0</v>
      </c>
      <c r="L145" s="176"/>
      <c r="M145" s="145">
        <f t="shared" si="18"/>
        <v>0</v>
      </c>
      <c r="N145" s="176"/>
      <c r="O145" s="133" t="str">
        <f t="shared" si="16"/>
        <v xml:space="preserve"> </v>
      </c>
      <c r="P145" s="178"/>
    </row>
    <row r="146" spans="1:16" hidden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7"/>
        <v>0</v>
      </c>
      <c r="I146" s="142"/>
      <c r="J146" s="147" t="str">
        <f t="shared" si="15"/>
        <v xml:space="preserve"> </v>
      </c>
      <c r="K146" s="142">
        <v>0</v>
      </c>
      <c r="L146" s="176"/>
      <c r="M146" s="145">
        <f t="shared" si="18"/>
        <v>0</v>
      </c>
      <c r="N146" s="176"/>
      <c r="O146" s="133" t="str">
        <f t="shared" si="16"/>
        <v xml:space="preserve"> </v>
      </c>
      <c r="P146" s="178"/>
    </row>
    <row r="147" spans="1:16" hidden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7"/>
        <v>0</v>
      </c>
      <c r="I147" s="142"/>
      <c r="J147" s="147" t="str">
        <f t="shared" si="15"/>
        <v xml:space="preserve"> </v>
      </c>
      <c r="K147" s="142">
        <v>0</v>
      </c>
      <c r="L147" s="176"/>
      <c r="M147" s="145">
        <f t="shared" si="18"/>
        <v>0</v>
      </c>
      <c r="N147" s="176"/>
      <c r="O147" s="133" t="str">
        <f t="shared" si="16"/>
        <v xml:space="preserve"> </v>
      </c>
      <c r="P147" s="178"/>
    </row>
    <row r="148" spans="1:16" hidden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7"/>
        <v>0</v>
      </c>
      <c r="I148" s="142"/>
      <c r="J148" s="147" t="str">
        <f t="shared" si="15"/>
        <v xml:space="preserve"> </v>
      </c>
      <c r="K148" s="142">
        <v>0</v>
      </c>
      <c r="L148" s="176"/>
      <c r="M148" s="145">
        <f t="shared" si="18"/>
        <v>0</v>
      </c>
      <c r="N148" s="176"/>
      <c r="O148" s="133" t="str">
        <f t="shared" si="16"/>
        <v xml:space="preserve"> </v>
      </c>
      <c r="P148" s="178"/>
    </row>
    <row r="149" spans="1:16" hidden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7"/>
        <v>0</v>
      </c>
      <c r="I149" s="142"/>
      <c r="J149" s="147" t="str">
        <f t="shared" si="15"/>
        <v xml:space="preserve"> </v>
      </c>
      <c r="K149" s="142">
        <v>0</v>
      </c>
      <c r="L149" s="176"/>
      <c r="M149" s="145">
        <f t="shared" si="18"/>
        <v>0</v>
      </c>
      <c r="N149" s="176"/>
      <c r="O149" s="133" t="str">
        <f t="shared" si="16"/>
        <v xml:space="preserve"> </v>
      </c>
      <c r="P149" s="178"/>
    </row>
    <row r="150" spans="1:16" ht="25.5" hidden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7"/>
        <v>0</v>
      </c>
      <c r="I150" s="142"/>
      <c r="J150" s="147" t="str">
        <f t="shared" si="15"/>
        <v xml:space="preserve"> </v>
      </c>
      <c r="K150" s="142">
        <v>0</v>
      </c>
      <c r="L150" s="176"/>
      <c r="M150" s="145">
        <f t="shared" si="18"/>
        <v>0</v>
      </c>
      <c r="N150" s="176"/>
      <c r="O150" s="133" t="str">
        <f t="shared" si="16"/>
        <v xml:space="preserve"> </v>
      </c>
      <c r="P150" s="178"/>
    </row>
    <row r="151" spans="1:16" ht="25.5" hidden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7"/>
        <v>0</v>
      </c>
      <c r="I151" s="142"/>
      <c r="J151" s="147" t="str">
        <f t="shared" si="15"/>
        <v xml:space="preserve"> </v>
      </c>
      <c r="K151" s="142">
        <v>0</v>
      </c>
      <c r="L151" s="176"/>
      <c r="M151" s="145">
        <f t="shared" si="18"/>
        <v>0</v>
      </c>
      <c r="N151" s="176"/>
      <c r="O151" s="133" t="str">
        <f t="shared" si="16"/>
        <v xml:space="preserve"> </v>
      </c>
      <c r="P151" s="178"/>
    </row>
    <row r="152" spans="1:16" hidden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7"/>
        <v>0</v>
      </c>
      <c r="I152" s="142"/>
      <c r="J152" s="147" t="str">
        <f t="shared" si="15"/>
        <v xml:space="preserve"> </v>
      </c>
      <c r="K152" s="142">
        <v>0</v>
      </c>
      <c r="L152" s="176"/>
      <c r="M152" s="145">
        <f t="shared" si="18"/>
        <v>0</v>
      </c>
      <c r="N152" s="176"/>
      <c r="O152" s="133" t="str">
        <f t="shared" si="16"/>
        <v xml:space="preserve"> </v>
      </c>
      <c r="P152" s="178"/>
    </row>
    <row r="153" spans="1:16" hidden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7"/>
        <v>0</v>
      </c>
      <c r="I153" s="142"/>
      <c r="J153" s="147" t="str">
        <f t="shared" si="15"/>
        <v xml:space="preserve"> </v>
      </c>
      <c r="K153" s="142">
        <v>0</v>
      </c>
      <c r="L153" s="176"/>
      <c r="M153" s="145">
        <f t="shared" si="18"/>
        <v>0</v>
      </c>
      <c r="N153" s="176"/>
      <c r="O153" s="133" t="str">
        <f t="shared" si="16"/>
        <v xml:space="preserve"> </v>
      </c>
      <c r="P153" s="178"/>
    </row>
    <row r="154" spans="1:16" hidden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7"/>
        <v>0</v>
      </c>
      <c r="I154" s="142"/>
      <c r="J154" s="147" t="str">
        <f t="shared" si="15"/>
        <v xml:space="preserve"> </v>
      </c>
      <c r="K154" s="142">
        <v>0</v>
      </c>
      <c r="L154" s="176"/>
      <c r="M154" s="145">
        <f t="shared" si="18"/>
        <v>0</v>
      </c>
      <c r="N154" s="176"/>
      <c r="O154" s="133" t="str">
        <f t="shared" si="16"/>
        <v xml:space="preserve"> </v>
      </c>
      <c r="P154" s="178"/>
    </row>
    <row r="155" spans="1:16" hidden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7"/>
        <v>0</v>
      </c>
      <c r="I155" s="142"/>
      <c r="J155" s="147" t="str">
        <f t="shared" si="15"/>
        <v xml:space="preserve"> </v>
      </c>
      <c r="K155" s="142">
        <v>0</v>
      </c>
      <c r="L155" s="176"/>
      <c r="M155" s="145">
        <f t="shared" si="18"/>
        <v>0</v>
      </c>
      <c r="N155" s="176"/>
      <c r="O155" s="133" t="str">
        <f t="shared" si="16"/>
        <v xml:space="preserve"> </v>
      </c>
      <c r="P155" s="178"/>
    </row>
    <row r="156" spans="1:16" hidden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7"/>
        <v>0</v>
      </c>
      <c r="I156" s="142"/>
      <c r="J156" s="147" t="str">
        <f t="shared" si="15"/>
        <v xml:space="preserve"> </v>
      </c>
      <c r="K156" s="142">
        <v>0</v>
      </c>
      <c r="L156" s="176"/>
      <c r="M156" s="145">
        <f t="shared" si="18"/>
        <v>0</v>
      </c>
      <c r="N156" s="176"/>
      <c r="O156" s="133" t="str">
        <f t="shared" si="16"/>
        <v xml:space="preserve"> </v>
      </c>
      <c r="P156" s="178"/>
    </row>
    <row r="157" spans="1:16" ht="25.5" hidden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7"/>
        <v>0</v>
      </c>
      <c r="I157" s="142"/>
      <c r="J157" s="147" t="str">
        <f t="shared" si="15"/>
        <v xml:space="preserve"> </v>
      </c>
      <c r="K157" s="142">
        <v>0</v>
      </c>
      <c r="L157" s="176"/>
      <c r="M157" s="145">
        <f t="shared" si="18"/>
        <v>0</v>
      </c>
      <c r="N157" s="176"/>
      <c r="O157" s="133" t="str">
        <f t="shared" si="16"/>
        <v xml:space="preserve"> </v>
      </c>
      <c r="P157" s="178"/>
    </row>
    <row r="158" spans="1:16" hidden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7"/>
        <v>0</v>
      </c>
      <c r="I158" s="142"/>
      <c r="J158" s="147" t="str">
        <f t="shared" si="15"/>
        <v xml:space="preserve"> </v>
      </c>
      <c r="K158" s="142">
        <v>0</v>
      </c>
      <c r="L158" s="176"/>
      <c r="M158" s="145">
        <f t="shared" si="18"/>
        <v>0</v>
      </c>
      <c r="N158" s="176"/>
      <c r="O158" s="133" t="str">
        <f t="shared" si="16"/>
        <v xml:space="preserve"> </v>
      </c>
      <c r="P158" s="178"/>
    </row>
    <row r="159" spans="1:16" hidden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7"/>
        <v>0</v>
      </c>
      <c r="I159" s="142"/>
      <c r="J159" s="147" t="str">
        <f t="shared" si="15"/>
        <v xml:space="preserve"> </v>
      </c>
      <c r="K159" s="142">
        <v>0</v>
      </c>
      <c r="L159" s="176"/>
      <c r="M159" s="145">
        <f t="shared" si="18"/>
        <v>0</v>
      </c>
      <c r="N159" s="176"/>
      <c r="O159" s="133" t="str">
        <f t="shared" si="16"/>
        <v xml:space="preserve"> </v>
      </c>
      <c r="P159" s="178"/>
    </row>
    <row r="160" spans="1:16" hidden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7"/>
        <v>0</v>
      </c>
      <c r="I160" s="142"/>
      <c r="J160" s="147" t="str">
        <f t="shared" si="15"/>
        <v xml:space="preserve"> </v>
      </c>
      <c r="K160" s="142">
        <v>0</v>
      </c>
      <c r="L160" s="176"/>
      <c r="M160" s="145">
        <f t="shared" si="18"/>
        <v>0</v>
      </c>
      <c r="N160" s="176"/>
      <c r="O160" s="133" t="str">
        <f t="shared" si="16"/>
        <v xml:space="preserve"> </v>
      </c>
      <c r="P160" s="178"/>
    </row>
    <row r="161" spans="1:16" hidden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7"/>
        <v>0</v>
      </c>
      <c r="I161" s="142"/>
      <c r="J161" s="147" t="str">
        <f t="shared" si="15"/>
        <v xml:space="preserve"> </v>
      </c>
      <c r="K161" s="142">
        <v>0</v>
      </c>
      <c r="L161" s="176"/>
      <c r="M161" s="145">
        <f t="shared" si="18"/>
        <v>0</v>
      </c>
      <c r="N161" s="176"/>
      <c r="O161" s="133" t="str">
        <f t="shared" si="16"/>
        <v xml:space="preserve"> </v>
      </c>
      <c r="P161" s="178"/>
    </row>
    <row r="162" spans="1:16" hidden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7"/>
        <v>0</v>
      </c>
      <c r="I162" s="142"/>
      <c r="J162" s="147" t="str">
        <f t="shared" si="15"/>
        <v xml:space="preserve"> </v>
      </c>
      <c r="K162" s="142">
        <v>0</v>
      </c>
      <c r="L162" s="176"/>
      <c r="M162" s="145">
        <f t="shared" si="18"/>
        <v>0</v>
      </c>
      <c r="N162" s="176"/>
      <c r="O162" s="133" t="str">
        <f t="shared" si="16"/>
        <v xml:space="preserve"> </v>
      </c>
      <c r="P162" s="178"/>
    </row>
    <row r="163" spans="1:16" hidden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7"/>
        <v>0</v>
      </c>
      <c r="I163" s="142"/>
      <c r="J163" s="147" t="str">
        <f t="shared" si="15"/>
        <v xml:space="preserve"> </v>
      </c>
      <c r="K163" s="142">
        <v>0</v>
      </c>
      <c r="L163" s="176"/>
      <c r="M163" s="145">
        <f t="shared" si="18"/>
        <v>0</v>
      </c>
      <c r="N163" s="176"/>
      <c r="O163" s="133" t="str">
        <f t="shared" si="16"/>
        <v xml:space="preserve"> </v>
      </c>
      <c r="P163" s="178"/>
    </row>
    <row r="164" spans="1:16" hidden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7"/>
        <v>0</v>
      </c>
      <c r="I164" s="142"/>
      <c r="J164" s="147" t="str">
        <f t="shared" si="15"/>
        <v xml:space="preserve"> </v>
      </c>
      <c r="K164" s="142">
        <v>0</v>
      </c>
      <c r="L164" s="176"/>
      <c r="M164" s="145">
        <f t="shared" si="18"/>
        <v>0</v>
      </c>
      <c r="N164" s="176"/>
      <c r="O164" s="133" t="str">
        <f t="shared" si="16"/>
        <v xml:space="preserve"> </v>
      </c>
      <c r="P164" s="178"/>
    </row>
    <row r="165" spans="1:16" hidden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7"/>
        <v>0</v>
      </c>
      <c r="I165" s="142"/>
      <c r="J165" s="147" t="str">
        <f t="shared" si="15"/>
        <v xml:space="preserve"> </v>
      </c>
      <c r="K165" s="142">
        <v>0</v>
      </c>
      <c r="L165" s="176"/>
      <c r="M165" s="145">
        <f t="shared" si="18"/>
        <v>0</v>
      </c>
      <c r="N165" s="176"/>
      <c r="O165" s="133" t="str">
        <f t="shared" si="16"/>
        <v xml:space="preserve"> </v>
      </c>
      <c r="P165" s="178"/>
    </row>
    <row r="166" spans="1:16" hidden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7"/>
        <v>0</v>
      </c>
      <c r="I166" s="142"/>
      <c r="J166" s="147" t="str">
        <f t="shared" si="15"/>
        <v xml:space="preserve"> </v>
      </c>
      <c r="K166" s="142">
        <v>0</v>
      </c>
      <c r="L166" s="176"/>
      <c r="M166" s="145">
        <f t="shared" si="18"/>
        <v>0</v>
      </c>
      <c r="N166" s="176"/>
      <c r="O166" s="133" t="str">
        <f t="shared" si="16"/>
        <v xml:space="preserve"> </v>
      </c>
      <c r="P166" s="178"/>
    </row>
    <row r="167" spans="1:16" hidden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7"/>
        <v>0</v>
      </c>
      <c r="I167" s="142"/>
      <c r="J167" s="147" t="str">
        <f t="shared" si="15"/>
        <v xml:space="preserve"> </v>
      </c>
      <c r="K167" s="142">
        <v>0</v>
      </c>
      <c r="L167" s="176"/>
      <c r="M167" s="145">
        <f t="shared" si="18"/>
        <v>0</v>
      </c>
      <c r="N167" s="176"/>
      <c r="O167" s="133" t="str">
        <f t="shared" si="16"/>
        <v xml:space="preserve"> </v>
      </c>
      <c r="P167" s="178"/>
    </row>
    <row r="168" spans="1:16" hidden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7"/>
        <v>0</v>
      </c>
      <c r="I168" s="142"/>
      <c r="J168" s="147" t="str">
        <f t="shared" si="15"/>
        <v xml:space="preserve"> </v>
      </c>
      <c r="K168" s="142">
        <v>0</v>
      </c>
      <c r="L168" s="176"/>
      <c r="M168" s="145">
        <f t="shared" si="18"/>
        <v>0</v>
      </c>
      <c r="N168" s="176"/>
      <c r="O168" s="133" t="str">
        <f t="shared" si="16"/>
        <v xml:space="preserve"> </v>
      </c>
      <c r="P168" s="178"/>
    </row>
    <row r="169" spans="1:16" ht="25.5" hidden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7"/>
        <v>0</v>
      </c>
      <c r="I169" s="142"/>
      <c r="J169" s="147" t="str">
        <f t="shared" si="15"/>
        <v xml:space="preserve"> </v>
      </c>
      <c r="K169" s="142">
        <v>0</v>
      </c>
      <c r="L169" s="176"/>
      <c r="M169" s="145">
        <f t="shared" si="18"/>
        <v>0</v>
      </c>
      <c r="N169" s="176"/>
      <c r="O169" s="133" t="str">
        <f t="shared" si="16"/>
        <v xml:space="preserve"> </v>
      </c>
      <c r="P169" s="178"/>
    </row>
    <row r="170" spans="1:16" hidden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7"/>
        <v>0</v>
      </c>
      <c r="I170" s="142"/>
      <c r="J170" s="147" t="str">
        <f t="shared" si="15"/>
        <v xml:space="preserve"> </v>
      </c>
      <c r="K170" s="142">
        <v>0</v>
      </c>
      <c r="L170" s="176"/>
      <c r="M170" s="145">
        <f t="shared" si="18"/>
        <v>0</v>
      </c>
      <c r="N170" s="176"/>
      <c r="O170" s="133" t="str">
        <f t="shared" si="16"/>
        <v xml:space="preserve"> </v>
      </c>
      <c r="P170" s="178"/>
    </row>
    <row r="171" spans="1:16" hidden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7"/>
        <v>0</v>
      </c>
      <c r="I171" s="142"/>
      <c r="J171" s="147" t="str">
        <f t="shared" si="15"/>
        <v xml:space="preserve"> </v>
      </c>
      <c r="K171" s="142">
        <v>0</v>
      </c>
      <c r="L171" s="176"/>
      <c r="M171" s="145">
        <f t="shared" si="18"/>
        <v>0</v>
      </c>
      <c r="N171" s="176"/>
      <c r="O171" s="133" t="str">
        <f t="shared" si="16"/>
        <v xml:space="preserve"> </v>
      </c>
      <c r="P171" s="178"/>
    </row>
    <row r="172" spans="1:16" hidden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7"/>
        <v>0</v>
      </c>
      <c r="I172" s="142"/>
      <c r="J172" s="147" t="str">
        <f t="shared" si="15"/>
        <v xml:space="preserve"> </v>
      </c>
      <c r="K172" s="142">
        <v>0</v>
      </c>
      <c r="L172" s="176"/>
      <c r="M172" s="145">
        <f t="shared" si="18"/>
        <v>0</v>
      </c>
      <c r="N172" s="176"/>
      <c r="O172" s="133" t="str">
        <f t="shared" si="16"/>
        <v xml:space="preserve"> </v>
      </c>
      <c r="P172" s="178"/>
    </row>
    <row r="173" spans="1:16" hidden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7"/>
        <v>0</v>
      </c>
      <c r="I173" s="142"/>
      <c r="J173" s="147" t="str">
        <f t="shared" si="15"/>
        <v xml:space="preserve"> </v>
      </c>
      <c r="K173" s="142">
        <v>0</v>
      </c>
      <c r="L173" s="176"/>
      <c r="M173" s="145">
        <f t="shared" si="18"/>
        <v>0</v>
      </c>
      <c r="N173" s="176"/>
      <c r="O173" s="133" t="str">
        <f t="shared" si="16"/>
        <v xml:space="preserve"> </v>
      </c>
      <c r="P173" s="178"/>
    </row>
    <row r="174" spans="1:16" hidden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7"/>
        <v>0</v>
      </c>
      <c r="I174" s="142"/>
      <c r="J174" s="147" t="str">
        <f t="shared" si="15"/>
        <v xml:space="preserve"> </v>
      </c>
      <c r="K174" s="142">
        <v>0</v>
      </c>
      <c r="L174" s="176"/>
      <c r="M174" s="145">
        <f t="shared" si="18"/>
        <v>0</v>
      </c>
      <c r="N174" s="176"/>
      <c r="O174" s="133" t="str">
        <f t="shared" si="16"/>
        <v xml:space="preserve"> </v>
      </c>
      <c r="P174" s="178"/>
    </row>
    <row r="175" spans="1:16" hidden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7"/>
        <v>0</v>
      </c>
      <c r="I175" s="142"/>
      <c r="J175" s="147" t="str">
        <f t="shared" si="15"/>
        <v xml:space="preserve"> </v>
      </c>
      <c r="K175" s="142">
        <v>0</v>
      </c>
      <c r="L175" s="176"/>
      <c r="M175" s="145">
        <f t="shared" si="18"/>
        <v>0</v>
      </c>
      <c r="N175" s="176"/>
      <c r="O175" s="133" t="str">
        <f t="shared" si="16"/>
        <v xml:space="preserve"> </v>
      </c>
      <c r="P175" s="178"/>
    </row>
    <row r="176" spans="1:16" hidden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7"/>
        <v>0</v>
      </c>
      <c r="I176" s="142"/>
      <c r="J176" s="147" t="str">
        <f t="shared" si="15"/>
        <v xml:space="preserve"> </v>
      </c>
      <c r="K176" s="142">
        <v>0</v>
      </c>
      <c r="L176" s="176"/>
      <c r="M176" s="145">
        <f t="shared" si="18"/>
        <v>0</v>
      </c>
      <c r="N176" s="176"/>
      <c r="O176" s="133" t="str">
        <f t="shared" si="16"/>
        <v xml:space="preserve"> </v>
      </c>
      <c r="P176" s="178"/>
    </row>
    <row r="177" spans="1:16" ht="38.25" hidden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7"/>
        <v>0</v>
      </c>
      <c r="I177" s="142"/>
      <c r="J177" s="147" t="str">
        <f t="shared" si="15"/>
        <v xml:space="preserve"> </v>
      </c>
      <c r="K177" s="142">
        <v>0</v>
      </c>
      <c r="L177" s="176"/>
      <c r="M177" s="145">
        <f t="shared" si="18"/>
        <v>0</v>
      </c>
      <c r="N177" s="176"/>
      <c r="O177" s="133" t="str">
        <f t="shared" si="16"/>
        <v xml:space="preserve"> </v>
      </c>
      <c r="P177" s="178"/>
    </row>
    <row r="178" spans="1:16" hidden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7"/>
        <v>0</v>
      </c>
      <c r="I178" s="142"/>
      <c r="J178" s="147" t="str">
        <f t="shared" si="15"/>
        <v xml:space="preserve"> </v>
      </c>
      <c r="K178" s="142">
        <v>0</v>
      </c>
      <c r="L178" s="176"/>
      <c r="M178" s="145">
        <f t="shared" si="18"/>
        <v>0</v>
      </c>
      <c r="N178" s="176"/>
      <c r="O178" s="133" t="str">
        <f t="shared" si="16"/>
        <v xml:space="preserve"> </v>
      </c>
      <c r="P178" s="178"/>
    </row>
    <row r="179" spans="1:16" hidden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si="17"/>
        <v>0</v>
      </c>
      <c r="I179" s="142"/>
      <c r="J179" s="147" t="str">
        <f t="shared" si="15"/>
        <v xml:space="preserve"> </v>
      </c>
      <c r="K179" s="142">
        <v>0</v>
      </c>
      <c r="L179" s="176"/>
      <c r="M179" s="145">
        <f t="shared" si="18"/>
        <v>0</v>
      </c>
      <c r="N179" s="176"/>
      <c r="O179" s="133" t="str">
        <f t="shared" si="16"/>
        <v xml:space="preserve"> </v>
      </c>
      <c r="P179" s="178"/>
    </row>
    <row r="180" spans="1:16" hidden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7"/>
        <v>0</v>
      </c>
      <c r="I180" s="142"/>
      <c r="J180" s="147" t="str">
        <f t="shared" si="15"/>
        <v xml:space="preserve"> </v>
      </c>
      <c r="K180" s="142">
        <v>0</v>
      </c>
      <c r="L180" s="176"/>
      <c r="M180" s="145">
        <f t="shared" si="18"/>
        <v>0</v>
      </c>
      <c r="N180" s="176"/>
      <c r="O180" s="133" t="str">
        <f t="shared" si="16"/>
        <v xml:space="preserve"> </v>
      </c>
      <c r="P180" s="178"/>
    </row>
    <row r="181" spans="1:16" hidden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7"/>
        <v>0</v>
      </c>
      <c r="I181" s="142"/>
      <c r="J181" s="147" t="str">
        <f t="shared" si="15"/>
        <v xml:space="preserve"> </v>
      </c>
      <c r="K181" s="142">
        <v>0</v>
      </c>
      <c r="L181" s="176"/>
      <c r="M181" s="145">
        <f t="shared" si="18"/>
        <v>0</v>
      </c>
      <c r="N181" s="176"/>
      <c r="O181" s="133" t="str">
        <f t="shared" si="16"/>
        <v xml:space="preserve"> </v>
      </c>
      <c r="P181" s="178"/>
    </row>
    <row r="182" spans="1:16" ht="38.25" hidden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7"/>
        <v>0</v>
      </c>
      <c r="I182" s="142"/>
      <c r="J182" s="147" t="str">
        <f t="shared" si="15"/>
        <v xml:space="preserve"> </v>
      </c>
      <c r="K182" s="142">
        <v>0</v>
      </c>
      <c r="L182" s="176"/>
      <c r="M182" s="145">
        <f t="shared" si="18"/>
        <v>0</v>
      </c>
      <c r="N182" s="176"/>
      <c r="O182" s="133" t="str">
        <f t="shared" si="16"/>
        <v xml:space="preserve"> </v>
      </c>
      <c r="P182" s="178"/>
    </row>
    <row r="183" spans="1:16" hidden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7"/>
        <v>0</v>
      </c>
      <c r="I183" s="142"/>
      <c r="J183" s="147" t="str">
        <f t="shared" si="15"/>
        <v xml:space="preserve"> </v>
      </c>
      <c r="K183" s="142">
        <v>0</v>
      </c>
      <c r="L183" s="176"/>
      <c r="M183" s="145">
        <f t="shared" si="18"/>
        <v>0</v>
      </c>
      <c r="N183" s="176"/>
      <c r="O183" s="133" t="str">
        <f t="shared" si="16"/>
        <v xml:space="preserve"> </v>
      </c>
      <c r="P183" s="178"/>
    </row>
    <row r="184" spans="1:16" hidden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7"/>
        <v>0</v>
      </c>
      <c r="I184" s="142"/>
      <c r="J184" s="147" t="str">
        <f t="shared" si="15"/>
        <v xml:space="preserve"> </v>
      </c>
      <c r="K184" s="142">
        <v>0</v>
      </c>
      <c r="L184" s="176"/>
      <c r="M184" s="145">
        <f t="shared" si="18"/>
        <v>0</v>
      </c>
      <c r="N184" s="176"/>
      <c r="O184" s="133" t="str">
        <f t="shared" si="16"/>
        <v xml:space="preserve"> </v>
      </c>
      <c r="P184" s="178"/>
    </row>
    <row r="185" spans="1:16" hidden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7"/>
        <v>0</v>
      </c>
      <c r="I185" s="142"/>
      <c r="J185" s="147" t="str">
        <f t="shared" si="15"/>
        <v xml:space="preserve"> </v>
      </c>
      <c r="K185" s="142">
        <v>0</v>
      </c>
      <c r="L185" s="176"/>
      <c r="M185" s="145">
        <f t="shared" si="18"/>
        <v>0</v>
      </c>
      <c r="N185" s="176"/>
      <c r="O185" s="133" t="str">
        <f t="shared" si="16"/>
        <v xml:space="preserve"> </v>
      </c>
      <c r="P185" s="178"/>
    </row>
    <row r="186" spans="1:16" hidden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7"/>
        <v>0</v>
      </c>
      <c r="I186" s="142"/>
      <c r="J186" s="147" t="str">
        <f t="shared" si="15"/>
        <v xml:space="preserve"> </v>
      </c>
      <c r="K186" s="142">
        <v>0</v>
      </c>
      <c r="L186" s="176"/>
      <c r="M186" s="145">
        <f t="shared" si="18"/>
        <v>0</v>
      </c>
      <c r="N186" s="176"/>
      <c r="O186" s="133" t="str">
        <f t="shared" si="16"/>
        <v xml:space="preserve"> </v>
      </c>
      <c r="P186" s="178"/>
    </row>
    <row r="187" spans="1:16" hidden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7"/>
        <v>0</v>
      </c>
      <c r="I187" s="142"/>
      <c r="J187" s="147" t="str">
        <f t="shared" si="15"/>
        <v xml:space="preserve"> </v>
      </c>
      <c r="K187" s="142">
        <v>0</v>
      </c>
      <c r="L187" s="176"/>
      <c r="M187" s="145">
        <f t="shared" si="18"/>
        <v>0</v>
      </c>
      <c r="N187" s="176"/>
      <c r="O187" s="133" t="str">
        <f t="shared" si="16"/>
        <v xml:space="preserve"> </v>
      </c>
      <c r="P187" s="178"/>
    </row>
    <row r="188" spans="1:16" ht="25.5" hidden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7"/>
        <v>0</v>
      </c>
      <c r="I188" s="142"/>
      <c r="J188" s="147" t="str">
        <f t="shared" si="15"/>
        <v xml:space="preserve"> </v>
      </c>
      <c r="K188" s="142">
        <v>0</v>
      </c>
      <c r="L188" s="176"/>
      <c r="M188" s="145">
        <f t="shared" si="18"/>
        <v>0</v>
      </c>
      <c r="N188" s="176"/>
      <c r="O188" s="133" t="str">
        <f t="shared" si="16"/>
        <v xml:space="preserve"> </v>
      </c>
      <c r="P188" s="178"/>
    </row>
    <row r="189" spans="1:16" hidden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7"/>
        <v>0</v>
      </c>
      <c r="I189" s="142"/>
      <c r="J189" s="147" t="str">
        <f t="shared" si="15"/>
        <v xml:space="preserve"> </v>
      </c>
      <c r="K189" s="142">
        <v>0</v>
      </c>
      <c r="L189" s="176"/>
      <c r="M189" s="145">
        <f t="shared" si="18"/>
        <v>0</v>
      </c>
      <c r="N189" s="176"/>
      <c r="O189" s="133" t="str">
        <f t="shared" si="16"/>
        <v xml:space="preserve"> </v>
      </c>
      <c r="P189" s="178"/>
    </row>
    <row r="190" spans="1:16" hidden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7"/>
        <v>0</v>
      </c>
      <c r="I190" s="142"/>
      <c r="J190" s="147" t="str">
        <f t="shared" si="15"/>
        <v xml:space="preserve"> </v>
      </c>
      <c r="K190" s="142">
        <v>0</v>
      </c>
      <c r="L190" s="176"/>
      <c r="M190" s="145">
        <f t="shared" si="18"/>
        <v>0</v>
      </c>
      <c r="N190" s="176"/>
      <c r="O190" s="133" t="str">
        <f t="shared" si="16"/>
        <v xml:space="preserve"> </v>
      </c>
      <c r="P190" s="178"/>
    </row>
    <row r="191" spans="1:16" hidden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7"/>
        <v>0</v>
      </c>
      <c r="I191" s="142"/>
      <c r="J191" s="147" t="str">
        <f t="shared" si="15"/>
        <v xml:space="preserve"> </v>
      </c>
      <c r="K191" s="142">
        <v>0</v>
      </c>
      <c r="L191" s="176"/>
      <c r="M191" s="145">
        <f t="shared" si="18"/>
        <v>0</v>
      </c>
      <c r="N191" s="176"/>
      <c r="O191" s="133" t="str">
        <f t="shared" si="16"/>
        <v xml:space="preserve"> </v>
      </c>
      <c r="P191" s="178"/>
    </row>
    <row r="192" spans="1:16" hidden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7"/>
        <v>0</v>
      </c>
      <c r="I192" s="142"/>
      <c r="J192" s="147" t="str">
        <f t="shared" si="15"/>
        <v xml:space="preserve"> </v>
      </c>
      <c r="K192" s="142">
        <v>0</v>
      </c>
      <c r="L192" s="176"/>
      <c r="M192" s="145">
        <f t="shared" si="18"/>
        <v>0</v>
      </c>
      <c r="N192" s="176"/>
      <c r="O192" s="133" t="str">
        <f t="shared" si="16"/>
        <v xml:space="preserve"> </v>
      </c>
      <c r="P192" s="178"/>
    </row>
    <row r="193" spans="1:16" ht="25.5" hidden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7"/>
        <v>0</v>
      </c>
      <c r="I193" s="142"/>
      <c r="J193" s="147" t="str">
        <f t="shared" si="15"/>
        <v xml:space="preserve"> </v>
      </c>
      <c r="K193" s="142">
        <v>0</v>
      </c>
      <c r="L193" s="176"/>
      <c r="M193" s="145">
        <f t="shared" si="18"/>
        <v>0</v>
      </c>
      <c r="N193" s="176"/>
      <c r="O193" s="133" t="str">
        <f t="shared" si="16"/>
        <v xml:space="preserve"> </v>
      </c>
      <c r="P193" s="178"/>
    </row>
    <row r="194" spans="1:16" ht="25.5" hidden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7"/>
        <v>0</v>
      </c>
      <c r="I194" s="142"/>
      <c r="J194" s="147" t="str">
        <f t="shared" si="15"/>
        <v xml:space="preserve"> </v>
      </c>
      <c r="K194" s="142">
        <v>0</v>
      </c>
      <c r="L194" s="176"/>
      <c r="M194" s="145">
        <f t="shared" si="18"/>
        <v>0</v>
      </c>
      <c r="N194" s="176"/>
      <c r="O194" s="133" t="str">
        <f t="shared" si="16"/>
        <v xml:space="preserve"> </v>
      </c>
      <c r="P194" s="178"/>
    </row>
    <row r="195" spans="1:16" hidden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7"/>
        <v>0</v>
      </c>
      <c r="I195" s="142"/>
      <c r="J195" s="147" t="str">
        <f t="shared" si="15"/>
        <v xml:space="preserve"> </v>
      </c>
      <c r="K195" s="142">
        <v>0</v>
      </c>
      <c r="L195" s="176"/>
      <c r="M195" s="145">
        <f t="shared" si="18"/>
        <v>0</v>
      </c>
      <c r="N195" s="176"/>
      <c r="O195" s="133" t="str">
        <f t="shared" si="16"/>
        <v xml:space="preserve"> </v>
      </c>
      <c r="P195" s="178"/>
    </row>
    <row r="196" spans="1:16" ht="25.5" hidden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7"/>
        <v>0</v>
      </c>
      <c r="I196" s="142"/>
      <c r="J196" s="147" t="str">
        <f t="shared" si="15"/>
        <v xml:space="preserve"> </v>
      </c>
      <c r="K196" s="142">
        <v>0</v>
      </c>
      <c r="L196" s="176"/>
      <c r="M196" s="145">
        <f t="shared" si="18"/>
        <v>0</v>
      </c>
      <c r="N196" s="176"/>
      <c r="O196" s="133" t="str">
        <f t="shared" si="16"/>
        <v xml:space="preserve"> </v>
      </c>
      <c r="P196" s="178"/>
    </row>
    <row r="197" spans="1:16" hidden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7"/>
        <v>0</v>
      </c>
      <c r="I197" s="142"/>
      <c r="J197" s="147" t="str">
        <f t="shared" si="15"/>
        <v xml:space="preserve"> </v>
      </c>
      <c r="K197" s="142">
        <v>0</v>
      </c>
      <c r="L197" s="176"/>
      <c r="M197" s="145">
        <f t="shared" si="18"/>
        <v>0</v>
      </c>
      <c r="N197" s="176"/>
      <c r="O197" s="133" t="str">
        <f t="shared" si="16"/>
        <v xml:space="preserve"> </v>
      </c>
      <c r="P197" s="178"/>
    </row>
    <row r="198" spans="1:16" hidden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7"/>
        <v>0</v>
      </c>
      <c r="I198" s="142"/>
      <c r="J198" s="147" t="str">
        <f t="shared" si="15"/>
        <v xml:space="preserve"> </v>
      </c>
      <c r="K198" s="142">
        <v>0</v>
      </c>
      <c r="L198" s="176"/>
      <c r="M198" s="145">
        <f t="shared" si="18"/>
        <v>0</v>
      </c>
      <c r="N198" s="176"/>
      <c r="O198" s="133" t="str">
        <f t="shared" si="16"/>
        <v xml:space="preserve"> </v>
      </c>
      <c r="P198" s="178"/>
    </row>
    <row r="199" spans="1:16" hidden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7"/>
        <v>0</v>
      </c>
      <c r="I199" s="142"/>
      <c r="J199" s="147" t="str">
        <f t="shared" si="15"/>
        <v xml:space="preserve"> </v>
      </c>
      <c r="K199" s="142">
        <v>0</v>
      </c>
      <c r="L199" s="176"/>
      <c r="M199" s="145">
        <f t="shared" si="18"/>
        <v>0</v>
      </c>
      <c r="N199" s="176"/>
      <c r="O199" s="133" t="str">
        <f t="shared" si="16"/>
        <v xml:space="preserve"> </v>
      </c>
      <c r="P199" s="178"/>
    </row>
    <row r="200" spans="1:16" hidden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7"/>
        <v>0</v>
      </c>
      <c r="I200" s="142"/>
      <c r="J200" s="147" t="str">
        <f t="shared" ref="J200:J263" si="19">IF(H200=0," ",I200/H200)</f>
        <v xml:space="preserve"> </v>
      </c>
      <c r="K200" s="142">
        <v>0</v>
      </c>
      <c r="L200" s="176"/>
      <c r="M200" s="145">
        <f t="shared" si="18"/>
        <v>0</v>
      </c>
      <c r="N200" s="176"/>
      <c r="O200" s="133" t="str">
        <f t="shared" ref="O200:O263" si="20">IF(M200=0," ",N200/M200)</f>
        <v xml:space="preserve"> </v>
      </c>
      <c r="P200" s="178"/>
    </row>
    <row r="201" spans="1:16" hidden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ref="H201:H213" si="21">SUM(F201:G201)</f>
        <v>0</v>
      </c>
      <c r="I201" s="142"/>
      <c r="J201" s="147" t="str">
        <f t="shared" si="19"/>
        <v xml:space="preserve"> </v>
      </c>
      <c r="K201" s="142">
        <v>0</v>
      </c>
      <c r="L201" s="176"/>
      <c r="M201" s="145">
        <f t="shared" ref="M201:M264" si="22">SUM(K201:L201)</f>
        <v>0</v>
      </c>
      <c r="N201" s="176"/>
      <c r="O201" s="133" t="str">
        <f t="shared" si="20"/>
        <v xml:space="preserve"> </v>
      </c>
      <c r="P201" s="178"/>
    </row>
    <row r="202" spans="1:16" hidden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21"/>
        <v>0</v>
      </c>
      <c r="I202" s="142"/>
      <c r="J202" s="147" t="str">
        <f t="shared" si="19"/>
        <v xml:space="preserve"> </v>
      </c>
      <c r="K202" s="142">
        <v>0</v>
      </c>
      <c r="L202" s="176"/>
      <c r="M202" s="145">
        <f t="shared" si="22"/>
        <v>0</v>
      </c>
      <c r="N202" s="176"/>
      <c r="O202" s="133" t="str">
        <f t="shared" si="20"/>
        <v xml:space="preserve"> </v>
      </c>
      <c r="P202" s="178"/>
    </row>
    <row r="203" spans="1:16" hidden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21"/>
        <v>0</v>
      </c>
      <c r="I203" s="142"/>
      <c r="J203" s="147" t="str">
        <f t="shared" si="19"/>
        <v xml:space="preserve"> </v>
      </c>
      <c r="K203" s="142">
        <v>0</v>
      </c>
      <c r="L203" s="176"/>
      <c r="M203" s="145">
        <f t="shared" si="22"/>
        <v>0</v>
      </c>
      <c r="N203" s="176"/>
      <c r="O203" s="133" t="str">
        <f t="shared" si="20"/>
        <v xml:space="preserve"> </v>
      </c>
      <c r="P203" s="178"/>
    </row>
    <row r="204" spans="1:16" hidden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21"/>
        <v>0</v>
      </c>
      <c r="I204" s="142"/>
      <c r="J204" s="147" t="str">
        <f t="shared" si="19"/>
        <v xml:space="preserve"> </v>
      </c>
      <c r="K204" s="142">
        <v>0</v>
      </c>
      <c r="L204" s="176"/>
      <c r="M204" s="145">
        <f t="shared" si="22"/>
        <v>0</v>
      </c>
      <c r="N204" s="176"/>
      <c r="O204" s="133" t="str">
        <f t="shared" si="20"/>
        <v xml:space="preserve"> </v>
      </c>
      <c r="P204" s="178"/>
    </row>
    <row r="205" spans="1:16" hidden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21"/>
        <v>0</v>
      </c>
      <c r="I205" s="142"/>
      <c r="J205" s="147" t="str">
        <f t="shared" si="19"/>
        <v xml:space="preserve"> </v>
      </c>
      <c r="K205" s="142">
        <v>0</v>
      </c>
      <c r="L205" s="176"/>
      <c r="M205" s="145">
        <f t="shared" si="22"/>
        <v>0</v>
      </c>
      <c r="N205" s="176"/>
      <c r="O205" s="133" t="str">
        <f t="shared" si="20"/>
        <v xml:space="preserve"> </v>
      </c>
      <c r="P205" s="178"/>
    </row>
    <row r="206" spans="1:16" ht="25.5" hidden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21"/>
        <v>0</v>
      </c>
      <c r="I206" s="142"/>
      <c r="J206" s="147" t="str">
        <f t="shared" si="19"/>
        <v xml:space="preserve"> </v>
      </c>
      <c r="K206" s="142">
        <v>0</v>
      </c>
      <c r="L206" s="176"/>
      <c r="M206" s="145">
        <f t="shared" si="22"/>
        <v>0</v>
      </c>
      <c r="N206" s="176"/>
      <c r="O206" s="133" t="str">
        <f t="shared" si="20"/>
        <v xml:space="preserve"> </v>
      </c>
      <c r="P206" s="178"/>
    </row>
    <row r="207" spans="1:16" ht="25.5" hidden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21"/>
        <v>0</v>
      </c>
      <c r="I207" s="142"/>
      <c r="J207" s="147" t="str">
        <f t="shared" si="19"/>
        <v xml:space="preserve"> </v>
      </c>
      <c r="K207" s="142">
        <v>0</v>
      </c>
      <c r="L207" s="176"/>
      <c r="M207" s="145">
        <f t="shared" si="22"/>
        <v>0</v>
      </c>
      <c r="N207" s="176"/>
      <c r="O207" s="133" t="str">
        <f t="shared" si="20"/>
        <v xml:space="preserve"> </v>
      </c>
      <c r="P207" s="178"/>
    </row>
    <row r="208" spans="1:16" ht="25.5" hidden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21"/>
        <v>0</v>
      </c>
      <c r="I208" s="142"/>
      <c r="J208" s="147" t="str">
        <f t="shared" si="19"/>
        <v xml:space="preserve"> </v>
      </c>
      <c r="K208" s="142">
        <v>0</v>
      </c>
      <c r="L208" s="176"/>
      <c r="M208" s="145">
        <f t="shared" si="22"/>
        <v>0</v>
      </c>
      <c r="N208" s="176"/>
      <c r="O208" s="133" t="str">
        <f t="shared" si="20"/>
        <v xml:space="preserve"> </v>
      </c>
      <c r="P208" s="178"/>
    </row>
    <row r="209" spans="1:16" hidden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21"/>
        <v>0</v>
      </c>
      <c r="I209" s="142"/>
      <c r="J209" s="147" t="str">
        <f t="shared" si="19"/>
        <v xml:space="preserve"> </v>
      </c>
      <c r="K209" s="142">
        <v>0</v>
      </c>
      <c r="L209" s="176"/>
      <c r="M209" s="145">
        <f t="shared" si="22"/>
        <v>0</v>
      </c>
      <c r="N209" s="176"/>
      <c r="O209" s="133" t="str">
        <f t="shared" si="20"/>
        <v xml:space="preserve"> </v>
      </c>
      <c r="P209" s="178"/>
    </row>
    <row r="210" spans="1:16" hidden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21"/>
        <v>0</v>
      </c>
      <c r="I210" s="142"/>
      <c r="J210" s="147" t="str">
        <f t="shared" si="19"/>
        <v xml:space="preserve"> </v>
      </c>
      <c r="K210" s="142">
        <v>0</v>
      </c>
      <c r="L210" s="176"/>
      <c r="M210" s="145">
        <f t="shared" si="22"/>
        <v>0</v>
      </c>
      <c r="N210" s="176"/>
      <c r="O210" s="133" t="str">
        <f t="shared" si="20"/>
        <v xml:space="preserve"> </v>
      </c>
      <c r="P210" s="178"/>
    </row>
    <row r="211" spans="1:16" hidden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21"/>
        <v>0</v>
      </c>
      <c r="I211" s="142"/>
      <c r="J211" s="147" t="str">
        <f t="shared" si="19"/>
        <v xml:space="preserve"> </v>
      </c>
      <c r="K211" s="142">
        <v>0</v>
      </c>
      <c r="L211" s="176"/>
      <c r="M211" s="145">
        <f t="shared" si="22"/>
        <v>0</v>
      </c>
      <c r="N211" s="176"/>
      <c r="O211" s="133" t="str">
        <f t="shared" si="20"/>
        <v xml:space="preserve"> </v>
      </c>
      <c r="P211" s="178"/>
    </row>
    <row r="212" spans="1:16" ht="51" hidden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21"/>
        <v>0</v>
      </c>
      <c r="I212" s="142"/>
      <c r="J212" s="147" t="str">
        <f t="shared" si="19"/>
        <v xml:space="preserve"> </v>
      </c>
      <c r="K212" s="142">
        <v>0</v>
      </c>
      <c r="L212" s="176"/>
      <c r="M212" s="145">
        <f t="shared" si="22"/>
        <v>0</v>
      </c>
      <c r="N212" s="176"/>
      <c r="O212" s="133" t="str">
        <f t="shared" si="20"/>
        <v xml:space="preserve"> </v>
      </c>
      <c r="P212" s="178"/>
    </row>
    <row r="213" spans="1:16" hidden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21"/>
        <v>0</v>
      </c>
      <c r="I213" s="142"/>
      <c r="J213" s="147" t="str">
        <f t="shared" si="19"/>
        <v xml:space="preserve"> </v>
      </c>
      <c r="K213" s="142">
        <v>0</v>
      </c>
      <c r="L213" s="176"/>
      <c r="M213" s="145">
        <f t="shared" si="22"/>
        <v>0</v>
      </c>
      <c r="N213" s="176"/>
      <c r="O213" s="133" t="str">
        <f t="shared" si="20"/>
        <v xml:space="preserve"> </v>
      </c>
      <c r="P213" s="178"/>
    </row>
    <row r="214" spans="1:16" ht="25.5" hidden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H214" si="23">F185+F186+F189+F191+F198+F199+F200+F201+F205+F210</f>
        <v>0</v>
      </c>
      <c r="G214" s="146">
        <f t="shared" si="23"/>
        <v>0</v>
      </c>
      <c r="H214" s="146">
        <f t="shared" si="23"/>
        <v>0</v>
      </c>
      <c r="I214" s="142"/>
      <c r="J214" s="146" t="e">
        <f t="shared" ref="J214:M214" si="24">J185+J186+J189+J191+J198+J199+J200+J201+J205+J210</f>
        <v>#VALUE!</v>
      </c>
      <c r="K214" s="146">
        <f t="shared" si="24"/>
        <v>0</v>
      </c>
      <c r="L214" s="146">
        <f t="shared" si="24"/>
        <v>0</v>
      </c>
      <c r="M214" s="146">
        <f t="shared" si="24"/>
        <v>0</v>
      </c>
      <c r="N214" s="176"/>
      <c r="O214" s="133" t="str">
        <f t="shared" si="20"/>
        <v xml:space="preserve"> </v>
      </c>
      <c r="P214" s="178"/>
    </row>
    <row r="215" spans="1:16" hidden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5">SUM(F215:G215)</f>
        <v>0</v>
      </c>
      <c r="I215" s="142"/>
      <c r="J215" s="147" t="str">
        <f t="shared" si="19"/>
        <v xml:space="preserve"> </v>
      </c>
      <c r="K215" s="142">
        <v>0</v>
      </c>
      <c r="L215" s="176"/>
      <c r="M215" s="145">
        <f t="shared" si="22"/>
        <v>0</v>
      </c>
      <c r="N215" s="176"/>
      <c r="O215" s="133" t="str">
        <f t="shared" si="20"/>
        <v xml:space="preserve"> </v>
      </c>
      <c r="P215" s="178"/>
    </row>
    <row r="216" spans="1:16" ht="25.5" hidden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5"/>
        <v>0</v>
      </c>
      <c r="I216" s="142"/>
      <c r="J216" s="147" t="str">
        <f t="shared" si="19"/>
        <v xml:space="preserve"> </v>
      </c>
      <c r="K216" s="142">
        <v>0</v>
      </c>
      <c r="L216" s="176"/>
      <c r="M216" s="145">
        <f t="shared" si="22"/>
        <v>0</v>
      </c>
      <c r="N216" s="176"/>
      <c r="O216" s="133" t="str">
        <f t="shared" si="20"/>
        <v xml:space="preserve"> </v>
      </c>
      <c r="P216" s="178"/>
    </row>
    <row r="217" spans="1:16" hidden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5"/>
        <v>0</v>
      </c>
      <c r="I217" s="142"/>
      <c r="J217" s="147" t="str">
        <f t="shared" si="19"/>
        <v xml:space="preserve"> </v>
      </c>
      <c r="K217" s="142">
        <v>0</v>
      </c>
      <c r="L217" s="176"/>
      <c r="M217" s="145">
        <f t="shared" si="22"/>
        <v>0</v>
      </c>
      <c r="N217" s="176"/>
      <c r="O217" s="133" t="str">
        <f t="shared" si="20"/>
        <v xml:space="preserve"> </v>
      </c>
      <c r="P217" s="178"/>
    </row>
    <row r="218" spans="1:16" hidden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5"/>
        <v>0</v>
      </c>
      <c r="I218" s="142"/>
      <c r="J218" s="147" t="str">
        <f t="shared" si="19"/>
        <v xml:space="preserve"> </v>
      </c>
      <c r="K218" s="142">
        <v>0</v>
      </c>
      <c r="L218" s="176"/>
      <c r="M218" s="145">
        <f t="shared" si="22"/>
        <v>0</v>
      </c>
      <c r="N218" s="176"/>
      <c r="O218" s="133" t="str">
        <f t="shared" si="20"/>
        <v xml:space="preserve"> </v>
      </c>
      <c r="P218" s="178"/>
    </row>
    <row r="219" spans="1:16" hidden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5"/>
        <v>0</v>
      </c>
      <c r="I219" s="142"/>
      <c r="J219" s="147" t="str">
        <f t="shared" si="19"/>
        <v xml:space="preserve"> </v>
      </c>
      <c r="K219" s="142">
        <v>0</v>
      </c>
      <c r="L219" s="176"/>
      <c r="M219" s="145">
        <f t="shared" si="22"/>
        <v>0</v>
      </c>
      <c r="N219" s="176"/>
      <c r="O219" s="133" t="str">
        <f t="shared" si="20"/>
        <v xml:space="preserve"> </v>
      </c>
      <c r="P219" s="178"/>
    </row>
    <row r="220" spans="1:16" hidden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5"/>
        <v>0</v>
      </c>
      <c r="I220" s="142"/>
      <c r="J220" s="147" t="str">
        <f t="shared" si="19"/>
        <v xml:space="preserve"> </v>
      </c>
      <c r="K220" s="142">
        <v>0</v>
      </c>
      <c r="L220" s="176"/>
      <c r="M220" s="145">
        <f t="shared" si="22"/>
        <v>0</v>
      </c>
      <c r="N220" s="176"/>
      <c r="O220" s="133" t="str">
        <f t="shared" si="20"/>
        <v xml:space="preserve"> </v>
      </c>
      <c r="P220" s="178"/>
    </row>
    <row r="221" spans="1:16" hidden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5"/>
        <v>0</v>
      </c>
      <c r="I221" s="142"/>
      <c r="J221" s="147" t="str">
        <f t="shared" si="19"/>
        <v xml:space="preserve"> </v>
      </c>
      <c r="K221" s="142">
        <v>0</v>
      </c>
      <c r="L221" s="176"/>
      <c r="M221" s="145">
        <f t="shared" si="22"/>
        <v>0</v>
      </c>
      <c r="N221" s="176"/>
      <c r="O221" s="133" t="str">
        <f t="shared" si="20"/>
        <v xml:space="preserve"> </v>
      </c>
      <c r="P221" s="178"/>
    </row>
    <row r="222" spans="1:16" hidden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5"/>
        <v>0</v>
      </c>
      <c r="I222" s="142"/>
      <c r="J222" s="147" t="str">
        <f t="shared" si="19"/>
        <v xml:space="preserve"> </v>
      </c>
      <c r="K222" s="142">
        <v>0</v>
      </c>
      <c r="L222" s="176"/>
      <c r="M222" s="145">
        <f t="shared" si="22"/>
        <v>0</v>
      </c>
      <c r="N222" s="176"/>
      <c r="O222" s="133" t="str">
        <f t="shared" si="20"/>
        <v xml:space="preserve"> </v>
      </c>
      <c r="P222" s="178"/>
    </row>
    <row r="223" spans="1:16" hidden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G223" si="26">F215+F217+F219+F220+F222</f>
        <v>0</v>
      </c>
      <c r="G223" s="146">
        <f t="shared" si="26"/>
        <v>0</v>
      </c>
      <c r="H223" s="145">
        <f t="shared" si="25"/>
        <v>0</v>
      </c>
      <c r="I223" s="142"/>
      <c r="J223" s="146" t="e">
        <f t="shared" ref="J223:L223" si="27">J215+J217+J219+J220+J222</f>
        <v>#VALUE!</v>
      </c>
      <c r="K223" s="146">
        <f t="shared" si="27"/>
        <v>0</v>
      </c>
      <c r="L223" s="146">
        <f t="shared" si="27"/>
        <v>0</v>
      </c>
      <c r="M223" s="145">
        <f t="shared" si="22"/>
        <v>0</v>
      </c>
      <c r="N223" s="176"/>
      <c r="O223" s="133" t="str">
        <f t="shared" si="20"/>
        <v xml:space="preserve"> </v>
      </c>
      <c r="P223" s="178"/>
    </row>
    <row r="224" spans="1:16" ht="25.5" hidden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5"/>
        <v>0</v>
      </c>
      <c r="I224" s="142"/>
      <c r="J224" s="147" t="str">
        <f t="shared" si="19"/>
        <v xml:space="preserve"> </v>
      </c>
      <c r="K224" s="142">
        <v>0</v>
      </c>
      <c r="L224" s="176"/>
      <c r="M224" s="145">
        <f t="shared" si="22"/>
        <v>0</v>
      </c>
      <c r="N224" s="176"/>
      <c r="O224" s="133" t="str">
        <f t="shared" si="20"/>
        <v xml:space="preserve"> </v>
      </c>
      <c r="P224" s="178"/>
    </row>
    <row r="225" spans="1:16" ht="25.5" hidden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H225" si="28">SUM(F226:F235)</f>
        <v>0</v>
      </c>
      <c r="G225" s="145">
        <f t="shared" si="28"/>
        <v>0</v>
      </c>
      <c r="H225" s="145">
        <f t="shared" si="28"/>
        <v>0</v>
      </c>
      <c r="I225" s="142"/>
      <c r="J225" s="145">
        <f t="shared" ref="J225:M225" si="29">SUM(J226:J235)</f>
        <v>0</v>
      </c>
      <c r="K225" s="145">
        <f t="shared" si="29"/>
        <v>0</v>
      </c>
      <c r="L225" s="145">
        <f t="shared" si="29"/>
        <v>0</v>
      </c>
      <c r="M225" s="145">
        <f t="shared" si="29"/>
        <v>0</v>
      </c>
      <c r="N225" s="176"/>
      <c r="O225" s="133" t="str">
        <f t="shared" si="20"/>
        <v xml:space="preserve"> </v>
      </c>
      <c r="P225" s="178"/>
    </row>
    <row r="226" spans="1:16" hidden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2" si="30">SUM(F226:G226)</f>
        <v>0</v>
      </c>
      <c r="I226" s="142"/>
      <c r="J226" s="147" t="str">
        <f t="shared" si="19"/>
        <v xml:space="preserve"> </v>
      </c>
      <c r="K226" s="142">
        <v>0</v>
      </c>
      <c r="L226" s="176"/>
      <c r="M226" s="145">
        <f t="shared" si="22"/>
        <v>0</v>
      </c>
      <c r="N226" s="176"/>
      <c r="O226" s="133" t="str">
        <f t="shared" si="20"/>
        <v xml:space="preserve"> </v>
      </c>
      <c r="P226" s="178"/>
    </row>
    <row r="227" spans="1:16" hidden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30"/>
        <v>0</v>
      </c>
      <c r="I227" s="142"/>
      <c r="J227" s="147" t="str">
        <f t="shared" si="19"/>
        <v xml:space="preserve"> </v>
      </c>
      <c r="K227" s="142">
        <v>0</v>
      </c>
      <c r="L227" s="176"/>
      <c r="M227" s="145">
        <f t="shared" si="22"/>
        <v>0</v>
      </c>
      <c r="N227" s="176"/>
      <c r="O227" s="133" t="str">
        <f t="shared" si="20"/>
        <v xml:space="preserve"> </v>
      </c>
      <c r="P227" s="178"/>
    </row>
    <row r="228" spans="1:16" hidden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30"/>
        <v>0</v>
      </c>
      <c r="I228" s="142"/>
      <c r="J228" s="147" t="str">
        <f t="shared" si="19"/>
        <v xml:space="preserve"> </v>
      </c>
      <c r="K228" s="142">
        <v>0</v>
      </c>
      <c r="L228" s="176"/>
      <c r="M228" s="145">
        <f t="shared" si="22"/>
        <v>0</v>
      </c>
      <c r="N228" s="176"/>
      <c r="O228" s="133" t="str">
        <f t="shared" si="20"/>
        <v xml:space="preserve"> </v>
      </c>
      <c r="P228" s="178"/>
    </row>
    <row r="229" spans="1:16" hidden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30"/>
        <v>0</v>
      </c>
      <c r="I229" s="142"/>
      <c r="J229" s="147" t="str">
        <f t="shared" si="19"/>
        <v xml:space="preserve"> </v>
      </c>
      <c r="K229" s="142">
        <v>0</v>
      </c>
      <c r="L229" s="176"/>
      <c r="M229" s="145">
        <f t="shared" si="22"/>
        <v>0</v>
      </c>
      <c r="N229" s="176"/>
      <c r="O229" s="133" t="str">
        <f t="shared" si="20"/>
        <v xml:space="preserve"> </v>
      </c>
      <c r="P229" s="178"/>
    </row>
    <row r="230" spans="1:16" hidden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30"/>
        <v>0</v>
      </c>
      <c r="I230" s="142"/>
      <c r="J230" s="147" t="str">
        <f t="shared" si="19"/>
        <v xml:space="preserve"> </v>
      </c>
      <c r="K230" s="142">
        <v>0</v>
      </c>
      <c r="L230" s="176"/>
      <c r="M230" s="145">
        <f t="shared" si="22"/>
        <v>0</v>
      </c>
      <c r="N230" s="176"/>
      <c r="O230" s="133" t="str">
        <f t="shared" si="20"/>
        <v xml:space="preserve"> </v>
      </c>
      <c r="P230" s="178"/>
    </row>
    <row r="231" spans="1:16" ht="25.5" hidden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30"/>
        <v>0</v>
      </c>
      <c r="I231" s="142"/>
      <c r="J231" s="147" t="str">
        <f t="shared" si="19"/>
        <v xml:space="preserve"> </v>
      </c>
      <c r="K231" s="142">
        <v>0</v>
      </c>
      <c r="L231" s="176"/>
      <c r="M231" s="145">
        <f t="shared" si="22"/>
        <v>0</v>
      </c>
      <c r="N231" s="176"/>
      <c r="O231" s="133" t="str">
        <f t="shared" si="20"/>
        <v xml:space="preserve"> </v>
      </c>
      <c r="P231" s="178"/>
    </row>
    <row r="232" spans="1:16" hidden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30"/>
        <v>0</v>
      </c>
      <c r="I232" s="142"/>
      <c r="J232" s="147" t="str">
        <f t="shared" si="19"/>
        <v xml:space="preserve"> </v>
      </c>
      <c r="K232" s="142">
        <v>0</v>
      </c>
      <c r="L232" s="176"/>
      <c r="M232" s="145">
        <f t="shared" si="22"/>
        <v>0</v>
      </c>
      <c r="N232" s="176"/>
      <c r="O232" s="133" t="str">
        <f t="shared" si="20"/>
        <v xml:space="preserve"> </v>
      </c>
      <c r="P232" s="178"/>
    </row>
    <row r="233" spans="1:16" hidden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30"/>
        <v>0</v>
      </c>
      <c r="I233" s="142"/>
      <c r="J233" s="147" t="str">
        <f t="shared" si="19"/>
        <v xml:space="preserve"> </v>
      </c>
      <c r="K233" s="142">
        <v>0</v>
      </c>
      <c r="L233" s="176"/>
      <c r="M233" s="145">
        <f t="shared" si="22"/>
        <v>0</v>
      </c>
      <c r="N233" s="176"/>
      <c r="O233" s="133" t="str">
        <f t="shared" si="20"/>
        <v xml:space="preserve"> </v>
      </c>
      <c r="P233" s="178"/>
    </row>
    <row r="234" spans="1:16" hidden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30"/>
        <v>0</v>
      </c>
      <c r="I234" s="159"/>
      <c r="J234" s="147" t="str">
        <f t="shared" si="19"/>
        <v xml:space="preserve"> </v>
      </c>
      <c r="K234" s="142">
        <v>0</v>
      </c>
      <c r="L234" s="176"/>
      <c r="M234" s="145">
        <f t="shared" si="22"/>
        <v>0</v>
      </c>
      <c r="N234" s="176"/>
      <c r="O234" s="133" t="str">
        <f t="shared" si="20"/>
        <v xml:space="preserve"> </v>
      </c>
      <c r="P234" s="178"/>
    </row>
    <row r="235" spans="1:16" hidden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30"/>
        <v>0</v>
      </c>
      <c r="I235" s="142"/>
      <c r="J235" s="147" t="str">
        <f t="shared" si="19"/>
        <v xml:space="preserve"> </v>
      </c>
      <c r="K235" s="142">
        <v>0</v>
      </c>
      <c r="L235" s="176"/>
      <c r="M235" s="145">
        <f t="shared" si="22"/>
        <v>0</v>
      </c>
      <c r="N235" s="176"/>
      <c r="O235" s="133" t="str">
        <f t="shared" si="20"/>
        <v xml:space="preserve"> </v>
      </c>
      <c r="P235" s="178"/>
    </row>
    <row r="236" spans="1:16" hidden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30"/>
        <v>0</v>
      </c>
      <c r="I236" s="142"/>
      <c r="J236" s="147" t="str">
        <f t="shared" si="19"/>
        <v xml:space="preserve"> </v>
      </c>
      <c r="K236" s="142">
        <v>0</v>
      </c>
      <c r="L236" s="176"/>
      <c r="M236" s="145">
        <f t="shared" si="22"/>
        <v>0</v>
      </c>
      <c r="N236" s="176"/>
      <c r="O236" s="133" t="str">
        <f t="shared" si="20"/>
        <v xml:space="preserve"> </v>
      </c>
      <c r="P236" s="178"/>
    </row>
    <row r="237" spans="1:16" hidden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30"/>
        <v>0</v>
      </c>
      <c r="I237" s="142"/>
      <c r="J237" s="147" t="str">
        <f t="shared" si="19"/>
        <v xml:space="preserve"> </v>
      </c>
      <c r="K237" s="142">
        <v>0</v>
      </c>
      <c r="L237" s="176"/>
      <c r="M237" s="145">
        <f t="shared" si="22"/>
        <v>0</v>
      </c>
      <c r="N237" s="176"/>
      <c r="O237" s="133" t="str">
        <f t="shared" si="20"/>
        <v xml:space="preserve"> </v>
      </c>
      <c r="P237" s="178"/>
    </row>
    <row r="238" spans="1:16" hidden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30"/>
        <v>0</v>
      </c>
      <c r="I238" s="142"/>
      <c r="J238" s="147" t="str">
        <f t="shared" si="19"/>
        <v xml:space="preserve"> </v>
      </c>
      <c r="K238" s="142">
        <v>0</v>
      </c>
      <c r="L238" s="176"/>
      <c r="M238" s="145">
        <f t="shared" si="22"/>
        <v>0</v>
      </c>
      <c r="N238" s="176"/>
      <c r="O238" s="133" t="str">
        <f t="shared" si="20"/>
        <v xml:space="preserve"> </v>
      </c>
      <c r="P238" s="178"/>
    </row>
    <row r="239" spans="1:16" hidden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30"/>
        <v>0</v>
      </c>
      <c r="I239" s="142"/>
      <c r="J239" s="147" t="str">
        <f t="shared" si="19"/>
        <v xml:space="preserve"> </v>
      </c>
      <c r="K239" s="142">
        <v>0</v>
      </c>
      <c r="L239" s="176"/>
      <c r="M239" s="145">
        <f t="shared" si="22"/>
        <v>0</v>
      </c>
      <c r="N239" s="176"/>
      <c r="O239" s="133" t="str">
        <f t="shared" si="20"/>
        <v xml:space="preserve"> </v>
      </c>
      <c r="P239" s="178"/>
    </row>
    <row r="240" spans="1:16" hidden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30"/>
        <v>0</v>
      </c>
      <c r="I240" s="142"/>
      <c r="J240" s="147" t="str">
        <f t="shared" si="19"/>
        <v xml:space="preserve"> </v>
      </c>
      <c r="K240" s="142">
        <v>0</v>
      </c>
      <c r="L240" s="176"/>
      <c r="M240" s="145">
        <f t="shared" si="22"/>
        <v>0</v>
      </c>
      <c r="N240" s="176"/>
      <c r="O240" s="133" t="str">
        <f t="shared" si="20"/>
        <v xml:space="preserve"> </v>
      </c>
      <c r="P240" s="178"/>
    </row>
    <row r="241" spans="1:16" hidden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30"/>
        <v>0</v>
      </c>
      <c r="I241" s="142"/>
      <c r="J241" s="147" t="str">
        <f t="shared" si="19"/>
        <v xml:space="preserve"> </v>
      </c>
      <c r="K241" s="142">
        <v>0</v>
      </c>
      <c r="L241" s="176"/>
      <c r="M241" s="145">
        <f t="shared" si="22"/>
        <v>0</v>
      </c>
      <c r="N241" s="176"/>
      <c r="O241" s="133" t="str">
        <f t="shared" si="20"/>
        <v xml:space="preserve"> </v>
      </c>
      <c r="P241" s="178"/>
    </row>
    <row r="242" spans="1:16" ht="25.5" hidden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30"/>
        <v>0</v>
      </c>
      <c r="I242" s="142"/>
      <c r="J242" s="147" t="str">
        <f t="shared" si="19"/>
        <v xml:space="preserve"> </v>
      </c>
      <c r="K242" s="142">
        <v>0</v>
      </c>
      <c r="L242" s="176"/>
      <c r="M242" s="145">
        <f t="shared" si="22"/>
        <v>0</v>
      </c>
      <c r="N242" s="176"/>
      <c r="O242" s="133" t="str">
        <f t="shared" si="20"/>
        <v xml:space="preserve"> </v>
      </c>
      <c r="P242" s="178"/>
    </row>
    <row r="243" spans="1:16" hidden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30"/>
        <v>0</v>
      </c>
      <c r="I243" s="142"/>
      <c r="J243" s="147" t="str">
        <f t="shared" si="19"/>
        <v xml:space="preserve"> </v>
      </c>
      <c r="K243" s="142">
        <v>0</v>
      </c>
      <c r="L243" s="176"/>
      <c r="M243" s="145">
        <f t="shared" si="22"/>
        <v>0</v>
      </c>
      <c r="N243" s="176"/>
      <c r="O243" s="133" t="str">
        <f t="shared" si="20"/>
        <v xml:space="preserve"> </v>
      </c>
      <c r="P243" s="178"/>
    </row>
    <row r="244" spans="1:16" hidden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30"/>
        <v>0</v>
      </c>
      <c r="I244" s="142"/>
      <c r="J244" s="147" t="str">
        <f t="shared" si="19"/>
        <v xml:space="preserve"> </v>
      </c>
      <c r="K244" s="142">
        <v>0</v>
      </c>
      <c r="L244" s="176"/>
      <c r="M244" s="145">
        <f t="shared" si="22"/>
        <v>0</v>
      </c>
      <c r="N244" s="176"/>
      <c r="O244" s="133" t="str">
        <f t="shared" si="20"/>
        <v xml:space="preserve"> </v>
      </c>
      <c r="P244" s="178"/>
    </row>
    <row r="245" spans="1:16" hidden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30"/>
        <v>0</v>
      </c>
      <c r="I245" s="142"/>
      <c r="J245" s="147" t="str">
        <f t="shared" si="19"/>
        <v xml:space="preserve"> </v>
      </c>
      <c r="K245" s="142">
        <v>0</v>
      </c>
      <c r="L245" s="176"/>
      <c r="M245" s="145">
        <f t="shared" si="22"/>
        <v>0</v>
      </c>
      <c r="N245" s="176"/>
      <c r="O245" s="133" t="str">
        <f t="shared" si="20"/>
        <v xml:space="preserve"> </v>
      </c>
      <c r="P245" s="178"/>
    </row>
    <row r="246" spans="1:16" hidden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30"/>
        <v>0</v>
      </c>
      <c r="I246" s="142"/>
      <c r="J246" s="147" t="str">
        <f t="shared" si="19"/>
        <v xml:space="preserve"> </v>
      </c>
      <c r="K246" s="142">
        <v>0</v>
      </c>
      <c r="L246" s="176"/>
      <c r="M246" s="145">
        <f t="shared" si="22"/>
        <v>0</v>
      </c>
      <c r="N246" s="176"/>
      <c r="O246" s="133" t="str">
        <f t="shared" si="20"/>
        <v xml:space="preserve"> </v>
      </c>
      <c r="P246" s="178"/>
    </row>
    <row r="247" spans="1:16" hidden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30"/>
        <v>0</v>
      </c>
      <c r="I247" s="142"/>
      <c r="J247" s="147" t="str">
        <f t="shared" si="19"/>
        <v xml:space="preserve"> </v>
      </c>
      <c r="K247" s="142">
        <v>0</v>
      </c>
      <c r="L247" s="176"/>
      <c r="M247" s="145">
        <f t="shared" si="22"/>
        <v>0</v>
      </c>
      <c r="N247" s="176"/>
      <c r="O247" s="133" t="str">
        <f t="shared" si="20"/>
        <v xml:space="preserve"> </v>
      </c>
      <c r="P247" s="178"/>
    </row>
    <row r="248" spans="1:16" ht="25.5" hidden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30"/>
        <v>0</v>
      </c>
      <c r="I248" s="142"/>
      <c r="J248" s="147" t="str">
        <f t="shared" si="19"/>
        <v xml:space="preserve"> </v>
      </c>
      <c r="K248" s="142">
        <v>0</v>
      </c>
      <c r="L248" s="176"/>
      <c r="M248" s="145">
        <f t="shared" si="22"/>
        <v>0</v>
      </c>
      <c r="N248" s="176"/>
      <c r="O248" s="133" t="str">
        <f t="shared" si="20"/>
        <v xml:space="preserve"> </v>
      </c>
      <c r="P248" s="178"/>
    </row>
    <row r="249" spans="1:16" ht="25.5" hidden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30"/>
        <v>0</v>
      </c>
      <c r="I249" s="142"/>
      <c r="J249" s="147" t="str">
        <f t="shared" si="19"/>
        <v xml:space="preserve"> </v>
      </c>
      <c r="K249" s="142">
        <v>0</v>
      </c>
      <c r="L249" s="176"/>
      <c r="M249" s="145">
        <f t="shared" si="22"/>
        <v>0</v>
      </c>
      <c r="N249" s="176"/>
      <c r="O249" s="133" t="str">
        <f t="shared" si="20"/>
        <v xml:space="preserve"> </v>
      </c>
      <c r="P249" s="178"/>
    </row>
    <row r="250" spans="1:16" hidden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30"/>
        <v>0</v>
      </c>
      <c r="I250" s="142"/>
      <c r="J250" s="147" t="str">
        <f t="shared" si="19"/>
        <v xml:space="preserve"> </v>
      </c>
      <c r="K250" s="142">
        <v>0</v>
      </c>
      <c r="L250" s="176"/>
      <c r="M250" s="145">
        <f t="shared" si="22"/>
        <v>0</v>
      </c>
      <c r="N250" s="176"/>
      <c r="O250" s="133" t="str">
        <f t="shared" si="20"/>
        <v xml:space="preserve"> </v>
      </c>
      <c r="P250" s="178"/>
    </row>
    <row r="251" spans="1:16" hidden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30"/>
        <v>0</v>
      </c>
      <c r="I251" s="142"/>
      <c r="J251" s="147" t="str">
        <f t="shared" si="19"/>
        <v xml:space="preserve"> </v>
      </c>
      <c r="K251" s="142">
        <v>0</v>
      </c>
      <c r="L251" s="176"/>
      <c r="M251" s="145">
        <f t="shared" si="22"/>
        <v>0</v>
      </c>
      <c r="N251" s="176"/>
      <c r="O251" s="133" t="str">
        <f t="shared" si="20"/>
        <v xml:space="preserve"> </v>
      </c>
      <c r="P251" s="178"/>
    </row>
    <row r="252" spans="1:16" hidden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30"/>
        <v>0</v>
      </c>
      <c r="I252" s="142"/>
      <c r="J252" s="147" t="str">
        <f t="shared" si="19"/>
        <v xml:space="preserve"> </v>
      </c>
      <c r="K252" s="142">
        <v>0</v>
      </c>
      <c r="L252" s="176"/>
      <c r="M252" s="145">
        <f t="shared" si="22"/>
        <v>0</v>
      </c>
      <c r="N252" s="176"/>
      <c r="O252" s="133" t="str">
        <f t="shared" si="20"/>
        <v xml:space="preserve"> </v>
      </c>
      <c r="P252" s="178"/>
    </row>
    <row r="253" spans="1:16" hidden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30"/>
        <v>0</v>
      </c>
      <c r="I253" s="142"/>
      <c r="J253" s="147" t="str">
        <f t="shared" si="19"/>
        <v xml:space="preserve"> </v>
      </c>
      <c r="K253" s="142">
        <v>0</v>
      </c>
      <c r="L253" s="176"/>
      <c r="M253" s="145">
        <f t="shared" si="22"/>
        <v>0</v>
      </c>
      <c r="N253" s="176"/>
      <c r="O253" s="133" t="str">
        <f t="shared" si="20"/>
        <v xml:space="preserve"> </v>
      </c>
      <c r="P253" s="178"/>
    </row>
    <row r="254" spans="1:16" hidden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30"/>
        <v>0</v>
      </c>
      <c r="I254" s="142"/>
      <c r="J254" s="147" t="str">
        <f t="shared" si="19"/>
        <v xml:space="preserve"> </v>
      </c>
      <c r="K254" s="142">
        <v>0</v>
      </c>
      <c r="L254" s="176"/>
      <c r="M254" s="145">
        <f t="shared" si="22"/>
        <v>0</v>
      </c>
      <c r="N254" s="176"/>
      <c r="O254" s="133" t="str">
        <f t="shared" si="20"/>
        <v xml:space="preserve"> </v>
      </c>
      <c r="P254" s="178"/>
    </row>
    <row r="255" spans="1:16" ht="25.5" hidden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30"/>
        <v>0</v>
      </c>
      <c r="I255" s="142"/>
      <c r="J255" s="147" t="str">
        <f t="shared" si="19"/>
        <v xml:space="preserve"> </v>
      </c>
      <c r="K255" s="142">
        <v>0</v>
      </c>
      <c r="L255" s="176"/>
      <c r="M255" s="145">
        <f t="shared" si="22"/>
        <v>0</v>
      </c>
      <c r="N255" s="176"/>
      <c r="O255" s="133" t="str">
        <f t="shared" si="20"/>
        <v xml:space="preserve"> </v>
      </c>
      <c r="P255" s="178"/>
    </row>
    <row r="256" spans="1:16" hidden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30"/>
        <v>0</v>
      </c>
      <c r="I256" s="142"/>
      <c r="J256" s="147" t="str">
        <f t="shared" si="19"/>
        <v xml:space="preserve"> </v>
      </c>
      <c r="K256" s="142">
        <v>0</v>
      </c>
      <c r="L256" s="176"/>
      <c r="M256" s="145">
        <f t="shared" si="22"/>
        <v>0</v>
      </c>
      <c r="N256" s="176"/>
      <c r="O256" s="133" t="str">
        <f t="shared" si="20"/>
        <v xml:space="preserve"> </v>
      </c>
      <c r="P256" s="178"/>
    </row>
    <row r="257" spans="1:16" hidden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30"/>
        <v>0</v>
      </c>
      <c r="I257" s="142"/>
      <c r="J257" s="147" t="str">
        <f t="shared" si="19"/>
        <v xml:space="preserve"> </v>
      </c>
      <c r="K257" s="142">
        <v>0</v>
      </c>
      <c r="L257" s="176"/>
      <c r="M257" s="145">
        <f t="shared" si="22"/>
        <v>0</v>
      </c>
      <c r="N257" s="176"/>
      <c r="O257" s="133" t="str">
        <f t="shared" si="20"/>
        <v xml:space="preserve"> </v>
      </c>
      <c r="P257" s="178"/>
    </row>
    <row r="258" spans="1:16" hidden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30"/>
        <v>0</v>
      </c>
      <c r="I258" s="142"/>
      <c r="J258" s="147" t="str">
        <f t="shared" si="19"/>
        <v xml:space="preserve"> </v>
      </c>
      <c r="K258" s="142">
        <v>0</v>
      </c>
      <c r="L258" s="176"/>
      <c r="M258" s="145">
        <f t="shared" si="22"/>
        <v>0</v>
      </c>
      <c r="N258" s="176"/>
      <c r="O258" s="133" t="str">
        <f t="shared" si="20"/>
        <v xml:space="preserve"> </v>
      </c>
      <c r="P258" s="178"/>
    </row>
    <row r="259" spans="1:16" hidden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30"/>
        <v>0</v>
      </c>
      <c r="I259" s="142"/>
      <c r="J259" s="147" t="str">
        <f t="shared" si="19"/>
        <v xml:space="preserve"> </v>
      </c>
      <c r="K259" s="142">
        <v>0</v>
      </c>
      <c r="L259" s="176"/>
      <c r="M259" s="145">
        <f t="shared" si="22"/>
        <v>0</v>
      </c>
      <c r="N259" s="176"/>
      <c r="O259" s="133" t="str">
        <f t="shared" si="20"/>
        <v xml:space="preserve"> </v>
      </c>
      <c r="P259" s="178"/>
    </row>
    <row r="260" spans="1:16" hidden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30"/>
        <v>0</v>
      </c>
      <c r="I260" s="142"/>
      <c r="J260" s="147" t="str">
        <f t="shared" si="19"/>
        <v xml:space="preserve"> </v>
      </c>
      <c r="K260" s="142">
        <v>0</v>
      </c>
      <c r="L260" s="176"/>
      <c r="M260" s="145">
        <f t="shared" si="22"/>
        <v>0</v>
      </c>
      <c r="N260" s="176"/>
      <c r="O260" s="133" t="str">
        <f t="shared" si="20"/>
        <v xml:space="preserve"> </v>
      </c>
      <c r="P260" s="178"/>
    </row>
    <row r="261" spans="1:16" hidden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30"/>
        <v>0</v>
      </c>
      <c r="I261" s="142"/>
      <c r="J261" s="147" t="str">
        <f t="shared" si="19"/>
        <v xml:space="preserve"> </v>
      </c>
      <c r="K261" s="142">
        <v>0</v>
      </c>
      <c r="L261" s="176"/>
      <c r="M261" s="145">
        <f t="shared" si="22"/>
        <v>0</v>
      </c>
      <c r="N261" s="176"/>
      <c r="O261" s="133" t="str">
        <f t="shared" si="20"/>
        <v xml:space="preserve"> </v>
      </c>
      <c r="P261" s="178"/>
    </row>
    <row r="262" spans="1:16" hidden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30"/>
        <v>0</v>
      </c>
      <c r="I262" s="142"/>
      <c r="J262" s="147" t="str">
        <f t="shared" si="19"/>
        <v xml:space="preserve"> </v>
      </c>
      <c r="K262" s="142">
        <v>0</v>
      </c>
      <c r="L262" s="176"/>
      <c r="M262" s="145">
        <f t="shared" si="22"/>
        <v>0</v>
      </c>
      <c r="N262" s="176"/>
      <c r="O262" s="133" t="str">
        <f t="shared" si="20"/>
        <v xml:space="preserve"> </v>
      </c>
      <c r="P262" s="178"/>
    </row>
    <row r="263" spans="1:16" hidden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30"/>
        <v>0</v>
      </c>
      <c r="I263" s="142"/>
      <c r="J263" s="147" t="str">
        <f t="shared" si="19"/>
        <v xml:space="preserve"> </v>
      </c>
      <c r="K263" s="142">
        <v>0</v>
      </c>
      <c r="L263" s="176"/>
      <c r="M263" s="145">
        <f t="shared" si="22"/>
        <v>0</v>
      </c>
      <c r="N263" s="176"/>
      <c r="O263" s="133" t="str">
        <f t="shared" si="20"/>
        <v xml:space="preserve"> </v>
      </c>
      <c r="P263" s="178"/>
    </row>
    <row r="264" spans="1:16" hidden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30"/>
        <v>0</v>
      </c>
      <c r="I264" s="142"/>
      <c r="J264" s="147" t="str">
        <f t="shared" ref="J264:J272" si="31">IF(H264=0," ",I264/H264)</f>
        <v xml:space="preserve"> </v>
      </c>
      <c r="K264" s="142">
        <v>0</v>
      </c>
      <c r="L264" s="176"/>
      <c r="M264" s="145">
        <f t="shared" si="22"/>
        <v>0</v>
      </c>
      <c r="N264" s="176"/>
      <c r="O264" s="133" t="str">
        <f t="shared" ref="O264:O272" si="32">IF(M264=0," ",N264/M264)</f>
        <v xml:space="preserve"> </v>
      </c>
      <c r="P264" s="178"/>
    </row>
    <row r="265" spans="1:16" hidden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30"/>
        <v>0</v>
      </c>
      <c r="I265" s="142"/>
      <c r="J265" s="147" t="str">
        <f t="shared" si="31"/>
        <v xml:space="preserve"> </v>
      </c>
      <c r="K265" s="142">
        <v>0</v>
      </c>
      <c r="L265" s="176"/>
      <c r="M265" s="145">
        <f t="shared" ref="M265:M272" si="33">SUM(K265:L265)</f>
        <v>0</v>
      </c>
      <c r="N265" s="176"/>
      <c r="O265" s="133" t="str">
        <f t="shared" si="32"/>
        <v xml:space="preserve"> </v>
      </c>
      <c r="P265" s="178"/>
    </row>
    <row r="266" spans="1:16" ht="25.5" hidden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30"/>
        <v>0</v>
      </c>
      <c r="I266" s="142"/>
      <c r="J266" s="147" t="str">
        <f t="shared" si="31"/>
        <v xml:space="preserve"> </v>
      </c>
      <c r="K266" s="142">
        <v>0</v>
      </c>
      <c r="L266" s="176"/>
      <c r="M266" s="145">
        <f t="shared" si="33"/>
        <v>0</v>
      </c>
      <c r="N266" s="176"/>
      <c r="O266" s="133" t="str">
        <f t="shared" si="32"/>
        <v xml:space="preserve"> </v>
      </c>
      <c r="P266" s="178"/>
    </row>
    <row r="267" spans="1:16" hidden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30"/>
        <v>0</v>
      </c>
      <c r="I267" s="142"/>
      <c r="J267" s="147" t="str">
        <f t="shared" si="31"/>
        <v xml:space="preserve"> </v>
      </c>
      <c r="K267" s="142">
        <v>0</v>
      </c>
      <c r="L267" s="176"/>
      <c r="M267" s="145">
        <f t="shared" si="33"/>
        <v>0</v>
      </c>
      <c r="N267" s="176"/>
      <c r="O267" s="133" t="str">
        <f t="shared" si="32"/>
        <v xml:space="preserve"> </v>
      </c>
      <c r="P267" s="178"/>
    </row>
    <row r="268" spans="1:16" hidden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30"/>
        <v>0</v>
      </c>
      <c r="I268" s="142"/>
      <c r="J268" s="147" t="str">
        <f t="shared" si="31"/>
        <v xml:space="preserve"> </v>
      </c>
      <c r="K268" s="142">
        <v>0</v>
      </c>
      <c r="L268" s="176"/>
      <c r="M268" s="145">
        <f t="shared" si="33"/>
        <v>0</v>
      </c>
      <c r="N268" s="176"/>
      <c r="O268" s="133" t="str">
        <f t="shared" si="32"/>
        <v xml:space="preserve"> </v>
      </c>
      <c r="P268" s="178"/>
    </row>
    <row r="269" spans="1:16" hidden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30"/>
        <v>0</v>
      </c>
      <c r="I269" s="142"/>
      <c r="J269" s="147" t="str">
        <f t="shared" si="31"/>
        <v xml:space="preserve"> </v>
      </c>
      <c r="K269" s="142">
        <v>0</v>
      </c>
      <c r="L269" s="176"/>
      <c r="M269" s="145">
        <f t="shared" si="33"/>
        <v>0</v>
      </c>
      <c r="N269" s="176"/>
      <c r="O269" s="133" t="str">
        <f t="shared" si="32"/>
        <v xml:space="preserve"> </v>
      </c>
      <c r="P269" s="178"/>
    </row>
    <row r="270" spans="1:16" hidden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30"/>
        <v>0</v>
      </c>
      <c r="I270" s="142"/>
      <c r="J270" s="147" t="str">
        <f t="shared" si="31"/>
        <v xml:space="preserve"> </v>
      </c>
      <c r="K270" s="142">
        <v>0</v>
      </c>
      <c r="L270" s="176"/>
      <c r="M270" s="145">
        <f t="shared" si="33"/>
        <v>0</v>
      </c>
      <c r="N270" s="176"/>
      <c r="O270" s="133" t="str">
        <f t="shared" si="32"/>
        <v xml:space="preserve"> </v>
      </c>
      <c r="P270" s="178"/>
    </row>
    <row r="271" spans="1:16" hidden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30"/>
        <v>0</v>
      </c>
      <c r="I271" s="142"/>
      <c r="J271" s="147" t="str">
        <f t="shared" si="31"/>
        <v xml:space="preserve"> </v>
      </c>
      <c r="K271" s="142">
        <v>0</v>
      </c>
      <c r="L271" s="176"/>
      <c r="M271" s="145">
        <f t="shared" si="33"/>
        <v>0</v>
      </c>
      <c r="N271" s="176"/>
      <c r="O271" s="133" t="str">
        <f t="shared" si="32"/>
        <v xml:space="preserve"> </v>
      </c>
      <c r="P271" s="178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2">
        <v>0</v>
      </c>
      <c r="G272" s="142"/>
      <c r="H272" s="145">
        <f t="shared" si="30"/>
        <v>0</v>
      </c>
      <c r="I272" s="142"/>
      <c r="J272" s="147" t="str">
        <f t="shared" si="31"/>
        <v xml:space="preserve"> </v>
      </c>
      <c r="K272" s="142">
        <v>0</v>
      </c>
      <c r="L272" s="176"/>
      <c r="M272" s="145">
        <f t="shared" si="33"/>
        <v>0</v>
      </c>
      <c r="N272" s="176"/>
      <c r="O272" s="133" t="str">
        <f t="shared" si="32"/>
        <v xml:space="preserve"> </v>
      </c>
      <c r="P272" s="146">
        <f t="shared" ref="P272" si="34">P50+P86+P184+P214+P223+P247+P271</f>
        <v>0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12"/>
      <c r="G273" s="212"/>
      <c r="H273" s="213"/>
      <c r="I273" s="142"/>
      <c r="J273" s="147"/>
      <c r="K273" s="142"/>
      <c r="L273" s="176"/>
      <c r="M273" s="145"/>
      <c r="N273" s="176"/>
      <c r="O273" s="133"/>
      <c r="P273" s="146"/>
    </row>
    <row r="274" spans="1:16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12"/>
      <c r="G274" s="212"/>
      <c r="H274" s="213"/>
      <c r="I274" s="142">
        <f>SUM(I273)</f>
        <v>0</v>
      </c>
      <c r="J274" s="142">
        <f t="shared" ref="J274:P274" si="35">SUM(J273)</f>
        <v>0</v>
      </c>
      <c r="K274" s="142">
        <f t="shared" si="35"/>
        <v>0</v>
      </c>
      <c r="L274" s="142">
        <f t="shared" si="35"/>
        <v>0</v>
      </c>
      <c r="M274" s="142">
        <f t="shared" si="35"/>
        <v>0</v>
      </c>
      <c r="N274" s="142">
        <f t="shared" si="35"/>
        <v>0</v>
      </c>
      <c r="O274" s="142">
        <f t="shared" si="35"/>
        <v>0</v>
      </c>
      <c r="P274" s="142">
        <f t="shared" si="35"/>
        <v>0</v>
      </c>
    </row>
    <row r="275" spans="1:16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12"/>
      <c r="G275" s="212"/>
      <c r="H275" s="213"/>
      <c r="I275" s="142">
        <f>I272+I274</f>
        <v>0</v>
      </c>
      <c r="J275" s="142" t="e">
        <f t="shared" ref="J275:P275" si="36">J272+J274</f>
        <v>#VALUE!</v>
      </c>
      <c r="K275" s="142">
        <f t="shared" si="36"/>
        <v>0</v>
      </c>
      <c r="L275" s="142">
        <f t="shared" si="36"/>
        <v>0</v>
      </c>
      <c r="M275" s="142">
        <f t="shared" si="36"/>
        <v>0</v>
      </c>
      <c r="N275" s="142">
        <f t="shared" si="36"/>
        <v>0</v>
      </c>
      <c r="O275" s="142" t="e">
        <f t="shared" si="36"/>
        <v>#VALUE!</v>
      </c>
      <c r="P275" s="142">
        <f t="shared" si="36"/>
        <v>0</v>
      </c>
    </row>
    <row r="276" spans="1:16" x14ac:dyDescent="0.2">
      <c r="A276" s="202"/>
      <c r="B276" s="202"/>
      <c r="C276" s="52"/>
      <c r="D276" s="207"/>
      <c r="E276" s="203"/>
      <c r="F276" s="212"/>
      <c r="G276" s="212"/>
      <c r="H276" s="213"/>
      <c r="I276" s="212"/>
      <c r="J276" s="205"/>
      <c r="K276" s="212"/>
      <c r="L276" s="214"/>
      <c r="M276" s="213"/>
      <c r="N276" s="214"/>
      <c r="O276" s="206"/>
      <c r="P276" s="204"/>
    </row>
    <row r="278" spans="1:16" ht="25.5" customHeight="1" x14ac:dyDescent="0.2">
      <c r="A278" s="387" t="s">
        <v>0</v>
      </c>
      <c r="B278" s="387"/>
      <c r="C278" s="388" t="s">
        <v>1</v>
      </c>
      <c r="D278" s="390" t="s">
        <v>2</v>
      </c>
      <c r="E278" s="20"/>
      <c r="I278" s="427" t="s">
        <v>864</v>
      </c>
      <c r="J278" s="427" t="s">
        <v>856</v>
      </c>
      <c r="K278" s="427" t="s">
        <v>869</v>
      </c>
      <c r="L278" s="387" t="s">
        <v>851</v>
      </c>
      <c r="M278" s="387" t="s">
        <v>863</v>
      </c>
      <c r="N278" s="427" t="s">
        <v>872</v>
      </c>
      <c r="O278" s="427" t="s">
        <v>856</v>
      </c>
      <c r="P278" s="427" t="s">
        <v>873</v>
      </c>
    </row>
    <row r="279" spans="1:16" x14ac:dyDescent="0.2">
      <c r="A279" s="387"/>
      <c r="B279" s="387"/>
      <c r="C279" s="389"/>
      <c r="D279" s="391"/>
      <c r="E279" s="21"/>
      <c r="I279" s="428"/>
      <c r="J279" s="428"/>
      <c r="K279" s="428"/>
      <c r="L279" s="387"/>
      <c r="M279" s="387"/>
      <c r="N279" s="428"/>
      <c r="O279" s="428"/>
      <c r="P279" s="428"/>
    </row>
    <row r="280" spans="1:16" x14ac:dyDescent="0.2">
      <c r="A280" s="386" t="s">
        <v>3</v>
      </c>
      <c r="B280" s="386"/>
      <c r="C280" s="194" t="s">
        <v>4</v>
      </c>
      <c r="D280" s="194" t="s">
        <v>5</v>
      </c>
      <c r="E280" s="195"/>
      <c r="F280" s="196" t="s">
        <v>857</v>
      </c>
      <c r="G280" s="196" t="s">
        <v>858</v>
      </c>
      <c r="H280" s="196" t="s">
        <v>865</v>
      </c>
      <c r="I280" s="196" t="s">
        <v>866</v>
      </c>
      <c r="K280" s="196" t="s">
        <v>857</v>
      </c>
      <c r="L280" s="196" t="s">
        <v>858</v>
      </c>
      <c r="M280" s="196" t="s">
        <v>865</v>
      </c>
      <c r="N280" s="196" t="s">
        <v>866</v>
      </c>
      <c r="O280" s="196" t="s">
        <v>867</v>
      </c>
    </row>
    <row r="281" spans="1:16" x14ac:dyDescent="0.2">
      <c r="A281" s="383" t="s">
        <v>6</v>
      </c>
      <c r="B281" s="383"/>
      <c r="C281" s="35" t="s">
        <v>516</v>
      </c>
      <c r="D281" s="168" t="s">
        <v>517</v>
      </c>
      <c r="E281" s="35"/>
      <c r="F281" s="74"/>
      <c r="G281" s="74"/>
      <c r="H281" s="74"/>
      <c r="I281" s="177"/>
      <c r="J281" s="137"/>
      <c r="K281" s="74"/>
      <c r="L281" s="177"/>
      <c r="M281" s="177"/>
      <c r="N281" s="177"/>
      <c r="O281" s="177"/>
      <c r="P281" s="178"/>
    </row>
    <row r="282" spans="1:16" x14ac:dyDescent="0.2">
      <c r="A282" s="383" t="s">
        <v>9</v>
      </c>
      <c r="B282" s="383"/>
      <c r="C282" s="35" t="s">
        <v>518</v>
      </c>
      <c r="D282" s="168" t="s">
        <v>519</v>
      </c>
      <c r="E282" s="35"/>
      <c r="F282" s="74"/>
      <c r="G282" s="74"/>
      <c r="H282" s="74"/>
      <c r="I282" s="74"/>
      <c r="J282" s="137"/>
      <c r="K282" s="74"/>
      <c r="L282" s="177"/>
      <c r="M282" s="177"/>
      <c r="N282" s="177"/>
      <c r="O282" s="177"/>
      <c r="P282" s="178"/>
    </row>
    <row r="283" spans="1:16" x14ac:dyDescent="0.2">
      <c r="A283" s="383" t="s">
        <v>12</v>
      </c>
      <c r="B283" s="383"/>
      <c r="C283" s="35" t="s">
        <v>520</v>
      </c>
      <c r="D283" s="168" t="s">
        <v>521</v>
      </c>
      <c r="E283" s="35"/>
      <c r="F283" s="74"/>
      <c r="G283" s="74"/>
      <c r="H283" s="74"/>
      <c r="I283" s="74"/>
      <c r="J283" s="137"/>
      <c r="K283" s="74"/>
      <c r="L283" s="177"/>
      <c r="M283" s="177"/>
      <c r="N283" s="177"/>
      <c r="O283" s="177"/>
      <c r="P283" s="178"/>
    </row>
    <row r="284" spans="1:16" x14ac:dyDescent="0.2">
      <c r="A284" s="383" t="s">
        <v>15</v>
      </c>
      <c r="B284" s="383"/>
      <c r="C284" s="35" t="s">
        <v>522</v>
      </c>
      <c r="D284" s="168" t="s">
        <v>523</v>
      </c>
      <c r="E284" s="35"/>
      <c r="F284" s="74"/>
      <c r="G284" s="74"/>
      <c r="H284" s="74"/>
      <c r="I284" s="74"/>
      <c r="J284" s="137"/>
      <c r="K284" s="74"/>
      <c r="L284" s="177"/>
      <c r="M284" s="177"/>
      <c r="N284" s="177"/>
      <c r="O284" s="177"/>
      <c r="P284" s="178"/>
    </row>
    <row r="285" spans="1:16" x14ac:dyDescent="0.2">
      <c r="A285" s="383" t="s">
        <v>18</v>
      </c>
      <c r="B285" s="383"/>
      <c r="C285" s="35" t="s">
        <v>524</v>
      </c>
      <c r="D285" s="168" t="s">
        <v>525</v>
      </c>
      <c r="E285" s="35"/>
      <c r="F285" s="74"/>
      <c r="G285" s="74"/>
      <c r="H285" s="74"/>
      <c r="I285" s="74"/>
      <c r="J285" s="137"/>
      <c r="K285" s="74"/>
      <c r="L285" s="177"/>
      <c r="M285" s="177"/>
      <c r="N285" s="177"/>
      <c r="O285" s="177"/>
      <c r="P285" s="178"/>
    </row>
    <row r="286" spans="1:16" x14ac:dyDescent="0.2">
      <c r="A286" s="383" t="s">
        <v>21</v>
      </c>
      <c r="B286" s="383"/>
      <c r="C286" s="35" t="s">
        <v>526</v>
      </c>
      <c r="D286" s="168" t="s">
        <v>527</v>
      </c>
      <c r="E286" s="35"/>
      <c r="F286" s="74"/>
      <c r="G286" s="74"/>
      <c r="H286" s="74"/>
      <c r="I286" s="74"/>
      <c r="J286" s="137"/>
      <c r="K286" s="74"/>
      <c r="L286" s="177"/>
      <c r="M286" s="177"/>
      <c r="N286" s="177"/>
      <c r="O286" s="177"/>
      <c r="P286" s="178"/>
    </row>
    <row r="287" spans="1:16" x14ac:dyDescent="0.2">
      <c r="A287" s="383" t="s">
        <v>24</v>
      </c>
      <c r="B287" s="383"/>
      <c r="C287" s="35" t="s">
        <v>528</v>
      </c>
      <c r="D287" s="168" t="s">
        <v>529</v>
      </c>
      <c r="E287" s="35"/>
      <c r="F287" s="74"/>
      <c r="G287" s="74"/>
      <c r="H287" s="74"/>
      <c r="I287" s="74"/>
      <c r="J287" s="137"/>
      <c r="K287" s="74"/>
      <c r="L287" s="177"/>
      <c r="M287" s="177"/>
      <c r="N287" s="177"/>
      <c r="O287" s="177"/>
      <c r="P287" s="178"/>
    </row>
    <row r="288" spans="1:16" x14ac:dyDescent="0.2">
      <c r="A288" s="383" t="s">
        <v>27</v>
      </c>
      <c r="B288" s="383"/>
      <c r="C288" s="35" t="s">
        <v>530</v>
      </c>
      <c r="D288" s="168" t="s">
        <v>531</v>
      </c>
      <c r="E288" s="35"/>
      <c r="F288" s="74"/>
      <c r="G288" s="74"/>
      <c r="H288" s="74"/>
      <c r="I288" s="74"/>
      <c r="J288" s="137"/>
      <c r="K288" s="74"/>
      <c r="L288" s="177"/>
      <c r="M288" s="177"/>
      <c r="N288" s="177"/>
      <c r="O288" s="177"/>
      <c r="P288" s="178"/>
    </row>
    <row r="289" spans="1:16" x14ac:dyDescent="0.2">
      <c r="A289" s="383" t="s">
        <v>30</v>
      </c>
      <c r="B289" s="383"/>
      <c r="C289" s="35" t="s">
        <v>532</v>
      </c>
      <c r="D289" s="168" t="s">
        <v>533</v>
      </c>
      <c r="E289" s="35"/>
      <c r="F289" s="74"/>
      <c r="G289" s="74"/>
      <c r="H289" s="74"/>
      <c r="I289" s="74"/>
      <c r="J289" s="137"/>
      <c r="K289" s="74"/>
      <c r="L289" s="177"/>
      <c r="M289" s="177"/>
      <c r="N289" s="177"/>
      <c r="O289" s="177"/>
      <c r="P289" s="178"/>
    </row>
    <row r="290" spans="1:16" x14ac:dyDescent="0.2">
      <c r="A290" s="383" t="s">
        <v>33</v>
      </c>
      <c r="B290" s="383"/>
      <c r="C290" s="35" t="s">
        <v>534</v>
      </c>
      <c r="D290" s="168" t="s">
        <v>535</v>
      </c>
      <c r="E290" s="35"/>
      <c r="F290" s="74"/>
      <c r="G290" s="74"/>
      <c r="H290" s="74"/>
      <c r="I290" s="74"/>
      <c r="J290" s="137"/>
      <c r="K290" s="74"/>
      <c r="L290" s="177"/>
      <c r="M290" s="177"/>
      <c r="N290" s="177"/>
      <c r="O290" s="177"/>
      <c r="P290" s="178"/>
    </row>
    <row r="291" spans="1:16" x14ac:dyDescent="0.2">
      <c r="A291" s="383" t="s">
        <v>36</v>
      </c>
      <c r="B291" s="383"/>
      <c r="C291" s="35" t="s">
        <v>536</v>
      </c>
      <c r="D291" s="168" t="s">
        <v>537</v>
      </c>
      <c r="E291" s="35"/>
      <c r="F291" s="74"/>
      <c r="G291" s="74"/>
      <c r="H291" s="74"/>
      <c r="I291" s="74"/>
      <c r="J291" s="137"/>
      <c r="K291" s="74"/>
      <c r="L291" s="177"/>
      <c r="M291" s="177"/>
      <c r="N291" s="177"/>
      <c r="O291" s="177"/>
      <c r="P291" s="178"/>
    </row>
    <row r="292" spans="1:16" x14ac:dyDescent="0.2">
      <c r="A292" s="383" t="s">
        <v>38</v>
      </c>
      <c r="B292" s="383"/>
      <c r="C292" s="35" t="s">
        <v>538</v>
      </c>
      <c r="D292" s="168" t="s">
        <v>539</v>
      </c>
      <c r="E292" s="35"/>
      <c r="F292" s="74"/>
      <c r="G292" s="74"/>
      <c r="H292" s="74"/>
      <c r="I292" s="74"/>
      <c r="J292" s="137"/>
      <c r="K292" s="74"/>
      <c r="L292" s="177"/>
      <c r="M292" s="177"/>
      <c r="N292" s="177"/>
      <c r="O292" s="177"/>
      <c r="P292" s="178"/>
    </row>
    <row r="293" spans="1:16" x14ac:dyDescent="0.2">
      <c r="A293" s="383" t="s">
        <v>40</v>
      </c>
      <c r="B293" s="383"/>
      <c r="C293" s="35" t="s">
        <v>540</v>
      </c>
      <c r="D293" s="168" t="s">
        <v>541</v>
      </c>
      <c r="E293" s="35"/>
      <c r="F293" s="74"/>
      <c r="G293" s="74"/>
      <c r="H293" s="74"/>
      <c r="I293" s="74"/>
      <c r="J293" s="137"/>
      <c r="K293" s="74"/>
      <c r="L293" s="177"/>
      <c r="M293" s="177"/>
      <c r="N293" s="177"/>
      <c r="O293" s="177"/>
      <c r="P293" s="178"/>
    </row>
    <row r="294" spans="1:16" x14ac:dyDescent="0.2">
      <c r="A294" s="383" t="s">
        <v>42</v>
      </c>
      <c r="B294" s="383"/>
      <c r="C294" s="36" t="s">
        <v>542</v>
      </c>
      <c r="D294" s="168" t="s">
        <v>541</v>
      </c>
      <c r="E294" s="36"/>
      <c r="F294" s="74"/>
      <c r="G294" s="74"/>
      <c r="H294" s="74"/>
      <c r="I294" s="74"/>
      <c r="J294" s="137"/>
      <c r="K294" s="74"/>
      <c r="L294" s="177"/>
      <c r="M294" s="177"/>
      <c r="N294" s="177"/>
      <c r="O294" s="177"/>
      <c r="P294" s="178"/>
    </row>
    <row r="295" spans="1:16" x14ac:dyDescent="0.2">
      <c r="A295" s="384" t="s">
        <v>44</v>
      </c>
      <c r="B295" s="384"/>
      <c r="C295" s="37" t="s">
        <v>543</v>
      </c>
      <c r="D295" s="115" t="s">
        <v>544</v>
      </c>
      <c r="E295" s="37"/>
      <c r="F295" s="57">
        <f t="shared" ref="F295:G295" si="37">SUM(F281:F293)</f>
        <v>0</v>
      </c>
      <c r="G295" s="57">
        <f t="shared" si="37"/>
        <v>0</v>
      </c>
      <c r="H295" s="74"/>
      <c r="I295" s="74"/>
      <c r="J295" s="57">
        <f t="shared" ref="J295:L295" si="38">SUM(J281:J293)</f>
        <v>0</v>
      </c>
      <c r="K295" s="57">
        <f t="shared" si="38"/>
        <v>0</v>
      </c>
      <c r="L295" s="57">
        <f t="shared" si="38"/>
        <v>0</v>
      </c>
      <c r="M295" s="177"/>
      <c r="N295" s="177"/>
      <c r="O295" s="177"/>
      <c r="P295" s="178"/>
    </row>
    <row r="296" spans="1:16" x14ac:dyDescent="0.2">
      <c r="A296" s="383" t="s">
        <v>46</v>
      </c>
      <c r="B296" s="383"/>
      <c r="C296" s="35" t="s">
        <v>545</v>
      </c>
      <c r="D296" s="168" t="s">
        <v>546</v>
      </c>
      <c r="E296" s="35"/>
      <c r="F296" s="74"/>
      <c r="G296" s="74"/>
      <c r="H296" s="74"/>
      <c r="I296" s="74"/>
      <c r="J296" s="137"/>
      <c r="K296" s="74"/>
      <c r="L296" s="177"/>
      <c r="M296" s="177"/>
      <c r="N296" s="177"/>
      <c r="O296" s="177"/>
      <c r="P296" s="178"/>
    </row>
    <row r="297" spans="1:16" ht="25.5" x14ac:dyDescent="0.2">
      <c r="A297" s="383" t="s">
        <v>48</v>
      </c>
      <c r="B297" s="383"/>
      <c r="C297" s="35" t="s">
        <v>547</v>
      </c>
      <c r="D297" s="168" t="s">
        <v>548</v>
      </c>
      <c r="E297" s="35"/>
      <c r="F297" s="74"/>
      <c r="G297" s="74"/>
      <c r="H297" s="74"/>
      <c r="I297" s="74"/>
      <c r="J297" s="137"/>
      <c r="K297" s="74"/>
      <c r="L297" s="177"/>
      <c r="M297" s="177"/>
      <c r="N297" s="177"/>
      <c r="O297" s="177"/>
      <c r="P297" s="178"/>
    </row>
    <row r="298" spans="1:16" x14ac:dyDescent="0.2">
      <c r="A298" s="383" t="s">
        <v>50</v>
      </c>
      <c r="B298" s="383"/>
      <c r="C298" s="35" t="s">
        <v>549</v>
      </c>
      <c r="D298" s="168" t="s">
        <v>550</v>
      </c>
      <c r="E298" s="35"/>
      <c r="F298" s="74"/>
      <c r="G298" s="74"/>
      <c r="H298" s="74"/>
      <c r="I298" s="74"/>
      <c r="J298" s="137"/>
      <c r="K298" s="74"/>
      <c r="L298" s="177"/>
      <c r="M298" s="177"/>
      <c r="N298" s="177"/>
      <c r="O298" s="177"/>
      <c r="P298" s="178"/>
    </row>
    <row r="299" spans="1:16" x14ac:dyDescent="0.2">
      <c r="A299" s="384" t="s">
        <v>52</v>
      </c>
      <c r="B299" s="384"/>
      <c r="C299" s="37" t="s">
        <v>551</v>
      </c>
      <c r="D299" s="115" t="s">
        <v>552</v>
      </c>
      <c r="E299" s="37"/>
      <c r="F299" s="57">
        <f t="shared" ref="F299:I299" si="39">SUM(F296:F298)</f>
        <v>0</v>
      </c>
      <c r="G299" s="57">
        <f t="shared" si="39"/>
        <v>0</v>
      </c>
      <c r="H299" s="57">
        <f t="shared" si="39"/>
        <v>0</v>
      </c>
      <c r="I299" s="57">
        <f t="shared" si="39"/>
        <v>0</v>
      </c>
      <c r="J299" s="57">
        <f t="shared" ref="J299:N299" si="40">SUM(J296:J298)</f>
        <v>0</v>
      </c>
      <c r="K299" s="57">
        <f t="shared" si="40"/>
        <v>0</v>
      </c>
      <c r="L299" s="57">
        <f t="shared" si="40"/>
        <v>0</v>
      </c>
      <c r="M299" s="57">
        <f t="shared" si="40"/>
        <v>0</v>
      </c>
      <c r="N299" s="57">
        <f t="shared" si="40"/>
        <v>0</v>
      </c>
      <c r="O299" s="177"/>
      <c r="P299" s="178"/>
    </row>
    <row r="300" spans="1:16" x14ac:dyDescent="0.2">
      <c r="A300" s="384" t="s">
        <v>54</v>
      </c>
      <c r="B300" s="384"/>
      <c r="C300" s="37" t="s">
        <v>553</v>
      </c>
      <c r="D300" s="115" t="s">
        <v>554</v>
      </c>
      <c r="E300" s="37"/>
      <c r="F300" s="57">
        <f t="shared" ref="F300:I300" si="41">F295+F299</f>
        <v>0</v>
      </c>
      <c r="G300" s="57">
        <f t="shared" si="41"/>
        <v>0</v>
      </c>
      <c r="H300" s="57">
        <f t="shared" si="41"/>
        <v>0</v>
      </c>
      <c r="I300" s="57">
        <f t="shared" si="41"/>
        <v>0</v>
      </c>
      <c r="J300" s="57">
        <f t="shared" ref="J300:N300" si="42">J295+J299</f>
        <v>0</v>
      </c>
      <c r="K300" s="57">
        <f t="shared" si="42"/>
        <v>0</v>
      </c>
      <c r="L300" s="57">
        <f t="shared" si="42"/>
        <v>0</v>
      </c>
      <c r="M300" s="57">
        <f t="shared" si="42"/>
        <v>0</v>
      </c>
      <c r="N300" s="57">
        <f t="shared" si="42"/>
        <v>0</v>
      </c>
      <c r="O300" s="177"/>
      <c r="P300" s="178"/>
    </row>
    <row r="301" spans="1:16" ht="25.5" x14ac:dyDescent="0.2">
      <c r="A301" s="384">
        <v>21</v>
      </c>
      <c r="B301" s="384"/>
      <c r="C301" s="37" t="s">
        <v>555</v>
      </c>
      <c r="D301" s="115" t="s">
        <v>556</v>
      </c>
      <c r="E301" s="37"/>
      <c r="F301" s="57">
        <f t="shared" ref="F301:I301" si="43">SUM(F302:F308)</f>
        <v>0</v>
      </c>
      <c r="G301" s="57">
        <f t="shared" si="43"/>
        <v>0</v>
      </c>
      <c r="H301" s="57">
        <f t="shared" si="43"/>
        <v>0</v>
      </c>
      <c r="I301" s="57">
        <f t="shared" si="43"/>
        <v>0</v>
      </c>
      <c r="J301" s="57">
        <f t="shared" ref="J301:N301" si="44">SUM(J302:J308)</f>
        <v>0</v>
      </c>
      <c r="K301" s="57">
        <f t="shared" si="44"/>
        <v>0</v>
      </c>
      <c r="L301" s="57">
        <f t="shared" si="44"/>
        <v>0</v>
      </c>
      <c r="M301" s="57">
        <f t="shared" si="44"/>
        <v>0</v>
      </c>
      <c r="N301" s="57">
        <f t="shared" si="44"/>
        <v>0</v>
      </c>
      <c r="O301" s="177"/>
      <c r="P301" s="178"/>
    </row>
    <row r="302" spans="1:16" x14ac:dyDescent="0.2">
      <c r="A302" s="383">
        <v>22</v>
      </c>
      <c r="B302" s="383"/>
      <c r="C302" s="36" t="s">
        <v>168</v>
      </c>
      <c r="D302" s="168" t="s">
        <v>556</v>
      </c>
      <c r="E302" s="36"/>
      <c r="F302" s="74"/>
      <c r="G302" s="74"/>
      <c r="H302" s="74"/>
      <c r="I302" s="74"/>
      <c r="J302" s="137"/>
      <c r="K302" s="74"/>
      <c r="L302" s="177"/>
      <c r="M302" s="177"/>
      <c r="N302" s="177"/>
      <c r="O302" s="177"/>
      <c r="P302" s="178"/>
    </row>
    <row r="303" spans="1:16" x14ac:dyDescent="0.2">
      <c r="A303" s="383">
        <v>23</v>
      </c>
      <c r="B303" s="383"/>
      <c r="C303" s="36" t="s">
        <v>185</v>
      </c>
      <c r="D303" s="168" t="s">
        <v>556</v>
      </c>
      <c r="E303" s="36"/>
      <c r="F303" s="74"/>
      <c r="G303" s="74"/>
      <c r="H303" s="74"/>
      <c r="I303" s="74"/>
      <c r="J303" s="137"/>
      <c r="K303" s="74"/>
      <c r="L303" s="177"/>
      <c r="M303" s="177"/>
      <c r="N303" s="177"/>
      <c r="O303" s="177"/>
      <c r="P303" s="178"/>
    </row>
    <row r="304" spans="1:16" x14ac:dyDescent="0.2">
      <c r="A304" s="383">
        <v>24</v>
      </c>
      <c r="B304" s="383"/>
      <c r="C304" s="36" t="s">
        <v>172</v>
      </c>
      <c r="D304" s="168" t="s">
        <v>556</v>
      </c>
      <c r="E304" s="36"/>
      <c r="F304" s="74"/>
      <c r="G304" s="74"/>
      <c r="H304" s="74"/>
      <c r="I304" s="74"/>
      <c r="J304" s="137"/>
      <c r="K304" s="74"/>
      <c r="L304" s="177"/>
      <c r="M304" s="177"/>
      <c r="N304" s="177"/>
      <c r="O304" s="177"/>
      <c r="P304" s="178"/>
    </row>
    <row r="305" spans="1:16" x14ac:dyDescent="0.2">
      <c r="A305" s="383">
        <v>25</v>
      </c>
      <c r="B305" s="383"/>
      <c r="C305" s="36" t="s">
        <v>189</v>
      </c>
      <c r="D305" s="168" t="s">
        <v>556</v>
      </c>
      <c r="E305" s="36"/>
      <c r="F305" s="74"/>
      <c r="G305" s="74"/>
      <c r="H305" s="74"/>
      <c r="I305" s="74"/>
      <c r="J305" s="137"/>
      <c r="K305" s="74"/>
      <c r="L305" s="177"/>
      <c r="M305" s="177"/>
      <c r="N305" s="177"/>
      <c r="O305" s="177"/>
      <c r="P305" s="178"/>
    </row>
    <row r="306" spans="1:16" x14ac:dyDescent="0.2">
      <c r="A306" s="383">
        <v>26</v>
      </c>
      <c r="B306" s="383"/>
      <c r="C306" s="36" t="s">
        <v>557</v>
      </c>
      <c r="D306" s="168" t="s">
        <v>556</v>
      </c>
      <c r="E306" s="36"/>
      <c r="F306" s="74"/>
      <c r="G306" s="74"/>
      <c r="H306" s="74"/>
      <c r="I306" s="74"/>
      <c r="J306" s="137"/>
      <c r="K306" s="74"/>
      <c r="L306" s="177"/>
      <c r="M306" s="177"/>
      <c r="N306" s="177"/>
      <c r="O306" s="177"/>
      <c r="P306" s="178"/>
    </row>
    <row r="307" spans="1:16" ht="38.25" x14ac:dyDescent="0.2">
      <c r="A307" s="383">
        <v>27</v>
      </c>
      <c r="B307" s="383"/>
      <c r="C307" s="36" t="s">
        <v>558</v>
      </c>
      <c r="D307" s="168" t="s">
        <v>556</v>
      </c>
      <c r="E307" s="36"/>
      <c r="F307" s="74"/>
      <c r="G307" s="74"/>
      <c r="H307" s="74"/>
      <c r="I307" s="74"/>
      <c r="J307" s="137"/>
      <c r="K307" s="74"/>
      <c r="L307" s="177"/>
      <c r="M307" s="177"/>
      <c r="N307" s="177"/>
      <c r="O307" s="177"/>
      <c r="P307" s="178"/>
    </row>
    <row r="308" spans="1:16" x14ac:dyDescent="0.2">
      <c r="A308" s="383">
        <v>28</v>
      </c>
      <c r="B308" s="383"/>
      <c r="C308" s="36" t="s">
        <v>559</v>
      </c>
      <c r="D308" s="168" t="s">
        <v>556</v>
      </c>
      <c r="E308" s="36"/>
      <c r="F308" s="74"/>
      <c r="G308" s="74"/>
      <c r="H308" s="74"/>
      <c r="I308" s="74"/>
      <c r="J308" s="137"/>
      <c r="K308" s="74"/>
      <c r="L308" s="177"/>
      <c r="M308" s="177"/>
      <c r="N308" s="177"/>
      <c r="O308" s="177"/>
      <c r="P308" s="178"/>
    </row>
    <row r="309" spans="1:16" x14ac:dyDescent="0.2">
      <c r="A309" s="383" t="s">
        <v>66</v>
      </c>
      <c r="B309" s="383"/>
      <c r="C309" s="35" t="s">
        <v>560</v>
      </c>
      <c r="D309" s="168" t="s">
        <v>561</v>
      </c>
      <c r="E309" s="35"/>
      <c r="F309" s="74"/>
      <c r="G309" s="74"/>
      <c r="H309" s="74"/>
      <c r="I309" s="74"/>
      <c r="J309" s="137"/>
      <c r="K309" s="74"/>
      <c r="L309" s="177"/>
      <c r="M309" s="177"/>
      <c r="N309" s="177"/>
      <c r="O309" s="177"/>
      <c r="P309" s="178"/>
    </row>
    <row r="310" spans="1:16" x14ac:dyDescent="0.2">
      <c r="A310" s="383" t="s">
        <v>67</v>
      </c>
      <c r="B310" s="383"/>
      <c r="C310" s="35" t="s">
        <v>562</v>
      </c>
      <c r="D310" s="168" t="s">
        <v>563</v>
      </c>
      <c r="E310" s="35"/>
      <c r="F310" s="74"/>
      <c r="G310" s="74"/>
      <c r="H310" s="74"/>
      <c r="I310" s="74"/>
      <c r="J310" s="137"/>
      <c r="K310" s="74"/>
      <c r="L310" s="177"/>
      <c r="M310" s="177"/>
      <c r="N310" s="177"/>
      <c r="O310" s="177"/>
      <c r="P310" s="178"/>
    </row>
    <row r="311" spans="1:16" x14ac:dyDescent="0.2">
      <c r="A311" s="383" t="s">
        <v>68</v>
      </c>
      <c r="B311" s="383"/>
      <c r="C311" s="35" t="s">
        <v>564</v>
      </c>
      <c r="D311" s="168" t="s">
        <v>565</v>
      </c>
      <c r="E311" s="35"/>
      <c r="F311" s="74"/>
      <c r="G311" s="74"/>
      <c r="H311" s="74"/>
      <c r="I311" s="74"/>
      <c r="J311" s="137"/>
      <c r="K311" s="74"/>
      <c r="L311" s="177"/>
      <c r="M311" s="177"/>
      <c r="N311" s="177"/>
      <c r="O311" s="177"/>
      <c r="P311" s="178"/>
    </row>
    <row r="312" spans="1:16" x14ac:dyDescent="0.2">
      <c r="A312" s="384" t="s">
        <v>69</v>
      </c>
      <c r="B312" s="384"/>
      <c r="C312" s="37" t="s">
        <v>566</v>
      </c>
      <c r="D312" s="115" t="s">
        <v>567</v>
      </c>
      <c r="E312" s="37"/>
      <c r="F312" s="57">
        <f t="shared" ref="F312:H312" si="45">SUM(F309:F311)</f>
        <v>0</v>
      </c>
      <c r="G312" s="57">
        <f t="shared" si="45"/>
        <v>0</v>
      </c>
      <c r="H312" s="57">
        <f t="shared" si="45"/>
        <v>0</v>
      </c>
      <c r="I312" s="74"/>
      <c r="J312" s="57">
        <f t="shared" ref="J312:M312" si="46">SUM(J309:J311)</f>
        <v>0</v>
      </c>
      <c r="K312" s="57">
        <f t="shared" si="46"/>
        <v>0</v>
      </c>
      <c r="L312" s="57">
        <f t="shared" si="46"/>
        <v>0</v>
      </c>
      <c r="M312" s="57">
        <f t="shared" si="46"/>
        <v>0</v>
      </c>
      <c r="N312" s="177"/>
      <c r="O312" s="177"/>
      <c r="P312" s="178"/>
    </row>
    <row r="313" spans="1:16" x14ac:dyDescent="0.2">
      <c r="A313" s="383" t="s">
        <v>72</v>
      </c>
      <c r="B313" s="383"/>
      <c r="C313" s="35" t="s">
        <v>568</v>
      </c>
      <c r="D313" s="168" t="s">
        <v>569</v>
      </c>
      <c r="E313" s="35"/>
      <c r="F313" s="74"/>
      <c r="G313" s="74"/>
      <c r="H313" s="74"/>
      <c r="I313" s="74"/>
      <c r="J313" s="137"/>
      <c r="K313" s="74"/>
      <c r="L313" s="177"/>
      <c r="M313" s="177"/>
      <c r="N313" s="177"/>
      <c r="O313" s="177"/>
      <c r="P313" s="178"/>
    </row>
    <row r="314" spans="1:16" x14ac:dyDescent="0.2">
      <c r="A314" s="383" t="s">
        <v>73</v>
      </c>
      <c r="B314" s="383"/>
      <c r="C314" s="35" t="s">
        <v>570</v>
      </c>
      <c r="D314" s="168" t="s">
        <v>571</v>
      </c>
      <c r="E314" s="35"/>
      <c r="F314" s="74"/>
      <c r="G314" s="74"/>
      <c r="H314" s="74"/>
      <c r="I314" s="74"/>
      <c r="J314" s="137"/>
      <c r="K314" s="74"/>
      <c r="L314" s="177"/>
      <c r="M314" s="177"/>
      <c r="N314" s="177"/>
      <c r="O314" s="177"/>
      <c r="P314" s="178"/>
    </row>
    <row r="315" spans="1:16" x14ac:dyDescent="0.2">
      <c r="A315" s="384" t="s">
        <v>74</v>
      </c>
      <c r="B315" s="384"/>
      <c r="C315" s="37" t="s">
        <v>572</v>
      </c>
      <c r="D315" s="115" t="s">
        <v>573</v>
      </c>
      <c r="E315" s="37"/>
      <c r="F315" s="57">
        <f t="shared" ref="F315:H315" si="47">SUM(F313:F314)</f>
        <v>0</v>
      </c>
      <c r="G315" s="57">
        <f t="shared" si="47"/>
        <v>0</v>
      </c>
      <c r="H315" s="57">
        <f t="shared" si="47"/>
        <v>0</v>
      </c>
      <c r="I315" s="74"/>
      <c r="J315" s="57">
        <f t="shared" ref="J315:M315" si="48">SUM(J313:J314)</f>
        <v>0</v>
      </c>
      <c r="K315" s="57">
        <f t="shared" si="48"/>
        <v>0</v>
      </c>
      <c r="L315" s="57">
        <f t="shared" si="48"/>
        <v>0</v>
      </c>
      <c r="M315" s="57">
        <f t="shared" si="48"/>
        <v>0</v>
      </c>
      <c r="N315" s="177"/>
      <c r="O315" s="177"/>
      <c r="P315" s="178"/>
    </row>
    <row r="316" spans="1:16" x14ac:dyDescent="0.2">
      <c r="A316" s="383" t="s">
        <v>75</v>
      </c>
      <c r="B316" s="383"/>
      <c r="C316" s="35" t="s">
        <v>574</v>
      </c>
      <c r="D316" s="168" t="s">
        <v>575</v>
      </c>
      <c r="E316" s="35"/>
      <c r="F316" s="74"/>
      <c r="G316" s="74"/>
      <c r="H316" s="74"/>
      <c r="I316" s="74"/>
      <c r="J316" s="137"/>
      <c r="K316" s="74"/>
      <c r="L316" s="177"/>
      <c r="M316" s="177"/>
      <c r="N316" s="177"/>
      <c r="O316" s="177"/>
      <c r="P316" s="178"/>
    </row>
    <row r="317" spans="1:16" x14ac:dyDescent="0.2">
      <c r="A317" s="383" t="s">
        <v>76</v>
      </c>
      <c r="B317" s="383"/>
      <c r="C317" s="35" t="s">
        <v>576</v>
      </c>
      <c r="D317" s="168" t="s">
        <v>577</v>
      </c>
      <c r="E317" s="35"/>
      <c r="F317" s="74"/>
      <c r="G317" s="74"/>
      <c r="H317" s="74"/>
      <c r="I317" s="74"/>
      <c r="J317" s="137"/>
      <c r="K317" s="74"/>
      <c r="L317" s="177"/>
      <c r="M317" s="177"/>
      <c r="N317" s="177"/>
      <c r="O317" s="177"/>
      <c r="P317" s="178"/>
    </row>
    <row r="318" spans="1:16" x14ac:dyDescent="0.2">
      <c r="A318" s="383" t="s">
        <v>77</v>
      </c>
      <c r="B318" s="383"/>
      <c r="C318" s="35" t="s">
        <v>578</v>
      </c>
      <c r="D318" s="168" t="s">
        <v>579</v>
      </c>
      <c r="E318" s="35"/>
      <c r="F318" s="74"/>
      <c r="G318" s="74"/>
      <c r="H318" s="74"/>
      <c r="I318" s="74"/>
      <c r="J318" s="137"/>
      <c r="K318" s="74"/>
      <c r="L318" s="177"/>
      <c r="M318" s="177"/>
      <c r="N318" s="177"/>
      <c r="O318" s="177"/>
      <c r="P318" s="178"/>
    </row>
    <row r="319" spans="1:16" ht="25.5" x14ac:dyDescent="0.2">
      <c r="A319" s="383" t="s">
        <v>78</v>
      </c>
      <c r="B319" s="383"/>
      <c r="C319" s="36" t="s">
        <v>580</v>
      </c>
      <c r="D319" s="168" t="s">
        <v>579</v>
      </c>
      <c r="E319" s="36"/>
      <c r="F319" s="74"/>
      <c r="G319" s="74"/>
      <c r="H319" s="74"/>
      <c r="I319" s="74"/>
      <c r="J319" s="137"/>
      <c r="K319" s="74"/>
      <c r="L319" s="177"/>
      <c r="M319" s="177"/>
      <c r="N319" s="177"/>
      <c r="O319" s="177"/>
      <c r="P319" s="178"/>
    </row>
    <row r="320" spans="1:16" x14ac:dyDescent="0.2">
      <c r="A320" s="383" t="s">
        <v>79</v>
      </c>
      <c r="B320" s="383"/>
      <c r="C320" s="35" t="s">
        <v>581</v>
      </c>
      <c r="D320" s="168" t="s">
        <v>582</v>
      </c>
      <c r="E320" s="35"/>
      <c r="F320" s="74"/>
      <c r="G320" s="74"/>
      <c r="H320" s="74"/>
      <c r="I320" s="74"/>
      <c r="J320" s="137"/>
      <c r="K320" s="74"/>
      <c r="L320" s="177"/>
      <c r="M320" s="177"/>
      <c r="N320" s="177"/>
      <c r="O320" s="177"/>
      <c r="P320" s="178"/>
    </row>
    <row r="321" spans="1:16" x14ac:dyDescent="0.2">
      <c r="A321" s="383" t="s">
        <v>80</v>
      </c>
      <c r="B321" s="383"/>
      <c r="C321" s="38" t="s">
        <v>583</v>
      </c>
      <c r="D321" s="168" t="s">
        <v>584</v>
      </c>
      <c r="E321" s="38"/>
      <c r="F321" s="74"/>
      <c r="G321" s="74"/>
      <c r="H321" s="74"/>
      <c r="I321" s="74"/>
      <c r="J321" s="137"/>
      <c r="K321" s="74"/>
      <c r="L321" s="177"/>
      <c r="M321" s="177"/>
      <c r="N321" s="177"/>
      <c r="O321" s="177"/>
      <c r="P321" s="178"/>
    </row>
    <row r="322" spans="1:16" x14ac:dyDescent="0.2">
      <c r="A322" s="383" t="s">
        <v>81</v>
      </c>
      <c r="B322" s="383"/>
      <c r="C322" s="36" t="s">
        <v>355</v>
      </c>
      <c r="D322" s="168" t="s">
        <v>584</v>
      </c>
      <c r="E322" s="36"/>
      <c r="F322" s="74"/>
      <c r="G322" s="74"/>
      <c r="H322" s="74"/>
      <c r="I322" s="74"/>
      <c r="J322" s="137"/>
      <c r="K322" s="74"/>
      <c r="L322" s="177"/>
      <c r="M322" s="177"/>
      <c r="N322" s="177"/>
      <c r="O322" s="177"/>
      <c r="P322" s="178"/>
    </row>
    <row r="323" spans="1:16" x14ac:dyDescent="0.2">
      <c r="A323" s="383" t="s">
        <v>82</v>
      </c>
      <c r="B323" s="383"/>
      <c r="C323" s="35" t="s">
        <v>585</v>
      </c>
      <c r="D323" s="168" t="s">
        <v>586</v>
      </c>
      <c r="E323" s="35"/>
      <c r="F323" s="74"/>
      <c r="G323" s="74"/>
      <c r="H323" s="74"/>
      <c r="I323" s="74"/>
      <c r="J323" s="137"/>
      <c r="K323" s="74"/>
      <c r="L323" s="177"/>
      <c r="M323" s="177"/>
      <c r="N323" s="177"/>
      <c r="O323" s="177"/>
      <c r="P323" s="178"/>
    </row>
    <row r="324" spans="1:16" x14ac:dyDescent="0.2">
      <c r="A324" s="383" t="s">
        <v>85</v>
      </c>
      <c r="B324" s="383"/>
      <c r="C324" s="35" t="s">
        <v>587</v>
      </c>
      <c r="D324" s="168" t="s">
        <v>588</v>
      </c>
      <c r="E324" s="35"/>
      <c r="F324" s="74"/>
      <c r="G324" s="74"/>
      <c r="H324" s="74"/>
      <c r="I324" s="74"/>
      <c r="J324" s="137"/>
      <c r="K324" s="74"/>
      <c r="L324" s="177"/>
      <c r="M324" s="177"/>
      <c r="N324" s="177"/>
      <c r="O324" s="177"/>
      <c r="P324" s="178"/>
    </row>
    <row r="325" spans="1:16" x14ac:dyDescent="0.2">
      <c r="A325" s="383" t="s">
        <v>88</v>
      </c>
      <c r="B325" s="383"/>
      <c r="C325" s="36" t="s">
        <v>589</v>
      </c>
      <c r="D325" s="168" t="s">
        <v>588</v>
      </c>
      <c r="E325" s="36"/>
      <c r="F325" s="74"/>
      <c r="G325" s="74"/>
      <c r="H325" s="74"/>
      <c r="I325" s="74"/>
      <c r="J325" s="137"/>
      <c r="K325" s="74"/>
      <c r="L325" s="177"/>
      <c r="M325" s="177"/>
      <c r="N325" s="177"/>
      <c r="O325" s="177"/>
      <c r="P325" s="178"/>
    </row>
    <row r="326" spans="1:16" x14ac:dyDescent="0.2">
      <c r="A326" s="384" t="s">
        <v>91</v>
      </c>
      <c r="B326" s="384"/>
      <c r="C326" s="37" t="s">
        <v>590</v>
      </c>
      <c r="D326" s="115" t="s">
        <v>591</v>
      </c>
      <c r="E326" s="37"/>
      <c r="F326" s="57">
        <f t="shared" ref="F326:H326" si="49">SUM(F316:F324)</f>
        <v>0</v>
      </c>
      <c r="G326" s="57">
        <f t="shared" si="49"/>
        <v>0</v>
      </c>
      <c r="H326" s="57">
        <f t="shared" si="49"/>
        <v>0</v>
      </c>
      <c r="I326" s="74"/>
      <c r="J326" s="57">
        <f t="shared" ref="J326:M326" si="50">SUM(J316:J324)</f>
        <v>0</v>
      </c>
      <c r="K326" s="57">
        <f t="shared" si="50"/>
        <v>0</v>
      </c>
      <c r="L326" s="57">
        <f t="shared" si="50"/>
        <v>0</v>
      </c>
      <c r="M326" s="57">
        <f t="shared" si="50"/>
        <v>0</v>
      </c>
      <c r="N326" s="177"/>
      <c r="O326" s="177"/>
      <c r="P326" s="178"/>
    </row>
    <row r="327" spans="1:16" x14ac:dyDescent="0.2">
      <c r="A327" s="383" t="s">
        <v>94</v>
      </c>
      <c r="B327" s="383"/>
      <c r="C327" s="35" t="s">
        <v>592</v>
      </c>
      <c r="D327" s="168" t="s">
        <v>593</v>
      </c>
      <c r="E327" s="35"/>
      <c r="F327" s="74"/>
      <c r="G327" s="74"/>
      <c r="H327" s="74"/>
      <c r="I327" s="74"/>
      <c r="J327" s="137"/>
      <c r="K327" s="74"/>
      <c r="L327" s="177"/>
      <c r="M327" s="177"/>
      <c r="N327" s="177"/>
      <c r="O327" s="177"/>
      <c r="P327" s="178"/>
    </row>
    <row r="328" spans="1:16" x14ac:dyDescent="0.2">
      <c r="A328" s="383" t="s">
        <v>95</v>
      </c>
      <c r="B328" s="383"/>
      <c r="C328" s="35" t="s">
        <v>594</v>
      </c>
      <c r="D328" s="168" t="s">
        <v>595</v>
      </c>
      <c r="E328" s="35"/>
      <c r="F328" s="74"/>
      <c r="G328" s="74"/>
      <c r="H328" s="74"/>
      <c r="I328" s="74"/>
      <c r="J328" s="137"/>
      <c r="K328" s="74"/>
      <c r="L328" s="177"/>
      <c r="M328" s="177"/>
      <c r="N328" s="177"/>
      <c r="O328" s="177"/>
      <c r="P328" s="178"/>
    </row>
    <row r="329" spans="1:16" x14ac:dyDescent="0.2">
      <c r="A329" s="384" t="s">
        <v>96</v>
      </c>
      <c r="B329" s="384"/>
      <c r="C329" s="37" t="s">
        <v>596</v>
      </c>
      <c r="D329" s="115" t="s">
        <v>597</v>
      </c>
      <c r="E329" s="37"/>
      <c r="F329" s="57">
        <f t="shared" ref="F329:H329" si="51">SUM(F327:F328)</f>
        <v>0</v>
      </c>
      <c r="G329" s="57">
        <f t="shared" si="51"/>
        <v>0</v>
      </c>
      <c r="H329" s="57">
        <f t="shared" si="51"/>
        <v>0</v>
      </c>
      <c r="I329" s="74"/>
      <c r="J329" s="57">
        <f t="shared" ref="J329:M329" si="52">SUM(J327:J328)</f>
        <v>0</v>
      </c>
      <c r="K329" s="57">
        <f t="shared" si="52"/>
        <v>0</v>
      </c>
      <c r="L329" s="57">
        <f t="shared" si="52"/>
        <v>0</v>
      </c>
      <c r="M329" s="57">
        <f t="shared" si="52"/>
        <v>0</v>
      </c>
      <c r="N329" s="177"/>
      <c r="O329" s="177"/>
      <c r="P329" s="178"/>
    </row>
    <row r="330" spans="1:16" x14ac:dyDescent="0.2">
      <c r="A330" s="383" t="s">
        <v>97</v>
      </c>
      <c r="B330" s="383"/>
      <c r="C330" s="35" t="s">
        <v>598</v>
      </c>
      <c r="D330" s="168" t="s">
        <v>599</v>
      </c>
      <c r="E330" s="35"/>
      <c r="F330" s="74"/>
      <c r="G330" s="74"/>
      <c r="H330" s="74"/>
      <c r="I330" s="74"/>
      <c r="J330" s="137"/>
      <c r="K330" s="74"/>
      <c r="L330" s="177"/>
      <c r="M330" s="177"/>
      <c r="N330" s="177"/>
      <c r="O330" s="177"/>
      <c r="P330" s="178"/>
    </row>
    <row r="331" spans="1:16" x14ac:dyDescent="0.2">
      <c r="A331" s="383" t="s">
        <v>98</v>
      </c>
      <c r="B331" s="383"/>
      <c r="C331" s="35" t="s">
        <v>600</v>
      </c>
      <c r="D331" s="168" t="s">
        <v>601</v>
      </c>
      <c r="E331" s="35"/>
      <c r="F331" s="74"/>
      <c r="G331" s="74"/>
      <c r="H331" s="74"/>
      <c r="I331" s="74"/>
      <c r="J331" s="137"/>
      <c r="K331" s="74"/>
      <c r="L331" s="177"/>
      <c r="M331" s="177"/>
      <c r="N331" s="177"/>
      <c r="O331" s="177"/>
      <c r="P331" s="178"/>
    </row>
    <row r="332" spans="1:16" x14ac:dyDescent="0.2">
      <c r="A332" s="383" t="s">
        <v>99</v>
      </c>
      <c r="B332" s="383"/>
      <c r="C332" s="35" t="s">
        <v>602</v>
      </c>
      <c r="D332" s="168" t="s">
        <v>603</v>
      </c>
      <c r="E332" s="35"/>
      <c r="F332" s="74"/>
      <c r="G332" s="74"/>
      <c r="H332" s="74"/>
      <c r="I332" s="74"/>
      <c r="J332" s="137"/>
      <c r="K332" s="74"/>
      <c r="L332" s="177"/>
      <c r="M332" s="177"/>
      <c r="N332" s="177"/>
      <c r="O332" s="177"/>
      <c r="P332" s="178"/>
    </row>
    <row r="333" spans="1:16" x14ac:dyDescent="0.2">
      <c r="A333" s="383" t="s">
        <v>100</v>
      </c>
      <c r="B333" s="383"/>
      <c r="C333" s="36" t="s">
        <v>355</v>
      </c>
      <c r="D333" s="168" t="s">
        <v>603</v>
      </c>
      <c r="E333" s="36"/>
      <c r="F333" s="74"/>
      <c r="G333" s="74"/>
      <c r="H333" s="74"/>
      <c r="I333" s="74"/>
      <c r="J333" s="137"/>
      <c r="K333" s="74"/>
      <c r="L333" s="177"/>
      <c r="M333" s="177"/>
      <c r="N333" s="177"/>
      <c r="O333" s="177"/>
      <c r="P333" s="178"/>
    </row>
    <row r="334" spans="1:16" x14ac:dyDescent="0.2">
      <c r="A334" s="383" t="s">
        <v>101</v>
      </c>
      <c r="B334" s="383"/>
      <c r="C334" s="36" t="s">
        <v>604</v>
      </c>
      <c r="D334" s="168" t="s">
        <v>603</v>
      </c>
      <c r="E334" s="36"/>
      <c r="F334" s="74"/>
      <c r="G334" s="74"/>
      <c r="H334" s="74"/>
      <c r="I334" s="74"/>
      <c r="J334" s="137"/>
      <c r="K334" s="74"/>
      <c r="L334" s="177"/>
      <c r="M334" s="177"/>
      <c r="N334" s="177"/>
      <c r="O334" s="177"/>
      <c r="P334" s="178"/>
    </row>
    <row r="335" spans="1:16" x14ac:dyDescent="0.2">
      <c r="A335" s="383" t="s">
        <v>102</v>
      </c>
      <c r="B335" s="383"/>
      <c r="C335" s="35" t="s">
        <v>605</v>
      </c>
      <c r="D335" s="168" t="s">
        <v>606</v>
      </c>
      <c r="E335" s="35"/>
      <c r="F335" s="74"/>
      <c r="G335" s="74"/>
      <c r="H335" s="74"/>
      <c r="I335" s="74"/>
      <c r="J335" s="137"/>
      <c r="K335" s="74"/>
      <c r="L335" s="177"/>
      <c r="M335" s="177"/>
      <c r="N335" s="177"/>
      <c r="O335" s="177"/>
      <c r="P335" s="178"/>
    </row>
    <row r="336" spans="1:16" x14ac:dyDescent="0.2">
      <c r="A336" s="383" t="s">
        <v>103</v>
      </c>
      <c r="B336" s="383"/>
      <c r="C336" s="36" t="s">
        <v>607</v>
      </c>
      <c r="D336" s="168" t="s">
        <v>606</v>
      </c>
      <c r="E336" s="36"/>
      <c r="F336" s="74"/>
      <c r="G336" s="74"/>
      <c r="H336" s="74"/>
      <c r="I336" s="74"/>
      <c r="J336" s="137"/>
      <c r="K336" s="74"/>
      <c r="L336" s="177"/>
      <c r="M336" s="177"/>
      <c r="N336" s="177"/>
      <c r="O336" s="177"/>
      <c r="P336" s="178"/>
    </row>
    <row r="337" spans="1:16" ht="25.5" x14ac:dyDescent="0.2">
      <c r="A337" s="383" t="s">
        <v>104</v>
      </c>
      <c r="B337" s="383"/>
      <c r="C337" s="36" t="s">
        <v>608</v>
      </c>
      <c r="D337" s="168" t="s">
        <v>606</v>
      </c>
      <c r="E337" s="36"/>
      <c r="F337" s="74"/>
      <c r="G337" s="74"/>
      <c r="H337" s="74"/>
      <c r="I337" s="74"/>
      <c r="J337" s="137"/>
      <c r="K337" s="74"/>
      <c r="L337" s="177"/>
      <c r="M337" s="177"/>
      <c r="N337" s="177"/>
      <c r="O337" s="177"/>
      <c r="P337" s="178"/>
    </row>
    <row r="338" spans="1:16" x14ac:dyDescent="0.2">
      <c r="A338" s="383" t="s">
        <v>107</v>
      </c>
      <c r="B338" s="383"/>
      <c r="C338" s="36" t="s">
        <v>609</v>
      </c>
      <c r="D338" s="168" t="s">
        <v>606</v>
      </c>
      <c r="E338" s="36"/>
      <c r="F338" s="74"/>
      <c r="G338" s="74"/>
      <c r="H338" s="74"/>
      <c r="I338" s="74"/>
      <c r="J338" s="137"/>
      <c r="K338" s="74"/>
      <c r="L338" s="177"/>
      <c r="M338" s="177"/>
      <c r="N338" s="177"/>
      <c r="O338" s="177"/>
      <c r="P338" s="178"/>
    </row>
    <row r="339" spans="1:16" x14ac:dyDescent="0.2">
      <c r="A339" s="383" t="s">
        <v>108</v>
      </c>
      <c r="B339" s="383"/>
      <c r="C339" s="35" t="s">
        <v>610</v>
      </c>
      <c r="D339" s="168" t="s">
        <v>611</v>
      </c>
      <c r="E339" s="35"/>
      <c r="F339" s="74"/>
      <c r="G339" s="74"/>
      <c r="H339" s="74"/>
      <c r="I339" s="74"/>
      <c r="J339" s="137"/>
      <c r="K339" s="74"/>
      <c r="L339" s="177"/>
      <c r="M339" s="177"/>
      <c r="N339" s="177"/>
      <c r="O339" s="177"/>
      <c r="P339" s="178"/>
    </row>
    <row r="340" spans="1:16" ht="25.5" x14ac:dyDescent="0.2">
      <c r="A340" s="384" t="s">
        <v>109</v>
      </c>
      <c r="B340" s="384"/>
      <c r="C340" s="37" t="s">
        <v>612</v>
      </c>
      <c r="D340" s="115" t="s">
        <v>613</v>
      </c>
      <c r="E340" s="37"/>
      <c r="F340" s="57">
        <f t="shared" ref="F340:H340" si="53">F330+F331+F332+F335+F339</f>
        <v>0</v>
      </c>
      <c r="G340" s="57">
        <f t="shared" si="53"/>
        <v>0</v>
      </c>
      <c r="H340" s="57">
        <f t="shared" si="53"/>
        <v>0</v>
      </c>
      <c r="I340" s="74"/>
      <c r="J340" s="57">
        <f t="shared" ref="J340:M340" si="54">J330+J331+J332+J335+J339</f>
        <v>0</v>
      </c>
      <c r="K340" s="57">
        <f t="shared" si="54"/>
        <v>0</v>
      </c>
      <c r="L340" s="57">
        <f t="shared" si="54"/>
        <v>0</v>
      </c>
      <c r="M340" s="57">
        <f t="shared" si="54"/>
        <v>0</v>
      </c>
      <c r="N340" s="177"/>
      <c r="O340" s="177"/>
      <c r="P340" s="178"/>
    </row>
    <row r="341" spans="1:16" x14ac:dyDescent="0.2">
      <c r="A341" s="384" t="s">
        <v>110</v>
      </c>
      <c r="B341" s="384"/>
      <c r="C341" s="37" t="s">
        <v>614</v>
      </c>
      <c r="D341" s="115" t="s">
        <v>615</v>
      </c>
      <c r="E341" s="37"/>
      <c r="F341" s="57">
        <f t="shared" ref="F341:H341" si="55">F312+F315+F326+F329+F340</f>
        <v>0</v>
      </c>
      <c r="G341" s="57">
        <f t="shared" si="55"/>
        <v>0</v>
      </c>
      <c r="H341" s="57">
        <f t="shared" si="55"/>
        <v>0</v>
      </c>
      <c r="I341" s="74"/>
      <c r="J341" s="57">
        <f t="shared" ref="J341:M341" si="56">J312+J315+J326+J329+J340</f>
        <v>0</v>
      </c>
      <c r="K341" s="57">
        <f t="shared" si="56"/>
        <v>0</v>
      </c>
      <c r="L341" s="57">
        <f t="shared" si="56"/>
        <v>0</v>
      </c>
      <c r="M341" s="57">
        <f t="shared" si="56"/>
        <v>0</v>
      </c>
      <c r="N341" s="177"/>
      <c r="O341" s="177"/>
      <c r="P341" s="178"/>
    </row>
    <row r="342" spans="1:16" x14ac:dyDescent="0.2">
      <c r="A342" s="383" t="s">
        <v>111</v>
      </c>
      <c r="B342" s="383"/>
      <c r="C342" s="39" t="s">
        <v>616</v>
      </c>
      <c r="D342" s="168" t="s">
        <v>617</v>
      </c>
      <c r="E342" s="39"/>
      <c r="F342" s="74"/>
      <c r="G342" s="74"/>
      <c r="H342" s="74"/>
      <c r="I342" s="74"/>
      <c r="J342" s="137"/>
      <c r="K342" s="74"/>
      <c r="L342" s="177"/>
      <c r="M342" s="177"/>
      <c r="N342" s="177"/>
      <c r="O342" s="177"/>
      <c r="P342" s="178"/>
    </row>
    <row r="343" spans="1:16" x14ac:dyDescent="0.2">
      <c r="A343" s="385" t="s">
        <v>112</v>
      </c>
      <c r="B343" s="385"/>
      <c r="C343" s="39" t="s">
        <v>618</v>
      </c>
      <c r="D343" s="169" t="s">
        <v>619</v>
      </c>
      <c r="E343" s="39"/>
      <c r="F343" s="74"/>
      <c r="G343" s="74"/>
      <c r="H343" s="74"/>
      <c r="I343" s="74"/>
      <c r="J343" s="137"/>
      <c r="K343" s="74"/>
      <c r="L343" s="177"/>
      <c r="M343" s="177"/>
      <c r="N343" s="177"/>
      <c r="O343" s="177"/>
      <c r="P343" s="178"/>
    </row>
    <row r="344" spans="1:16" x14ac:dyDescent="0.2">
      <c r="A344" s="383" t="s">
        <v>113</v>
      </c>
      <c r="B344" s="383"/>
      <c r="C344" s="39" t="s">
        <v>620</v>
      </c>
      <c r="D344" s="168" t="s">
        <v>619</v>
      </c>
      <c r="E344" s="39"/>
      <c r="F344" s="74"/>
      <c r="G344" s="74"/>
      <c r="H344" s="74"/>
      <c r="I344" s="74"/>
      <c r="J344" s="137"/>
      <c r="K344" s="74"/>
      <c r="L344" s="177"/>
      <c r="M344" s="177"/>
      <c r="N344" s="177"/>
      <c r="O344" s="177"/>
      <c r="P344" s="178"/>
    </row>
    <row r="345" spans="1:16" x14ac:dyDescent="0.2">
      <c r="A345" s="383" t="s">
        <v>114</v>
      </c>
      <c r="B345" s="383"/>
      <c r="C345" s="39" t="s">
        <v>621</v>
      </c>
      <c r="D345" s="168" t="s">
        <v>619</v>
      </c>
      <c r="E345" s="39"/>
      <c r="F345" s="74"/>
      <c r="G345" s="74"/>
      <c r="H345" s="74"/>
      <c r="I345" s="74"/>
      <c r="J345" s="137"/>
      <c r="K345" s="74"/>
      <c r="L345" s="177"/>
      <c r="M345" s="177"/>
      <c r="N345" s="177"/>
      <c r="O345" s="177"/>
      <c r="P345" s="178"/>
    </row>
    <row r="346" spans="1:16" x14ac:dyDescent="0.2">
      <c r="A346" s="383" t="s">
        <v>115</v>
      </c>
      <c r="B346" s="383"/>
      <c r="C346" s="39" t="s">
        <v>622</v>
      </c>
      <c r="D346" s="168" t="s">
        <v>619</v>
      </c>
      <c r="E346" s="39"/>
      <c r="F346" s="74"/>
      <c r="G346" s="74"/>
      <c r="H346" s="74"/>
      <c r="I346" s="74"/>
      <c r="J346" s="137"/>
      <c r="K346" s="74"/>
      <c r="L346" s="177"/>
      <c r="M346" s="177"/>
      <c r="N346" s="177"/>
      <c r="O346" s="177"/>
      <c r="P346" s="178"/>
    </row>
    <row r="347" spans="1:16" x14ac:dyDescent="0.2">
      <c r="A347" s="383" t="s">
        <v>116</v>
      </c>
      <c r="B347" s="383"/>
      <c r="C347" s="39" t="s">
        <v>623</v>
      </c>
      <c r="D347" s="168" t="s">
        <v>619</v>
      </c>
      <c r="E347" s="39"/>
      <c r="F347" s="74"/>
      <c r="G347" s="74"/>
      <c r="H347" s="74"/>
      <c r="I347" s="74"/>
      <c r="J347" s="137"/>
      <c r="K347" s="74"/>
      <c r="L347" s="177"/>
      <c r="M347" s="177"/>
      <c r="N347" s="177"/>
      <c r="O347" s="177"/>
      <c r="P347" s="178"/>
    </row>
    <row r="348" spans="1:16" ht="25.5" x14ac:dyDescent="0.2">
      <c r="A348" s="383" t="s">
        <v>117</v>
      </c>
      <c r="B348" s="383"/>
      <c r="C348" s="39" t="s">
        <v>624</v>
      </c>
      <c r="D348" s="168" t="s">
        <v>619</v>
      </c>
      <c r="E348" s="39"/>
      <c r="F348" s="74"/>
      <c r="G348" s="74"/>
      <c r="H348" s="74"/>
      <c r="I348" s="74"/>
      <c r="J348" s="137"/>
      <c r="K348" s="74"/>
      <c r="L348" s="177"/>
      <c r="M348" s="177"/>
      <c r="N348" s="177"/>
      <c r="O348" s="177"/>
      <c r="P348" s="178"/>
    </row>
    <row r="349" spans="1:16" x14ac:dyDescent="0.2">
      <c r="A349" s="383" t="s">
        <v>120</v>
      </c>
      <c r="B349" s="383"/>
      <c r="C349" s="39" t="s">
        <v>625</v>
      </c>
      <c r="D349" s="168" t="s">
        <v>619</v>
      </c>
      <c r="E349" s="39"/>
      <c r="F349" s="74"/>
      <c r="G349" s="74"/>
      <c r="H349" s="74"/>
      <c r="I349" s="74"/>
      <c r="J349" s="137"/>
      <c r="K349" s="74"/>
      <c r="L349" s="177"/>
      <c r="M349" s="177"/>
      <c r="N349" s="177"/>
      <c r="O349" s="177"/>
      <c r="P349" s="178"/>
    </row>
    <row r="350" spans="1:16" x14ac:dyDescent="0.2">
      <c r="A350" s="383" t="s">
        <v>121</v>
      </c>
      <c r="B350" s="383"/>
      <c r="C350" s="39" t="s">
        <v>626</v>
      </c>
      <c r="D350" s="168" t="s">
        <v>619</v>
      </c>
      <c r="E350" s="39"/>
      <c r="F350" s="74"/>
      <c r="G350" s="74"/>
      <c r="H350" s="74"/>
      <c r="I350" s="74"/>
      <c r="J350" s="137"/>
      <c r="K350" s="74"/>
      <c r="L350" s="177"/>
      <c r="M350" s="177"/>
      <c r="N350" s="177"/>
      <c r="O350" s="177"/>
      <c r="P350" s="178"/>
    </row>
    <row r="351" spans="1:16" x14ac:dyDescent="0.2">
      <c r="A351" s="383" t="s">
        <v>122</v>
      </c>
      <c r="B351" s="383"/>
      <c r="C351" s="39" t="s">
        <v>627</v>
      </c>
      <c r="D351" s="168" t="s">
        <v>619</v>
      </c>
      <c r="E351" s="39"/>
      <c r="F351" s="74"/>
      <c r="G351" s="74"/>
      <c r="H351" s="74"/>
      <c r="I351" s="74"/>
      <c r="J351" s="137"/>
      <c r="K351" s="74"/>
      <c r="L351" s="177"/>
      <c r="M351" s="177"/>
      <c r="N351" s="177"/>
      <c r="O351" s="177"/>
      <c r="P351" s="178"/>
    </row>
    <row r="352" spans="1:16" x14ac:dyDescent="0.2">
      <c r="A352" s="383" t="s">
        <v>123</v>
      </c>
      <c r="B352" s="383"/>
      <c r="C352" s="39" t="s">
        <v>628</v>
      </c>
      <c r="D352" s="168" t="s">
        <v>619</v>
      </c>
      <c r="E352" s="39"/>
      <c r="F352" s="74"/>
      <c r="G352" s="74"/>
      <c r="H352" s="74"/>
      <c r="I352" s="74"/>
      <c r="J352" s="137"/>
      <c r="K352" s="74"/>
      <c r="L352" s="177"/>
      <c r="M352" s="177"/>
      <c r="N352" s="177"/>
      <c r="O352" s="177"/>
      <c r="P352" s="178"/>
    </row>
    <row r="353" spans="1:16" ht="25.5" x14ac:dyDescent="0.2">
      <c r="A353" s="383" t="s">
        <v>124</v>
      </c>
      <c r="B353" s="383"/>
      <c r="C353" s="39" t="s">
        <v>629</v>
      </c>
      <c r="D353" s="168" t="s">
        <v>619</v>
      </c>
      <c r="E353" s="39"/>
      <c r="F353" s="74"/>
      <c r="G353" s="74"/>
      <c r="H353" s="74"/>
      <c r="I353" s="74"/>
      <c r="J353" s="137"/>
      <c r="K353" s="74"/>
      <c r="L353" s="177"/>
      <c r="M353" s="177"/>
      <c r="N353" s="177"/>
      <c r="O353" s="177"/>
      <c r="P353" s="178"/>
    </row>
    <row r="354" spans="1:16" ht="25.5" x14ac:dyDescent="0.2">
      <c r="A354" s="383" t="s">
        <v>125</v>
      </c>
      <c r="B354" s="383"/>
      <c r="C354" s="39" t="s">
        <v>630</v>
      </c>
      <c r="D354" s="168" t="s">
        <v>619</v>
      </c>
      <c r="E354" s="39"/>
      <c r="F354" s="74"/>
      <c r="G354" s="74"/>
      <c r="H354" s="74"/>
      <c r="I354" s="74"/>
      <c r="J354" s="137"/>
      <c r="K354" s="74"/>
      <c r="L354" s="177"/>
      <c r="M354" s="177"/>
      <c r="N354" s="177"/>
      <c r="O354" s="177"/>
      <c r="P354" s="178"/>
    </row>
    <row r="355" spans="1:16" ht="25.5" x14ac:dyDescent="0.2">
      <c r="A355" s="383" t="s">
        <v>126</v>
      </c>
      <c r="B355" s="383"/>
      <c r="C355" s="39" t="s">
        <v>631</v>
      </c>
      <c r="D355" s="168" t="s">
        <v>619</v>
      </c>
      <c r="E355" s="39"/>
      <c r="F355" s="74"/>
      <c r="G355" s="74"/>
      <c r="H355" s="74"/>
      <c r="I355" s="74"/>
      <c r="J355" s="137"/>
      <c r="K355" s="74"/>
      <c r="L355" s="177"/>
      <c r="M355" s="177"/>
      <c r="N355" s="177"/>
      <c r="O355" s="177"/>
      <c r="P355" s="178"/>
    </row>
    <row r="356" spans="1:16" x14ac:dyDescent="0.2">
      <c r="A356" s="383" t="s">
        <v>127</v>
      </c>
      <c r="B356" s="383"/>
      <c r="C356" s="39" t="s">
        <v>632</v>
      </c>
      <c r="D356" s="168" t="s">
        <v>619</v>
      </c>
      <c r="E356" s="39"/>
      <c r="F356" s="74"/>
      <c r="G356" s="74"/>
      <c r="H356" s="74"/>
      <c r="I356" s="74"/>
      <c r="J356" s="137"/>
      <c r="K356" s="74"/>
      <c r="L356" s="177"/>
      <c r="M356" s="177"/>
      <c r="N356" s="177"/>
      <c r="O356" s="177"/>
      <c r="P356" s="178"/>
    </row>
    <row r="357" spans="1:16" ht="25.5" x14ac:dyDescent="0.2">
      <c r="A357" s="383" t="s">
        <v>128</v>
      </c>
      <c r="B357" s="383"/>
      <c r="C357" s="39" t="s">
        <v>633</v>
      </c>
      <c r="D357" s="168" t="s">
        <v>619</v>
      </c>
      <c r="E357" s="39"/>
      <c r="F357" s="74"/>
      <c r="G357" s="74"/>
      <c r="H357" s="74"/>
      <c r="I357" s="74"/>
      <c r="J357" s="137"/>
      <c r="K357" s="74"/>
      <c r="L357" s="177"/>
      <c r="M357" s="177"/>
      <c r="N357" s="177"/>
      <c r="O357" s="177"/>
      <c r="P357" s="178"/>
    </row>
    <row r="358" spans="1:16" ht="25.5" x14ac:dyDescent="0.2">
      <c r="A358" s="383" t="s">
        <v>129</v>
      </c>
      <c r="B358" s="383"/>
      <c r="C358" s="39" t="s">
        <v>634</v>
      </c>
      <c r="D358" s="168" t="s">
        <v>619</v>
      </c>
      <c r="E358" s="39"/>
      <c r="F358" s="74"/>
      <c r="G358" s="74"/>
      <c r="H358" s="74"/>
      <c r="I358" s="74"/>
      <c r="J358" s="137"/>
      <c r="K358" s="74"/>
      <c r="L358" s="177"/>
      <c r="M358" s="177"/>
      <c r="N358" s="177"/>
      <c r="O358" s="177"/>
      <c r="P358" s="178"/>
    </row>
    <row r="359" spans="1:16" ht="25.5" x14ac:dyDescent="0.2">
      <c r="A359" s="383" t="s">
        <v>130</v>
      </c>
      <c r="B359" s="383"/>
      <c r="C359" s="39" t="s">
        <v>635</v>
      </c>
      <c r="D359" s="168" t="s">
        <v>619</v>
      </c>
      <c r="E359" s="39"/>
      <c r="F359" s="74"/>
      <c r="G359" s="74"/>
      <c r="H359" s="74"/>
      <c r="I359" s="74"/>
      <c r="J359" s="137"/>
      <c r="K359" s="74"/>
      <c r="L359" s="177"/>
      <c r="M359" s="177"/>
      <c r="N359" s="177"/>
      <c r="O359" s="177"/>
      <c r="P359" s="178"/>
    </row>
    <row r="360" spans="1:16" x14ac:dyDescent="0.2">
      <c r="A360" s="384" t="s">
        <v>133</v>
      </c>
      <c r="B360" s="384"/>
      <c r="C360" s="40" t="s">
        <v>636</v>
      </c>
      <c r="D360" s="115" t="s">
        <v>637</v>
      </c>
      <c r="E360" s="40"/>
      <c r="F360" s="74"/>
      <c r="G360" s="74"/>
      <c r="H360" s="74"/>
      <c r="I360" s="74"/>
      <c r="J360" s="137"/>
      <c r="K360" s="74"/>
      <c r="L360" s="177"/>
      <c r="M360" s="177"/>
      <c r="N360" s="177"/>
      <c r="O360" s="177"/>
      <c r="P360" s="178"/>
    </row>
    <row r="361" spans="1:16" ht="25.5" x14ac:dyDescent="0.2">
      <c r="A361" s="383" t="s">
        <v>136</v>
      </c>
      <c r="B361" s="383"/>
      <c r="C361" s="39" t="s">
        <v>638</v>
      </c>
      <c r="D361" s="168" t="s">
        <v>637</v>
      </c>
      <c r="E361" s="39"/>
      <c r="F361" s="74"/>
      <c r="G361" s="74"/>
      <c r="H361" s="74"/>
      <c r="I361" s="74"/>
      <c r="J361" s="137"/>
      <c r="K361" s="74"/>
      <c r="L361" s="177"/>
      <c r="M361" s="177"/>
      <c r="N361" s="177"/>
      <c r="O361" s="177"/>
      <c r="P361" s="178"/>
    </row>
    <row r="362" spans="1:16" x14ac:dyDescent="0.2">
      <c r="A362" s="383" t="s">
        <v>138</v>
      </c>
      <c r="B362" s="383"/>
      <c r="C362" s="39" t="s">
        <v>639</v>
      </c>
      <c r="D362" s="168" t="s">
        <v>637</v>
      </c>
      <c r="E362" s="39"/>
      <c r="F362" s="74"/>
      <c r="G362" s="74"/>
      <c r="H362" s="74"/>
      <c r="I362" s="74"/>
      <c r="J362" s="137"/>
      <c r="K362" s="74"/>
      <c r="L362" s="177"/>
      <c r="M362" s="177"/>
      <c r="N362" s="177"/>
      <c r="O362" s="177"/>
      <c r="P362" s="178"/>
    </row>
    <row r="363" spans="1:16" x14ac:dyDescent="0.2">
      <c r="A363" s="383" t="s">
        <v>140</v>
      </c>
      <c r="B363" s="383"/>
      <c r="C363" s="39" t="s">
        <v>640</v>
      </c>
      <c r="D363" s="168" t="s">
        <v>637</v>
      </c>
      <c r="E363" s="39"/>
      <c r="F363" s="74"/>
      <c r="G363" s="74"/>
      <c r="H363" s="74"/>
      <c r="I363" s="74"/>
      <c r="J363" s="137"/>
      <c r="K363" s="74"/>
      <c r="L363" s="177"/>
      <c r="M363" s="177"/>
      <c r="N363" s="177"/>
      <c r="O363" s="177"/>
      <c r="P363" s="178"/>
    </row>
    <row r="364" spans="1:16" ht="25.5" x14ac:dyDescent="0.2">
      <c r="A364" s="385" t="s">
        <v>142</v>
      </c>
      <c r="B364" s="385"/>
      <c r="C364" s="39" t="s">
        <v>641</v>
      </c>
      <c r="D364" s="169" t="s">
        <v>642</v>
      </c>
      <c r="E364" s="39"/>
      <c r="F364" s="74"/>
      <c r="G364" s="74"/>
      <c r="H364" s="74"/>
      <c r="I364" s="74"/>
      <c r="J364" s="137"/>
      <c r="K364" s="74"/>
      <c r="L364" s="177"/>
      <c r="M364" s="177"/>
      <c r="N364" s="177"/>
      <c r="O364" s="177"/>
      <c r="P364" s="178"/>
    </row>
    <row r="365" spans="1:16" x14ac:dyDescent="0.2">
      <c r="A365" s="383" t="s">
        <v>145</v>
      </c>
      <c r="B365" s="383"/>
      <c r="C365" s="36" t="s">
        <v>643</v>
      </c>
      <c r="D365" s="168" t="s">
        <v>642</v>
      </c>
      <c r="E365" s="36"/>
      <c r="F365" s="74"/>
      <c r="G365" s="74"/>
      <c r="H365" s="74"/>
      <c r="I365" s="74"/>
      <c r="J365" s="137"/>
      <c r="K365" s="74"/>
      <c r="L365" s="177"/>
      <c r="M365" s="177"/>
      <c r="N365" s="177"/>
      <c r="O365" s="177"/>
      <c r="P365" s="178"/>
    </row>
    <row r="366" spans="1:16" x14ac:dyDescent="0.2">
      <c r="A366" s="383" t="s">
        <v>147</v>
      </c>
      <c r="B366" s="383"/>
      <c r="C366" s="39" t="s">
        <v>644</v>
      </c>
      <c r="D366" s="168" t="s">
        <v>642</v>
      </c>
      <c r="E366" s="39"/>
      <c r="F366" s="74"/>
      <c r="G366" s="74"/>
      <c r="H366" s="74"/>
      <c r="I366" s="74"/>
      <c r="J366" s="137"/>
      <c r="K366" s="74"/>
      <c r="L366" s="177"/>
      <c r="M366" s="177"/>
      <c r="N366" s="177"/>
      <c r="O366" s="177"/>
      <c r="P366" s="178"/>
    </row>
    <row r="367" spans="1:16" x14ac:dyDescent="0.2">
      <c r="A367" s="383" t="s">
        <v>149</v>
      </c>
      <c r="B367" s="383"/>
      <c r="C367" s="39" t="s">
        <v>645</v>
      </c>
      <c r="D367" s="168" t="s">
        <v>642</v>
      </c>
      <c r="E367" s="39"/>
      <c r="F367" s="74"/>
      <c r="G367" s="74"/>
      <c r="H367" s="74"/>
      <c r="I367" s="74"/>
      <c r="J367" s="137"/>
      <c r="K367" s="74"/>
      <c r="L367" s="177"/>
      <c r="M367" s="177"/>
      <c r="N367" s="177"/>
      <c r="O367" s="177"/>
      <c r="P367" s="178"/>
    </row>
    <row r="368" spans="1:16" x14ac:dyDescent="0.2">
      <c r="A368" s="383" t="s">
        <v>151</v>
      </c>
      <c r="B368" s="383"/>
      <c r="C368" s="39" t="s">
        <v>646</v>
      </c>
      <c r="D368" s="168" t="s">
        <v>642</v>
      </c>
      <c r="E368" s="39"/>
      <c r="F368" s="74"/>
      <c r="G368" s="74"/>
      <c r="H368" s="74"/>
      <c r="I368" s="74"/>
      <c r="J368" s="137"/>
      <c r="K368" s="74"/>
      <c r="L368" s="177"/>
      <c r="M368" s="177"/>
      <c r="N368" s="177"/>
      <c r="O368" s="177"/>
      <c r="P368" s="178"/>
    </row>
    <row r="369" spans="1:16" ht="25.5" x14ac:dyDescent="0.2">
      <c r="A369" s="383" t="s">
        <v>153</v>
      </c>
      <c r="B369" s="383"/>
      <c r="C369" s="39" t="s">
        <v>647</v>
      </c>
      <c r="D369" s="168" t="s">
        <v>642</v>
      </c>
      <c r="E369" s="39"/>
      <c r="F369" s="74"/>
      <c r="G369" s="74"/>
      <c r="H369" s="74"/>
      <c r="I369" s="74"/>
      <c r="J369" s="137"/>
      <c r="K369" s="74"/>
      <c r="L369" s="177"/>
      <c r="M369" s="177"/>
      <c r="N369" s="177"/>
      <c r="O369" s="177"/>
      <c r="P369" s="178"/>
    </row>
    <row r="370" spans="1:16" ht="25.5" x14ac:dyDescent="0.2">
      <c r="A370" s="383" t="s">
        <v>155</v>
      </c>
      <c r="B370" s="383"/>
      <c r="C370" s="39" t="s">
        <v>648</v>
      </c>
      <c r="D370" s="168" t="s">
        <v>642</v>
      </c>
      <c r="E370" s="39"/>
      <c r="F370" s="74"/>
      <c r="G370" s="74"/>
      <c r="H370" s="74"/>
      <c r="I370" s="74"/>
      <c r="J370" s="137"/>
      <c r="K370" s="74"/>
      <c r="L370" s="177"/>
      <c r="M370" s="177"/>
      <c r="N370" s="177"/>
      <c r="O370" s="177"/>
      <c r="P370" s="178"/>
    </row>
    <row r="371" spans="1:16" x14ac:dyDescent="0.2">
      <c r="A371" s="383" t="s">
        <v>157</v>
      </c>
      <c r="B371" s="383"/>
      <c r="C371" s="39" t="s">
        <v>649</v>
      </c>
      <c r="D371" s="168" t="s">
        <v>642</v>
      </c>
      <c r="E371" s="39"/>
      <c r="F371" s="74"/>
      <c r="G371" s="74"/>
      <c r="H371" s="74"/>
      <c r="I371" s="74"/>
      <c r="J371" s="137"/>
      <c r="K371" s="74"/>
      <c r="L371" s="177"/>
      <c r="M371" s="177"/>
      <c r="N371" s="177"/>
      <c r="O371" s="177"/>
      <c r="P371" s="178"/>
    </row>
    <row r="372" spans="1:16" x14ac:dyDescent="0.2">
      <c r="A372" s="383" t="s">
        <v>159</v>
      </c>
      <c r="B372" s="383"/>
      <c r="C372" s="39" t="s">
        <v>650</v>
      </c>
      <c r="D372" s="168" t="s">
        <v>642</v>
      </c>
      <c r="E372" s="39"/>
      <c r="F372" s="74"/>
      <c r="G372" s="74"/>
      <c r="H372" s="74"/>
      <c r="I372" s="74"/>
      <c r="J372" s="137"/>
      <c r="K372" s="74"/>
      <c r="L372" s="177"/>
      <c r="M372" s="177"/>
      <c r="N372" s="177"/>
      <c r="O372" s="177"/>
      <c r="P372" s="178"/>
    </row>
    <row r="373" spans="1:16" ht="25.5" x14ac:dyDescent="0.2">
      <c r="A373" s="383" t="s">
        <v>161</v>
      </c>
      <c r="B373" s="383"/>
      <c r="C373" s="39" t="s">
        <v>651</v>
      </c>
      <c r="D373" s="168" t="s">
        <v>642</v>
      </c>
      <c r="E373" s="39"/>
      <c r="F373" s="74"/>
      <c r="G373" s="74"/>
      <c r="H373" s="74"/>
      <c r="I373" s="74"/>
      <c r="J373" s="137"/>
      <c r="K373" s="74"/>
      <c r="L373" s="177"/>
      <c r="M373" s="177"/>
      <c r="N373" s="177"/>
      <c r="O373" s="177"/>
      <c r="P373" s="178"/>
    </row>
    <row r="374" spans="1:16" ht="25.5" x14ac:dyDescent="0.2">
      <c r="A374" s="385" t="s">
        <v>164</v>
      </c>
      <c r="B374" s="385"/>
      <c r="C374" s="41" t="s">
        <v>652</v>
      </c>
      <c r="D374" s="169" t="s">
        <v>653</v>
      </c>
      <c r="E374" s="41"/>
      <c r="F374" s="74"/>
      <c r="G374" s="74"/>
      <c r="H374" s="74"/>
      <c r="I374" s="74"/>
      <c r="J374" s="137"/>
      <c r="K374" s="74"/>
      <c r="L374" s="177"/>
      <c r="M374" s="177"/>
      <c r="N374" s="177"/>
      <c r="O374" s="177"/>
      <c r="P374" s="178"/>
    </row>
    <row r="375" spans="1:16" ht="51" x14ac:dyDescent="0.2">
      <c r="A375" s="383" t="s">
        <v>167</v>
      </c>
      <c r="B375" s="383"/>
      <c r="C375" s="39" t="s">
        <v>654</v>
      </c>
      <c r="D375" s="168" t="s">
        <v>653</v>
      </c>
      <c r="E375" s="39"/>
      <c r="F375" s="74"/>
      <c r="G375" s="74"/>
      <c r="H375" s="74"/>
      <c r="I375" s="74"/>
      <c r="J375" s="137"/>
      <c r="K375" s="74"/>
      <c r="L375" s="177"/>
      <c r="M375" s="177"/>
      <c r="N375" s="177"/>
      <c r="O375" s="177"/>
      <c r="P375" s="178"/>
    </row>
    <row r="376" spans="1:16" ht="25.5" x14ac:dyDescent="0.2">
      <c r="A376" s="383" t="s">
        <v>169</v>
      </c>
      <c r="B376" s="383"/>
      <c r="C376" s="39" t="s">
        <v>655</v>
      </c>
      <c r="D376" s="168" t="s">
        <v>653</v>
      </c>
      <c r="E376" s="39"/>
      <c r="F376" s="74"/>
      <c r="G376" s="74"/>
      <c r="H376" s="74"/>
      <c r="I376" s="74"/>
      <c r="J376" s="137"/>
      <c r="K376" s="74"/>
      <c r="L376" s="177"/>
      <c r="M376" s="177"/>
      <c r="N376" s="177"/>
      <c r="O376" s="177"/>
      <c r="P376" s="178"/>
    </row>
    <row r="377" spans="1:16" ht="25.5" x14ac:dyDescent="0.2">
      <c r="A377" s="383" t="s">
        <v>171</v>
      </c>
      <c r="B377" s="383"/>
      <c r="C377" s="39" t="s">
        <v>656</v>
      </c>
      <c r="D377" s="168" t="s">
        <v>653</v>
      </c>
      <c r="E377" s="39"/>
      <c r="F377" s="74"/>
      <c r="G377" s="74"/>
      <c r="H377" s="74"/>
      <c r="I377" s="74"/>
      <c r="J377" s="137"/>
      <c r="K377" s="74"/>
      <c r="L377" s="177"/>
      <c r="M377" s="177"/>
      <c r="N377" s="177"/>
      <c r="O377" s="177"/>
      <c r="P377" s="178"/>
    </row>
    <row r="378" spans="1:16" x14ac:dyDescent="0.2">
      <c r="A378" s="383" t="s">
        <v>173</v>
      </c>
      <c r="B378" s="383"/>
      <c r="C378" s="39" t="s">
        <v>657</v>
      </c>
      <c r="D378" s="168" t="s">
        <v>653</v>
      </c>
      <c r="E378" s="39"/>
      <c r="F378" s="74"/>
      <c r="G378" s="74"/>
      <c r="H378" s="74"/>
      <c r="I378" s="74"/>
      <c r="J378" s="137"/>
      <c r="K378" s="74"/>
      <c r="L378" s="177"/>
      <c r="M378" s="177"/>
      <c r="N378" s="177"/>
      <c r="O378" s="177"/>
      <c r="P378" s="178"/>
    </row>
    <row r="379" spans="1:16" x14ac:dyDescent="0.2">
      <c r="A379" s="383" t="s">
        <v>175</v>
      </c>
      <c r="B379" s="383"/>
      <c r="C379" s="39" t="s">
        <v>658</v>
      </c>
      <c r="D379" s="168" t="s">
        <v>653</v>
      </c>
      <c r="E379" s="39"/>
      <c r="F379" s="74"/>
      <c r="G379" s="74"/>
      <c r="H379" s="74"/>
      <c r="I379" s="74"/>
      <c r="J379" s="137"/>
      <c r="K379" s="74"/>
      <c r="L379" s="177"/>
      <c r="M379" s="177"/>
      <c r="N379" s="177"/>
      <c r="O379" s="177"/>
      <c r="P379" s="178"/>
    </row>
    <row r="380" spans="1:16" ht="25.5" x14ac:dyDescent="0.2">
      <c r="A380" s="383" t="s">
        <v>177</v>
      </c>
      <c r="B380" s="383"/>
      <c r="C380" s="39" t="s">
        <v>659</v>
      </c>
      <c r="D380" s="168" t="s">
        <v>653</v>
      </c>
      <c r="E380" s="39"/>
      <c r="F380" s="74"/>
      <c r="G380" s="74"/>
      <c r="H380" s="74"/>
      <c r="I380" s="74"/>
      <c r="J380" s="137"/>
      <c r="K380" s="74"/>
      <c r="L380" s="177"/>
      <c r="M380" s="177"/>
      <c r="N380" s="177"/>
      <c r="O380" s="177"/>
      <c r="P380" s="178"/>
    </row>
    <row r="381" spans="1:16" x14ac:dyDescent="0.2">
      <c r="A381" s="383" t="s">
        <v>179</v>
      </c>
      <c r="B381" s="383"/>
      <c r="C381" s="39" t="s">
        <v>660</v>
      </c>
      <c r="D381" s="168" t="s">
        <v>653</v>
      </c>
      <c r="E381" s="39"/>
      <c r="F381" s="74"/>
      <c r="G381" s="74"/>
      <c r="H381" s="74"/>
      <c r="I381" s="74"/>
      <c r="J381" s="137"/>
      <c r="K381" s="74"/>
      <c r="L381" s="177"/>
      <c r="M381" s="177"/>
      <c r="N381" s="177"/>
      <c r="O381" s="177"/>
      <c r="P381" s="178"/>
    </row>
    <row r="382" spans="1:16" ht="25.5" x14ac:dyDescent="0.2">
      <c r="A382" s="383" t="s">
        <v>182</v>
      </c>
      <c r="B382" s="383"/>
      <c r="C382" s="39" t="s">
        <v>661</v>
      </c>
      <c r="D382" s="168" t="s">
        <v>653</v>
      </c>
      <c r="E382" s="39"/>
      <c r="F382" s="74"/>
      <c r="G382" s="74"/>
      <c r="H382" s="74"/>
      <c r="I382" s="74"/>
      <c r="J382" s="137"/>
      <c r="K382" s="74"/>
      <c r="L382" s="177"/>
      <c r="M382" s="177"/>
      <c r="N382" s="177"/>
      <c r="O382" s="177"/>
      <c r="P382" s="178"/>
    </row>
    <row r="383" spans="1:16" x14ac:dyDescent="0.2">
      <c r="A383" s="383" t="s">
        <v>184</v>
      </c>
      <c r="B383" s="383"/>
      <c r="C383" s="39" t="s">
        <v>662</v>
      </c>
      <c r="D383" s="168" t="s">
        <v>653</v>
      </c>
      <c r="E383" s="39"/>
      <c r="F383" s="74"/>
      <c r="G383" s="74"/>
      <c r="H383" s="74"/>
      <c r="I383" s="74"/>
      <c r="J383" s="137"/>
      <c r="K383" s="74"/>
      <c r="L383" s="177"/>
      <c r="M383" s="177"/>
      <c r="N383" s="177"/>
      <c r="O383" s="177"/>
      <c r="P383" s="178"/>
    </row>
    <row r="384" spans="1:16" x14ac:dyDescent="0.2">
      <c r="A384" s="385" t="s">
        <v>186</v>
      </c>
      <c r="B384" s="385"/>
      <c r="C384" s="39" t="s">
        <v>663</v>
      </c>
      <c r="D384" s="169" t="s">
        <v>664</v>
      </c>
      <c r="E384" s="39"/>
      <c r="F384" s="74"/>
      <c r="G384" s="74"/>
      <c r="H384" s="74"/>
      <c r="I384" s="74"/>
      <c r="J384" s="137"/>
      <c r="K384" s="74"/>
      <c r="L384" s="177"/>
      <c r="M384" s="177"/>
      <c r="N384" s="177"/>
      <c r="O384" s="177"/>
      <c r="P384" s="178"/>
    </row>
    <row r="385" spans="1:16" x14ac:dyDescent="0.2">
      <c r="A385" s="383" t="s">
        <v>188</v>
      </c>
      <c r="B385" s="383"/>
      <c r="C385" s="39" t="s">
        <v>665</v>
      </c>
      <c r="D385" s="168" t="s">
        <v>664</v>
      </c>
      <c r="E385" s="39"/>
      <c r="F385" s="74"/>
      <c r="G385" s="74"/>
      <c r="H385" s="74"/>
      <c r="I385" s="74"/>
      <c r="J385" s="137"/>
      <c r="K385" s="74"/>
      <c r="L385" s="177"/>
      <c r="M385" s="177"/>
      <c r="N385" s="177"/>
      <c r="O385" s="177"/>
      <c r="P385" s="178"/>
    </row>
    <row r="386" spans="1:16" x14ac:dyDescent="0.2">
      <c r="A386" s="383" t="s">
        <v>190</v>
      </c>
      <c r="B386" s="383"/>
      <c r="C386" s="39" t="s">
        <v>666</v>
      </c>
      <c r="D386" s="168" t="s">
        <v>664</v>
      </c>
      <c r="E386" s="39"/>
      <c r="F386" s="74"/>
      <c r="G386" s="74"/>
      <c r="H386" s="74"/>
      <c r="I386" s="74"/>
      <c r="J386" s="137"/>
      <c r="K386" s="74"/>
      <c r="L386" s="177"/>
      <c r="M386" s="177"/>
      <c r="N386" s="177"/>
      <c r="O386" s="177"/>
      <c r="P386" s="178"/>
    </row>
    <row r="387" spans="1:16" ht="25.5" x14ac:dyDescent="0.2">
      <c r="A387" s="383" t="s">
        <v>192</v>
      </c>
      <c r="B387" s="383"/>
      <c r="C387" s="39" t="s">
        <v>667</v>
      </c>
      <c r="D387" s="168" t="s">
        <v>664</v>
      </c>
      <c r="E387" s="39"/>
      <c r="F387" s="74"/>
      <c r="G387" s="74"/>
      <c r="H387" s="74"/>
      <c r="I387" s="74"/>
      <c r="J387" s="137"/>
      <c r="K387" s="74"/>
      <c r="L387" s="177"/>
      <c r="M387" s="177"/>
      <c r="N387" s="177"/>
      <c r="O387" s="177"/>
      <c r="P387" s="178"/>
    </row>
    <row r="388" spans="1:16" ht="25.5" x14ac:dyDescent="0.2">
      <c r="A388" s="383" t="s">
        <v>194</v>
      </c>
      <c r="B388" s="383"/>
      <c r="C388" s="39" t="s">
        <v>668</v>
      </c>
      <c r="D388" s="168" t="s">
        <v>664</v>
      </c>
      <c r="E388" s="39"/>
      <c r="F388" s="74"/>
      <c r="G388" s="74"/>
      <c r="H388" s="74"/>
      <c r="I388" s="74"/>
      <c r="J388" s="137"/>
      <c r="K388" s="74"/>
      <c r="L388" s="177"/>
      <c r="M388" s="177"/>
      <c r="N388" s="177"/>
      <c r="O388" s="177"/>
      <c r="P388" s="178"/>
    </row>
    <row r="389" spans="1:16" ht="25.5" x14ac:dyDescent="0.2">
      <c r="A389" s="383" t="s">
        <v>197</v>
      </c>
      <c r="B389" s="383"/>
      <c r="C389" s="39" t="s">
        <v>669</v>
      </c>
      <c r="D389" s="168" t="s">
        <v>664</v>
      </c>
      <c r="E389" s="39"/>
      <c r="F389" s="74"/>
      <c r="G389" s="74"/>
      <c r="H389" s="74"/>
      <c r="I389" s="74"/>
      <c r="J389" s="137"/>
      <c r="K389" s="74"/>
      <c r="L389" s="177"/>
      <c r="M389" s="177"/>
      <c r="N389" s="177"/>
      <c r="O389" s="177"/>
      <c r="P389" s="178"/>
    </row>
    <row r="390" spans="1:16" ht="38.25" x14ac:dyDescent="0.2">
      <c r="A390" s="383" t="s">
        <v>199</v>
      </c>
      <c r="B390" s="383"/>
      <c r="C390" s="41" t="s">
        <v>670</v>
      </c>
      <c r="D390" s="168" t="s">
        <v>664</v>
      </c>
      <c r="E390" s="41"/>
      <c r="F390" s="74"/>
      <c r="G390" s="74"/>
      <c r="H390" s="74"/>
      <c r="I390" s="74"/>
      <c r="J390" s="137"/>
      <c r="K390" s="74"/>
      <c r="L390" s="177"/>
      <c r="M390" s="177"/>
      <c r="N390" s="177"/>
      <c r="O390" s="177"/>
      <c r="P390" s="178"/>
    </row>
    <row r="391" spans="1:16" x14ac:dyDescent="0.2">
      <c r="A391" s="383" t="s">
        <v>201</v>
      </c>
      <c r="B391" s="383"/>
      <c r="C391" s="39" t="s">
        <v>671</v>
      </c>
      <c r="D391" s="168" t="s">
        <v>672</v>
      </c>
      <c r="E391" s="39"/>
      <c r="F391" s="74"/>
      <c r="G391" s="74"/>
      <c r="H391" s="74"/>
      <c r="I391" s="74"/>
      <c r="J391" s="137"/>
      <c r="K391" s="74"/>
      <c r="L391" s="177"/>
      <c r="M391" s="177"/>
      <c r="N391" s="177"/>
      <c r="O391" s="177"/>
      <c r="P391" s="178"/>
    </row>
    <row r="392" spans="1:16" x14ac:dyDescent="0.2">
      <c r="A392" s="383" t="s">
        <v>203</v>
      </c>
      <c r="B392" s="383"/>
      <c r="C392" s="39" t="s">
        <v>673</v>
      </c>
      <c r="D392" s="168" t="s">
        <v>672</v>
      </c>
      <c r="E392" s="39"/>
      <c r="F392" s="74"/>
      <c r="G392" s="74"/>
      <c r="H392" s="74"/>
      <c r="I392" s="74"/>
      <c r="J392" s="137"/>
      <c r="K392" s="74"/>
      <c r="L392" s="177"/>
      <c r="M392" s="177"/>
      <c r="N392" s="177"/>
      <c r="O392" s="177"/>
      <c r="P392" s="178"/>
    </row>
    <row r="393" spans="1:16" x14ac:dyDescent="0.2">
      <c r="A393" s="383" t="s">
        <v>205</v>
      </c>
      <c r="B393" s="383"/>
      <c r="C393" s="39" t="s">
        <v>674</v>
      </c>
      <c r="D393" s="168" t="s">
        <v>672</v>
      </c>
      <c r="E393" s="39"/>
      <c r="F393" s="74"/>
      <c r="G393" s="74"/>
      <c r="H393" s="74"/>
      <c r="I393" s="74"/>
      <c r="J393" s="137"/>
      <c r="K393" s="74"/>
      <c r="L393" s="177"/>
      <c r="M393" s="177"/>
      <c r="N393" s="177"/>
      <c r="O393" s="177"/>
      <c r="P393" s="178"/>
    </row>
    <row r="394" spans="1:16" x14ac:dyDescent="0.2">
      <c r="A394" s="385" t="s">
        <v>207</v>
      </c>
      <c r="B394" s="385"/>
      <c r="C394" s="39" t="s">
        <v>675</v>
      </c>
      <c r="D394" s="169" t="s">
        <v>676</v>
      </c>
      <c r="E394" s="39"/>
      <c r="F394" s="74"/>
      <c r="G394" s="74"/>
      <c r="H394" s="74"/>
      <c r="I394" s="74"/>
      <c r="J394" s="137"/>
      <c r="K394" s="74"/>
      <c r="L394" s="177"/>
      <c r="M394" s="177"/>
      <c r="N394" s="177"/>
      <c r="O394" s="177"/>
      <c r="P394" s="178"/>
    </row>
    <row r="395" spans="1:16" x14ac:dyDescent="0.2">
      <c r="A395" s="383" t="s">
        <v>209</v>
      </c>
      <c r="B395" s="383"/>
      <c r="C395" s="39" t="s">
        <v>677</v>
      </c>
      <c r="D395" s="168" t="s">
        <v>676</v>
      </c>
      <c r="E395" s="39"/>
      <c r="F395" s="74"/>
      <c r="G395" s="74"/>
      <c r="H395" s="74"/>
      <c r="I395" s="74"/>
      <c r="J395" s="137"/>
      <c r="K395" s="74"/>
      <c r="L395" s="177"/>
      <c r="M395" s="177"/>
      <c r="N395" s="177"/>
      <c r="O395" s="177"/>
      <c r="P395" s="178"/>
    </row>
    <row r="396" spans="1:16" ht="25.5" x14ac:dyDescent="0.2">
      <c r="A396" s="383" t="s">
        <v>211</v>
      </c>
      <c r="B396" s="383"/>
      <c r="C396" s="39" t="s">
        <v>678</v>
      </c>
      <c r="D396" s="168" t="s">
        <v>676</v>
      </c>
      <c r="E396" s="39"/>
      <c r="F396" s="74"/>
      <c r="G396" s="74"/>
      <c r="H396" s="74"/>
      <c r="I396" s="74"/>
      <c r="J396" s="137"/>
      <c r="K396" s="74"/>
      <c r="L396" s="177"/>
      <c r="M396" s="177"/>
      <c r="N396" s="177"/>
      <c r="O396" s="177"/>
      <c r="P396" s="178"/>
    </row>
    <row r="397" spans="1:16" x14ac:dyDescent="0.2">
      <c r="A397" s="383" t="s">
        <v>213</v>
      </c>
      <c r="B397" s="383"/>
      <c r="C397" s="39" t="s">
        <v>679</v>
      </c>
      <c r="D397" s="168" t="s">
        <v>676</v>
      </c>
      <c r="E397" s="39"/>
      <c r="F397" s="74"/>
      <c r="G397" s="74"/>
      <c r="H397" s="74"/>
      <c r="I397" s="74"/>
      <c r="J397" s="137"/>
      <c r="K397" s="74"/>
      <c r="L397" s="177"/>
      <c r="M397" s="177"/>
      <c r="N397" s="177"/>
      <c r="O397" s="177"/>
      <c r="P397" s="178"/>
    </row>
    <row r="398" spans="1:16" x14ac:dyDescent="0.2">
      <c r="A398" s="383" t="s">
        <v>216</v>
      </c>
      <c r="B398" s="383"/>
      <c r="C398" s="39" t="s">
        <v>680</v>
      </c>
      <c r="D398" s="168" t="s">
        <v>676</v>
      </c>
      <c r="E398" s="39"/>
      <c r="F398" s="74"/>
      <c r="G398" s="74"/>
      <c r="H398" s="74"/>
      <c r="I398" s="74"/>
      <c r="J398" s="137"/>
      <c r="K398" s="74"/>
      <c r="L398" s="177"/>
      <c r="M398" s="177"/>
      <c r="N398" s="177"/>
      <c r="O398" s="177"/>
      <c r="P398" s="178"/>
    </row>
    <row r="399" spans="1:16" x14ac:dyDescent="0.2">
      <c r="A399" s="383" t="s">
        <v>218</v>
      </c>
      <c r="B399" s="383"/>
      <c r="C399" s="39" t="s">
        <v>681</v>
      </c>
      <c r="D399" s="168" t="s">
        <v>676</v>
      </c>
      <c r="E399" s="39"/>
      <c r="F399" s="74"/>
      <c r="G399" s="74"/>
      <c r="H399" s="74"/>
      <c r="I399" s="74"/>
      <c r="J399" s="137"/>
      <c r="K399" s="74"/>
      <c r="L399" s="177"/>
      <c r="M399" s="177"/>
      <c r="N399" s="177"/>
      <c r="O399" s="177"/>
      <c r="P399" s="178"/>
    </row>
    <row r="400" spans="1:16" ht="25.5" x14ac:dyDescent="0.2">
      <c r="A400" s="383" t="s">
        <v>220</v>
      </c>
      <c r="B400" s="383"/>
      <c r="C400" s="39" t="s">
        <v>682</v>
      </c>
      <c r="D400" s="168" t="s">
        <v>676</v>
      </c>
      <c r="E400" s="39"/>
      <c r="F400" s="74"/>
      <c r="G400" s="74"/>
      <c r="H400" s="74"/>
      <c r="I400" s="74"/>
      <c r="J400" s="137"/>
      <c r="K400" s="74"/>
      <c r="L400" s="177"/>
      <c r="M400" s="177"/>
      <c r="N400" s="177"/>
      <c r="O400" s="177"/>
      <c r="P400" s="178"/>
    </row>
    <row r="401" spans="1:16" ht="25.5" x14ac:dyDescent="0.2">
      <c r="A401" s="383" t="s">
        <v>222</v>
      </c>
      <c r="B401" s="383"/>
      <c r="C401" s="39" t="s">
        <v>683</v>
      </c>
      <c r="D401" s="168" t="s">
        <v>676</v>
      </c>
      <c r="E401" s="39"/>
      <c r="F401" s="74"/>
      <c r="G401" s="74"/>
      <c r="H401" s="74"/>
      <c r="I401" s="74"/>
      <c r="J401" s="137"/>
      <c r="K401" s="74"/>
      <c r="L401" s="177"/>
      <c r="M401" s="177"/>
      <c r="N401" s="177"/>
      <c r="O401" s="177"/>
      <c r="P401" s="178"/>
    </row>
    <row r="402" spans="1:16" ht="38.25" x14ac:dyDescent="0.2">
      <c r="A402" s="383" t="s">
        <v>224</v>
      </c>
      <c r="B402" s="383"/>
      <c r="C402" s="39" t="s">
        <v>684</v>
      </c>
      <c r="D402" s="168" t="s">
        <v>676</v>
      </c>
      <c r="E402" s="39"/>
      <c r="F402" s="74"/>
      <c r="G402" s="74"/>
      <c r="H402" s="74"/>
      <c r="I402" s="74"/>
      <c r="J402" s="137"/>
      <c r="K402" s="74"/>
      <c r="L402" s="177"/>
      <c r="M402" s="177"/>
      <c r="N402" s="177"/>
      <c r="O402" s="177"/>
      <c r="P402" s="178"/>
    </row>
    <row r="403" spans="1:16" ht="25.5" x14ac:dyDescent="0.2">
      <c r="A403" s="383" t="s">
        <v>226</v>
      </c>
      <c r="B403" s="383"/>
      <c r="C403" s="39" t="s">
        <v>685</v>
      </c>
      <c r="D403" s="168" t="s">
        <v>676</v>
      </c>
      <c r="E403" s="39"/>
      <c r="F403" s="74"/>
      <c r="G403" s="74"/>
      <c r="H403" s="74"/>
      <c r="I403" s="74"/>
      <c r="J403" s="137"/>
      <c r="K403" s="74"/>
      <c r="L403" s="177"/>
      <c r="M403" s="177"/>
      <c r="N403" s="177"/>
      <c r="O403" s="177"/>
      <c r="P403" s="178"/>
    </row>
    <row r="404" spans="1:16" ht="25.5" x14ac:dyDescent="0.2">
      <c r="A404" s="383" t="s">
        <v>228</v>
      </c>
      <c r="B404" s="383"/>
      <c r="C404" s="39" t="s">
        <v>686</v>
      </c>
      <c r="D404" s="168" t="s">
        <v>676</v>
      </c>
      <c r="E404" s="39"/>
      <c r="F404" s="74"/>
      <c r="G404" s="74"/>
      <c r="H404" s="74"/>
      <c r="I404" s="74"/>
      <c r="J404" s="137"/>
      <c r="K404" s="74"/>
      <c r="L404" s="177"/>
      <c r="M404" s="177"/>
      <c r="N404" s="177"/>
      <c r="O404" s="177"/>
      <c r="P404" s="178"/>
    </row>
    <row r="405" spans="1:16" x14ac:dyDescent="0.2">
      <c r="A405" s="383" t="s">
        <v>230</v>
      </c>
      <c r="B405" s="383"/>
      <c r="C405" s="39" t="s">
        <v>687</v>
      </c>
      <c r="D405" s="168" t="s">
        <v>676</v>
      </c>
      <c r="E405" s="39"/>
      <c r="F405" s="74"/>
      <c r="G405" s="74"/>
      <c r="H405" s="74"/>
      <c r="I405" s="74"/>
      <c r="J405" s="137"/>
      <c r="K405" s="74"/>
      <c r="L405" s="177"/>
      <c r="M405" s="177"/>
      <c r="N405" s="177"/>
      <c r="O405" s="177"/>
      <c r="P405" s="178"/>
    </row>
    <row r="406" spans="1:16" ht="25.5" x14ac:dyDescent="0.2">
      <c r="A406" s="383" t="s">
        <v>232</v>
      </c>
      <c r="B406" s="383"/>
      <c r="C406" s="39" t="s">
        <v>688</v>
      </c>
      <c r="D406" s="168" t="s">
        <v>676</v>
      </c>
      <c r="E406" s="39"/>
      <c r="F406" s="74"/>
      <c r="G406" s="74"/>
      <c r="H406" s="74"/>
      <c r="I406" s="74"/>
      <c r="J406" s="137"/>
      <c r="K406" s="74"/>
      <c r="L406" s="177"/>
      <c r="M406" s="177"/>
      <c r="N406" s="177"/>
      <c r="O406" s="177"/>
      <c r="P406" s="178"/>
    </row>
    <row r="407" spans="1:16" x14ac:dyDescent="0.2">
      <c r="A407" s="383" t="s">
        <v>234</v>
      </c>
      <c r="B407" s="383"/>
      <c r="C407" s="39" t="s">
        <v>689</v>
      </c>
      <c r="D407" s="168" t="s">
        <v>676</v>
      </c>
      <c r="E407" s="39"/>
      <c r="F407" s="74"/>
      <c r="G407" s="74"/>
      <c r="H407" s="74"/>
      <c r="I407" s="74"/>
      <c r="J407" s="137"/>
      <c r="K407" s="74"/>
      <c r="L407" s="177"/>
      <c r="M407" s="177"/>
      <c r="N407" s="177"/>
      <c r="O407" s="177"/>
      <c r="P407" s="178"/>
    </row>
    <row r="408" spans="1:16" x14ac:dyDescent="0.2">
      <c r="A408" s="383" t="s">
        <v>236</v>
      </c>
      <c r="B408" s="383"/>
      <c r="C408" s="39" t="s">
        <v>690</v>
      </c>
      <c r="D408" s="168" t="s">
        <v>676</v>
      </c>
      <c r="E408" s="39"/>
      <c r="F408" s="74"/>
      <c r="G408" s="74"/>
      <c r="H408" s="74"/>
      <c r="I408" s="74"/>
      <c r="J408" s="137"/>
      <c r="K408" s="74"/>
      <c r="L408" s="177"/>
      <c r="M408" s="177"/>
      <c r="N408" s="177"/>
      <c r="O408" s="177"/>
      <c r="P408" s="178"/>
    </row>
    <row r="409" spans="1:16" ht="25.5" x14ac:dyDescent="0.2">
      <c r="A409" s="383" t="s">
        <v>238</v>
      </c>
      <c r="B409" s="383"/>
      <c r="C409" s="39" t="s">
        <v>691</v>
      </c>
      <c r="D409" s="168" t="s">
        <v>676</v>
      </c>
      <c r="E409" s="39"/>
      <c r="F409" s="74"/>
      <c r="G409" s="74"/>
      <c r="H409" s="74"/>
      <c r="I409" s="74"/>
      <c r="J409" s="137"/>
      <c r="K409" s="74"/>
      <c r="L409" s="177"/>
      <c r="M409" s="177"/>
      <c r="N409" s="177"/>
      <c r="O409" s="177"/>
      <c r="P409" s="178"/>
    </row>
    <row r="410" spans="1:16" x14ac:dyDescent="0.2">
      <c r="A410" s="383" t="s">
        <v>240</v>
      </c>
      <c r="B410" s="383"/>
      <c r="C410" s="39" t="s">
        <v>692</v>
      </c>
      <c r="D410" s="168" t="s">
        <v>676</v>
      </c>
      <c r="E410" s="39"/>
      <c r="F410" s="74"/>
      <c r="G410" s="74"/>
      <c r="H410" s="74"/>
      <c r="I410" s="74"/>
      <c r="J410" s="137"/>
      <c r="K410" s="74"/>
      <c r="L410" s="177"/>
      <c r="M410" s="177"/>
      <c r="N410" s="177"/>
      <c r="O410" s="177"/>
      <c r="P410" s="178"/>
    </row>
    <row r="411" spans="1:16" x14ac:dyDescent="0.2">
      <c r="A411" s="383" t="s">
        <v>242</v>
      </c>
      <c r="B411" s="383"/>
      <c r="C411" s="39" t="s">
        <v>693</v>
      </c>
      <c r="D411" s="168" t="s">
        <v>676</v>
      </c>
      <c r="E411" s="39"/>
      <c r="F411" s="74"/>
      <c r="G411" s="74"/>
      <c r="H411" s="74"/>
      <c r="I411" s="74"/>
      <c r="J411" s="137"/>
      <c r="K411" s="74"/>
      <c r="L411" s="177"/>
      <c r="M411" s="177"/>
      <c r="N411" s="177"/>
      <c r="O411" s="177"/>
      <c r="P411" s="178"/>
    </row>
    <row r="412" spans="1:16" ht="25.5" x14ac:dyDescent="0.2">
      <c r="A412" s="383" t="s">
        <v>244</v>
      </c>
      <c r="B412" s="383"/>
      <c r="C412" s="39" t="s">
        <v>694</v>
      </c>
      <c r="D412" s="168" t="s">
        <v>676</v>
      </c>
      <c r="E412" s="39"/>
      <c r="F412" s="74"/>
      <c r="G412" s="74"/>
      <c r="H412" s="74"/>
      <c r="I412" s="74"/>
      <c r="J412" s="137"/>
      <c r="K412" s="74"/>
      <c r="L412" s="177"/>
      <c r="M412" s="177"/>
      <c r="N412" s="177"/>
      <c r="O412" s="177"/>
      <c r="P412" s="178"/>
    </row>
    <row r="413" spans="1:16" ht="25.5" x14ac:dyDescent="0.2">
      <c r="A413" s="383" t="s">
        <v>246</v>
      </c>
      <c r="B413" s="383"/>
      <c r="C413" s="39" t="s">
        <v>695</v>
      </c>
      <c r="D413" s="168" t="s">
        <v>676</v>
      </c>
      <c r="E413" s="39"/>
      <c r="F413" s="74"/>
      <c r="G413" s="74"/>
      <c r="H413" s="74"/>
      <c r="I413" s="74"/>
      <c r="J413" s="137"/>
      <c r="K413" s="74"/>
      <c r="L413" s="177"/>
      <c r="M413" s="177"/>
      <c r="N413" s="177"/>
      <c r="O413" s="177"/>
      <c r="P413" s="178"/>
    </row>
    <row r="414" spans="1:16" x14ac:dyDescent="0.2">
      <c r="A414" s="383" t="s">
        <v>248</v>
      </c>
      <c r="B414" s="383"/>
      <c r="C414" s="39" t="s">
        <v>696</v>
      </c>
      <c r="D414" s="168" t="s">
        <v>676</v>
      </c>
      <c r="E414" s="39"/>
      <c r="F414" s="74"/>
      <c r="G414" s="74"/>
      <c r="H414" s="74"/>
      <c r="I414" s="74"/>
      <c r="J414" s="137"/>
      <c r="K414" s="74"/>
      <c r="L414" s="177"/>
      <c r="M414" s="177"/>
      <c r="N414" s="177"/>
      <c r="O414" s="177"/>
      <c r="P414" s="178"/>
    </row>
    <row r="415" spans="1:16" x14ac:dyDescent="0.2">
      <c r="A415" s="383" t="s">
        <v>250</v>
      </c>
      <c r="B415" s="383"/>
      <c r="C415" s="39" t="s">
        <v>697</v>
      </c>
      <c r="D415" s="168" t="s">
        <v>676</v>
      </c>
      <c r="E415" s="39"/>
      <c r="F415" s="74"/>
      <c r="G415" s="74"/>
      <c r="H415" s="74"/>
      <c r="I415" s="74"/>
      <c r="J415" s="137"/>
      <c r="K415" s="74"/>
      <c r="L415" s="177"/>
      <c r="M415" s="177"/>
      <c r="N415" s="177"/>
      <c r="O415" s="177"/>
      <c r="P415" s="178"/>
    </row>
    <row r="416" spans="1:16" x14ac:dyDescent="0.2">
      <c r="A416" s="383" t="s">
        <v>252</v>
      </c>
      <c r="B416" s="383"/>
      <c r="C416" s="39" t="s">
        <v>698</v>
      </c>
      <c r="D416" s="168" t="s">
        <v>676</v>
      </c>
      <c r="E416" s="39"/>
      <c r="F416" s="74"/>
      <c r="G416" s="74"/>
      <c r="H416" s="74"/>
      <c r="I416" s="74"/>
      <c r="J416" s="137"/>
      <c r="K416" s="74"/>
      <c r="L416" s="177"/>
      <c r="M416" s="177"/>
      <c r="N416" s="177"/>
      <c r="O416" s="177"/>
      <c r="P416" s="178"/>
    </row>
    <row r="417" spans="1:16" ht="25.5" x14ac:dyDescent="0.2">
      <c r="A417" s="383" t="s">
        <v>254</v>
      </c>
      <c r="B417" s="383"/>
      <c r="C417" s="39" t="s">
        <v>699</v>
      </c>
      <c r="D417" s="168" t="s">
        <v>676</v>
      </c>
      <c r="E417" s="39"/>
      <c r="F417" s="74"/>
      <c r="G417" s="74"/>
      <c r="H417" s="74"/>
      <c r="I417" s="74"/>
      <c r="J417" s="137"/>
      <c r="K417" s="74"/>
      <c r="L417" s="177"/>
      <c r="M417" s="177"/>
      <c r="N417" s="177"/>
      <c r="O417" s="177"/>
      <c r="P417" s="178"/>
    </row>
    <row r="418" spans="1:16" ht="25.5" x14ac:dyDescent="0.2">
      <c r="A418" s="383" t="s">
        <v>257</v>
      </c>
      <c r="B418" s="383"/>
      <c r="C418" s="39" t="s">
        <v>700</v>
      </c>
      <c r="D418" s="168" t="s">
        <v>676</v>
      </c>
      <c r="E418" s="39"/>
      <c r="F418" s="74"/>
      <c r="G418" s="74"/>
      <c r="H418" s="74"/>
      <c r="I418" s="74"/>
      <c r="J418" s="137"/>
      <c r="K418" s="74"/>
      <c r="L418" s="177"/>
      <c r="M418" s="177"/>
      <c r="N418" s="177"/>
      <c r="O418" s="177"/>
      <c r="P418" s="178"/>
    </row>
    <row r="419" spans="1:16" ht="25.5" x14ac:dyDescent="0.2">
      <c r="A419" s="383" t="s">
        <v>259</v>
      </c>
      <c r="B419" s="383"/>
      <c r="C419" s="39" t="s">
        <v>701</v>
      </c>
      <c r="D419" s="168" t="s">
        <v>676</v>
      </c>
      <c r="E419" s="39"/>
      <c r="F419" s="74"/>
      <c r="G419" s="74"/>
      <c r="H419" s="74"/>
      <c r="I419" s="74"/>
      <c r="J419" s="137"/>
      <c r="K419" s="74"/>
      <c r="L419" s="177"/>
      <c r="M419" s="177"/>
      <c r="N419" s="177"/>
      <c r="O419" s="177"/>
      <c r="P419" s="178"/>
    </row>
    <row r="420" spans="1:16" ht="25.5" x14ac:dyDescent="0.2">
      <c r="A420" s="384" t="s">
        <v>261</v>
      </c>
      <c r="B420" s="384"/>
      <c r="C420" s="42" t="s">
        <v>702</v>
      </c>
      <c r="D420" s="115" t="s">
        <v>703</v>
      </c>
      <c r="E420" s="42"/>
      <c r="F420" s="74"/>
      <c r="G420" s="74"/>
      <c r="H420" s="74"/>
      <c r="I420" s="74"/>
      <c r="J420" s="137"/>
      <c r="K420" s="74"/>
      <c r="L420" s="177"/>
      <c r="M420" s="177"/>
      <c r="N420" s="177"/>
      <c r="O420" s="177"/>
      <c r="P420" s="178"/>
    </row>
    <row r="421" spans="1:16" x14ac:dyDescent="0.2">
      <c r="A421" s="383" t="s">
        <v>263</v>
      </c>
      <c r="B421" s="383"/>
      <c r="C421" s="39" t="s">
        <v>704</v>
      </c>
      <c r="D421" s="168" t="s">
        <v>705</v>
      </c>
      <c r="E421" s="39"/>
      <c r="F421" s="74"/>
      <c r="G421" s="74"/>
      <c r="H421" s="74"/>
      <c r="I421" s="74"/>
      <c r="J421" s="137"/>
      <c r="K421" s="74"/>
      <c r="L421" s="177"/>
      <c r="M421" s="177"/>
      <c r="N421" s="177"/>
      <c r="O421" s="177"/>
      <c r="P421" s="178"/>
    </row>
    <row r="422" spans="1:16" x14ac:dyDescent="0.2">
      <c r="A422" s="383" t="s">
        <v>266</v>
      </c>
      <c r="B422" s="383"/>
      <c r="C422" s="39" t="s">
        <v>706</v>
      </c>
      <c r="D422" s="168" t="s">
        <v>705</v>
      </c>
      <c r="E422" s="39"/>
      <c r="F422" s="74"/>
      <c r="G422" s="74"/>
      <c r="H422" s="74"/>
      <c r="I422" s="74"/>
      <c r="J422" s="137"/>
      <c r="K422" s="74"/>
      <c r="L422" s="177"/>
      <c r="M422" s="177"/>
      <c r="N422" s="177"/>
      <c r="O422" s="177"/>
      <c r="P422" s="178"/>
    </row>
    <row r="423" spans="1:16" x14ac:dyDescent="0.2">
      <c r="A423" s="383" t="s">
        <v>269</v>
      </c>
      <c r="B423" s="383"/>
      <c r="C423" s="39" t="s">
        <v>707</v>
      </c>
      <c r="D423" s="168" t="s">
        <v>708</v>
      </c>
      <c r="E423" s="39"/>
      <c r="F423" s="74"/>
      <c r="G423" s="74"/>
      <c r="H423" s="74"/>
      <c r="I423" s="74"/>
      <c r="J423" s="137"/>
      <c r="K423" s="74"/>
      <c r="L423" s="177">
        <v>0</v>
      </c>
      <c r="M423" s="177">
        <f>SUM(K423:L423)</f>
        <v>0</v>
      </c>
      <c r="N423" s="177"/>
      <c r="O423" s="177"/>
      <c r="P423" s="178"/>
    </row>
    <row r="424" spans="1:16" ht="25.5" x14ac:dyDescent="0.2">
      <c r="A424" s="383" t="s">
        <v>271</v>
      </c>
      <c r="B424" s="383"/>
      <c r="C424" s="39" t="s">
        <v>709</v>
      </c>
      <c r="D424" s="168" t="s">
        <v>710</v>
      </c>
      <c r="E424" s="39"/>
      <c r="F424" s="74"/>
      <c r="G424" s="74"/>
      <c r="H424" s="74"/>
      <c r="I424" s="74"/>
      <c r="J424" s="137"/>
      <c r="K424" s="74"/>
      <c r="L424" s="177"/>
      <c r="M424" s="177"/>
      <c r="N424" s="177"/>
      <c r="O424" s="177"/>
      <c r="P424" s="178"/>
    </row>
    <row r="425" spans="1:16" ht="25.5" x14ac:dyDescent="0.2">
      <c r="A425" s="383" t="s">
        <v>273</v>
      </c>
      <c r="B425" s="383"/>
      <c r="C425" s="39" t="s">
        <v>711</v>
      </c>
      <c r="D425" s="168" t="s">
        <v>712</v>
      </c>
      <c r="E425" s="39"/>
      <c r="F425" s="74"/>
      <c r="G425" s="74"/>
      <c r="H425" s="74"/>
      <c r="I425" s="74"/>
      <c r="J425" s="137"/>
      <c r="K425" s="74"/>
      <c r="L425" s="177"/>
      <c r="M425" s="177"/>
      <c r="N425" s="177"/>
      <c r="O425" s="177"/>
      <c r="P425" s="178"/>
    </row>
    <row r="426" spans="1:16" x14ac:dyDescent="0.2">
      <c r="A426" s="383" t="s">
        <v>275</v>
      </c>
      <c r="B426" s="383"/>
      <c r="C426" s="39" t="s">
        <v>37</v>
      </c>
      <c r="D426" s="168" t="s">
        <v>712</v>
      </c>
      <c r="E426" s="39"/>
      <c r="F426" s="74"/>
      <c r="G426" s="74"/>
      <c r="H426" s="74"/>
      <c r="I426" s="74"/>
      <c r="J426" s="137"/>
      <c r="K426" s="74"/>
      <c r="L426" s="177"/>
      <c r="M426" s="177"/>
      <c r="N426" s="177"/>
      <c r="O426" s="177"/>
      <c r="P426" s="178"/>
    </row>
    <row r="427" spans="1:16" x14ac:dyDescent="0.2">
      <c r="A427" s="383" t="s">
        <v>277</v>
      </c>
      <c r="B427" s="383"/>
      <c r="C427" s="39" t="s">
        <v>39</v>
      </c>
      <c r="D427" s="168" t="s">
        <v>712</v>
      </c>
      <c r="E427" s="39"/>
      <c r="F427" s="74"/>
      <c r="G427" s="74"/>
      <c r="H427" s="74"/>
      <c r="I427" s="74"/>
      <c r="J427" s="137"/>
      <c r="K427" s="74"/>
      <c r="L427" s="177"/>
      <c r="M427" s="177"/>
      <c r="N427" s="177"/>
      <c r="O427" s="177"/>
      <c r="P427" s="178"/>
    </row>
    <row r="428" spans="1:16" ht="25.5" x14ac:dyDescent="0.2">
      <c r="A428" s="383" t="s">
        <v>280</v>
      </c>
      <c r="B428" s="383"/>
      <c r="C428" s="39" t="s">
        <v>41</v>
      </c>
      <c r="D428" s="168" t="s">
        <v>712</v>
      </c>
      <c r="E428" s="39"/>
      <c r="F428" s="74"/>
      <c r="G428" s="74"/>
      <c r="H428" s="74"/>
      <c r="I428" s="74"/>
      <c r="J428" s="137"/>
      <c r="K428" s="74"/>
      <c r="L428" s="177"/>
      <c r="M428" s="177"/>
      <c r="N428" s="177"/>
      <c r="O428" s="177"/>
      <c r="P428" s="178"/>
    </row>
    <row r="429" spans="1:16" x14ac:dyDescent="0.2">
      <c r="A429" s="383" t="s">
        <v>282</v>
      </c>
      <c r="B429" s="383"/>
      <c r="C429" s="39" t="s">
        <v>43</v>
      </c>
      <c r="D429" s="168" t="s">
        <v>712</v>
      </c>
      <c r="E429" s="39"/>
      <c r="F429" s="74"/>
      <c r="G429" s="74"/>
      <c r="H429" s="74"/>
      <c r="I429" s="74"/>
      <c r="J429" s="137"/>
      <c r="K429" s="74"/>
      <c r="L429" s="177"/>
      <c r="M429" s="177"/>
      <c r="N429" s="177"/>
      <c r="O429" s="177"/>
      <c r="P429" s="178"/>
    </row>
    <row r="430" spans="1:16" x14ac:dyDescent="0.2">
      <c r="A430" s="383" t="s">
        <v>284</v>
      </c>
      <c r="B430" s="383"/>
      <c r="C430" s="39" t="s">
        <v>45</v>
      </c>
      <c r="D430" s="168" t="s">
        <v>712</v>
      </c>
      <c r="E430" s="39"/>
      <c r="F430" s="74"/>
      <c r="G430" s="74"/>
      <c r="H430" s="74"/>
      <c r="I430" s="74"/>
      <c r="J430" s="137"/>
      <c r="K430" s="74"/>
      <c r="L430" s="177"/>
      <c r="M430" s="177"/>
      <c r="N430" s="177"/>
      <c r="O430" s="177"/>
      <c r="P430" s="178"/>
    </row>
    <row r="431" spans="1:16" x14ac:dyDescent="0.2">
      <c r="A431" s="383" t="s">
        <v>286</v>
      </c>
      <c r="B431" s="383"/>
      <c r="C431" s="39" t="s">
        <v>47</v>
      </c>
      <c r="D431" s="168" t="s">
        <v>712</v>
      </c>
      <c r="E431" s="39"/>
      <c r="F431" s="74"/>
      <c r="G431" s="74"/>
      <c r="H431" s="74"/>
      <c r="I431" s="74"/>
      <c r="J431" s="137"/>
      <c r="K431" s="74"/>
      <c r="L431" s="177"/>
      <c r="M431" s="177"/>
      <c r="N431" s="177"/>
      <c r="O431" s="177"/>
      <c r="P431" s="178"/>
    </row>
    <row r="432" spans="1:16" x14ac:dyDescent="0.2">
      <c r="A432" s="383" t="s">
        <v>288</v>
      </c>
      <c r="B432" s="383"/>
      <c r="C432" s="39" t="s">
        <v>49</v>
      </c>
      <c r="D432" s="168" t="s">
        <v>712</v>
      </c>
      <c r="E432" s="39"/>
      <c r="F432" s="74"/>
      <c r="G432" s="74"/>
      <c r="H432" s="74"/>
      <c r="I432" s="74"/>
      <c r="J432" s="137"/>
      <c r="K432" s="74"/>
      <c r="L432" s="177"/>
      <c r="M432" s="177"/>
      <c r="N432" s="177"/>
      <c r="O432" s="177"/>
      <c r="P432" s="178"/>
    </row>
    <row r="433" spans="1:16" x14ac:dyDescent="0.2">
      <c r="A433" s="383" t="s">
        <v>290</v>
      </c>
      <c r="B433" s="383"/>
      <c r="C433" s="39" t="s">
        <v>51</v>
      </c>
      <c r="D433" s="168" t="s">
        <v>712</v>
      </c>
      <c r="E433" s="39"/>
      <c r="F433" s="74"/>
      <c r="G433" s="74"/>
      <c r="H433" s="74"/>
      <c r="I433" s="74"/>
      <c r="J433" s="137"/>
      <c r="K433" s="74"/>
      <c r="L433" s="177"/>
      <c r="M433" s="177"/>
      <c r="N433" s="177"/>
      <c r="O433" s="177"/>
      <c r="P433" s="178"/>
    </row>
    <row r="434" spans="1:16" x14ac:dyDescent="0.2">
      <c r="A434" s="383" t="s">
        <v>292</v>
      </c>
      <c r="B434" s="383"/>
      <c r="C434" s="39" t="s">
        <v>53</v>
      </c>
      <c r="D434" s="168" t="s">
        <v>712</v>
      </c>
      <c r="E434" s="39"/>
      <c r="F434" s="74"/>
      <c r="G434" s="74"/>
      <c r="H434" s="74"/>
      <c r="I434" s="74"/>
      <c r="J434" s="137"/>
      <c r="K434" s="74"/>
      <c r="L434" s="177"/>
      <c r="M434" s="177"/>
      <c r="N434" s="177"/>
      <c r="O434" s="177"/>
      <c r="P434" s="178"/>
    </row>
    <row r="435" spans="1:16" x14ac:dyDescent="0.2">
      <c r="A435" s="383" t="s">
        <v>294</v>
      </c>
      <c r="B435" s="383"/>
      <c r="C435" s="39" t="s">
        <v>55</v>
      </c>
      <c r="D435" s="168" t="s">
        <v>712</v>
      </c>
      <c r="E435" s="39"/>
      <c r="F435" s="74"/>
      <c r="G435" s="74"/>
      <c r="H435" s="74"/>
      <c r="I435" s="74"/>
      <c r="J435" s="137"/>
      <c r="K435" s="74"/>
      <c r="L435" s="177"/>
      <c r="M435" s="177"/>
      <c r="N435" s="177"/>
      <c r="O435" s="177"/>
      <c r="P435" s="178"/>
    </row>
    <row r="436" spans="1:16" ht="25.5" x14ac:dyDescent="0.2">
      <c r="A436" s="383" t="s">
        <v>296</v>
      </c>
      <c r="B436" s="383"/>
      <c r="C436" s="39" t="s">
        <v>713</v>
      </c>
      <c r="D436" s="168" t="s">
        <v>714</v>
      </c>
      <c r="E436" s="39"/>
      <c r="F436" s="74"/>
      <c r="G436" s="74"/>
      <c r="H436" s="74"/>
      <c r="I436" s="74"/>
      <c r="J436" s="137"/>
      <c r="K436" s="74"/>
      <c r="L436" s="177"/>
      <c r="M436" s="177"/>
      <c r="N436" s="177"/>
      <c r="O436" s="177"/>
      <c r="P436" s="178"/>
    </row>
    <row r="437" spans="1:16" x14ac:dyDescent="0.2">
      <c r="A437" s="383" t="s">
        <v>298</v>
      </c>
      <c r="B437" s="383"/>
      <c r="C437" s="39" t="s">
        <v>37</v>
      </c>
      <c r="D437" s="168" t="s">
        <v>714</v>
      </c>
      <c r="E437" s="39"/>
      <c r="F437" s="74"/>
      <c r="G437" s="74"/>
      <c r="H437" s="74"/>
      <c r="I437" s="74"/>
      <c r="J437" s="137"/>
      <c r="K437" s="74"/>
      <c r="L437" s="177"/>
      <c r="M437" s="177"/>
      <c r="N437" s="177"/>
      <c r="O437" s="177"/>
      <c r="P437" s="178"/>
    </row>
    <row r="438" spans="1:16" x14ac:dyDescent="0.2">
      <c r="A438" s="383" t="s">
        <v>300</v>
      </c>
      <c r="B438" s="383"/>
      <c r="C438" s="39" t="s">
        <v>39</v>
      </c>
      <c r="D438" s="168" t="s">
        <v>714</v>
      </c>
      <c r="E438" s="39"/>
      <c r="F438" s="74"/>
      <c r="G438" s="74"/>
      <c r="H438" s="74"/>
      <c r="I438" s="74"/>
      <c r="J438" s="137"/>
      <c r="K438" s="74"/>
      <c r="L438" s="177"/>
      <c r="M438" s="177"/>
      <c r="N438" s="177"/>
      <c r="O438" s="177"/>
      <c r="P438" s="178"/>
    </row>
    <row r="439" spans="1:16" ht="25.5" x14ac:dyDescent="0.2">
      <c r="A439" s="383" t="s">
        <v>302</v>
      </c>
      <c r="B439" s="383"/>
      <c r="C439" s="39" t="s">
        <v>41</v>
      </c>
      <c r="D439" s="168" t="s">
        <v>714</v>
      </c>
      <c r="E439" s="39"/>
      <c r="F439" s="74"/>
      <c r="G439" s="74"/>
      <c r="H439" s="74"/>
      <c r="I439" s="74"/>
      <c r="J439" s="137"/>
      <c r="K439" s="74"/>
      <c r="L439" s="177"/>
      <c r="M439" s="177"/>
      <c r="N439" s="177"/>
      <c r="O439" s="177"/>
      <c r="P439" s="178"/>
    </row>
    <row r="440" spans="1:16" x14ac:dyDescent="0.2">
      <c r="A440" s="383" t="s">
        <v>304</v>
      </c>
      <c r="B440" s="383"/>
      <c r="C440" s="39" t="s">
        <v>43</v>
      </c>
      <c r="D440" s="168" t="s">
        <v>714</v>
      </c>
      <c r="E440" s="39"/>
      <c r="F440" s="74"/>
      <c r="G440" s="74"/>
      <c r="H440" s="74"/>
      <c r="I440" s="74"/>
      <c r="J440" s="137"/>
      <c r="K440" s="74"/>
      <c r="L440" s="177"/>
      <c r="M440" s="177"/>
      <c r="N440" s="177"/>
      <c r="O440" s="177"/>
      <c r="P440" s="178"/>
    </row>
    <row r="441" spans="1:16" x14ac:dyDescent="0.2">
      <c r="A441" s="383" t="s">
        <v>306</v>
      </c>
      <c r="B441" s="383"/>
      <c r="C441" s="39" t="s">
        <v>45</v>
      </c>
      <c r="D441" s="168" t="s">
        <v>714</v>
      </c>
      <c r="E441" s="39"/>
      <c r="F441" s="74"/>
      <c r="G441" s="74"/>
      <c r="H441" s="74"/>
      <c r="I441" s="74"/>
      <c r="J441" s="137"/>
      <c r="K441" s="74"/>
      <c r="L441" s="177"/>
      <c r="M441" s="177"/>
      <c r="N441" s="177"/>
      <c r="O441" s="177"/>
      <c r="P441" s="178"/>
    </row>
    <row r="442" spans="1:16" x14ac:dyDescent="0.2">
      <c r="A442" s="383" t="s">
        <v>308</v>
      </c>
      <c r="B442" s="383"/>
      <c r="C442" s="39" t="s">
        <v>47</v>
      </c>
      <c r="D442" s="168" t="s">
        <v>714</v>
      </c>
      <c r="E442" s="39"/>
      <c r="F442" s="74"/>
      <c r="G442" s="74"/>
      <c r="H442" s="74"/>
      <c r="I442" s="74"/>
      <c r="J442" s="137"/>
      <c r="K442" s="74"/>
      <c r="L442" s="177"/>
      <c r="M442" s="177"/>
      <c r="N442" s="177"/>
      <c r="O442" s="177"/>
      <c r="P442" s="178"/>
    </row>
    <row r="443" spans="1:16" x14ac:dyDescent="0.2">
      <c r="A443" s="383" t="s">
        <v>310</v>
      </c>
      <c r="B443" s="383"/>
      <c r="C443" s="39" t="s">
        <v>49</v>
      </c>
      <c r="D443" s="168" t="s">
        <v>714</v>
      </c>
      <c r="E443" s="39"/>
      <c r="F443" s="74"/>
      <c r="G443" s="74"/>
      <c r="H443" s="74"/>
      <c r="I443" s="74"/>
      <c r="J443" s="137"/>
      <c r="K443" s="74"/>
      <c r="L443" s="177"/>
      <c r="M443" s="177"/>
      <c r="N443" s="177"/>
      <c r="O443" s="177"/>
      <c r="P443" s="178"/>
    </row>
    <row r="444" spans="1:16" x14ac:dyDescent="0.2">
      <c r="A444" s="383" t="s">
        <v>313</v>
      </c>
      <c r="B444" s="383"/>
      <c r="C444" s="39" t="s">
        <v>51</v>
      </c>
      <c r="D444" s="168" t="s">
        <v>714</v>
      </c>
      <c r="E444" s="39"/>
      <c r="F444" s="74"/>
      <c r="G444" s="74"/>
      <c r="H444" s="74"/>
      <c r="I444" s="74"/>
      <c r="J444" s="137"/>
      <c r="K444" s="74"/>
      <c r="L444" s="177"/>
      <c r="M444" s="177"/>
      <c r="N444" s="177"/>
      <c r="O444" s="177"/>
      <c r="P444" s="178"/>
    </row>
    <row r="445" spans="1:16" x14ac:dyDescent="0.2">
      <c r="A445" s="383" t="s">
        <v>315</v>
      </c>
      <c r="B445" s="383"/>
      <c r="C445" s="39" t="s">
        <v>53</v>
      </c>
      <c r="D445" s="168" t="s">
        <v>714</v>
      </c>
      <c r="E445" s="39"/>
      <c r="F445" s="74"/>
      <c r="G445" s="74"/>
      <c r="H445" s="74"/>
      <c r="I445" s="74"/>
      <c r="J445" s="137"/>
      <c r="K445" s="74"/>
      <c r="L445" s="177"/>
      <c r="M445" s="177"/>
      <c r="N445" s="177"/>
      <c r="O445" s="177"/>
      <c r="P445" s="178"/>
    </row>
    <row r="446" spans="1:16" x14ac:dyDescent="0.2">
      <c r="A446" s="383" t="s">
        <v>317</v>
      </c>
      <c r="B446" s="383"/>
      <c r="C446" s="39" t="s">
        <v>55</v>
      </c>
      <c r="D446" s="168" t="s">
        <v>714</v>
      </c>
      <c r="E446" s="39"/>
      <c r="F446" s="74"/>
      <c r="G446" s="74"/>
      <c r="H446" s="74"/>
      <c r="I446" s="74"/>
      <c r="J446" s="137"/>
      <c r="K446" s="74"/>
      <c r="L446" s="177"/>
      <c r="M446" s="177"/>
      <c r="N446" s="177"/>
      <c r="O446" s="177"/>
      <c r="P446" s="178"/>
    </row>
    <row r="447" spans="1:16" ht="25.5" x14ac:dyDescent="0.2">
      <c r="A447" s="383" t="s">
        <v>319</v>
      </c>
      <c r="B447" s="383"/>
      <c r="C447" s="39" t="s">
        <v>715</v>
      </c>
      <c r="D447" s="168" t="s">
        <v>716</v>
      </c>
      <c r="E447" s="39"/>
      <c r="F447" s="74"/>
      <c r="G447" s="74"/>
      <c r="H447" s="74"/>
      <c r="I447" s="74"/>
      <c r="J447" s="137"/>
      <c r="K447" s="74"/>
      <c r="L447" s="177"/>
      <c r="M447" s="177"/>
      <c r="N447" s="177"/>
      <c r="O447" s="177"/>
      <c r="P447" s="178"/>
    </row>
    <row r="448" spans="1:16" x14ac:dyDescent="0.2">
      <c r="A448" s="383" t="s">
        <v>321</v>
      </c>
      <c r="B448" s="383"/>
      <c r="C448" s="39" t="s">
        <v>37</v>
      </c>
      <c r="D448" s="168" t="s">
        <v>716</v>
      </c>
      <c r="E448" s="39"/>
      <c r="F448" s="74"/>
      <c r="G448" s="74"/>
      <c r="H448" s="74"/>
      <c r="I448" s="74"/>
      <c r="J448" s="137"/>
      <c r="K448" s="74"/>
      <c r="L448" s="177"/>
      <c r="M448" s="177"/>
      <c r="N448" s="177"/>
      <c r="O448" s="177"/>
      <c r="P448" s="178"/>
    </row>
    <row r="449" spans="1:16" x14ac:dyDescent="0.2">
      <c r="A449" s="383" t="s">
        <v>323</v>
      </c>
      <c r="B449" s="383"/>
      <c r="C449" s="39" t="s">
        <v>39</v>
      </c>
      <c r="D449" s="168" t="s">
        <v>716</v>
      </c>
      <c r="E449" s="39"/>
      <c r="F449" s="74"/>
      <c r="G449" s="74"/>
      <c r="H449" s="74"/>
      <c r="I449" s="74"/>
      <c r="J449" s="137"/>
      <c r="K449" s="74"/>
      <c r="L449" s="177"/>
      <c r="M449" s="177"/>
      <c r="N449" s="177"/>
      <c r="O449" s="177"/>
      <c r="P449" s="178"/>
    </row>
    <row r="450" spans="1:16" ht="25.5" x14ac:dyDescent="0.2">
      <c r="A450" s="383" t="s">
        <v>325</v>
      </c>
      <c r="B450" s="383"/>
      <c r="C450" s="39" t="s">
        <v>41</v>
      </c>
      <c r="D450" s="168" t="s">
        <v>716</v>
      </c>
      <c r="E450" s="39"/>
      <c r="F450" s="74"/>
      <c r="G450" s="74"/>
      <c r="H450" s="74"/>
      <c r="I450" s="74"/>
      <c r="J450" s="137"/>
      <c r="K450" s="74"/>
      <c r="L450" s="177"/>
      <c r="M450" s="177"/>
      <c r="N450" s="177"/>
      <c r="O450" s="177"/>
      <c r="P450" s="178"/>
    </row>
    <row r="451" spans="1:16" x14ac:dyDescent="0.2">
      <c r="A451" s="383" t="s">
        <v>327</v>
      </c>
      <c r="B451" s="383"/>
      <c r="C451" s="39" t="s">
        <v>43</v>
      </c>
      <c r="D451" s="168" t="s">
        <v>716</v>
      </c>
      <c r="E451" s="39"/>
      <c r="F451" s="74"/>
      <c r="G451" s="74"/>
      <c r="H451" s="74"/>
      <c r="I451" s="74"/>
      <c r="J451" s="137"/>
      <c r="K451" s="74"/>
      <c r="L451" s="177"/>
      <c r="M451" s="177"/>
      <c r="N451" s="177"/>
      <c r="O451" s="177"/>
      <c r="P451" s="178"/>
    </row>
    <row r="452" spans="1:16" x14ac:dyDescent="0.2">
      <c r="A452" s="383" t="s">
        <v>329</v>
      </c>
      <c r="B452" s="383"/>
      <c r="C452" s="39" t="s">
        <v>45</v>
      </c>
      <c r="D452" s="168" t="s">
        <v>716</v>
      </c>
      <c r="E452" s="39"/>
      <c r="F452" s="74"/>
      <c r="G452" s="74"/>
      <c r="H452" s="74"/>
      <c r="I452" s="74"/>
      <c r="J452" s="137"/>
      <c r="K452" s="74"/>
      <c r="L452" s="177"/>
      <c r="M452" s="177"/>
      <c r="N452" s="177"/>
      <c r="O452" s="177"/>
      <c r="P452" s="178"/>
    </row>
    <row r="453" spans="1:16" x14ac:dyDescent="0.2">
      <c r="A453" s="383" t="s">
        <v>331</v>
      </c>
      <c r="B453" s="383"/>
      <c r="C453" s="39" t="s">
        <v>47</v>
      </c>
      <c r="D453" s="168" t="s">
        <v>716</v>
      </c>
      <c r="E453" s="39"/>
      <c r="F453" s="74"/>
      <c r="G453" s="74"/>
      <c r="H453" s="74"/>
      <c r="I453" s="74"/>
      <c r="J453" s="137"/>
      <c r="K453" s="74"/>
      <c r="L453" s="177"/>
      <c r="M453" s="177"/>
      <c r="N453" s="177"/>
      <c r="O453" s="177"/>
      <c r="P453" s="178"/>
    </row>
    <row r="454" spans="1:16" x14ac:dyDescent="0.2">
      <c r="A454" s="383" t="s">
        <v>333</v>
      </c>
      <c r="B454" s="383"/>
      <c r="C454" s="39" t="s">
        <v>49</v>
      </c>
      <c r="D454" s="168" t="s">
        <v>716</v>
      </c>
      <c r="E454" s="39"/>
      <c r="F454" s="74"/>
      <c r="G454" s="74"/>
      <c r="H454" s="74"/>
      <c r="I454" s="74"/>
      <c r="J454" s="137"/>
      <c r="K454" s="74"/>
      <c r="L454" s="177"/>
      <c r="M454" s="177"/>
      <c r="N454" s="177"/>
      <c r="O454" s="177"/>
      <c r="P454" s="178"/>
    </row>
    <row r="455" spans="1:16" x14ac:dyDescent="0.2">
      <c r="A455" s="383" t="s">
        <v>335</v>
      </c>
      <c r="B455" s="383"/>
      <c r="C455" s="39" t="s">
        <v>51</v>
      </c>
      <c r="D455" s="168" t="s">
        <v>716</v>
      </c>
      <c r="E455" s="39"/>
      <c r="F455" s="74"/>
      <c r="G455" s="74"/>
      <c r="H455" s="74"/>
      <c r="I455" s="74"/>
      <c r="J455" s="137"/>
      <c r="K455" s="74"/>
      <c r="L455" s="177"/>
      <c r="M455" s="177"/>
      <c r="N455" s="177"/>
      <c r="O455" s="177"/>
      <c r="P455" s="178"/>
    </row>
    <row r="456" spans="1:16" x14ac:dyDescent="0.2">
      <c r="A456" s="383" t="s">
        <v>337</v>
      </c>
      <c r="B456" s="383"/>
      <c r="C456" s="39" t="s">
        <v>53</v>
      </c>
      <c r="D456" s="168" t="s">
        <v>716</v>
      </c>
      <c r="E456" s="39"/>
      <c r="F456" s="74"/>
      <c r="G456" s="74"/>
      <c r="H456" s="74"/>
      <c r="I456" s="74"/>
      <c r="J456" s="137"/>
      <c r="K456" s="74"/>
      <c r="L456" s="177"/>
      <c r="M456" s="177"/>
      <c r="N456" s="177"/>
      <c r="O456" s="177"/>
      <c r="P456" s="178"/>
    </row>
    <row r="457" spans="1:16" x14ac:dyDescent="0.2">
      <c r="A457" s="383" t="s">
        <v>339</v>
      </c>
      <c r="B457" s="383"/>
      <c r="C457" s="39" t="s">
        <v>55</v>
      </c>
      <c r="D457" s="168" t="s">
        <v>716</v>
      </c>
      <c r="E457" s="39"/>
      <c r="F457" s="74"/>
      <c r="G457" s="74"/>
      <c r="H457" s="74"/>
      <c r="I457" s="74"/>
      <c r="J457" s="137"/>
      <c r="K457" s="74"/>
      <c r="L457" s="177"/>
      <c r="M457" s="177"/>
      <c r="N457" s="177"/>
      <c r="O457" s="177"/>
      <c r="P457" s="178"/>
    </row>
    <row r="458" spans="1:16" ht="25.5" x14ac:dyDescent="0.2">
      <c r="A458" s="383" t="s">
        <v>342</v>
      </c>
      <c r="B458" s="383"/>
      <c r="C458" s="39" t="s">
        <v>717</v>
      </c>
      <c r="D458" s="168" t="s">
        <v>718</v>
      </c>
      <c r="E458" s="39"/>
      <c r="F458" s="74"/>
      <c r="G458" s="74"/>
      <c r="H458" s="74"/>
      <c r="I458" s="74"/>
      <c r="J458" s="137"/>
      <c r="K458" s="74"/>
      <c r="L458" s="177"/>
      <c r="M458" s="177"/>
      <c r="N458" s="177"/>
      <c r="O458" s="177"/>
      <c r="P458" s="178"/>
    </row>
    <row r="459" spans="1:16" ht="25.5" x14ac:dyDescent="0.2">
      <c r="A459" s="383" t="s">
        <v>345</v>
      </c>
      <c r="B459" s="383"/>
      <c r="C459" s="39" t="s">
        <v>719</v>
      </c>
      <c r="D459" s="168" t="s">
        <v>718</v>
      </c>
      <c r="E459" s="39"/>
      <c r="F459" s="74"/>
      <c r="G459" s="74"/>
      <c r="H459" s="74"/>
      <c r="I459" s="74"/>
      <c r="J459" s="137"/>
      <c r="K459" s="74"/>
      <c r="L459" s="177"/>
      <c r="M459" s="177"/>
      <c r="N459" s="177"/>
      <c r="O459" s="177"/>
      <c r="P459" s="178"/>
    </row>
    <row r="460" spans="1:16" ht="25.5" x14ac:dyDescent="0.2">
      <c r="A460" s="383" t="s">
        <v>347</v>
      </c>
      <c r="B460" s="383"/>
      <c r="C460" s="39" t="s">
        <v>720</v>
      </c>
      <c r="D460" s="168" t="s">
        <v>721</v>
      </c>
      <c r="E460" s="39"/>
      <c r="F460" s="74"/>
      <c r="G460" s="74"/>
      <c r="H460" s="74"/>
      <c r="I460" s="74"/>
      <c r="J460" s="137"/>
      <c r="K460" s="74"/>
      <c r="L460" s="177"/>
      <c r="M460" s="177"/>
      <c r="N460" s="177"/>
      <c r="O460" s="177"/>
      <c r="P460" s="178"/>
    </row>
    <row r="461" spans="1:16" x14ac:dyDescent="0.2">
      <c r="A461" s="383" t="s">
        <v>349</v>
      </c>
      <c r="B461" s="383"/>
      <c r="C461" s="39" t="s">
        <v>442</v>
      </c>
      <c r="D461" s="35" t="s">
        <v>721</v>
      </c>
      <c r="E461" s="39"/>
      <c r="F461" s="74"/>
      <c r="G461" s="74"/>
      <c r="H461" s="74"/>
      <c r="I461" s="74"/>
      <c r="J461" s="137"/>
      <c r="K461" s="74"/>
      <c r="L461" s="177"/>
      <c r="M461" s="177"/>
      <c r="N461" s="177"/>
      <c r="O461" s="177"/>
      <c r="P461" s="178"/>
    </row>
    <row r="462" spans="1:16" x14ac:dyDescent="0.2">
      <c r="A462" s="383" t="s">
        <v>351</v>
      </c>
      <c r="B462" s="383"/>
      <c r="C462" s="39" t="s">
        <v>444</v>
      </c>
      <c r="D462" s="35" t="s">
        <v>721</v>
      </c>
      <c r="E462" s="39"/>
      <c r="F462" s="74"/>
      <c r="G462" s="74"/>
      <c r="H462" s="74"/>
      <c r="I462" s="74"/>
      <c r="J462" s="137"/>
      <c r="K462" s="74"/>
      <c r="L462" s="177"/>
      <c r="M462" s="177"/>
      <c r="N462" s="177"/>
      <c r="O462" s="177"/>
      <c r="P462" s="178"/>
    </row>
    <row r="463" spans="1:16" x14ac:dyDescent="0.2">
      <c r="A463" s="383" t="s">
        <v>354</v>
      </c>
      <c r="B463" s="383"/>
      <c r="C463" s="39" t="s">
        <v>446</v>
      </c>
      <c r="D463" s="35" t="s">
        <v>721</v>
      </c>
      <c r="E463" s="39"/>
      <c r="F463" s="74"/>
      <c r="G463" s="74"/>
      <c r="H463" s="74"/>
      <c r="I463" s="74"/>
      <c r="J463" s="137"/>
      <c r="K463" s="74"/>
      <c r="L463" s="177"/>
      <c r="M463" s="177"/>
      <c r="N463" s="177"/>
      <c r="O463" s="177"/>
      <c r="P463" s="178"/>
    </row>
    <row r="464" spans="1:16" x14ac:dyDescent="0.2">
      <c r="A464" s="383" t="s">
        <v>356</v>
      </c>
      <c r="B464" s="383"/>
      <c r="C464" s="35" t="s">
        <v>448</v>
      </c>
      <c r="D464" s="35" t="s">
        <v>721</v>
      </c>
      <c r="E464" s="35"/>
      <c r="F464" s="74"/>
      <c r="G464" s="74"/>
      <c r="H464" s="74"/>
      <c r="I464" s="74"/>
      <c r="J464" s="137"/>
      <c r="K464" s="74"/>
      <c r="L464" s="177"/>
      <c r="M464" s="177"/>
      <c r="N464" s="177"/>
      <c r="O464" s="177"/>
      <c r="P464" s="178"/>
    </row>
    <row r="465" spans="1:16" x14ac:dyDescent="0.2">
      <c r="A465" s="383" t="s">
        <v>359</v>
      </c>
      <c r="B465" s="383"/>
      <c r="C465" s="35" t="s">
        <v>450</v>
      </c>
      <c r="D465" s="35" t="s">
        <v>721</v>
      </c>
      <c r="E465" s="35"/>
      <c r="F465" s="74"/>
      <c r="G465" s="74"/>
      <c r="H465" s="74"/>
      <c r="I465" s="74"/>
      <c r="J465" s="137"/>
      <c r="K465" s="74"/>
      <c r="L465" s="177"/>
      <c r="M465" s="177"/>
      <c r="N465" s="177"/>
      <c r="O465" s="177"/>
      <c r="P465" s="178"/>
    </row>
    <row r="466" spans="1:16" ht="25.5" x14ac:dyDescent="0.2">
      <c r="A466" s="383" t="s">
        <v>361</v>
      </c>
      <c r="B466" s="383"/>
      <c r="C466" s="35" t="s">
        <v>452</v>
      </c>
      <c r="D466" s="35" t="s">
        <v>721</v>
      </c>
      <c r="E466" s="35"/>
      <c r="F466" s="74"/>
      <c r="G466" s="74"/>
      <c r="H466" s="74"/>
      <c r="I466" s="74"/>
      <c r="J466" s="137"/>
      <c r="K466" s="74"/>
      <c r="L466" s="177"/>
      <c r="M466" s="177"/>
      <c r="N466" s="177"/>
      <c r="O466" s="177"/>
      <c r="P466" s="178"/>
    </row>
    <row r="467" spans="1:16" x14ac:dyDescent="0.2">
      <c r="A467" s="383" t="s">
        <v>363</v>
      </c>
      <c r="B467" s="383"/>
      <c r="C467" s="39" t="s">
        <v>454</v>
      </c>
      <c r="D467" s="35" t="s">
        <v>721</v>
      </c>
      <c r="E467" s="39"/>
      <c r="F467" s="74"/>
      <c r="G467" s="74"/>
      <c r="H467" s="74"/>
      <c r="I467" s="74"/>
      <c r="J467" s="137"/>
      <c r="K467" s="74"/>
      <c r="L467" s="177"/>
      <c r="M467" s="177"/>
      <c r="N467" s="177"/>
      <c r="O467" s="177"/>
      <c r="P467" s="178"/>
    </row>
    <row r="468" spans="1:16" x14ac:dyDescent="0.2">
      <c r="A468" s="383" t="s">
        <v>365</v>
      </c>
      <c r="B468" s="383"/>
      <c r="C468" s="39" t="s">
        <v>456</v>
      </c>
      <c r="D468" s="35" t="s">
        <v>721</v>
      </c>
      <c r="E468" s="39"/>
      <c r="F468" s="74"/>
      <c r="G468" s="74"/>
      <c r="H468" s="74"/>
      <c r="I468" s="74"/>
      <c r="J468" s="137"/>
      <c r="K468" s="74"/>
      <c r="L468" s="177"/>
      <c r="M468" s="177"/>
      <c r="N468" s="177"/>
      <c r="O468" s="177"/>
      <c r="P468" s="178"/>
    </row>
    <row r="469" spans="1:16" x14ac:dyDescent="0.2">
      <c r="A469" s="383" t="s">
        <v>367</v>
      </c>
      <c r="B469" s="383"/>
      <c r="C469" s="39" t="s">
        <v>458</v>
      </c>
      <c r="D469" s="35" t="s">
        <v>721</v>
      </c>
      <c r="E469" s="39"/>
      <c r="F469" s="74"/>
      <c r="G469" s="74"/>
      <c r="H469" s="74"/>
      <c r="I469" s="74"/>
      <c r="J469" s="137"/>
      <c r="K469" s="74"/>
      <c r="L469" s="177"/>
      <c r="M469" s="177"/>
      <c r="N469" s="177"/>
      <c r="O469" s="177"/>
      <c r="P469" s="178"/>
    </row>
    <row r="470" spans="1:16" x14ac:dyDescent="0.2">
      <c r="A470" s="383" t="s">
        <v>369</v>
      </c>
      <c r="B470" s="383"/>
      <c r="C470" s="39" t="s">
        <v>460</v>
      </c>
      <c r="D470" s="35" t="s">
        <v>721</v>
      </c>
      <c r="E470" s="39"/>
      <c r="F470" s="74"/>
      <c r="G470" s="74"/>
      <c r="H470" s="74"/>
      <c r="I470" s="74"/>
      <c r="J470" s="137"/>
      <c r="K470" s="74"/>
      <c r="L470" s="177"/>
      <c r="M470" s="177"/>
      <c r="N470" s="177"/>
      <c r="O470" s="177"/>
      <c r="P470" s="178"/>
    </row>
    <row r="471" spans="1:16" x14ac:dyDescent="0.2">
      <c r="A471" s="383" t="s">
        <v>371</v>
      </c>
      <c r="B471" s="383"/>
      <c r="C471" s="39" t="s">
        <v>722</v>
      </c>
      <c r="D471" s="168" t="s">
        <v>723</v>
      </c>
      <c r="E471" s="39"/>
      <c r="F471" s="74"/>
      <c r="G471" s="74"/>
      <c r="H471" s="74"/>
      <c r="I471" s="74"/>
      <c r="J471" s="137"/>
      <c r="K471" s="74"/>
      <c r="L471" s="177"/>
      <c r="M471" s="177"/>
      <c r="N471" s="177"/>
      <c r="O471" s="177"/>
      <c r="P471" s="178"/>
    </row>
    <row r="472" spans="1:16" x14ac:dyDescent="0.2">
      <c r="A472" s="383" t="s">
        <v>374</v>
      </c>
      <c r="B472" s="383"/>
      <c r="C472" s="39" t="s">
        <v>724</v>
      </c>
      <c r="D472" s="168" t="s">
        <v>725</v>
      </c>
      <c r="E472" s="39"/>
      <c r="F472" s="74"/>
      <c r="G472" s="74"/>
      <c r="H472" s="74"/>
      <c r="I472" s="74"/>
      <c r="J472" s="137"/>
      <c r="K472" s="74"/>
      <c r="L472" s="177"/>
      <c r="M472" s="177"/>
      <c r="N472" s="177"/>
      <c r="O472" s="177"/>
      <c r="P472" s="178"/>
    </row>
    <row r="473" spans="1:16" ht="25.5" x14ac:dyDescent="0.2">
      <c r="A473" s="383" t="s">
        <v>377</v>
      </c>
      <c r="B473" s="383"/>
      <c r="C473" s="39" t="s">
        <v>726</v>
      </c>
      <c r="D473" s="168" t="s">
        <v>727</v>
      </c>
      <c r="E473" s="39"/>
      <c r="F473" s="74"/>
      <c r="G473" s="74"/>
      <c r="H473" s="74"/>
      <c r="I473" s="74"/>
      <c r="J473" s="137"/>
      <c r="K473" s="74"/>
      <c r="L473" s="177"/>
      <c r="M473" s="177"/>
      <c r="N473" s="177"/>
      <c r="O473" s="177"/>
      <c r="P473" s="178"/>
    </row>
    <row r="474" spans="1:16" x14ac:dyDescent="0.2">
      <c r="A474" s="383" t="s">
        <v>380</v>
      </c>
      <c r="B474" s="383"/>
      <c r="C474" s="39" t="s">
        <v>442</v>
      </c>
      <c r="D474" s="35" t="s">
        <v>727</v>
      </c>
      <c r="E474" s="39"/>
      <c r="F474" s="74"/>
      <c r="G474" s="74"/>
      <c r="H474" s="74"/>
      <c r="I474" s="74"/>
      <c r="J474" s="137"/>
      <c r="K474" s="74"/>
      <c r="L474" s="177"/>
      <c r="M474" s="177"/>
      <c r="N474" s="177"/>
      <c r="O474" s="177"/>
      <c r="P474" s="178"/>
    </row>
    <row r="475" spans="1:16" x14ac:dyDescent="0.2">
      <c r="A475" s="383" t="s">
        <v>383</v>
      </c>
      <c r="B475" s="383"/>
      <c r="C475" s="39" t="s">
        <v>444</v>
      </c>
      <c r="D475" s="35" t="s">
        <v>727</v>
      </c>
      <c r="E475" s="39"/>
      <c r="F475" s="74"/>
      <c r="G475" s="74"/>
      <c r="H475" s="74"/>
      <c r="I475" s="74"/>
      <c r="J475" s="137"/>
      <c r="K475" s="74"/>
      <c r="L475" s="177"/>
      <c r="M475" s="177"/>
      <c r="N475" s="177"/>
      <c r="O475" s="177"/>
      <c r="P475" s="178"/>
    </row>
    <row r="476" spans="1:16" x14ac:dyDescent="0.2">
      <c r="A476" s="383" t="s">
        <v>384</v>
      </c>
      <c r="B476" s="383"/>
      <c r="C476" s="39" t="s">
        <v>446</v>
      </c>
      <c r="D476" s="35" t="s">
        <v>727</v>
      </c>
      <c r="E476" s="39"/>
      <c r="F476" s="74"/>
      <c r="G476" s="74"/>
      <c r="H476" s="74"/>
      <c r="I476" s="74"/>
      <c r="J476" s="137"/>
      <c r="K476" s="74"/>
      <c r="L476" s="177"/>
      <c r="M476" s="177"/>
      <c r="N476" s="177"/>
      <c r="O476" s="177"/>
      <c r="P476" s="178"/>
    </row>
    <row r="477" spans="1:16" x14ac:dyDescent="0.2">
      <c r="A477" s="383" t="s">
        <v>386</v>
      </c>
      <c r="B477" s="383"/>
      <c r="C477" s="35" t="s">
        <v>448</v>
      </c>
      <c r="D477" s="35" t="s">
        <v>727</v>
      </c>
      <c r="E477" s="35"/>
      <c r="F477" s="74"/>
      <c r="G477" s="74"/>
      <c r="H477" s="74"/>
      <c r="I477" s="74"/>
      <c r="J477" s="137"/>
      <c r="K477" s="74"/>
      <c r="L477" s="177"/>
      <c r="M477" s="177"/>
      <c r="N477" s="177"/>
      <c r="O477" s="177"/>
      <c r="P477" s="178"/>
    </row>
    <row r="478" spans="1:16" x14ac:dyDescent="0.2">
      <c r="A478" s="383" t="s">
        <v>388</v>
      </c>
      <c r="B478" s="383"/>
      <c r="C478" s="35" t="s">
        <v>450</v>
      </c>
      <c r="D478" s="35" t="s">
        <v>727</v>
      </c>
      <c r="E478" s="35"/>
      <c r="F478" s="74"/>
      <c r="G478" s="74"/>
      <c r="H478" s="74"/>
      <c r="I478" s="74"/>
      <c r="J478" s="137"/>
      <c r="K478" s="74"/>
      <c r="L478" s="177"/>
      <c r="M478" s="177"/>
      <c r="N478" s="177"/>
      <c r="O478" s="177"/>
      <c r="P478" s="178"/>
    </row>
    <row r="479" spans="1:16" ht="25.5" x14ac:dyDescent="0.2">
      <c r="A479" s="383" t="s">
        <v>391</v>
      </c>
      <c r="B479" s="383"/>
      <c r="C479" s="35" t="s">
        <v>452</v>
      </c>
      <c r="D479" s="35" t="s">
        <v>727</v>
      </c>
      <c r="E479" s="35"/>
      <c r="F479" s="74"/>
      <c r="G479" s="74"/>
      <c r="H479" s="74"/>
      <c r="I479" s="74"/>
      <c r="J479" s="137"/>
      <c r="K479" s="74"/>
      <c r="L479" s="177"/>
      <c r="M479" s="177"/>
      <c r="N479" s="177"/>
      <c r="O479" s="177"/>
      <c r="P479" s="178"/>
    </row>
    <row r="480" spans="1:16" x14ac:dyDescent="0.2">
      <c r="A480" s="383" t="s">
        <v>393</v>
      </c>
      <c r="B480" s="383"/>
      <c r="C480" s="39" t="s">
        <v>454</v>
      </c>
      <c r="D480" s="35" t="s">
        <v>727</v>
      </c>
      <c r="E480" s="39"/>
      <c r="F480" s="74"/>
      <c r="G480" s="74"/>
      <c r="H480" s="74"/>
      <c r="I480" s="74"/>
      <c r="J480" s="137"/>
      <c r="K480" s="74"/>
      <c r="L480" s="177"/>
      <c r="M480" s="177"/>
      <c r="N480" s="177"/>
      <c r="O480" s="177"/>
      <c r="P480" s="178"/>
    </row>
    <row r="481" spans="1:16" x14ac:dyDescent="0.2">
      <c r="A481" s="383" t="s">
        <v>395</v>
      </c>
      <c r="B481" s="383"/>
      <c r="C481" s="39" t="s">
        <v>456</v>
      </c>
      <c r="D481" s="35" t="s">
        <v>727</v>
      </c>
      <c r="E481" s="39"/>
      <c r="F481" s="74"/>
      <c r="G481" s="74"/>
      <c r="H481" s="74"/>
      <c r="I481" s="74"/>
      <c r="J481" s="137"/>
      <c r="K481" s="74"/>
      <c r="L481" s="177"/>
      <c r="M481" s="177"/>
      <c r="N481" s="177"/>
      <c r="O481" s="177"/>
      <c r="P481" s="178"/>
    </row>
    <row r="482" spans="1:16" x14ac:dyDescent="0.2">
      <c r="A482" s="383" t="s">
        <v>397</v>
      </c>
      <c r="B482" s="383"/>
      <c r="C482" s="39" t="s">
        <v>458</v>
      </c>
      <c r="D482" s="35" t="s">
        <v>727</v>
      </c>
      <c r="E482" s="39"/>
      <c r="F482" s="74"/>
      <c r="G482" s="74"/>
      <c r="H482" s="74"/>
      <c r="I482" s="74"/>
      <c r="J482" s="137"/>
      <c r="K482" s="74"/>
      <c r="L482" s="177"/>
      <c r="M482" s="177"/>
      <c r="N482" s="177"/>
      <c r="O482" s="177"/>
      <c r="P482" s="178"/>
    </row>
    <row r="483" spans="1:16" x14ac:dyDescent="0.2">
      <c r="A483" s="383" t="s">
        <v>399</v>
      </c>
      <c r="B483" s="383"/>
      <c r="C483" s="39" t="s">
        <v>460</v>
      </c>
      <c r="D483" s="35" t="s">
        <v>727</v>
      </c>
      <c r="E483" s="39"/>
      <c r="F483" s="74"/>
      <c r="G483" s="74"/>
      <c r="H483" s="74"/>
      <c r="I483" s="74"/>
      <c r="J483" s="137"/>
      <c r="K483" s="74"/>
      <c r="L483" s="177"/>
      <c r="M483" s="177"/>
      <c r="N483" s="177"/>
      <c r="O483" s="177"/>
      <c r="P483" s="178"/>
    </row>
    <row r="484" spans="1:16" x14ac:dyDescent="0.2">
      <c r="A484" s="383" t="s">
        <v>402</v>
      </c>
      <c r="B484" s="383"/>
      <c r="C484" s="39" t="s">
        <v>728</v>
      </c>
      <c r="D484" s="168" t="s">
        <v>729</v>
      </c>
      <c r="E484" s="39"/>
      <c r="F484" s="74"/>
      <c r="G484" s="74"/>
      <c r="H484" s="74"/>
      <c r="I484" s="74"/>
      <c r="J484" s="137"/>
      <c r="K484" s="74"/>
      <c r="L484" s="177"/>
      <c r="M484" s="177"/>
      <c r="N484" s="177"/>
      <c r="O484" s="177"/>
      <c r="P484" s="178"/>
    </row>
    <row r="485" spans="1:16" ht="25.5" x14ac:dyDescent="0.2">
      <c r="A485" s="384" t="s">
        <v>404</v>
      </c>
      <c r="B485" s="384"/>
      <c r="C485" s="42" t="s">
        <v>730</v>
      </c>
      <c r="D485" s="115" t="s">
        <v>731</v>
      </c>
      <c r="E485" s="42"/>
      <c r="F485" s="62">
        <f t="shared" ref="F485:H485" si="57">F421+F423+F424+F425+F436+F447+F458+F460+F471+F472+F473+F484</f>
        <v>0</v>
      </c>
      <c r="G485" s="62">
        <f t="shared" si="57"/>
        <v>0</v>
      </c>
      <c r="H485" s="62">
        <f t="shared" si="57"/>
        <v>0</v>
      </c>
      <c r="I485" s="74"/>
      <c r="J485" s="62">
        <f t="shared" ref="J485:P485" si="58">J421+J423+J424+J425+J436+J447+J458+J460+J471+J472+J473+J484</f>
        <v>0</v>
      </c>
      <c r="K485" s="62">
        <f t="shared" si="58"/>
        <v>0</v>
      </c>
      <c r="L485" s="62">
        <f t="shared" si="58"/>
        <v>0</v>
      </c>
      <c r="M485" s="62">
        <f t="shared" si="58"/>
        <v>0</v>
      </c>
      <c r="N485" s="62">
        <f t="shared" si="58"/>
        <v>0</v>
      </c>
      <c r="O485" s="177"/>
      <c r="P485" s="62">
        <f t="shared" si="58"/>
        <v>0</v>
      </c>
    </row>
    <row r="486" spans="1:16" x14ac:dyDescent="0.2">
      <c r="A486" s="383" t="s">
        <v>406</v>
      </c>
      <c r="B486" s="383"/>
      <c r="C486" s="39" t="s">
        <v>732</v>
      </c>
      <c r="D486" s="168" t="s">
        <v>733</v>
      </c>
      <c r="E486" s="39"/>
      <c r="F486" s="74"/>
      <c r="G486" s="74"/>
      <c r="H486" s="74"/>
      <c r="I486" s="74"/>
      <c r="J486" s="137"/>
      <c r="K486" s="74"/>
      <c r="L486" s="177"/>
      <c r="M486" s="177"/>
      <c r="N486" s="177"/>
      <c r="O486" s="177"/>
      <c r="P486" s="178"/>
    </row>
    <row r="487" spans="1:16" x14ac:dyDescent="0.2">
      <c r="A487" s="383" t="s">
        <v>408</v>
      </c>
      <c r="B487" s="383"/>
      <c r="C487" s="39" t="s">
        <v>734</v>
      </c>
      <c r="D487" s="168" t="s">
        <v>735</v>
      </c>
      <c r="E487" s="39"/>
      <c r="F487" s="74"/>
      <c r="G487" s="74"/>
      <c r="H487" s="74"/>
      <c r="I487" s="74"/>
      <c r="J487" s="137"/>
      <c r="K487" s="74"/>
      <c r="L487" s="177"/>
      <c r="M487" s="177"/>
      <c r="N487" s="177"/>
      <c r="O487" s="177"/>
      <c r="P487" s="178"/>
    </row>
    <row r="488" spans="1:16" x14ac:dyDescent="0.2">
      <c r="A488" s="383" t="s">
        <v>411</v>
      </c>
      <c r="B488" s="383"/>
      <c r="C488" s="39" t="s">
        <v>736</v>
      </c>
      <c r="D488" s="168" t="s">
        <v>735</v>
      </c>
      <c r="E488" s="39"/>
      <c r="F488" s="74"/>
      <c r="G488" s="74"/>
      <c r="H488" s="74"/>
      <c r="I488" s="74"/>
      <c r="J488" s="137"/>
      <c r="K488" s="74"/>
      <c r="L488" s="177"/>
      <c r="M488" s="177"/>
      <c r="N488" s="177"/>
      <c r="O488" s="177"/>
      <c r="P488" s="178"/>
    </row>
    <row r="489" spans="1:16" x14ac:dyDescent="0.2">
      <c r="A489" s="383" t="s">
        <v>414</v>
      </c>
      <c r="B489" s="383"/>
      <c r="C489" s="35" t="s">
        <v>737</v>
      </c>
      <c r="D489" s="168" t="s">
        <v>738</v>
      </c>
      <c r="E489" s="35"/>
      <c r="F489" s="74"/>
      <c r="G489" s="74"/>
      <c r="H489" s="74"/>
      <c r="I489" s="74"/>
      <c r="J489" s="137"/>
      <c r="K489" s="74"/>
      <c r="L489" s="177"/>
      <c r="M489" s="177"/>
      <c r="N489" s="177"/>
      <c r="O489" s="177"/>
      <c r="P489" s="178"/>
    </row>
    <row r="490" spans="1:16" x14ac:dyDescent="0.2">
      <c r="A490" s="383" t="s">
        <v>416</v>
      </c>
      <c r="B490" s="383"/>
      <c r="C490" s="39" t="s">
        <v>739</v>
      </c>
      <c r="D490" s="168" t="s">
        <v>740</v>
      </c>
      <c r="E490" s="39"/>
      <c r="F490" s="74"/>
      <c r="G490" s="74"/>
      <c r="H490" s="74"/>
      <c r="I490" s="74"/>
      <c r="J490" s="137"/>
      <c r="K490" s="74"/>
      <c r="L490" s="177"/>
      <c r="M490" s="177"/>
      <c r="N490" s="177"/>
      <c r="O490" s="177"/>
      <c r="P490" s="178"/>
    </row>
    <row r="491" spans="1:16" x14ac:dyDescent="0.2">
      <c r="A491" s="383" t="s">
        <v>419</v>
      </c>
      <c r="B491" s="383"/>
      <c r="C491" s="39" t="s">
        <v>741</v>
      </c>
      <c r="D491" s="168" t="s">
        <v>742</v>
      </c>
      <c r="E491" s="39"/>
      <c r="F491" s="74"/>
      <c r="G491" s="74"/>
      <c r="H491" s="74"/>
      <c r="I491" s="74"/>
      <c r="J491" s="137"/>
      <c r="K491" s="74"/>
      <c r="L491" s="177"/>
      <c r="M491" s="177"/>
      <c r="N491" s="177"/>
      <c r="O491" s="177"/>
      <c r="P491" s="178"/>
    </row>
    <row r="492" spans="1:16" x14ac:dyDescent="0.2">
      <c r="A492" s="383" t="s">
        <v>421</v>
      </c>
      <c r="B492" s="383"/>
      <c r="C492" s="35" t="s">
        <v>743</v>
      </c>
      <c r="D492" s="168" t="s">
        <v>744</v>
      </c>
      <c r="E492" s="35"/>
      <c r="F492" s="74"/>
      <c r="G492" s="74"/>
      <c r="H492" s="74"/>
      <c r="I492" s="74"/>
      <c r="J492" s="137"/>
      <c r="K492" s="74"/>
      <c r="L492" s="177"/>
      <c r="M492" s="177"/>
      <c r="N492" s="177"/>
      <c r="O492" s="177"/>
      <c r="P492" s="178"/>
    </row>
    <row r="493" spans="1:16" x14ac:dyDescent="0.2">
      <c r="A493" s="383" t="s">
        <v>424</v>
      </c>
      <c r="B493" s="383"/>
      <c r="C493" s="35" t="s">
        <v>745</v>
      </c>
      <c r="D493" s="168" t="s">
        <v>746</v>
      </c>
      <c r="E493" s="35"/>
      <c r="F493" s="74"/>
      <c r="G493" s="74"/>
      <c r="H493" s="74"/>
      <c r="I493" s="74"/>
      <c r="J493" s="137"/>
      <c r="K493" s="74"/>
      <c r="L493" s="177"/>
      <c r="M493" s="177"/>
      <c r="N493" s="177"/>
      <c r="O493" s="177"/>
      <c r="P493" s="178"/>
    </row>
    <row r="494" spans="1:16" x14ac:dyDescent="0.2">
      <c r="A494" s="384" t="s">
        <v>427</v>
      </c>
      <c r="B494" s="384"/>
      <c r="C494" s="42" t="s">
        <v>747</v>
      </c>
      <c r="D494" s="115" t="s">
        <v>748</v>
      </c>
      <c r="E494" s="42"/>
      <c r="F494" s="74"/>
      <c r="G494" s="74"/>
      <c r="H494" s="74"/>
      <c r="I494" s="74"/>
      <c r="J494" s="137"/>
      <c r="K494" s="74"/>
      <c r="L494" s="177"/>
      <c r="M494" s="177"/>
      <c r="N494" s="177"/>
      <c r="O494" s="177"/>
      <c r="P494" s="178"/>
    </row>
    <row r="495" spans="1:16" x14ac:dyDescent="0.2">
      <c r="A495" s="383" t="s">
        <v>429</v>
      </c>
      <c r="B495" s="383"/>
      <c r="C495" s="39" t="s">
        <v>749</v>
      </c>
      <c r="D495" s="168" t="s">
        <v>750</v>
      </c>
      <c r="E495" s="39"/>
      <c r="F495" s="74"/>
      <c r="G495" s="74"/>
      <c r="H495" s="74"/>
      <c r="I495" s="74"/>
      <c r="J495" s="137"/>
      <c r="K495" s="74"/>
      <c r="L495" s="177"/>
      <c r="M495" s="177"/>
      <c r="N495" s="177"/>
      <c r="O495" s="177"/>
      <c r="P495" s="178"/>
    </row>
    <row r="496" spans="1:16" x14ac:dyDescent="0.2">
      <c r="A496" s="383" t="s">
        <v>432</v>
      </c>
      <c r="B496" s="383"/>
      <c r="C496" s="39" t="s">
        <v>751</v>
      </c>
      <c r="D496" s="168" t="s">
        <v>752</v>
      </c>
      <c r="E496" s="39"/>
      <c r="F496" s="74"/>
      <c r="G496" s="74"/>
      <c r="H496" s="74"/>
      <c r="I496" s="74"/>
      <c r="J496" s="137"/>
      <c r="K496" s="74"/>
      <c r="L496" s="177"/>
      <c r="M496" s="177"/>
      <c r="N496" s="177"/>
      <c r="O496" s="177"/>
      <c r="P496" s="178"/>
    </row>
    <row r="497" spans="1:16" x14ac:dyDescent="0.2">
      <c r="A497" s="383" t="s">
        <v>435</v>
      </c>
      <c r="B497" s="383"/>
      <c r="C497" s="39" t="s">
        <v>753</v>
      </c>
      <c r="D497" s="168" t="s">
        <v>754</v>
      </c>
      <c r="E497" s="39"/>
      <c r="F497" s="74"/>
      <c r="G497" s="74"/>
      <c r="H497" s="74"/>
      <c r="I497" s="74"/>
      <c r="J497" s="137"/>
      <c r="K497" s="74"/>
      <c r="L497" s="177"/>
      <c r="M497" s="177"/>
      <c r="N497" s="177"/>
      <c r="O497" s="177"/>
      <c r="P497" s="178"/>
    </row>
    <row r="498" spans="1:16" x14ac:dyDescent="0.2">
      <c r="A498" s="383" t="s">
        <v>438</v>
      </c>
      <c r="B498" s="383"/>
      <c r="C498" s="39" t="s">
        <v>755</v>
      </c>
      <c r="D498" s="168" t="s">
        <v>756</v>
      </c>
      <c r="E498" s="39"/>
      <c r="F498" s="74"/>
      <c r="G498" s="74"/>
      <c r="H498" s="74"/>
      <c r="I498" s="74"/>
      <c r="J498" s="137"/>
      <c r="K498" s="74"/>
      <c r="L498" s="177"/>
      <c r="M498" s="177"/>
      <c r="N498" s="177"/>
      <c r="O498" s="177"/>
      <c r="P498" s="178"/>
    </row>
    <row r="499" spans="1:16" x14ac:dyDescent="0.2">
      <c r="A499" s="384" t="s">
        <v>441</v>
      </c>
      <c r="B499" s="384"/>
      <c r="C499" s="42" t="s">
        <v>757</v>
      </c>
      <c r="D499" s="115" t="s">
        <v>758</v>
      </c>
      <c r="E499" s="42"/>
      <c r="F499" s="74"/>
      <c r="G499" s="74"/>
      <c r="H499" s="74"/>
      <c r="I499" s="74"/>
      <c r="J499" s="137"/>
      <c r="K499" s="74"/>
      <c r="L499" s="177"/>
      <c r="M499" s="177"/>
      <c r="N499" s="177"/>
      <c r="O499" s="177"/>
      <c r="P499" s="178"/>
    </row>
    <row r="500" spans="1:16" ht="25.5" x14ac:dyDescent="0.2">
      <c r="A500" s="383" t="s">
        <v>443</v>
      </c>
      <c r="B500" s="383"/>
      <c r="C500" s="39" t="s">
        <v>759</v>
      </c>
      <c r="D500" s="168" t="s">
        <v>760</v>
      </c>
      <c r="E500" s="39"/>
      <c r="F500" s="74"/>
      <c r="G500" s="74"/>
      <c r="H500" s="74"/>
      <c r="I500" s="74"/>
      <c r="J500" s="137"/>
      <c r="K500" s="74"/>
      <c r="L500" s="177"/>
      <c r="M500" s="177"/>
      <c r="N500" s="177"/>
      <c r="O500" s="177"/>
      <c r="P500" s="178"/>
    </row>
    <row r="501" spans="1:16" ht="25.5" x14ac:dyDescent="0.2">
      <c r="A501" s="383" t="s">
        <v>445</v>
      </c>
      <c r="B501" s="383"/>
      <c r="C501" s="39" t="s">
        <v>761</v>
      </c>
      <c r="D501" s="168" t="s">
        <v>762</v>
      </c>
      <c r="E501" s="39"/>
      <c r="F501" s="74"/>
      <c r="G501" s="74"/>
      <c r="H501" s="74"/>
      <c r="I501" s="74"/>
      <c r="J501" s="137"/>
      <c r="K501" s="74"/>
      <c r="L501" s="177"/>
      <c r="M501" s="177"/>
      <c r="N501" s="177"/>
      <c r="O501" s="177"/>
      <c r="P501" s="178"/>
    </row>
    <row r="502" spans="1:16" x14ac:dyDescent="0.2">
      <c r="A502" s="383" t="s">
        <v>447</v>
      </c>
      <c r="B502" s="383"/>
      <c r="C502" s="39" t="s">
        <v>37</v>
      </c>
      <c r="D502" s="168" t="s">
        <v>762</v>
      </c>
      <c r="E502" s="39"/>
      <c r="F502" s="74"/>
      <c r="G502" s="74"/>
      <c r="H502" s="74"/>
      <c r="I502" s="74"/>
      <c r="J502" s="137"/>
      <c r="K502" s="74"/>
      <c r="L502" s="177"/>
      <c r="M502" s="177"/>
      <c r="N502" s="177"/>
      <c r="O502" s="177"/>
      <c r="P502" s="178"/>
    </row>
    <row r="503" spans="1:16" x14ac:dyDescent="0.2">
      <c r="A503" s="383" t="s">
        <v>449</v>
      </c>
      <c r="B503" s="383"/>
      <c r="C503" s="39" t="s">
        <v>39</v>
      </c>
      <c r="D503" s="168" t="s">
        <v>762</v>
      </c>
      <c r="E503" s="39"/>
      <c r="F503" s="74"/>
      <c r="G503" s="74"/>
      <c r="H503" s="74"/>
      <c r="I503" s="74"/>
      <c r="J503" s="137"/>
      <c r="K503" s="74"/>
      <c r="L503" s="177"/>
      <c r="M503" s="177"/>
      <c r="N503" s="177"/>
      <c r="O503" s="177"/>
      <c r="P503" s="178"/>
    </row>
    <row r="504" spans="1:16" ht="25.5" x14ac:dyDescent="0.2">
      <c r="A504" s="383" t="s">
        <v>451</v>
      </c>
      <c r="B504" s="383"/>
      <c r="C504" s="39" t="s">
        <v>41</v>
      </c>
      <c r="D504" s="168" t="s">
        <v>762</v>
      </c>
      <c r="E504" s="39"/>
      <c r="F504" s="74"/>
      <c r="G504" s="74"/>
      <c r="H504" s="74"/>
      <c r="I504" s="74"/>
      <c r="J504" s="137"/>
      <c r="K504" s="74"/>
      <c r="L504" s="177"/>
      <c r="M504" s="177"/>
      <c r="N504" s="177"/>
      <c r="O504" s="177"/>
      <c r="P504" s="178"/>
    </row>
    <row r="505" spans="1:16" x14ac:dyDescent="0.2">
      <c r="A505" s="383" t="s">
        <v>453</v>
      </c>
      <c r="B505" s="383"/>
      <c r="C505" s="39" t="s">
        <v>43</v>
      </c>
      <c r="D505" s="168" t="s">
        <v>762</v>
      </c>
      <c r="E505" s="39"/>
      <c r="F505" s="74"/>
      <c r="G505" s="74"/>
      <c r="H505" s="74"/>
      <c r="I505" s="74"/>
      <c r="J505" s="137"/>
      <c r="K505" s="74"/>
      <c r="L505" s="177"/>
      <c r="M505" s="177"/>
      <c r="N505" s="177"/>
      <c r="O505" s="177"/>
      <c r="P505" s="178"/>
    </row>
    <row r="506" spans="1:16" x14ac:dyDescent="0.2">
      <c r="A506" s="383" t="s">
        <v>455</v>
      </c>
      <c r="B506" s="383"/>
      <c r="C506" s="39" t="s">
        <v>45</v>
      </c>
      <c r="D506" s="168" t="s">
        <v>762</v>
      </c>
      <c r="E506" s="39"/>
      <c r="F506" s="74"/>
      <c r="G506" s="74"/>
      <c r="H506" s="74"/>
      <c r="I506" s="74"/>
      <c r="J506" s="137"/>
      <c r="K506" s="74"/>
      <c r="L506" s="177"/>
      <c r="M506" s="177"/>
      <c r="N506" s="177"/>
      <c r="O506" s="177"/>
      <c r="P506" s="178"/>
    </row>
    <row r="507" spans="1:16" x14ac:dyDescent="0.2">
      <c r="A507" s="383" t="s">
        <v>457</v>
      </c>
      <c r="B507" s="383"/>
      <c r="C507" s="39" t="s">
        <v>47</v>
      </c>
      <c r="D507" s="168" t="s">
        <v>762</v>
      </c>
      <c r="E507" s="39"/>
      <c r="F507" s="74"/>
      <c r="G507" s="74"/>
      <c r="H507" s="74"/>
      <c r="I507" s="74"/>
      <c r="J507" s="137"/>
      <c r="K507" s="74"/>
      <c r="L507" s="177"/>
      <c r="M507" s="177"/>
      <c r="N507" s="177"/>
      <c r="O507" s="177"/>
      <c r="P507" s="178"/>
    </row>
    <row r="508" spans="1:16" x14ac:dyDescent="0.2">
      <c r="A508" s="383" t="s">
        <v>459</v>
      </c>
      <c r="B508" s="383"/>
      <c r="C508" s="39" t="s">
        <v>49</v>
      </c>
      <c r="D508" s="168" t="s">
        <v>762</v>
      </c>
      <c r="E508" s="39"/>
      <c r="F508" s="74"/>
      <c r="G508" s="74"/>
      <c r="H508" s="74"/>
      <c r="I508" s="74"/>
      <c r="J508" s="137"/>
      <c r="K508" s="74"/>
      <c r="L508" s="177"/>
      <c r="M508" s="177"/>
      <c r="N508" s="177"/>
      <c r="O508" s="177"/>
      <c r="P508" s="178"/>
    </row>
    <row r="509" spans="1:16" x14ac:dyDescent="0.2">
      <c r="A509" s="383" t="s">
        <v>461</v>
      </c>
      <c r="B509" s="383"/>
      <c r="C509" s="39" t="s">
        <v>51</v>
      </c>
      <c r="D509" s="168" t="s">
        <v>762</v>
      </c>
      <c r="E509" s="39"/>
      <c r="F509" s="74"/>
      <c r="G509" s="74"/>
      <c r="H509" s="74"/>
      <c r="I509" s="74"/>
      <c r="J509" s="137"/>
      <c r="K509" s="74"/>
      <c r="L509" s="177"/>
      <c r="M509" s="177"/>
      <c r="N509" s="177"/>
      <c r="O509" s="177"/>
      <c r="P509" s="178"/>
    </row>
    <row r="510" spans="1:16" x14ac:dyDescent="0.2">
      <c r="A510" s="383" t="s">
        <v>464</v>
      </c>
      <c r="B510" s="383"/>
      <c r="C510" s="39" t="s">
        <v>53</v>
      </c>
      <c r="D510" s="168" t="s">
        <v>762</v>
      </c>
      <c r="E510" s="39"/>
      <c r="F510" s="74"/>
      <c r="G510" s="74"/>
      <c r="H510" s="74"/>
      <c r="I510" s="74"/>
      <c r="J510" s="137"/>
      <c r="K510" s="74"/>
      <c r="L510" s="177"/>
      <c r="M510" s="177"/>
      <c r="N510" s="177"/>
      <c r="O510" s="177"/>
      <c r="P510" s="178"/>
    </row>
    <row r="511" spans="1:16" x14ac:dyDescent="0.2">
      <c r="A511" s="383" t="s">
        <v>465</v>
      </c>
      <c r="B511" s="383"/>
      <c r="C511" s="39" t="s">
        <v>55</v>
      </c>
      <c r="D511" s="168" t="s">
        <v>762</v>
      </c>
      <c r="E511" s="39"/>
      <c r="F511" s="74"/>
      <c r="G511" s="74"/>
      <c r="H511" s="74"/>
      <c r="I511" s="74"/>
      <c r="J511" s="137"/>
      <c r="K511" s="74"/>
      <c r="L511" s="177"/>
      <c r="M511" s="177"/>
      <c r="N511" s="177"/>
      <c r="O511" s="177"/>
      <c r="P511" s="178"/>
    </row>
    <row r="512" spans="1:16" ht="25.5" x14ac:dyDescent="0.2">
      <c r="A512" s="383" t="s">
        <v>466</v>
      </c>
      <c r="B512" s="383"/>
      <c r="C512" s="39" t="s">
        <v>763</v>
      </c>
      <c r="D512" s="168" t="s">
        <v>764</v>
      </c>
      <c r="E512" s="39"/>
      <c r="F512" s="74"/>
      <c r="G512" s="74"/>
      <c r="H512" s="74"/>
      <c r="I512" s="74"/>
      <c r="J512" s="137"/>
      <c r="K512" s="74"/>
      <c r="L512" s="177"/>
      <c r="M512" s="177"/>
      <c r="N512" s="177"/>
      <c r="O512" s="177"/>
      <c r="P512" s="178"/>
    </row>
    <row r="513" spans="1:16" x14ac:dyDescent="0.2">
      <c r="A513" s="383" t="s">
        <v>467</v>
      </c>
      <c r="B513" s="383"/>
      <c r="C513" s="39" t="s">
        <v>37</v>
      </c>
      <c r="D513" s="168" t="s">
        <v>764</v>
      </c>
      <c r="E513" s="39"/>
      <c r="F513" s="74"/>
      <c r="G513" s="74"/>
      <c r="H513" s="74"/>
      <c r="I513" s="74"/>
      <c r="J513" s="137"/>
      <c r="K513" s="74"/>
      <c r="L513" s="177"/>
      <c r="M513" s="177"/>
      <c r="N513" s="177"/>
      <c r="O513" s="177"/>
      <c r="P513" s="178"/>
    </row>
    <row r="514" spans="1:16" x14ac:dyDescent="0.2">
      <c r="A514" s="383" t="s">
        <v>468</v>
      </c>
      <c r="B514" s="383"/>
      <c r="C514" s="39" t="s">
        <v>39</v>
      </c>
      <c r="D514" s="168" t="s">
        <v>764</v>
      </c>
      <c r="E514" s="39"/>
      <c r="F514" s="74"/>
      <c r="G514" s="74"/>
      <c r="H514" s="74"/>
      <c r="I514" s="74"/>
      <c r="J514" s="137"/>
      <c r="K514" s="74"/>
      <c r="L514" s="177"/>
      <c r="M514" s="177"/>
      <c r="N514" s="177"/>
      <c r="O514" s="177"/>
      <c r="P514" s="178"/>
    </row>
    <row r="515" spans="1:16" ht="25.5" x14ac:dyDescent="0.2">
      <c r="A515" s="383" t="s">
        <v>469</v>
      </c>
      <c r="B515" s="383"/>
      <c r="C515" s="39" t="s">
        <v>41</v>
      </c>
      <c r="D515" s="168" t="s">
        <v>764</v>
      </c>
      <c r="E515" s="39"/>
      <c r="F515" s="74"/>
      <c r="G515" s="74"/>
      <c r="H515" s="74"/>
      <c r="I515" s="74"/>
      <c r="J515" s="137"/>
      <c r="K515" s="74"/>
      <c r="L515" s="177"/>
      <c r="M515" s="177"/>
      <c r="N515" s="177"/>
      <c r="O515" s="177"/>
      <c r="P515" s="178"/>
    </row>
    <row r="516" spans="1:16" x14ac:dyDescent="0.2">
      <c r="A516" s="383" t="s">
        <v>470</v>
      </c>
      <c r="B516" s="383"/>
      <c r="C516" s="39" t="s">
        <v>43</v>
      </c>
      <c r="D516" s="168" t="s">
        <v>764</v>
      </c>
      <c r="E516" s="39"/>
      <c r="F516" s="74"/>
      <c r="G516" s="74"/>
      <c r="H516" s="74"/>
      <c r="I516" s="74"/>
      <c r="J516" s="137"/>
      <c r="K516" s="74"/>
      <c r="L516" s="177"/>
      <c r="M516" s="177"/>
      <c r="N516" s="177"/>
      <c r="O516" s="177"/>
      <c r="P516" s="178"/>
    </row>
    <row r="517" spans="1:16" x14ac:dyDescent="0.2">
      <c r="A517" s="383" t="s">
        <v>471</v>
      </c>
      <c r="B517" s="383"/>
      <c r="C517" s="39" t="s">
        <v>45</v>
      </c>
      <c r="D517" s="168" t="s">
        <v>764</v>
      </c>
      <c r="E517" s="39"/>
      <c r="F517" s="74"/>
      <c r="G517" s="74"/>
      <c r="H517" s="74"/>
      <c r="I517" s="74"/>
      <c r="J517" s="137"/>
      <c r="K517" s="74"/>
      <c r="L517" s="177"/>
      <c r="M517" s="177"/>
      <c r="N517" s="177"/>
      <c r="O517" s="177"/>
      <c r="P517" s="178"/>
    </row>
    <row r="518" spans="1:16" x14ac:dyDescent="0.2">
      <c r="A518" s="383" t="s">
        <v>472</v>
      </c>
      <c r="B518" s="383"/>
      <c r="C518" s="39" t="s">
        <v>47</v>
      </c>
      <c r="D518" s="168" t="s">
        <v>764</v>
      </c>
      <c r="E518" s="39"/>
      <c r="F518" s="74"/>
      <c r="G518" s="74"/>
      <c r="H518" s="74"/>
      <c r="I518" s="74"/>
      <c r="J518" s="137"/>
      <c r="K518" s="74"/>
      <c r="L518" s="177"/>
      <c r="M518" s="177"/>
      <c r="N518" s="177"/>
      <c r="O518" s="177"/>
      <c r="P518" s="178"/>
    </row>
    <row r="519" spans="1:16" x14ac:dyDescent="0.2">
      <c r="A519" s="383" t="s">
        <v>473</v>
      </c>
      <c r="B519" s="383"/>
      <c r="C519" s="39" t="s">
        <v>49</v>
      </c>
      <c r="D519" s="168" t="s">
        <v>764</v>
      </c>
      <c r="E519" s="39"/>
      <c r="F519" s="74"/>
      <c r="G519" s="74"/>
      <c r="H519" s="74"/>
      <c r="I519" s="74"/>
      <c r="J519" s="137"/>
      <c r="K519" s="74"/>
      <c r="L519" s="177"/>
      <c r="M519" s="177"/>
      <c r="N519" s="177"/>
      <c r="O519" s="177"/>
      <c r="P519" s="178"/>
    </row>
    <row r="520" spans="1:16" x14ac:dyDescent="0.2">
      <c r="A520" s="383" t="s">
        <v>474</v>
      </c>
      <c r="B520" s="383"/>
      <c r="C520" s="39" t="s">
        <v>51</v>
      </c>
      <c r="D520" s="168" t="s">
        <v>764</v>
      </c>
      <c r="E520" s="39"/>
      <c r="F520" s="74"/>
      <c r="G520" s="74"/>
      <c r="H520" s="74"/>
      <c r="I520" s="74"/>
      <c r="J520" s="137"/>
      <c r="K520" s="74"/>
      <c r="L520" s="177"/>
      <c r="M520" s="177"/>
      <c r="N520" s="177"/>
      <c r="O520" s="177"/>
      <c r="P520" s="178"/>
    </row>
    <row r="521" spans="1:16" x14ac:dyDescent="0.2">
      <c r="A521" s="383" t="s">
        <v>477</v>
      </c>
      <c r="B521" s="383"/>
      <c r="C521" s="39" t="s">
        <v>53</v>
      </c>
      <c r="D521" s="168" t="s">
        <v>764</v>
      </c>
      <c r="E521" s="39"/>
      <c r="F521" s="74"/>
      <c r="G521" s="74"/>
      <c r="H521" s="74"/>
      <c r="I521" s="74"/>
      <c r="J521" s="137"/>
      <c r="K521" s="74"/>
      <c r="L521" s="177"/>
      <c r="M521" s="177"/>
      <c r="N521" s="177"/>
      <c r="O521" s="177"/>
      <c r="P521" s="178"/>
    </row>
    <row r="522" spans="1:16" x14ac:dyDescent="0.2">
      <c r="A522" s="383" t="s">
        <v>480</v>
      </c>
      <c r="B522" s="383"/>
      <c r="C522" s="39" t="s">
        <v>55</v>
      </c>
      <c r="D522" s="168" t="s">
        <v>764</v>
      </c>
      <c r="E522" s="39"/>
      <c r="F522" s="74"/>
      <c r="G522" s="74"/>
      <c r="H522" s="74"/>
      <c r="I522" s="74"/>
      <c r="J522" s="137"/>
      <c r="K522" s="74"/>
      <c r="L522" s="177"/>
      <c r="M522" s="177"/>
      <c r="N522" s="177"/>
      <c r="O522" s="177"/>
      <c r="P522" s="178"/>
    </row>
    <row r="523" spans="1:16" ht="25.5" x14ac:dyDescent="0.2">
      <c r="A523" s="383" t="s">
        <v>483</v>
      </c>
      <c r="B523" s="383"/>
      <c r="C523" s="39" t="s">
        <v>765</v>
      </c>
      <c r="D523" s="168" t="s">
        <v>766</v>
      </c>
      <c r="E523" s="39"/>
      <c r="F523" s="74"/>
      <c r="G523" s="74"/>
      <c r="H523" s="74"/>
      <c r="I523" s="74"/>
      <c r="J523" s="137"/>
      <c r="K523" s="74"/>
      <c r="L523" s="177"/>
      <c r="M523" s="177"/>
      <c r="N523" s="177"/>
      <c r="O523" s="177"/>
      <c r="P523" s="178"/>
    </row>
    <row r="524" spans="1:16" x14ac:dyDescent="0.2">
      <c r="A524" s="383" t="s">
        <v>484</v>
      </c>
      <c r="B524" s="383"/>
      <c r="C524" s="39" t="s">
        <v>37</v>
      </c>
      <c r="D524" s="168" t="s">
        <v>766</v>
      </c>
      <c r="E524" s="39"/>
      <c r="F524" s="74"/>
      <c r="G524" s="74"/>
      <c r="H524" s="74"/>
      <c r="I524" s="74"/>
      <c r="J524" s="137"/>
      <c r="K524" s="74"/>
      <c r="L524" s="177"/>
      <c r="M524" s="177"/>
      <c r="N524" s="177"/>
      <c r="O524" s="177"/>
      <c r="P524" s="178"/>
    </row>
    <row r="525" spans="1:16" x14ac:dyDescent="0.2">
      <c r="A525" s="383" t="s">
        <v>485</v>
      </c>
      <c r="B525" s="383"/>
      <c r="C525" s="39" t="s">
        <v>39</v>
      </c>
      <c r="D525" s="168" t="s">
        <v>766</v>
      </c>
      <c r="E525" s="39"/>
      <c r="F525" s="74"/>
      <c r="G525" s="74"/>
      <c r="H525" s="74"/>
      <c r="I525" s="74"/>
      <c r="J525" s="137"/>
      <c r="K525" s="74"/>
      <c r="L525" s="177"/>
      <c r="M525" s="177"/>
      <c r="N525" s="177"/>
      <c r="O525" s="177"/>
      <c r="P525" s="178"/>
    </row>
    <row r="526" spans="1:16" ht="25.5" x14ac:dyDescent="0.2">
      <c r="A526" s="383" t="s">
        <v>486</v>
      </c>
      <c r="B526" s="383"/>
      <c r="C526" s="39" t="s">
        <v>41</v>
      </c>
      <c r="D526" s="168" t="s">
        <v>766</v>
      </c>
      <c r="E526" s="39"/>
      <c r="F526" s="74"/>
      <c r="G526" s="74"/>
      <c r="H526" s="74"/>
      <c r="I526" s="74"/>
      <c r="J526" s="137"/>
      <c r="K526" s="74"/>
      <c r="L526" s="177"/>
      <c r="M526" s="177"/>
      <c r="N526" s="177"/>
      <c r="O526" s="177"/>
      <c r="P526" s="178"/>
    </row>
    <row r="527" spans="1:16" x14ac:dyDescent="0.2">
      <c r="A527" s="383" t="s">
        <v>487</v>
      </c>
      <c r="B527" s="383"/>
      <c r="C527" s="39" t="s">
        <v>43</v>
      </c>
      <c r="D527" s="168" t="s">
        <v>766</v>
      </c>
      <c r="E527" s="39"/>
      <c r="F527" s="74"/>
      <c r="G527" s="74"/>
      <c r="H527" s="74"/>
      <c r="I527" s="74"/>
      <c r="J527" s="137"/>
      <c r="K527" s="74"/>
      <c r="L527" s="177"/>
      <c r="M527" s="177"/>
      <c r="N527" s="177"/>
      <c r="O527" s="177"/>
      <c r="P527" s="178"/>
    </row>
    <row r="528" spans="1:16" x14ac:dyDescent="0.2">
      <c r="A528" s="383" t="s">
        <v>488</v>
      </c>
      <c r="B528" s="383"/>
      <c r="C528" s="39" t="s">
        <v>45</v>
      </c>
      <c r="D528" s="168" t="s">
        <v>766</v>
      </c>
      <c r="E528" s="39"/>
      <c r="F528" s="74"/>
      <c r="G528" s="74"/>
      <c r="H528" s="74"/>
      <c r="I528" s="74"/>
      <c r="J528" s="137"/>
      <c r="K528" s="74"/>
      <c r="L528" s="177"/>
      <c r="M528" s="177"/>
      <c r="N528" s="177"/>
      <c r="O528" s="177"/>
      <c r="P528" s="178"/>
    </row>
    <row r="529" spans="1:16" x14ac:dyDescent="0.2">
      <c r="A529" s="383" t="s">
        <v>489</v>
      </c>
      <c r="B529" s="383"/>
      <c r="C529" s="39" t="s">
        <v>47</v>
      </c>
      <c r="D529" s="168" t="s">
        <v>766</v>
      </c>
      <c r="E529" s="39"/>
      <c r="F529" s="74"/>
      <c r="G529" s="74"/>
      <c r="H529" s="74"/>
      <c r="I529" s="74"/>
      <c r="J529" s="137"/>
      <c r="K529" s="74"/>
      <c r="L529" s="177"/>
      <c r="M529" s="177"/>
      <c r="N529" s="177"/>
      <c r="O529" s="177"/>
      <c r="P529" s="178"/>
    </row>
    <row r="530" spans="1:16" x14ac:dyDescent="0.2">
      <c r="A530" s="383" t="s">
        <v>490</v>
      </c>
      <c r="B530" s="383"/>
      <c r="C530" s="39" t="s">
        <v>49</v>
      </c>
      <c r="D530" s="168" t="s">
        <v>766</v>
      </c>
      <c r="E530" s="39"/>
      <c r="F530" s="74"/>
      <c r="G530" s="74"/>
      <c r="H530" s="74"/>
      <c r="I530" s="74"/>
      <c r="J530" s="137"/>
      <c r="K530" s="74"/>
      <c r="L530" s="177"/>
      <c r="M530" s="177"/>
      <c r="N530" s="177"/>
      <c r="O530" s="177"/>
      <c r="P530" s="178"/>
    </row>
    <row r="531" spans="1:16" x14ac:dyDescent="0.2">
      <c r="A531" s="383" t="s">
        <v>491</v>
      </c>
      <c r="B531" s="383"/>
      <c r="C531" s="39" t="s">
        <v>51</v>
      </c>
      <c r="D531" s="168" t="s">
        <v>766</v>
      </c>
      <c r="E531" s="39"/>
      <c r="F531" s="74"/>
      <c r="G531" s="74"/>
      <c r="H531" s="74"/>
      <c r="I531" s="74"/>
      <c r="J531" s="137"/>
      <c r="K531" s="74"/>
      <c r="L531" s="177"/>
      <c r="M531" s="177"/>
      <c r="N531" s="177"/>
      <c r="O531" s="177"/>
      <c r="P531" s="178"/>
    </row>
    <row r="532" spans="1:16" x14ac:dyDescent="0.2">
      <c r="A532" s="383" t="s">
        <v>492</v>
      </c>
      <c r="B532" s="383"/>
      <c r="C532" s="39" t="s">
        <v>53</v>
      </c>
      <c r="D532" s="168" t="s">
        <v>766</v>
      </c>
      <c r="E532" s="39"/>
      <c r="F532" s="74"/>
      <c r="G532" s="74"/>
      <c r="H532" s="74"/>
      <c r="I532" s="74"/>
      <c r="J532" s="137"/>
      <c r="K532" s="74"/>
      <c r="L532" s="177"/>
      <c r="M532" s="177"/>
      <c r="N532" s="177"/>
      <c r="O532" s="177"/>
      <c r="P532" s="178"/>
    </row>
    <row r="533" spans="1:16" x14ac:dyDescent="0.2">
      <c r="A533" s="383" t="s">
        <v>493</v>
      </c>
      <c r="B533" s="383"/>
      <c r="C533" s="39" t="s">
        <v>55</v>
      </c>
      <c r="D533" s="168" t="s">
        <v>766</v>
      </c>
      <c r="E533" s="39"/>
      <c r="F533" s="74"/>
      <c r="G533" s="74"/>
      <c r="H533" s="74"/>
      <c r="I533" s="74"/>
      <c r="J533" s="137"/>
      <c r="K533" s="74"/>
      <c r="L533" s="177"/>
      <c r="M533" s="177"/>
      <c r="N533" s="177"/>
      <c r="O533" s="177"/>
      <c r="P533" s="178"/>
    </row>
    <row r="534" spans="1:16" ht="25.5" x14ac:dyDescent="0.2">
      <c r="A534" s="383" t="s">
        <v>496</v>
      </c>
      <c r="B534" s="383"/>
      <c r="C534" s="39" t="s">
        <v>767</v>
      </c>
      <c r="D534" s="168" t="s">
        <v>768</v>
      </c>
      <c r="E534" s="39"/>
      <c r="F534" s="74"/>
      <c r="G534" s="74"/>
      <c r="H534" s="74"/>
      <c r="I534" s="74"/>
      <c r="J534" s="137"/>
      <c r="K534" s="74"/>
      <c r="L534" s="177"/>
      <c r="M534" s="177"/>
      <c r="N534" s="177"/>
      <c r="O534" s="177"/>
      <c r="P534" s="178"/>
    </row>
    <row r="535" spans="1:16" ht="25.5" x14ac:dyDescent="0.2">
      <c r="A535" s="383" t="s">
        <v>497</v>
      </c>
      <c r="B535" s="383"/>
      <c r="C535" s="39" t="s">
        <v>719</v>
      </c>
      <c r="D535" s="168" t="s">
        <v>768</v>
      </c>
      <c r="E535" s="39"/>
      <c r="F535" s="74"/>
      <c r="G535" s="74"/>
      <c r="H535" s="74"/>
      <c r="I535" s="74"/>
      <c r="J535" s="137"/>
      <c r="K535" s="74"/>
      <c r="L535" s="177"/>
      <c r="M535" s="177"/>
      <c r="N535" s="177"/>
      <c r="O535" s="177"/>
      <c r="P535" s="178"/>
    </row>
    <row r="536" spans="1:16" ht="25.5" x14ac:dyDescent="0.2">
      <c r="A536" s="383" t="s">
        <v>498</v>
      </c>
      <c r="B536" s="383"/>
      <c r="C536" s="39" t="s">
        <v>769</v>
      </c>
      <c r="D536" s="168" t="s">
        <v>770</v>
      </c>
      <c r="E536" s="39"/>
      <c r="F536" s="74"/>
      <c r="G536" s="74"/>
      <c r="H536" s="74"/>
      <c r="I536" s="74"/>
      <c r="J536" s="137"/>
      <c r="K536" s="74"/>
      <c r="L536" s="177"/>
      <c r="M536" s="177"/>
      <c r="N536" s="177"/>
      <c r="O536" s="177"/>
      <c r="P536" s="178"/>
    </row>
    <row r="537" spans="1:16" x14ac:dyDescent="0.2">
      <c r="A537" s="383" t="s">
        <v>499</v>
      </c>
      <c r="B537" s="383"/>
      <c r="C537" s="39" t="s">
        <v>442</v>
      </c>
      <c r="D537" s="35" t="s">
        <v>770</v>
      </c>
      <c r="E537" s="39"/>
      <c r="F537" s="74"/>
      <c r="G537" s="74"/>
      <c r="H537" s="74"/>
      <c r="I537" s="74"/>
      <c r="J537" s="137"/>
      <c r="K537" s="74"/>
      <c r="L537" s="177"/>
      <c r="M537" s="177"/>
      <c r="N537" s="177"/>
      <c r="O537" s="177"/>
      <c r="P537" s="178"/>
    </row>
    <row r="538" spans="1:16" x14ac:dyDescent="0.2">
      <c r="A538" s="383" t="s">
        <v>500</v>
      </c>
      <c r="B538" s="383"/>
      <c r="C538" s="39" t="s">
        <v>444</v>
      </c>
      <c r="D538" s="168" t="s">
        <v>770</v>
      </c>
      <c r="E538" s="39"/>
      <c r="F538" s="74"/>
      <c r="G538" s="74"/>
      <c r="H538" s="74"/>
      <c r="I538" s="74"/>
      <c r="J538" s="137"/>
      <c r="K538" s="74"/>
      <c r="L538" s="177"/>
      <c r="M538" s="177"/>
      <c r="N538" s="177"/>
      <c r="O538" s="177"/>
      <c r="P538" s="178"/>
    </row>
    <row r="539" spans="1:16" x14ac:dyDescent="0.2">
      <c r="A539" s="383" t="s">
        <v>501</v>
      </c>
      <c r="B539" s="383"/>
      <c r="C539" s="39" t="s">
        <v>446</v>
      </c>
      <c r="D539" s="35" t="s">
        <v>770</v>
      </c>
      <c r="E539" s="39"/>
      <c r="F539" s="74"/>
      <c r="G539" s="74"/>
      <c r="H539" s="74"/>
      <c r="I539" s="74"/>
      <c r="J539" s="137"/>
      <c r="K539" s="74"/>
      <c r="L539" s="177"/>
      <c r="M539" s="177"/>
      <c r="N539" s="177"/>
      <c r="O539" s="177"/>
      <c r="P539" s="178"/>
    </row>
    <row r="540" spans="1:16" x14ac:dyDescent="0.2">
      <c r="A540" s="383" t="s">
        <v>502</v>
      </c>
      <c r="B540" s="383"/>
      <c r="C540" s="35" t="s">
        <v>448</v>
      </c>
      <c r="D540" s="168" t="s">
        <v>770</v>
      </c>
      <c r="E540" s="35"/>
      <c r="F540" s="74"/>
      <c r="G540" s="74"/>
      <c r="H540" s="74"/>
      <c r="I540" s="74"/>
      <c r="J540" s="137"/>
      <c r="K540" s="74"/>
      <c r="L540" s="177"/>
      <c r="M540" s="177"/>
      <c r="N540" s="177"/>
      <c r="O540" s="177"/>
      <c r="P540" s="178"/>
    </row>
    <row r="541" spans="1:16" x14ac:dyDescent="0.2">
      <c r="A541" s="383" t="s">
        <v>503</v>
      </c>
      <c r="B541" s="383"/>
      <c r="C541" s="35" t="s">
        <v>450</v>
      </c>
      <c r="D541" s="35" t="s">
        <v>770</v>
      </c>
      <c r="E541" s="35"/>
      <c r="F541" s="74"/>
      <c r="G541" s="74"/>
      <c r="H541" s="74"/>
      <c r="I541" s="74"/>
      <c r="J541" s="137"/>
      <c r="K541" s="74"/>
      <c r="L541" s="177"/>
      <c r="M541" s="177"/>
      <c r="N541" s="177"/>
      <c r="O541" s="177"/>
      <c r="P541" s="178"/>
    </row>
    <row r="542" spans="1:16" ht="25.5" x14ac:dyDescent="0.2">
      <c r="A542" s="383" t="s">
        <v>504</v>
      </c>
      <c r="B542" s="383"/>
      <c r="C542" s="35" t="s">
        <v>452</v>
      </c>
      <c r="D542" s="168" t="s">
        <v>770</v>
      </c>
      <c r="E542" s="35"/>
      <c r="F542" s="74"/>
      <c r="G542" s="74"/>
      <c r="H542" s="74"/>
      <c r="I542" s="74"/>
      <c r="J542" s="137"/>
      <c r="K542" s="74"/>
      <c r="L542" s="177"/>
      <c r="M542" s="177"/>
      <c r="N542" s="177"/>
      <c r="O542" s="177"/>
      <c r="P542" s="178"/>
    </row>
    <row r="543" spans="1:16" x14ac:dyDescent="0.2">
      <c r="A543" s="383" t="s">
        <v>505</v>
      </c>
      <c r="B543" s="383"/>
      <c r="C543" s="39" t="s">
        <v>454</v>
      </c>
      <c r="D543" s="35" t="s">
        <v>770</v>
      </c>
      <c r="E543" s="39"/>
      <c r="F543" s="74"/>
      <c r="G543" s="74"/>
      <c r="H543" s="74"/>
      <c r="I543" s="74"/>
      <c r="J543" s="137"/>
      <c r="K543" s="74"/>
      <c r="L543" s="177"/>
      <c r="M543" s="177"/>
      <c r="N543" s="177"/>
      <c r="O543" s="177"/>
      <c r="P543" s="178"/>
    </row>
    <row r="544" spans="1:16" x14ac:dyDescent="0.2">
      <c r="A544" s="383" t="s">
        <v>506</v>
      </c>
      <c r="B544" s="383"/>
      <c r="C544" s="39" t="s">
        <v>456</v>
      </c>
      <c r="D544" s="168" t="s">
        <v>770</v>
      </c>
      <c r="E544" s="39"/>
      <c r="F544" s="74"/>
      <c r="G544" s="74"/>
      <c r="H544" s="74"/>
      <c r="I544" s="74"/>
      <c r="J544" s="137"/>
      <c r="K544" s="74"/>
      <c r="L544" s="177"/>
      <c r="M544" s="177"/>
      <c r="N544" s="177"/>
      <c r="O544" s="177"/>
      <c r="P544" s="178"/>
    </row>
    <row r="545" spans="1:16" x14ac:dyDescent="0.2">
      <c r="A545" s="383" t="s">
        <v>509</v>
      </c>
      <c r="B545" s="383"/>
      <c r="C545" s="39" t="s">
        <v>458</v>
      </c>
      <c r="D545" s="35" t="s">
        <v>770</v>
      </c>
      <c r="E545" s="39"/>
      <c r="F545" s="74"/>
      <c r="G545" s="74"/>
      <c r="H545" s="74"/>
      <c r="I545" s="74"/>
      <c r="J545" s="137"/>
      <c r="K545" s="74"/>
      <c r="L545" s="177"/>
      <c r="M545" s="177"/>
      <c r="N545" s="177"/>
      <c r="O545" s="177"/>
      <c r="P545" s="178"/>
    </row>
    <row r="546" spans="1:16" x14ac:dyDescent="0.2">
      <c r="A546" s="383" t="s">
        <v>771</v>
      </c>
      <c r="B546" s="383"/>
      <c r="C546" s="39" t="s">
        <v>460</v>
      </c>
      <c r="D546" s="168" t="s">
        <v>770</v>
      </c>
      <c r="E546" s="39"/>
      <c r="F546" s="74"/>
      <c r="G546" s="74"/>
      <c r="H546" s="74"/>
      <c r="I546" s="74"/>
      <c r="J546" s="137"/>
      <c r="K546" s="74"/>
      <c r="L546" s="177"/>
      <c r="M546" s="177"/>
      <c r="N546" s="177"/>
      <c r="O546" s="177"/>
      <c r="P546" s="178"/>
    </row>
    <row r="547" spans="1:16" x14ac:dyDescent="0.2">
      <c r="A547" s="383" t="s">
        <v>772</v>
      </c>
      <c r="B547" s="383"/>
      <c r="C547" s="39" t="s">
        <v>773</v>
      </c>
      <c r="D547" s="168" t="s">
        <v>774</v>
      </c>
      <c r="E547" s="39"/>
      <c r="F547" s="74"/>
      <c r="G547" s="74"/>
      <c r="H547" s="74"/>
      <c r="I547" s="74"/>
      <c r="J547" s="137"/>
      <c r="K547" s="74"/>
      <c r="L547" s="177"/>
      <c r="M547" s="177"/>
      <c r="N547" s="177"/>
      <c r="O547" s="177"/>
      <c r="P547" s="178"/>
    </row>
    <row r="548" spans="1:16" ht="25.5" x14ac:dyDescent="0.2">
      <c r="A548" s="383" t="s">
        <v>775</v>
      </c>
      <c r="B548" s="383"/>
      <c r="C548" s="39" t="s">
        <v>776</v>
      </c>
      <c r="D548" s="168" t="s">
        <v>777</v>
      </c>
      <c r="E548" s="39"/>
      <c r="F548" s="74"/>
      <c r="G548" s="74"/>
      <c r="H548" s="74"/>
      <c r="I548" s="74"/>
      <c r="J548" s="137"/>
      <c r="K548" s="74"/>
      <c r="L548" s="177"/>
      <c r="M548" s="177"/>
      <c r="N548" s="177"/>
      <c r="O548" s="177"/>
      <c r="P548" s="178"/>
    </row>
    <row r="549" spans="1:16" x14ac:dyDescent="0.2">
      <c r="A549" s="383" t="s">
        <v>778</v>
      </c>
      <c r="B549" s="383"/>
      <c r="C549" s="39" t="s">
        <v>442</v>
      </c>
      <c r="D549" s="35" t="s">
        <v>777</v>
      </c>
      <c r="E549" s="39"/>
      <c r="F549" s="74"/>
      <c r="G549" s="74"/>
      <c r="H549" s="74"/>
      <c r="I549" s="74"/>
      <c r="J549" s="137"/>
      <c r="K549" s="74"/>
      <c r="L549" s="177"/>
      <c r="M549" s="177"/>
      <c r="N549" s="177"/>
      <c r="O549" s="177"/>
      <c r="P549" s="178"/>
    </row>
    <row r="550" spans="1:16" x14ac:dyDescent="0.2">
      <c r="A550" s="383" t="s">
        <v>779</v>
      </c>
      <c r="B550" s="383"/>
      <c r="C550" s="39" t="s">
        <v>444</v>
      </c>
      <c r="D550" s="35" t="s">
        <v>777</v>
      </c>
      <c r="E550" s="39"/>
      <c r="F550" s="74"/>
      <c r="G550" s="74"/>
      <c r="H550" s="74"/>
      <c r="I550" s="74"/>
      <c r="J550" s="137"/>
      <c r="K550" s="74"/>
      <c r="L550" s="177"/>
      <c r="M550" s="177"/>
      <c r="N550" s="177"/>
      <c r="O550" s="177"/>
      <c r="P550" s="178"/>
    </row>
    <row r="551" spans="1:16" x14ac:dyDescent="0.2">
      <c r="A551" s="383" t="s">
        <v>780</v>
      </c>
      <c r="B551" s="383"/>
      <c r="C551" s="39" t="s">
        <v>446</v>
      </c>
      <c r="D551" s="35" t="s">
        <v>777</v>
      </c>
      <c r="E551" s="39"/>
      <c r="F551" s="74"/>
      <c r="G551" s="74"/>
      <c r="H551" s="74"/>
      <c r="I551" s="74"/>
      <c r="J551" s="137"/>
      <c r="K551" s="74"/>
      <c r="L551" s="177"/>
      <c r="M551" s="177"/>
      <c r="N551" s="177"/>
      <c r="O551" s="177"/>
      <c r="P551" s="178"/>
    </row>
    <row r="552" spans="1:16" x14ac:dyDescent="0.2">
      <c r="A552" s="383" t="s">
        <v>781</v>
      </c>
      <c r="B552" s="383"/>
      <c r="C552" s="35" t="s">
        <v>448</v>
      </c>
      <c r="D552" s="35" t="s">
        <v>777</v>
      </c>
      <c r="E552" s="35"/>
      <c r="F552" s="74"/>
      <c r="G552" s="74"/>
      <c r="H552" s="74"/>
      <c r="I552" s="74"/>
      <c r="J552" s="137"/>
      <c r="K552" s="74"/>
      <c r="L552" s="177"/>
      <c r="M552" s="177"/>
      <c r="N552" s="177"/>
      <c r="O552" s="177"/>
      <c r="P552" s="178"/>
    </row>
    <row r="553" spans="1:16" x14ac:dyDescent="0.2">
      <c r="A553" s="383" t="s">
        <v>782</v>
      </c>
      <c r="B553" s="383"/>
      <c r="C553" s="35" t="s">
        <v>450</v>
      </c>
      <c r="D553" s="35" t="s">
        <v>777</v>
      </c>
      <c r="E553" s="35"/>
      <c r="F553" s="74"/>
      <c r="G553" s="74"/>
      <c r="H553" s="74"/>
      <c r="I553" s="74"/>
      <c r="J553" s="137"/>
      <c r="K553" s="74"/>
      <c r="L553" s="177"/>
      <c r="M553" s="177"/>
      <c r="N553" s="177"/>
      <c r="O553" s="177"/>
      <c r="P553" s="178"/>
    </row>
    <row r="554" spans="1:16" ht="25.5" x14ac:dyDescent="0.2">
      <c r="A554" s="383" t="s">
        <v>783</v>
      </c>
      <c r="B554" s="383"/>
      <c r="C554" s="35" t="s">
        <v>452</v>
      </c>
      <c r="D554" s="35" t="s">
        <v>777</v>
      </c>
      <c r="E554" s="35"/>
      <c r="F554" s="74"/>
      <c r="G554" s="74"/>
      <c r="H554" s="74"/>
      <c r="I554" s="74"/>
      <c r="J554" s="137"/>
      <c r="K554" s="74"/>
      <c r="L554" s="177"/>
      <c r="M554" s="177"/>
      <c r="N554" s="177"/>
      <c r="O554" s="177"/>
      <c r="P554" s="178"/>
    </row>
    <row r="555" spans="1:16" x14ac:dyDescent="0.2">
      <c r="A555" s="383" t="s">
        <v>784</v>
      </c>
      <c r="B555" s="383"/>
      <c r="C555" s="39" t="s">
        <v>454</v>
      </c>
      <c r="D555" s="35" t="s">
        <v>777</v>
      </c>
      <c r="E555" s="39"/>
      <c r="F555" s="74"/>
      <c r="G555" s="74"/>
      <c r="H555" s="74"/>
      <c r="I555" s="74"/>
      <c r="J555" s="137"/>
      <c r="K555" s="74"/>
      <c r="L555" s="177"/>
      <c r="M555" s="177"/>
      <c r="N555" s="177"/>
      <c r="O555" s="177"/>
      <c r="P555" s="178"/>
    </row>
    <row r="556" spans="1:16" x14ac:dyDescent="0.2">
      <c r="A556" s="383" t="s">
        <v>785</v>
      </c>
      <c r="B556" s="383"/>
      <c r="C556" s="39" t="s">
        <v>456</v>
      </c>
      <c r="D556" s="35" t="s">
        <v>777</v>
      </c>
      <c r="E556" s="39"/>
      <c r="F556" s="74"/>
      <c r="G556" s="74"/>
      <c r="H556" s="74"/>
      <c r="I556" s="74"/>
      <c r="J556" s="137"/>
      <c r="K556" s="74"/>
      <c r="L556" s="177"/>
      <c r="M556" s="177"/>
      <c r="N556" s="177"/>
      <c r="O556" s="177"/>
      <c r="P556" s="178"/>
    </row>
    <row r="557" spans="1:16" x14ac:dyDescent="0.2">
      <c r="A557" s="383" t="s">
        <v>786</v>
      </c>
      <c r="B557" s="383"/>
      <c r="C557" s="39" t="s">
        <v>458</v>
      </c>
      <c r="D557" s="35" t="s">
        <v>777</v>
      </c>
      <c r="E557" s="39"/>
      <c r="F557" s="74"/>
      <c r="G557" s="74"/>
      <c r="H557" s="74"/>
      <c r="I557" s="74"/>
      <c r="J557" s="137"/>
      <c r="K557" s="74"/>
      <c r="L557" s="177"/>
      <c r="M557" s="177"/>
      <c r="N557" s="177"/>
      <c r="O557" s="177"/>
      <c r="P557" s="178"/>
    </row>
    <row r="558" spans="1:16" x14ac:dyDescent="0.2">
      <c r="A558" s="383" t="s">
        <v>787</v>
      </c>
      <c r="B558" s="383"/>
      <c r="C558" s="39" t="s">
        <v>460</v>
      </c>
      <c r="D558" s="35" t="s">
        <v>777</v>
      </c>
      <c r="E558" s="39"/>
      <c r="F558" s="74"/>
      <c r="G558" s="74"/>
      <c r="H558" s="74"/>
      <c r="I558" s="74"/>
      <c r="J558" s="137"/>
      <c r="K558" s="74"/>
      <c r="L558" s="177"/>
      <c r="M558" s="177"/>
      <c r="N558" s="177"/>
      <c r="O558" s="177"/>
      <c r="P558" s="178"/>
    </row>
    <row r="559" spans="1:16" ht="25.5" x14ac:dyDescent="0.2">
      <c r="A559" s="384" t="s">
        <v>788</v>
      </c>
      <c r="B559" s="384"/>
      <c r="C559" s="42" t="s">
        <v>789</v>
      </c>
      <c r="D559" s="115" t="s">
        <v>790</v>
      </c>
      <c r="E559" s="42"/>
      <c r="F559" s="74"/>
      <c r="G559" s="74"/>
      <c r="H559" s="74"/>
      <c r="I559" s="74"/>
      <c r="J559" s="137"/>
      <c r="K559" s="74"/>
      <c r="L559" s="177"/>
      <c r="M559" s="177"/>
      <c r="N559" s="177"/>
      <c r="O559" s="177"/>
      <c r="P559" s="178"/>
    </row>
    <row r="560" spans="1:16" x14ac:dyDescent="0.2">
      <c r="A560" s="162"/>
      <c r="B560" s="162"/>
      <c r="C560" s="190" t="s">
        <v>879</v>
      </c>
      <c r="D560" s="190" t="s">
        <v>880</v>
      </c>
      <c r="E560" s="42"/>
      <c r="F560" s="74"/>
      <c r="G560" s="74"/>
      <c r="H560" s="74"/>
      <c r="I560" s="74"/>
      <c r="J560" s="137"/>
      <c r="K560" s="74"/>
      <c r="L560" s="177"/>
      <c r="M560" s="177">
        <f>SUM(K560:L560)</f>
        <v>0</v>
      </c>
      <c r="N560" s="177"/>
      <c r="O560" s="177"/>
      <c r="P560" s="197"/>
    </row>
    <row r="561" spans="1:16" x14ac:dyDescent="0.2">
      <c r="A561" s="384" t="s">
        <v>791</v>
      </c>
      <c r="B561" s="384"/>
      <c r="C561" s="42" t="s">
        <v>792</v>
      </c>
      <c r="D561" s="37" t="s">
        <v>877</v>
      </c>
      <c r="E561" s="42"/>
      <c r="F561" s="74"/>
      <c r="G561" s="74"/>
      <c r="H561" s="74"/>
      <c r="I561" s="74"/>
      <c r="J561" s="137"/>
      <c r="K561" s="198">
        <f t="shared" ref="K561:L561" si="59">K300+K301+K341+K420+K485+K494+K499+K559+K560</f>
        <v>0</v>
      </c>
      <c r="L561" s="198">
        <f t="shared" si="59"/>
        <v>0</v>
      </c>
      <c r="M561" s="198">
        <f>M300+M301+M341+M420+M485+M494+M499+M559+M560</f>
        <v>0</v>
      </c>
      <c r="N561" s="198">
        <f>N300+N301+N341+N420+N485+N494+N499+N559+N560</f>
        <v>0</v>
      </c>
      <c r="O561" s="177"/>
      <c r="P561" s="198">
        <f t="shared" ref="P561" si="60">P300+P301+P341+P420+P485+P494+P499+P559+P560</f>
        <v>0</v>
      </c>
    </row>
    <row r="562" spans="1:16" x14ac:dyDescent="0.2">
      <c r="D562" s="192"/>
    </row>
    <row r="563" spans="1:16" ht="15.75" x14ac:dyDescent="0.25">
      <c r="A563" s="74"/>
      <c r="B563" s="74"/>
      <c r="C563" s="7" t="s">
        <v>800</v>
      </c>
      <c r="D563" s="127"/>
      <c r="E563" s="75"/>
      <c r="F563" s="74"/>
      <c r="G563" s="74"/>
      <c r="H563" s="74"/>
      <c r="I563" s="74"/>
      <c r="J563" s="137"/>
      <c r="K563" s="74"/>
      <c r="L563" s="177"/>
      <c r="M563" s="177"/>
      <c r="N563" s="177"/>
      <c r="O563" s="177"/>
      <c r="P563" s="178"/>
    </row>
    <row r="564" spans="1:16" x14ac:dyDescent="0.2">
      <c r="A564" s="74"/>
      <c r="B564" s="74"/>
      <c r="C564" s="5" t="s">
        <v>801</v>
      </c>
      <c r="D564" s="127"/>
      <c r="E564" s="74"/>
      <c r="F564" s="74"/>
      <c r="G564" s="74"/>
      <c r="H564" s="74"/>
      <c r="I564" s="74"/>
      <c r="J564" s="137"/>
      <c r="K564" s="74"/>
      <c r="L564" s="177"/>
      <c r="M564" s="177"/>
      <c r="N564" s="177"/>
      <c r="O564" s="177"/>
      <c r="P564" s="178"/>
    </row>
    <row r="565" spans="1:16" x14ac:dyDescent="0.2">
      <c r="D565" s="11"/>
    </row>
    <row r="566" spans="1:16" x14ac:dyDescent="0.2">
      <c r="D566" s="11"/>
    </row>
    <row r="567" spans="1:16" x14ac:dyDescent="0.2">
      <c r="C567"/>
      <c r="D567" s="11"/>
    </row>
    <row r="568" spans="1:16" x14ac:dyDescent="0.2">
      <c r="C568"/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C571"/>
      <c r="D571" s="11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</sheetData>
  <mergeCells count="578">
    <mergeCell ref="I278:I279"/>
    <mergeCell ref="J278:J279"/>
    <mergeCell ref="K278:K279"/>
    <mergeCell ref="L278:L279"/>
    <mergeCell ref="M278:M279"/>
    <mergeCell ref="N278:N279"/>
    <mergeCell ref="O278:O279"/>
    <mergeCell ref="P278:P279"/>
    <mergeCell ref="A5:B6"/>
    <mergeCell ref="D5:D6"/>
    <mergeCell ref="F5:F6"/>
    <mergeCell ref="A7:B7"/>
    <mergeCell ref="C5:C6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D278:D279"/>
    <mergeCell ref="A280:B280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3:B273"/>
    <mergeCell ref="A274:B274"/>
    <mergeCell ref="A275:B275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32:B532"/>
    <mergeCell ref="A543:B543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D1:K1"/>
    <mergeCell ref="A558:B558"/>
    <mergeCell ref="A559:B559"/>
    <mergeCell ref="A561:B561"/>
    <mergeCell ref="G5:G6"/>
    <mergeCell ref="H5:H6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57:B557"/>
    <mergeCell ref="A542:B542"/>
    <mergeCell ref="A544:B544"/>
    <mergeCell ref="P5:P6"/>
    <mergeCell ref="K5:K6"/>
    <mergeCell ref="L5:L6"/>
    <mergeCell ref="M5:M6"/>
    <mergeCell ref="N5:N6"/>
    <mergeCell ref="O5:O6"/>
    <mergeCell ref="C2:H2"/>
    <mergeCell ref="C3:H3"/>
    <mergeCell ref="J5:J6"/>
    <mergeCell ref="I5:I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</mergeCells>
  <pageMargins left="0.25" right="0.25" top="0.75" bottom="0.75" header="0.3" footer="0.3"/>
  <pageSetup paperSize="9" scale="63" orientation="portrait" r:id="rId1"/>
  <headerFooter>
    <oddFooter>&amp;C&amp;P/&amp;N.oldal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33"/>
  <sheetViews>
    <sheetView view="pageBreakPreview" topLeftCell="A43" zoomScaleNormal="100" zoomScaleSheetLayoutView="100" workbookViewId="0">
      <selection activeCell="R14" sqref="R14"/>
    </sheetView>
  </sheetViews>
  <sheetFormatPr defaultRowHeight="15" x14ac:dyDescent="0.2"/>
  <cols>
    <col min="1" max="1" width="5.21875" style="175" customWidth="1"/>
    <col min="2" max="2" width="0.21875" style="175" customWidth="1"/>
    <col min="3" max="3" width="42.6640625" style="229" customWidth="1"/>
    <col min="4" max="4" width="4.88671875" style="225" customWidth="1"/>
    <col min="5" max="7" width="8.88671875" style="175" hidden="1" customWidth="1"/>
    <col min="8" max="8" width="0" style="175" hidden="1" customWidth="1"/>
    <col min="9" max="9" width="13.6640625" style="175" customWidth="1"/>
    <col min="10" max="10" width="8.88671875" style="184" hidden="1" customWidth="1"/>
    <col min="11" max="11" width="12.109375" style="175" customWidth="1"/>
    <col min="12" max="12" width="12.33203125" style="175" customWidth="1"/>
    <col min="13" max="13" width="11.109375" style="175" customWidth="1"/>
    <col min="14" max="14" width="13.6640625" style="175" customWidth="1"/>
    <col min="15" max="15" width="8.5546875" style="175" customWidth="1"/>
    <col min="16" max="16" width="12.109375" style="175" hidden="1" customWidth="1"/>
    <col min="17" max="18" width="8.88671875" style="175" customWidth="1"/>
    <col min="19" max="16384" width="8.88671875" style="175"/>
  </cols>
  <sheetData>
    <row r="1" spans="1:16" x14ac:dyDescent="0.2">
      <c r="D1" s="416" t="s">
        <v>834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</row>
    <row r="3" spans="1:16" x14ac:dyDescent="0.2">
      <c r="A3" s="415" t="s">
        <v>794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</row>
    <row r="4" spans="1:16" x14ac:dyDescent="0.2">
      <c r="D4" s="227"/>
    </row>
    <row r="5" spans="1:16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226" t="s">
        <v>4</v>
      </c>
      <c r="D7" s="223" t="s">
        <v>5</v>
      </c>
      <c r="E7" s="223">
        <f>-9635860-70599-836000</f>
        <v>-10542459</v>
      </c>
      <c r="F7" s="223" t="s">
        <v>857</v>
      </c>
      <c r="G7" s="223" t="s">
        <v>858</v>
      </c>
      <c r="H7" s="223" t="s">
        <v>865</v>
      </c>
      <c r="I7" s="371" t="s">
        <v>866</v>
      </c>
      <c r="J7" s="223" t="s">
        <v>858</v>
      </c>
      <c r="K7" s="371" t="s">
        <v>866</v>
      </c>
      <c r="L7" s="223" t="s">
        <v>858</v>
      </c>
      <c r="M7" s="223" t="s">
        <v>865</v>
      </c>
      <c r="N7" s="223" t="s">
        <v>866</v>
      </c>
      <c r="O7" s="223" t="s">
        <v>867</v>
      </c>
      <c r="P7" s="329" t="s">
        <v>866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176">
        <v>3816</v>
      </c>
      <c r="G8" s="176"/>
      <c r="H8" s="145">
        <f>SUM(F8:G8)</f>
        <v>3816</v>
      </c>
      <c r="I8" s="176">
        <v>361213</v>
      </c>
      <c r="J8" s="147">
        <f t="shared" ref="J8:J71" si="0">IF(H8=0," ",I8/H8)</f>
        <v>94.657494758909849</v>
      </c>
      <c r="K8" s="176"/>
      <c r="L8" s="176"/>
      <c r="M8" s="176">
        <f t="shared" ref="M8:M12" si="1">K8+L8</f>
        <v>0</v>
      </c>
      <c r="N8" s="176"/>
      <c r="O8" s="133" t="str">
        <f t="shared" ref="O8:O71" si="2">IF(M8=0," ",N8/M8)</f>
        <v xml:space="preserve"> </v>
      </c>
      <c r="P8" s="176"/>
    </row>
    <row r="9" spans="1:16" ht="25.5" x14ac:dyDescent="0.2">
      <c r="A9" s="392" t="s">
        <v>9</v>
      </c>
      <c r="B9" s="393"/>
      <c r="C9" s="3" t="s">
        <v>10</v>
      </c>
      <c r="D9" s="14" t="s">
        <v>11</v>
      </c>
      <c r="E9" s="14"/>
      <c r="F9" s="176">
        <v>0</v>
      </c>
      <c r="G9" s="176"/>
      <c r="H9" s="145">
        <f t="shared" ref="H9:H13" si="3">SUM(F9:G9)</f>
        <v>0</v>
      </c>
      <c r="I9" s="176"/>
      <c r="J9" s="147" t="str">
        <f t="shared" si="0"/>
        <v xml:space="preserve"> </v>
      </c>
      <c r="K9" s="176"/>
      <c r="L9" s="176"/>
      <c r="M9" s="176">
        <f t="shared" si="1"/>
        <v>0</v>
      </c>
      <c r="N9" s="176"/>
      <c r="O9" s="133" t="str">
        <f t="shared" si="2"/>
        <v xml:space="preserve"> </v>
      </c>
      <c r="P9" s="176"/>
    </row>
    <row r="10" spans="1:16" ht="25.5" x14ac:dyDescent="0.2">
      <c r="A10" s="392" t="s">
        <v>12</v>
      </c>
      <c r="B10" s="393"/>
      <c r="C10" s="3" t="s">
        <v>13</v>
      </c>
      <c r="D10" s="14" t="s">
        <v>14</v>
      </c>
      <c r="E10" s="14"/>
      <c r="F10" s="176">
        <v>0</v>
      </c>
      <c r="G10" s="176"/>
      <c r="H10" s="145">
        <f t="shared" si="3"/>
        <v>0</v>
      </c>
      <c r="I10" s="176"/>
      <c r="J10" s="147" t="str">
        <f t="shared" si="0"/>
        <v xml:space="preserve"> </v>
      </c>
      <c r="K10" s="176"/>
      <c r="L10" s="176"/>
      <c r="M10" s="176">
        <f t="shared" si="1"/>
        <v>0</v>
      </c>
      <c r="N10" s="176"/>
      <c r="O10" s="133" t="str">
        <f t="shared" si="2"/>
        <v xml:space="preserve"> </v>
      </c>
      <c r="P10" s="176"/>
    </row>
    <row r="11" spans="1:16" x14ac:dyDescent="0.2">
      <c r="A11" s="392" t="s">
        <v>15</v>
      </c>
      <c r="B11" s="393"/>
      <c r="C11" s="3" t="s">
        <v>16</v>
      </c>
      <c r="D11" s="14" t="s">
        <v>17</v>
      </c>
      <c r="E11" s="14"/>
      <c r="F11" s="176">
        <v>0</v>
      </c>
      <c r="G11" s="176"/>
      <c r="H11" s="145">
        <f t="shared" si="3"/>
        <v>0</v>
      </c>
      <c r="I11" s="176"/>
      <c r="J11" s="147" t="str">
        <f t="shared" si="0"/>
        <v xml:space="preserve"> </v>
      </c>
      <c r="K11" s="176"/>
      <c r="L11" s="176"/>
      <c r="M11" s="176">
        <f t="shared" si="1"/>
        <v>0</v>
      </c>
      <c r="N11" s="176"/>
      <c r="O11" s="133" t="str">
        <f t="shared" si="2"/>
        <v xml:space="preserve"> </v>
      </c>
      <c r="P11" s="176"/>
    </row>
    <row r="12" spans="1:16" x14ac:dyDescent="0.2">
      <c r="A12" s="392" t="s">
        <v>18</v>
      </c>
      <c r="B12" s="393"/>
      <c r="C12" s="3" t="s">
        <v>22</v>
      </c>
      <c r="D12" s="14" t="s">
        <v>20</v>
      </c>
      <c r="E12" s="14"/>
      <c r="F12" s="176">
        <v>0</v>
      </c>
      <c r="G12" s="176"/>
      <c r="H12" s="145">
        <f t="shared" si="3"/>
        <v>0</v>
      </c>
      <c r="I12" s="176">
        <v>604520</v>
      </c>
      <c r="J12" s="147" t="str">
        <f t="shared" si="0"/>
        <v xml:space="preserve"> </v>
      </c>
      <c r="K12" s="176">
        <v>0</v>
      </c>
      <c r="L12" s="176"/>
      <c r="M12" s="176">
        <f t="shared" si="1"/>
        <v>0</v>
      </c>
      <c r="N12" s="176"/>
      <c r="O12" s="133" t="str">
        <f t="shared" si="2"/>
        <v xml:space="preserve"> </v>
      </c>
      <c r="P12" s="176">
        <v>0</v>
      </c>
    </row>
    <row r="13" spans="1:16" x14ac:dyDescent="0.2">
      <c r="A13" s="392" t="s">
        <v>21</v>
      </c>
      <c r="B13" s="393"/>
      <c r="C13" s="3" t="s">
        <v>19</v>
      </c>
      <c r="D13" s="14" t="s">
        <v>23</v>
      </c>
      <c r="E13" s="14"/>
      <c r="F13" s="176">
        <v>0</v>
      </c>
      <c r="G13" s="176"/>
      <c r="H13" s="145">
        <f t="shared" si="3"/>
        <v>0</v>
      </c>
      <c r="I13" s="176"/>
      <c r="J13" s="147" t="str">
        <f t="shared" si="0"/>
        <v xml:space="preserve"> </v>
      </c>
      <c r="K13" s="176"/>
      <c r="L13" s="176"/>
      <c r="M13" s="145">
        <f t="shared" ref="M13:M72" si="4">SUM(K13:L13)</f>
        <v>0</v>
      </c>
      <c r="N13" s="176"/>
      <c r="O13" s="133" t="str">
        <f t="shared" si="2"/>
        <v xml:space="preserve"> </v>
      </c>
      <c r="P13" s="176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I15" si="5">SUM(F8:F13)</f>
        <v>3816</v>
      </c>
      <c r="G14" s="146">
        <f t="shared" si="5"/>
        <v>0</v>
      </c>
      <c r="H14" s="146">
        <f t="shared" si="5"/>
        <v>3816</v>
      </c>
      <c r="I14" s="146">
        <f t="shared" si="5"/>
        <v>965733</v>
      </c>
      <c r="J14" s="146">
        <f t="shared" ref="J14:N14" si="6">SUM(J8:J13)</f>
        <v>94.657494758909849</v>
      </c>
      <c r="K14" s="146">
        <f t="shared" si="6"/>
        <v>0</v>
      </c>
      <c r="L14" s="146">
        <f t="shared" si="6"/>
        <v>0</v>
      </c>
      <c r="M14" s="146">
        <f t="shared" si="6"/>
        <v>0</v>
      </c>
      <c r="N14" s="146">
        <f t="shared" si="6"/>
        <v>0</v>
      </c>
      <c r="O14" s="133" t="str">
        <f t="shared" si="2"/>
        <v xml:space="preserve"> </v>
      </c>
      <c r="P14" s="146">
        <f t="shared" ref="P14" si="7">SUM(P8:P13)</f>
        <v>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46">
        <f t="shared" si="5"/>
        <v>3816</v>
      </c>
      <c r="G15" s="176"/>
      <c r="H15" s="145">
        <f t="shared" ref="H15:H38" si="8">SUM(F15:G15)</f>
        <v>3816</v>
      </c>
      <c r="I15" s="176"/>
      <c r="J15" s="147">
        <f t="shared" si="0"/>
        <v>0</v>
      </c>
      <c r="K15" s="176"/>
      <c r="L15" s="176"/>
      <c r="M15" s="145">
        <f t="shared" si="4"/>
        <v>0</v>
      </c>
      <c r="N15" s="176"/>
      <c r="O15" s="133" t="str">
        <f t="shared" si="2"/>
        <v xml:space="preserve"> </v>
      </c>
      <c r="P15" s="176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76">
        <v>0</v>
      </c>
      <c r="G16" s="176"/>
      <c r="H16" s="145">
        <f t="shared" si="8"/>
        <v>0</v>
      </c>
      <c r="I16" s="176"/>
      <c r="J16" s="147" t="str">
        <f t="shared" si="0"/>
        <v xml:space="preserve"> </v>
      </c>
      <c r="K16" s="176"/>
      <c r="L16" s="176"/>
      <c r="M16" s="145">
        <f t="shared" si="4"/>
        <v>0</v>
      </c>
      <c r="N16" s="176"/>
      <c r="O16" s="133" t="str">
        <f t="shared" si="2"/>
        <v xml:space="preserve"> </v>
      </c>
      <c r="P16" s="176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76">
        <v>0</v>
      </c>
      <c r="G17" s="176"/>
      <c r="H17" s="145">
        <f t="shared" si="8"/>
        <v>0</v>
      </c>
      <c r="I17" s="176"/>
      <c r="J17" s="147" t="str">
        <f t="shared" si="0"/>
        <v xml:space="preserve"> </v>
      </c>
      <c r="K17" s="176"/>
      <c r="L17" s="176"/>
      <c r="M17" s="145">
        <f t="shared" si="4"/>
        <v>0</v>
      </c>
      <c r="N17" s="176"/>
      <c r="O17" s="133" t="str">
        <f t="shared" si="2"/>
        <v xml:space="preserve"> </v>
      </c>
      <c r="P17" s="176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76">
        <v>0</v>
      </c>
      <c r="G18" s="176"/>
      <c r="H18" s="145">
        <f t="shared" si="8"/>
        <v>0</v>
      </c>
      <c r="I18" s="176"/>
      <c r="J18" s="147" t="str">
        <f t="shared" si="0"/>
        <v xml:space="preserve"> </v>
      </c>
      <c r="K18" s="176"/>
      <c r="L18" s="176"/>
      <c r="M18" s="145">
        <f t="shared" si="4"/>
        <v>0</v>
      </c>
      <c r="N18" s="176"/>
      <c r="O18" s="133" t="str">
        <f t="shared" si="2"/>
        <v xml:space="preserve"> </v>
      </c>
      <c r="P18" s="176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76">
        <v>0</v>
      </c>
      <c r="G19" s="176"/>
      <c r="H19" s="145">
        <f t="shared" si="8"/>
        <v>0</v>
      </c>
      <c r="I19" s="176"/>
      <c r="J19" s="147" t="str">
        <f t="shared" si="0"/>
        <v xml:space="preserve"> </v>
      </c>
      <c r="K19" s="176"/>
      <c r="L19" s="176"/>
      <c r="M19" s="145">
        <f t="shared" si="4"/>
        <v>0</v>
      </c>
      <c r="N19" s="176"/>
      <c r="O19" s="133" t="str">
        <f t="shared" si="2"/>
        <v xml:space="preserve"> </v>
      </c>
      <c r="P19" s="176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76">
        <v>0</v>
      </c>
      <c r="G20" s="176"/>
      <c r="H20" s="145">
        <f t="shared" si="8"/>
        <v>0</v>
      </c>
      <c r="I20" s="176"/>
      <c r="J20" s="147" t="str">
        <f t="shared" si="0"/>
        <v xml:space="preserve"> </v>
      </c>
      <c r="K20" s="176"/>
      <c r="L20" s="176"/>
      <c r="M20" s="145">
        <f t="shared" si="4"/>
        <v>0</v>
      </c>
      <c r="N20" s="176"/>
      <c r="O20" s="133" t="str">
        <f t="shared" si="2"/>
        <v xml:space="preserve"> </v>
      </c>
      <c r="P20" s="176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76">
        <v>0</v>
      </c>
      <c r="G21" s="176"/>
      <c r="H21" s="145">
        <f t="shared" si="8"/>
        <v>0</v>
      </c>
      <c r="I21" s="176"/>
      <c r="J21" s="147" t="str">
        <f t="shared" si="0"/>
        <v xml:space="preserve"> </v>
      </c>
      <c r="K21" s="176"/>
      <c r="L21" s="176"/>
      <c r="M21" s="145">
        <f t="shared" si="4"/>
        <v>0</v>
      </c>
      <c r="N21" s="176"/>
      <c r="O21" s="133" t="str">
        <f t="shared" si="2"/>
        <v xml:space="preserve"> </v>
      </c>
      <c r="P21" s="176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76">
        <v>0</v>
      </c>
      <c r="G22" s="176"/>
      <c r="H22" s="145">
        <f t="shared" si="8"/>
        <v>0</v>
      </c>
      <c r="I22" s="176"/>
      <c r="J22" s="147" t="str">
        <f t="shared" si="0"/>
        <v xml:space="preserve"> </v>
      </c>
      <c r="K22" s="176"/>
      <c r="L22" s="176"/>
      <c r="M22" s="145">
        <f t="shared" si="4"/>
        <v>0</v>
      </c>
      <c r="N22" s="176"/>
      <c r="O22" s="133" t="str">
        <f t="shared" si="2"/>
        <v xml:space="preserve"> </v>
      </c>
      <c r="P22" s="176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76">
        <v>0</v>
      </c>
      <c r="G23" s="176"/>
      <c r="H23" s="145">
        <f t="shared" si="8"/>
        <v>0</v>
      </c>
      <c r="I23" s="176"/>
      <c r="J23" s="147" t="str">
        <f t="shared" si="0"/>
        <v xml:space="preserve"> </v>
      </c>
      <c r="K23" s="176"/>
      <c r="L23" s="176"/>
      <c r="M23" s="145">
        <f t="shared" si="4"/>
        <v>0</v>
      </c>
      <c r="N23" s="176"/>
      <c r="O23" s="133" t="str">
        <f t="shared" si="2"/>
        <v xml:space="preserve"> </v>
      </c>
      <c r="P23" s="176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76">
        <v>0</v>
      </c>
      <c r="G24" s="176"/>
      <c r="H24" s="145">
        <f t="shared" si="8"/>
        <v>0</v>
      </c>
      <c r="I24" s="176"/>
      <c r="J24" s="147" t="str">
        <f t="shared" si="0"/>
        <v xml:space="preserve"> </v>
      </c>
      <c r="K24" s="176"/>
      <c r="L24" s="176"/>
      <c r="M24" s="145">
        <f t="shared" si="4"/>
        <v>0</v>
      </c>
      <c r="N24" s="176"/>
      <c r="O24" s="133" t="str">
        <f t="shared" si="2"/>
        <v xml:space="preserve"> </v>
      </c>
      <c r="P24" s="176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76">
        <v>0</v>
      </c>
      <c r="G25" s="176"/>
      <c r="H25" s="145">
        <f t="shared" si="8"/>
        <v>0</v>
      </c>
      <c r="I25" s="176"/>
      <c r="J25" s="147" t="str">
        <f t="shared" si="0"/>
        <v xml:space="preserve"> </v>
      </c>
      <c r="K25" s="176"/>
      <c r="L25" s="176"/>
      <c r="M25" s="145">
        <f t="shared" si="4"/>
        <v>0</v>
      </c>
      <c r="N25" s="176"/>
      <c r="O25" s="133" t="str">
        <f t="shared" si="2"/>
        <v xml:space="preserve"> </v>
      </c>
      <c r="P25" s="176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76">
        <v>0</v>
      </c>
      <c r="G26" s="176"/>
      <c r="H26" s="145">
        <f t="shared" si="8"/>
        <v>0</v>
      </c>
      <c r="I26" s="176"/>
      <c r="J26" s="147" t="str">
        <f t="shared" si="0"/>
        <v xml:space="preserve"> </v>
      </c>
      <c r="K26" s="176"/>
      <c r="L26" s="176"/>
      <c r="M26" s="145">
        <f t="shared" si="4"/>
        <v>0</v>
      </c>
      <c r="N26" s="176"/>
      <c r="O26" s="133" t="str">
        <f t="shared" si="2"/>
        <v xml:space="preserve"> </v>
      </c>
      <c r="P26" s="176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76">
        <v>0</v>
      </c>
      <c r="G27" s="176"/>
      <c r="H27" s="145">
        <f t="shared" si="8"/>
        <v>0</v>
      </c>
      <c r="I27" s="176"/>
      <c r="J27" s="147" t="str">
        <f t="shared" si="0"/>
        <v xml:space="preserve"> </v>
      </c>
      <c r="K27" s="176"/>
      <c r="L27" s="176"/>
      <c r="M27" s="145">
        <f t="shared" si="4"/>
        <v>0</v>
      </c>
      <c r="N27" s="176"/>
      <c r="O27" s="133" t="str">
        <f t="shared" si="2"/>
        <v xml:space="preserve"> </v>
      </c>
      <c r="P27" s="176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76">
        <v>0</v>
      </c>
      <c r="G28" s="176"/>
      <c r="H28" s="145">
        <f t="shared" si="8"/>
        <v>0</v>
      </c>
      <c r="I28" s="176"/>
      <c r="J28" s="147" t="str">
        <f t="shared" si="0"/>
        <v xml:space="preserve"> </v>
      </c>
      <c r="K28" s="176"/>
      <c r="L28" s="176"/>
      <c r="M28" s="145">
        <f t="shared" si="4"/>
        <v>0</v>
      </c>
      <c r="N28" s="176"/>
      <c r="O28" s="133" t="str">
        <f t="shared" si="2"/>
        <v xml:space="preserve"> </v>
      </c>
      <c r="P28" s="176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76">
        <v>0</v>
      </c>
      <c r="G29" s="176"/>
      <c r="H29" s="145">
        <f t="shared" si="8"/>
        <v>0</v>
      </c>
      <c r="I29" s="176"/>
      <c r="J29" s="147" t="str">
        <f t="shared" si="0"/>
        <v xml:space="preserve"> </v>
      </c>
      <c r="K29" s="176"/>
      <c r="L29" s="176"/>
      <c r="M29" s="145">
        <f t="shared" si="4"/>
        <v>0</v>
      </c>
      <c r="N29" s="176"/>
      <c r="O29" s="133" t="str">
        <f t="shared" si="2"/>
        <v xml:space="preserve"> </v>
      </c>
      <c r="P29" s="176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76">
        <v>0</v>
      </c>
      <c r="G30" s="176"/>
      <c r="H30" s="145">
        <f t="shared" si="8"/>
        <v>0</v>
      </c>
      <c r="I30" s="176"/>
      <c r="J30" s="147" t="str">
        <f t="shared" si="0"/>
        <v xml:space="preserve"> </v>
      </c>
      <c r="K30" s="176"/>
      <c r="L30" s="176"/>
      <c r="M30" s="145">
        <f t="shared" si="4"/>
        <v>0</v>
      </c>
      <c r="N30" s="176"/>
      <c r="O30" s="133" t="str">
        <f t="shared" si="2"/>
        <v xml:space="preserve"> </v>
      </c>
      <c r="P30" s="176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76">
        <v>0</v>
      </c>
      <c r="G31" s="176"/>
      <c r="H31" s="145">
        <f t="shared" si="8"/>
        <v>0</v>
      </c>
      <c r="I31" s="176"/>
      <c r="J31" s="147" t="str">
        <f t="shared" si="0"/>
        <v xml:space="preserve"> </v>
      </c>
      <c r="K31" s="176"/>
      <c r="L31" s="176"/>
      <c r="M31" s="145">
        <f t="shared" si="4"/>
        <v>0</v>
      </c>
      <c r="N31" s="176"/>
      <c r="O31" s="133" t="str">
        <f t="shared" si="2"/>
        <v xml:space="preserve"> </v>
      </c>
      <c r="P31" s="176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76">
        <v>0</v>
      </c>
      <c r="G32" s="176"/>
      <c r="H32" s="145">
        <f t="shared" si="8"/>
        <v>0</v>
      </c>
      <c r="I32" s="176"/>
      <c r="J32" s="147" t="str">
        <f t="shared" si="0"/>
        <v xml:space="preserve"> </v>
      </c>
      <c r="K32" s="176"/>
      <c r="L32" s="176"/>
      <c r="M32" s="145">
        <f t="shared" si="4"/>
        <v>0</v>
      </c>
      <c r="N32" s="176"/>
      <c r="O32" s="133" t="str">
        <f t="shared" si="2"/>
        <v xml:space="preserve"> </v>
      </c>
      <c r="P32" s="176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76">
        <v>0</v>
      </c>
      <c r="G33" s="176"/>
      <c r="H33" s="145">
        <f t="shared" si="8"/>
        <v>0</v>
      </c>
      <c r="I33" s="176"/>
      <c r="J33" s="147" t="str">
        <f t="shared" si="0"/>
        <v xml:space="preserve"> </v>
      </c>
      <c r="K33" s="176"/>
      <c r="L33" s="176"/>
      <c r="M33" s="145">
        <f t="shared" si="4"/>
        <v>0</v>
      </c>
      <c r="N33" s="176"/>
      <c r="O33" s="133" t="str">
        <f t="shared" si="2"/>
        <v xml:space="preserve"> </v>
      </c>
      <c r="P33" s="176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76">
        <v>0</v>
      </c>
      <c r="G34" s="176"/>
      <c r="H34" s="145">
        <f t="shared" si="8"/>
        <v>0</v>
      </c>
      <c r="I34" s="176"/>
      <c r="J34" s="147" t="str">
        <f t="shared" si="0"/>
        <v xml:space="preserve"> </v>
      </c>
      <c r="K34" s="176"/>
      <c r="L34" s="176"/>
      <c r="M34" s="145">
        <f t="shared" si="4"/>
        <v>0</v>
      </c>
      <c r="N34" s="176"/>
      <c r="O34" s="133" t="str">
        <f t="shared" si="2"/>
        <v xml:space="preserve"> </v>
      </c>
      <c r="P34" s="176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76">
        <v>0</v>
      </c>
      <c r="G35" s="176"/>
      <c r="H35" s="145">
        <f t="shared" si="8"/>
        <v>0</v>
      </c>
      <c r="I35" s="176"/>
      <c r="J35" s="147" t="str">
        <f t="shared" si="0"/>
        <v xml:space="preserve"> </v>
      </c>
      <c r="K35" s="176"/>
      <c r="L35" s="176"/>
      <c r="M35" s="145">
        <f t="shared" si="4"/>
        <v>0</v>
      </c>
      <c r="N35" s="176"/>
      <c r="O35" s="133" t="str">
        <f t="shared" si="2"/>
        <v xml:space="preserve"> </v>
      </c>
      <c r="P35" s="176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76">
        <v>0</v>
      </c>
      <c r="G36" s="176"/>
      <c r="H36" s="145">
        <f t="shared" si="8"/>
        <v>0</v>
      </c>
      <c r="I36" s="176"/>
      <c r="J36" s="147" t="str">
        <f t="shared" si="0"/>
        <v xml:space="preserve"> </v>
      </c>
      <c r="K36" s="176"/>
      <c r="L36" s="176"/>
      <c r="M36" s="145">
        <f t="shared" si="4"/>
        <v>0</v>
      </c>
      <c r="N36" s="176"/>
      <c r="O36" s="133" t="str">
        <f t="shared" si="2"/>
        <v xml:space="preserve"> </v>
      </c>
      <c r="P36" s="176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76">
        <v>0</v>
      </c>
      <c r="G37" s="176"/>
      <c r="H37" s="145">
        <f t="shared" si="8"/>
        <v>0</v>
      </c>
      <c r="I37" s="176"/>
      <c r="J37" s="147" t="str">
        <f t="shared" si="0"/>
        <v xml:space="preserve"> </v>
      </c>
      <c r="K37" s="176"/>
      <c r="L37" s="176"/>
      <c r="M37" s="145">
        <f t="shared" si="4"/>
        <v>0</v>
      </c>
      <c r="N37" s="176"/>
      <c r="O37" s="133" t="str">
        <f t="shared" si="2"/>
        <v xml:space="preserve"> </v>
      </c>
      <c r="P37" s="176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76">
        <v>0</v>
      </c>
      <c r="G38" s="176"/>
      <c r="H38" s="145">
        <f t="shared" si="8"/>
        <v>0</v>
      </c>
      <c r="I38" s="176"/>
      <c r="J38" s="147" t="str">
        <f t="shared" si="0"/>
        <v xml:space="preserve"> </v>
      </c>
      <c r="K38" s="176"/>
      <c r="L38" s="176"/>
      <c r="M38" s="145">
        <f t="shared" si="4"/>
        <v>0</v>
      </c>
      <c r="N38" s="176"/>
      <c r="O38" s="133" t="str">
        <f t="shared" si="2"/>
        <v xml:space="preserve"> </v>
      </c>
      <c r="P38" s="176"/>
    </row>
    <row r="39" spans="1:16" ht="25.5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5">
        <f t="shared" ref="F39:H39" si="9">SUM(F40:F49)</f>
        <v>0</v>
      </c>
      <c r="G39" s="145">
        <f t="shared" si="9"/>
        <v>300</v>
      </c>
      <c r="H39" s="145">
        <f t="shared" si="9"/>
        <v>300</v>
      </c>
      <c r="I39" s="145">
        <f>SUM(I40:I46)</f>
        <v>761121</v>
      </c>
      <c r="J39" s="145">
        <f t="shared" ref="J39:M39" si="10">SUM(J40:J49)</f>
        <v>1840.75</v>
      </c>
      <c r="K39" s="145">
        <f>SUM(K40:K46)</f>
        <v>4999160</v>
      </c>
      <c r="L39" s="145">
        <f t="shared" si="10"/>
        <v>-1351929</v>
      </c>
      <c r="M39" s="145">
        <f t="shared" si="10"/>
        <v>3647231</v>
      </c>
      <c r="N39" s="145">
        <f>SUM(N40:N46)</f>
        <v>789876</v>
      </c>
      <c r="O39" s="133">
        <f t="shared" si="2"/>
        <v>0.21656867908832755</v>
      </c>
      <c r="P39" s="145">
        <f>SUM(P40:P46)</f>
        <v>4999160</v>
      </c>
    </row>
    <row r="40" spans="1:16" ht="15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76">
        <v>0</v>
      </c>
      <c r="G40" s="176"/>
      <c r="H40" s="145">
        <f t="shared" ref="H40:H49" si="11">SUM(F40:G40)</f>
        <v>0</v>
      </c>
      <c r="I40" s="176"/>
      <c r="J40" s="147" t="str">
        <f t="shared" si="0"/>
        <v xml:space="preserve"> </v>
      </c>
      <c r="K40" s="176">
        <v>0</v>
      </c>
      <c r="L40" s="176"/>
      <c r="M40" s="145">
        <f t="shared" si="4"/>
        <v>0</v>
      </c>
      <c r="N40" s="176"/>
      <c r="O40" s="133" t="str">
        <f t="shared" si="2"/>
        <v xml:space="preserve"> </v>
      </c>
      <c r="P40" s="176">
        <v>0</v>
      </c>
    </row>
    <row r="41" spans="1:16" ht="15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76">
        <v>0</v>
      </c>
      <c r="G41" s="176"/>
      <c r="H41" s="145">
        <f t="shared" si="11"/>
        <v>0</v>
      </c>
      <c r="I41" s="176"/>
      <c r="J41" s="147" t="str">
        <f t="shared" si="0"/>
        <v xml:space="preserve"> </v>
      </c>
      <c r="K41" s="176"/>
      <c r="L41" s="176"/>
      <c r="M41" s="145">
        <f t="shared" si="4"/>
        <v>0</v>
      </c>
      <c r="N41" s="176"/>
      <c r="O41" s="133" t="str">
        <f t="shared" si="2"/>
        <v xml:space="preserve"> </v>
      </c>
      <c r="P41" s="176"/>
    </row>
    <row r="42" spans="1:16" ht="25.5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76">
        <v>0</v>
      </c>
      <c r="G42" s="176"/>
      <c r="H42" s="145">
        <f t="shared" si="11"/>
        <v>0</v>
      </c>
      <c r="I42" s="176"/>
      <c r="J42" s="147" t="str">
        <f t="shared" si="0"/>
        <v xml:space="preserve"> </v>
      </c>
      <c r="K42" s="176"/>
      <c r="L42" s="176"/>
      <c r="M42" s="145">
        <f t="shared" si="4"/>
        <v>0</v>
      </c>
      <c r="N42" s="176"/>
      <c r="O42" s="133" t="str">
        <f t="shared" si="2"/>
        <v xml:space="preserve"> </v>
      </c>
      <c r="P42" s="176"/>
    </row>
    <row r="43" spans="1:16" ht="15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76">
        <v>0</v>
      </c>
      <c r="G43" s="176"/>
      <c r="H43" s="145">
        <f t="shared" si="11"/>
        <v>0</v>
      </c>
      <c r="I43" s="176"/>
      <c r="J43" s="147" t="str">
        <f t="shared" si="0"/>
        <v xml:space="preserve"> </v>
      </c>
      <c r="K43" s="176">
        <v>4999160</v>
      </c>
      <c r="L43" s="176">
        <f>-123205-1228724-789876</f>
        <v>-2141805</v>
      </c>
      <c r="M43" s="145">
        <f t="shared" si="4"/>
        <v>2857355</v>
      </c>
      <c r="N43" s="176"/>
      <c r="O43" s="133">
        <f t="shared" si="2"/>
        <v>0</v>
      </c>
      <c r="P43" s="176">
        <v>4999160</v>
      </c>
    </row>
    <row r="44" spans="1:16" ht="15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76">
        <v>0</v>
      </c>
      <c r="G44" s="176"/>
      <c r="H44" s="145">
        <f t="shared" si="11"/>
        <v>0</v>
      </c>
      <c r="I44" s="176"/>
      <c r="J44" s="147" t="str">
        <f t="shared" si="0"/>
        <v xml:space="preserve"> </v>
      </c>
      <c r="K44" s="176"/>
      <c r="L44" s="176"/>
      <c r="M44" s="145">
        <f t="shared" si="4"/>
        <v>0</v>
      </c>
      <c r="N44" s="176"/>
      <c r="O44" s="133" t="str">
        <f t="shared" si="2"/>
        <v xml:space="preserve"> </v>
      </c>
      <c r="P44" s="176"/>
    </row>
    <row r="45" spans="1:16" ht="15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76">
        <v>0</v>
      </c>
      <c r="G45" s="176"/>
      <c r="H45" s="145">
        <f t="shared" si="11"/>
        <v>0</v>
      </c>
      <c r="I45" s="176">
        <v>208896</v>
      </c>
      <c r="J45" s="147" t="str">
        <f t="shared" si="0"/>
        <v xml:space="preserve"> </v>
      </c>
      <c r="K45" s="176">
        <v>0</v>
      </c>
      <c r="L45" s="176">
        <v>789876</v>
      </c>
      <c r="M45" s="145">
        <f t="shared" si="4"/>
        <v>789876</v>
      </c>
      <c r="N45" s="176">
        <v>789876</v>
      </c>
      <c r="O45" s="133">
        <f t="shared" si="2"/>
        <v>1</v>
      </c>
      <c r="P45" s="176">
        <v>0</v>
      </c>
    </row>
    <row r="46" spans="1:16" x14ac:dyDescent="0.2">
      <c r="A46" s="392" t="s">
        <v>78</v>
      </c>
      <c r="B46" s="393"/>
      <c r="C46" s="5" t="s">
        <v>49</v>
      </c>
      <c r="D46" s="14" t="s">
        <v>71</v>
      </c>
      <c r="E46" s="14"/>
      <c r="F46" s="176">
        <v>0</v>
      </c>
      <c r="G46" s="176">
        <v>300</v>
      </c>
      <c r="H46" s="145">
        <f t="shared" si="11"/>
        <v>300</v>
      </c>
      <c r="I46" s="176">
        <v>552225</v>
      </c>
      <c r="J46" s="147">
        <f t="shared" si="0"/>
        <v>1840.75</v>
      </c>
      <c r="K46" s="176">
        <v>0</v>
      </c>
      <c r="L46" s="176"/>
      <c r="M46" s="145">
        <f t="shared" si="4"/>
        <v>0</v>
      </c>
      <c r="N46" s="176">
        <v>0</v>
      </c>
      <c r="O46" s="133" t="str">
        <f t="shared" si="2"/>
        <v xml:space="preserve"> </v>
      </c>
      <c r="P46" s="176">
        <v>0</v>
      </c>
    </row>
    <row r="47" spans="1:16" ht="15" hidden="1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76">
        <v>0</v>
      </c>
      <c r="G47" s="176"/>
      <c r="H47" s="145">
        <f t="shared" si="11"/>
        <v>0</v>
      </c>
      <c r="I47" s="176"/>
      <c r="J47" s="147" t="str">
        <f t="shared" si="0"/>
        <v xml:space="preserve"> </v>
      </c>
      <c r="K47" s="176"/>
      <c r="L47" s="176"/>
      <c r="M47" s="145">
        <f t="shared" si="4"/>
        <v>0</v>
      </c>
      <c r="N47" s="176"/>
      <c r="O47" s="133" t="str">
        <f t="shared" si="2"/>
        <v xml:space="preserve"> </v>
      </c>
      <c r="P47" s="176"/>
    </row>
    <row r="48" spans="1:16" ht="15" hidden="1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76">
        <v>0</v>
      </c>
      <c r="G48" s="176"/>
      <c r="H48" s="145">
        <f t="shared" si="11"/>
        <v>0</v>
      </c>
      <c r="I48" s="176"/>
      <c r="J48" s="147" t="str">
        <f t="shared" si="0"/>
        <v xml:space="preserve"> </v>
      </c>
      <c r="K48" s="176"/>
      <c r="L48" s="176"/>
      <c r="M48" s="145">
        <f t="shared" si="4"/>
        <v>0</v>
      </c>
      <c r="N48" s="176"/>
      <c r="O48" s="133" t="str">
        <f t="shared" si="2"/>
        <v xml:space="preserve"> </v>
      </c>
      <c r="P48" s="176"/>
    </row>
    <row r="49" spans="1:16" ht="15" hidden="1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76">
        <v>0</v>
      </c>
      <c r="G49" s="176"/>
      <c r="H49" s="145">
        <f t="shared" si="11"/>
        <v>0</v>
      </c>
      <c r="I49" s="176"/>
      <c r="J49" s="147" t="str">
        <f t="shared" si="0"/>
        <v xml:space="preserve"> </v>
      </c>
      <c r="K49" s="176"/>
      <c r="L49" s="176"/>
      <c r="M49" s="145">
        <f t="shared" si="4"/>
        <v>0</v>
      </c>
      <c r="N49" s="176"/>
      <c r="O49" s="133" t="str">
        <f t="shared" si="2"/>
        <v xml:space="preserve"> </v>
      </c>
      <c r="P49" s="176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I50" si="12">F14+F15+F16+F17+F28+F39</f>
        <v>7632</v>
      </c>
      <c r="G50" s="146">
        <f t="shared" si="12"/>
        <v>300</v>
      </c>
      <c r="H50" s="146">
        <f t="shared" si="12"/>
        <v>7932</v>
      </c>
      <c r="I50" s="146">
        <f t="shared" si="12"/>
        <v>1726854</v>
      </c>
      <c r="J50" s="146" t="e">
        <f>J14+J15+J16+J17+J28+J39</f>
        <v>#VALUE!</v>
      </c>
      <c r="K50" s="146">
        <f t="shared" ref="K50" si="13">K14+K15+K16+K17+K28+K39</f>
        <v>4999160</v>
      </c>
      <c r="L50" s="146">
        <f t="shared" ref="L50:N50" si="14">L14+L15+L16+L17+L28+L39</f>
        <v>-1351929</v>
      </c>
      <c r="M50" s="146">
        <f t="shared" si="14"/>
        <v>3647231</v>
      </c>
      <c r="N50" s="146">
        <f t="shared" si="14"/>
        <v>789876</v>
      </c>
      <c r="O50" s="133">
        <f t="shared" si="2"/>
        <v>0.21656867908832755</v>
      </c>
      <c r="P50" s="146">
        <f t="shared" ref="P50" si="15">P14+P15+P16+P17+P28+P39</f>
        <v>4999160</v>
      </c>
    </row>
    <row r="51" spans="1:16" ht="15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76">
        <v>0</v>
      </c>
      <c r="G51" s="176"/>
      <c r="H51" s="145">
        <f t="shared" ref="H51:H114" si="16">SUM(F51:G51)</f>
        <v>0</v>
      </c>
      <c r="I51" s="176">
        <v>2999302</v>
      </c>
      <c r="J51" s="147" t="str">
        <f t="shared" si="0"/>
        <v xml:space="preserve"> </v>
      </c>
      <c r="K51" s="176"/>
      <c r="L51" s="176"/>
      <c r="M51" s="145">
        <f t="shared" si="4"/>
        <v>0</v>
      </c>
      <c r="N51" s="176">
        <v>0</v>
      </c>
      <c r="O51" s="133" t="str">
        <f t="shared" si="2"/>
        <v xml:space="preserve"> </v>
      </c>
      <c r="P51" s="176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76">
        <v>0</v>
      </c>
      <c r="G52" s="176"/>
      <c r="H52" s="145">
        <f t="shared" si="16"/>
        <v>0</v>
      </c>
      <c r="I52" s="176"/>
      <c r="J52" s="147" t="str">
        <f t="shared" si="0"/>
        <v xml:space="preserve"> </v>
      </c>
      <c r="K52" s="176"/>
      <c r="L52" s="176"/>
      <c r="M52" s="145">
        <f t="shared" si="4"/>
        <v>0</v>
      </c>
      <c r="N52" s="176"/>
      <c r="O52" s="133" t="str">
        <f t="shared" si="2"/>
        <v xml:space="preserve"> </v>
      </c>
      <c r="P52" s="176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76">
        <v>0</v>
      </c>
      <c r="G53" s="176"/>
      <c r="H53" s="145">
        <f t="shared" si="16"/>
        <v>0</v>
      </c>
      <c r="I53" s="176"/>
      <c r="J53" s="147" t="str">
        <f t="shared" si="0"/>
        <v xml:space="preserve"> </v>
      </c>
      <c r="K53" s="176"/>
      <c r="L53" s="176"/>
      <c r="M53" s="145">
        <f t="shared" si="4"/>
        <v>0</v>
      </c>
      <c r="N53" s="176"/>
      <c r="O53" s="133" t="str">
        <f t="shared" si="2"/>
        <v xml:space="preserve"> </v>
      </c>
      <c r="P53" s="176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76">
        <v>0</v>
      </c>
      <c r="G54" s="176"/>
      <c r="H54" s="145">
        <f t="shared" si="16"/>
        <v>0</v>
      </c>
      <c r="I54" s="176"/>
      <c r="J54" s="147" t="str">
        <f t="shared" si="0"/>
        <v xml:space="preserve"> </v>
      </c>
      <c r="K54" s="176"/>
      <c r="L54" s="176"/>
      <c r="M54" s="145">
        <f t="shared" si="4"/>
        <v>0</v>
      </c>
      <c r="N54" s="176"/>
      <c r="O54" s="133" t="str">
        <f t="shared" si="2"/>
        <v xml:space="preserve"> </v>
      </c>
      <c r="P54" s="176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76">
        <v>0</v>
      </c>
      <c r="G55" s="176"/>
      <c r="H55" s="145">
        <f t="shared" si="16"/>
        <v>0</v>
      </c>
      <c r="I55" s="176"/>
      <c r="J55" s="147" t="str">
        <f t="shared" si="0"/>
        <v xml:space="preserve"> </v>
      </c>
      <c r="K55" s="176"/>
      <c r="L55" s="176"/>
      <c r="M55" s="145">
        <f t="shared" si="4"/>
        <v>0</v>
      </c>
      <c r="N55" s="176"/>
      <c r="O55" s="133" t="str">
        <f t="shared" si="2"/>
        <v xml:space="preserve"> </v>
      </c>
      <c r="P55" s="176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76">
        <v>0</v>
      </c>
      <c r="G56" s="176"/>
      <c r="H56" s="145">
        <f t="shared" si="16"/>
        <v>0</v>
      </c>
      <c r="I56" s="176"/>
      <c r="J56" s="147" t="str">
        <f t="shared" si="0"/>
        <v xml:space="preserve"> </v>
      </c>
      <c r="K56" s="176"/>
      <c r="L56" s="176"/>
      <c r="M56" s="145">
        <f t="shared" si="4"/>
        <v>0</v>
      </c>
      <c r="N56" s="176"/>
      <c r="O56" s="133" t="str">
        <f t="shared" si="2"/>
        <v xml:space="preserve"> </v>
      </c>
      <c r="P56" s="176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76">
        <v>0</v>
      </c>
      <c r="G57" s="176"/>
      <c r="H57" s="145">
        <f t="shared" si="16"/>
        <v>0</v>
      </c>
      <c r="I57" s="176"/>
      <c r="J57" s="147" t="str">
        <f t="shared" si="0"/>
        <v xml:space="preserve"> </v>
      </c>
      <c r="K57" s="176"/>
      <c r="L57" s="176"/>
      <c r="M57" s="145">
        <f t="shared" si="4"/>
        <v>0</v>
      </c>
      <c r="N57" s="176"/>
      <c r="O57" s="133" t="str">
        <f t="shared" si="2"/>
        <v xml:space="preserve"> </v>
      </c>
      <c r="P57" s="176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76">
        <v>0</v>
      </c>
      <c r="G58" s="176"/>
      <c r="H58" s="145">
        <f t="shared" si="16"/>
        <v>0</v>
      </c>
      <c r="I58" s="176"/>
      <c r="J58" s="147" t="str">
        <f t="shared" si="0"/>
        <v xml:space="preserve"> </v>
      </c>
      <c r="K58" s="176"/>
      <c r="L58" s="176"/>
      <c r="M58" s="145">
        <f t="shared" si="4"/>
        <v>0</v>
      </c>
      <c r="N58" s="176"/>
      <c r="O58" s="133" t="str">
        <f t="shared" si="2"/>
        <v xml:space="preserve"> </v>
      </c>
      <c r="P58" s="176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76">
        <v>0</v>
      </c>
      <c r="G59" s="176"/>
      <c r="H59" s="145">
        <f t="shared" si="16"/>
        <v>0</v>
      </c>
      <c r="I59" s="176"/>
      <c r="J59" s="147" t="str">
        <f t="shared" si="0"/>
        <v xml:space="preserve"> </v>
      </c>
      <c r="K59" s="176"/>
      <c r="L59" s="176"/>
      <c r="M59" s="145">
        <f t="shared" si="4"/>
        <v>0</v>
      </c>
      <c r="N59" s="176"/>
      <c r="O59" s="133" t="str">
        <f t="shared" si="2"/>
        <v xml:space="preserve"> </v>
      </c>
      <c r="P59" s="176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76">
        <v>0</v>
      </c>
      <c r="G60" s="176"/>
      <c r="H60" s="145">
        <f t="shared" si="16"/>
        <v>0</v>
      </c>
      <c r="I60" s="176"/>
      <c r="J60" s="147" t="str">
        <f t="shared" si="0"/>
        <v xml:space="preserve"> </v>
      </c>
      <c r="K60" s="176"/>
      <c r="L60" s="176"/>
      <c r="M60" s="145">
        <f t="shared" si="4"/>
        <v>0</v>
      </c>
      <c r="N60" s="176"/>
      <c r="O60" s="133" t="str">
        <f t="shared" si="2"/>
        <v xml:space="preserve"> </v>
      </c>
      <c r="P60" s="176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76">
        <v>0</v>
      </c>
      <c r="G61" s="176"/>
      <c r="H61" s="145">
        <f t="shared" si="16"/>
        <v>0</v>
      </c>
      <c r="I61" s="176"/>
      <c r="J61" s="147" t="str">
        <f t="shared" si="0"/>
        <v xml:space="preserve"> </v>
      </c>
      <c r="K61" s="176"/>
      <c r="L61" s="176"/>
      <c r="M61" s="145">
        <f t="shared" si="4"/>
        <v>0</v>
      </c>
      <c r="N61" s="176"/>
      <c r="O61" s="133" t="str">
        <f t="shared" si="2"/>
        <v xml:space="preserve"> </v>
      </c>
      <c r="P61" s="176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76">
        <v>0</v>
      </c>
      <c r="G62" s="176"/>
      <c r="H62" s="145">
        <f t="shared" si="16"/>
        <v>0</v>
      </c>
      <c r="I62" s="176"/>
      <c r="J62" s="147" t="str">
        <f t="shared" si="0"/>
        <v xml:space="preserve"> </v>
      </c>
      <c r="K62" s="176"/>
      <c r="L62" s="176"/>
      <c r="M62" s="145">
        <f t="shared" si="4"/>
        <v>0</v>
      </c>
      <c r="N62" s="176"/>
      <c r="O62" s="133" t="str">
        <f t="shared" si="2"/>
        <v xml:space="preserve"> </v>
      </c>
      <c r="P62" s="176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76">
        <v>0</v>
      </c>
      <c r="G63" s="176"/>
      <c r="H63" s="145">
        <f t="shared" si="16"/>
        <v>0</v>
      </c>
      <c r="I63" s="176"/>
      <c r="J63" s="147" t="str">
        <f t="shared" si="0"/>
        <v xml:space="preserve"> </v>
      </c>
      <c r="K63" s="176"/>
      <c r="L63" s="176"/>
      <c r="M63" s="145">
        <f t="shared" si="4"/>
        <v>0</v>
      </c>
      <c r="N63" s="176"/>
      <c r="O63" s="133" t="str">
        <f t="shared" si="2"/>
        <v xml:space="preserve"> </v>
      </c>
      <c r="P63" s="176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76">
        <v>0</v>
      </c>
      <c r="G64" s="176"/>
      <c r="H64" s="145">
        <f t="shared" si="16"/>
        <v>0</v>
      </c>
      <c r="I64" s="176"/>
      <c r="J64" s="147" t="str">
        <f t="shared" si="0"/>
        <v xml:space="preserve"> </v>
      </c>
      <c r="K64" s="176"/>
      <c r="L64" s="176"/>
      <c r="M64" s="145">
        <f t="shared" si="4"/>
        <v>0</v>
      </c>
      <c r="N64" s="176"/>
      <c r="O64" s="133" t="str">
        <f t="shared" si="2"/>
        <v xml:space="preserve"> </v>
      </c>
      <c r="P64" s="176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76">
        <v>0</v>
      </c>
      <c r="G65" s="176"/>
      <c r="H65" s="145">
        <f t="shared" si="16"/>
        <v>0</v>
      </c>
      <c r="I65" s="176"/>
      <c r="J65" s="147" t="str">
        <f t="shared" si="0"/>
        <v xml:space="preserve"> </v>
      </c>
      <c r="K65" s="176"/>
      <c r="L65" s="176"/>
      <c r="M65" s="145">
        <f t="shared" si="4"/>
        <v>0</v>
      </c>
      <c r="N65" s="176"/>
      <c r="O65" s="133" t="str">
        <f t="shared" si="2"/>
        <v xml:space="preserve"> </v>
      </c>
      <c r="P65" s="176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76">
        <v>0</v>
      </c>
      <c r="G66" s="176"/>
      <c r="H66" s="145">
        <f t="shared" si="16"/>
        <v>0</v>
      </c>
      <c r="I66" s="176"/>
      <c r="J66" s="147" t="str">
        <f t="shared" si="0"/>
        <v xml:space="preserve"> </v>
      </c>
      <c r="K66" s="176"/>
      <c r="L66" s="176"/>
      <c r="M66" s="145">
        <f t="shared" si="4"/>
        <v>0</v>
      </c>
      <c r="N66" s="176"/>
      <c r="O66" s="133" t="str">
        <f t="shared" si="2"/>
        <v xml:space="preserve"> </v>
      </c>
      <c r="P66" s="176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76">
        <v>0</v>
      </c>
      <c r="G67" s="176"/>
      <c r="H67" s="145">
        <f t="shared" si="16"/>
        <v>0</v>
      </c>
      <c r="I67" s="176"/>
      <c r="J67" s="147" t="str">
        <f t="shared" si="0"/>
        <v xml:space="preserve"> </v>
      </c>
      <c r="K67" s="176"/>
      <c r="L67" s="176"/>
      <c r="M67" s="145">
        <f t="shared" si="4"/>
        <v>0</v>
      </c>
      <c r="N67" s="176"/>
      <c r="O67" s="133" t="str">
        <f t="shared" si="2"/>
        <v xml:space="preserve"> </v>
      </c>
      <c r="P67" s="176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76">
        <v>0</v>
      </c>
      <c r="G68" s="176"/>
      <c r="H68" s="145">
        <f t="shared" si="16"/>
        <v>0</v>
      </c>
      <c r="I68" s="176"/>
      <c r="J68" s="147" t="str">
        <f t="shared" si="0"/>
        <v xml:space="preserve"> </v>
      </c>
      <c r="K68" s="176"/>
      <c r="L68" s="176"/>
      <c r="M68" s="145">
        <f t="shared" si="4"/>
        <v>0</v>
      </c>
      <c r="N68" s="176"/>
      <c r="O68" s="133" t="str">
        <f t="shared" si="2"/>
        <v xml:space="preserve"> </v>
      </c>
      <c r="P68" s="176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76">
        <v>0</v>
      </c>
      <c r="G69" s="176"/>
      <c r="H69" s="145">
        <f t="shared" si="16"/>
        <v>0</v>
      </c>
      <c r="I69" s="176"/>
      <c r="J69" s="147" t="str">
        <f t="shared" si="0"/>
        <v xml:space="preserve"> </v>
      </c>
      <c r="K69" s="176"/>
      <c r="L69" s="176"/>
      <c r="M69" s="145">
        <f t="shared" si="4"/>
        <v>0</v>
      </c>
      <c r="N69" s="176"/>
      <c r="O69" s="133" t="str">
        <f t="shared" si="2"/>
        <v xml:space="preserve"> </v>
      </c>
      <c r="P69" s="176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76">
        <v>0</v>
      </c>
      <c r="G70" s="176"/>
      <c r="H70" s="145">
        <f t="shared" si="16"/>
        <v>0</v>
      </c>
      <c r="I70" s="176"/>
      <c r="J70" s="147" t="str">
        <f t="shared" si="0"/>
        <v xml:space="preserve"> </v>
      </c>
      <c r="K70" s="176"/>
      <c r="L70" s="176"/>
      <c r="M70" s="145">
        <f t="shared" si="4"/>
        <v>0</v>
      </c>
      <c r="N70" s="176"/>
      <c r="O70" s="133" t="str">
        <f t="shared" si="2"/>
        <v xml:space="preserve"> </v>
      </c>
      <c r="P70" s="176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76">
        <v>0</v>
      </c>
      <c r="G71" s="176"/>
      <c r="H71" s="145">
        <f t="shared" si="16"/>
        <v>0</v>
      </c>
      <c r="I71" s="176"/>
      <c r="J71" s="147" t="str">
        <f t="shared" si="0"/>
        <v xml:space="preserve"> </v>
      </c>
      <c r="K71" s="176"/>
      <c r="L71" s="176"/>
      <c r="M71" s="145">
        <f t="shared" si="4"/>
        <v>0</v>
      </c>
      <c r="N71" s="176"/>
      <c r="O71" s="133" t="str">
        <f t="shared" si="2"/>
        <v xml:space="preserve"> </v>
      </c>
      <c r="P71" s="176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76">
        <v>0</v>
      </c>
      <c r="G72" s="176"/>
      <c r="H72" s="145">
        <f t="shared" si="16"/>
        <v>0</v>
      </c>
      <c r="I72" s="176"/>
      <c r="J72" s="147" t="str">
        <f t="shared" ref="J72:J135" si="17">IF(H72=0," ",I72/H72)</f>
        <v xml:space="preserve"> </v>
      </c>
      <c r="K72" s="176"/>
      <c r="L72" s="176"/>
      <c r="M72" s="145">
        <f t="shared" si="4"/>
        <v>0</v>
      </c>
      <c r="N72" s="176"/>
      <c r="O72" s="133" t="str">
        <f t="shared" ref="O72:O135" si="18">IF(M72=0," ",N72/M72)</f>
        <v xml:space="preserve"> </v>
      </c>
      <c r="P72" s="176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76">
        <v>0</v>
      </c>
      <c r="G73" s="176"/>
      <c r="H73" s="145">
        <f t="shared" si="16"/>
        <v>0</v>
      </c>
      <c r="I73" s="176"/>
      <c r="J73" s="147" t="str">
        <f t="shared" si="17"/>
        <v xml:space="preserve"> </v>
      </c>
      <c r="K73" s="176"/>
      <c r="L73" s="176"/>
      <c r="M73" s="145">
        <f t="shared" ref="M73:M136" si="19">SUM(K73:L73)</f>
        <v>0</v>
      </c>
      <c r="N73" s="176"/>
      <c r="O73" s="133" t="str">
        <f t="shared" si="18"/>
        <v xml:space="preserve"> </v>
      </c>
      <c r="P73" s="176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76">
        <v>0</v>
      </c>
      <c r="G74" s="176"/>
      <c r="H74" s="145">
        <f t="shared" si="16"/>
        <v>0</v>
      </c>
      <c r="I74" s="176"/>
      <c r="J74" s="147" t="str">
        <f t="shared" si="17"/>
        <v xml:space="preserve"> </v>
      </c>
      <c r="K74" s="176"/>
      <c r="L74" s="176"/>
      <c r="M74" s="145">
        <f t="shared" si="19"/>
        <v>0</v>
      </c>
      <c r="N74" s="176"/>
      <c r="O74" s="133" t="str">
        <f t="shared" si="18"/>
        <v xml:space="preserve"> </v>
      </c>
      <c r="P74" s="176"/>
    </row>
    <row r="75" spans="1:16" ht="25.5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76">
        <v>0</v>
      </c>
      <c r="G75" s="176"/>
      <c r="H75" s="145">
        <f t="shared" si="16"/>
        <v>0</v>
      </c>
      <c r="I75" s="176">
        <f t="shared" ref="I75" si="20">SUM(I76:I85)</f>
        <v>4999160</v>
      </c>
      <c r="J75" s="176">
        <f t="shared" ref="J75:N75" si="21">SUM(J76:J85)</f>
        <v>0</v>
      </c>
      <c r="K75" s="176">
        <f>SUM(K76:K85)</f>
        <v>0</v>
      </c>
      <c r="L75" s="176">
        <f t="shared" si="21"/>
        <v>0</v>
      </c>
      <c r="M75" s="176">
        <f t="shared" si="21"/>
        <v>0</v>
      </c>
      <c r="N75" s="176">
        <f t="shared" si="21"/>
        <v>0</v>
      </c>
      <c r="O75" s="133" t="str">
        <f t="shared" si="18"/>
        <v xml:space="preserve"> </v>
      </c>
      <c r="P75" s="176">
        <f>SUM(P76:P85)</f>
        <v>0</v>
      </c>
    </row>
    <row r="76" spans="1:16" ht="15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76">
        <v>0</v>
      </c>
      <c r="G76" s="176"/>
      <c r="H76" s="145">
        <f t="shared" si="16"/>
        <v>0</v>
      </c>
      <c r="I76" s="176"/>
      <c r="J76" s="147" t="str">
        <f t="shared" si="17"/>
        <v xml:space="preserve"> </v>
      </c>
      <c r="K76" s="176"/>
      <c r="L76" s="176"/>
      <c r="M76" s="145">
        <f t="shared" si="19"/>
        <v>0</v>
      </c>
      <c r="N76" s="176"/>
      <c r="O76" s="133" t="str">
        <f t="shared" si="18"/>
        <v xml:space="preserve"> </v>
      </c>
      <c r="P76" s="176"/>
    </row>
    <row r="77" spans="1:16" ht="15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76">
        <v>0</v>
      </c>
      <c r="G77" s="176"/>
      <c r="H77" s="145">
        <f t="shared" si="16"/>
        <v>0</v>
      </c>
      <c r="I77" s="176"/>
      <c r="J77" s="147" t="str">
        <f t="shared" si="17"/>
        <v xml:space="preserve"> </v>
      </c>
      <c r="K77" s="176"/>
      <c r="L77" s="176"/>
      <c r="M77" s="145">
        <f t="shared" si="19"/>
        <v>0</v>
      </c>
      <c r="N77" s="176"/>
      <c r="O77" s="133" t="str">
        <f t="shared" si="18"/>
        <v xml:space="preserve"> </v>
      </c>
      <c r="P77" s="176"/>
    </row>
    <row r="78" spans="1:16" ht="25.5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76">
        <v>0</v>
      </c>
      <c r="G78" s="176"/>
      <c r="H78" s="145">
        <f t="shared" si="16"/>
        <v>0</v>
      </c>
      <c r="I78" s="176"/>
      <c r="J78" s="147" t="str">
        <f t="shared" si="17"/>
        <v xml:space="preserve"> </v>
      </c>
      <c r="K78" s="176"/>
      <c r="L78" s="176"/>
      <c r="M78" s="145">
        <f t="shared" si="19"/>
        <v>0</v>
      </c>
      <c r="N78" s="176"/>
      <c r="O78" s="133" t="str">
        <f t="shared" si="18"/>
        <v xml:space="preserve"> </v>
      </c>
      <c r="P78" s="176"/>
    </row>
    <row r="79" spans="1:16" ht="15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76">
        <v>0</v>
      </c>
      <c r="G79" s="176"/>
      <c r="H79" s="145">
        <f t="shared" si="16"/>
        <v>0</v>
      </c>
      <c r="I79" s="176">
        <v>4999160</v>
      </c>
      <c r="J79" s="147" t="str">
        <f t="shared" si="17"/>
        <v xml:space="preserve"> </v>
      </c>
      <c r="K79" s="176"/>
      <c r="L79" s="176"/>
      <c r="M79" s="145">
        <f t="shared" si="19"/>
        <v>0</v>
      </c>
      <c r="N79" s="176"/>
      <c r="O79" s="133" t="str">
        <f t="shared" si="18"/>
        <v xml:space="preserve"> </v>
      </c>
      <c r="P79" s="176"/>
    </row>
    <row r="80" spans="1:16" ht="15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76">
        <v>0</v>
      </c>
      <c r="G80" s="176"/>
      <c r="H80" s="145">
        <f t="shared" si="16"/>
        <v>0</v>
      </c>
      <c r="I80" s="176"/>
      <c r="J80" s="147" t="str">
        <f t="shared" si="17"/>
        <v xml:space="preserve"> </v>
      </c>
      <c r="K80" s="176"/>
      <c r="L80" s="176"/>
      <c r="M80" s="145">
        <f t="shared" si="19"/>
        <v>0</v>
      </c>
      <c r="N80" s="176"/>
      <c r="O80" s="133" t="str">
        <f t="shared" si="18"/>
        <v xml:space="preserve"> </v>
      </c>
      <c r="P80" s="176"/>
    </row>
    <row r="81" spans="1:16" ht="15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76">
        <v>0</v>
      </c>
      <c r="G81" s="176"/>
      <c r="H81" s="145">
        <f t="shared" si="16"/>
        <v>0</v>
      </c>
      <c r="I81" s="176"/>
      <c r="J81" s="147" t="str">
        <f t="shared" si="17"/>
        <v xml:space="preserve"> </v>
      </c>
      <c r="K81" s="176"/>
      <c r="L81" s="176"/>
      <c r="M81" s="145">
        <f t="shared" si="19"/>
        <v>0</v>
      </c>
      <c r="N81" s="176"/>
      <c r="O81" s="133" t="str">
        <f t="shared" si="18"/>
        <v xml:space="preserve"> </v>
      </c>
      <c r="P81" s="176"/>
    </row>
    <row r="82" spans="1:16" ht="15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76">
        <v>0</v>
      </c>
      <c r="G82" s="176"/>
      <c r="H82" s="145">
        <f t="shared" si="16"/>
        <v>0</v>
      </c>
      <c r="I82" s="176"/>
      <c r="J82" s="147" t="str">
        <f t="shared" si="17"/>
        <v xml:space="preserve"> </v>
      </c>
      <c r="K82" s="176"/>
      <c r="L82" s="176"/>
      <c r="M82" s="145">
        <f t="shared" si="19"/>
        <v>0</v>
      </c>
      <c r="N82" s="176"/>
      <c r="O82" s="133" t="str">
        <f t="shared" si="18"/>
        <v xml:space="preserve"> </v>
      </c>
      <c r="P82" s="176"/>
    </row>
    <row r="83" spans="1:16" ht="15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76">
        <v>0</v>
      </c>
      <c r="G83" s="176"/>
      <c r="H83" s="145">
        <f t="shared" si="16"/>
        <v>0</v>
      </c>
      <c r="I83" s="176"/>
      <c r="J83" s="147" t="str">
        <f t="shared" si="17"/>
        <v xml:space="preserve"> </v>
      </c>
      <c r="K83" s="176"/>
      <c r="L83" s="176"/>
      <c r="M83" s="145">
        <f t="shared" si="19"/>
        <v>0</v>
      </c>
      <c r="N83" s="176"/>
      <c r="O83" s="133" t="str">
        <f t="shared" si="18"/>
        <v xml:space="preserve"> </v>
      </c>
      <c r="P83" s="176"/>
    </row>
    <row r="84" spans="1:16" ht="15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76">
        <v>0</v>
      </c>
      <c r="G84" s="176"/>
      <c r="H84" s="145">
        <f t="shared" si="16"/>
        <v>0</v>
      </c>
      <c r="I84" s="176"/>
      <c r="J84" s="147" t="str">
        <f t="shared" si="17"/>
        <v xml:space="preserve"> </v>
      </c>
      <c r="K84" s="176"/>
      <c r="L84" s="176"/>
      <c r="M84" s="145">
        <f t="shared" si="19"/>
        <v>0</v>
      </c>
      <c r="N84" s="176"/>
      <c r="O84" s="133" t="str">
        <f t="shared" si="18"/>
        <v xml:space="preserve"> </v>
      </c>
      <c r="P84" s="176"/>
    </row>
    <row r="85" spans="1:16" ht="15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76">
        <v>0</v>
      </c>
      <c r="G85" s="176"/>
      <c r="H85" s="145">
        <f t="shared" si="16"/>
        <v>0</v>
      </c>
      <c r="I85" s="176"/>
      <c r="J85" s="147" t="str">
        <f t="shared" si="17"/>
        <v xml:space="preserve"> </v>
      </c>
      <c r="K85" s="176"/>
      <c r="L85" s="176"/>
      <c r="M85" s="145">
        <f t="shared" si="19"/>
        <v>0</v>
      </c>
      <c r="N85" s="176"/>
      <c r="O85" s="133" t="str">
        <f t="shared" si="18"/>
        <v xml:space="preserve"> </v>
      </c>
      <c r="P85" s="176"/>
    </row>
    <row r="86" spans="1:16" ht="25.5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76">
        <v>0</v>
      </c>
      <c r="G86" s="176"/>
      <c r="H86" s="145">
        <f t="shared" si="16"/>
        <v>0</v>
      </c>
      <c r="I86" s="176">
        <f t="shared" ref="I86" si="22">I51+I75</f>
        <v>7998462</v>
      </c>
      <c r="J86" s="176" t="e">
        <f t="shared" ref="J86:N86" si="23">J51+J75</f>
        <v>#VALUE!</v>
      </c>
      <c r="K86" s="176">
        <f>K51+K75</f>
        <v>0</v>
      </c>
      <c r="L86" s="176">
        <f t="shared" si="23"/>
        <v>0</v>
      </c>
      <c r="M86" s="176">
        <f t="shared" si="23"/>
        <v>0</v>
      </c>
      <c r="N86" s="176">
        <f t="shared" si="23"/>
        <v>0</v>
      </c>
      <c r="O86" s="133" t="str">
        <f t="shared" si="18"/>
        <v xml:space="preserve"> </v>
      </c>
      <c r="P86" s="176">
        <f>P51+P75</f>
        <v>0</v>
      </c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76">
        <v>0</v>
      </c>
      <c r="G87" s="176"/>
      <c r="H87" s="145">
        <f t="shared" si="16"/>
        <v>0</v>
      </c>
      <c r="I87" s="176"/>
      <c r="J87" s="147" t="str">
        <f t="shared" si="17"/>
        <v xml:space="preserve"> </v>
      </c>
      <c r="K87" s="176"/>
      <c r="L87" s="176"/>
      <c r="M87" s="145">
        <f t="shared" si="19"/>
        <v>0</v>
      </c>
      <c r="N87" s="176"/>
      <c r="O87" s="133" t="str">
        <f t="shared" si="18"/>
        <v xml:space="preserve"> </v>
      </c>
      <c r="P87" s="176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76">
        <v>0</v>
      </c>
      <c r="G88" s="176"/>
      <c r="H88" s="145">
        <f t="shared" si="16"/>
        <v>0</v>
      </c>
      <c r="I88" s="176"/>
      <c r="J88" s="147" t="str">
        <f t="shared" si="17"/>
        <v xml:space="preserve"> </v>
      </c>
      <c r="K88" s="176"/>
      <c r="L88" s="176"/>
      <c r="M88" s="145">
        <f t="shared" si="19"/>
        <v>0</v>
      </c>
      <c r="N88" s="176"/>
      <c r="O88" s="133" t="str">
        <f t="shared" si="18"/>
        <v xml:space="preserve"> </v>
      </c>
      <c r="P88" s="176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76">
        <v>0</v>
      </c>
      <c r="G89" s="176"/>
      <c r="H89" s="145">
        <f t="shared" si="16"/>
        <v>0</v>
      </c>
      <c r="I89" s="176"/>
      <c r="J89" s="147" t="str">
        <f t="shared" si="17"/>
        <v xml:space="preserve"> </v>
      </c>
      <c r="K89" s="176"/>
      <c r="L89" s="176"/>
      <c r="M89" s="145">
        <f t="shared" si="19"/>
        <v>0</v>
      </c>
      <c r="N89" s="176"/>
      <c r="O89" s="133" t="str">
        <f t="shared" si="18"/>
        <v xml:space="preserve"> </v>
      </c>
      <c r="P89" s="176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76">
        <v>0</v>
      </c>
      <c r="G90" s="176"/>
      <c r="H90" s="145">
        <f t="shared" si="16"/>
        <v>0</v>
      </c>
      <c r="I90" s="176"/>
      <c r="J90" s="147" t="str">
        <f t="shared" si="17"/>
        <v xml:space="preserve"> </v>
      </c>
      <c r="K90" s="176"/>
      <c r="L90" s="176"/>
      <c r="M90" s="145">
        <f t="shared" si="19"/>
        <v>0</v>
      </c>
      <c r="N90" s="176"/>
      <c r="O90" s="133" t="str">
        <f t="shared" si="18"/>
        <v xml:space="preserve"> </v>
      </c>
      <c r="P90" s="176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76">
        <v>0</v>
      </c>
      <c r="G91" s="176"/>
      <c r="H91" s="145">
        <f t="shared" si="16"/>
        <v>0</v>
      </c>
      <c r="I91" s="176"/>
      <c r="J91" s="147" t="str">
        <f t="shared" si="17"/>
        <v xml:space="preserve"> </v>
      </c>
      <c r="K91" s="176"/>
      <c r="L91" s="176"/>
      <c r="M91" s="145">
        <f t="shared" si="19"/>
        <v>0</v>
      </c>
      <c r="N91" s="176"/>
      <c r="O91" s="133" t="str">
        <f t="shared" si="18"/>
        <v xml:space="preserve"> </v>
      </c>
      <c r="P91" s="176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76">
        <v>0</v>
      </c>
      <c r="G92" s="176"/>
      <c r="H92" s="145">
        <f t="shared" si="16"/>
        <v>0</v>
      </c>
      <c r="I92" s="176"/>
      <c r="J92" s="147" t="str">
        <f t="shared" si="17"/>
        <v xml:space="preserve"> </v>
      </c>
      <c r="K92" s="176"/>
      <c r="L92" s="176"/>
      <c r="M92" s="145">
        <f t="shared" si="19"/>
        <v>0</v>
      </c>
      <c r="N92" s="176"/>
      <c r="O92" s="133" t="str">
        <f t="shared" si="18"/>
        <v xml:space="preserve"> </v>
      </c>
      <c r="P92" s="176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76">
        <v>0</v>
      </c>
      <c r="G93" s="176"/>
      <c r="H93" s="145">
        <f t="shared" si="16"/>
        <v>0</v>
      </c>
      <c r="I93" s="176"/>
      <c r="J93" s="147" t="str">
        <f t="shared" si="17"/>
        <v xml:space="preserve"> </v>
      </c>
      <c r="K93" s="176"/>
      <c r="L93" s="176"/>
      <c r="M93" s="145">
        <f t="shared" si="19"/>
        <v>0</v>
      </c>
      <c r="N93" s="176"/>
      <c r="O93" s="133" t="str">
        <f t="shared" si="18"/>
        <v xml:space="preserve"> </v>
      </c>
      <c r="P93" s="176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76">
        <v>0</v>
      </c>
      <c r="G94" s="176"/>
      <c r="H94" s="145">
        <f t="shared" si="16"/>
        <v>0</v>
      </c>
      <c r="I94" s="176"/>
      <c r="J94" s="147" t="str">
        <f t="shared" si="17"/>
        <v xml:space="preserve"> </v>
      </c>
      <c r="K94" s="176"/>
      <c r="L94" s="176"/>
      <c r="M94" s="145">
        <f t="shared" si="19"/>
        <v>0</v>
      </c>
      <c r="N94" s="176"/>
      <c r="O94" s="133" t="str">
        <f t="shared" si="18"/>
        <v xml:space="preserve"> </v>
      </c>
      <c r="P94" s="176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76">
        <v>0</v>
      </c>
      <c r="G95" s="176"/>
      <c r="H95" s="145">
        <f t="shared" si="16"/>
        <v>0</v>
      </c>
      <c r="I95" s="176"/>
      <c r="J95" s="147" t="str">
        <f t="shared" si="17"/>
        <v xml:space="preserve"> </v>
      </c>
      <c r="K95" s="176"/>
      <c r="L95" s="176"/>
      <c r="M95" s="145">
        <f t="shared" si="19"/>
        <v>0</v>
      </c>
      <c r="N95" s="176"/>
      <c r="O95" s="133" t="str">
        <f t="shared" si="18"/>
        <v xml:space="preserve"> </v>
      </c>
      <c r="P95" s="176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76">
        <v>0</v>
      </c>
      <c r="G96" s="176"/>
      <c r="H96" s="145">
        <f t="shared" si="16"/>
        <v>0</v>
      </c>
      <c r="I96" s="176"/>
      <c r="J96" s="147" t="str">
        <f t="shared" si="17"/>
        <v xml:space="preserve"> </v>
      </c>
      <c r="K96" s="176"/>
      <c r="L96" s="176"/>
      <c r="M96" s="145">
        <f t="shared" si="19"/>
        <v>0</v>
      </c>
      <c r="N96" s="176"/>
      <c r="O96" s="133" t="str">
        <f t="shared" si="18"/>
        <v xml:space="preserve"> </v>
      </c>
      <c r="P96" s="176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76">
        <v>0</v>
      </c>
      <c r="G97" s="176"/>
      <c r="H97" s="145">
        <f t="shared" si="16"/>
        <v>0</v>
      </c>
      <c r="I97" s="176"/>
      <c r="J97" s="147" t="str">
        <f t="shared" si="17"/>
        <v xml:space="preserve"> </v>
      </c>
      <c r="K97" s="176"/>
      <c r="L97" s="176"/>
      <c r="M97" s="145">
        <f t="shared" si="19"/>
        <v>0</v>
      </c>
      <c r="N97" s="176"/>
      <c r="O97" s="133" t="str">
        <f t="shared" si="18"/>
        <v xml:space="preserve"> </v>
      </c>
      <c r="P97" s="176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76">
        <v>0</v>
      </c>
      <c r="G98" s="176"/>
      <c r="H98" s="145">
        <f t="shared" si="16"/>
        <v>0</v>
      </c>
      <c r="I98" s="176"/>
      <c r="J98" s="147" t="str">
        <f t="shared" si="17"/>
        <v xml:space="preserve"> </v>
      </c>
      <c r="K98" s="176"/>
      <c r="L98" s="176"/>
      <c r="M98" s="145">
        <f t="shared" si="19"/>
        <v>0</v>
      </c>
      <c r="N98" s="176"/>
      <c r="O98" s="133" t="str">
        <f t="shared" si="18"/>
        <v xml:space="preserve"> </v>
      </c>
      <c r="P98" s="176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76">
        <v>0</v>
      </c>
      <c r="G99" s="176"/>
      <c r="H99" s="145">
        <f t="shared" si="16"/>
        <v>0</v>
      </c>
      <c r="I99" s="176"/>
      <c r="J99" s="147" t="str">
        <f t="shared" si="17"/>
        <v xml:space="preserve"> </v>
      </c>
      <c r="K99" s="176"/>
      <c r="L99" s="176"/>
      <c r="M99" s="145">
        <f t="shared" si="19"/>
        <v>0</v>
      </c>
      <c r="N99" s="176"/>
      <c r="O99" s="133" t="str">
        <f t="shared" si="18"/>
        <v xml:space="preserve"> </v>
      </c>
      <c r="P99" s="176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76">
        <v>0</v>
      </c>
      <c r="G100" s="176"/>
      <c r="H100" s="145">
        <f t="shared" si="16"/>
        <v>0</v>
      </c>
      <c r="I100" s="176"/>
      <c r="J100" s="147" t="str">
        <f t="shared" si="17"/>
        <v xml:space="preserve"> </v>
      </c>
      <c r="K100" s="176"/>
      <c r="L100" s="176"/>
      <c r="M100" s="145">
        <f t="shared" si="19"/>
        <v>0</v>
      </c>
      <c r="N100" s="176"/>
      <c r="O100" s="133" t="str">
        <f t="shared" si="18"/>
        <v xml:space="preserve"> </v>
      </c>
      <c r="P100" s="176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76">
        <v>0</v>
      </c>
      <c r="G101" s="176"/>
      <c r="H101" s="145">
        <f t="shared" si="16"/>
        <v>0</v>
      </c>
      <c r="I101" s="176"/>
      <c r="J101" s="147" t="str">
        <f t="shared" si="17"/>
        <v xml:space="preserve"> </v>
      </c>
      <c r="K101" s="176"/>
      <c r="L101" s="176"/>
      <c r="M101" s="145">
        <f t="shared" si="19"/>
        <v>0</v>
      </c>
      <c r="N101" s="176"/>
      <c r="O101" s="133" t="str">
        <f t="shared" si="18"/>
        <v xml:space="preserve"> </v>
      </c>
      <c r="P101" s="176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76">
        <v>0</v>
      </c>
      <c r="G102" s="176"/>
      <c r="H102" s="145">
        <f t="shared" si="16"/>
        <v>0</v>
      </c>
      <c r="I102" s="176"/>
      <c r="J102" s="147" t="str">
        <f t="shared" si="17"/>
        <v xml:space="preserve"> </v>
      </c>
      <c r="K102" s="176"/>
      <c r="L102" s="176"/>
      <c r="M102" s="145">
        <f t="shared" si="19"/>
        <v>0</v>
      </c>
      <c r="N102" s="176"/>
      <c r="O102" s="133" t="str">
        <f t="shared" si="18"/>
        <v xml:space="preserve"> </v>
      </c>
      <c r="P102" s="176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76">
        <v>0</v>
      </c>
      <c r="G103" s="176"/>
      <c r="H103" s="145">
        <f t="shared" si="16"/>
        <v>0</v>
      </c>
      <c r="I103" s="176"/>
      <c r="J103" s="147" t="str">
        <f t="shared" si="17"/>
        <v xml:space="preserve"> </v>
      </c>
      <c r="K103" s="176"/>
      <c r="L103" s="176"/>
      <c r="M103" s="145">
        <f t="shared" si="19"/>
        <v>0</v>
      </c>
      <c r="N103" s="176"/>
      <c r="O103" s="133" t="str">
        <f t="shared" si="18"/>
        <v xml:space="preserve"> </v>
      </c>
      <c r="P103" s="176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76">
        <v>0</v>
      </c>
      <c r="G104" s="176"/>
      <c r="H104" s="145">
        <f t="shared" si="16"/>
        <v>0</v>
      </c>
      <c r="I104" s="176"/>
      <c r="J104" s="147" t="str">
        <f t="shared" si="17"/>
        <v xml:space="preserve"> </v>
      </c>
      <c r="K104" s="176"/>
      <c r="L104" s="176"/>
      <c r="M104" s="145">
        <f t="shared" si="19"/>
        <v>0</v>
      </c>
      <c r="N104" s="176"/>
      <c r="O104" s="133" t="str">
        <f t="shared" si="18"/>
        <v xml:space="preserve"> </v>
      </c>
      <c r="P104" s="176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76">
        <v>0</v>
      </c>
      <c r="G105" s="176"/>
      <c r="H105" s="145">
        <f t="shared" si="16"/>
        <v>0</v>
      </c>
      <c r="I105" s="176"/>
      <c r="J105" s="147" t="str">
        <f t="shared" si="17"/>
        <v xml:space="preserve"> </v>
      </c>
      <c r="K105" s="176"/>
      <c r="L105" s="176"/>
      <c r="M105" s="145">
        <f t="shared" si="19"/>
        <v>0</v>
      </c>
      <c r="N105" s="176"/>
      <c r="O105" s="133" t="str">
        <f t="shared" si="18"/>
        <v xml:space="preserve"> </v>
      </c>
      <c r="P105" s="176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76">
        <v>0</v>
      </c>
      <c r="G106" s="176"/>
      <c r="H106" s="145">
        <f t="shared" si="16"/>
        <v>0</v>
      </c>
      <c r="I106" s="176"/>
      <c r="J106" s="147" t="str">
        <f t="shared" si="17"/>
        <v xml:space="preserve"> </v>
      </c>
      <c r="K106" s="176"/>
      <c r="L106" s="176"/>
      <c r="M106" s="145">
        <f t="shared" si="19"/>
        <v>0</v>
      </c>
      <c r="N106" s="176"/>
      <c r="O106" s="133" t="str">
        <f t="shared" si="18"/>
        <v xml:space="preserve"> </v>
      </c>
      <c r="P106" s="176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76">
        <v>0</v>
      </c>
      <c r="G107" s="176"/>
      <c r="H107" s="145">
        <f t="shared" si="16"/>
        <v>0</v>
      </c>
      <c r="I107" s="176"/>
      <c r="J107" s="147" t="str">
        <f t="shared" si="17"/>
        <v xml:space="preserve"> </v>
      </c>
      <c r="K107" s="176"/>
      <c r="L107" s="176"/>
      <c r="M107" s="145">
        <f t="shared" si="19"/>
        <v>0</v>
      </c>
      <c r="N107" s="176"/>
      <c r="O107" s="133" t="str">
        <f t="shared" si="18"/>
        <v xml:space="preserve"> </v>
      </c>
      <c r="P107" s="176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76">
        <v>0</v>
      </c>
      <c r="G108" s="176"/>
      <c r="H108" s="145">
        <f t="shared" si="16"/>
        <v>0</v>
      </c>
      <c r="I108" s="176"/>
      <c r="J108" s="147" t="str">
        <f t="shared" si="17"/>
        <v xml:space="preserve"> </v>
      </c>
      <c r="K108" s="176"/>
      <c r="L108" s="176"/>
      <c r="M108" s="145">
        <f t="shared" si="19"/>
        <v>0</v>
      </c>
      <c r="N108" s="176"/>
      <c r="O108" s="133" t="str">
        <f t="shared" si="18"/>
        <v xml:space="preserve"> </v>
      </c>
      <c r="P108" s="176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76">
        <v>0</v>
      </c>
      <c r="G109" s="176"/>
      <c r="H109" s="145">
        <f t="shared" si="16"/>
        <v>0</v>
      </c>
      <c r="I109" s="176"/>
      <c r="J109" s="147" t="str">
        <f t="shared" si="17"/>
        <v xml:space="preserve"> </v>
      </c>
      <c r="K109" s="176"/>
      <c r="L109" s="176"/>
      <c r="M109" s="145">
        <f t="shared" si="19"/>
        <v>0</v>
      </c>
      <c r="N109" s="176"/>
      <c r="O109" s="133" t="str">
        <f t="shared" si="18"/>
        <v xml:space="preserve"> </v>
      </c>
      <c r="P109" s="176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76">
        <v>0</v>
      </c>
      <c r="G110" s="176"/>
      <c r="H110" s="145">
        <f t="shared" si="16"/>
        <v>0</v>
      </c>
      <c r="I110" s="176"/>
      <c r="J110" s="147" t="str">
        <f t="shared" si="17"/>
        <v xml:space="preserve"> </v>
      </c>
      <c r="K110" s="176"/>
      <c r="L110" s="176"/>
      <c r="M110" s="145">
        <f t="shared" si="19"/>
        <v>0</v>
      </c>
      <c r="N110" s="176"/>
      <c r="O110" s="133" t="str">
        <f t="shared" si="18"/>
        <v xml:space="preserve"> </v>
      </c>
      <c r="P110" s="176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76">
        <v>0</v>
      </c>
      <c r="G111" s="176"/>
      <c r="H111" s="145">
        <f t="shared" si="16"/>
        <v>0</v>
      </c>
      <c r="I111" s="176"/>
      <c r="J111" s="147" t="str">
        <f t="shared" si="17"/>
        <v xml:space="preserve"> </v>
      </c>
      <c r="K111" s="176"/>
      <c r="L111" s="176"/>
      <c r="M111" s="145">
        <f t="shared" si="19"/>
        <v>0</v>
      </c>
      <c r="N111" s="176"/>
      <c r="O111" s="133" t="str">
        <f t="shared" si="18"/>
        <v xml:space="preserve"> </v>
      </c>
      <c r="P111" s="176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76">
        <v>0</v>
      </c>
      <c r="G112" s="176"/>
      <c r="H112" s="145">
        <f t="shared" si="16"/>
        <v>0</v>
      </c>
      <c r="I112" s="176"/>
      <c r="J112" s="147" t="str">
        <f t="shared" si="17"/>
        <v xml:space="preserve"> </v>
      </c>
      <c r="K112" s="176"/>
      <c r="L112" s="176"/>
      <c r="M112" s="145">
        <f t="shared" si="19"/>
        <v>0</v>
      </c>
      <c r="N112" s="176"/>
      <c r="O112" s="133" t="str">
        <f t="shared" si="18"/>
        <v xml:space="preserve"> </v>
      </c>
      <c r="P112" s="176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76">
        <v>0</v>
      </c>
      <c r="G113" s="176"/>
      <c r="H113" s="145">
        <f t="shared" si="16"/>
        <v>0</v>
      </c>
      <c r="I113" s="176"/>
      <c r="J113" s="147" t="str">
        <f t="shared" si="17"/>
        <v xml:space="preserve"> </v>
      </c>
      <c r="K113" s="176"/>
      <c r="L113" s="176"/>
      <c r="M113" s="145">
        <f t="shared" si="19"/>
        <v>0</v>
      </c>
      <c r="N113" s="176"/>
      <c r="O113" s="133" t="str">
        <f t="shared" si="18"/>
        <v xml:space="preserve"> </v>
      </c>
      <c r="P113" s="176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76">
        <v>0</v>
      </c>
      <c r="G114" s="176"/>
      <c r="H114" s="145">
        <f t="shared" si="16"/>
        <v>0</v>
      </c>
      <c r="I114" s="176"/>
      <c r="J114" s="147" t="str">
        <f t="shared" si="17"/>
        <v xml:space="preserve"> </v>
      </c>
      <c r="K114" s="176"/>
      <c r="L114" s="176"/>
      <c r="M114" s="145">
        <f t="shared" si="19"/>
        <v>0</v>
      </c>
      <c r="N114" s="176"/>
      <c r="O114" s="133" t="str">
        <f t="shared" si="18"/>
        <v xml:space="preserve"> </v>
      </c>
      <c r="P114" s="176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76">
        <v>0</v>
      </c>
      <c r="G115" s="176"/>
      <c r="H115" s="145">
        <f t="shared" ref="H115:H178" si="24">SUM(F115:G115)</f>
        <v>0</v>
      </c>
      <c r="I115" s="176"/>
      <c r="J115" s="147" t="str">
        <f t="shared" si="17"/>
        <v xml:space="preserve"> </v>
      </c>
      <c r="K115" s="176"/>
      <c r="L115" s="176"/>
      <c r="M115" s="145">
        <f t="shared" si="19"/>
        <v>0</v>
      </c>
      <c r="N115" s="176"/>
      <c r="O115" s="133" t="str">
        <f t="shared" si="18"/>
        <v xml:space="preserve"> </v>
      </c>
      <c r="P115" s="176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76">
        <v>0</v>
      </c>
      <c r="G116" s="176"/>
      <c r="H116" s="145">
        <f t="shared" si="24"/>
        <v>0</v>
      </c>
      <c r="I116" s="176"/>
      <c r="J116" s="147" t="str">
        <f t="shared" si="17"/>
        <v xml:space="preserve"> </v>
      </c>
      <c r="K116" s="176"/>
      <c r="L116" s="176"/>
      <c r="M116" s="145">
        <f t="shared" si="19"/>
        <v>0</v>
      </c>
      <c r="N116" s="176"/>
      <c r="O116" s="133" t="str">
        <f t="shared" si="18"/>
        <v xml:space="preserve"> </v>
      </c>
      <c r="P116" s="176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76">
        <v>0</v>
      </c>
      <c r="G117" s="176"/>
      <c r="H117" s="145">
        <f t="shared" si="24"/>
        <v>0</v>
      </c>
      <c r="I117" s="176"/>
      <c r="J117" s="147" t="str">
        <f t="shared" si="17"/>
        <v xml:space="preserve"> </v>
      </c>
      <c r="K117" s="176"/>
      <c r="L117" s="176"/>
      <c r="M117" s="145">
        <f t="shared" si="19"/>
        <v>0</v>
      </c>
      <c r="N117" s="176"/>
      <c r="O117" s="133" t="str">
        <f t="shared" si="18"/>
        <v xml:space="preserve"> </v>
      </c>
      <c r="P117" s="176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76">
        <v>0</v>
      </c>
      <c r="G118" s="176"/>
      <c r="H118" s="145">
        <f t="shared" si="24"/>
        <v>0</v>
      </c>
      <c r="I118" s="176"/>
      <c r="J118" s="147" t="str">
        <f t="shared" si="17"/>
        <v xml:space="preserve"> </v>
      </c>
      <c r="K118" s="176"/>
      <c r="L118" s="176"/>
      <c r="M118" s="145">
        <f t="shared" si="19"/>
        <v>0</v>
      </c>
      <c r="N118" s="176"/>
      <c r="O118" s="133" t="str">
        <f t="shared" si="18"/>
        <v xml:space="preserve"> </v>
      </c>
      <c r="P118" s="176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76">
        <v>0</v>
      </c>
      <c r="G119" s="176"/>
      <c r="H119" s="145">
        <f t="shared" si="24"/>
        <v>0</v>
      </c>
      <c r="I119" s="176"/>
      <c r="J119" s="147" t="str">
        <f t="shared" si="17"/>
        <v xml:space="preserve"> </v>
      </c>
      <c r="K119" s="176"/>
      <c r="L119" s="176"/>
      <c r="M119" s="145">
        <f t="shared" si="19"/>
        <v>0</v>
      </c>
      <c r="N119" s="176"/>
      <c r="O119" s="133" t="str">
        <f t="shared" si="18"/>
        <v xml:space="preserve"> </v>
      </c>
      <c r="P119" s="176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76">
        <v>0</v>
      </c>
      <c r="G120" s="176"/>
      <c r="H120" s="145">
        <f t="shared" si="24"/>
        <v>0</v>
      </c>
      <c r="I120" s="176"/>
      <c r="J120" s="147" t="str">
        <f t="shared" si="17"/>
        <v xml:space="preserve"> </v>
      </c>
      <c r="K120" s="176"/>
      <c r="L120" s="176"/>
      <c r="M120" s="145">
        <f t="shared" si="19"/>
        <v>0</v>
      </c>
      <c r="N120" s="176"/>
      <c r="O120" s="133" t="str">
        <f t="shared" si="18"/>
        <v xml:space="preserve"> </v>
      </c>
      <c r="P120" s="176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76">
        <v>0</v>
      </c>
      <c r="G121" s="176"/>
      <c r="H121" s="145">
        <f t="shared" si="24"/>
        <v>0</v>
      </c>
      <c r="I121" s="176"/>
      <c r="J121" s="147" t="str">
        <f t="shared" si="17"/>
        <v xml:space="preserve"> </v>
      </c>
      <c r="K121" s="176"/>
      <c r="L121" s="176"/>
      <c r="M121" s="145">
        <f t="shared" si="19"/>
        <v>0</v>
      </c>
      <c r="N121" s="176"/>
      <c r="O121" s="133" t="str">
        <f t="shared" si="18"/>
        <v xml:space="preserve"> </v>
      </c>
      <c r="P121" s="176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76">
        <v>0</v>
      </c>
      <c r="G122" s="176"/>
      <c r="H122" s="145">
        <f t="shared" si="24"/>
        <v>0</v>
      </c>
      <c r="I122" s="176"/>
      <c r="J122" s="147" t="str">
        <f t="shared" si="17"/>
        <v xml:space="preserve"> </v>
      </c>
      <c r="K122" s="176"/>
      <c r="L122" s="176"/>
      <c r="M122" s="145">
        <f t="shared" si="19"/>
        <v>0</v>
      </c>
      <c r="N122" s="176"/>
      <c r="O122" s="133" t="str">
        <f t="shared" si="18"/>
        <v xml:space="preserve"> </v>
      </c>
      <c r="P122" s="176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76">
        <v>0</v>
      </c>
      <c r="G123" s="176"/>
      <c r="H123" s="145">
        <f t="shared" si="24"/>
        <v>0</v>
      </c>
      <c r="I123" s="176"/>
      <c r="J123" s="147" t="str">
        <f t="shared" si="17"/>
        <v xml:space="preserve"> </v>
      </c>
      <c r="K123" s="176"/>
      <c r="L123" s="176"/>
      <c r="M123" s="145">
        <f t="shared" si="19"/>
        <v>0</v>
      </c>
      <c r="N123" s="176"/>
      <c r="O123" s="133" t="str">
        <f t="shared" si="18"/>
        <v xml:space="preserve"> </v>
      </c>
      <c r="P123" s="176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76">
        <v>0</v>
      </c>
      <c r="G124" s="176"/>
      <c r="H124" s="145">
        <f t="shared" si="24"/>
        <v>0</v>
      </c>
      <c r="I124" s="176"/>
      <c r="J124" s="147" t="str">
        <f t="shared" si="17"/>
        <v xml:space="preserve"> </v>
      </c>
      <c r="K124" s="176"/>
      <c r="L124" s="176"/>
      <c r="M124" s="145">
        <f t="shared" si="19"/>
        <v>0</v>
      </c>
      <c r="N124" s="176"/>
      <c r="O124" s="133" t="str">
        <f t="shared" si="18"/>
        <v xml:space="preserve"> </v>
      </c>
      <c r="P124" s="176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76">
        <v>0</v>
      </c>
      <c r="G125" s="176"/>
      <c r="H125" s="145">
        <f t="shared" si="24"/>
        <v>0</v>
      </c>
      <c r="I125" s="176"/>
      <c r="J125" s="147" t="str">
        <f t="shared" si="17"/>
        <v xml:space="preserve"> </v>
      </c>
      <c r="K125" s="176"/>
      <c r="L125" s="176"/>
      <c r="M125" s="145">
        <f t="shared" si="19"/>
        <v>0</v>
      </c>
      <c r="N125" s="176"/>
      <c r="O125" s="133" t="str">
        <f t="shared" si="18"/>
        <v xml:space="preserve"> </v>
      </c>
      <c r="P125" s="176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76">
        <v>0</v>
      </c>
      <c r="G126" s="176"/>
      <c r="H126" s="145">
        <f t="shared" si="24"/>
        <v>0</v>
      </c>
      <c r="I126" s="176"/>
      <c r="J126" s="147" t="str">
        <f t="shared" si="17"/>
        <v xml:space="preserve"> </v>
      </c>
      <c r="K126" s="176"/>
      <c r="L126" s="176"/>
      <c r="M126" s="145">
        <f t="shared" si="19"/>
        <v>0</v>
      </c>
      <c r="N126" s="176"/>
      <c r="O126" s="133" t="str">
        <f t="shared" si="18"/>
        <v xml:space="preserve"> </v>
      </c>
      <c r="P126" s="176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76">
        <v>0</v>
      </c>
      <c r="G127" s="176"/>
      <c r="H127" s="145">
        <f t="shared" si="24"/>
        <v>0</v>
      </c>
      <c r="I127" s="176"/>
      <c r="J127" s="147" t="str">
        <f t="shared" si="17"/>
        <v xml:space="preserve"> </v>
      </c>
      <c r="K127" s="176"/>
      <c r="L127" s="176"/>
      <c r="M127" s="145">
        <f t="shared" si="19"/>
        <v>0</v>
      </c>
      <c r="N127" s="176"/>
      <c r="O127" s="133" t="str">
        <f t="shared" si="18"/>
        <v xml:space="preserve"> </v>
      </c>
      <c r="P127" s="176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76">
        <v>0</v>
      </c>
      <c r="G128" s="176"/>
      <c r="H128" s="145">
        <f t="shared" si="24"/>
        <v>0</v>
      </c>
      <c r="I128" s="176"/>
      <c r="J128" s="147" t="str">
        <f t="shared" si="17"/>
        <v xml:space="preserve"> </v>
      </c>
      <c r="K128" s="176"/>
      <c r="L128" s="176"/>
      <c r="M128" s="145">
        <f t="shared" si="19"/>
        <v>0</v>
      </c>
      <c r="N128" s="176"/>
      <c r="O128" s="133" t="str">
        <f t="shared" si="18"/>
        <v xml:space="preserve"> </v>
      </c>
      <c r="P128" s="176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76">
        <v>0</v>
      </c>
      <c r="G129" s="176"/>
      <c r="H129" s="145">
        <f t="shared" si="24"/>
        <v>0</v>
      </c>
      <c r="I129" s="176"/>
      <c r="J129" s="147" t="str">
        <f t="shared" si="17"/>
        <v xml:space="preserve"> </v>
      </c>
      <c r="K129" s="176"/>
      <c r="L129" s="176"/>
      <c r="M129" s="145">
        <f t="shared" si="19"/>
        <v>0</v>
      </c>
      <c r="N129" s="176"/>
      <c r="O129" s="133" t="str">
        <f t="shared" si="18"/>
        <v xml:space="preserve"> </v>
      </c>
      <c r="P129" s="176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76">
        <v>0</v>
      </c>
      <c r="G130" s="176"/>
      <c r="H130" s="145">
        <f t="shared" si="24"/>
        <v>0</v>
      </c>
      <c r="I130" s="176"/>
      <c r="J130" s="147" t="str">
        <f t="shared" si="17"/>
        <v xml:space="preserve"> </v>
      </c>
      <c r="K130" s="176"/>
      <c r="L130" s="176"/>
      <c r="M130" s="145">
        <f t="shared" si="19"/>
        <v>0</v>
      </c>
      <c r="N130" s="176"/>
      <c r="O130" s="133" t="str">
        <f t="shared" si="18"/>
        <v xml:space="preserve"> </v>
      </c>
      <c r="P130" s="176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76">
        <v>0</v>
      </c>
      <c r="G131" s="176"/>
      <c r="H131" s="145">
        <f t="shared" si="24"/>
        <v>0</v>
      </c>
      <c r="I131" s="176"/>
      <c r="J131" s="147" t="str">
        <f t="shared" si="17"/>
        <v xml:space="preserve"> </v>
      </c>
      <c r="K131" s="176"/>
      <c r="L131" s="176"/>
      <c r="M131" s="145">
        <f t="shared" si="19"/>
        <v>0</v>
      </c>
      <c r="N131" s="176"/>
      <c r="O131" s="133" t="str">
        <f t="shared" si="18"/>
        <v xml:space="preserve"> </v>
      </c>
      <c r="P131" s="176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76">
        <v>0</v>
      </c>
      <c r="G132" s="176"/>
      <c r="H132" s="145">
        <f t="shared" si="24"/>
        <v>0</v>
      </c>
      <c r="I132" s="176"/>
      <c r="J132" s="147" t="str">
        <f t="shared" si="17"/>
        <v xml:space="preserve"> </v>
      </c>
      <c r="K132" s="176"/>
      <c r="L132" s="176"/>
      <c r="M132" s="145">
        <f t="shared" si="19"/>
        <v>0</v>
      </c>
      <c r="N132" s="176"/>
      <c r="O132" s="133" t="str">
        <f t="shared" si="18"/>
        <v xml:space="preserve"> </v>
      </c>
      <c r="P132" s="176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76">
        <v>0</v>
      </c>
      <c r="G133" s="176"/>
      <c r="H133" s="145">
        <f t="shared" si="24"/>
        <v>0</v>
      </c>
      <c r="I133" s="176"/>
      <c r="J133" s="147" t="str">
        <f t="shared" si="17"/>
        <v xml:space="preserve"> </v>
      </c>
      <c r="K133" s="176"/>
      <c r="L133" s="176"/>
      <c r="M133" s="145">
        <f t="shared" si="19"/>
        <v>0</v>
      </c>
      <c r="N133" s="176"/>
      <c r="O133" s="133" t="str">
        <f t="shared" si="18"/>
        <v xml:space="preserve"> </v>
      </c>
      <c r="P133" s="176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76">
        <v>0</v>
      </c>
      <c r="G134" s="176"/>
      <c r="H134" s="145">
        <f t="shared" si="24"/>
        <v>0</v>
      </c>
      <c r="I134" s="176"/>
      <c r="J134" s="147" t="str">
        <f t="shared" si="17"/>
        <v xml:space="preserve"> </v>
      </c>
      <c r="K134" s="176"/>
      <c r="L134" s="176"/>
      <c r="M134" s="145">
        <f t="shared" si="19"/>
        <v>0</v>
      </c>
      <c r="N134" s="176"/>
      <c r="O134" s="133" t="str">
        <f t="shared" si="18"/>
        <v xml:space="preserve"> </v>
      </c>
      <c r="P134" s="176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76">
        <v>0</v>
      </c>
      <c r="G135" s="176"/>
      <c r="H135" s="145">
        <f t="shared" si="24"/>
        <v>0</v>
      </c>
      <c r="I135" s="176"/>
      <c r="J135" s="147" t="str">
        <f t="shared" si="17"/>
        <v xml:space="preserve"> </v>
      </c>
      <c r="K135" s="176"/>
      <c r="L135" s="176"/>
      <c r="M135" s="145">
        <f t="shared" si="19"/>
        <v>0</v>
      </c>
      <c r="N135" s="176"/>
      <c r="O135" s="133" t="str">
        <f t="shared" si="18"/>
        <v xml:space="preserve"> </v>
      </c>
      <c r="P135" s="176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76">
        <v>0</v>
      </c>
      <c r="G136" s="176"/>
      <c r="H136" s="145">
        <f t="shared" si="24"/>
        <v>0</v>
      </c>
      <c r="I136" s="176"/>
      <c r="J136" s="147" t="str">
        <f t="shared" ref="J136:J199" si="25">IF(H136=0," ",I136/H136)</f>
        <v xml:space="preserve"> </v>
      </c>
      <c r="K136" s="176"/>
      <c r="L136" s="176"/>
      <c r="M136" s="145">
        <f t="shared" si="19"/>
        <v>0</v>
      </c>
      <c r="N136" s="176"/>
      <c r="O136" s="133" t="str">
        <f t="shared" ref="O136:O199" si="26">IF(M136=0," ",N136/M136)</f>
        <v xml:space="preserve"> </v>
      </c>
      <c r="P136" s="176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76">
        <v>0</v>
      </c>
      <c r="G137" s="176"/>
      <c r="H137" s="145">
        <f t="shared" si="24"/>
        <v>0</v>
      </c>
      <c r="I137" s="176"/>
      <c r="J137" s="147" t="str">
        <f t="shared" si="25"/>
        <v xml:space="preserve"> </v>
      </c>
      <c r="K137" s="176"/>
      <c r="L137" s="176"/>
      <c r="M137" s="145">
        <f t="shared" ref="M137:M183" si="27">SUM(K137:L137)</f>
        <v>0</v>
      </c>
      <c r="N137" s="176"/>
      <c r="O137" s="133" t="str">
        <f t="shared" si="26"/>
        <v xml:space="preserve"> </v>
      </c>
      <c r="P137" s="176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76">
        <v>0</v>
      </c>
      <c r="G138" s="176"/>
      <c r="H138" s="145">
        <f t="shared" si="24"/>
        <v>0</v>
      </c>
      <c r="I138" s="176"/>
      <c r="J138" s="147" t="str">
        <f t="shared" si="25"/>
        <v xml:space="preserve"> </v>
      </c>
      <c r="K138" s="176"/>
      <c r="L138" s="176"/>
      <c r="M138" s="145">
        <f t="shared" si="27"/>
        <v>0</v>
      </c>
      <c r="N138" s="176"/>
      <c r="O138" s="133" t="str">
        <f t="shared" si="26"/>
        <v xml:space="preserve"> </v>
      </c>
      <c r="P138" s="176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76">
        <v>0</v>
      </c>
      <c r="G139" s="176"/>
      <c r="H139" s="145">
        <f t="shared" si="24"/>
        <v>0</v>
      </c>
      <c r="I139" s="176"/>
      <c r="J139" s="147" t="str">
        <f t="shared" si="25"/>
        <v xml:space="preserve"> </v>
      </c>
      <c r="K139" s="176"/>
      <c r="L139" s="176"/>
      <c r="M139" s="145">
        <f t="shared" si="27"/>
        <v>0</v>
      </c>
      <c r="N139" s="176"/>
      <c r="O139" s="133" t="str">
        <f t="shared" si="26"/>
        <v xml:space="preserve"> </v>
      </c>
      <c r="P139" s="176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76">
        <v>0</v>
      </c>
      <c r="G140" s="176"/>
      <c r="H140" s="145">
        <f t="shared" si="24"/>
        <v>0</v>
      </c>
      <c r="I140" s="176"/>
      <c r="J140" s="147" t="str">
        <f t="shared" si="25"/>
        <v xml:space="preserve"> </v>
      </c>
      <c r="K140" s="176"/>
      <c r="L140" s="176"/>
      <c r="M140" s="145">
        <f t="shared" si="27"/>
        <v>0</v>
      </c>
      <c r="N140" s="176"/>
      <c r="O140" s="133" t="str">
        <f t="shared" si="26"/>
        <v xml:space="preserve"> </v>
      </c>
      <c r="P140" s="176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76">
        <v>0</v>
      </c>
      <c r="G141" s="176"/>
      <c r="H141" s="145">
        <f t="shared" si="24"/>
        <v>0</v>
      </c>
      <c r="I141" s="176"/>
      <c r="J141" s="147" t="str">
        <f t="shared" si="25"/>
        <v xml:space="preserve"> </v>
      </c>
      <c r="K141" s="176"/>
      <c r="L141" s="176"/>
      <c r="M141" s="145">
        <f t="shared" si="27"/>
        <v>0</v>
      </c>
      <c r="N141" s="176"/>
      <c r="O141" s="133" t="str">
        <f t="shared" si="26"/>
        <v xml:space="preserve"> </v>
      </c>
      <c r="P141" s="176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76">
        <v>0</v>
      </c>
      <c r="G142" s="176"/>
      <c r="H142" s="145">
        <f t="shared" si="24"/>
        <v>0</v>
      </c>
      <c r="I142" s="176"/>
      <c r="J142" s="147" t="str">
        <f t="shared" si="25"/>
        <v xml:space="preserve"> </v>
      </c>
      <c r="K142" s="176"/>
      <c r="L142" s="176"/>
      <c r="M142" s="145">
        <f t="shared" si="27"/>
        <v>0</v>
      </c>
      <c r="N142" s="176"/>
      <c r="O142" s="133" t="str">
        <f t="shared" si="26"/>
        <v xml:space="preserve"> </v>
      </c>
      <c r="P142" s="176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76">
        <v>0</v>
      </c>
      <c r="G143" s="176"/>
      <c r="H143" s="145">
        <f t="shared" si="24"/>
        <v>0</v>
      </c>
      <c r="I143" s="176"/>
      <c r="J143" s="147" t="str">
        <f t="shared" si="25"/>
        <v xml:space="preserve"> </v>
      </c>
      <c r="K143" s="176"/>
      <c r="L143" s="176"/>
      <c r="M143" s="145">
        <f t="shared" si="27"/>
        <v>0</v>
      </c>
      <c r="N143" s="176"/>
      <c r="O143" s="133" t="str">
        <f t="shared" si="26"/>
        <v xml:space="preserve"> </v>
      </c>
      <c r="P143" s="176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76">
        <v>0</v>
      </c>
      <c r="G144" s="176"/>
      <c r="H144" s="145">
        <f t="shared" si="24"/>
        <v>0</v>
      </c>
      <c r="I144" s="176"/>
      <c r="J144" s="147" t="str">
        <f t="shared" si="25"/>
        <v xml:space="preserve"> </v>
      </c>
      <c r="K144" s="176"/>
      <c r="L144" s="176"/>
      <c r="M144" s="145">
        <f t="shared" si="27"/>
        <v>0</v>
      </c>
      <c r="N144" s="176"/>
      <c r="O144" s="133" t="str">
        <f t="shared" si="26"/>
        <v xml:space="preserve"> </v>
      </c>
      <c r="P144" s="176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76">
        <v>0</v>
      </c>
      <c r="G145" s="176"/>
      <c r="H145" s="145">
        <f t="shared" si="24"/>
        <v>0</v>
      </c>
      <c r="I145" s="176"/>
      <c r="J145" s="147" t="str">
        <f t="shared" si="25"/>
        <v xml:space="preserve"> </v>
      </c>
      <c r="K145" s="176"/>
      <c r="L145" s="176"/>
      <c r="M145" s="145">
        <f t="shared" si="27"/>
        <v>0</v>
      </c>
      <c r="N145" s="176"/>
      <c r="O145" s="133" t="str">
        <f t="shared" si="26"/>
        <v xml:space="preserve"> </v>
      </c>
      <c r="P145" s="176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76">
        <v>0</v>
      </c>
      <c r="G146" s="176"/>
      <c r="H146" s="145">
        <f t="shared" si="24"/>
        <v>0</v>
      </c>
      <c r="I146" s="176"/>
      <c r="J146" s="147" t="str">
        <f t="shared" si="25"/>
        <v xml:space="preserve"> </v>
      </c>
      <c r="K146" s="176"/>
      <c r="L146" s="176"/>
      <c r="M146" s="145">
        <f t="shared" si="27"/>
        <v>0</v>
      </c>
      <c r="N146" s="176"/>
      <c r="O146" s="133" t="str">
        <f t="shared" si="26"/>
        <v xml:space="preserve"> </v>
      </c>
      <c r="P146" s="176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76">
        <v>0</v>
      </c>
      <c r="G147" s="176"/>
      <c r="H147" s="145">
        <f t="shared" si="24"/>
        <v>0</v>
      </c>
      <c r="I147" s="176"/>
      <c r="J147" s="147" t="str">
        <f t="shared" si="25"/>
        <v xml:space="preserve"> </v>
      </c>
      <c r="K147" s="176"/>
      <c r="L147" s="176"/>
      <c r="M147" s="145">
        <f t="shared" si="27"/>
        <v>0</v>
      </c>
      <c r="N147" s="176"/>
      <c r="O147" s="133" t="str">
        <f t="shared" si="26"/>
        <v xml:space="preserve"> </v>
      </c>
      <c r="P147" s="176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76">
        <v>0</v>
      </c>
      <c r="G148" s="176"/>
      <c r="H148" s="145">
        <f t="shared" si="24"/>
        <v>0</v>
      </c>
      <c r="I148" s="176"/>
      <c r="J148" s="147" t="str">
        <f t="shared" si="25"/>
        <v xml:space="preserve"> </v>
      </c>
      <c r="K148" s="176"/>
      <c r="L148" s="176"/>
      <c r="M148" s="145">
        <f t="shared" si="27"/>
        <v>0</v>
      </c>
      <c r="N148" s="176"/>
      <c r="O148" s="133" t="str">
        <f t="shared" si="26"/>
        <v xml:space="preserve"> </v>
      </c>
      <c r="P148" s="176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76">
        <v>0</v>
      </c>
      <c r="G149" s="176"/>
      <c r="H149" s="145">
        <f t="shared" si="24"/>
        <v>0</v>
      </c>
      <c r="I149" s="176"/>
      <c r="J149" s="147" t="str">
        <f t="shared" si="25"/>
        <v xml:space="preserve"> </v>
      </c>
      <c r="K149" s="176"/>
      <c r="L149" s="176"/>
      <c r="M149" s="145">
        <f t="shared" si="27"/>
        <v>0</v>
      </c>
      <c r="N149" s="176"/>
      <c r="O149" s="133" t="str">
        <f t="shared" si="26"/>
        <v xml:space="preserve"> </v>
      </c>
      <c r="P149" s="176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76">
        <v>0</v>
      </c>
      <c r="G150" s="176"/>
      <c r="H150" s="145">
        <f t="shared" si="24"/>
        <v>0</v>
      </c>
      <c r="I150" s="176"/>
      <c r="J150" s="147" t="str">
        <f t="shared" si="25"/>
        <v xml:space="preserve"> </v>
      </c>
      <c r="K150" s="176"/>
      <c r="L150" s="176"/>
      <c r="M150" s="145">
        <f t="shared" si="27"/>
        <v>0</v>
      </c>
      <c r="N150" s="176"/>
      <c r="O150" s="133" t="str">
        <f t="shared" si="26"/>
        <v xml:space="preserve"> </v>
      </c>
      <c r="P150" s="176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76">
        <v>0</v>
      </c>
      <c r="G151" s="176"/>
      <c r="H151" s="145">
        <f t="shared" si="24"/>
        <v>0</v>
      </c>
      <c r="I151" s="176"/>
      <c r="J151" s="147" t="str">
        <f t="shared" si="25"/>
        <v xml:space="preserve"> </v>
      </c>
      <c r="K151" s="176"/>
      <c r="L151" s="176"/>
      <c r="M151" s="145">
        <f t="shared" si="27"/>
        <v>0</v>
      </c>
      <c r="N151" s="176"/>
      <c r="O151" s="133" t="str">
        <f t="shared" si="26"/>
        <v xml:space="preserve"> </v>
      </c>
      <c r="P151" s="176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76">
        <v>0</v>
      </c>
      <c r="G152" s="176"/>
      <c r="H152" s="145">
        <f t="shared" si="24"/>
        <v>0</v>
      </c>
      <c r="I152" s="176"/>
      <c r="J152" s="147" t="str">
        <f t="shared" si="25"/>
        <v xml:space="preserve"> </v>
      </c>
      <c r="K152" s="176"/>
      <c r="L152" s="176"/>
      <c r="M152" s="145">
        <f t="shared" si="27"/>
        <v>0</v>
      </c>
      <c r="N152" s="176"/>
      <c r="O152" s="133" t="str">
        <f t="shared" si="26"/>
        <v xml:space="preserve"> </v>
      </c>
      <c r="P152" s="176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76">
        <v>0</v>
      </c>
      <c r="G153" s="176"/>
      <c r="H153" s="145">
        <f t="shared" si="24"/>
        <v>0</v>
      </c>
      <c r="I153" s="176"/>
      <c r="J153" s="147" t="str">
        <f t="shared" si="25"/>
        <v xml:space="preserve"> </v>
      </c>
      <c r="K153" s="176"/>
      <c r="L153" s="176"/>
      <c r="M153" s="145">
        <f t="shared" si="27"/>
        <v>0</v>
      </c>
      <c r="N153" s="176"/>
      <c r="O153" s="133" t="str">
        <f t="shared" si="26"/>
        <v xml:space="preserve"> </v>
      </c>
      <c r="P153" s="176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76">
        <v>0</v>
      </c>
      <c r="G154" s="176"/>
      <c r="H154" s="145">
        <f t="shared" si="24"/>
        <v>0</v>
      </c>
      <c r="I154" s="176"/>
      <c r="J154" s="147" t="str">
        <f t="shared" si="25"/>
        <v xml:space="preserve"> </v>
      </c>
      <c r="K154" s="176"/>
      <c r="L154" s="176"/>
      <c r="M154" s="145">
        <f t="shared" si="27"/>
        <v>0</v>
      </c>
      <c r="N154" s="176"/>
      <c r="O154" s="133" t="str">
        <f t="shared" si="26"/>
        <v xml:space="preserve"> </v>
      </c>
      <c r="P154" s="176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76">
        <v>0</v>
      </c>
      <c r="G155" s="176"/>
      <c r="H155" s="145">
        <f t="shared" si="24"/>
        <v>0</v>
      </c>
      <c r="I155" s="176"/>
      <c r="J155" s="147" t="str">
        <f t="shared" si="25"/>
        <v xml:space="preserve"> </v>
      </c>
      <c r="K155" s="176"/>
      <c r="L155" s="176"/>
      <c r="M155" s="145">
        <f t="shared" si="27"/>
        <v>0</v>
      </c>
      <c r="N155" s="176"/>
      <c r="O155" s="133" t="str">
        <f t="shared" si="26"/>
        <v xml:space="preserve"> </v>
      </c>
      <c r="P155" s="176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76">
        <v>0</v>
      </c>
      <c r="G156" s="176"/>
      <c r="H156" s="145">
        <f t="shared" si="24"/>
        <v>0</v>
      </c>
      <c r="I156" s="176"/>
      <c r="J156" s="147" t="str">
        <f t="shared" si="25"/>
        <v xml:space="preserve"> </v>
      </c>
      <c r="K156" s="176"/>
      <c r="L156" s="176"/>
      <c r="M156" s="145">
        <f t="shared" si="27"/>
        <v>0</v>
      </c>
      <c r="N156" s="176"/>
      <c r="O156" s="133" t="str">
        <f t="shared" si="26"/>
        <v xml:space="preserve"> </v>
      </c>
      <c r="P156" s="176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76">
        <v>0</v>
      </c>
      <c r="G157" s="176"/>
      <c r="H157" s="145">
        <f t="shared" si="24"/>
        <v>0</v>
      </c>
      <c r="I157" s="176"/>
      <c r="J157" s="147" t="str">
        <f t="shared" si="25"/>
        <v xml:space="preserve"> </v>
      </c>
      <c r="K157" s="176"/>
      <c r="L157" s="176"/>
      <c r="M157" s="145">
        <f t="shared" si="27"/>
        <v>0</v>
      </c>
      <c r="N157" s="176"/>
      <c r="O157" s="133" t="str">
        <f t="shared" si="26"/>
        <v xml:space="preserve"> </v>
      </c>
      <c r="P157" s="176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76">
        <v>0</v>
      </c>
      <c r="G158" s="176"/>
      <c r="H158" s="145">
        <f t="shared" si="24"/>
        <v>0</v>
      </c>
      <c r="I158" s="176"/>
      <c r="J158" s="147" t="str">
        <f t="shared" si="25"/>
        <v xml:space="preserve"> </v>
      </c>
      <c r="K158" s="176"/>
      <c r="L158" s="176"/>
      <c r="M158" s="145">
        <f t="shared" si="27"/>
        <v>0</v>
      </c>
      <c r="N158" s="176"/>
      <c r="O158" s="133" t="str">
        <f t="shared" si="26"/>
        <v xml:space="preserve"> </v>
      </c>
      <c r="P158" s="176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76">
        <v>0</v>
      </c>
      <c r="G159" s="176"/>
      <c r="H159" s="145">
        <f t="shared" si="24"/>
        <v>0</v>
      </c>
      <c r="I159" s="176"/>
      <c r="J159" s="147" t="str">
        <f t="shared" si="25"/>
        <v xml:space="preserve"> </v>
      </c>
      <c r="K159" s="176"/>
      <c r="L159" s="176"/>
      <c r="M159" s="145">
        <f t="shared" si="27"/>
        <v>0</v>
      </c>
      <c r="N159" s="176"/>
      <c r="O159" s="133" t="str">
        <f t="shared" si="26"/>
        <v xml:space="preserve"> </v>
      </c>
      <c r="P159" s="176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76">
        <v>0</v>
      </c>
      <c r="G160" s="176"/>
      <c r="H160" s="145">
        <f t="shared" si="24"/>
        <v>0</v>
      </c>
      <c r="I160" s="176"/>
      <c r="J160" s="147" t="str">
        <f t="shared" si="25"/>
        <v xml:space="preserve"> </v>
      </c>
      <c r="K160" s="176"/>
      <c r="L160" s="176"/>
      <c r="M160" s="145">
        <f t="shared" si="27"/>
        <v>0</v>
      </c>
      <c r="N160" s="176"/>
      <c r="O160" s="133" t="str">
        <f t="shared" si="26"/>
        <v xml:space="preserve"> </v>
      </c>
      <c r="P160" s="176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76">
        <v>0</v>
      </c>
      <c r="G161" s="176"/>
      <c r="H161" s="145">
        <f t="shared" si="24"/>
        <v>0</v>
      </c>
      <c r="I161" s="176"/>
      <c r="J161" s="147" t="str">
        <f t="shared" si="25"/>
        <v xml:space="preserve"> </v>
      </c>
      <c r="K161" s="176"/>
      <c r="L161" s="176"/>
      <c r="M161" s="145">
        <f t="shared" si="27"/>
        <v>0</v>
      </c>
      <c r="N161" s="176"/>
      <c r="O161" s="133" t="str">
        <f t="shared" si="26"/>
        <v xml:space="preserve"> </v>
      </c>
      <c r="P161" s="176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76">
        <v>0</v>
      </c>
      <c r="G162" s="176"/>
      <c r="H162" s="145">
        <f t="shared" si="24"/>
        <v>0</v>
      </c>
      <c r="I162" s="176"/>
      <c r="J162" s="147" t="str">
        <f t="shared" si="25"/>
        <v xml:space="preserve"> </v>
      </c>
      <c r="K162" s="176"/>
      <c r="L162" s="176"/>
      <c r="M162" s="145">
        <f t="shared" si="27"/>
        <v>0</v>
      </c>
      <c r="N162" s="176"/>
      <c r="O162" s="133" t="str">
        <f t="shared" si="26"/>
        <v xml:space="preserve"> </v>
      </c>
      <c r="P162" s="176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76">
        <v>0</v>
      </c>
      <c r="G163" s="176"/>
      <c r="H163" s="145">
        <f t="shared" si="24"/>
        <v>0</v>
      </c>
      <c r="I163" s="176"/>
      <c r="J163" s="147" t="str">
        <f t="shared" si="25"/>
        <v xml:space="preserve"> </v>
      </c>
      <c r="K163" s="176"/>
      <c r="L163" s="176"/>
      <c r="M163" s="145">
        <f t="shared" si="27"/>
        <v>0</v>
      </c>
      <c r="N163" s="176"/>
      <c r="O163" s="133" t="str">
        <f t="shared" si="26"/>
        <v xml:space="preserve"> </v>
      </c>
      <c r="P163" s="176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76">
        <v>0</v>
      </c>
      <c r="G164" s="176"/>
      <c r="H164" s="145">
        <f t="shared" si="24"/>
        <v>0</v>
      </c>
      <c r="I164" s="176"/>
      <c r="J164" s="147" t="str">
        <f t="shared" si="25"/>
        <v xml:space="preserve"> </v>
      </c>
      <c r="K164" s="176"/>
      <c r="L164" s="176"/>
      <c r="M164" s="145">
        <f t="shared" si="27"/>
        <v>0</v>
      </c>
      <c r="N164" s="176"/>
      <c r="O164" s="133" t="str">
        <f t="shared" si="26"/>
        <v xml:space="preserve"> </v>
      </c>
      <c r="P164" s="176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76">
        <v>0</v>
      </c>
      <c r="G165" s="176"/>
      <c r="H165" s="145">
        <f t="shared" si="24"/>
        <v>0</v>
      </c>
      <c r="I165" s="176"/>
      <c r="J165" s="147" t="str">
        <f t="shared" si="25"/>
        <v xml:space="preserve"> </v>
      </c>
      <c r="K165" s="176"/>
      <c r="L165" s="176"/>
      <c r="M165" s="145">
        <f t="shared" si="27"/>
        <v>0</v>
      </c>
      <c r="N165" s="176"/>
      <c r="O165" s="133" t="str">
        <f t="shared" si="26"/>
        <v xml:space="preserve"> </v>
      </c>
      <c r="P165" s="176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76">
        <v>0</v>
      </c>
      <c r="G166" s="176"/>
      <c r="H166" s="145">
        <f t="shared" si="24"/>
        <v>0</v>
      </c>
      <c r="I166" s="176"/>
      <c r="J166" s="147" t="str">
        <f t="shared" si="25"/>
        <v xml:space="preserve"> </v>
      </c>
      <c r="K166" s="176"/>
      <c r="L166" s="176"/>
      <c r="M166" s="145">
        <f t="shared" si="27"/>
        <v>0</v>
      </c>
      <c r="N166" s="176"/>
      <c r="O166" s="133" t="str">
        <f t="shared" si="26"/>
        <v xml:space="preserve"> </v>
      </c>
      <c r="P166" s="176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76">
        <v>0</v>
      </c>
      <c r="G167" s="176"/>
      <c r="H167" s="145">
        <f t="shared" si="24"/>
        <v>0</v>
      </c>
      <c r="I167" s="176"/>
      <c r="J167" s="147" t="str">
        <f t="shared" si="25"/>
        <v xml:space="preserve"> </v>
      </c>
      <c r="K167" s="176"/>
      <c r="L167" s="176"/>
      <c r="M167" s="145">
        <f t="shared" si="27"/>
        <v>0</v>
      </c>
      <c r="N167" s="176"/>
      <c r="O167" s="133" t="str">
        <f t="shared" si="26"/>
        <v xml:space="preserve"> </v>
      </c>
      <c r="P167" s="176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76">
        <v>0</v>
      </c>
      <c r="G168" s="176"/>
      <c r="H168" s="145">
        <f t="shared" si="24"/>
        <v>0</v>
      </c>
      <c r="I168" s="176"/>
      <c r="J168" s="147" t="str">
        <f t="shared" si="25"/>
        <v xml:space="preserve"> </v>
      </c>
      <c r="K168" s="176"/>
      <c r="L168" s="176"/>
      <c r="M168" s="145">
        <f t="shared" si="27"/>
        <v>0</v>
      </c>
      <c r="N168" s="176"/>
      <c r="O168" s="133" t="str">
        <f t="shared" si="26"/>
        <v xml:space="preserve"> </v>
      </c>
      <c r="P168" s="176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76">
        <v>0</v>
      </c>
      <c r="G169" s="176"/>
      <c r="H169" s="145">
        <f t="shared" si="24"/>
        <v>0</v>
      </c>
      <c r="I169" s="176"/>
      <c r="J169" s="147" t="str">
        <f t="shared" si="25"/>
        <v xml:space="preserve"> </v>
      </c>
      <c r="K169" s="176"/>
      <c r="L169" s="176"/>
      <c r="M169" s="145">
        <f t="shared" si="27"/>
        <v>0</v>
      </c>
      <c r="N169" s="176"/>
      <c r="O169" s="133" t="str">
        <f t="shared" si="26"/>
        <v xml:space="preserve"> </v>
      </c>
      <c r="P169" s="176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76">
        <v>0</v>
      </c>
      <c r="G170" s="176"/>
      <c r="H170" s="145">
        <f t="shared" si="24"/>
        <v>0</v>
      </c>
      <c r="I170" s="176"/>
      <c r="J170" s="147" t="str">
        <f t="shared" si="25"/>
        <v xml:space="preserve"> </v>
      </c>
      <c r="K170" s="176"/>
      <c r="L170" s="176"/>
      <c r="M170" s="145">
        <f t="shared" si="27"/>
        <v>0</v>
      </c>
      <c r="N170" s="176"/>
      <c r="O170" s="133" t="str">
        <f t="shared" si="26"/>
        <v xml:space="preserve"> </v>
      </c>
      <c r="P170" s="176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76">
        <v>0</v>
      </c>
      <c r="G171" s="176"/>
      <c r="H171" s="145">
        <f t="shared" si="24"/>
        <v>0</v>
      </c>
      <c r="I171" s="176"/>
      <c r="J171" s="147" t="str">
        <f t="shared" si="25"/>
        <v xml:space="preserve"> </v>
      </c>
      <c r="K171" s="176"/>
      <c r="L171" s="176"/>
      <c r="M171" s="145">
        <f t="shared" si="27"/>
        <v>0</v>
      </c>
      <c r="N171" s="176"/>
      <c r="O171" s="133" t="str">
        <f t="shared" si="26"/>
        <v xml:space="preserve"> </v>
      </c>
      <c r="P171" s="176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76">
        <v>0</v>
      </c>
      <c r="G172" s="176"/>
      <c r="H172" s="145">
        <f t="shared" si="24"/>
        <v>0</v>
      </c>
      <c r="I172" s="176"/>
      <c r="J172" s="147" t="str">
        <f t="shared" si="25"/>
        <v xml:space="preserve"> </v>
      </c>
      <c r="K172" s="176"/>
      <c r="L172" s="176"/>
      <c r="M172" s="145">
        <f t="shared" si="27"/>
        <v>0</v>
      </c>
      <c r="N172" s="176"/>
      <c r="O172" s="133" t="str">
        <f t="shared" si="26"/>
        <v xml:space="preserve"> </v>
      </c>
      <c r="P172" s="176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76">
        <v>0</v>
      </c>
      <c r="G173" s="176"/>
      <c r="H173" s="145">
        <f t="shared" si="24"/>
        <v>0</v>
      </c>
      <c r="I173" s="176"/>
      <c r="J173" s="147" t="str">
        <f t="shared" si="25"/>
        <v xml:space="preserve"> </v>
      </c>
      <c r="K173" s="176"/>
      <c r="L173" s="176"/>
      <c r="M173" s="145">
        <f t="shared" si="27"/>
        <v>0</v>
      </c>
      <c r="N173" s="176"/>
      <c r="O173" s="133" t="str">
        <f t="shared" si="26"/>
        <v xml:space="preserve"> </v>
      </c>
      <c r="P173" s="176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76">
        <v>0</v>
      </c>
      <c r="G174" s="176"/>
      <c r="H174" s="145">
        <f t="shared" si="24"/>
        <v>0</v>
      </c>
      <c r="I174" s="176"/>
      <c r="J174" s="147" t="str">
        <f t="shared" si="25"/>
        <v xml:space="preserve"> </v>
      </c>
      <c r="K174" s="176"/>
      <c r="L174" s="176"/>
      <c r="M174" s="145">
        <f t="shared" si="27"/>
        <v>0</v>
      </c>
      <c r="N174" s="176"/>
      <c r="O174" s="133" t="str">
        <f t="shared" si="26"/>
        <v xml:space="preserve"> </v>
      </c>
      <c r="P174" s="176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76">
        <v>0</v>
      </c>
      <c r="G175" s="176"/>
      <c r="H175" s="145">
        <f t="shared" si="24"/>
        <v>0</v>
      </c>
      <c r="I175" s="176"/>
      <c r="J175" s="147" t="str">
        <f t="shared" si="25"/>
        <v xml:space="preserve"> </v>
      </c>
      <c r="K175" s="176"/>
      <c r="L175" s="176"/>
      <c r="M175" s="145">
        <f t="shared" si="27"/>
        <v>0</v>
      </c>
      <c r="N175" s="176"/>
      <c r="O175" s="133" t="str">
        <f t="shared" si="26"/>
        <v xml:space="preserve"> </v>
      </c>
      <c r="P175" s="176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76">
        <v>0</v>
      </c>
      <c r="G176" s="176"/>
      <c r="H176" s="145">
        <f t="shared" si="24"/>
        <v>0</v>
      </c>
      <c r="I176" s="176"/>
      <c r="J176" s="147" t="str">
        <f t="shared" si="25"/>
        <v xml:space="preserve"> </v>
      </c>
      <c r="K176" s="176"/>
      <c r="L176" s="176"/>
      <c r="M176" s="145">
        <f t="shared" si="27"/>
        <v>0</v>
      </c>
      <c r="N176" s="176"/>
      <c r="O176" s="133" t="str">
        <f t="shared" si="26"/>
        <v xml:space="preserve"> </v>
      </c>
      <c r="P176" s="176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76">
        <v>0</v>
      </c>
      <c r="G177" s="176"/>
      <c r="H177" s="145">
        <f t="shared" si="24"/>
        <v>0</v>
      </c>
      <c r="I177" s="176"/>
      <c r="J177" s="147" t="str">
        <f t="shared" si="25"/>
        <v xml:space="preserve"> </v>
      </c>
      <c r="K177" s="176"/>
      <c r="L177" s="176"/>
      <c r="M177" s="145">
        <f t="shared" si="27"/>
        <v>0</v>
      </c>
      <c r="N177" s="176"/>
      <c r="O177" s="133" t="str">
        <f t="shared" si="26"/>
        <v xml:space="preserve"> </v>
      </c>
      <c r="P177" s="176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76">
        <v>0</v>
      </c>
      <c r="G178" s="176"/>
      <c r="H178" s="145">
        <f t="shared" si="24"/>
        <v>0</v>
      </c>
      <c r="I178" s="176"/>
      <c r="J178" s="147" t="str">
        <f t="shared" si="25"/>
        <v xml:space="preserve"> </v>
      </c>
      <c r="K178" s="176"/>
      <c r="L178" s="176"/>
      <c r="M178" s="145">
        <f t="shared" si="27"/>
        <v>0</v>
      </c>
      <c r="N178" s="176"/>
      <c r="O178" s="133" t="str">
        <f t="shared" si="26"/>
        <v xml:space="preserve"> </v>
      </c>
      <c r="P178" s="176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76">
        <v>0</v>
      </c>
      <c r="G179" s="176"/>
      <c r="H179" s="145">
        <f t="shared" ref="H179:H183" si="28">SUM(F179:G179)</f>
        <v>0</v>
      </c>
      <c r="I179" s="176"/>
      <c r="J179" s="147" t="str">
        <f t="shared" si="25"/>
        <v xml:space="preserve"> </v>
      </c>
      <c r="K179" s="176"/>
      <c r="L179" s="176"/>
      <c r="M179" s="145">
        <f t="shared" si="27"/>
        <v>0</v>
      </c>
      <c r="N179" s="176"/>
      <c r="O179" s="133" t="str">
        <f t="shared" si="26"/>
        <v xml:space="preserve"> </v>
      </c>
      <c r="P179" s="176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76">
        <v>0</v>
      </c>
      <c r="G180" s="176"/>
      <c r="H180" s="145">
        <f t="shared" si="28"/>
        <v>0</v>
      </c>
      <c r="I180" s="176"/>
      <c r="J180" s="147" t="str">
        <f t="shared" si="25"/>
        <v xml:space="preserve"> </v>
      </c>
      <c r="K180" s="176"/>
      <c r="L180" s="176"/>
      <c r="M180" s="145">
        <f t="shared" si="27"/>
        <v>0</v>
      </c>
      <c r="N180" s="176"/>
      <c r="O180" s="133" t="str">
        <f t="shared" si="26"/>
        <v xml:space="preserve"> </v>
      </c>
      <c r="P180" s="176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76">
        <v>0</v>
      </c>
      <c r="G181" s="176"/>
      <c r="H181" s="145">
        <f t="shared" si="28"/>
        <v>0</v>
      </c>
      <c r="I181" s="176"/>
      <c r="J181" s="147" t="str">
        <f t="shared" si="25"/>
        <v xml:space="preserve"> </v>
      </c>
      <c r="K181" s="176"/>
      <c r="L181" s="176"/>
      <c r="M181" s="145">
        <f t="shared" si="27"/>
        <v>0</v>
      </c>
      <c r="N181" s="176"/>
      <c r="O181" s="133" t="str">
        <f t="shared" si="26"/>
        <v xml:space="preserve"> </v>
      </c>
      <c r="P181" s="176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76">
        <v>0</v>
      </c>
      <c r="G182" s="176"/>
      <c r="H182" s="145">
        <f t="shared" si="28"/>
        <v>0</v>
      </c>
      <c r="I182" s="176"/>
      <c r="J182" s="147" t="str">
        <f t="shared" si="25"/>
        <v xml:space="preserve"> </v>
      </c>
      <c r="K182" s="176"/>
      <c r="L182" s="176"/>
      <c r="M182" s="145">
        <f t="shared" si="27"/>
        <v>0</v>
      </c>
      <c r="N182" s="176"/>
      <c r="O182" s="133" t="str">
        <f t="shared" si="26"/>
        <v xml:space="preserve"> </v>
      </c>
      <c r="P182" s="176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76">
        <v>0</v>
      </c>
      <c r="G183" s="176"/>
      <c r="H183" s="145">
        <f t="shared" si="28"/>
        <v>0</v>
      </c>
      <c r="I183" s="176"/>
      <c r="J183" s="147" t="str">
        <f t="shared" si="25"/>
        <v xml:space="preserve"> </v>
      </c>
      <c r="K183" s="176"/>
      <c r="L183" s="176"/>
      <c r="M183" s="145">
        <f t="shared" si="27"/>
        <v>0</v>
      </c>
      <c r="N183" s="176"/>
      <c r="O183" s="133" t="str">
        <f t="shared" si="26"/>
        <v xml:space="preserve"> </v>
      </c>
      <c r="P183" s="176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6">
        <v>0</v>
      </c>
      <c r="G184" s="146"/>
      <c r="H184" s="146">
        <f t="shared" ref="H184:I184" si="29">H100+H101+H108+H115+H170+H171</f>
        <v>0</v>
      </c>
      <c r="I184" s="146">
        <f t="shared" si="29"/>
        <v>0</v>
      </c>
      <c r="J184" s="146" t="e">
        <f t="shared" ref="J184:N184" si="30">J100+J101+J108+J115+J170+J171</f>
        <v>#VALUE!</v>
      </c>
      <c r="K184" s="146">
        <f t="shared" si="30"/>
        <v>0</v>
      </c>
      <c r="L184" s="146"/>
      <c r="M184" s="146">
        <f t="shared" si="30"/>
        <v>0</v>
      </c>
      <c r="N184" s="146">
        <f t="shared" si="30"/>
        <v>0</v>
      </c>
      <c r="O184" s="133" t="str">
        <f t="shared" si="26"/>
        <v xml:space="preserve"> </v>
      </c>
      <c r="P184" s="146">
        <f t="shared" ref="P184" si="31">P100+P101+P108+P115+P170+P171</f>
        <v>0</v>
      </c>
    </row>
    <row r="185" spans="1:16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76">
        <v>0</v>
      </c>
      <c r="G185" s="176"/>
      <c r="H185" s="145">
        <f t="shared" ref="H185:H200" si="32">SUM(F185:G185)</f>
        <v>0</v>
      </c>
      <c r="I185" s="176"/>
      <c r="J185" s="147" t="str">
        <f t="shared" si="25"/>
        <v xml:space="preserve"> </v>
      </c>
      <c r="K185" s="176"/>
      <c r="L185" s="176">
        <v>0</v>
      </c>
      <c r="M185" s="145">
        <f t="shared" ref="M185:M235" si="33">SUM(K185:L185)</f>
        <v>0</v>
      </c>
      <c r="N185" s="176"/>
      <c r="O185" s="133" t="str">
        <f t="shared" si="26"/>
        <v xml:space="preserve"> </v>
      </c>
      <c r="P185" s="176"/>
    </row>
    <row r="186" spans="1:16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76">
        <v>250</v>
      </c>
      <c r="G186" s="176"/>
      <c r="H186" s="145">
        <f t="shared" si="32"/>
        <v>250</v>
      </c>
      <c r="I186" s="176">
        <v>39000</v>
      </c>
      <c r="J186" s="147">
        <f t="shared" si="25"/>
        <v>156</v>
      </c>
      <c r="K186" s="176">
        <v>35000</v>
      </c>
      <c r="L186" s="176">
        <v>-9600</v>
      </c>
      <c r="M186" s="145">
        <f t="shared" si="33"/>
        <v>25400</v>
      </c>
      <c r="N186" s="176">
        <v>15500</v>
      </c>
      <c r="O186" s="133">
        <f t="shared" si="26"/>
        <v>0.61023622047244097</v>
      </c>
      <c r="P186" s="176">
        <v>35000</v>
      </c>
    </row>
    <row r="187" spans="1:16" ht="15" hidden="1" customHeight="1" x14ac:dyDescent="0.2">
      <c r="A187" s="400" t="s">
        <v>347</v>
      </c>
      <c r="B187" s="401"/>
      <c r="C187" s="5" t="s">
        <v>348</v>
      </c>
      <c r="D187" s="16" t="s">
        <v>346</v>
      </c>
      <c r="E187" s="16"/>
      <c r="F187" s="176">
        <v>0</v>
      </c>
      <c r="G187" s="176"/>
      <c r="H187" s="145">
        <f t="shared" si="32"/>
        <v>0</v>
      </c>
      <c r="I187" s="176"/>
      <c r="J187" s="147" t="str">
        <f t="shared" si="25"/>
        <v xml:space="preserve"> </v>
      </c>
      <c r="K187" s="176"/>
      <c r="L187" s="176"/>
      <c r="M187" s="145">
        <f t="shared" si="33"/>
        <v>0</v>
      </c>
      <c r="N187" s="176"/>
      <c r="O187" s="133" t="str">
        <f t="shared" si="26"/>
        <v xml:space="preserve"> </v>
      </c>
      <c r="P187" s="176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76">
        <v>0</v>
      </c>
      <c r="G188" s="176"/>
      <c r="H188" s="145">
        <f t="shared" si="32"/>
        <v>0</v>
      </c>
      <c r="I188" s="176"/>
      <c r="J188" s="147" t="str">
        <f t="shared" si="25"/>
        <v xml:space="preserve"> </v>
      </c>
      <c r="K188" s="176"/>
      <c r="L188" s="176"/>
      <c r="M188" s="145">
        <f t="shared" si="33"/>
        <v>0</v>
      </c>
      <c r="N188" s="176"/>
      <c r="O188" s="133" t="str">
        <f t="shared" si="26"/>
        <v xml:space="preserve"> </v>
      </c>
      <c r="P188" s="176"/>
    </row>
    <row r="189" spans="1:16" ht="15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76">
        <v>100</v>
      </c>
      <c r="G189" s="176"/>
      <c r="H189" s="145">
        <f t="shared" si="32"/>
        <v>100</v>
      </c>
      <c r="I189" s="176"/>
      <c r="J189" s="147">
        <f t="shared" si="25"/>
        <v>0</v>
      </c>
      <c r="K189" s="176"/>
      <c r="L189" s="176">
        <v>1690</v>
      </c>
      <c r="M189" s="145">
        <f t="shared" si="33"/>
        <v>1690</v>
      </c>
      <c r="N189" s="176">
        <v>1690</v>
      </c>
      <c r="O189" s="133">
        <f t="shared" si="26"/>
        <v>1</v>
      </c>
      <c r="P189" s="176"/>
    </row>
    <row r="190" spans="1:16" ht="15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76">
        <v>0</v>
      </c>
      <c r="G190" s="176"/>
      <c r="H190" s="145">
        <f t="shared" si="32"/>
        <v>0</v>
      </c>
      <c r="I190" s="176"/>
      <c r="J190" s="147" t="str">
        <f t="shared" si="25"/>
        <v xml:space="preserve"> </v>
      </c>
      <c r="K190" s="176"/>
      <c r="L190" s="176"/>
      <c r="M190" s="145">
        <f t="shared" si="33"/>
        <v>0</v>
      </c>
      <c r="N190" s="176"/>
      <c r="O190" s="133" t="str">
        <f t="shared" si="26"/>
        <v xml:space="preserve"> </v>
      </c>
      <c r="P190" s="176"/>
    </row>
    <row r="191" spans="1:16" ht="15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76">
        <v>0</v>
      </c>
      <c r="G191" s="176"/>
      <c r="H191" s="145">
        <f t="shared" si="32"/>
        <v>0</v>
      </c>
      <c r="I191" s="176">
        <v>2569</v>
      </c>
      <c r="J191" s="147" t="str">
        <f t="shared" si="25"/>
        <v xml:space="preserve"> </v>
      </c>
      <c r="K191" s="176">
        <f t="shared" ref="K191" si="34">SUM(K192:K197)</f>
        <v>0</v>
      </c>
      <c r="L191" s="176"/>
      <c r="M191" s="145">
        <f t="shared" si="33"/>
        <v>0</v>
      </c>
      <c r="N191" s="176">
        <v>0</v>
      </c>
      <c r="O191" s="133" t="str">
        <f t="shared" si="26"/>
        <v xml:space="preserve"> </v>
      </c>
      <c r="P191" s="176">
        <f t="shared" ref="P191" si="35">SUM(P192:P197)</f>
        <v>0</v>
      </c>
    </row>
    <row r="192" spans="1:16" ht="15" hidden="1" customHeight="1" x14ac:dyDescent="0.2">
      <c r="A192" s="400" t="s">
        <v>359</v>
      </c>
      <c r="B192" s="401"/>
      <c r="C192" s="5" t="s">
        <v>360</v>
      </c>
      <c r="D192" s="16" t="s">
        <v>358</v>
      </c>
      <c r="E192" s="16"/>
      <c r="F192" s="176">
        <v>0</v>
      </c>
      <c r="G192" s="176"/>
      <c r="H192" s="145">
        <f t="shared" si="32"/>
        <v>0</v>
      </c>
      <c r="I192" s="176"/>
      <c r="J192" s="147" t="str">
        <f t="shared" si="25"/>
        <v xml:space="preserve"> </v>
      </c>
      <c r="K192" s="176"/>
      <c r="L192" s="176"/>
      <c r="M192" s="145">
        <f t="shared" si="33"/>
        <v>0</v>
      </c>
      <c r="N192" s="176"/>
      <c r="O192" s="133" t="str">
        <f t="shared" si="26"/>
        <v xml:space="preserve"> </v>
      </c>
      <c r="P192" s="176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76">
        <v>0</v>
      </c>
      <c r="G193" s="176"/>
      <c r="H193" s="145">
        <f t="shared" si="32"/>
        <v>0</v>
      </c>
      <c r="I193" s="176">
        <v>0</v>
      </c>
      <c r="J193" s="147" t="str">
        <f t="shared" si="25"/>
        <v xml:space="preserve"> </v>
      </c>
      <c r="K193" s="176">
        <v>0</v>
      </c>
      <c r="L193" s="176"/>
      <c r="M193" s="145">
        <f t="shared" si="33"/>
        <v>0</v>
      </c>
      <c r="N193" s="176">
        <v>0</v>
      </c>
      <c r="O193" s="133" t="str">
        <f t="shared" si="26"/>
        <v xml:space="preserve"> </v>
      </c>
      <c r="P193" s="176">
        <v>0</v>
      </c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76">
        <v>0</v>
      </c>
      <c r="G194" s="176"/>
      <c r="H194" s="145">
        <f t="shared" si="32"/>
        <v>0</v>
      </c>
      <c r="I194" s="176"/>
      <c r="J194" s="147" t="str">
        <f t="shared" si="25"/>
        <v xml:space="preserve"> </v>
      </c>
      <c r="K194" s="176"/>
      <c r="L194" s="176"/>
      <c r="M194" s="145">
        <f t="shared" si="33"/>
        <v>0</v>
      </c>
      <c r="N194" s="176"/>
      <c r="O194" s="133" t="str">
        <f t="shared" si="26"/>
        <v xml:space="preserve"> </v>
      </c>
      <c r="P194" s="176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76">
        <v>0</v>
      </c>
      <c r="G195" s="176"/>
      <c r="H195" s="145">
        <f t="shared" si="32"/>
        <v>0</v>
      </c>
      <c r="I195" s="176"/>
      <c r="J195" s="147" t="str">
        <f t="shared" si="25"/>
        <v xml:space="preserve"> </v>
      </c>
      <c r="K195" s="176"/>
      <c r="L195" s="176"/>
      <c r="M195" s="145">
        <f t="shared" si="33"/>
        <v>0</v>
      </c>
      <c r="N195" s="176"/>
      <c r="O195" s="133" t="str">
        <f t="shared" si="26"/>
        <v xml:space="preserve"> </v>
      </c>
      <c r="P195" s="176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76">
        <v>0</v>
      </c>
      <c r="G196" s="176"/>
      <c r="H196" s="145">
        <f t="shared" si="32"/>
        <v>0</v>
      </c>
      <c r="I196" s="176"/>
      <c r="J196" s="147" t="str">
        <f t="shared" si="25"/>
        <v xml:space="preserve"> </v>
      </c>
      <c r="K196" s="176"/>
      <c r="L196" s="176"/>
      <c r="M196" s="145">
        <f t="shared" si="33"/>
        <v>0</v>
      </c>
      <c r="N196" s="176"/>
      <c r="O196" s="133" t="str">
        <f t="shared" si="26"/>
        <v xml:space="preserve"> </v>
      </c>
      <c r="P196" s="176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76">
        <v>0</v>
      </c>
      <c r="G197" s="176"/>
      <c r="H197" s="145">
        <f t="shared" si="32"/>
        <v>0</v>
      </c>
      <c r="I197" s="176"/>
      <c r="J197" s="147" t="str">
        <f t="shared" si="25"/>
        <v xml:space="preserve"> </v>
      </c>
      <c r="K197" s="176"/>
      <c r="L197" s="176"/>
      <c r="M197" s="145">
        <f t="shared" si="33"/>
        <v>0</v>
      </c>
      <c r="N197" s="176"/>
      <c r="O197" s="133" t="str">
        <f t="shared" si="26"/>
        <v xml:space="preserve"> </v>
      </c>
      <c r="P197" s="176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76">
        <v>0</v>
      </c>
      <c r="G198" s="176"/>
      <c r="H198" s="145">
        <f t="shared" si="32"/>
        <v>0</v>
      </c>
      <c r="I198" s="176"/>
      <c r="J198" s="147" t="str">
        <f t="shared" si="25"/>
        <v xml:space="preserve"> </v>
      </c>
      <c r="K198" s="176"/>
      <c r="L198" s="176"/>
      <c r="M198" s="145">
        <f t="shared" si="33"/>
        <v>0</v>
      </c>
      <c r="N198" s="176"/>
      <c r="O198" s="133" t="str">
        <f t="shared" si="26"/>
        <v xml:space="preserve"> </v>
      </c>
      <c r="P198" s="176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76">
        <v>0</v>
      </c>
      <c r="G199" s="176"/>
      <c r="H199" s="145">
        <f t="shared" si="32"/>
        <v>0</v>
      </c>
      <c r="I199" s="176"/>
      <c r="J199" s="147" t="str">
        <f t="shared" si="25"/>
        <v xml:space="preserve"> </v>
      </c>
      <c r="K199" s="176"/>
      <c r="L199" s="176"/>
      <c r="M199" s="145">
        <f t="shared" si="33"/>
        <v>0</v>
      </c>
      <c r="N199" s="176"/>
      <c r="O199" s="133" t="str">
        <f t="shared" si="26"/>
        <v xml:space="preserve"> </v>
      </c>
      <c r="P199" s="176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76">
        <v>0</v>
      </c>
      <c r="G200" s="176"/>
      <c r="H200" s="145">
        <f t="shared" si="32"/>
        <v>0</v>
      </c>
      <c r="I200" s="176"/>
      <c r="J200" s="147" t="str">
        <f t="shared" ref="J200:J263" si="36">IF(H200=0," ",I200/H200)</f>
        <v xml:space="preserve"> </v>
      </c>
      <c r="K200" s="176"/>
      <c r="L200" s="176"/>
      <c r="M200" s="145">
        <f t="shared" si="33"/>
        <v>0</v>
      </c>
      <c r="N200" s="176"/>
      <c r="O200" s="133" t="str">
        <f t="shared" ref="O200:O263" si="37">IF(M200=0," ",N200/M200)</f>
        <v xml:space="preserve"> </v>
      </c>
      <c r="P200" s="176"/>
    </row>
    <row r="201" spans="1:16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76">
        <v>10</v>
      </c>
      <c r="G201" s="176"/>
      <c r="H201" s="145">
        <f t="shared" ref="H201:H213" si="38">SUM(F201:G201)</f>
        <v>10</v>
      </c>
      <c r="I201" s="176">
        <v>20</v>
      </c>
      <c r="J201" s="147">
        <f t="shared" si="36"/>
        <v>2</v>
      </c>
      <c r="K201" s="176">
        <v>500</v>
      </c>
      <c r="L201" s="176"/>
      <c r="M201" s="145">
        <f t="shared" si="33"/>
        <v>500</v>
      </c>
      <c r="N201" s="176">
        <v>20</v>
      </c>
      <c r="O201" s="133">
        <f t="shared" si="37"/>
        <v>0.04</v>
      </c>
      <c r="P201" s="176">
        <v>500</v>
      </c>
    </row>
    <row r="202" spans="1:16" ht="15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76">
        <v>0</v>
      </c>
      <c r="G202" s="176"/>
      <c r="H202" s="145">
        <f t="shared" si="38"/>
        <v>0</v>
      </c>
      <c r="I202" s="176"/>
      <c r="J202" s="147" t="str">
        <f t="shared" si="36"/>
        <v xml:space="preserve"> </v>
      </c>
      <c r="K202" s="176"/>
      <c r="L202" s="176"/>
      <c r="M202" s="145">
        <f t="shared" si="33"/>
        <v>0</v>
      </c>
      <c r="N202" s="176"/>
      <c r="O202" s="133" t="str">
        <f t="shared" si="37"/>
        <v xml:space="preserve"> </v>
      </c>
      <c r="P202" s="176"/>
    </row>
    <row r="203" spans="1:16" ht="15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76">
        <v>0</v>
      </c>
      <c r="G203" s="176"/>
      <c r="H203" s="145">
        <f t="shared" si="38"/>
        <v>0</v>
      </c>
      <c r="I203" s="176"/>
      <c r="J203" s="147" t="str">
        <f t="shared" si="36"/>
        <v xml:space="preserve"> </v>
      </c>
      <c r="K203" s="176"/>
      <c r="L203" s="176"/>
      <c r="M203" s="145">
        <f t="shared" si="33"/>
        <v>0</v>
      </c>
      <c r="N203" s="176"/>
      <c r="O203" s="133" t="str">
        <f t="shared" si="37"/>
        <v xml:space="preserve"> </v>
      </c>
      <c r="P203" s="176"/>
    </row>
    <row r="204" spans="1:16" ht="15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76">
        <v>0</v>
      </c>
      <c r="G204" s="176"/>
      <c r="H204" s="145">
        <f t="shared" si="38"/>
        <v>0</v>
      </c>
      <c r="I204" s="176"/>
      <c r="J204" s="147" t="str">
        <f t="shared" si="36"/>
        <v xml:space="preserve"> </v>
      </c>
      <c r="K204" s="176"/>
      <c r="L204" s="176"/>
      <c r="M204" s="145">
        <f t="shared" si="33"/>
        <v>0</v>
      </c>
      <c r="N204" s="176"/>
      <c r="O204" s="133" t="str">
        <f t="shared" si="37"/>
        <v xml:space="preserve"> </v>
      </c>
      <c r="P204" s="176"/>
    </row>
    <row r="205" spans="1:16" ht="15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76">
        <v>0</v>
      </c>
      <c r="G205" s="176"/>
      <c r="H205" s="145">
        <f t="shared" si="38"/>
        <v>0</v>
      </c>
      <c r="I205" s="176"/>
      <c r="J205" s="147" t="str">
        <f t="shared" si="36"/>
        <v xml:space="preserve"> </v>
      </c>
      <c r="K205" s="176"/>
      <c r="L205" s="176"/>
      <c r="M205" s="145">
        <f t="shared" si="33"/>
        <v>0</v>
      </c>
      <c r="N205" s="176"/>
      <c r="O205" s="133" t="str">
        <f t="shared" si="37"/>
        <v xml:space="preserve"> </v>
      </c>
      <c r="P205" s="176"/>
    </row>
    <row r="206" spans="1:16" ht="25.5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76">
        <v>0</v>
      </c>
      <c r="G206" s="176"/>
      <c r="H206" s="145">
        <f t="shared" si="38"/>
        <v>0</v>
      </c>
      <c r="I206" s="176"/>
      <c r="J206" s="147" t="str">
        <f t="shared" si="36"/>
        <v xml:space="preserve"> </v>
      </c>
      <c r="K206" s="176"/>
      <c r="L206" s="176"/>
      <c r="M206" s="145">
        <f t="shared" si="33"/>
        <v>0</v>
      </c>
      <c r="N206" s="176"/>
      <c r="O206" s="133" t="str">
        <f t="shared" si="37"/>
        <v xml:space="preserve"> </v>
      </c>
      <c r="P206" s="176"/>
    </row>
    <row r="207" spans="1:16" ht="25.5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76">
        <v>0</v>
      </c>
      <c r="G207" s="176"/>
      <c r="H207" s="145">
        <f t="shared" si="38"/>
        <v>0</v>
      </c>
      <c r="I207" s="176"/>
      <c r="J207" s="147" t="str">
        <f t="shared" si="36"/>
        <v xml:space="preserve"> </v>
      </c>
      <c r="K207" s="176"/>
      <c r="L207" s="176"/>
      <c r="M207" s="145">
        <f t="shared" si="33"/>
        <v>0</v>
      </c>
      <c r="N207" s="176"/>
      <c r="O207" s="133" t="str">
        <f t="shared" si="37"/>
        <v xml:space="preserve"> </v>
      </c>
      <c r="P207" s="176"/>
    </row>
    <row r="208" spans="1:16" ht="25.5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76">
        <v>0</v>
      </c>
      <c r="G208" s="176"/>
      <c r="H208" s="145">
        <f t="shared" si="38"/>
        <v>0</v>
      </c>
      <c r="I208" s="176"/>
      <c r="J208" s="147" t="str">
        <f t="shared" si="36"/>
        <v xml:space="preserve"> </v>
      </c>
      <c r="K208" s="176"/>
      <c r="L208" s="176"/>
      <c r="M208" s="145">
        <f t="shared" si="33"/>
        <v>0</v>
      </c>
      <c r="N208" s="176"/>
      <c r="O208" s="133" t="str">
        <f t="shared" si="37"/>
        <v xml:space="preserve"> </v>
      </c>
      <c r="P208" s="176"/>
    </row>
    <row r="209" spans="1:16" ht="15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76">
        <v>0</v>
      </c>
      <c r="G209" s="176"/>
      <c r="H209" s="145">
        <f t="shared" si="38"/>
        <v>0</v>
      </c>
      <c r="I209" s="176"/>
      <c r="J209" s="147" t="str">
        <f t="shared" si="36"/>
        <v xml:space="preserve"> </v>
      </c>
      <c r="K209" s="176"/>
      <c r="L209" s="176"/>
      <c r="M209" s="145">
        <f t="shared" si="33"/>
        <v>0</v>
      </c>
      <c r="N209" s="176"/>
      <c r="O209" s="133" t="str">
        <f t="shared" si="37"/>
        <v xml:space="preserve"> </v>
      </c>
      <c r="P209" s="176"/>
    </row>
    <row r="210" spans="1:16" ht="15" customHeight="1" x14ac:dyDescent="0.2">
      <c r="A210" s="400" t="s">
        <v>399</v>
      </c>
      <c r="B210" s="401"/>
      <c r="C210" s="5" t="s">
        <v>400</v>
      </c>
      <c r="D210" s="14" t="s">
        <v>898</v>
      </c>
      <c r="E210" s="14"/>
      <c r="F210" s="176">
        <v>0</v>
      </c>
      <c r="G210" s="176"/>
      <c r="H210" s="145">
        <f t="shared" si="38"/>
        <v>0</v>
      </c>
      <c r="I210" s="176">
        <v>4885</v>
      </c>
      <c r="J210" s="147" t="str">
        <f t="shared" si="36"/>
        <v xml:space="preserve"> </v>
      </c>
      <c r="K210" s="176">
        <v>5000</v>
      </c>
      <c r="L210" s="176">
        <v>-5</v>
      </c>
      <c r="M210" s="145">
        <f t="shared" si="33"/>
        <v>4995</v>
      </c>
      <c r="N210" s="176">
        <v>3206</v>
      </c>
      <c r="O210" s="133">
        <f t="shared" si="37"/>
        <v>0.64184184184184179</v>
      </c>
      <c r="P210" s="176">
        <v>5000</v>
      </c>
    </row>
    <row r="211" spans="1:16" ht="15" customHeight="1" x14ac:dyDescent="0.2">
      <c r="A211" s="400" t="s">
        <v>402</v>
      </c>
      <c r="B211" s="401"/>
      <c r="C211" s="5" t="s">
        <v>1055</v>
      </c>
      <c r="D211" s="14" t="s">
        <v>401</v>
      </c>
      <c r="E211" s="14"/>
      <c r="F211" s="176">
        <v>0</v>
      </c>
      <c r="G211" s="176"/>
      <c r="H211" s="145">
        <f t="shared" si="38"/>
        <v>0</v>
      </c>
      <c r="I211" s="176"/>
      <c r="J211" s="147" t="str">
        <f t="shared" si="36"/>
        <v xml:space="preserve"> </v>
      </c>
      <c r="K211" s="176"/>
      <c r="L211" s="176">
        <v>267834</v>
      </c>
      <c r="M211" s="145">
        <f t="shared" si="33"/>
        <v>267834</v>
      </c>
      <c r="N211" s="176">
        <v>267834</v>
      </c>
      <c r="O211" s="133">
        <f t="shared" si="37"/>
        <v>1</v>
      </c>
      <c r="P211" s="176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76">
        <v>0</v>
      </c>
      <c r="G212" s="176"/>
      <c r="H212" s="145">
        <f t="shared" si="38"/>
        <v>0</v>
      </c>
      <c r="I212" s="176"/>
      <c r="J212" s="147" t="str">
        <f t="shared" si="36"/>
        <v xml:space="preserve"> </v>
      </c>
      <c r="K212" s="176"/>
      <c r="L212" s="176"/>
      <c r="M212" s="145">
        <f t="shared" si="33"/>
        <v>0</v>
      </c>
      <c r="N212" s="176"/>
      <c r="O212" s="133" t="str">
        <f t="shared" si="37"/>
        <v xml:space="preserve"> </v>
      </c>
      <c r="P212" s="176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76">
        <v>0</v>
      </c>
      <c r="G213" s="176"/>
      <c r="H213" s="145">
        <f t="shared" si="38"/>
        <v>0</v>
      </c>
      <c r="I213" s="176"/>
      <c r="J213" s="147" t="str">
        <f t="shared" si="36"/>
        <v xml:space="preserve"> </v>
      </c>
      <c r="K213" s="176"/>
      <c r="L213" s="176"/>
      <c r="M213" s="145">
        <f t="shared" si="33"/>
        <v>0</v>
      </c>
      <c r="N213" s="176"/>
      <c r="O213" s="133" t="str">
        <f t="shared" si="37"/>
        <v xml:space="preserve"> </v>
      </c>
      <c r="P213" s="176"/>
    </row>
    <row r="214" spans="1:16" ht="25.5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H214" si="39">F185+F186+F189+F191+F198+F199+F200+F201+F205+F210</f>
        <v>360</v>
      </c>
      <c r="G214" s="146">
        <f t="shared" si="39"/>
        <v>0</v>
      </c>
      <c r="H214" s="146">
        <f t="shared" si="39"/>
        <v>360</v>
      </c>
      <c r="I214" s="146">
        <f>I185+I186+I189+I191+I198+I199+I200+I201+I205+I210+I211</f>
        <v>46474</v>
      </c>
      <c r="J214" s="146" t="e">
        <f t="shared" ref="J214:M214" si="40">J185+J186+J189+J191+J198+J199+J200+J201+J205+J210+J211</f>
        <v>#VALUE!</v>
      </c>
      <c r="K214" s="146">
        <f t="shared" si="40"/>
        <v>40500</v>
      </c>
      <c r="L214" s="146">
        <f t="shared" si="40"/>
        <v>259919</v>
      </c>
      <c r="M214" s="146">
        <f t="shared" si="40"/>
        <v>300419</v>
      </c>
      <c r="N214" s="146">
        <f>N185+N186+N189+N191+N198+N199+N200+N201+N205+N210+N211</f>
        <v>288250</v>
      </c>
      <c r="O214" s="133">
        <f t="shared" si="37"/>
        <v>0.95949324110658785</v>
      </c>
      <c r="P214" s="146">
        <f>P185+P186+P189+P191+P198+P199+P200+P201+P205+P210</f>
        <v>40500</v>
      </c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76">
        <v>0</v>
      </c>
      <c r="G215" s="176"/>
      <c r="H215" s="145">
        <f t="shared" ref="H215:H222" si="41">SUM(F215:G215)</f>
        <v>0</v>
      </c>
      <c r="I215" s="176"/>
      <c r="J215" s="147" t="str">
        <f t="shared" si="36"/>
        <v xml:space="preserve"> </v>
      </c>
      <c r="K215" s="176"/>
      <c r="L215" s="176"/>
      <c r="M215" s="145">
        <f t="shared" si="33"/>
        <v>0</v>
      </c>
      <c r="N215" s="176"/>
      <c r="O215" s="133" t="str">
        <f t="shared" si="37"/>
        <v xml:space="preserve"> </v>
      </c>
      <c r="P215" s="176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76">
        <v>0</v>
      </c>
      <c r="G216" s="176"/>
      <c r="H216" s="145">
        <f t="shared" si="41"/>
        <v>0</v>
      </c>
      <c r="I216" s="176"/>
      <c r="J216" s="147" t="str">
        <f t="shared" si="36"/>
        <v xml:space="preserve"> </v>
      </c>
      <c r="K216" s="176"/>
      <c r="L216" s="176"/>
      <c r="M216" s="145">
        <f t="shared" si="33"/>
        <v>0</v>
      </c>
      <c r="N216" s="176"/>
      <c r="O216" s="133" t="str">
        <f t="shared" si="37"/>
        <v xml:space="preserve"> </v>
      </c>
      <c r="P216" s="176"/>
    </row>
    <row r="217" spans="1:16" ht="15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76">
        <v>0</v>
      </c>
      <c r="G217" s="176"/>
      <c r="H217" s="145">
        <f t="shared" si="41"/>
        <v>0</v>
      </c>
      <c r="I217" s="176"/>
      <c r="J217" s="147" t="str">
        <f t="shared" si="36"/>
        <v xml:space="preserve"> </v>
      </c>
      <c r="K217" s="176"/>
      <c r="L217" s="176"/>
      <c r="M217" s="145">
        <f t="shared" si="33"/>
        <v>0</v>
      </c>
      <c r="N217" s="176"/>
      <c r="O217" s="133" t="str">
        <f t="shared" si="37"/>
        <v xml:space="preserve"> </v>
      </c>
      <c r="P217" s="176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76">
        <v>0</v>
      </c>
      <c r="G218" s="176"/>
      <c r="H218" s="145">
        <f t="shared" si="41"/>
        <v>0</v>
      </c>
      <c r="I218" s="176"/>
      <c r="J218" s="147" t="str">
        <f t="shared" si="36"/>
        <v xml:space="preserve"> </v>
      </c>
      <c r="K218" s="176"/>
      <c r="L218" s="176"/>
      <c r="M218" s="145">
        <f t="shared" si="33"/>
        <v>0</v>
      </c>
      <c r="N218" s="176"/>
      <c r="O218" s="133" t="str">
        <f t="shared" si="37"/>
        <v xml:space="preserve"> </v>
      </c>
      <c r="P218" s="176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76">
        <v>0</v>
      </c>
      <c r="G219" s="176"/>
      <c r="H219" s="145">
        <f t="shared" si="41"/>
        <v>0</v>
      </c>
      <c r="I219" s="176"/>
      <c r="J219" s="147" t="str">
        <f t="shared" si="36"/>
        <v xml:space="preserve"> </v>
      </c>
      <c r="K219" s="176"/>
      <c r="L219" s="176"/>
      <c r="M219" s="145">
        <f t="shared" si="33"/>
        <v>0</v>
      </c>
      <c r="N219" s="176"/>
      <c r="O219" s="133" t="str">
        <f t="shared" si="37"/>
        <v xml:space="preserve"> </v>
      </c>
      <c r="P219" s="176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76">
        <v>0</v>
      </c>
      <c r="G220" s="176"/>
      <c r="H220" s="145">
        <f t="shared" si="41"/>
        <v>0</v>
      </c>
      <c r="I220" s="176"/>
      <c r="J220" s="147" t="str">
        <f t="shared" si="36"/>
        <v xml:space="preserve"> </v>
      </c>
      <c r="K220" s="176"/>
      <c r="L220" s="176"/>
      <c r="M220" s="145">
        <f t="shared" si="33"/>
        <v>0</v>
      </c>
      <c r="N220" s="176"/>
      <c r="O220" s="133" t="str">
        <f t="shared" si="37"/>
        <v xml:space="preserve"> </v>
      </c>
      <c r="P220" s="176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76">
        <v>0</v>
      </c>
      <c r="G221" s="176"/>
      <c r="H221" s="145">
        <f t="shared" si="41"/>
        <v>0</v>
      </c>
      <c r="I221" s="176"/>
      <c r="J221" s="147" t="str">
        <f t="shared" si="36"/>
        <v xml:space="preserve"> </v>
      </c>
      <c r="K221" s="176"/>
      <c r="L221" s="176"/>
      <c r="M221" s="145">
        <f t="shared" si="33"/>
        <v>0</v>
      </c>
      <c r="N221" s="176"/>
      <c r="O221" s="133" t="str">
        <f t="shared" si="37"/>
        <v xml:space="preserve"> </v>
      </c>
      <c r="P221" s="176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76">
        <v>0</v>
      </c>
      <c r="G222" s="176"/>
      <c r="H222" s="145">
        <f t="shared" si="41"/>
        <v>0</v>
      </c>
      <c r="I222" s="176"/>
      <c r="J222" s="147" t="str">
        <f t="shared" si="36"/>
        <v xml:space="preserve"> </v>
      </c>
      <c r="K222" s="176"/>
      <c r="L222" s="176"/>
      <c r="M222" s="145">
        <f t="shared" si="33"/>
        <v>0</v>
      </c>
      <c r="N222" s="176"/>
      <c r="O222" s="133" t="str">
        <f t="shared" si="37"/>
        <v xml:space="preserve"> </v>
      </c>
      <c r="P222" s="176"/>
    </row>
    <row r="223" spans="1:16" ht="15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I223" si="42">F215+F217+F219+F220+F222</f>
        <v>0</v>
      </c>
      <c r="G223" s="146">
        <f t="shared" si="42"/>
        <v>0</v>
      </c>
      <c r="H223" s="146">
        <f t="shared" si="42"/>
        <v>0</v>
      </c>
      <c r="I223" s="146">
        <f t="shared" si="42"/>
        <v>0</v>
      </c>
      <c r="J223" s="146" t="e">
        <f t="shared" ref="J223:L223" si="43">J215+J217+J219+J220+J222</f>
        <v>#VALUE!</v>
      </c>
      <c r="K223" s="146">
        <f t="shared" si="43"/>
        <v>0</v>
      </c>
      <c r="L223" s="146">
        <f t="shared" si="43"/>
        <v>0</v>
      </c>
      <c r="M223" s="145">
        <f t="shared" si="33"/>
        <v>0</v>
      </c>
      <c r="N223" s="146">
        <f t="shared" ref="N223" si="44">N215+N217+N219+N220+N222</f>
        <v>0</v>
      </c>
      <c r="O223" s="133" t="str">
        <f t="shared" si="37"/>
        <v xml:space="preserve"> </v>
      </c>
      <c r="P223" s="146">
        <f t="shared" ref="P223" si="45">P215+P217+P219+P220+P222</f>
        <v>0</v>
      </c>
    </row>
    <row r="224" spans="1:16" ht="25.5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76">
        <v>0</v>
      </c>
      <c r="G224" s="176"/>
      <c r="H224" s="145">
        <f t="shared" ref="H224" si="46">SUM(F224:G224)</f>
        <v>0</v>
      </c>
      <c r="I224" s="176"/>
      <c r="J224" s="147" t="str">
        <f t="shared" si="36"/>
        <v xml:space="preserve"> </v>
      </c>
      <c r="K224" s="176"/>
      <c r="L224" s="176"/>
      <c r="M224" s="145">
        <f t="shared" si="33"/>
        <v>0</v>
      </c>
      <c r="N224" s="176"/>
      <c r="O224" s="133" t="str">
        <f t="shared" si="37"/>
        <v xml:space="preserve"> </v>
      </c>
      <c r="P224" s="176"/>
    </row>
    <row r="225" spans="1:17" ht="25.5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I225" si="47">SUM(F226:F235)</f>
        <v>120</v>
      </c>
      <c r="G225" s="145">
        <f t="shared" si="47"/>
        <v>30</v>
      </c>
      <c r="H225" s="145">
        <f t="shared" si="47"/>
        <v>150</v>
      </c>
      <c r="I225" s="145">
        <f t="shared" si="47"/>
        <v>0</v>
      </c>
      <c r="J225" s="145">
        <f t="shared" ref="J225:L225" si="48">SUM(J226:J235)</f>
        <v>0</v>
      </c>
      <c r="K225" s="145">
        <f t="shared" si="48"/>
        <v>0</v>
      </c>
      <c r="L225" s="145">
        <f t="shared" si="48"/>
        <v>0</v>
      </c>
      <c r="M225" s="145">
        <f t="shared" si="33"/>
        <v>0</v>
      </c>
      <c r="N225" s="145">
        <f t="shared" ref="N225" si="49">SUM(N226:N235)</f>
        <v>0</v>
      </c>
      <c r="O225" s="133" t="str">
        <f t="shared" si="37"/>
        <v xml:space="preserve"> </v>
      </c>
      <c r="P225" s="145">
        <f t="shared" ref="P225" si="50">SUM(P226:P235)</f>
        <v>0</v>
      </c>
    </row>
    <row r="226" spans="1:17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76">
        <v>0</v>
      </c>
      <c r="G226" s="176"/>
      <c r="H226" s="145">
        <f t="shared" ref="H226:H246" si="51">SUM(F226:G226)</f>
        <v>0</v>
      </c>
      <c r="I226" s="176"/>
      <c r="J226" s="147" t="str">
        <f t="shared" si="36"/>
        <v xml:space="preserve"> </v>
      </c>
      <c r="K226" s="176"/>
      <c r="L226" s="176"/>
      <c r="M226" s="145">
        <f t="shared" si="33"/>
        <v>0</v>
      </c>
      <c r="N226" s="176"/>
      <c r="O226" s="133" t="str">
        <f t="shared" si="37"/>
        <v xml:space="preserve"> </v>
      </c>
      <c r="P226" s="176"/>
    </row>
    <row r="227" spans="1:17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76">
        <v>0</v>
      </c>
      <c r="G227" s="176"/>
      <c r="H227" s="145">
        <f t="shared" si="51"/>
        <v>0</v>
      </c>
      <c r="I227" s="176"/>
      <c r="J227" s="147" t="str">
        <f t="shared" si="36"/>
        <v xml:space="preserve"> </v>
      </c>
      <c r="K227" s="176"/>
      <c r="L227" s="176"/>
      <c r="M227" s="145">
        <f t="shared" si="33"/>
        <v>0</v>
      </c>
      <c r="N227" s="176"/>
      <c r="O227" s="133" t="str">
        <f t="shared" si="37"/>
        <v xml:space="preserve"> </v>
      </c>
      <c r="P227" s="176"/>
    </row>
    <row r="228" spans="1:17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76">
        <v>0</v>
      </c>
      <c r="G228" s="176"/>
      <c r="H228" s="145">
        <f t="shared" si="51"/>
        <v>0</v>
      </c>
      <c r="I228" s="176"/>
      <c r="J228" s="147" t="str">
        <f t="shared" si="36"/>
        <v xml:space="preserve"> </v>
      </c>
      <c r="K228" s="176"/>
      <c r="L228" s="176"/>
      <c r="M228" s="145">
        <f t="shared" si="33"/>
        <v>0</v>
      </c>
      <c r="N228" s="176"/>
      <c r="O228" s="133" t="str">
        <f t="shared" si="37"/>
        <v xml:space="preserve"> </v>
      </c>
      <c r="P228" s="176"/>
    </row>
    <row r="229" spans="1:17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76">
        <v>0</v>
      </c>
      <c r="G229" s="176"/>
      <c r="H229" s="145">
        <f t="shared" si="51"/>
        <v>0</v>
      </c>
      <c r="I229" s="176"/>
      <c r="J229" s="147" t="str">
        <f t="shared" si="36"/>
        <v xml:space="preserve"> </v>
      </c>
      <c r="K229" s="176"/>
      <c r="L229" s="176"/>
      <c r="M229" s="145">
        <f t="shared" si="33"/>
        <v>0</v>
      </c>
      <c r="N229" s="176"/>
      <c r="O229" s="133" t="str">
        <f t="shared" si="37"/>
        <v xml:space="preserve"> </v>
      </c>
      <c r="P229" s="176"/>
    </row>
    <row r="230" spans="1:17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76">
        <v>0</v>
      </c>
      <c r="G230" s="176"/>
      <c r="H230" s="145">
        <f t="shared" si="51"/>
        <v>0</v>
      </c>
      <c r="I230" s="176"/>
      <c r="J230" s="147" t="str">
        <f t="shared" si="36"/>
        <v xml:space="preserve"> </v>
      </c>
      <c r="K230" s="176"/>
      <c r="L230" s="176"/>
      <c r="M230" s="145">
        <f t="shared" si="33"/>
        <v>0</v>
      </c>
      <c r="N230" s="176"/>
      <c r="O230" s="133" t="str">
        <f t="shared" si="37"/>
        <v xml:space="preserve"> </v>
      </c>
      <c r="P230" s="176"/>
    </row>
    <row r="231" spans="1:17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76">
        <v>0</v>
      </c>
      <c r="G231" s="176"/>
      <c r="H231" s="145">
        <f t="shared" si="51"/>
        <v>0</v>
      </c>
      <c r="I231" s="176"/>
      <c r="J231" s="147" t="str">
        <f t="shared" si="36"/>
        <v xml:space="preserve"> </v>
      </c>
      <c r="K231" s="176"/>
      <c r="L231" s="176"/>
      <c r="M231" s="145">
        <f t="shared" si="33"/>
        <v>0</v>
      </c>
      <c r="N231" s="176"/>
      <c r="O231" s="133" t="str">
        <f t="shared" si="37"/>
        <v xml:space="preserve"> </v>
      </c>
      <c r="P231" s="176"/>
    </row>
    <row r="232" spans="1:17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76">
        <v>0</v>
      </c>
      <c r="G232" s="176"/>
      <c r="H232" s="145">
        <f t="shared" si="51"/>
        <v>0</v>
      </c>
      <c r="I232" s="176"/>
      <c r="J232" s="147" t="str">
        <f t="shared" si="36"/>
        <v xml:space="preserve"> </v>
      </c>
      <c r="K232" s="176"/>
      <c r="L232" s="176"/>
      <c r="M232" s="145">
        <f t="shared" si="33"/>
        <v>0</v>
      </c>
      <c r="N232" s="176"/>
      <c r="O232" s="133" t="str">
        <f t="shared" si="37"/>
        <v xml:space="preserve"> </v>
      </c>
      <c r="P232" s="176"/>
    </row>
    <row r="233" spans="1:17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76">
        <v>0</v>
      </c>
      <c r="G233" s="176"/>
      <c r="H233" s="145">
        <f t="shared" si="51"/>
        <v>0</v>
      </c>
      <c r="I233" s="176"/>
      <c r="J233" s="147" t="str">
        <f t="shared" si="36"/>
        <v xml:space="preserve"> </v>
      </c>
      <c r="K233" s="176"/>
      <c r="L233" s="176"/>
      <c r="M233" s="145">
        <f t="shared" si="33"/>
        <v>0</v>
      </c>
      <c r="N233" s="176"/>
      <c r="O233" s="133" t="str">
        <f t="shared" si="37"/>
        <v xml:space="preserve"> </v>
      </c>
      <c r="P233" s="176"/>
    </row>
    <row r="234" spans="1:17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76">
        <v>120</v>
      </c>
      <c r="G234" s="176">
        <v>30</v>
      </c>
      <c r="H234" s="145">
        <f t="shared" si="51"/>
        <v>150</v>
      </c>
      <c r="I234" s="176"/>
      <c r="J234" s="147">
        <f t="shared" si="36"/>
        <v>0</v>
      </c>
      <c r="K234" s="176"/>
      <c r="L234" s="176">
        <v>0</v>
      </c>
      <c r="M234" s="145">
        <f t="shared" si="33"/>
        <v>0</v>
      </c>
      <c r="N234" s="176"/>
      <c r="O234" s="133" t="str">
        <f t="shared" si="37"/>
        <v xml:space="preserve"> </v>
      </c>
      <c r="P234" s="176"/>
    </row>
    <row r="235" spans="1:17" ht="15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76">
        <v>0</v>
      </c>
      <c r="G235" s="176"/>
      <c r="H235" s="145">
        <f t="shared" si="51"/>
        <v>0</v>
      </c>
      <c r="I235" s="176"/>
      <c r="J235" s="147" t="str">
        <f t="shared" si="36"/>
        <v xml:space="preserve"> </v>
      </c>
      <c r="K235" s="176"/>
      <c r="L235" s="176"/>
      <c r="M235" s="145">
        <f t="shared" si="33"/>
        <v>0</v>
      </c>
      <c r="N235" s="176"/>
      <c r="O235" s="133" t="str">
        <f t="shared" si="37"/>
        <v xml:space="preserve"> </v>
      </c>
      <c r="P235" s="176"/>
    </row>
    <row r="236" spans="1:17" x14ac:dyDescent="0.2">
      <c r="A236" s="400" t="s">
        <v>461</v>
      </c>
      <c r="B236" s="401"/>
      <c r="C236" s="5" t="s">
        <v>462</v>
      </c>
      <c r="D236" s="14" t="s">
        <v>899</v>
      </c>
      <c r="E236" s="14"/>
      <c r="F236" s="176">
        <v>0</v>
      </c>
      <c r="G236" s="176"/>
      <c r="H236" s="145">
        <f t="shared" si="51"/>
        <v>0</v>
      </c>
      <c r="I236" s="176">
        <f t="shared" ref="I236" si="52">SUM(I237:I243)</f>
        <v>915000</v>
      </c>
      <c r="J236" s="147" t="str">
        <f t="shared" si="36"/>
        <v xml:space="preserve"> </v>
      </c>
      <c r="K236" s="176">
        <v>180000</v>
      </c>
      <c r="L236" s="176">
        <f t="shared" ref="L236:N236" si="53">SUM(L237:L243)</f>
        <v>1950000</v>
      </c>
      <c r="M236" s="176">
        <f t="shared" si="53"/>
        <v>2130000</v>
      </c>
      <c r="N236" s="176">
        <f t="shared" si="53"/>
        <v>2085000</v>
      </c>
      <c r="O236" s="133">
        <f t="shared" si="37"/>
        <v>0.97887323943661975</v>
      </c>
      <c r="P236" s="176">
        <v>180000</v>
      </c>
      <c r="Q236" s="175" t="s">
        <v>1015</v>
      </c>
    </row>
    <row r="237" spans="1:17" ht="15" customHeight="1" x14ac:dyDescent="0.2">
      <c r="A237" s="400" t="s">
        <v>464</v>
      </c>
      <c r="B237" s="401"/>
      <c r="C237" s="5" t="s">
        <v>442</v>
      </c>
      <c r="D237" s="16" t="s">
        <v>899</v>
      </c>
      <c r="E237" s="16"/>
      <c r="F237" s="176">
        <v>0</v>
      </c>
      <c r="G237" s="176"/>
      <c r="H237" s="145">
        <f t="shared" si="51"/>
        <v>0</v>
      </c>
      <c r="I237" s="176"/>
      <c r="J237" s="147" t="str">
        <f t="shared" si="36"/>
        <v xml:space="preserve"> </v>
      </c>
      <c r="K237" s="176"/>
      <c r="L237" s="176"/>
      <c r="M237" s="145">
        <f t="shared" ref="M237:M264" si="54">SUM(K237:L237)</f>
        <v>0</v>
      </c>
      <c r="N237" s="176"/>
      <c r="O237" s="133" t="str">
        <f t="shared" si="37"/>
        <v xml:space="preserve"> </v>
      </c>
      <c r="P237" s="176"/>
    </row>
    <row r="238" spans="1:17" ht="15" customHeight="1" x14ac:dyDescent="0.2">
      <c r="A238" s="400" t="s">
        <v>465</v>
      </c>
      <c r="B238" s="401"/>
      <c r="C238" s="5" t="s">
        <v>444</v>
      </c>
      <c r="D238" s="14" t="s">
        <v>899</v>
      </c>
      <c r="E238" s="16"/>
      <c r="F238" s="176">
        <v>0</v>
      </c>
      <c r="G238" s="176"/>
      <c r="H238" s="145">
        <f t="shared" si="51"/>
        <v>0</v>
      </c>
      <c r="I238" s="176">
        <v>750000</v>
      </c>
      <c r="J238" s="147" t="str">
        <f t="shared" si="36"/>
        <v xml:space="preserve"> </v>
      </c>
      <c r="K238" s="176"/>
      <c r="L238" s="176">
        <v>1950000</v>
      </c>
      <c r="M238" s="145">
        <f t="shared" si="54"/>
        <v>1950000</v>
      </c>
      <c r="N238" s="176">
        <v>1950000</v>
      </c>
      <c r="O238" s="133">
        <f t="shared" si="37"/>
        <v>1</v>
      </c>
      <c r="P238" s="176"/>
      <c r="Q238" s="175" t="s">
        <v>1034</v>
      </c>
    </row>
    <row r="239" spans="1:17" ht="15" customHeight="1" x14ac:dyDescent="0.2">
      <c r="A239" s="400" t="s">
        <v>466</v>
      </c>
      <c r="B239" s="401"/>
      <c r="C239" s="5" t="s">
        <v>446</v>
      </c>
      <c r="D239" s="16" t="s">
        <v>899</v>
      </c>
      <c r="E239" s="16"/>
      <c r="F239" s="176">
        <v>0</v>
      </c>
      <c r="G239" s="176"/>
      <c r="H239" s="145">
        <f t="shared" si="51"/>
        <v>0</v>
      </c>
      <c r="I239" s="176"/>
      <c r="J239" s="147" t="str">
        <f t="shared" si="36"/>
        <v xml:space="preserve"> </v>
      </c>
      <c r="K239" s="176"/>
      <c r="L239" s="176"/>
      <c r="M239" s="145">
        <f t="shared" si="54"/>
        <v>0</v>
      </c>
      <c r="N239" s="176"/>
      <c r="O239" s="133" t="str">
        <f t="shared" si="37"/>
        <v xml:space="preserve"> </v>
      </c>
      <c r="P239" s="176"/>
    </row>
    <row r="240" spans="1:17" ht="15" customHeight="1" x14ac:dyDescent="0.2">
      <c r="A240" s="400" t="s">
        <v>467</v>
      </c>
      <c r="B240" s="401"/>
      <c r="C240" s="3" t="s">
        <v>448</v>
      </c>
      <c r="D240" s="14" t="s">
        <v>899</v>
      </c>
      <c r="E240" s="16"/>
      <c r="F240" s="176">
        <v>0</v>
      </c>
      <c r="G240" s="176"/>
      <c r="H240" s="145">
        <f t="shared" si="51"/>
        <v>0</v>
      </c>
      <c r="I240" s="176"/>
      <c r="J240" s="147" t="str">
        <f t="shared" si="36"/>
        <v xml:space="preserve"> </v>
      </c>
      <c r="K240" s="176"/>
      <c r="L240" s="176"/>
      <c r="M240" s="145">
        <f t="shared" si="54"/>
        <v>0</v>
      </c>
      <c r="N240" s="176"/>
      <c r="O240" s="133" t="str">
        <f t="shared" si="37"/>
        <v xml:space="preserve"> </v>
      </c>
      <c r="P240" s="176"/>
    </row>
    <row r="241" spans="1:16" ht="15" customHeight="1" x14ac:dyDescent="0.2">
      <c r="A241" s="400" t="s">
        <v>468</v>
      </c>
      <c r="B241" s="401"/>
      <c r="C241" s="3" t="s">
        <v>450</v>
      </c>
      <c r="D241" s="16" t="s">
        <v>899</v>
      </c>
      <c r="E241" s="16"/>
      <c r="F241" s="176">
        <v>0</v>
      </c>
      <c r="G241" s="176"/>
      <c r="H241" s="145">
        <f t="shared" si="51"/>
        <v>0</v>
      </c>
      <c r="I241" s="176"/>
      <c r="J241" s="147" t="str">
        <f t="shared" si="36"/>
        <v xml:space="preserve"> </v>
      </c>
      <c r="K241" s="176"/>
      <c r="L241" s="176"/>
      <c r="M241" s="145">
        <f t="shared" si="54"/>
        <v>0</v>
      </c>
      <c r="N241" s="176"/>
      <c r="O241" s="133" t="str">
        <f t="shared" si="37"/>
        <v xml:space="preserve"> </v>
      </c>
      <c r="P241" s="176"/>
    </row>
    <row r="242" spans="1:16" ht="25.5" customHeight="1" x14ac:dyDescent="0.2">
      <c r="A242" s="400" t="s">
        <v>469</v>
      </c>
      <c r="B242" s="401"/>
      <c r="C242" s="3" t="s">
        <v>452</v>
      </c>
      <c r="D242" s="14" t="s">
        <v>899</v>
      </c>
      <c r="E242" s="16"/>
      <c r="F242" s="176">
        <v>0</v>
      </c>
      <c r="G242" s="176"/>
      <c r="H242" s="145">
        <f t="shared" si="51"/>
        <v>0</v>
      </c>
      <c r="I242" s="176"/>
      <c r="J242" s="147" t="str">
        <f t="shared" si="36"/>
        <v xml:space="preserve"> </v>
      </c>
      <c r="K242" s="176"/>
      <c r="L242" s="176"/>
      <c r="M242" s="145">
        <f t="shared" si="54"/>
        <v>0</v>
      </c>
      <c r="N242" s="176"/>
      <c r="O242" s="133" t="str">
        <f t="shared" si="37"/>
        <v xml:space="preserve"> </v>
      </c>
      <c r="P242" s="176"/>
    </row>
    <row r="243" spans="1:16" x14ac:dyDescent="0.2">
      <c r="A243" s="400" t="s">
        <v>470</v>
      </c>
      <c r="B243" s="401"/>
      <c r="C243" s="5" t="s">
        <v>454</v>
      </c>
      <c r="D243" s="16" t="s">
        <v>899</v>
      </c>
      <c r="E243" s="16"/>
      <c r="F243" s="176">
        <v>0</v>
      </c>
      <c r="G243" s="176"/>
      <c r="H243" s="145">
        <f t="shared" si="51"/>
        <v>0</v>
      </c>
      <c r="I243" s="176">
        <v>165000</v>
      </c>
      <c r="J243" s="147" t="str">
        <f t="shared" si="36"/>
        <v xml:space="preserve"> </v>
      </c>
      <c r="K243" s="176">
        <v>180000</v>
      </c>
      <c r="L243" s="176"/>
      <c r="M243" s="145">
        <f t="shared" si="54"/>
        <v>180000</v>
      </c>
      <c r="N243" s="176">
        <v>135000</v>
      </c>
      <c r="O243" s="133">
        <f t="shared" si="37"/>
        <v>0.75</v>
      </c>
      <c r="P243" s="176">
        <v>180000</v>
      </c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76">
        <v>0</v>
      </c>
      <c r="G244" s="176"/>
      <c r="H244" s="145">
        <f t="shared" si="51"/>
        <v>0</v>
      </c>
      <c r="I244" s="176"/>
      <c r="J244" s="147" t="str">
        <f t="shared" si="36"/>
        <v xml:space="preserve"> </v>
      </c>
      <c r="K244" s="176"/>
      <c r="L244" s="176"/>
      <c r="M244" s="145">
        <f t="shared" si="54"/>
        <v>0</v>
      </c>
      <c r="N244" s="176"/>
      <c r="O244" s="133" t="str">
        <f t="shared" si="37"/>
        <v xml:space="preserve"> </v>
      </c>
      <c r="P244" s="176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76">
        <v>0</v>
      </c>
      <c r="G245" s="176"/>
      <c r="H245" s="145">
        <f t="shared" si="51"/>
        <v>0</v>
      </c>
      <c r="I245" s="176"/>
      <c r="J245" s="147" t="str">
        <f t="shared" si="36"/>
        <v xml:space="preserve"> </v>
      </c>
      <c r="K245" s="176"/>
      <c r="L245" s="176"/>
      <c r="M245" s="145">
        <f t="shared" si="54"/>
        <v>0</v>
      </c>
      <c r="N245" s="176"/>
      <c r="O245" s="133" t="str">
        <f t="shared" si="37"/>
        <v xml:space="preserve"> </v>
      </c>
      <c r="P245" s="176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76">
        <v>0</v>
      </c>
      <c r="G246" s="176"/>
      <c r="H246" s="145">
        <f t="shared" si="51"/>
        <v>0</v>
      </c>
      <c r="I246" s="176"/>
      <c r="J246" s="147" t="str">
        <f t="shared" si="36"/>
        <v xml:space="preserve"> </v>
      </c>
      <c r="K246" s="176"/>
      <c r="L246" s="176"/>
      <c r="M246" s="145">
        <f t="shared" si="54"/>
        <v>0</v>
      </c>
      <c r="N246" s="176"/>
      <c r="O246" s="133" t="str">
        <f t="shared" si="37"/>
        <v xml:space="preserve"> </v>
      </c>
      <c r="P246" s="176"/>
    </row>
    <row r="247" spans="1:16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6">
        <v>120</v>
      </c>
      <c r="G247" s="146">
        <f t="shared" ref="G247:M247" si="55">G224+G225+G236</f>
        <v>30</v>
      </c>
      <c r="H247" s="146">
        <f t="shared" si="55"/>
        <v>150</v>
      </c>
      <c r="I247" s="146">
        <f>I224+I225+I236</f>
        <v>915000</v>
      </c>
      <c r="J247" s="146" t="e">
        <f t="shared" si="55"/>
        <v>#VALUE!</v>
      </c>
      <c r="K247" s="146">
        <f>K224+K225+K236</f>
        <v>180000</v>
      </c>
      <c r="L247" s="146">
        <f t="shared" si="55"/>
        <v>1950000</v>
      </c>
      <c r="M247" s="146">
        <f t="shared" si="55"/>
        <v>2130000</v>
      </c>
      <c r="N247" s="146">
        <f>N224+N225+N236</f>
        <v>2085000</v>
      </c>
      <c r="O247" s="133">
        <f t="shared" si="37"/>
        <v>0.97887323943661975</v>
      </c>
      <c r="P247" s="146">
        <f>P224+P225+P236</f>
        <v>180000</v>
      </c>
    </row>
    <row r="248" spans="1:16" ht="25.5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76">
        <v>0</v>
      </c>
      <c r="G248" s="176"/>
      <c r="H248" s="145">
        <f t="shared" ref="H248:H264" si="56">SUM(F248:G248)</f>
        <v>0</v>
      </c>
      <c r="I248" s="176"/>
      <c r="J248" s="147" t="str">
        <f t="shared" si="36"/>
        <v xml:space="preserve"> </v>
      </c>
      <c r="K248" s="176"/>
      <c r="L248" s="176"/>
      <c r="M248" s="145">
        <f t="shared" si="54"/>
        <v>0</v>
      </c>
      <c r="N248" s="176"/>
      <c r="O248" s="133" t="str">
        <f t="shared" si="37"/>
        <v xml:space="preserve"> </v>
      </c>
      <c r="P248" s="176"/>
    </row>
    <row r="249" spans="1:16" ht="25.5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76">
        <v>0</v>
      </c>
      <c r="G249" s="176"/>
      <c r="H249" s="145">
        <f t="shared" si="56"/>
        <v>0</v>
      </c>
      <c r="I249" s="176"/>
      <c r="J249" s="147" t="str">
        <f t="shared" si="36"/>
        <v xml:space="preserve"> </v>
      </c>
      <c r="K249" s="176"/>
      <c r="L249" s="176"/>
      <c r="M249" s="145">
        <f t="shared" si="54"/>
        <v>0</v>
      </c>
      <c r="N249" s="176"/>
      <c r="O249" s="133" t="str">
        <f t="shared" si="37"/>
        <v xml:space="preserve"> </v>
      </c>
      <c r="P249" s="176"/>
    </row>
    <row r="250" spans="1:16" ht="15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76">
        <v>0</v>
      </c>
      <c r="G250" s="176"/>
      <c r="H250" s="145">
        <f t="shared" si="56"/>
        <v>0</v>
      </c>
      <c r="I250" s="176"/>
      <c r="J250" s="147" t="str">
        <f t="shared" si="36"/>
        <v xml:space="preserve"> </v>
      </c>
      <c r="K250" s="176"/>
      <c r="L250" s="176"/>
      <c r="M250" s="145">
        <f t="shared" si="54"/>
        <v>0</v>
      </c>
      <c r="N250" s="176"/>
      <c r="O250" s="133" t="str">
        <f t="shared" si="37"/>
        <v xml:space="preserve"> </v>
      </c>
      <c r="P250" s="176"/>
    </row>
    <row r="251" spans="1:16" ht="15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76">
        <v>0</v>
      </c>
      <c r="G251" s="176"/>
      <c r="H251" s="145">
        <f t="shared" si="56"/>
        <v>0</v>
      </c>
      <c r="I251" s="176"/>
      <c r="J251" s="147" t="str">
        <f t="shared" si="36"/>
        <v xml:space="preserve"> </v>
      </c>
      <c r="K251" s="176"/>
      <c r="L251" s="176"/>
      <c r="M251" s="145">
        <f t="shared" si="54"/>
        <v>0</v>
      </c>
      <c r="N251" s="176"/>
      <c r="O251" s="133" t="str">
        <f t="shared" si="37"/>
        <v xml:space="preserve"> </v>
      </c>
      <c r="P251" s="176"/>
    </row>
    <row r="252" spans="1:16" ht="15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76">
        <v>0</v>
      </c>
      <c r="G252" s="176"/>
      <c r="H252" s="145">
        <f t="shared" si="56"/>
        <v>0</v>
      </c>
      <c r="I252" s="176"/>
      <c r="J252" s="147" t="str">
        <f t="shared" si="36"/>
        <v xml:space="preserve"> </v>
      </c>
      <c r="K252" s="176"/>
      <c r="L252" s="176"/>
      <c r="M252" s="145">
        <f t="shared" si="54"/>
        <v>0</v>
      </c>
      <c r="N252" s="176"/>
      <c r="O252" s="133" t="str">
        <f t="shared" si="37"/>
        <v xml:space="preserve"> </v>
      </c>
      <c r="P252" s="176"/>
    </row>
    <row r="253" spans="1:16" ht="15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76">
        <v>0</v>
      </c>
      <c r="G253" s="176"/>
      <c r="H253" s="145">
        <f t="shared" si="56"/>
        <v>0</v>
      </c>
      <c r="I253" s="176"/>
      <c r="J253" s="147" t="str">
        <f t="shared" si="36"/>
        <v xml:space="preserve"> </v>
      </c>
      <c r="K253" s="176"/>
      <c r="L253" s="176"/>
      <c r="M253" s="145">
        <f t="shared" si="54"/>
        <v>0</v>
      </c>
      <c r="N253" s="176"/>
      <c r="O253" s="133" t="str">
        <f t="shared" si="37"/>
        <v xml:space="preserve"> </v>
      </c>
      <c r="P253" s="176"/>
    </row>
    <row r="254" spans="1:16" ht="15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76">
        <v>0</v>
      </c>
      <c r="G254" s="176"/>
      <c r="H254" s="145">
        <f t="shared" si="56"/>
        <v>0</v>
      </c>
      <c r="I254" s="176"/>
      <c r="J254" s="147" t="str">
        <f t="shared" si="36"/>
        <v xml:space="preserve"> </v>
      </c>
      <c r="K254" s="176"/>
      <c r="L254" s="176"/>
      <c r="M254" s="145">
        <f t="shared" si="54"/>
        <v>0</v>
      </c>
      <c r="N254" s="176"/>
      <c r="O254" s="133" t="str">
        <f t="shared" si="37"/>
        <v xml:space="preserve"> </v>
      </c>
      <c r="P254" s="176"/>
    </row>
    <row r="255" spans="1:16" ht="25.5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76">
        <v>0</v>
      </c>
      <c r="G255" s="176"/>
      <c r="H255" s="145">
        <f t="shared" si="56"/>
        <v>0</v>
      </c>
      <c r="I255" s="176"/>
      <c r="J255" s="147" t="str">
        <f t="shared" si="36"/>
        <v xml:space="preserve"> </v>
      </c>
      <c r="K255" s="176"/>
      <c r="L255" s="176"/>
      <c r="M255" s="145">
        <f t="shared" si="54"/>
        <v>0</v>
      </c>
      <c r="N255" s="176"/>
      <c r="O255" s="133" t="str">
        <f t="shared" si="37"/>
        <v xml:space="preserve"> </v>
      </c>
      <c r="P255" s="176"/>
    </row>
    <row r="256" spans="1:16" ht="15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76">
        <v>0</v>
      </c>
      <c r="G256" s="176"/>
      <c r="H256" s="145">
        <f t="shared" si="56"/>
        <v>0</v>
      </c>
      <c r="I256" s="176"/>
      <c r="J256" s="147" t="str">
        <f t="shared" si="36"/>
        <v xml:space="preserve"> </v>
      </c>
      <c r="K256" s="176"/>
      <c r="L256" s="176"/>
      <c r="M256" s="145">
        <f t="shared" si="54"/>
        <v>0</v>
      </c>
      <c r="N256" s="176"/>
      <c r="O256" s="133" t="str">
        <f t="shared" si="37"/>
        <v xml:space="preserve"> </v>
      </c>
      <c r="P256" s="176"/>
    </row>
    <row r="257" spans="1:17" ht="15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76">
        <v>0</v>
      </c>
      <c r="G257" s="176"/>
      <c r="H257" s="145">
        <f t="shared" si="56"/>
        <v>0</v>
      </c>
      <c r="I257" s="176"/>
      <c r="J257" s="147" t="str">
        <f t="shared" si="36"/>
        <v xml:space="preserve"> </v>
      </c>
      <c r="K257" s="176"/>
      <c r="L257" s="176"/>
      <c r="M257" s="145">
        <f t="shared" si="54"/>
        <v>0</v>
      </c>
      <c r="N257" s="176"/>
      <c r="O257" s="133" t="str">
        <f t="shared" si="37"/>
        <v xml:space="preserve"> </v>
      </c>
      <c r="P257" s="176"/>
    </row>
    <row r="258" spans="1:17" ht="15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76">
        <v>0</v>
      </c>
      <c r="G258" s="176"/>
      <c r="H258" s="145">
        <f t="shared" si="56"/>
        <v>0</v>
      </c>
      <c r="I258" s="176"/>
      <c r="J258" s="147" t="str">
        <f t="shared" si="36"/>
        <v xml:space="preserve"> </v>
      </c>
      <c r="K258" s="176"/>
      <c r="L258" s="176"/>
      <c r="M258" s="145">
        <f t="shared" si="54"/>
        <v>0</v>
      </c>
      <c r="N258" s="176"/>
      <c r="O258" s="133" t="str">
        <f t="shared" si="37"/>
        <v xml:space="preserve"> </v>
      </c>
      <c r="P258" s="176"/>
    </row>
    <row r="259" spans="1:17" ht="15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76">
        <v>0</v>
      </c>
      <c r="G259" s="176"/>
      <c r="H259" s="145">
        <f t="shared" si="56"/>
        <v>0</v>
      </c>
      <c r="I259" s="176"/>
      <c r="J259" s="147" t="str">
        <f t="shared" si="36"/>
        <v xml:space="preserve"> </v>
      </c>
      <c r="K259" s="176"/>
      <c r="L259" s="176"/>
      <c r="M259" s="145">
        <f t="shared" si="54"/>
        <v>0</v>
      </c>
      <c r="N259" s="176"/>
      <c r="O259" s="133" t="str">
        <f t="shared" si="37"/>
        <v xml:space="preserve"> </v>
      </c>
      <c r="P259" s="176"/>
    </row>
    <row r="260" spans="1:17" ht="15" customHeight="1" x14ac:dyDescent="0.2">
      <c r="A260" s="400" t="s">
        <v>493</v>
      </c>
      <c r="B260" s="401"/>
      <c r="C260" s="5" t="s">
        <v>494</v>
      </c>
      <c r="D260" s="14" t="s">
        <v>1014</v>
      </c>
      <c r="E260" s="14"/>
      <c r="F260" s="176">
        <v>0</v>
      </c>
      <c r="G260" s="176"/>
      <c r="H260" s="145">
        <f t="shared" si="56"/>
        <v>0</v>
      </c>
      <c r="I260" s="176">
        <f>SUM(I261:I270)</f>
        <v>301307</v>
      </c>
      <c r="J260" s="147" t="str">
        <f t="shared" si="36"/>
        <v xml:space="preserve"> </v>
      </c>
      <c r="K260" s="176">
        <f>SUM(K261:K270)</f>
        <v>0</v>
      </c>
      <c r="L260" s="176">
        <f>SUM(L261:L270)</f>
        <v>0</v>
      </c>
      <c r="M260" s="145">
        <f t="shared" si="54"/>
        <v>0</v>
      </c>
      <c r="N260" s="176">
        <f>SUM(N261:N270)</f>
        <v>0</v>
      </c>
      <c r="O260" s="133" t="str">
        <f t="shared" si="37"/>
        <v xml:space="preserve"> </v>
      </c>
      <c r="P260" s="176">
        <f>SUM(P261:P270)</f>
        <v>0</v>
      </c>
      <c r="Q260" s="175" t="s">
        <v>1016</v>
      </c>
    </row>
    <row r="261" spans="1:17" ht="15" customHeight="1" x14ac:dyDescent="0.2">
      <c r="A261" s="400" t="s">
        <v>496</v>
      </c>
      <c r="B261" s="401"/>
      <c r="C261" s="5" t="s">
        <v>442</v>
      </c>
      <c r="D261" s="16" t="s">
        <v>1014</v>
      </c>
      <c r="E261" s="16"/>
      <c r="F261" s="176">
        <v>0</v>
      </c>
      <c r="G261" s="176"/>
      <c r="H261" s="145">
        <f t="shared" si="56"/>
        <v>0</v>
      </c>
      <c r="I261" s="176"/>
      <c r="J261" s="147" t="str">
        <f t="shared" si="36"/>
        <v xml:space="preserve"> </v>
      </c>
      <c r="K261" s="176"/>
      <c r="L261" s="176"/>
      <c r="M261" s="145">
        <f t="shared" si="54"/>
        <v>0</v>
      </c>
      <c r="N261" s="176"/>
      <c r="O261" s="133" t="str">
        <f t="shared" si="37"/>
        <v xml:space="preserve"> </v>
      </c>
      <c r="P261" s="176"/>
    </row>
    <row r="262" spans="1:17" ht="15" customHeight="1" x14ac:dyDescent="0.2">
      <c r="A262" s="400" t="s">
        <v>497</v>
      </c>
      <c r="B262" s="401"/>
      <c r="C262" s="5" t="s">
        <v>444</v>
      </c>
      <c r="D262" s="14" t="s">
        <v>1014</v>
      </c>
      <c r="E262" s="16"/>
      <c r="F262" s="176">
        <v>0</v>
      </c>
      <c r="G262" s="176"/>
      <c r="H262" s="145">
        <f t="shared" si="56"/>
        <v>0</v>
      </c>
      <c r="I262" s="176"/>
      <c r="J262" s="147" t="str">
        <f t="shared" si="36"/>
        <v xml:space="preserve"> </v>
      </c>
      <c r="K262" s="176"/>
      <c r="L262" s="176"/>
      <c r="M262" s="145">
        <f t="shared" si="54"/>
        <v>0</v>
      </c>
      <c r="N262" s="176"/>
      <c r="O262" s="133" t="str">
        <f t="shared" si="37"/>
        <v xml:space="preserve"> </v>
      </c>
      <c r="P262" s="176"/>
    </row>
    <row r="263" spans="1:17" ht="15" customHeight="1" x14ac:dyDescent="0.2">
      <c r="A263" s="400" t="s">
        <v>498</v>
      </c>
      <c r="B263" s="401"/>
      <c r="C263" s="5" t="s">
        <v>446</v>
      </c>
      <c r="D263" s="16" t="s">
        <v>1014</v>
      </c>
      <c r="E263" s="16"/>
      <c r="F263" s="176">
        <v>0</v>
      </c>
      <c r="G263" s="176"/>
      <c r="H263" s="145">
        <f t="shared" si="56"/>
        <v>0</v>
      </c>
      <c r="I263" s="176"/>
      <c r="J263" s="147" t="str">
        <f t="shared" si="36"/>
        <v xml:space="preserve"> </v>
      </c>
      <c r="K263" s="176"/>
      <c r="L263" s="176"/>
      <c r="M263" s="145">
        <f t="shared" si="54"/>
        <v>0</v>
      </c>
      <c r="N263" s="176"/>
      <c r="O263" s="133" t="str">
        <f t="shared" si="37"/>
        <v xml:space="preserve"> </v>
      </c>
      <c r="P263" s="176"/>
    </row>
    <row r="264" spans="1:17" ht="15" customHeight="1" x14ac:dyDescent="0.2">
      <c r="A264" s="400" t="s">
        <v>499</v>
      </c>
      <c r="B264" s="401"/>
      <c r="C264" s="3" t="s">
        <v>448</v>
      </c>
      <c r="D264" s="14" t="s">
        <v>1014</v>
      </c>
      <c r="E264" s="16"/>
      <c r="F264" s="176">
        <v>0</v>
      </c>
      <c r="G264" s="176"/>
      <c r="H264" s="145">
        <f t="shared" si="56"/>
        <v>0</v>
      </c>
      <c r="I264" s="176"/>
      <c r="J264" s="147" t="str">
        <f t="shared" ref="J264:J272" si="57">IF(H264=0," ",I264/H264)</f>
        <v xml:space="preserve"> </v>
      </c>
      <c r="K264" s="176"/>
      <c r="L264" s="176"/>
      <c r="M264" s="145">
        <f t="shared" si="54"/>
        <v>0</v>
      </c>
      <c r="N264" s="176"/>
      <c r="O264" s="133" t="str">
        <f t="shared" ref="O264:O276" si="58">IF(M264=0," ",N264/M264)</f>
        <v xml:space="preserve"> </v>
      </c>
      <c r="P264" s="176"/>
    </row>
    <row r="265" spans="1:17" ht="15" customHeight="1" x14ac:dyDescent="0.2">
      <c r="A265" s="400" t="s">
        <v>500</v>
      </c>
      <c r="B265" s="401"/>
      <c r="C265" s="3" t="s">
        <v>450</v>
      </c>
      <c r="D265" s="16" t="s">
        <v>1014</v>
      </c>
      <c r="E265" s="16"/>
      <c r="F265" s="176">
        <v>0</v>
      </c>
      <c r="G265" s="176"/>
      <c r="H265" s="145">
        <f t="shared" ref="H265:H271" si="59">SUM(F265:G265)</f>
        <v>0</v>
      </c>
      <c r="I265" s="176"/>
      <c r="J265" s="147" t="str">
        <f t="shared" si="57"/>
        <v xml:space="preserve"> </v>
      </c>
      <c r="K265" s="176"/>
      <c r="L265" s="176"/>
      <c r="M265" s="145">
        <f t="shared" ref="M265:M271" si="60">SUM(K265:L265)</f>
        <v>0</v>
      </c>
      <c r="N265" s="176"/>
      <c r="O265" s="133" t="str">
        <f t="shared" si="58"/>
        <v xml:space="preserve"> </v>
      </c>
      <c r="P265" s="176"/>
    </row>
    <row r="266" spans="1:17" ht="25.5" customHeight="1" x14ac:dyDescent="0.2">
      <c r="A266" s="400" t="s">
        <v>501</v>
      </c>
      <c r="B266" s="401"/>
      <c r="C266" s="3" t="s">
        <v>452</v>
      </c>
      <c r="D266" s="14" t="s">
        <v>1014</v>
      </c>
      <c r="E266" s="16"/>
      <c r="F266" s="176">
        <v>0</v>
      </c>
      <c r="G266" s="176"/>
      <c r="H266" s="145">
        <f t="shared" si="59"/>
        <v>0</v>
      </c>
      <c r="I266" s="176"/>
      <c r="J266" s="147" t="str">
        <f t="shared" si="57"/>
        <v xml:space="preserve"> </v>
      </c>
      <c r="K266" s="176"/>
      <c r="L266" s="176"/>
      <c r="M266" s="145">
        <f t="shared" si="60"/>
        <v>0</v>
      </c>
      <c r="N266" s="176"/>
      <c r="O266" s="133" t="str">
        <f t="shared" si="58"/>
        <v xml:space="preserve"> </v>
      </c>
      <c r="P266" s="176"/>
    </row>
    <row r="267" spans="1:17" ht="15" customHeight="1" x14ac:dyDescent="0.2">
      <c r="A267" s="400" t="s">
        <v>502</v>
      </c>
      <c r="B267" s="401"/>
      <c r="C267" s="5" t="s">
        <v>454</v>
      </c>
      <c r="D267" s="16" t="s">
        <v>1014</v>
      </c>
      <c r="E267" s="16"/>
      <c r="F267" s="176">
        <v>0</v>
      </c>
      <c r="G267" s="176"/>
      <c r="H267" s="145">
        <f t="shared" si="59"/>
        <v>0</v>
      </c>
      <c r="I267" s="176">
        <v>301307</v>
      </c>
      <c r="J267" s="147" t="str">
        <f t="shared" si="57"/>
        <v xml:space="preserve"> </v>
      </c>
      <c r="K267" s="176">
        <v>0</v>
      </c>
      <c r="L267" s="176"/>
      <c r="M267" s="145">
        <f t="shared" si="60"/>
        <v>0</v>
      </c>
      <c r="N267" s="176"/>
      <c r="O267" s="133" t="str">
        <f t="shared" si="58"/>
        <v xml:space="preserve"> </v>
      </c>
      <c r="P267" s="176">
        <v>0</v>
      </c>
      <c r="Q267" s="175" t="s">
        <v>1035</v>
      </c>
    </row>
    <row r="268" spans="1:17" ht="15" customHeight="1" x14ac:dyDescent="0.2">
      <c r="A268" s="400" t="s">
        <v>503</v>
      </c>
      <c r="B268" s="401"/>
      <c r="C268" s="5" t="s">
        <v>456</v>
      </c>
      <c r="D268" s="14" t="s">
        <v>1014</v>
      </c>
      <c r="E268" s="16"/>
      <c r="F268" s="176">
        <v>0</v>
      </c>
      <c r="G268" s="176"/>
      <c r="H268" s="145">
        <f t="shared" si="59"/>
        <v>0</v>
      </c>
      <c r="I268" s="176"/>
      <c r="J268" s="147" t="str">
        <f t="shared" si="57"/>
        <v xml:space="preserve"> </v>
      </c>
      <c r="K268" s="176"/>
      <c r="L268" s="176"/>
      <c r="M268" s="145">
        <f t="shared" si="60"/>
        <v>0</v>
      </c>
      <c r="N268" s="176"/>
      <c r="O268" s="133" t="str">
        <f t="shared" si="58"/>
        <v xml:space="preserve"> </v>
      </c>
      <c r="P268" s="176"/>
    </row>
    <row r="269" spans="1:17" ht="15" customHeight="1" x14ac:dyDescent="0.2">
      <c r="A269" s="400" t="s">
        <v>504</v>
      </c>
      <c r="B269" s="401"/>
      <c r="C269" s="5" t="s">
        <v>458</v>
      </c>
      <c r="D269" s="16" t="s">
        <v>1014</v>
      </c>
      <c r="E269" s="16"/>
      <c r="F269" s="176">
        <v>0</v>
      </c>
      <c r="G269" s="176"/>
      <c r="H269" s="145">
        <f t="shared" si="59"/>
        <v>0</v>
      </c>
      <c r="I269" s="176"/>
      <c r="J269" s="147" t="str">
        <f t="shared" si="57"/>
        <v xml:space="preserve"> </v>
      </c>
      <c r="K269" s="176"/>
      <c r="L269" s="176"/>
      <c r="M269" s="145">
        <f t="shared" si="60"/>
        <v>0</v>
      </c>
      <c r="N269" s="176"/>
      <c r="O269" s="133" t="str">
        <f t="shared" si="58"/>
        <v xml:space="preserve"> </v>
      </c>
      <c r="P269" s="176"/>
    </row>
    <row r="270" spans="1:17" ht="15" customHeight="1" x14ac:dyDescent="0.2">
      <c r="A270" s="400" t="s">
        <v>505</v>
      </c>
      <c r="B270" s="401"/>
      <c r="C270" s="5" t="s">
        <v>460</v>
      </c>
      <c r="D270" s="14" t="s">
        <v>1014</v>
      </c>
      <c r="E270" s="16"/>
      <c r="F270" s="176">
        <v>0</v>
      </c>
      <c r="G270" s="176"/>
      <c r="H270" s="145">
        <f t="shared" si="59"/>
        <v>0</v>
      </c>
      <c r="I270" s="176"/>
      <c r="J270" s="147" t="str">
        <f t="shared" si="57"/>
        <v xml:space="preserve"> </v>
      </c>
      <c r="K270" s="176"/>
      <c r="L270" s="176"/>
      <c r="M270" s="145">
        <f t="shared" si="60"/>
        <v>0</v>
      </c>
      <c r="N270" s="176"/>
      <c r="O270" s="133" t="str">
        <f t="shared" si="58"/>
        <v xml:space="preserve"> </v>
      </c>
      <c r="P270" s="176"/>
    </row>
    <row r="271" spans="1:17" ht="15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76">
        <v>0</v>
      </c>
      <c r="G271" s="176"/>
      <c r="H271" s="145">
        <f t="shared" si="59"/>
        <v>0</v>
      </c>
      <c r="I271" s="176">
        <f>I248+I249+I260</f>
        <v>301307</v>
      </c>
      <c r="J271" s="147" t="str">
        <f t="shared" si="57"/>
        <v xml:space="preserve"> </v>
      </c>
      <c r="K271" s="176">
        <f>K260</f>
        <v>0</v>
      </c>
      <c r="L271" s="176">
        <f>L248+L249+L260</f>
        <v>0</v>
      </c>
      <c r="M271" s="145">
        <f t="shared" si="60"/>
        <v>0</v>
      </c>
      <c r="N271" s="176">
        <f>N248+N249+N260</f>
        <v>0</v>
      </c>
      <c r="O271" s="133" t="str">
        <f t="shared" si="58"/>
        <v xml:space="preserve"> </v>
      </c>
      <c r="P271" s="176">
        <f>P260</f>
        <v>0</v>
      </c>
    </row>
    <row r="272" spans="1:17" ht="26.25" customHeight="1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6">
        <v>4296</v>
      </c>
      <c r="G272" s="146">
        <f>G50+G86+G184+G214+G223+G247+G271</f>
        <v>330</v>
      </c>
      <c r="H272" s="146">
        <f>H50+H86+H184+H214+H223+H247+H271</f>
        <v>8442</v>
      </c>
      <c r="I272" s="146">
        <f>I50+I86+I184+I214+I223+I247+I271</f>
        <v>10988097</v>
      </c>
      <c r="J272" s="147">
        <f t="shared" si="57"/>
        <v>1301.5987917555083</v>
      </c>
      <c r="K272" s="146">
        <f>K50+K86+K184+K214+K223+K247+K271</f>
        <v>5219660</v>
      </c>
      <c r="L272" s="146">
        <f>L50+L86+L184+L214+L223+L247+L271</f>
        <v>857990</v>
      </c>
      <c r="M272" s="146">
        <f>M50+M86+M184+M214+M223+M247+M271</f>
        <v>6077650</v>
      </c>
      <c r="N272" s="146">
        <f>N50+N86+N184+N214+N223+N247+N271</f>
        <v>3163126</v>
      </c>
      <c r="O272" s="133">
        <f t="shared" si="58"/>
        <v>0.520452148445534</v>
      </c>
      <c r="P272" s="146">
        <f>P50+P86+P184+P214+P223+P247+P271</f>
        <v>5219660</v>
      </c>
    </row>
    <row r="273" spans="1:17" ht="26.25" customHeight="1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4"/>
      <c r="G273" s="204"/>
      <c r="H273" s="204"/>
      <c r="I273" s="146">
        <v>14204220</v>
      </c>
      <c r="J273" s="147"/>
      <c r="K273" s="146">
        <f>831410+1451233+393120-1000000+300000+200000</f>
        <v>2175763</v>
      </c>
      <c r="L273" s="146">
        <f>-1121167+3152495-1338191-1850</f>
        <v>691287</v>
      </c>
      <c r="M273" s="146">
        <f>SUM(K273:L273)</f>
        <v>2867050</v>
      </c>
      <c r="N273" s="146">
        <v>2867050</v>
      </c>
      <c r="O273" s="133">
        <f t="shared" si="58"/>
        <v>1</v>
      </c>
      <c r="P273" s="146">
        <f>831410+1451233+393120-1000000+300000+200000</f>
        <v>2175763</v>
      </c>
    </row>
    <row r="274" spans="1:17" ht="26.25" customHeight="1" x14ac:dyDescent="0.2">
      <c r="A274" s="222">
        <v>267</v>
      </c>
      <c r="B274" s="222"/>
      <c r="C274" s="42" t="s">
        <v>891</v>
      </c>
      <c r="D274" s="15" t="s">
        <v>892</v>
      </c>
      <c r="E274" s="203"/>
      <c r="F274" s="204"/>
      <c r="G274" s="204"/>
      <c r="H274" s="204"/>
      <c r="I274" s="146">
        <v>1357685</v>
      </c>
      <c r="J274" s="147"/>
      <c r="K274" s="146">
        <v>0</v>
      </c>
      <c r="L274" s="146">
        <v>542875</v>
      </c>
      <c r="M274" s="146">
        <f>SUM(K274:L274)</f>
        <v>542875</v>
      </c>
      <c r="N274" s="146">
        <v>542875</v>
      </c>
      <c r="O274" s="133">
        <f t="shared" si="58"/>
        <v>1</v>
      </c>
      <c r="P274" s="146">
        <v>0</v>
      </c>
    </row>
    <row r="275" spans="1:17" ht="26.25" customHeight="1" x14ac:dyDescent="0.2">
      <c r="A275" s="384">
        <v>268</v>
      </c>
      <c r="B275" s="384"/>
      <c r="C275" s="42" t="s">
        <v>883</v>
      </c>
      <c r="D275" s="15" t="s">
        <v>884</v>
      </c>
      <c r="E275" s="203"/>
      <c r="F275" s="204"/>
      <c r="G275" s="204"/>
      <c r="H275" s="204"/>
      <c r="I275" s="146">
        <f t="shared" ref="I275" si="61">SUM(I273:I274)</f>
        <v>15561905</v>
      </c>
      <c r="J275" s="146">
        <f t="shared" ref="J275:N275" si="62">SUM(J273:J274)</f>
        <v>0</v>
      </c>
      <c r="K275" s="146">
        <f t="shared" si="62"/>
        <v>2175763</v>
      </c>
      <c r="L275" s="146">
        <f t="shared" si="62"/>
        <v>1234162</v>
      </c>
      <c r="M275" s="146">
        <f t="shared" si="62"/>
        <v>3409925</v>
      </c>
      <c r="N275" s="146">
        <f t="shared" si="62"/>
        <v>3409925</v>
      </c>
      <c r="O275" s="133">
        <f t="shared" si="58"/>
        <v>1</v>
      </c>
      <c r="P275" s="146">
        <f t="shared" ref="P275" si="63">SUM(P273:P274)</f>
        <v>2175763</v>
      </c>
    </row>
    <row r="276" spans="1:17" ht="26.25" customHeight="1" x14ac:dyDescent="0.2">
      <c r="A276" s="384">
        <v>269</v>
      </c>
      <c r="B276" s="384"/>
      <c r="C276" s="42" t="s">
        <v>885</v>
      </c>
      <c r="D276" s="15" t="s">
        <v>886</v>
      </c>
      <c r="E276" s="203"/>
      <c r="F276" s="204"/>
      <c r="G276" s="204"/>
      <c r="H276" s="204"/>
      <c r="I276" s="146">
        <f t="shared" ref="I276" si="64">I272+I275</f>
        <v>26550002</v>
      </c>
      <c r="J276" s="146">
        <f t="shared" ref="J276:N276" si="65">J272+J275</f>
        <v>1301.5987917555083</v>
      </c>
      <c r="K276" s="146">
        <f t="shared" si="65"/>
        <v>7395423</v>
      </c>
      <c r="L276" s="146">
        <f t="shared" si="65"/>
        <v>2092152</v>
      </c>
      <c r="M276" s="146">
        <f t="shared" si="65"/>
        <v>9487575</v>
      </c>
      <c r="N276" s="146">
        <f t="shared" si="65"/>
        <v>6573051</v>
      </c>
      <c r="O276" s="133">
        <f t="shared" si="58"/>
        <v>0.69280622287570848</v>
      </c>
      <c r="P276" s="146">
        <f t="shared" ref="P276" si="66">P272+P275</f>
        <v>7395423</v>
      </c>
    </row>
    <row r="277" spans="1:17" ht="26.25" customHeight="1" x14ac:dyDescent="0.2">
      <c r="A277" s="202"/>
      <c r="B277" s="202"/>
      <c r="C277" s="52"/>
      <c r="D277" s="203"/>
      <c r="E277" s="203"/>
      <c r="F277" s="204"/>
      <c r="G277" s="204"/>
      <c r="H277" s="204"/>
      <c r="I277" s="204"/>
      <c r="J277" s="205"/>
      <c r="K277" s="204"/>
      <c r="L277" s="204"/>
      <c r="M277" s="204"/>
      <c r="N277" s="204"/>
      <c r="O277" s="206"/>
      <c r="P277" s="204"/>
    </row>
    <row r="278" spans="1:17" ht="24.75" customHeight="1" x14ac:dyDescent="0.2">
      <c r="D278" s="417"/>
      <c r="E278" s="417"/>
      <c r="F278" s="417"/>
      <c r="G278" s="417"/>
    </row>
    <row r="279" spans="1:17" ht="25.5" customHeight="1" x14ac:dyDescent="0.2">
      <c r="A279" s="409" t="s">
        <v>0</v>
      </c>
      <c r="B279" s="409"/>
      <c r="C279" s="410" t="s">
        <v>833</v>
      </c>
      <c r="D279" s="412" t="s">
        <v>2</v>
      </c>
      <c r="E279" s="247"/>
      <c r="F279" s="407" t="s">
        <v>862</v>
      </c>
      <c r="G279" s="409" t="s">
        <v>851</v>
      </c>
      <c r="H279" s="409" t="s">
        <v>863</v>
      </c>
      <c r="I279" s="407" t="s">
        <v>1025</v>
      </c>
      <c r="J279" s="407" t="s">
        <v>856</v>
      </c>
      <c r="K279" s="407" t="s">
        <v>1026</v>
      </c>
      <c r="L279" s="409" t="s">
        <v>851</v>
      </c>
      <c r="M279" s="409" t="s">
        <v>1062</v>
      </c>
      <c r="N279" s="407" t="s">
        <v>1063</v>
      </c>
      <c r="O279" s="407" t="s">
        <v>856</v>
      </c>
      <c r="P279" s="407" t="s">
        <v>1026</v>
      </c>
    </row>
    <row r="280" spans="1:17" x14ac:dyDescent="0.2">
      <c r="A280" s="409"/>
      <c r="B280" s="409"/>
      <c r="C280" s="411"/>
      <c r="D280" s="413"/>
      <c r="E280" s="248"/>
      <c r="F280" s="408"/>
      <c r="G280" s="409"/>
      <c r="H280" s="409"/>
      <c r="I280" s="408"/>
      <c r="J280" s="408"/>
      <c r="K280" s="408"/>
      <c r="L280" s="409"/>
      <c r="M280" s="409"/>
      <c r="N280" s="408"/>
      <c r="O280" s="408"/>
      <c r="P280" s="408"/>
    </row>
    <row r="281" spans="1:17" x14ac:dyDescent="0.2">
      <c r="A281" s="386" t="s">
        <v>3</v>
      </c>
      <c r="B281" s="386"/>
      <c r="C281" s="226" t="s">
        <v>4</v>
      </c>
      <c r="D281" s="226" t="s">
        <v>5</v>
      </c>
      <c r="E281" s="228"/>
      <c r="F281" s="223" t="s">
        <v>857</v>
      </c>
      <c r="G281" s="223" t="s">
        <v>858</v>
      </c>
      <c r="H281" s="223" t="s">
        <v>865</v>
      </c>
      <c r="I281" s="371" t="s">
        <v>866</v>
      </c>
      <c r="J281" s="223" t="s">
        <v>858</v>
      </c>
      <c r="K281" s="371" t="s">
        <v>866</v>
      </c>
      <c r="L281" s="223" t="s">
        <v>858</v>
      </c>
      <c r="M281" s="223" t="s">
        <v>865</v>
      </c>
      <c r="N281" s="330" t="s">
        <v>866</v>
      </c>
      <c r="O281" s="330" t="s">
        <v>867</v>
      </c>
      <c r="P281" s="330" t="s">
        <v>866</v>
      </c>
    </row>
    <row r="282" spans="1:17" x14ac:dyDescent="0.2">
      <c r="A282" s="383" t="s">
        <v>6</v>
      </c>
      <c r="B282" s="383"/>
      <c r="C282" s="3" t="s">
        <v>516</v>
      </c>
      <c r="D282" s="22" t="s">
        <v>517</v>
      </c>
      <c r="E282" s="23"/>
      <c r="F282" s="176">
        <v>0</v>
      </c>
      <c r="G282" s="176">
        <v>507</v>
      </c>
      <c r="H282" s="145">
        <f>SUM(F282:G282)</f>
        <v>507</v>
      </c>
      <c r="I282" s="176">
        <v>180928</v>
      </c>
      <c r="J282" s="147">
        <f t="shared" ref="J282:J345" si="67">IF(H282=0," ",I282/H282)</f>
        <v>356.85996055226826</v>
      </c>
      <c r="K282" s="176"/>
      <c r="L282" s="176">
        <v>699050</v>
      </c>
      <c r="M282" s="145">
        <f>SUM(K282:L282)</f>
        <v>699050</v>
      </c>
      <c r="N282" s="176">
        <v>699050</v>
      </c>
      <c r="O282" s="133">
        <f t="shared" ref="O282:O345" si="68">IF(M282=0," ",N282/M282)</f>
        <v>1</v>
      </c>
      <c r="P282" s="176"/>
      <c r="Q282" s="175" t="s">
        <v>1036</v>
      </c>
    </row>
    <row r="283" spans="1:17" ht="15" customHeight="1" x14ac:dyDescent="0.2">
      <c r="A283" s="383" t="s">
        <v>9</v>
      </c>
      <c r="B283" s="383"/>
      <c r="C283" s="3" t="s">
        <v>518</v>
      </c>
      <c r="D283" s="22" t="s">
        <v>519</v>
      </c>
      <c r="E283" s="23"/>
      <c r="F283" s="176">
        <v>0</v>
      </c>
      <c r="G283" s="176"/>
      <c r="H283" s="145">
        <f t="shared" ref="H283:H295" si="69">SUM(F283:G283)</f>
        <v>0</v>
      </c>
      <c r="I283" s="176"/>
      <c r="J283" s="147" t="str">
        <f t="shared" si="67"/>
        <v xml:space="preserve"> </v>
      </c>
      <c r="K283" s="176"/>
      <c r="L283" s="176"/>
      <c r="M283" s="145">
        <f t="shared" ref="M283:M346" si="70">SUM(K283:L283)</f>
        <v>0</v>
      </c>
      <c r="N283" s="176"/>
      <c r="O283" s="133" t="str">
        <f t="shared" si="68"/>
        <v xml:space="preserve"> </v>
      </c>
      <c r="P283" s="176"/>
    </row>
    <row r="284" spans="1:17" ht="15" customHeight="1" x14ac:dyDescent="0.2">
      <c r="A284" s="383" t="s">
        <v>12</v>
      </c>
      <c r="B284" s="383"/>
      <c r="C284" s="3" t="s">
        <v>520</v>
      </c>
      <c r="D284" s="22" t="s">
        <v>521</v>
      </c>
      <c r="E284" s="23"/>
      <c r="F284" s="176">
        <v>0</v>
      </c>
      <c r="G284" s="176"/>
      <c r="H284" s="145">
        <f t="shared" si="69"/>
        <v>0</v>
      </c>
      <c r="I284" s="176"/>
      <c r="J284" s="147" t="str">
        <f t="shared" si="67"/>
        <v xml:space="preserve"> </v>
      </c>
      <c r="K284" s="176"/>
      <c r="L284" s="176"/>
      <c r="M284" s="145">
        <f t="shared" si="70"/>
        <v>0</v>
      </c>
      <c r="N284" s="176"/>
      <c r="O284" s="133" t="str">
        <f t="shared" si="68"/>
        <v xml:space="preserve"> </v>
      </c>
      <c r="P284" s="176"/>
    </row>
    <row r="285" spans="1:17" ht="15" customHeight="1" x14ac:dyDescent="0.2">
      <c r="A285" s="383" t="s">
        <v>15</v>
      </c>
      <c r="B285" s="383"/>
      <c r="C285" s="3" t="s">
        <v>522</v>
      </c>
      <c r="D285" s="22" t="s">
        <v>523</v>
      </c>
      <c r="E285" s="23"/>
      <c r="F285" s="176">
        <v>0</v>
      </c>
      <c r="G285" s="176"/>
      <c r="H285" s="145">
        <f t="shared" si="69"/>
        <v>0</v>
      </c>
      <c r="I285" s="176"/>
      <c r="J285" s="147" t="str">
        <f t="shared" si="67"/>
        <v xml:space="preserve"> </v>
      </c>
      <c r="K285" s="176"/>
      <c r="L285" s="176"/>
      <c r="M285" s="145">
        <f t="shared" si="70"/>
        <v>0</v>
      </c>
      <c r="N285" s="176"/>
      <c r="O285" s="133" t="str">
        <f t="shared" si="68"/>
        <v xml:space="preserve"> </v>
      </c>
      <c r="P285" s="176"/>
    </row>
    <row r="286" spans="1:17" ht="15" customHeight="1" x14ac:dyDescent="0.2">
      <c r="A286" s="383" t="s">
        <v>18</v>
      </c>
      <c r="B286" s="383"/>
      <c r="C286" s="3" t="s">
        <v>524</v>
      </c>
      <c r="D286" s="22" t="s">
        <v>525</v>
      </c>
      <c r="E286" s="23"/>
      <c r="F286" s="176">
        <v>0</v>
      </c>
      <c r="G286" s="176"/>
      <c r="H286" s="145">
        <f t="shared" si="69"/>
        <v>0</v>
      </c>
      <c r="I286" s="176"/>
      <c r="J286" s="147" t="str">
        <f t="shared" si="67"/>
        <v xml:space="preserve"> </v>
      </c>
      <c r="K286" s="176"/>
      <c r="L286" s="176"/>
      <c r="M286" s="145">
        <f t="shared" si="70"/>
        <v>0</v>
      </c>
      <c r="N286" s="176"/>
      <c r="O286" s="133" t="str">
        <f t="shared" si="68"/>
        <v xml:space="preserve"> </v>
      </c>
      <c r="P286" s="176"/>
    </row>
    <row r="287" spans="1:17" ht="15" customHeight="1" x14ac:dyDescent="0.2">
      <c r="A287" s="383" t="s">
        <v>21</v>
      </c>
      <c r="B287" s="383"/>
      <c r="C287" s="3" t="s">
        <v>526</v>
      </c>
      <c r="D287" s="22" t="s">
        <v>527</v>
      </c>
      <c r="E287" s="23"/>
      <c r="F287" s="176">
        <v>0</v>
      </c>
      <c r="G287" s="176"/>
      <c r="H287" s="145">
        <f t="shared" si="69"/>
        <v>0</v>
      </c>
      <c r="I287" s="176"/>
      <c r="J287" s="147" t="str">
        <f t="shared" si="67"/>
        <v xml:space="preserve"> </v>
      </c>
      <c r="K287" s="176"/>
      <c r="L287" s="176"/>
      <c r="M287" s="145">
        <f t="shared" si="70"/>
        <v>0</v>
      </c>
      <c r="N287" s="176"/>
      <c r="O287" s="133" t="str">
        <f t="shared" si="68"/>
        <v xml:space="preserve"> </v>
      </c>
      <c r="P287" s="176"/>
    </row>
    <row r="288" spans="1:17" ht="15" customHeight="1" x14ac:dyDescent="0.2">
      <c r="A288" s="383" t="s">
        <v>24</v>
      </c>
      <c r="B288" s="383"/>
      <c r="C288" s="3" t="s">
        <v>528</v>
      </c>
      <c r="D288" s="22" t="s">
        <v>529</v>
      </c>
      <c r="E288" s="23"/>
      <c r="F288" s="176">
        <v>0</v>
      </c>
      <c r="G288" s="176"/>
      <c r="H288" s="145">
        <f t="shared" si="69"/>
        <v>0</v>
      </c>
      <c r="I288" s="176">
        <v>0</v>
      </c>
      <c r="J288" s="147" t="str">
        <f t="shared" si="67"/>
        <v xml:space="preserve"> </v>
      </c>
      <c r="K288" s="176"/>
      <c r="L288" s="176">
        <v>0</v>
      </c>
      <c r="M288" s="145">
        <f t="shared" si="70"/>
        <v>0</v>
      </c>
      <c r="N288" s="176">
        <v>0</v>
      </c>
      <c r="O288" s="133" t="str">
        <f t="shared" si="68"/>
        <v xml:space="preserve"> </v>
      </c>
      <c r="P288" s="176"/>
    </row>
    <row r="289" spans="1:17" ht="15" customHeight="1" x14ac:dyDescent="0.2">
      <c r="A289" s="383" t="s">
        <v>27</v>
      </c>
      <c r="B289" s="383"/>
      <c r="C289" s="3" t="s">
        <v>530</v>
      </c>
      <c r="D289" s="22" t="s">
        <v>531</v>
      </c>
      <c r="E289" s="23"/>
      <c r="F289" s="176">
        <v>0</v>
      </c>
      <c r="G289" s="176"/>
      <c r="H289" s="145">
        <f t="shared" si="69"/>
        <v>0</v>
      </c>
      <c r="I289" s="176"/>
      <c r="J289" s="147" t="str">
        <f t="shared" si="67"/>
        <v xml:space="preserve"> </v>
      </c>
      <c r="K289" s="176"/>
      <c r="L289" s="176"/>
      <c r="M289" s="145">
        <f t="shared" si="70"/>
        <v>0</v>
      </c>
      <c r="N289" s="176"/>
      <c r="O289" s="133" t="str">
        <f t="shared" si="68"/>
        <v xml:space="preserve"> </v>
      </c>
      <c r="P289" s="176"/>
    </row>
    <row r="290" spans="1:17" ht="15" customHeight="1" x14ac:dyDescent="0.2">
      <c r="A290" s="383" t="s">
        <v>30</v>
      </c>
      <c r="B290" s="383"/>
      <c r="C290" s="3" t="s">
        <v>532</v>
      </c>
      <c r="D290" s="22" t="s">
        <v>533</v>
      </c>
      <c r="E290" s="23"/>
      <c r="F290" s="176">
        <v>0</v>
      </c>
      <c r="G290" s="176"/>
      <c r="H290" s="145">
        <f t="shared" si="69"/>
        <v>0</v>
      </c>
      <c r="I290" s="176"/>
      <c r="J290" s="147" t="str">
        <f t="shared" si="67"/>
        <v xml:space="preserve"> </v>
      </c>
      <c r="K290" s="176"/>
      <c r="L290" s="176"/>
      <c r="M290" s="145">
        <f t="shared" si="70"/>
        <v>0</v>
      </c>
      <c r="N290" s="176"/>
      <c r="O290" s="133" t="str">
        <f t="shared" si="68"/>
        <v xml:space="preserve"> </v>
      </c>
      <c r="P290" s="176"/>
    </row>
    <row r="291" spans="1:17" ht="15" customHeight="1" x14ac:dyDescent="0.2">
      <c r="A291" s="383" t="s">
        <v>33</v>
      </c>
      <c r="B291" s="383"/>
      <c r="C291" s="3" t="s">
        <v>534</v>
      </c>
      <c r="D291" s="22" t="s">
        <v>535</v>
      </c>
      <c r="E291" s="23"/>
      <c r="F291" s="176">
        <v>0</v>
      </c>
      <c r="G291" s="176"/>
      <c r="H291" s="145">
        <f t="shared" si="69"/>
        <v>0</v>
      </c>
      <c r="I291" s="176"/>
      <c r="J291" s="147" t="str">
        <f t="shared" si="67"/>
        <v xml:space="preserve"> </v>
      </c>
      <c r="K291" s="176"/>
      <c r="L291" s="176">
        <v>0</v>
      </c>
      <c r="M291" s="145">
        <f t="shared" si="70"/>
        <v>0</v>
      </c>
      <c r="N291" s="176"/>
      <c r="O291" s="133" t="str">
        <f t="shared" si="68"/>
        <v xml:space="preserve"> </v>
      </c>
      <c r="P291" s="176"/>
    </row>
    <row r="292" spans="1:17" ht="15" hidden="1" customHeight="1" x14ac:dyDescent="0.2">
      <c r="A292" s="383" t="s">
        <v>36</v>
      </c>
      <c r="B292" s="383"/>
      <c r="C292" s="3" t="s">
        <v>536</v>
      </c>
      <c r="D292" s="22" t="s">
        <v>537</v>
      </c>
      <c r="E292" s="23"/>
      <c r="F292" s="176">
        <v>0</v>
      </c>
      <c r="G292" s="176"/>
      <c r="H292" s="145">
        <f t="shared" si="69"/>
        <v>0</v>
      </c>
      <c r="I292" s="176"/>
      <c r="J292" s="147" t="str">
        <f t="shared" si="67"/>
        <v xml:space="preserve"> </v>
      </c>
      <c r="K292" s="176"/>
      <c r="L292" s="176"/>
      <c r="M292" s="145">
        <f t="shared" si="70"/>
        <v>0</v>
      </c>
      <c r="N292" s="176"/>
      <c r="O292" s="133" t="str">
        <f t="shared" si="68"/>
        <v xml:space="preserve"> </v>
      </c>
      <c r="P292" s="176"/>
    </row>
    <row r="293" spans="1:17" ht="15" hidden="1" customHeight="1" x14ac:dyDescent="0.2">
      <c r="A293" s="383" t="s">
        <v>38</v>
      </c>
      <c r="B293" s="383"/>
      <c r="C293" s="3" t="s">
        <v>538</v>
      </c>
      <c r="D293" s="22" t="s">
        <v>539</v>
      </c>
      <c r="E293" s="23"/>
      <c r="F293" s="176">
        <v>0</v>
      </c>
      <c r="G293" s="176"/>
      <c r="H293" s="145">
        <f t="shared" si="69"/>
        <v>0</v>
      </c>
      <c r="I293" s="176"/>
      <c r="J293" s="147" t="str">
        <f t="shared" si="67"/>
        <v xml:space="preserve"> </v>
      </c>
      <c r="K293" s="176"/>
      <c r="L293" s="176"/>
      <c r="M293" s="145">
        <f t="shared" si="70"/>
        <v>0</v>
      </c>
      <c r="N293" s="176"/>
      <c r="O293" s="133" t="str">
        <f t="shared" si="68"/>
        <v xml:space="preserve"> </v>
      </c>
      <c r="P293" s="176"/>
    </row>
    <row r="294" spans="1:17" ht="15" customHeight="1" x14ac:dyDescent="0.2">
      <c r="A294" s="383" t="s">
        <v>40</v>
      </c>
      <c r="B294" s="383"/>
      <c r="C294" s="3" t="s">
        <v>540</v>
      </c>
      <c r="D294" s="22" t="s">
        <v>541</v>
      </c>
      <c r="E294" s="23"/>
      <c r="F294" s="176">
        <v>0</v>
      </c>
      <c r="G294" s="176"/>
      <c r="H294" s="145">
        <f t="shared" si="69"/>
        <v>0</v>
      </c>
      <c r="I294" s="176">
        <v>236965</v>
      </c>
      <c r="J294" s="147" t="str">
        <f t="shared" si="67"/>
        <v xml:space="preserve"> </v>
      </c>
      <c r="K294" s="176">
        <v>80936</v>
      </c>
      <c r="L294" s="176">
        <v>58286</v>
      </c>
      <c r="M294" s="145">
        <f t="shared" si="70"/>
        <v>139222</v>
      </c>
      <c r="N294" s="176">
        <v>139222</v>
      </c>
      <c r="O294" s="133">
        <f t="shared" si="68"/>
        <v>1</v>
      </c>
      <c r="P294" s="176">
        <v>80936</v>
      </c>
    </row>
    <row r="295" spans="1:17" ht="15" customHeight="1" x14ac:dyDescent="0.2">
      <c r="A295" s="383" t="s">
        <v>42</v>
      </c>
      <c r="B295" s="383"/>
      <c r="C295" s="24" t="s">
        <v>542</v>
      </c>
      <c r="D295" s="22" t="s">
        <v>541</v>
      </c>
      <c r="E295" s="25"/>
      <c r="F295" s="176">
        <v>0</v>
      </c>
      <c r="G295" s="176"/>
      <c r="H295" s="145">
        <f t="shared" si="69"/>
        <v>0</v>
      </c>
      <c r="I295" s="176">
        <v>0</v>
      </c>
      <c r="J295" s="147" t="str">
        <f t="shared" si="67"/>
        <v xml:space="preserve"> </v>
      </c>
      <c r="K295" s="176"/>
      <c r="L295" s="176">
        <v>0</v>
      </c>
      <c r="M295" s="145">
        <f t="shared" si="70"/>
        <v>0</v>
      </c>
      <c r="N295" s="176">
        <v>0</v>
      </c>
      <c r="O295" s="133" t="str">
        <f t="shared" si="68"/>
        <v xml:space="preserve"> </v>
      </c>
      <c r="P295" s="176"/>
    </row>
    <row r="296" spans="1:17" x14ac:dyDescent="0.2">
      <c r="A296" s="384" t="s">
        <v>44</v>
      </c>
      <c r="B296" s="384"/>
      <c r="C296" s="4" t="s">
        <v>543</v>
      </c>
      <c r="D296" s="19" t="s">
        <v>544</v>
      </c>
      <c r="E296" s="26"/>
      <c r="F296" s="146">
        <f t="shared" ref="F296:H296" si="71">SUM(F282:F294)</f>
        <v>0</v>
      </c>
      <c r="G296" s="146">
        <f t="shared" si="71"/>
        <v>507</v>
      </c>
      <c r="H296" s="146">
        <f t="shared" si="71"/>
        <v>507</v>
      </c>
      <c r="I296" s="146">
        <f t="shared" ref="I296" si="72">SUM(I282:I295)</f>
        <v>417893</v>
      </c>
      <c r="J296" s="146">
        <f t="shared" ref="J296:N296" si="73">SUM(J282:J295)</f>
        <v>356.85996055226826</v>
      </c>
      <c r="K296" s="146">
        <f>SUM(K282:K295)</f>
        <v>80936</v>
      </c>
      <c r="L296" s="146">
        <f t="shared" si="73"/>
        <v>757336</v>
      </c>
      <c r="M296" s="146">
        <f t="shared" si="73"/>
        <v>838272</v>
      </c>
      <c r="N296" s="146">
        <f t="shared" si="73"/>
        <v>838272</v>
      </c>
      <c r="O296" s="133">
        <f t="shared" si="68"/>
        <v>1</v>
      </c>
      <c r="P296" s="146">
        <f>SUM(P282:P295)</f>
        <v>80936</v>
      </c>
    </row>
    <row r="297" spans="1:17" x14ac:dyDescent="0.2">
      <c r="A297" s="383" t="s">
        <v>46</v>
      </c>
      <c r="B297" s="383"/>
      <c r="C297" s="3" t="s">
        <v>545</v>
      </c>
      <c r="D297" s="22" t="s">
        <v>546</v>
      </c>
      <c r="E297" s="23"/>
      <c r="F297" s="176">
        <v>1661</v>
      </c>
      <c r="G297" s="176"/>
      <c r="H297" s="145">
        <f t="shared" ref="H297:H299" si="74">SUM(F297:G297)</f>
        <v>1661</v>
      </c>
      <c r="I297" s="176">
        <v>2714677</v>
      </c>
      <c r="J297" s="147">
        <f t="shared" si="67"/>
        <v>1634.3630343166767</v>
      </c>
      <c r="K297" s="176">
        <f>2746799+11821</f>
        <v>2758620</v>
      </c>
      <c r="L297" s="176"/>
      <c r="M297" s="145">
        <f t="shared" si="70"/>
        <v>2758620</v>
      </c>
      <c r="N297" s="176">
        <v>2201040</v>
      </c>
      <c r="O297" s="133">
        <f t="shared" si="68"/>
        <v>0.79787719946929991</v>
      </c>
      <c r="P297" s="176">
        <f>2746799+11821</f>
        <v>2758620</v>
      </c>
      <c r="Q297" s="175" t="s">
        <v>1001</v>
      </c>
    </row>
    <row r="298" spans="1:17" ht="25.5" x14ac:dyDescent="0.2">
      <c r="A298" s="383" t="s">
        <v>48</v>
      </c>
      <c r="B298" s="383"/>
      <c r="C298" s="3" t="s">
        <v>547</v>
      </c>
      <c r="D298" s="22" t="s">
        <v>548</v>
      </c>
      <c r="E298" s="23"/>
      <c r="F298" s="176">
        <v>120</v>
      </c>
      <c r="G298" s="176"/>
      <c r="H298" s="145">
        <f t="shared" si="74"/>
        <v>120</v>
      </c>
      <c r="I298" s="176">
        <v>212396</v>
      </c>
      <c r="J298" s="147">
        <f t="shared" si="67"/>
        <v>1769.9666666666667</v>
      </c>
      <c r="K298" s="176">
        <v>300000</v>
      </c>
      <c r="L298" s="176">
        <v>-300000</v>
      </c>
      <c r="M298" s="145">
        <f t="shared" si="70"/>
        <v>0</v>
      </c>
      <c r="N298" s="176">
        <v>0</v>
      </c>
      <c r="O298" s="133" t="str">
        <f t="shared" si="68"/>
        <v xml:space="preserve"> </v>
      </c>
      <c r="P298" s="176">
        <v>300000</v>
      </c>
    </row>
    <row r="299" spans="1:17" x14ac:dyDescent="0.2">
      <c r="A299" s="383" t="s">
        <v>50</v>
      </c>
      <c r="B299" s="383"/>
      <c r="C299" s="3" t="s">
        <v>549</v>
      </c>
      <c r="D299" s="22" t="s">
        <v>550</v>
      </c>
      <c r="E299" s="23"/>
      <c r="F299" s="176">
        <v>30</v>
      </c>
      <c r="G299" s="176"/>
      <c r="H299" s="145">
        <f t="shared" si="74"/>
        <v>30</v>
      </c>
      <c r="I299" s="176">
        <v>166665</v>
      </c>
      <c r="J299" s="147">
        <f t="shared" si="67"/>
        <v>5555.5</v>
      </c>
      <c r="K299" s="176">
        <v>180000</v>
      </c>
      <c r="L299" s="176">
        <v>-38146</v>
      </c>
      <c r="M299" s="145">
        <f t="shared" si="70"/>
        <v>141854</v>
      </c>
      <c r="N299" s="176">
        <v>10829</v>
      </c>
      <c r="O299" s="133">
        <f t="shared" si="68"/>
        <v>7.6339052828964998E-2</v>
      </c>
      <c r="P299" s="176">
        <v>180000</v>
      </c>
    </row>
    <row r="300" spans="1:17" x14ac:dyDescent="0.2">
      <c r="A300" s="384" t="s">
        <v>52</v>
      </c>
      <c r="B300" s="384"/>
      <c r="C300" s="4" t="s">
        <v>551</v>
      </c>
      <c r="D300" s="19" t="s">
        <v>552</v>
      </c>
      <c r="E300" s="26"/>
      <c r="F300" s="146">
        <f t="shared" ref="F300:I300" si="75">SUM(F297:F299)</f>
        <v>1811</v>
      </c>
      <c r="G300" s="146">
        <f t="shared" si="75"/>
        <v>0</v>
      </c>
      <c r="H300" s="146">
        <f t="shared" si="75"/>
        <v>1811</v>
      </c>
      <c r="I300" s="146">
        <f t="shared" si="75"/>
        <v>3093738</v>
      </c>
      <c r="J300" s="146">
        <f t="shared" ref="J300:N300" si="76">SUM(J297:J299)</f>
        <v>8959.8297009833441</v>
      </c>
      <c r="K300" s="146">
        <f t="shared" si="76"/>
        <v>3238620</v>
      </c>
      <c r="L300" s="146">
        <f t="shared" si="76"/>
        <v>-338146</v>
      </c>
      <c r="M300" s="146">
        <f t="shared" si="76"/>
        <v>2900474</v>
      </c>
      <c r="N300" s="146">
        <f t="shared" si="76"/>
        <v>2211869</v>
      </c>
      <c r="O300" s="133">
        <f t="shared" si="68"/>
        <v>0.76258880445058286</v>
      </c>
      <c r="P300" s="146">
        <f t="shared" ref="P300" si="77">SUM(P297:P299)</f>
        <v>3238620</v>
      </c>
    </row>
    <row r="301" spans="1:17" x14ac:dyDescent="0.2">
      <c r="A301" s="384" t="s">
        <v>54</v>
      </c>
      <c r="B301" s="384"/>
      <c r="C301" s="4" t="s">
        <v>553</v>
      </c>
      <c r="D301" s="19" t="s">
        <v>554</v>
      </c>
      <c r="E301" s="26"/>
      <c r="F301" s="146">
        <f t="shared" ref="F301:H301" si="78">F296+F300</f>
        <v>1811</v>
      </c>
      <c r="G301" s="146">
        <f t="shared" si="78"/>
        <v>507</v>
      </c>
      <c r="H301" s="146">
        <f t="shared" si="78"/>
        <v>2318</v>
      </c>
      <c r="I301" s="146">
        <f>I296+I300</f>
        <v>3511631</v>
      </c>
      <c r="J301" s="146">
        <f t="shared" ref="J301:M301" si="79">J296+J300</f>
        <v>9316.6896615356127</v>
      </c>
      <c r="K301" s="146">
        <f t="shared" si="79"/>
        <v>3319556</v>
      </c>
      <c r="L301" s="146">
        <f t="shared" si="79"/>
        <v>419190</v>
      </c>
      <c r="M301" s="146">
        <f t="shared" si="79"/>
        <v>3738746</v>
      </c>
      <c r="N301" s="146">
        <f>N296+N300</f>
        <v>3050141</v>
      </c>
      <c r="O301" s="133">
        <f t="shared" si="68"/>
        <v>0.81581926132451899</v>
      </c>
      <c r="P301" s="146">
        <f t="shared" ref="P301" si="80">P296+P300</f>
        <v>3319556</v>
      </c>
    </row>
    <row r="302" spans="1:17" ht="25.5" x14ac:dyDescent="0.2">
      <c r="A302" s="384">
        <v>21</v>
      </c>
      <c r="B302" s="384"/>
      <c r="C302" s="4" t="s">
        <v>555</v>
      </c>
      <c r="D302" s="19" t="s">
        <v>556</v>
      </c>
      <c r="E302" s="26"/>
      <c r="F302" s="146">
        <f t="shared" ref="F302:I302" si="81">SUM(F303:F309)</f>
        <v>508</v>
      </c>
      <c r="G302" s="146">
        <f t="shared" si="81"/>
        <v>10</v>
      </c>
      <c r="H302" s="146">
        <f t="shared" si="81"/>
        <v>518</v>
      </c>
      <c r="I302" s="146">
        <f t="shared" si="81"/>
        <v>680342</v>
      </c>
      <c r="J302" s="146">
        <f t="shared" ref="J302:N302" si="82">SUM(J303:J309)</f>
        <v>2608.0439592430857</v>
      </c>
      <c r="K302" s="146">
        <f t="shared" si="82"/>
        <v>599038.5</v>
      </c>
      <c r="L302" s="146">
        <f t="shared" si="82"/>
        <v>0</v>
      </c>
      <c r="M302" s="146">
        <f t="shared" si="82"/>
        <v>599038.5</v>
      </c>
      <c r="N302" s="146">
        <f t="shared" si="82"/>
        <v>526838</v>
      </c>
      <c r="O302" s="133">
        <f t="shared" si="68"/>
        <v>0.87947268831636027</v>
      </c>
      <c r="P302" s="146">
        <f t="shared" ref="P302" si="83">SUM(P303:P309)</f>
        <v>599038.5</v>
      </c>
    </row>
    <row r="303" spans="1:17" x14ac:dyDescent="0.2">
      <c r="A303" s="383">
        <v>22</v>
      </c>
      <c r="B303" s="383"/>
      <c r="C303" s="24" t="s">
        <v>168</v>
      </c>
      <c r="D303" s="22" t="s">
        <v>556</v>
      </c>
      <c r="E303" s="25"/>
      <c r="F303" s="176">
        <v>448</v>
      </c>
      <c r="G303" s="176">
        <v>10</v>
      </c>
      <c r="H303" s="145">
        <f t="shared" ref="H303:H312" si="84">SUM(F303:G303)</f>
        <v>458</v>
      </c>
      <c r="I303" s="176">
        <v>644304</v>
      </c>
      <c r="J303" s="147">
        <f t="shared" si="67"/>
        <v>1406.7772925764193</v>
      </c>
      <c r="K303" s="359">
        <f>K297*0.175+K298*0.9*0.175+K299*1.18*0.175</f>
        <v>567178.5</v>
      </c>
      <c r="L303" s="176"/>
      <c r="M303" s="145">
        <f t="shared" si="70"/>
        <v>567178.5</v>
      </c>
      <c r="N303" s="176">
        <v>516627</v>
      </c>
      <c r="O303" s="133">
        <f t="shared" si="68"/>
        <v>0.91087197416686283</v>
      </c>
      <c r="P303" s="359">
        <f>P297*0.175+P298*0.9*0.175+P299*1.18*0.175</f>
        <v>567178.5</v>
      </c>
    </row>
    <row r="304" spans="1:17" ht="15" customHeight="1" x14ac:dyDescent="0.2">
      <c r="A304" s="383">
        <v>23</v>
      </c>
      <c r="B304" s="383"/>
      <c r="C304" s="24" t="s">
        <v>185</v>
      </c>
      <c r="D304" s="22" t="s">
        <v>556</v>
      </c>
      <c r="E304" s="25"/>
      <c r="F304" s="176">
        <v>0</v>
      </c>
      <c r="G304" s="176"/>
      <c r="H304" s="145">
        <f t="shared" si="84"/>
        <v>0</v>
      </c>
      <c r="I304" s="176"/>
      <c r="J304" s="147" t="str">
        <f t="shared" si="67"/>
        <v xml:space="preserve"> </v>
      </c>
      <c r="K304" s="176"/>
      <c r="L304" s="176"/>
      <c r="M304" s="145">
        <f t="shared" si="70"/>
        <v>0</v>
      </c>
      <c r="N304" s="176"/>
      <c r="O304" s="133" t="str">
        <f t="shared" si="68"/>
        <v xml:space="preserve"> </v>
      </c>
      <c r="P304" s="176"/>
    </row>
    <row r="305" spans="1:16" ht="15" customHeight="1" x14ac:dyDescent="0.2">
      <c r="A305" s="383">
        <v>24</v>
      </c>
      <c r="B305" s="383"/>
      <c r="C305" s="24" t="s">
        <v>172</v>
      </c>
      <c r="D305" s="22" t="s">
        <v>556</v>
      </c>
      <c r="E305" s="25"/>
      <c r="F305" s="176">
        <v>0</v>
      </c>
      <c r="G305" s="176"/>
      <c r="H305" s="145">
        <f t="shared" si="84"/>
        <v>0</v>
      </c>
      <c r="I305" s="176"/>
      <c r="J305" s="147" t="str">
        <f t="shared" si="67"/>
        <v xml:space="preserve"> </v>
      </c>
      <c r="K305" s="176"/>
      <c r="L305" s="176"/>
      <c r="M305" s="145">
        <f t="shared" si="70"/>
        <v>0</v>
      </c>
      <c r="N305" s="176"/>
      <c r="O305" s="133" t="str">
        <f t="shared" si="68"/>
        <v xml:space="preserve"> </v>
      </c>
      <c r="P305" s="176"/>
    </row>
    <row r="306" spans="1:16" x14ac:dyDescent="0.2">
      <c r="A306" s="383">
        <v>25</v>
      </c>
      <c r="B306" s="383"/>
      <c r="C306" s="24" t="s">
        <v>189</v>
      </c>
      <c r="D306" s="22" t="s">
        <v>556</v>
      </c>
      <c r="E306" s="25"/>
      <c r="F306" s="176">
        <v>30</v>
      </c>
      <c r="G306" s="176"/>
      <c r="H306" s="145">
        <f t="shared" si="84"/>
        <v>30</v>
      </c>
      <c r="I306" s="176">
        <v>11470</v>
      </c>
      <c r="J306" s="147">
        <f t="shared" si="67"/>
        <v>382.33333333333331</v>
      </c>
      <c r="K306" s="176"/>
      <c r="L306" s="176"/>
      <c r="M306" s="145">
        <f t="shared" si="70"/>
        <v>0</v>
      </c>
      <c r="N306" s="176">
        <v>0</v>
      </c>
      <c r="O306" s="133" t="str">
        <f t="shared" si="68"/>
        <v xml:space="preserve"> </v>
      </c>
      <c r="P306" s="176"/>
    </row>
    <row r="307" spans="1:16" ht="15" customHeight="1" x14ac:dyDescent="0.2">
      <c r="A307" s="383">
        <v>26</v>
      </c>
      <c r="B307" s="383"/>
      <c r="C307" s="24" t="s">
        <v>557</v>
      </c>
      <c r="D307" s="22" t="s">
        <v>556</v>
      </c>
      <c r="E307" s="25"/>
      <c r="F307" s="176">
        <v>0</v>
      </c>
      <c r="G307" s="176"/>
      <c r="H307" s="145">
        <f t="shared" si="84"/>
        <v>0</v>
      </c>
      <c r="I307" s="176"/>
      <c r="J307" s="147" t="str">
        <f t="shared" si="67"/>
        <v xml:space="preserve"> </v>
      </c>
      <c r="K307" s="176"/>
      <c r="L307" s="176"/>
      <c r="M307" s="145">
        <f t="shared" si="70"/>
        <v>0</v>
      </c>
      <c r="N307" s="176"/>
      <c r="O307" s="133" t="str">
        <f t="shared" si="68"/>
        <v xml:space="preserve"> </v>
      </c>
      <c r="P307" s="176"/>
    </row>
    <row r="308" spans="1:16" ht="38.25" customHeight="1" x14ac:dyDescent="0.2">
      <c r="A308" s="383">
        <v>27</v>
      </c>
      <c r="B308" s="383"/>
      <c r="C308" s="24" t="s">
        <v>558</v>
      </c>
      <c r="D308" s="22" t="s">
        <v>556</v>
      </c>
      <c r="E308" s="25"/>
      <c r="F308" s="176">
        <v>0</v>
      </c>
      <c r="G308" s="176"/>
      <c r="H308" s="145">
        <f t="shared" si="84"/>
        <v>0</v>
      </c>
      <c r="I308" s="176"/>
      <c r="J308" s="147" t="str">
        <f t="shared" si="67"/>
        <v xml:space="preserve"> </v>
      </c>
      <c r="K308" s="176"/>
      <c r="L308" s="176"/>
      <c r="M308" s="145">
        <f t="shared" si="70"/>
        <v>0</v>
      </c>
      <c r="N308" s="176"/>
      <c r="O308" s="133" t="str">
        <f t="shared" si="68"/>
        <v xml:space="preserve"> </v>
      </c>
      <c r="P308" s="176"/>
    </row>
    <row r="309" spans="1:16" x14ac:dyDescent="0.2">
      <c r="A309" s="383">
        <v>28</v>
      </c>
      <c r="B309" s="383"/>
      <c r="C309" s="24" t="s">
        <v>559</v>
      </c>
      <c r="D309" s="22" t="s">
        <v>556</v>
      </c>
      <c r="E309" s="25"/>
      <c r="F309" s="176">
        <v>30</v>
      </c>
      <c r="G309" s="176"/>
      <c r="H309" s="145">
        <f t="shared" si="84"/>
        <v>30</v>
      </c>
      <c r="I309" s="176">
        <v>24568</v>
      </c>
      <c r="J309" s="147">
        <f t="shared" si="67"/>
        <v>818.93333333333328</v>
      </c>
      <c r="K309" s="176">
        <f>K299*1.18*0.15</f>
        <v>31860</v>
      </c>
      <c r="L309" s="176"/>
      <c r="M309" s="145">
        <f t="shared" si="70"/>
        <v>31860</v>
      </c>
      <c r="N309" s="176">
        <v>10211</v>
      </c>
      <c r="O309" s="133">
        <f t="shared" si="68"/>
        <v>0.32049591964846202</v>
      </c>
      <c r="P309" s="176">
        <f>P299*1.18*0.15</f>
        <v>31860</v>
      </c>
    </row>
    <row r="310" spans="1:16" x14ac:dyDescent="0.2">
      <c r="A310" s="383" t="s">
        <v>66</v>
      </c>
      <c r="B310" s="383"/>
      <c r="C310" s="3" t="s">
        <v>560</v>
      </c>
      <c r="D310" s="22" t="s">
        <v>561</v>
      </c>
      <c r="E310" s="23"/>
      <c r="F310" s="176">
        <v>0</v>
      </c>
      <c r="G310" s="176"/>
      <c r="H310" s="145">
        <f t="shared" si="84"/>
        <v>0</v>
      </c>
      <c r="I310" s="176">
        <v>135000</v>
      </c>
      <c r="J310" s="147" t="str">
        <f t="shared" si="67"/>
        <v xml:space="preserve"> </v>
      </c>
      <c r="K310" s="176">
        <v>150000</v>
      </c>
      <c r="L310" s="176"/>
      <c r="M310" s="145">
        <f t="shared" si="70"/>
        <v>150000</v>
      </c>
      <c r="N310" s="176">
        <v>0</v>
      </c>
      <c r="O310" s="133">
        <f t="shared" si="68"/>
        <v>0</v>
      </c>
      <c r="P310" s="176">
        <v>150000</v>
      </c>
    </row>
    <row r="311" spans="1:16" x14ac:dyDescent="0.2">
      <c r="A311" s="383" t="s">
        <v>67</v>
      </c>
      <c r="B311" s="383"/>
      <c r="C311" s="3" t="s">
        <v>562</v>
      </c>
      <c r="D311" s="22" t="s">
        <v>563</v>
      </c>
      <c r="E311" s="23"/>
      <c r="F311" s="176">
        <v>206</v>
      </c>
      <c r="G311" s="176"/>
      <c r="H311" s="145">
        <f t="shared" si="84"/>
        <v>206</v>
      </c>
      <c r="I311" s="176">
        <v>769634</v>
      </c>
      <c r="J311" s="147">
        <f t="shared" si="67"/>
        <v>3736.0873786407765</v>
      </c>
      <c r="K311" s="176">
        <v>780000</v>
      </c>
      <c r="L311" s="176">
        <v>-300000</v>
      </c>
      <c r="M311" s="145">
        <f t="shared" si="70"/>
        <v>480000</v>
      </c>
      <c r="N311" s="176">
        <v>428487</v>
      </c>
      <c r="O311" s="133">
        <f t="shared" si="68"/>
        <v>0.89268124999999998</v>
      </c>
      <c r="P311" s="176">
        <v>780000</v>
      </c>
    </row>
    <row r="312" spans="1:16" ht="15" customHeight="1" x14ac:dyDescent="0.2">
      <c r="A312" s="383" t="s">
        <v>68</v>
      </c>
      <c r="B312" s="383"/>
      <c r="C312" s="3" t="s">
        <v>564</v>
      </c>
      <c r="D312" s="22" t="s">
        <v>565</v>
      </c>
      <c r="E312" s="23"/>
      <c r="F312" s="176">
        <v>0</v>
      </c>
      <c r="G312" s="176"/>
      <c r="H312" s="145">
        <f t="shared" si="84"/>
        <v>0</v>
      </c>
      <c r="I312" s="176"/>
      <c r="J312" s="147" t="str">
        <f t="shared" si="67"/>
        <v xml:space="preserve"> </v>
      </c>
      <c r="K312" s="176"/>
      <c r="L312" s="176"/>
      <c r="M312" s="145">
        <f t="shared" si="70"/>
        <v>0</v>
      </c>
      <c r="N312" s="176"/>
      <c r="O312" s="133" t="str">
        <f t="shared" si="68"/>
        <v xml:space="preserve"> </v>
      </c>
      <c r="P312" s="176"/>
    </row>
    <row r="313" spans="1:16" x14ac:dyDescent="0.2">
      <c r="A313" s="384" t="s">
        <v>69</v>
      </c>
      <c r="B313" s="384"/>
      <c r="C313" s="4" t="s">
        <v>566</v>
      </c>
      <c r="D313" s="19" t="s">
        <v>567</v>
      </c>
      <c r="E313" s="26"/>
      <c r="F313" s="146">
        <f t="shared" ref="F313:H313" si="85">SUM(F310:F312)</f>
        <v>206</v>
      </c>
      <c r="G313" s="146">
        <f t="shared" si="85"/>
        <v>0</v>
      </c>
      <c r="H313" s="146">
        <f t="shared" si="85"/>
        <v>206</v>
      </c>
      <c r="I313" s="146">
        <f t="shared" ref="I313" si="86">SUM(I310:I312)</f>
        <v>904634</v>
      </c>
      <c r="J313" s="146">
        <f t="shared" ref="J313:M313" si="87">SUM(J310:J312)</f>
        <v>3736.0873786407765</v>
      </c>
      <c r="K313" s="146">
        <f t="shared" si="87"/>
        <v>930000</v>
      </c>
      <c r="L313" s="146">
        <f t="shared" si="87"/>
        <v>-300000</v>
      </c>
      <c r="M313" s="146">
        <f t="shared" si="87"/>
        <v>630000</v>
      </c>
      <c r="N313" s="146">
        <f t="shared" ref="N313" si="88">SUM(N310:N312)</f>
        <v>428487</v>
      </c>
      <c r="O313" s="133">
        <f t="shared" si="68"/>
        <v>0.68013809523809521</v>
      </c>
      <c r="P313" s="146">
        <f t="shared" ref="P313" si="89">SUM(P310:P312)</f>
        <v>930000</v>
      </c>
    </row>
    <row r="314" spans="1:16" x14ac:dyDescent="0.2">
      <c r="A314" s="383" t="s">
        <v>72</v>
      </c>
      <c r="B314" s="383"/>
      <c r="C314" s="3" t="s">
        <v>568</v>
      </c>
      <c r="D314" s="22" t="s">
        <v>569</v>
      </c>
      <c r="E314" s="23"/>
      <c r="F314" s="176">
        <v>270</v>
      </c>
      <c r="G314" s="176"/>
      <c r="H314" s="145">
        <f t="shared" ref="H314:H315" si="90">SUM(F314:G314)</f>
        <v>270</v>
      </c>
      <c r="I314" s="176">
        <v>237347</v>
      </c>
      <c r="J314" s="147">
        <f t="shared" si="67"/>
        <v>879.06296296296296</v>
      </c>
      <c r="K314" s="176">
        <v>250000</v>
      </c>
      <c r="L314" s="176">
        <v>30000</v>
      </c>
      <c r="M314" s="145">
        <f t="shared" si="70"/>
        <v>280000</v>
      </c>
      <c r="N314" s="176">
        <v>270630</v>
      </c>
      <c r="O314" s="133">
        <f t="shared" si="68"/>
        <v>0.96653571428571428</v>
      </c>
      <c r="P314" s="176">
        <v>250000</v>
      </c>
    </row>
    <row r="315" spans="1:16" x14ac:dyDescent="0.2">
      <c r="A315" s="383" t="s">
        <v>73</v>
      </c>
      <c r="B315" s="383"/>
      <c r="C315" s="3" t="s">
        <v>570</v>
      </c>
      <c r="D315" s="22" t="s">
        <v>571</v>
      </c>
      <c r="E315" s="23"/>
      <c r="F315" s="176">
        <v>190</v>
      </c>
      <c r="G315" s="176"/>
      <c r="H315" s="145">
        <f t="shared" si="90"/>
        <v>190</v>
      </c>
      <c r="I315" s="176">
        <v>101083</v>
      </c>
      <c r="J315" s="147">
        <f t="shared" si="67"/>
        <v>532.01578947368421</v>
      </c>
      <c r="K315" s="176">
        <v>120000</v>
      </c>
      <c r="L315" s="176">
        <v>-10000</v>
      </c>
      <c r="M315" s="145">
        <f t="shared" si="70"/>
        <v>110000</v>
      </c>
      <c r="N315" s="176">
        <v>70273</v>
      </c>
      <c r="O315" s="133">
        <f t="shared" si="68"/>
        <v>0.63884545454545449</v>
      </c>
      <c r="P315" s="176">
        <v>120000</v>
      </c>
    </row>
    <row r="316" spans="1:16" x14ac:dyDescent="0.2">
      <c r="A316" s="384" t="s">
        <v>74</v>
      </c>
      <c r="B316" s="384"/>
      <c r="C316" s="4" t="s">
        <v>572</v>
      </c>
      <c r="D316" s="19" t="s">
        <v>573</v>
      </c>
      <c r="E316" s="26"/>
      <c r="F316" s="146">
        <f t="shared" ref="F316:I316" si="91">SUM(F314:F315)</f>
        <v>460</v>
      </c>
      <c r="G316" s="146">
        <f t="shared" si="91"/>
        <v>0</v>
      </c>
      <c r="H316" s="146">
        <f t="shared" si="91"/>
        <v>460</v>
      </c>
      <c r="I316" s="146">
        <f t="shared" si="91"/>
        <v>338430</v>
      </c>
      <c r="J316" s="146">
        <f t="shared" ref="J316:M316" si="92">SUM(J314:J315)</f>
        <v>1411.0787524366472</v>
      </c>
      <c r="K316" s="146">
        <f t="shared" si="92"/>
        <v>370000</v>
      </c>
      <c r="L316" s="146">
        <f t="shared" si="92"/>
        <v>20000</v>
      </c>
      <c r="M316" s="146">
        <f t="shared" si="92"/>
        <v>390000</v>
      </c>
      <c r="N316" s="146">
        <f t="shared" ref="N316" si="93">SUM(N314:N315)</f>
        <v>340903</v>
      </c>
      <c r="O316" s="133">
        <f t="shared" si="68"/>
        <v>0.87411025641025641</v>
      </c>
      <c r="P316" s="146">
        <f t="shared" ref="P316" si="94">SUM(P314:P315)</f>
        <v>370000</v>
      </c>
    </row>
    <row r="317" spans="1:16" x14ac:dyDescent="0.2">
      <c r="A317" s="383" t="s">
        <v>75</v>
      </c>
      <c r="B317" s="383"/>
      <c r="C317" s="3" t="s">
        <v>574</v>
      </c>
      <c r="D317" s="22" t="s">
        <v>575</v>
      </c>
      <c r="E317" s="23"/>
      <c r="F317" s="176">
        <v>350</v>
      </c>
      <c r="G317" s="176"/>
      <c r="H317" s="145">
        <f t="shared" ref="H317:H326" si="95">SUM(F317:G317)</f>
        <v>350</v>
      </c>
      <c r="I317" s="176">
        <v>362246</v>
      </c>
      <c r="J317" s="147">
        <f t="shared" si="67"/>
        <v>1034.9885714285715</v>
      </c>
      <c r="K317" s="176">
        <v>400000</v>
      </c>
      <c r="L317" s="176">
        <v>-52339</v>
      </c>
      <c r="M317" s="145">
        <f t="shared" si="70"/>
        <v>347661</v>
      </c>
      <c r="N317" s="176">
        <v>346847</v>
      </c>
      <c r="O317" s="133">
        <f t="shared" si="68"/>
        <v>0.99765863873140792</v>
      </c>
      <c r="P317" s="176">
        <v>400000</v>
      </c>
    </row>
    <row r="318" spans="1:16" x14ac:dyDescent="0.2">
      <c r="A318" s="383" t="s">
        <v>76</v>
      </c>
      <c r="B318" s="383"/>
      <c r="C318" s="3" t="s">
        <v>576</v>
      </c>
      <c r="D318" s="22" t="s">
        <v>577</v>
      </c>
      <c r="E318" s="23"/>
      <c r="F318" s="176">
        <v>0</v>
      </c>
      <c r="G318" s="176"/>
      <c r="H318" s="145">
        <f t="shared" si="95"/>
        <v>0</v>
      </c>
      <c r="I318" s="176"/>
      <c r="J318" s="147" t="str">
        <f t="shared" si="67"/>
        <v xml:space="preserve"> </v>
      </c>
      <c r="K318" s="176"/>
      <c r="L318" s="176"/>
      <c r="M318" s="145">
        <f t="shared" si="70"/>
        <v>0</v>
      </c>
      <c r="N318" s="176"/>
      <c r="O318" s="133" t="str">
        <f t="shared" si="68"/>
        <v xml:space="preserve"> </v>
      </c>
      <c r="P318" s="176"/>
    </row>
    <row r="319" spans="1:16" x14ac:dyDescent="0.2">
      <c r="A319" s="383" t="s">
        <v>77</v>
      </c>
      <c r="B319" s="383"/>
      <c r="C319" s="3" t="s">
        <v>578</v>
      </c>
      <c r="D319" s="22" t="s">
        <v>579</v>
      </c>
      <c r="E319" s="23"/>
      <c r="F319" s="176">
        <v>10</v>
      </c>
      <c r="G319" s="176"/>
      <c r="H319" s="145">
        <f t="shared" si="95"/>
        <v>10</v>
      </c>
      <c r="I319" s="176">
        <v>129000</v>
      </c>
      <c r="J319" s="147">
        <f t="shared" si="67"/>
        <v>12900</v>
      </c>
      <c r="K319" s="176">
        <v>130000</v>
      </c>
      <c r="L319" s="176">
        <v>-101400</v>
      </c>
      <c r="M319" s="145">
        <f t="shared" si="70"/>
        <v>28600</v>
      </c>
      <c r="N319" s="176">
        <v>990</v>
      </c>
      <c r="O319" s="133">
        <f t="shared" si="68"/>
        <v>3.4615384615384617E-2</v>
      </c>
      <c r="P319" s="176">
        <v>130000</v>
      </c>
    </row>
    <row r="320" spans="1:16" ht="25.5" customHeight="1" x14ac:dyDescent="0.2">
      <c r="A320" s="383" t="s">
        <v>78</v>
      </c>
      <c r="B320" s="383"/>
      <c r="C320" s="24" t="s">
        <v>580</v>
      </c>
      <c r="D320" s="22" t="s">
        <v>579</v>
      </c>
      <c r="E320" s="25"/>
      <c r="F320" s="176">
        <v>0</v>
      </c>
      <c r="G320" s="176"/>
      <c r="H320" s="145">
        <f t="shared" si="95"/>
        <v>0</v>
      </c>
      <c r="I320" s="176"/>
      <c r="J320" s="147" t="str">
        <f t="shared" si="67"/>
        <v xml:space="preserve"> </v>
      </c>
      <c r="K320" s="176"/>
      <c r="L320" s="176"/>
      <c r="M320" s="145">
        <f t="shared" si="70"/>
        <v>0</v>
      </c>
      <c r="N320" s="176"/>
      <c r="O320" s="133" t="str">
        <f t="shared" si="68"/>
        <v xml:space="preserve"> </v>
      </c>
      <c r="P320" s="176"/>
    </row>
    <row r="321" spans="1:16" ht="15" customHeight="1" x14ac:dyDescent="0.2">
      <c r="A321" s="383" t="s">
        <v>79</v>
      </c>
      <c r="B321" s="383"/>
      <c r="C321" s="3" t="s">
        <v>581</v>
      </c>
      <c r="D321" s="22" t="s">
        <v>582</v>
      </c>
      <c r="E321" s="23"/>
      <c r="F321" s="176">
        <v>0</v>
      </c>
      <c r="G321" s="176"/>
      <c r="H321" s="145">
        <f t="shared" si="95"/>
        <v>0</v>
      </c>
      <c r="I321" s="176">
        <v>260367</v>
      </c>
      <c r="J321" s="147" t="str">
        <f t="shared" si="67"/>
        <v xml:space="preserve"> </v>
      </c>
      <c r="K321" s="176">
        <v>280000</v>
      </c>
      <c r="L321" s="176">
        <v>120000</v>
      </c>
      <c r="M321" s="145">
        <f t="shared" si="70"/>
        <v>400000</v>
      </c>
      <c r="N321" s="176">
        <v>350893</v>
      </c>
      <c r="O321" s="133">
        <f t="shared" si="68"/>
        <v>0.87723249999999997</v>
      </c>
      <c r="P321" s="176">
        <v>280000</v>
      </c>
    </row>
    <row r="322" spans="1:16" ht="15" customHeight="1" x14ac:dyDescent="0.2">
      <c r="A322" s="383" t="s">
        <v>80</v>
      </c>
      <c r="B322" s="383"/>
      <c r="C322" s="3" t="s">
        <v>583</v>
      </c>
      <c r="D322" s="22" t="s">
        <v>584</v>
      </c>
      <c r="E322" s="23"/>
      <c r="F322" s="176">
        <v>0</v>
      </c>
      <c r="G322" s="176"/>
      <c r="H322" s="145">
        <f t="shared" si="95"/>
        <v>0</v>
      </c>
      <c r="I322" s="176">
        <v>0</v>
      </c>
      <c r="J322" s="147" t="str">
        <f t="shared" si="67"/>
        <v xml:space="preserve"> </v>
      </c>
      <c r="K322" s="176">
        <v>0</v>
      </c>
      <c r="L322" s="176">
        <v>0</v>
      </c>
      <c r="M322" s="145">
        <f t="shared" si="70"/>
        <v>0</v>
      </c>
      <c r="N322" s="176">
        <v>0</v>
      </c>
      <c r="O322" s="133" t="str">
        <f t="shared" si="68"/>
        <v xml:space="preserve"> </v>
      </c>
      <c r="P322" s="176">
        <v>0</v>
      </c>
    </row>
    <row r="323" spans="1:16" ht="15" customHeight="1" x14ac:dyDescent="0.2">
      <c r="A323" s="383" t="s">
        <v>81</v>
      </c>
      <c r="B323" s="383"/>
      <c r="C323" s="24" t="s">
        <v>355</v>
      </c>
      <c r="D323" s="22" t="s">
        <v>584</v>
      </c>
      <c r="E323" s="25"/>
      <c r="F323" s="176">
        <v>0</v>
      </c>
      <c r="G323" s="176"/>
      <c r="H323" s="145">
        <f t="shared" si="95"/>
        <v>0</v>
      </c>
      <c r="I323" s="176"/>
      <c r="J323" s="147" t="str">
        <f t="shared" si="67"/>
        <v xml:space="preserve"> </v>
      </c>
      <c r="K323" s="176"/>
      <c r="L323" s="176"/>
      <c r="M323" s="145">
        <f t="shared" si="70"/>
        <v>0</v>
      </c>
      <c r="N323" s="176"/>
      <c r="O323" s="133" t="str">
        <f t="shared" si="68"/>
        <v xml:space="preserve"> </v>
      </c>
      <c r="P323" s="176"/>
    </row>
    <row r="324" spans="1:16" x14ac:dyDescent="0.2">
      <c r="A324" s="383" t="s">
        <v>82</v>
      </c>
      <c r="B324" s="383"/>
      <c r="C324" s="3" t="s">
        <v>585</v>
      </c>
      <c r="D324" s="22" t="s">
        <v>586</v>
      </c>
      <c r="E324" s="23"/>
      <c r="F324" s="176">
        <v>70</v>
      </c>
      <c r="G324" s="176"/>
      <c r="H324" s="145">
        <f t="shared" si="95"/>
        <v>70</v>
      </c>
      <c r="I324" s="176">
        <v>772000</v>
      </c>
      <c r="J324" s="147">
        <f t="shared" si="67"/>
        <v>11028.571428571429</v>
      </c>
      <c r="K324" s="176">
        <v>800000</v>
      </c>
      <c r="L324" s="176">
        <f>231809+32500</f>
        <v>264309</v>
      </c>
      <c r="M324" s="145">
        <f t="shared" si="70"/>
        <v>1064309</v>
      </c>
      <c r="N324" s="176">
        <v>613000</v>
      </c>
      <c r="O324" s="133">
        <f t="shared" si="68"/>
        <v>0.57596055280938152</v>
      </c>
      <c r="P324" s="176">
        <v>800000</v>
      </c>
    </row>
    <row r="325" spans="1:16" x14ac:dyDescent="0.2">
      <c r="A325" s="383" t="s">
        <v>85</v>
      </c>
      <c r="B325" s="383"/>
      <c r="C325" s="3" t="s">
        <v>587</v>
      </c>
      <c r="D325" s="22" t="s">
        <v>588</v>
      </c>
      <c r="E325" s="23"/>
      <c r="F325" s="176">
        <v>700</v>
      </c>
      <c r="G325" s="176">
        <v>50</v>
      </c>
      <c r="H325" s="145">
        <f t="shared" si="95"/>
        <v>750</v>
      </c>
      <c r="I325" s="176">
        <v>1834084</v>
      </c>
      <c r="J325" s="147">
        <f t="shared" si="67"/>
        <v>2445.4453333333331</v>
      </c>
      <c r="K325" s="176">
        <v>2202171</v>
      </c>
      <c r="L325" s="176">
        <v>-200000</v>
      </c>
      <c r="M325" s="145">
        <f t="shared" si="70"/>
        <v>2002171</v>
      </c>
      <c r="N325" s="176">
        <v>1796721</v>
      </c>
      <c r="O325" s="133">
        <f t="shared" si="68"/>
        <v>0.89738638707682805</v>
      </c>
      <c r="P325" s="176">
        <v>2202171</v>
      </c>
    </row>
    <row r="326" spans="1:16" ht="15" hidden="1" customHeight="1" x14ac:dyDescent="0.2">
      <c r="A326" s="383" t="s">
        <v>88</v>
      </c>
      <c r="B326" s="383"/>
      <c r="C326" s="24" t="s">
        <v>589</v>
      </c>
      <c r="D326" s="22" t="s">
        <v>588</v>
      </c>
      <c r="E326" s="25"/>
      <c r="F326" s="176">
        <v>200</v>
      </c>
      <c r="G326" s="176"/>
      <c r="H326" s="145">
        <f t="shared" si="95"/>
        <v>200</v>
      </c>
      <c r="I326" s="326">
        <v>0</v>
      </c>
      <c r="J326" s="147">
        <f t="shared" si="67"/>
        <v>0</v>
      </c>
      <c r="K326" s="176">
        <v>70000</v>
      </c>
      <c r="L326" s="176">
        <v>0</v>
      </c>
      <c r="M326" s="145">
        <f t="shared" si="70"/>
        <v>70000</v>
      </c>
      <c r="N326" s="326">
        <v>0</v>
      </c>
      <c r="O326" s="133">
        <f t="shared" si="68"/>
        <v>0</v>
      </c>
      <c r="P326" s="176">
        <v>70000</v>
      </c>
    </row>
    <row r="327" spans="1:16" x14ac:dyDescent="0.2">
      <c r="A327" s="384" t="s">
        <v>91</v>
      </c>
      <c r="B327" s="384"/>
      <c r="C327" s="4" t="s">
        <v>590</v>
      </c>
      <c r="D327" s="19" t="s">
        <v>591</v>
      </c>
      <c r="E327" s="26"/>
      <c r="F327" s="146">
        <f t="shared" ref="F327:I327" si="96">SUM(F317:F325)</f>
        <v>1130</v>
      </c>
      <c r="G327" s="146">
        <f t="shared" si="96"/>
        <v>50</v>
      </c>
      <c r="H327" s="146">
        <f t="shared" si="96"/>
        <v>1180</v>
      </c>
      <c r="I327" s="146">
        <f t="shared" si="96"/>
        <v>3357697</v>
      </c>
      <c r="J327" s="146">
        <f t="shared" ref="J327:N327" si="97">SUM(J317:J325)</f>
        <v>27409.005333333334</v>
      </c>
      <c r="K327" s="146">
        <f>SUM(K317:K325)</f>
        <v>3812171</v>
      </c>
      <c r="L327" s="146">
        <f t="shared" si="97"/>
        <v>30570</v>
      </c>
      <c r="M327" s="146">
        <f t="shared" si="97"/>
        <v>3842741</v>
      </c>
      <c r="N327" s="146">
        <f t="shared" si="97"/>
        <v>3108451</v>
      </c>
      <c r="O327" s="133">
        <f t="shared" si="68"/>
        <v>0.8089150426739663</v>
      </c>
      <c r="P327" s="146">
        <f>SUM(P317:P325)</f>
        <v>3812171</v>
      </c>
    </row>
    <row r="328" spans="1:16" ht="15" customHeight="1" x14ac:dyDescent="0.2">
      <c r="A328" s="383" t="s">
        <v>94</v>
      </c>
      <c r="B328" s="383"/>
      <c r="C328" s="3" t="s">
        <v>592</v>
      </c>
      <c r="D328" s="22" t="s">
        <v>593</v>
      </c>
      <c r="E328" s="23"/>
      <c r="F328" s="176">
        <v>0</v>
      </c>
      <c r="G328" s="176"/>
      <c r="H328" s="145">
        <f t="shared" ref="H328:H329" si="98">SUM(F328:G328)</f>
        <v>0</v>
      </c>
      <c r="I328" s="176">
        <v>39390</v>
      </c>
      <c r="J328" s="147" t="str">
        <f t="shared" si="67"/>
        <v xml:space="preserve"> </v>
      </c>
      <c r="K328" s="176">
        <v>0</v>
      </c>
      <c r="L328" s="176"/>
      <c r="M328" s="145">
        <f t="shared" si="70"/>
        <v>0</v>
      </c>
      <c r="N328" s="176">
        <v>0</v>
      </c>
      <c r="O328" s="133" t="str">
        <f t="shared" si="68"/>
        <v xml:space="preserve"> </v>
      </c>
      <c r="P328" s="176">
        <v>0</v>
      </c>
    </row>
    <row r="329" spans="1:16" x14ac:dyDescent="0.2">
      <c r="A329" s="383" t="s">
        <v>95</v>
      </c>
      <c r="B329" s="383"/>
      <c r="C329" s="3" t="s">
        <v>594</v>
      </c>
      <c r="D329" s="22" t="s">
        <v>595</v>
      </c>
      <c r="E329" s="23"/>
      <c r="F329" s="176">
        <v>20</v>
      </c>
      <c r="G329" s="176"/>
      <c r="H329" s="145">
        <f t="shared" si="98"/>
        <v>20</v>
      </c>
      <c r="I329" s="176">
        <v>0</v>
      </c>
      <c r="J329" s="147">
        <f t="shared" si="67"/>
        <v>0</v>
      </c>
      <c r="K329" s="176">
        <v>0</v>
      </c>
      <c r="L329" s="176">
        <v>90000</v>
      </c>
      <c r="M329" s="145">
        <f t="shared" si="70"/>
        <v>90000</v>
      </c>
      <c r="N329" s="176">
        <v>90000</v>
      </c>
      <c r="O329" s="133">
        <f t="shared" si="68"/>
        <v>1</v>
      </c>
      <c r="P329" s="176">
        <v>0</v>
      </c>
    </row>
    <row r="330" spans="1:16" x14ac:dyDescent="0.2">
      <c r="A330" s="384" t="s">
        <v>96</v>
      </c>
      <c r="B330" s="384"/>
      <c r="C330" s="4" t="s">
        <v>596</v>
      </c>
      <c r="D330" s="19" t="s">
        <v>597</v>
      </c>
      <c r="E330" s="26"/>
      <c r="F330" s="146">
        <f t="shared" ref="F330:I330" si="99">SUM(F328:F329)</f>
        <v>20</v>
      </c>
      <c r="G330" s="146">
        <f t="shared" si="99"/>
        <v>0</v>
      </c>
      <c r="H330" s="146">
        <f t="shared" si="99"/>
        <v>20</v>
      </c>
      <c r="I330" s="146">
        <f t="shared" si="99"/>
        <v>39390</v>
      </c>
      <c r="J330" s="146">
        <f t="shared" ref="J330:M330" si="100">SUM(J328:J329)</f>
        <v>0</v>
      </c>
      <c r="K330" s="146">
        <f t="shared" si="100"/>
        <v>0</v>
      </c>
      <c r="L330" s="146">
        <f t="shared" si="100"/>
        <v>90000</v>
      </c>
      <c r="M330" s="146">
        <f t="shared" si="100"/>
        <v>90000</v>
      </c>
      <c r="N330" s="146">
        <f t="shared" ref="N330" si="101">SUM(N328:N329)</f>
        <v>90000</v>
      </c>
      <c r="O330" s="133">
        <f t="shared" si="68"/>
        <v>1</v>
      </c>
      <c r="P330" s="146">
        <f t="shared" ref="P330" si="102">SUM(P328:P329)</f>
        <v>0</v>
      </c>
    </row>
    <row r="331" spans="1:16" x14ac:dyDescent="0.2">
      <c r="A331" s="383" t="s">
        <v>97</v>
      </c>
      <c r="B331" s="383"/>
      <c r="C331" s="3" t="s">
        <v>598</v>
      </c>
      <c r="D331" s="22" t="s">
        <v>599</v>
      </c>
      <c r="E331" s="23"/>
      <c r="F331" s="176">
        <v>423</v>
      </c>
      <c r="G331" s="176"/>
      <c r="H331" s="145">
        <f t="shared" ref="H331:H340" si="103">SUM(F331:G331)</f>
        <v>423</v>
      </c>
      <c r="I331" s="176">
        <v>680008</v>
      </c>
      <c r="J331" s="147">
        <f t="shared" si="67"/>
        <v>1607.5839243498817</v>
      </c>
      <c r="K331" s="176">
        <v>1293120</v>
      </c>
      <c r="L331" s="176">
        <f>-177714-22088-282844-165066</f>
        <v>-647712</v>
      </c>
      <c r="M331" s="145">
        <f t="shared" si="70"/>
        <v>645408</v>
      </c>
      <c r="N331" s="176">
        <v>548857</v>
      </c>
      <c r="O331" s="133">
        <f t="shared" si="68"/>
        <v>0.85040315583320936</v>
      </c>
      <c r="P331" s="176">
        <v>1293120</v>
      </c>
    </row>
    <row r="332" spans="1:16" ht="15" customHeight="1" x14ac:dyDescent="0.2">
      <c r="A332" s="383" t="s">
        <v>98</v>
      </c>
      <c r="B332" s="383"/>
      <c r="C332" s="3" t="s">
        <v>600</v>
      </c>
      <c r="D332" s="22" t="s">
        <v>601</v>
      </c>
      <c r="E332" s="23"/>
      <c r="F332" s="176">
        <v>0</v>
      </c>
      <c r="G332" s="176"/>
      <c r="H332" s="145">
        <f t="shared" si="103"/>
        <v>0</v>
      </c>
      <c r="I332" s="176"/>
      <c r="J332" s="147" t="str">
        <f t="shared" si="67"/>
        <v xml:space="preserve"> </v>
      </c>
      <c r="K332" s="176"/>
      <c r="L332" s="176"/>
      <c r="M332" s="145">
        <f t="shared" si="70"/>
        <v>0</v>
      </c>
      <c r="N332" s="176"/>
      <c r="O332" s="133" t="str">
        <f t="shared" si="68"/>
        <v xml:space="preserve"> </v>
      </c>
      <c r="P332" s="176"/>
    </row>
    <row r="333" spans="1:16" ht="15" customHeight="1" x14ac:dyDescent="0.2">
      <c r="A333" s="383" t="s">
        <v>99</v>
      </c>
      <c r="B333" s="383"/>
      <c r="C333" s="3" t="s">
        <v>602</v>
      </c>
      <c r="D333" s="22" t="s">
        <v>603</v>
      </c>
      <c r="E333" s="23"/>
      <c r="F333" s="176">
        <v>0</v>
      </c>
      <c r="G333" s="176"/>
      <c r="H333" s="145">
        <f t="shared" si="103"/>
        <v>0</v>
      </c>
      <c r="I333" s="176">
        <v>0</v>
      </c>
      <c r="J333" s="147" t="str">
        <f t="shared" si="67"/>
        <v xml:space="preserve"> </v>
      </c>
      <c r="K333" s="176"/>
      <c r="L333" s="176"/>
      <c r="M333" s="145">
        <f t="shared" si="70"/>
        <v>0</v>
      </c>
      <c r="N333" s="176">
        <v>0</v>
      </c>
      <c r="O333" s="133" t="str">
        <f t="shared" si="68"/>
        <v xml:space="preserve"> </v>
      </c>
      <c r="P333" s="176"/>
    </row>
    <row r="334" spans="1:16" ht="15" customHeight="1" x14ac:dyDescent="0.2">
      <c r="A334" s="383" t="s">
        <v>100</v>
      </c>
      <c r="B334" s="383"/>
      <c r="C334" s="24" t="s">
        <v>355</v>
      </c>
      <c r="D334" s="22" t="s">
        <v>603</v>
      </c>
      <c r="E334" s="25"/>
      <c r="F334" s="176">
        <v>0</v>
      </c>
      <c r="G334" s="176"/>
      <c r="H334" s="145">
        <f t="shared" si="103"/>
        <v>0</v>
      </c>
      <c r="I334" s="176"/>
      <c r="J334" s="147" t="str">
        <f t="shared" si="67"/>
        <v xml:space="preserve"> </v>
      </c>
      <c r="K334" s="176"/>
      <c r="L334" s="176"/>
      <c r="M334" s="145">
        <f t="shared" si="70"/>
        <v>0</v>
      </c>
      <c r="N334" s="176"/>
      <c r="O334" s="133" t="str">
        <f t="shared" si="68"/>
        <v xml:space="preserve"> </v>
      </c>
      <c r="P334" s="176"/>
    </row>
    <row r="335" spans="1:16" ht="15" customHeight="1" x14ac:dyDescent="0.2">
      <c r="A335" s="383" t="s">
        <v>101</v>
      </c>
      <c r="B335" s="383"/>
      <c r="C335" s="24" t="s">
        <v>604</v>
      </c>
      <c r="D335" s="22" t="s">
        <v>603</v>
      </c>
      <c r="E335" s="25"/>
      <c r="F335" s="176">
        <v>0</v>
      </c>
      <c r="G335" s="176"/>
      <c r="H335" s="145">
        <f t="shared" si="103"/>
        <v>0</v>
      </c>
      <c r="I335" s="176"/>
      <c r="J335" s="147" t="str">
        <f t="shared" si="67"/>
        <v xml:space="preserve"> </v>
      </c>
      <c r="K335" s="176"/>
      <c r="L335" s="176"/>
      <c r="M335" s="145">
        <f t="shared" si="70"/>
        <v>0</v>
      </c>
      <c r="N335" s="176"/>
      <c r="O335" s="133" t="str">
        <f t="shared" si="68"/>
        <v xml:space="preserve"> </v>
      </c>
      <c r="P335" s="176"/>
    </row>
    <row r="336" spans="1:16" ht="15" customHeight="1" x14ac:dyDescent="0.2">
      <c r="A336" s="383" t="s">
        <v>102</v>
      </c>
      <c r="B336" s="383"/>
      <c r="C336" s="3" t="s">
        <v>605</v>
      </c>
      <c r="D336" s="22" t="s">
        <v>606</v>
      </c>
      <c r="E336" s="23"/>
      <c r="F336" s="176">
        <v>0</v>
      </c>
      <c r="G336" s="176"/>
      <c r="H336" s="145">
        <f t="shared" si="103"/>
        <v>0</v>
      </c>
      <c r="I336" s="176"/>
      <c r="J336" s="147" t="str">
        <f t="shared" si="67"/>
        <v xml:space="preserve"> </v>
      </c>
      <c r="K336" s="176"/>
      <c r="L336" s="176"/>
      <c r="M336" s="145">
        <f t="shared" si="70"/>
        <v>0</v>
      </c>
      <c r="N336" s="176"/>
      <c r="O336" s="133" t="str">
        <f t="shared" si="68"/>
        <v xml:space="preserve"> </v>
      </c>
      <c r="P336" s="176"/>
    </row>
    <row r="337" spans="1:17" ht="15" customHeight="1" x14ac:dyDescent="0.2">
      <c r="A337" s="383" t="s">
        <v>103</v>
      </c>
      <c r="B337" s="383"/>
      <c r="C337" s="24" t="s">
        <v>607</v>
      </c>
      <c r="D337" s="22" t="s">
        <v>606</v>
      </c>
      <c r="E337" s="25"/>
      <c r="F337" s="176">
        <v>0</v>
      </c>
      <c r="G337" s="176"/>
      <c r="H337" s="145">
        <f t="shared" si="103"/>
        <v>0</v>
      </c>
      <c r="I337" s="176"/>
      <c r="J337" s="147" t="str">
        <f t="shared" si="67"/>
        <v xml:space="preserve"> </v>
      </c>
      <c r="K337" s="176"/>
      <c r="L337" s="176"/>
      <c r="M337" s="145">
        <f t="shared" si="70"/>
        <v>0</v>
      </c>
      <c r="N337" s="176"/>
      <c r="O337" s="133" t="str">
        <f t="shared" si="68"/>
        <v xml:space="preserve"> </v>
      </c>
      <c r="P337" s="176"/>
    </row>
    <row r="338" spans="1:17" ht="25.5" customHeight="1" x14ac:dyDescent="0.2">
      <c r="A338" s="383" t="s">
        <v>104</v>
      </c>
      <c r="B338" s="383"/>
      <c r="C338" s="24" t="s">
        <v>608</v>
      </c>
      <c r="D338" s="22" t="s">
        <v>606</v>
      </c>
      <c r="E338" s="25"/>
      <c r="F338" s="176">
        <v>0</v>
      </c>
      <c r="G338" s="176"/>
      <c r="H338" s="145">
        <f t="shared" si="103"/>
        <v>0</v>
      </c>
      <c r="I338" s="176"/>
      <c r="J338" s="147" t="str">
        <f t="shared" si="67"/>
        <v xml:space="preserve"> </v>
      </c>
      <c r="K338" s="176"/>
      <c r="L338" s="176"/>
      <c r="M338" s="145">
        <f t="shared" si="70"/>
        <v>0</v>
      </c>
      <c r="N338" s="176"/>
      <c r="O338" s="133" t="str">
        <f t="shared" si="68"/>
        <v xml:space="preserve"> </v>
      </c>
      <c r="P338" s="176"/>
    </row>
    <row r="339" spans="1:17" ht="15" customHeight="1" x14ac:dyDescent="0.2">
      <c r="A339" s="383" t="s">
        <v>107</v>
      </c>
      <c r="B339" s="383"/>
      <c r="C339" s="24" t="s">
        <v>609</v>
      </c>
      <c r="D339" s="22" t="s">
        <v>606</v>
      </c>
      <c r="E339" s="25"/>
      <c r="F339" s="176">
        <v>0</v>
      </c>
      <c r="G339" s="176"/>
      <c r="H339" s="145">
        <f t="shared" si="103"/>
        <v>0</v>
      </c>
      <c r="I339" s="176"/>
      <c r="J339" s="147" t="str">
        <f t="shared" si="67"/>
        <v xml:space="preserve"> </v>
      </c>
      <c r="K339" s="176"/>
      <c r="L339" s="176"/>
      <c r="M339" s="145">
        <f t="shared" si="70"/>
        <v>0</v>
      </c>
      <c r="N339" s="176"/>
      <c r="O339" s="133" t="str">
        <f t="shared" si="68"/>
        <v xml:space="preserve"> </v>
      </c>
      <c r="P339" s="176"/>
    </row>
    <row r="340" spans="1:17" x14ac:dyDescent="0.2">
      <c r="A340" s="383" t="s">
        <v>108</v>
      </c>
      <c r="B340" s="383"/>
      <c r="C340" s="3" t="s">
        <v>610</v>
      </c>
      <c r="D340" s="22" t="s">
        <v>611</v>
      </c>
      <c r="E340" s="23"/>
      <c r="F340" s="176">
        <v>0</v>
      </c>
      <c r="G340" s="176">
        <v>10</v>
      </c>
      <c r="H340" s="145">
        <f t="shared" si="103"/>
        <v>10</v>
      </c>
      <c r="I340" s="176">
        <v>345467</v>
      </c>
      <c r="J340" s="147">
        <f t="shared" si="67"/>
        <v>34546.699999999997</v>
      </c>
      <c r="K340" s="176">
        <v>50000</v>
      </c>
      <c r="L340" s="176"/>
      <c r="M340" s="145">
        <f t="shared" si="70"/>
        <v>50000</v>
      </c>
      <c r="N340" s="176">
        <v>15805</v>
      </c>
      <c r="O340" s="133">
        <f t="shared" si="68"/>
        <v>0.31609999999999999</v>
      </c>
      <c r="P340" s="176">
        <v>50000</v>
      </c>
      <c r="Q340" s="175" t="s">
        <v>1041</v>
      </c>
    </row>
    <row r="341" spans="1:17" ht="25.5" x14ac:dyDescent="0.2">
      <c r="A341" s="384" t="s">
        <v>109</v>
      </c>
      <c r="B341" s="384"/>
      <c r="C341" s="4" t="s">
        <v>612</v>
      </c>
      <c r="D341" s="19" t="s">
        <v>613</v>
      </c>
      <c r="E341" s="26"/>
      <c r="F341" s="146">
        <f t="shared" ref="F341:I341" si="104">F331+F332+F333+F336+F340</f>
        <v>423</v>
      </c>
      <c r="G341" s="146">
        <f t="shared" si="104"/>
        <v>10</v>
      </c>
      <c r="H341" s="146">
        <f t="shared" si="104"/>
        <v>433</v>
      </c>
      <c r="I341" s="146">
        <f t="shared" si="104"/>
        <v>1025475</v>
      </c>
      <c r="J341" s="146" t="e">
        <f t="shared" ref="J341:M341" si="105">J331+J332+J333+J336+J340</f>
        <v>#VALUE!</v>
      </c>
      <c r="K341" s="146">
        <f t="shared" si="105"/>
        <v>1343120</v>
      </c>
      <c r="L341" s="146">
        <f t="shared" si="105"/>
        <v>-647712</v>
      </c>
      <c r="M341" s="146">
        <f t="shared" si="105"/>
        <v>695408</v>
      </c>
      <c r="N341" s="146">
        <f t="shared" ref="N341" si="106">N331+N332+N333+N336+N340</f>
        <v>564662</v>
      </c>
      <c r="O341" s="133">
        <f t="shared" si="68"/>
        <v>0.8119866323079401</v>
      </c>
      <c r="P341" s="146">
        <f t="shared" ref="P341" si="107">P331+P332+P333+P336+P340</f>
        <v>1343120</v>
      </c>
    </row>
    <row r="342" spans="1:17" x14ac:dyDescent="0.2">
      <c r="A342" s="384" t="s">
        <v>110</v>
      </c>
      <c r="B342" s="384"/>
      <c r="C342" s="4" t="s">
        <v>614</v>
      </c>
      <c r="D342" s="19" t="s">
        <v>615</v>
      </c>
      <c r="E342" s="26"/>
      <c r="F342" s="146">
        <f t="shared" ref="F342:I342" si="108">F313+F316+F327+F330+F341</f>
        <v>2239</v>
      </c>
      <c r="G342" s="146">
        <f t="shared" si="108"/>
        <v>60</v>
      </c>
      <c r="H342" s="146">
        <f t="shared" si="108"/>
        <v>2299</v>
      </c>
      <c r="I342" s="146">
        <f t="shared" si="108"/>
        <v>5665626</v>
      </c>
      <c r="J342" s="146" t="e">
        <f t="shared" ref="J342:M342" si="109">J313+J316+J327+J330+J341</f>
        <v>#VALUE!</v>
      </c>
      <c r="K342" s="146">
        <f t="shared" si="109"/>
        <v>6455291</v>
      </c>
      <c r="L342" s="146">
        <f t="shared" si="109"/>
        <v>-807142</v>
      </c>
      <c r="M342" s="146">
        <f t="shared" si="109"/>
        <v>5648149</v>
      </c>
      <c r="N342" s="146">
        <f t="shared" ref="N342" si="110">N313+N316+N327+N330+N341</f>
        <v>4532503</v>
      </c>
      <c r="O342" s="133">
        <f t="shared" si="68"/>
        <v>0.80247581995446648</v>
      </c>
      <c r="P342" s="146">
        <f t="shared" ref="P342" si="111">P313+P316+P327+P330+P341</f>
        <v>6455291</v>
      </c>
    </row>
    <row r="343" spans="1:17" ht="15" hidden="1" customHeight="1" x14ac:dyDescent="0.2">
      <c r="A343" s="383" t="s">
        <v>111</v>
      </c>
      <c r="B343" s="383"/>
      <c r="C343" s="5" t="s">
        <v>616</v>
      </c>
      <c r="D343" s="22" t="s">
        <v>617</v>
      </c>
      <c r="E343" s="29"/>
      <c r="F343" s="176">
        <v>0</v>
      </c>
      <c r="G343" s="176"/>
      <c r="H343" s="145">
        <f t="shared" ref="H343:H406" si="112">SUM(F343:G343)</f>
        <v>0</v>
      </c>
      <c r="I343" s="176"/>
      <c r="J343" s="147" t="str">
        <f t="shared" si="67"/>
        <v xml:space="preserve"> </v>
      </c>
      <c r="K343" s="176"/>
      <c r="L343" s="176"/>
      <c r="M343" s="145">
        <f t="shared" si="70"/>
        <v>0</v>
      </c>
      <c r="N343" s="176"/>
      <c r="O343" s="133" t="str">
        <f t="shared" si="68"/>
        <v xml:space="preserve"> </v>
      </c>
      <c r="P343" s="176"/>
    </row>
    <row r="344" spans="1:17" ht="15" hidden="1" customHeight="1" x14ac:dyDescent="0.2">
      <c r="A344" s="385" t="s">
        <v>112</v>
      </c>
      <c r="B344" s="385"/>
      <c r="C344" s="5" t="s">
        <v>618</v>
      </c>
      <c r="D344" s="34" t="s">
        <v>619</v>
      </c>
      <c r="E344" s="29"/>
      <c r="F344" s="176">
        <v>0</v>
      </c>
      <c r="G344" s="176"/>
      <c r="H344" s="145">
        <f t="shared" si="112"/>
        <v>0</v>
      </c>
      <c r="I344" s="176"/>
      <c r="J344" s="147" t="str">
        <f t="shared" si="67"/>
        <v xml:space="preserve"> </v>
      </c>
      <c r="K344" s="176"/>
      <c r="L344" s="176"/>
      <c r="M344" s="145">
        <f t="shared" si="70"/>
        <v>0</v>
      </c>
      <c r="N344" s="176"/>
      <c r="O344" s="133" t="str">
        <f t="shared" si="68"/>
        <v xml:space="preserve"> </v>
      </c>
      <c r="P344" s="176"/>
    </row>
    <row r="345" spans="1:17" ht="15" hidden="1" customHeight="1" x14ac:dyDescent="0.2">
      <c r="A345" s="383" t="s">
        <v>113</v>
      </c>
      <c r="B345" s="383"/>
      <c r="C345" s="5" t="s">
        <v>620</v>
      </c>
      <c r="D345" s="22" t="s">
        <v>619</v>
      </c>
      <c r="E345" s="29"/>
      <c r="F345" s="176">
        <v>0</v>
      </c>
      <c r="G345" s="176"/>
      <c r="H345" s="145">
        <f t="shared" si="112"/>
        <v>0</v>
      </c>
      <c r="I345" s="176"/>
      <c r="J345" s="147" t="str">
        <f t="shared" si="67"/>
        <v xml:space="preserve"> </v>
      </c>
      <c r="K345" s="176"/>
      <c r="L345" s="176"/>
      <c r="M345" s="145">
        <f t="shared" si="70"/>
        <v>0</v>
      </c>
      <c r="N345" s="176"/>
      <c r="O345" s="133" t="str">
        <f t="shared" si="68"/>
        <v xml:space="preserve"> </v>
      </c>
      <c r="P345" s="176"/>
    </row>
    <row r="346" spans="1:17" ht="15" hidden="1" customHeight="1" x14ac:dyDescent="0.2">
      <c r="A346" s="383" t="s">
        <v>114</v>
      </c>
      <c r="B346" s="383"/>
      <c r="C346" s="5" t="s">
        <v>621</v>
      </c>
      <c r="D346" s="22" t="s">
        <v>619</v>
      </c>
      <c r="E346" s="29"/>
      <c r="F346" s="176">
        <v>0</v>
      </c>
      <c r="G346" s="176"/>
      <c r="H346" s="145">
        <f t="shared" si="112"/>
        <v>0</v>
      </c>
      <c r="I346" s="176"/>
      <c r="J346" s="147" t="str">
        <f t="shared" ref="J346:J409" si="113">IF(H346=0," ",I346/H346)</f>
        <v xml:space="preserve"> </v>
      </c>
      <c r="K346" s="176"/>
      <c r="L346" s="176"/>
      <c r="M346" s="145">
        <f t="shared" si="70"/>
        <v>0</v>
      </c>
      <c r="N346" s="176"/>
      <c r="O346" s="133" t="str">
        <f t="shared" ref="O346:O409" si="114">IF(M346=0," ",N346/M346)</f>
        <v xml:space="preserve"> </v>
      </c>
      <c r="P346" s="176"/>
    </row>
    <row r="347" spans="1:17" ht="15" hidden="1" customHeight="1" x14ac:dyDescent="0.2">
      <c r="A347" s="383" t="s">
        <v>115</v>
      </c>
      <c r="B347" s="383"/>
      <c r="C347" s="5" t="s">
        <v>622</v>
      </c>
      <c r="D347" s="22" t="s">
        <v>619</v>
      </c>
      <c r="E347" s="29"/>
      <c r="F347" s="176">
        <v>0</v>
      </c>
      <c r="G347" s="176"/>
      <c r="H347" s="145">
        <f t="shared" si="112"/>
        <v>0</v>
      </c>
      <c r="I347" s="176"/>
      <c r="J347" s="147" t="str">
        <f t="shared" si="113"/>
        <v xml:space="preserve"> </v>
      </c>
      <c r="K347" s="176"/>
      <c r="L347" s="176"/>
      <c r="M347" s="145">
        <f t="shared" ref="M347:M410" si="115">SUM(K347:L347)</f>
        <v>0</v>
      </c>
      <c r="N347" s="176"/>
      <c r="O347" s="133" t="str">
        <f t="shared" si="114"/>
        <v xml:space="preserve"> </v>
      </c>
      <c r="P347" s="176"/>
    </row>
    <row r="348" spans="1:17" ht="15" hidden="1" customHeight="1" x14ac:dyDescent="0.2">
      <c r="A348" s="383" t="s">
        <v>116</v>
      </c>
      <c r="B348" s="383"/>
      <c r="C348" s="5" t="s">
        <v>623</v>
      </c>
      <c r="D348" s="22" t="s">
        <v>619</v>
      </c>
      <c r="E348" s="29"/>
      <c r="F348" s="176">
        <v>0</v>
      </c>
      <c r="G348" s="176"/>
      <c r="H348" s="145">
        <f t="shared" si="112"/>
        <v>0</v>
      </c>
      <c r="I348" s="176"/>
      <c r="J348" s="147" t="str">
        <f t="shared" si="113"/>
        <v xml:space="preserve"> </v>
      </c>
      <c r="K348" s="176"/>
      <c r="L348" s="176"/>
      <c r="M348" s="145">
        <f t="shared" si="115"/>
        <v>0</v>
      </c>
      <c r="N348" s="176"/>
      <c r="O348" s="133" t="str">
        <f t="shared" si="114"/>
        <v xml:space="preserve"> </v>
      </c>
      <c r="P348" s="176"/>
    </row>
    <row r="349" spans="1:17" ht="25.5" hidden="1" customHeight="1" x14ac:dyDescent="0.2">
      <c r="A349" s="383" t="s">
        <v>117</v>
      </c>
      <c r="B349" s="383"/>
      <c r="C349" s="5" t="s">
        <v>624</v>
      </c>
      <c r="D349" s="22" t="s">
        <v>619</v>
      </c>
      <c r="E349" s="29"/>
      <c r="F349" s="176">
        <v>0</v>
      </c>
      <c r="G349" s="176"/>
      <c r="H349" s="145">
        <f t="shared" si="112"/>
        <v>0</v>
      </c>
      <c r="I349" s="176"/>
      <c r="J349" s="147" t="str">
        <f t="shared" si="113"/>
        <v xml:space="preserve"> </v>
      </c>
      <c r="K349" s="176"/>
      <c r="L349" s="176"/>
      <c r="M349" s="145">
        <f t="shared" si="115"/>
        <v>0</v>
      </c>
      <c r="N349" s="176"/>
      <c r="O349" s="133" t="str">
        <f t="shared" si="114"/>
        <v xml:space="preserve"> </v>
      </c>
      <c r="P349" s="176"/>
    </row>
    <row r="350" spans="1:17" ht="15" hidden="1" customHeight="1" x14ac:dyDescent="0.2">
      <c r="A350" s="383" t="s">
        <v>120</v>
      </c>
      <c r="B350" s="383"/>
      <c r="C350" s="5" t="s">
        <v>625</v>
      </c>
      <c r="D350" s="22" t="s">
        <v>619</v>
      </c>
      <c r="E350" s="29"/>
      <c r="F350" s="176">
        <v>0</v>
      </c>
      <c r="G350" s="176"/>
      <c r="H350" s="145">
        <f t="shared" si="112"/>
        <v>0</v>
      </c>
      <c r="I350" s="176"/>
      <c r="J350" s="147" t="str">
        <f t="shared" si="113"/>
        <v xml:space="preserve"> </v>
      </c>
      <c r="K350" s="176"/>
      <c r="L350" s="176"/>
      <c r="M350" s="145">
        <f t="shared" si="115"/>
        <v>0</v>
      </c>
      <c r="N350" s="176"/>
      <c r="O350" s="133" t="str">
        <f t="shared" si="114"/>
        <v xml:space="preserve"> </v>
      </c>
      <c r="P350" s="176"/>
    </row>
    <row r="351" spans="1:17" ht="15" hidden="1" customHeight="1" x14ac:dyDescent="0.2">
      <c r="A351" s="383" t="s">
        <v>121</v>
      </c>
      <c r="B351" s="383"/>
      <c r="C351" s="5" t="s">
        <v>626</v>
      </c>
      <c r="D351" s="22" t="s">
        <v>619</v>
      </c>
      <c r="E351" s="29"/>
      <c r="F351" s="176">
        <v>0</v>
      </c>
      <c r="G351" s="176"/>
      <c r="H351" s="145">
        <f t="shared" si="112"/>
        <v>0</v>
      </c>
      <c r="I351" s="176"/>
      <c r="J351" s="147" t="str">
        <f t="shared" si="113"/>
        <v xml:space="preserve"> </v>
      </c>
      <c r="K351" s="176"/>
      <c r="L351" s="176"/>
      <c r="M351" s="145">
        <f t="shared" si="115"/>
        <v>0</v>
      </c>
      <c r="N351" s="176"/>
      <c r="O351" s="133" t="str">
        <f t="shared" si="114"/>
        <v xml:space="preserve"> </v>
      </c>
      <c r="P351" s="176"/>
    </row>
    <row r="352" spans="1:17" ht="15" hidden="1" customHeight="1" x14ac:dyDescent="0.2">
      <c r="A352" s="383" t="s">
        <v>122</v>
      </c>
      <c r="B352" s="383"/>
      <c r="C352" s="5" t="s">
        <v>627</v>
      </c>
      <c r="D352" s="22" t="s">
        <v>619</v>
      </c>
      <c r="E352" s="29"/>
      <c r="F352" s="176">
        <v>0</v>
      </c>
      <c r="G352" s="176"/>
      <c r="H352" s="145">
        <f t="shared" si="112"/>
        <v>0</v>
      </c>
      <c r="I352" s="176"/>
      <c r="J352" s="147" t="str">
        <f t="shared" si="113"/>
        <v xml:space="preserve"> </v>
      </c>
      <c r="K352" s="176"/>
      <c r="L352" s="176"/>
      <c r="M352" s="145">
        <f t="shared" si="115"/>
        <v>0</v>
      </c>
      <c r="N352" s="176"/>
      <c r="O352" s="133" t="str">
        <f t="shared" si="114"/>
        <v xml:space="preserve"> </v>
      </c>
      <c r="P352" s="176"/>
    </row>
    <row r="353" spans="1:16" ht="15" hidden="1" customHeight="1" x14ac:dyDescent="0.2">
      <c r="A353" s="383" t="s">
        <v>123</v>
      </c>
      <c r="B353" s="383"/>
      <c r="C353" s="5" t="s">
        <v>628</v>
      </c>
      <c r="D353" s="22" t="s">
        <v>619</v>
      </c>
      <c r="E353" s="29"/>
      <c r="F353" s="176">
        <v>0</v>
      </c>
      <c r="G353" s="176"/>
      <c r="H353" s="145">
        <f t="shared" si="112"/>
        <v>0</v>
      </c>
      <c r="I353" s="176"/>
      <c r="J353" s="147" t="str">
        <f t="shared" si="113"/>
        <v xml:space="preserve"> </v>
      </c>
      <c r="K353" s="176"/>
      <c r="L353" s="176"/>
      <c r="M353" s="145">
        <f t="shared" si="115"/>
        <v>0</v>
      </c>
      <c r="N353" s="176"/>
      <c r="O353" s="133" t="str">
        <f t="shared" si="114"/>
        <v xml:space="preserve"> </v>
      </c>
      <c r="P353" s="176"/>
    </row>
    <row r="354" spans="1:16" ht="25.5" hidden="1" customHeight="1" x14ac:dyDescent="0.2">
      <c r="A354" s="383" t="s">
        <v>124</v>
      </c>
      <c r="B354" s="383"/>
      <c r="C354" s="5" t="s">
        <v>629</v>
      </c>
      <c r="D354" s="22" t="s">
        <v>619</v>
      </c>
      <c r="E354" s="29"/>
      <c r="F354" s="176">
        <v>0</v>
      </c>
      <c r="G354" s="176"/>
      <c r="H354" s="145">
        <f t="shared" si="112"/>
        <v>0</v>
      </c>
      <c r="I354" s="176"/>
      <c r="J354" s="147" t="str">
        <f t="shared" si="113"/>
        <v xml:space="preserve"> </v>
      </c>
      <c r="K354" s="176"/>
      <c r="L354" s="176"/>
      <c r="M354" s="145">
        <f t="shared" si="115"/>
        <v>0</v>
      </c>
      <c r="N354" s="176"/>
      <c r="O354" s="133" t="str">
        <f t="shared" si="114"/>
        <v xml:space="preserve"> </v>
      </c>
      <c r="P354" s="176"/>
    </row>
    <row r="355" spans="1:16" ht="25.5" hidden="1" customHeight="1" x14ac:dyDescent="0.2">
      <c r="A355" s="383" t="s">
        <v>125</v>
      </c>
      <c r="B355" s="383"/>
      <c r="C355" s="5" t="s">
        <v>630</v>
      </c>
      <c r="D355" s="22" t="s">
        <v>619</v>
      </c>
      <c r="E355" s="29"/>
      <c r="F355" s="176">
        <v>0</v>
      </c>
      <c r="G355" s="176"/>
      <c r="H355" s="145">
        <f t="shared" si="112"/>
        <v>0</v>
      </c>
      <c r="I355" s="176"/>
      <c r="J355" s="147" t="str">
        <f t="shared" si="113"/>
        <v xml:space="preserve"> </v>
      </c>
      <c r="K355" s="176"/>
      <c r="L355" s="176"/>
      <c r="M355" s="145">
        <f t="shared" si="115"/>
        <v>0</v>
      </c>
      <c r="N355" s="176"/>
      <c r="O355" s="133" t="str">
        <f t="shared" si="114"/>
        <v xml:space="preserve"> </v>
      </c>
      <c r="P355" s="176"/>
    </row>
    <row r="356" spans="1:16" ht="25.5" hidden="1" customHeight="1" x14ac:dyDescent="0.2">
      <c r="A356" s="383" t="s">
        <v>126</v>
      </c>
      <c r="B356" s="383"/>
      <c r="C356" s="5" t="s">
        <v>631</v>
      </c>
      <c r="D356" s="22" t="s">
        <v>619</v>
      </c>
      <c r="E356" s="29"/>
      <c r="F356" s="176">
        <v>0</v>
      </c>
      <c r="G356" s="176"/>
      <c r="H356" s="145">
        <f t="shared" si="112"/>
        <v>0</v>
      </c>
      <c r="I356" s="176"/>
      <c r="J356" s="147" t="str">
        <f t="shared" si="113"/>
        <v xml:space="preserve"> </v>
      </c>
      <c r="K356" s="176"/>
      <c r="L356" s="176"/>
      <c r="M356" s="145">
        <f t="shared" si="115"/>
        <v>0</v>
      </c>
      <c r="N356" s="176"/>
      <c r="O356" s="133" t="str">
        <f t="shared" si="114"/>
        <v xml:space="preserve"> </v>
      </c>
      <c r="P356" s="176"/>
    </row>
    <row r="357" spans="1:16" ht="15" hidden="1" customHeight="1" x14ac:dyDescent="0.2">
      <c r="A357" s="383" t="s">
        <v>127</v>
      </c>
      <c r="B357" s="383"/>
      <c r="C357" s="5" t="s">
        <v>632</v>
      </c>
      <c r="D357" s="22" t="s">
        <v>619</v>
      </c>
      <c r="E357" s="29"/>
      <c r="F357" s="176">
        <v>0</v>
      </c>
      <c r="G357" s="176"/>
      <c r="H357" s="145">
        <f t="shared" si="112"/>
        <v>0</v>
      </c>
      <c r="I357" s="176"/>
      <c r="J357" s="147" t="str">
        <f t="shared" si="113"/>
        <v xml:space="preserve"> </v>
      </c>
      <c r="K357" s="176"/>
      <c r="L357" s="176"/>
      <c r="M357" s="145">
        <f t="shared" si="115"/>
        <v>0</v>
      </c>
      <c r="N357" s="176"/>
      <c r="O357" s="133" t="str">
        <f t="shared" si="114"/>
        <v xml:space="preserve"> </v>
      </c>
      <c r="P357" s="176"/>
    </row>
    <row r="358" spans="1:16" ht="25.5" hidden="1" customHeight="1" x14ac:dyDescent="0.2">
      <c r="A358" s="383" t="s">
        <v>128</v>
      </c>
      <c r="B358" s="383"/>
      <c r="C358" s="5" t="s">
        <v>633</v>
      </c>
      <c r="D358" s="22" t="s">
        <v>619</v>
      </c>
      <c r="E358" s="29"/>
      <c r="F358" s="176">
        <v>0</v>
      </c>
      <c r="G358" s="176"/>
      <c r="H358" s="145">
        <f t="shared" si="112"/>
        <v>0</v>
      </c>
      <c r="I358" s="176"/>
      <c r="J358" s="147" t="str">
        <f t="shared" si="113"/>
        <v xml:space="preserve"> </v>
      </c>
      <c r="K358" s="176"/>
      <c r="L358" s="176"/>
      <c r="M358" s="145">
        <f t="shared" si="115"/>
        <v>0</v>
      </c>
      <c r="N358" s="176"/>
      <c r="O358" s="133" t="str">
        <f t="shared" si="114"/>
        <v xml:space="preserve"> </v>
      </c>
      <c r="P358" s="176"/>
    </row>
    <row r="359" spans="1:16" ht="25.5" hidden="1" customHeight="1" x14ac:dyDescent="0.2">
      <c r="A359" s="383" t="s">
        <v>129</v>
      </c>
      <c r="B359" s="383"/>
      <c r="C359" s="5" t="s">
        <v>634</v>
      </c>
      <c r="D359" s="22" t="s">
        <v>619</v>
      </c>
      <c r="E359" s="29"/>
      <c r="F359" s="176">
        <v>0</v>
      </c>
      <c r="G359" s="176"/>
      <c r="H359" s="145">
        <f t="shared" si="112"/>
        <v>0</v>
      </c>
      <c r="I359" s="176"/>
      <c r="J359" s="147" t="str">
        <f t="shared" si="113"/>
        <v xml:space="preserve"> </v>
      </c>
      <c r="K359" s="176"/>
      <c r="L359" s="176"/>
      <c r="M359" s="145">
        <f t="shared" si="115"/>
        <v>0</v>
      </c>
      <c r="N359" s="176"/>
      <c r="O359" s="133" t="str">
        <f t="shared" si="114"/>
        <v xml:space="preserve"> </v>
      </c>
      <c r="P359" s="176"/>
    </row>
    <row r="360" spans="1:16" ht="25.5" hidden="1" customHeight="1" x14ac:dyDescent="0.2">
      <c r="A360" s="383" t="s">
        <v>130</v>
      </c>
      <c r="B360" s="383"/>
      <c r="C360" s="5" t="s">
        <v>635</v>
      </c>
      <c r="D360" s="22" t="s">
        <v>619</v>
      </c>
      <c r="E360" s="29"/>
      <c r="F360" s="176">
        <v>0</v>
      </c>
      <c r="G360" s="176"/>
      <c r="H360" s="145">
        <f t="shared" si="112"/>
        <v>0</v>
      </c>
      <c r="I360" s="176"/>
      <c r="J360" s="147" t="str">
        <f t="shared" si="113"/>
        <v xml:space="preserve"> </v>
      </c>
      <c r="K360" s="176"/>
      <c r="L360" s="176"/>
      <c r="M360" s="145">
        <f t="shared" si="115"/>
        <v>0</v>
      </c>
      <c r="N360" s="176"/>
      <c r="O360" s="133" t="str">
        <f t="shared" si="114"/>
        <v xml:space="preserve"> </v>
      </c>
      <c r="P360" s="176"/>
    </row>
    <row r="361" spans="1:16" ht="15" hidden="1" customHeight="1" x14ac:dyDescent="0.2">
      <c r="A361" s="384" t="s">
        <v>133</v>
      </c>
      <c r="B361" s="384"/>
      <c r="C361" s="7" t="s">
        <v>636</v>
      </c>
      <c r="D361" s="19" t="s">
        <v>637</v>
      </c>
      <c r="E361" s="33"/>
      <c r="F361" s="176">
        <v>0</v>
      </c>
      <c r="G361" s="176"/>
      <c r="H361" s="145">
        <f t="shared" si="112"/>
        <v>0</v>
      </c>
      <c r="I361" s="176"/>
      <c r="J361" s="147" t="str">
        <f t="shared" si="113"/>
        <v xml:space="preserve"> </v>
      </c>
      <c r="K361" s="176"/>
      <c r="L361" s="176"/>
      <c r="M361" s="145">
        <f t="shared" si="115"/>
        <v>0</v>
      </c>
      <c r="N361" s="176"/>
      <c r="O361" s="133" t="str">
        <f t="shared" si="114"/>
        <v xml:space="preserve"> </v>
      </c>
      <c r="P361" s="176"/>
    </row>
    <row r="362" spans="1:16" ht="25.5" hidden="1" customHeight="1" x14ac:dyDescent="0.2">
      <c r="A362" s="383" t="s">
        <v>136</v>
      </c>
      <c r="B362" s="383"/>
      <c r="C362" s="5" t="s">
        <v>638</v>
      </c>
      <c r="D362" s="22" t="s">
        <v>637</v>
      </c>
      <c r="E362" s="29"/>
      <c r="F362" s="176">
        <v>0</v>
      </c>
      <c r="G362" s="176"/>
      <c r="H362" s="145">
        <f t="shared" si="112"/>
        <v>0</v>
      </c>
      <c r="I362" s="176"/>
      <c r="J362" s="147" t="str">
        <f t="shared" si="113"/>
        <v xml:space="preserve"> </v>
      </c>
      <c r="K362" s="176"/>
      <c r="L362" s="176"/>
      <c r="M362" s="145">
        <f t="shared" si="115"/>
        <v>0</v>
      </c>
      <c r="N362" s="176"/>
      <c r="O362" s="133" t="str">
        <f t="shared" si="114"/>
        <v xml:space="preserve"> </v>
      </c>
      <c r="P362" s="176"/>
    </row>
    <row r="363" spans="1:16" ht="15" hidden="1" customHeight="1" x14ac:dyDescent="0.2">
      <c r="A363" s="383" t="s">
        <v>138</v>
      </c>
      <c r="B363" s="383"/>
      <c r="C363" s="5" t="s">
        <v>639</v>
      </c>
      <c r="D363" s="22" t="s">
        <v>637</v>
      </c>
      <c r="E363" s="29"/>
      <c r="F363" s="176">
        <v>0</v>
      </c>
      <c r="G363" s="176"/>
      <c r="H363" s="145">
        <f t="shared" si="112"/>
        <v>0</v>
      </c>
      <c r="I363" s="176"/>
      <c r="J363" s="147" t="str">
        <f t="shared" si="113"/>
        <v xml:space="preserve"> </v>
      </c>
      <c r="K363" s="176"/>
      <c r="L363" s="176"/>
      <c r="M363" s="145">
        <f t="shared" si="115"/>
        <v>0</v>
      </c>
      <c r="N363" s="176"/>
      <c r="O363" s="133" t="str">
        <f t="shared" si="114"/>
        <v xml:space="preserve"> </v>
      </c>
      <c r="P363" s="176"/>
    </row>
    <row r="364" spans="1:16" ht="15" hidden="1" customHeight="1" x14ac:dyDescent="0.2">
      <c r="A364" s="383" t="s">
        <v>140</v>
      </c>
      <c r="B364" s="383"/>
      <c r="C364" s="5" t="s">
        <v>640</v>
      </c>
      <c r="D364" s="22" t="s">
        <v>637</v>
      </c>
      <c r="E364" s="29"/>
      <c r="F364" s="176">
        <v>0</v>
      </c>
      <c r="G364" s="176"/>
      <c r="H364" s="145">
        <f t="shared" si="112"/>
        <v>0</v>
      </c>
      <c r="I364" s="176"/>
      <c r="J364" s="147" t="str">
        <f t="shared" si="113"/>
        <v xml:space="preserve"> </v>
      </c>
      <c r="K364" s="176"/>
      <c r="L364" s="176"/>
      <c r="M364" s="145">
        <f t="shared" si="115"/>
        <v>0</v>
      </c>
      <c r="N364" s="176"/>
      <c r="O364" s="133" t="str">
        <f t="shared" si="114"/>
        <v xml:space="preserve"> </v>
      </c>
      <c r="P364" s="176"/>
    </row>
    <row r="365" spans="1:16" ht="25.5" hidden="1" customHeight="1" x14ac:dyDescent="0.2">
      <c r="A365" s="385" t="s">
        <v>142</v>
      </c>
      <c r="B365" s="385"/>
      <c r="C365" s="5" t="s">
        <v>641</v>
      </c>
      <c r="D365" s="34" t="s">
        <v>642</v>
      </c>
      <c r="E365" s="29"/>
      <c r="F365" s="176">
        <v>0</v>
      </c>
      <c r="G365" s="176"/>
      <c r="H365" s="145">
        <f t="shared" si="112"/>
        <v>0</v>
      </c>
      <c r="I365" s="176"/>
      <c r="J365" s="147" t="str">
        <f t="shared" si="113"/>
        <v xml:space="preserve"> </v>
      </c>
      <c r="K365" s="176"/>
      <c r="L365" s="176"/>
      <c r="M365" s="145">
        <f t="shared" si="115"/>
        <v>0</v>
      </c>
      <c r="N365" s="176"/>
      <c r="O365" s="133" t="str">
        <f t="shared" si="114"/>
        <v xml:space="preserve"> </v>
      </c>
      <c r="P365" s="176"/>
    </row>
    <row r="366" spans="1:16" ht="15" hidden="1" customHeight="1" x14ac:dyDescent="0.2">
      <c r="A366" s="383" t="s">
        <v>145</v>
      </c>
      <c r="B366" s="383"/>
      <c r="C366" s="24" t="s">
        <v>643</v>
      </c>
      <c r="D366" s="22" t="s">
        <v>642</v>
      </c>
      <c r="E366" s="25"/>
      <c r="F366" s="176">
        <v>0</v>
      </c>
      <c r="G366" s="176"/>
      <c r="H366" s="145">
        <f t="shared" si="112"/>
        <v>0</v>
      </c>
      <c r="I366" s="176"/>
      <c r="J366" s="147" t="str">
        <f t="shared" si="113"/>
        <v xml:space="preserve"> </v>
      </c>
      <c r="K366" s="176"/>
      <c r="L366" s="176"/>
      <c r="M366" s="145">
        <f t="shared" si="115"/>
        <v>0</v>
      </c>
      <c r="N366" s="176"/>
      <c r="O366" s="133" t="str">
        <f t="shared" si="114"/>
        <v xml:space="preserve"> </v>
      </c>
      <c r="P366" s="176"/>
    </row>
    <row r="367" spans="1:16" ht="15" hidden="1" customHeight="1" x14ac:dyDescent="0.2">
      <c r="A367" s="383" t="s">
        <v>147</v>
      </c>
      <c r="B367" s="383"/>
      <c r="C367" s="5" t="s">
        <v>644</v>
      </c>
      <c r="D367" s="22" t="s">
        <v>642</v>
      </c>
      <c r="E367" s="29"/>
      <c r="F367" s="176">
        <v>0</v>
      </c>
      <c r="G367" s="176"/>
      <c r="H367" s="145">
        <f t="shared" si="112"/>
        <v>0</v>
      </c>
      <c r="I367" s="176"/>
      <c r="J367" s="147" t="str">
        <f t="shared" si="113"/>
        <v xml:space="preserve"> </v>
      </c>
      <c r="K367" s="176"/>
      <c r="L367" s="176"/>
      <c r="M367" s="145">
        <f t="shared" si="115"/>
        <v>0</v>
      </c>
      <c r="N367" s="176"/>
      <c r="O367" s="133" t="str">
        <f t="shared" si="114"/>
        <v xml:space="preserve"> </v>
      </c>
      <c r="P367" s="176"/>
    </row>
    <row r="368" spans="1:16" ht="15" hidden="1" customHeight="1" x14ac:dyDescent="0.2">
      <c r="A368" s="383" t="s">
        <v>149</v>
      </c>
      <c r="B368" s="383"/>
      <c r="C368" s="5" t="s">
        <v>645</v>
      </c>
      <c r="D368" s="22" t="s">
        <v>642</v>
      </c>
      <c r="E368" s="29"/>
      <c r="F368" s="176">
        <v>0</v>
      </c>
      <c r="G368" s="176"/>
      <c r="H368" s="145">
        <f t="shared" si="112"/>
        <v>0</v>
      </c>
      <c r="I368" s="176"/>
      <c r="J368" s="147" t="str">
        <f t="shared" si="113"/>
        <v xml:space="preserve"> </v>
      </c>
      <c r="K368" s="176"/>
      <c r="L368" s="176"/>
      <c r="M368" s="145">
        <f t="shared" si="115"/>
        <v>0</v>
      </c>
      <c r="N368" s="176"/>
      <c r="O368" s="133" t="str">
        <f t="shared" si="114"/>
        <v xml:space="preserve"> </v>
      </c>
      <c r="P368" s="176"/>
    </row>
    <row r="369" spans="1:16" ht="15" hidden="1" customHeight="1" x14ac:dyDescent="0.2">
      <c r="A369" s="383" t="s">
        <v>151</v>
      </c>
      <c r="B369" s="383"/>
      <c r="C369" s="5" t="s">
        <v>646</v>
      </c>
      <c r="D369" s="22" t="s">
        <v>642</v>
      </c>
      <c r="E369" s="29"/>
      <c r="F369" s="176">
        <v>0</v>
      </c>
      <c r="G369" s="176"/>
      <c r="H369" s="145">
        <f t="shared" si="112"/>
        <v>0</v>
      </c>
      <c r="I369" s="176"/>
      <c r="J369" s="147" t="str">
        <f t="shared" si="113"/>
        <v xml:space="preserve"> </v>
      </c>
      <c r="K369" s="176"/>
      <c r="L369" s="176"/>
      <c r="M369" s="145">
        <f t="shared" si="115"/>
        <v>0</v>
      </c>
      <c r="N369" s="176"/>
      <c r="O369" s="133" t="str">
        <f t="shared" si="114"/>
        <v xml:space="preserve"> </v>
      </c>
      <c r="P369" s="176"/>
    </row>
    <row r="370" spans="1:16" ht="25.5" hidden="1" customHeight="1" x14ac:dyDescent="0.2">
      <c r="A370" s="383" t="s">
        <v>153</v>
      </c>
      <c r="B370" s="383"/>
      <c r="C370" s="5" t="s">
        <v>647</v>
      </c>
      <c r="D370" s="22" t="s">
        <v>642</v>
      </c>
      <c r="E370" s="29"/>
      <c r="F370" s="176">
        <v>0</v>
      </c>
      <c r="G370" s="176"/>
      <c r="H370" s="145">
        <f t="shared" si="112"/>
        <v>0</v>
      </c>
      <c r="I370" s="176"/>
      <c r="J370" s="147" t="str">
        <f t="shared" si="113"/>
        <v xml:space="preserve"> </v>
      </c>
      <c r="K370" s="176"/>
      <c r="L370" s="176"/>
      <c r="M370" s="145">
        <f t="shared" si="115"/>
        <v>0</v>
      </c>
      <c r="N370" s="176"/>
      <c r="O370" s="133" t="str">
        <f t="shared" si="114"/>
        <v xml:space="preserve"> </v>
      </c>
      <c r="P370" s="176"/>
    </row>
    <row r="371" spans="1:16" ht="25.5" hidden="1" customHeight="1" x14ac:dyDescent="0.2">
      <c r="A371" s="383" t="s">
        <v>155</v>
      </c>
      <c r="B371" s="383"/>
      <c r="C371" s="5" t="s">
        <v>648</v>
      </c>
      <c r="D371" s="22" t="s">
        <v>642</v>
      </c>
      <c r="E371" s="29"/>
      <c r="F371" s="176">
        <v>0</v>
      </c>
      <c r="G371" s="176"/>
      <c r="H371" s="145">
        <f t="shared" si="112"/>
        <v>0</v>
      </c>
      <c r="I371" s="176"/>
      <c r="J371" s="147" t="str">
        <f t="shared" si="113"/>
        <v xml:space="preserve"> </v>
      </c>
      <c r="K371" s="176"/>
      <c r="L371" s="176"/>
      <c r="M371" s="145">
        <f t="shared" si="115"/>
        <v>0</v>
      </c>
      <c r="N371" s="176"/>
      <c r="O371" s="133" t="str">
        <f t="shared" si="114"/>
        <v xml:space="preserve"> </v>
      </c>
      <c r="P371" s="176"/>
    </row>
    <row r="372" spans="1:16" ht="15" hidden="1" customHeight="1" x14ac:dyDescent="0.2">
      <c r="A372" s="383" t="s">
        <v>157</v>
      </c>
      <c r="B372" s="383"/>
      <c r="C372" s="5" t="s">
        <v>649</v>
      </c>
      <c r="D372" s="22" t="s">
        <v>642</v>
      </c>
      <c r="E372" s="29"/>
      <c r="F372" s="176">
        <v>0</v>
      </c>
      <c r="G372" s="176"/>
      <c r="H372" s="145">
        <f t="shared" si="112"/>
        <v>0</v>
      </c>
      <c r="I372" s="176"/>
      <c r="J372" s="147" t="str">
        <f t="shared" si="113"/>
        <v xml:space="preserve"> </v>
      </c>
      <c r="K372" s="176"/>
      <c r="L372" s="176"/>
      <c r="M372" s="145">
        <f t="shared" si="115"/>
        <v>0</v>
      </c>
      <c r="N372" s="176"/>
      <c r="O372" s="133" t="str">
        <f t="shared" si="114"/>
        <v xml:space="preserve"> </v>
      </c>
      <c r="P372" s="176"/>
    </row>
    <row r="373" spans="1:16" ht="15" hidden="1" customHeight="1" x14ac:dyDescent="0.2">
      <c r="A373" s="383" t="s">
        <v>159</v>
      </c>
      <c r="B373" s="383"/>
      <c r="C373" s="5" t="s">
        <v>650</v>
      </c>
      <c r="D373" s="22" t="s">
        <v>642</v>
      </c>
      <c r="E373" s="29"/>
      <c r="F373" s="176">
        <v>0</v>
      </c>
      <c r="G373" s="176"/>
      <c r="H373" s="145">
        <f t="shared" si="112"/>
        <v>0</v>
      </c>
      <c r="I373" s="176"/>
      <c r="J373" s="147" t="str">
        <f t="shared" si="113"/>
        <v xml:space="preserve"> </v>
      </c>
      <c r="K373" s="176"/>
      <c r="L373" s="176"/>
      <c r="M373" s="145">
        <f t="shared" si="115"/>
        <v>0</v>
      </c>
      <c r="N373" s="176"/>
      <c r="O373" s="133" t="str">
        <f t="shared" si="114"/>
        <v xml:space="preserve"> </v>
      </c>
      <c r="P373" s="176"/>
    </row>
    <row r="374" spans="1:16" ht="25.5" hidden="1" customHeight="1" x14ac:dyDescent="0.2">
      <c r="A374" s="383" t="s">
        <v>161</v>
      </c>
      <c r="B374" s="383"/>
      <c r="C374" s="5" t="s">
        <v>651</v>
      </c>
      <c r="D374" s="22" t="s">
        <v>642</v>
      </c>
      <c r="E374" s="29"/>
      <c r="F374" s="176">
        <v>0</v>
      </c>
      <c r="G374" s="176"/>
      <c r="H374" s="145">
        <f t="shared" si="112"/>
        <v>0</v>
      </c>
      <c r="I374" s="176"/>
      <c r="J374" s="147" t="str">
        <f t="shared" si="113"/>
        <v xml:space="preserve"> </v>
      </c>
      <c r="K374" s="176"/>
      <c r="L374" s="176"/>
      <c r="M374" s="145">
        <f t="shared" si="115"/>
        <v>0</v>
      </c>
      <c r="N374" s="176"/>
      <c r="O374" s="133" t="str">
        <f t="shared" si="114"/>
        <v xml:space="preserve"> </v>
      </c>
      <c r="P374" s="176"/>
    </row>
    <row r="375" spans="1:16" ht="25.5" hidden="1" customHeight="1" x14ac:dyDescent="0.2">
      <c r="A375" s="385" t="s">
        <v>164</v>
      </c>
      <c r="B375" s="385"/>
      <c r="C375" s="5" t="s">
        <v>652</v>
      </c>
      <c r="D375" s="34" t="s">
        <v>653</v>
      </c>
      <c r="E375" s="29"/>
      <c r="F375" s="176">
        <v>0</v>
      </c>
      <c r="G375" s="176"/>
      <c r="H375" s="145">
        <f t="shared" si="112"/>
        <v>0</v>
      </c>
      <c r="I375" s="176"/>
      <c r="J375" s="147" t="str">
        <f t="shared" si="113"/>
        <v xml:space="preserve"> </v>
      </c>
      <c r="K375" s="176"/>
      <c r="L375" s="176"/>
      <c r="M375" s="145">
        <f t="shared" si="115"/>
        <v>0</v>
      </c>
      <c r="N375" s="176"/>
      <c r="O375" s="133" t="str">
        <f t="shared" si="114"/>
        <v xml:space="preserve"> </v>
      </c>
      <c r="P375" s="176"/>
    </row>
    <row r="376" spans="1:16" ht="51" hidden="1" customHeight="1" x14ac:dyDescent="0.2">
      <c r="A376" s="383" t="s">
        <v>167</v>
      </c>
      <c r="B376" s="383"/>
      <c r="C376" s="5" t="s">
        <v>654</v>
      </c>
      <c r="D376" s="22" t="s">
        <v>653</v>
      </c>
      <c r="E376" s="29"/>
      <c r="F376" s="176">
        <v>0</v>
      </c>
      <c r="G376" s="176"/>
      <c r="H376" s="145">
        <f t="shared" si="112"/>
        <v>0</v>
      </c>
      <c r="I376" s="176"/>
      <c r="J376" s="147" t="str">
        <f t="shared" si="113"/>
        <v xml:space="preserve"> </v>
      </c>
      <c r="K376" s="176"/>
      <c r="L376" s="176"/>
      <c r="M376" s="145">
        <f t="shared" si="115"/>
        <v>0</v>
      </c>
      <c r="N376" s="176"/>
      <c r="O376" s="133" t="str">
        <f t="shared" si="114"/>
        <v xml:space="preserve"> </v>
      </c>
      <c r="P376" s="176"/>
    </row>
    <row r="377" spans="1:16" ht="25.5" hidden="1" customHeight="1" x14ac:dyDescent="0.2">
      <c r="A377" s="383" t="s">
        <v>169</v>
      </c>
      <c r="B377" s="383"/>
      <c r="C377" s="5" t="s">
        <v>655</v>
      </c>
      <c r="D377" s="22" t="s">
        <v>653</v>
      </c>
      <c r="E377" s="29"/>
      <c r="F377" s="176">
        <v>0</v>
      </c>
      <c r="G377" s="176"/>
      <c r="H377" s="145">
        <f t="shared" si="112"/>
        <v>0</v>
      </c>
      <c r="I377" s="176"/>
      <c r="J377" s="147" t="str">
        <f t="shared" si="113"/>
        <v xml:space="preserve"> </v>
      </c>
      <c r="K377" s="176"/>
      <c r="L377" s="176"/>
      <c r="M377" s="145">
        <f t="shared" si="115"/>
        <v>0</v>
      </c>
      <c r="N377" s="176"/>
      <c r="O377" s="133" t="str">
        <f t="shared" si="114"/>
        <v xml:space="preserve"> </v>
      </c>
      <c r="P377" s="176"/>
    </row>
    <row r="378" spans="1:16" ht="25.5" hidden="1" customHeight="1" x14ac:dyDescent="0.2">
      <c r="A378" s="383" t="s">
        <v>171</v>
      </c>
      <c r="B378" s="383"/>
      <c r="C378" s="5" t="s">
        <v>656</v>
      </c>
      <c r="D378" s="22" t="s">
        <v>653</v>
      </c>
      <c r="E378" s="29"/>
      <c r="F378" s="176">
        <v>0</v>
      </c>
      <c r="G378" s="176"/>
      <c r="H378" s="145">
        <f t="shared" si="112"/>
        <v>0</v>
      </c>
      <c r="I378" s="176"/>
      <c r="J378" s="147" t="str">
        <f t="shared" si="113"/>
        <v xml:space="preserve"> </v>
      </c>
      <c r="K378" s="176"/>
      <c r="L378" s="176"/>
      <c r="M378" s="145">
        <f t="shared" si="115"/>
        <v>0</v>
      </c>
      <c r="N378" s="176"/>
      <c r="O378" s="133" t="str">
        <f t="shared" si="114"/>
        <v xml:space="preserve"> </v>
      </c>
      <c r="P378" s="176"/>
    </row>
    <row r="379" spans="1:16" ht="15" hidden="1" customHeight="1" x14ac:dyDescent="0.2">
      <c r="A379" s="383" t="s">
        <v>173</v>
      </c>
      <c r="B379" s="383"/>
      <c r="C379" s="5" t="s">
        <v>657</v>
      </c>
      <c r="D379" s="22" t="s">
        <v>653</v>
      </c>
      <c r="E379" s="29"/>
      <c r="F379" s="176">
        <v>0</v>
      </c>
      <c r="G379" s="176"/>
      <c r="H379" s="145">
        <f t="shared" si="112"/>
        <v>0</v>
      </c>
      <c r="I379" s="176"/>
      <c r="J379" s="147" t="str">
        <f t="shared" si="113"/>
        <v xml:space="preserve"> </v>
      </c>
      <c r="K379" s="176"/>
      <c r="L379" s="176"/>
      <c r="M379" s="145">
        <f t="shared" si="115"/>
        <v>0</v>
      </c>
      <c r="N379" s="176"/>
      <c r="O379" s="133" t="str">
        <f t="shared" si="114"/>
        <v xml:space="preserve"> </v>
      </c>
      <c r="P379" s="176"/>
    </row>
    <row r="380" spans="1:16" ht="15" hidden="1" customHeight="1" x14ac:dyDescent="0.2">
      <c r="A380" s="383" t="s">
        <v>175</v>
      </c>
      <c r="B380" s="383"/>
      <c r="C380" s="5" t="s">
        <v>658</v>
      </c>
      <c r="D380" s="22" t="s">
        <v>653</v>
      </c>
      <c r="E380" s="29"/>
      <c r="F380" s="176">
        <v>0</v>
      </c>
      <c r="G380" s="176"/>
      <c r="H380" s="145">
        <f t="shared" si="112"/>
        <v>0</v>
      </c>
      <c r="I380" s="176"/>
      <c r="J380" s="147" t="str">
        <f t="shared" si="113"/>
        <v xml:space="preserve"> </v>
      </c>
      <c r="K380" s="176"/>
      <c r="L380" s="176"/>
      <c r="M380" s="145">
        <f t="shared" si="115"/>
        <v>0</v>
      </c>
      <c r="N380" s="176"/>
      <c r="O380" s="133" t="str">
        <f t="shared" si="114"/>
        <v xml:space="preserve"> </v>
      </c>
      <c r="P380" s="176"/>
    </row>
    <row r="381" spans="1:16" ht="25.5" hidden="1" customHeight="1" x14ac:dyDescent="0.2">
      <c r="A381" s="383" t="s">
        <v>177</v>
      </c>
      <c r="B381" s="383"/>
      <c r="C381" s="5" t="s">
        <v>659</v>
      </c>
      <c r="D381" s="22" t="s">
        <v>653</v>
      </c>
      <c r="E381" s="29"/>
      <c r="F381" s="176">
        <v>0</v>
      </c>
      <c r="G381" s="176"/>
      <c r="H381" s="145">
        <f t="shared" si="112"/>
        <v>0</v>
      </c>
      <c r="I381" s="176"/>
      <c r="J381" s="147" t="str">
        <f t="shared" si="113"/>
        <v xml:space="preserve"> </v>
      </c>
      <c r="K381" s="176"/>
      <c r="L381" s="176"/>
      <c r="M381" s="145">
        <f t="shared" si="115"/>
        <v>0</v>
      </c>
      <c r="N381" s="176"/>
      <c r="O381" s="133" t="str">
        <f t="shared" si="114"/>
        <v xml:space="preserve"> </v>
      </c>
      <c r="P381" s="176"/>
    </row>
    <row r="382" spans="1:16" ht="15" hidden="1" customHeight="1" x14ac:dyDescent="0.2">
      <c r="A382" s="383" t="s">
        <v>179</v>
      </c>
      <c r="B382" s="383"/>
      <c r="C382" s="5" t="s">
        <v>660</v>
      </c>
      <c r="D382" s="22" t="s">
        <v>653</v>
      </c>
      <c r="E382" s="29"/>
      <c r="F382" s="176">
        <v>0</v>
      </c>
      <c r="G382" s="176"/>
      <c r="H382" s="145">
        <f t="shared" si="112"/>
        <v>0</v>
      </c>
      <c r="I382" s="176"/>
      <c r="J382" s="147" t="str">
        <f t="shared" si="113"/>
        <v xml:space="preserve"> </v>
      </c>
      <c r="K382" s="176"/>
      <c r="L382" s="176"/>
      <c r="M382" s="145">
        <f t="shared" si="115"/>
        <v>0</v>
      </c>
      <c r="N382" s="176"/>
      <c r="O382" s="133" t="str">
        <f t="shared" si="114"/>
        <v xml:space="preserve"> </v>
      </c>
      <c r="P382" s="176"/>
    </row>
    <row r="383" spans="1:16" ht="25.5" hidden="1" customHeight="1" x14ac:dyDescent="0.2">
      <c r="A383" s="383" t="s">
        <v>182</v>
      </c>
      <c r="B383" s="383"/>
      <c r="C383" s="5" t="s">
        <v>661</v>
      </c>
      <c r="D383" s="22" t="s">
        <v>653</v>
      </c>
      <c r="E383" s="29"/>
      <c r="F383" s="176">
        <v>0</v>
      </c>
      <c r="G383" s="176"/>
      <c r="H383" s="145">
        <f t="shared" si="112"/>
        <v>0</v>
      </c>
      <c r="I383" s="176"/>
      <c r="J383" s="147" t="str">
        <f t="shared" si="113"/>
        <v xml:space="preserve"> </v>
      </c>
      <c r="K383" s="176"/>
      <c r="L383" s="176"/>
      <c r="M383" s="145">
        <f t="shared" si="115"/>
        <v>0</v>
      </c>
      <c r="N383" s="176"/>
      <c r="O383" s="133" t="str">
        <f t="shared" si="114"/>
        <v xml:space="preserve"> </v>
      </c>
      <c r="P383" s="176"/>
    </row>
    <row r="384" spans="1:16" ht="15" hidden="1" customHeight="1" x14ac:dyDescent="0.2">
      <c r="A384" s="383" t="s">
        <v>184</v>
      </c>
      <c r="B384" s="383"/>
      <c r="C384" s="5" t="s">
        <v>662</v>
      </c>
      <c r="D384" s="22" t="s">
        <v>653</v>
      </c>
      <c r="E384" s="29"/>
      <c r="F384" s="176">
        <v>0</v>
      </c>
      <c r="G384" s="176"/>
      <c r="H384" s="145">
        <f t="shared" si="112"/>
        <v>0</v>
      </c>
      <c r="I384" s="176"/>
      <c r="J384" s="147" t="str">
        <f t="shared" si="113"/>
        <v xml:space="preserve"> </v>
      </c>
      <c r="K384" s="176"/>
      <c r="L384" s="176"/>
      <c r="M384" s="145">
        <f t="shared" si="115"/>
        <v>0</v>
      </c>
      <c r="N384" s="176"/>
      <c r="O384" s="133" t="str">
        <f t="shared" si="114"/>
        <v xml:space="preserve"> </v>
      </c>
      <c r="P384" s="176"/>
    </row>
    <row r="385" spans="1:16" ht="15" hidden="1" customHeight="1" x14ac:dyDescent="0.2">
      <c r="A385" s="385" t="s">
        <v>186</v>
      </c>
      <c r="B385" s="385"/>
      <c r="C385" s="5" t="s">
        <v>663</v>
      </c>
      <c r="D385" s="34" t="s">
        <v>664</v>
      </c>
      <c r="E385" s="29"/>
      <c r="F385" s="176">
        <v>0</v>
      </c>
      <c r="G385" s="176"/>
      <c r="H385" s="145">
        <f t="shared" si="112"/>
        <v>0</v>
      </c>
      <c r="I385" s="176"/>
      <c r="J385" s="147" t="str">
        <f t="shared" si="113"/>
        <v xml:space="preserve"> </v>
      </c>
      <c r="K385" s="176"/>
      <c r="L385" s="176"/>
      <c r="M385" s="145">
        <f t="shared" si="115"/>
        <v>0</v>
      </c>
      <c r="N385" s="176"/>
      <c r="O385" s="133" t="str">
        <f t="shared" si="114"/>
        <v xml:space="preserve"> </v>
      </c>
      <c r="P385" s="176"/>
    </row>
    <row r="386" spans="1:16" ht="15" hidden="1" customHeight="1" x14ac:dyDescent="0.2">
      <c r="A386" s="383" t="s">
        <v>188</v>
      </c>
      <c r="B386" s="383"/>
      <c r="C386" s="5" t="s">
        <v>665</v>
      </c>
      <c r="D386" s="22" t="s">
        <v>664</v>
      </c>
      <c r="E386" s="29"/>
      <c r="F386" s="176">
        <v>0</v>
      </c>
      <c r="G386" s="176"/>
      <c r="H386" s="145">
        <f t="shared" si="112"/>
        <v>0</v>
      </c>
      <c r="I386" s="176"/>
      <c r="J386" s="147" t="str">
        <f t="shared" si="113"/>
        <v xml:space="preserve"> </v>
      </c>
      <c r="K386" s="176"/>
      <c r="L386" s="176"/>
      <c r="M386" s="145">
        <f t="shared" si="115"/>
        <v>0</v>
      </c>
      <c r="N386" s="176"/>
      <c r="O386" s="133" t="str">
        <f t="shared" si="114"/>
        <v xml:space="preserve"> </v>
      </c>
      <c r="P386" s="176"/>
    </row>
    <row r="387" spans="1:16" ht="15" hidden="1" customHeight="1" x14ac:dyDescent="0.2">
      <c r="A387" s="383" t="s">
        <v>190</v>
      </c>
      <c r="B387" s="383"/>
      <c r="C387" s="5" t="s">
        <v>666</v>
      </c>
      <c r="D387" s="22" t="s">
        <v>664</v>
      </c>
      <c r="E387" s="29"/>
      <c r="F387" s="176">
        <v>0</v>
      </c>
      <c r="G387" s="176"/>
      <c r="H387" s="145">
        <f t="shared" si="112"/>
        <v>0</v>
      </c>
      <c r="I387" s="176"/>
      <c r="J387" s="147" t="str">
        <f t="shared" si="113"/>
        <v xml:space="preserve"> </v>
      </c>
      <c r="K387" s="176"/>
      <c r="L387" s="176"/>
      <c r="M387" s="145">
        <f t="shared" si="115"/>
        <v>0</v>
      </c>
      <c r="N387" s="176"/>
      <c r="O387" s="133" t="str">
        <f t="shared" si="114"/>
        <v xml:space="preserve"> </v>
      </c>
      <c r="P387" s="176"/>
    </row>
    <row r="388" spans="1:16" ht="25.5" hidden="1" customHeight="1" x14ac:dyDescent="0.2">
      <c r="A388" s="383" t="s">
        <v>192</v>
      </c>
      <c r="B388" s="383"/>
      <c r="C388" s="5" t="s">
        <v>667</v>
      </c>
      <c r="D388" s="22" t="s">
        <v>664</v>
      </c>
      <c r="E388" s="29"/>
      <c r="F388" s="176">
        <v>0</v>
      </c>
      <c r="G388" s="176"/>
      <c r="H388" s="145">
        <f t="shared" si="112"/>
        <v>0</v>
      </c>
      <c r="I388" s="176"/>
      <c r="J388" s="147" t="str">
        <f t="shared" si="113"/>
        <v xml:space="preserve"> </v>
      </c>
      <c r="K388" s="176"/>
      <c r="L388" s="176"/>
      <c r="M388" s="145">
        <f t="shared" si="115"/>
        <v>0</v>
      </c>
      <c r="N388" s="176"/>
      <c r="O388" s="133" t="str">
        <f t="shared" si="114"/>
        <v xml:space="preserve"> </v>
      </c>
      <c r="P388" s="176"/>
    </row>
    <row r="389" spans="1:16" ht="25.5" hidden="1" customHeight="1" x14ac:dyDescent="0.2">
      <c r="A389" s="383" t="s">
        <v>194</v>
      </c>
      <c r="B389" s="383"/>
      <c r="C389" s="5" t="s">
        <v>668</v>
      </c>
      <c r="D389" s="22" t="s">
        <v>664</v>
      </c>
      <c r="E389" s="29"/>
      <c r="F389" s="176">
        <v>0</v>
      </c>
      <c r="G389" s="176"/>
      <c r="H389" s="145">
        <f t="shared" si="112"/>
        <v>0</v>
      </c>
      <c r="I389" s="176"/>
      <c r="J389" s="147" t="str">
        <f t="shared" si="113"/>
        <v xml:space="preserve"> </v>
      </c>
      <c r="K389" s="176"/>
      <c r="L389" s="176"/>
      <c r="M389" s="145">
        <f t="shared" si="115"/>
        <v>0</v>
      </c>
      <c r="N389" s="176"/>
      <c r="O389" s="133" t="str">
        <f t="shared" si="114"/>
        <v xml:space="preserve"> </v>
      </c>
      <c r="P389" s="176"/>
    </row>
    <row r="390" spans="1:16" ht="25.5" hidden="1" customHeight="1" x14ac:dyDescent="0.2">
      <c r="A390" s="383" t="s">
        <v>197</v>
      </c>
      <c r="B390" s="383"/>
      <c r="C390" s="5" t="s">
        <v>669</v>
      </c>
      <c r="D390" s="22" t="s">
        <v>664</v>
      </c>
      <c r="E390" s="29"/>
      <c r="F390" s="176">
        <v>0</v>
      </c>
      <c r="G390" s="176"/>
      <c r="H390" s="145">
        <f t="shared" si="112"/>
        <v>0</v>
      </c>
      <c r="I390" s="176"/>
      <c r="J390" s="147" t="str">
        <f t="shared" si="113"/>
        <v xml:space="preserve"> </v>
      </c>
      <c r="K390" s="176"/>
      <c r="L390" s="176"/>
      <c r="M390" s="145">
        <f t="shared" si="115"/>
        <v>0</v>
      </c>
      <c r="N390" s="176"/>
      <c r="O390" s="133" t="str">
        <f t="shared" si="114"/>
        <v xml:space="preserve"> </v>
      </c>
      <c r="P390" s="176"/>
    </row>
    <row r="391" spans="1:16" ht="38.25" hidden="1" customHeight="1" x14ac:dyDescent="0.2">
      <c r="A391" s="383" t="s">
        <v>199</v>
      </c>
      <c r="B391" s="383"/>
      <c r="C391" s="5" t="s">
        <v>670</v>
      </c>
      <c r="D391" s="22" t="s">
        <v>664</v>
      </c>
      <c r="E391" s="29"/>
      <c r="F391" s="176">
        <v>0</v>
      </c>
      <c r="G391" s="176"/>
      <c r="H391" s="145">
        <f t="shared" si="112"/>
        <v>0</v>
      </c>
      <c r="I391" s="176"/>
      <c r="J391" s="147" t="str">
        <f t="shared" si="113"/>
        <v xml:space="preserve"> </v>
      </c>
      <c r="K391" s="176"/>
      <c r="L391" s="176"/>
      <c r="M391" s="145">
        <f t="shared" si="115"/>
        <v>0</v>
      </c>
      <c r="N391" s="176"/>
      <c r="O391" s="133" t="str">
        <f t="shared" si="114"/>
        <v xml:space="preserve"> </v>
      </c>
      <c r="P391" s="176"/>
    </row>
    <row r="392" spans="1:16" ht="15" hidden="1" customHeight="1" x14ac:dyDescent="0.2">
      <c r="A392" s="383" t="s">
        <v>201</v>
      </c>
      <c r="B392" s="383"/>
      <c r="C392" s="5" t="s">
        <v>671</v>
      </c>
      <c r="D392" s="22" t="s">
        <v>672</v>
      </c>
      <c r="E392" s="29"/>
      <c r="F392" s="176">
        <v>0</v>
      </c>
      <c r="G392" s="176"/>
      <c r="H392" s="145">
        <f t="shared" si="112"/>
        <v>0</v>
      </c>
      <c r="I392" s="176"/>
      <c r="J392" s="147" t="str">
        <f t="shared" si="113"/>
        <v xml:space="preserve"> </v>
      </c>
      <c r="K392" s="176"/>
      <c r="L392" s="176"/>
      <c r="M392" s="145">
        <f t="shared" si="115"/>
        <v>0</v>
      </c>
      <c r="N392" s="176"/>
      <c r="O392" s="133" t="str">
        <f t="shared" si="114"/>
        <v xml:space="preserve"> </v>
      </c>
      <c r="P392" s="176"/>
    </row>
    <row r="393" spans="1:16" ht="15" hidden="1" customHeight="1" x14ac:dyDescent="0.2">
      <c r="A393" s="383" t="s">
        <v>203</v>
      </c>
      <c r="B393" s="383"/>
      <c r="C393" s="5" t="s">
        <v>673</v>
      </c>
      <c r="D393" s="22" t="s">
        <v>672</v>
      </c>
      <c r="E393" s="29"/>
      <c r="F393" s="176">
        <v>0</v>
      </c>
      <c r="G393" s="176"/>
      <c r="H393" s="145">
        <f t="shared" si="112"/>
        <v>0</v>
      </c>
      <c r="I393" s="176"/>
      <c r="J393" s="147" t="str">
        <f t="shared" si="113"/>
        <v xml:space="preserve"> </v>
      </c>
      <c r="K393" s="176"/>
      <c r="L393" s="176"/>
      <c r="M393" s="145">
        <f t="shared" si="115"/>
        <v>0</v>
      </c>
      <c r="N393" s="176"/>
      <c r="O393" s="133" t="str">
        <f t="shared" si="114"/>
        <v xml:space="preserve"> </v>
      </c>
      <c r="P393" s="176"/>
    </row>
    <row r="394" spans="1:16" ht="15" hidden="1" customHeight="1" x14ac:dyDescent="0.2">
      <c r="A394" s="383" t="s">
        <v>205</v>
      </c>
      <c r="B394" s="383"/>
      <c r="C394" s="5" t="s">
        <v>674</v>
      </c>
      <c r="D394" s="22" t="s">
        <v>672</v>
      </c>
      <c r="E394" s="29"/>
      <c r="F394" s="176">
        <v>0</v>
      </c>
      <c r="G394" s="176"/>
      <c r="H394" s="145">
        <f t="shared" si="112"/>
        <v>0</v>
      </c>
      <c r="I394" s="176"/>
      <c r="J394" s="147" t="str">
        <f t="shared" si="113"/>
        <v xml:space="preserve"> </v>
      </c>
      <c r="K394" s="176"/>
      <c r="L394" s="176"/>
      <c r="M394" s="145">
        <f t="shared" si="115"/>
        <v>0</v>
      </c>
      <c r="N394" s="176"/>
      <c r="O394" s="133" t="str">
        <f t="shared" si="114"/>
        <v xml:space="preserve"> </v>
      </c>
      <c r="P394" s="176"/>
    </row>
    <row r="395" spans="1:16" ht="15" hidden="1" customHeight="1" x14ac:dyDescent="0.2">
      <c r="A395" s="385" t="s">
        <v>207</v>
      </c>
      <c r="B395" s="385"/>
      <c r="C395" s="5" t="s">
        <v>675</v>
      </c>
      <c r="D395" s="34" t="s">
        <v>676</v>
      </c>
      <c r="E395" s="29"/>
      <c r="F395" s="176">
        <v>0</v>
      </c>
      <c r="G395" s="176"/>
      <c r="H395" s="145">
        <f t="shared" si="112"/>
        <v>0</v>
      </c>
      <c r="I395" s="176"/>
      <c r="J395" s="147" t="str">
        <f t="shared" si="113"/>
        <v xml:space="preserve"> </v>
      </c>
      <c r="K395" s="176"/>
      <c r="L395" s="176"/>
      <c r="M395" s="145">
        <f t="shared" si="115"/>
        <v>0</v>
      </c>
      <c r="N395" s="176"/>
      <c r="O395" s="133" t="str">
        <f t="shared" si="114"/>
        <v xml:space="preserve"> </v>
      </c>
      <c r="P395" s="176"/>
    </row>
    <row r="396" spans="1:16" ht="15" hidden="1" customHeight="1" x14ac:dyDescent="0.2">
      <c r="A396" s="383" t="s">
        <v>209</v>
      </c>
      <c r="B396" s="383"/>
      <c r="C396" s="5" t="s">
        <v>677</v>
      </c>
      <c r="D396" s="22" t="s">
        <v>676</v>
      </c>
      <c r="E396" s="29"/>
      <c r="F396" s="176">
        <v>0</v>
      </c>
      <c r="G396" s="176"/>
      <c r="H396" s="145">
        <f t="shared" si="112"/>
        <v>0</v>
      </c>
      <c r="I396" s="176"/>
      <c r="J396" s="147" t="str">
        <f t="shared" si="113"/>
        <v xml:space="preserve"> </v>
      </c>
      <c r="K396" s="176"/>
      <c r="L396" s="176"/>
      <c r="M396" s="145">
        <f t="shared" si="115"/>
        <v>0</v>
      </c>
      <c r="N396" s="176"/>
      <c r="O396" s="133" t="str">
        <f t="shared" si="114"/>
        <v xml:space="preserve"> </v>
      </c>
      <c r="P396" s="176"/>
    </row>
    <row r="397" spans="1:16" ht="25.5" hidden="1" customHeight="1" x14ac:dyDescent="0.2">
      <c r="A397" s="383" t="s">
        <v>211</v>
      </c>
      <c r="B397" s="383"/>
      <c r="C397" s="5" t="s">
        <v>678</v>
      </c>
      <c r="D397" s="22" t="s">
        <v>676</v>
      </c>
      <c r="E397" s="29"/>
      <c r="F397" s="176">
        <v>0</v>
      </c>
      <c r="G397" s="176"/>
      <c r="H397" s="145">
        <f t="shared" si="112"/>
        <v>0</v>
      </c>
      <c r="I397" s="176"/>
      <c r="J397" s="147" t="str">
        <f t="shared" si="113"/>
        <v xml:space="preserve"> </v>
      </c>
      <c r="K397" s="176"/>
      <c r="L397" s="176"/>
      <c r="M397" s="145">
        <f t="shared" si="115"/>
        <v>0</v>
      </c>
      <c r="N397" s="176"/>
      <c r="O397" s="133" t="str">
        <f t="shared" si="114"/>
        <v xml:space="preserve"> </v>
      </c>
      <c r="P397" s="176"/>
    </row>
    <row r="398" spans="1:16" ht="15" hidden="1" customHeight="1" x14ac:dyDescent="0.2">
      <c r="A398" s="383" t="s">
        <v>213</v>
      </c>
      <c r="B398" s="383"/>
      <c r="C398" s="5" t="s">
        <v>679</v>
      </c>
      <c r="D398" s="22" t="s">
        <v>676</v>
      </c>
      <c r="E398" s="29"/>
      <c r="F398" s="176">
        <v>0</v>
      </c>
      <c r="G398" s="176"/>
      <c r="H398" s="145">
        <f t="shared" si="112"/>
        <v>0</v>
      </c>
      <c r="I398" s="176"/>
      <c r="J398" s="147" t="str">
        <f t="shared" si="113"/>
        <v xml:space="preserve"> </v>
      </c>
      <c r="K398" s="176"/>
      <c r="L398" s="176"/>
      <c r="M398" s="145">
        <f t="shared" si="115"/>
        <v>0</v>
      </c>
      <c r="N398" s="176"/>
      <c r="O398" s="133" t="str">
        <f t="shared" si="114"/>
        <v xml:space="preserve"> </v>
      </c>
      <c r="P398" s="176"/>
    </row>
    <row r="399" spans="1:16" ht="15" hidden="1" customHeight="1" x14ac:dyDescent="0.2">
      <c r="A399" s="383" t="s">
        <v>216</v>
      </c>
      <c r="B399" s="383"/>
      <c r="C399" s="5" t="s">
        <v>680</v>
      </c>
      <c r="D399" s="22" t="s">
        <v>676</v>
      </c>
      <c r="E399" s="29"/>
      <c r="F399" s="176">
        <v>0</v>
      </c>
      <c r="G399" s="176"/>
      <c r="H399" s="145">
        <f t="shared" si="112"/>
        <v>0</v>
      </c>
      <c r="I399" s="176"/>
      <c r="J399" s="147" t="str">
        <f t="shared" si="113"/>
        <v xml:space="preserve"> </v>
      </c>
      <c r="K399" s="176"/>
      <c r="L399" s="176"/>
      <c r="M399" s="145">
        <f t="shared" si="115"/>
        <v>0</v>
      </c>
      <c r="N399" s="176"/>
      <c r="O399" s="133" t="str">
        <f t="shared" si="114"/>
        <v xml:space="preserve"> </v>
      </c>
      <c r="P399" s="176"/>
    </row>
    <row r="400" spans="1:16" ht="15" hidden="1" customHeight="1" x14ac:dyDescent="0.2">
      <c r="A400" s="383" t="s">
        <v>218</v>
      </c>
      <c r="B400" s="383"/>
      <c r="C400" s="5" t="s">
        <v>681</v>
      </c>
      <c r="D400" s="22" t="s">
        <v>676</v>
      </c>
      <c r="E400" s="29"/>
      <c r="F400" s="176">
        <v>0</v>
      </c>
      <c r="G400" s="176"/>
      <c r="H400" s="145">
        <f t="shared" si="112"/>
        <v>0</v>
      </c>
      <c r="I400" s="176"/>
      <c r="J400" s="147" t="str">
        <f t="shared" si="113"/>
        <v xml:space="preserve"> </v>
      </c>
      <c r="K400" s="176"/>
      <c r="L400" s="176"/>
      <c r="M400" s="145">
        <f t="shared" si="115"/>
        <v>0</v>
      </c>
      <c r="N400" s="176"/>
      <c r="O400" s="133" t="str">
        <f t="shared" si="114"/>
        <v xml:space="preserve"> </v>
      </c>
      <c r="P400" s="176"/>
    </row>
    <row r="401" spans="1:16" ht="25.5" hidden="1" customHeight="1" x14ac:dyDescent="0.2">
      <c r="A401" s="383" t="s">
        <v>220</v>
      </c>
      <c r="B401" s="383"/>
      <c r="C401" s="5" t="s">
        <v>682</v>
      </c>
      <c r="D401" s="22" t="s">
        <v>676</v>
      </c>
      <c r="E401" s="29"/>
      <c r="F401" s="176">
        <v>0</v>
      </c>
      <c r="G401" s="176"/>
      <c r="H401" s="145">
        <f t="shared" si="112"/>
        <v>0</v>
      </c>
      <c r="I401" s="176"/>
      <c r="J401" s="147" t="str">
        <f t="shared" si="113"/>
        <v xml:space="preserve"> </v>
      </c>
      <c r="K401" s="176"/>
      <c r="L401" s="176"/>
      <c r="M401" s="145">
        <f t="shared" si="115"/>
        <v>0</v>
      </c>
      <c r="N401" s="176"/>
      <c r="O401" s="133" t="str">
        <f t="shared" si="114"/>
        <v xml:space="preserve"> </v>
      </c>
      <c r="P401" s="176"/>
    </row>
    <row r="402" spans="1:16" ht="25.5" hidden="1" customHeight="1" x14ac:dyDescent="0.2">
      <c r="A402" s="383" t="s">
        <v>222</v>
      </c>
      <c r="B402" s="383"/>
      <c r="C402" s="5" t="s">
        <v>683</v>
      </c>
      <c r="D402" s="22" t="s">
        <v>676</v>
      </c>
      <c r="E402" s="29"/>
      <c r="F402" s="176">
        <v>0</v>
      </c>
      <c r="G402" s="176"/>
      <c r="H402" s="145">
        <f t="shared" si="112"/>
        <v>0</v>
      </c>
      <c r="I402" s="176"/>
      <c r="J402" s="147" t="str">
        <f t="shared" si="113"/>
        <v xml:space="preserve"> </v>
      </c>
      <c r="K402" s="176"/>
      <c r="L402" s="176"/>
      <c r="M402" s="145">
        <f t="shared" si="115"/>
        <v>0</v>
      </c>
      <c r="N402" s="176"/>
      <c r="O402" s="133" t="str">
        <f t="shared" si="114"/>
        <v xml:space="preserve"> </v>
      </c>
      <c r="P402" s="176"/>
    </row>
    <row r="403" spans="1:16" ht="38.25" hidden="1" customHeight="1" x14ac:dyDescent="0.2">
      <c r="A403" s="383" t="s">
        <v>224</v>
      </c>
      <c r="B403" s="383"/>
      <c r="C403" s="5" t="s">
        <v>684</v>
      </c>
      <c r="D403" s="22" t="s">
        <v>676</v>
      </c>
      <c r="E403" s="29"/>
      <c r="F403" s="176">
        <v>0</v>
      </c>
      <c r="G403" s="176"/>
      <c r="H403" s="145">
        <f t="shared" si="112"/>
        <v>0</v>
      </c>
      <c r="I403" s="176"/>
      <c r="J403" s="147" t="str">
        <f t="shared" si="113"/>
        <v xml:space="preserve"> </v>
      </c>
      <c r="K403" s="176"/>
      <c r="L403" s="176"/>
      <c r="M403" s="145">
        <f t="shared" si="115"/>
        <v>0</v>
      </c>
      <c r="N403" s="176"/>
      <c r="O403" s="133" t="str">
        <f t="shared" si="114"/>
        <v xml:space="preserve"> </v>
      </c>
      <c r="P403" s="176"/>
    </row>
    <row r="404" spans="1:16" ht="25.5" hidden="1" customHeight="1" x14ac:dyDescent="0.2">
      <c r="A404" s="383" t="s">
        <v>226</v>
      </c>
      <c r="B404" s="383"/>
      <c r="C404" s="5" t="s">
        <v>685</v>
      </c>
      <c r="D404" s="22" t="s">
        <v>676</v>
      </c>
      <c r="E404" s="29"/>
      <c r="F404" s="176">
        <v>0</v>
      </c>
      <c r="G404" s="176"/>
      <c r="H404" s="145">
        <f t="shared" si="112"/>
        <v>0</v>
      </c>
      <c r="I404" s="176"/>
      <c r="J404" s="147" t="str">
        <f t="shared" si="113"/>
        <v xml:space="preserve"> </v>
      </c>
      <c r="K404" s="176"/>
      <c r="L404" s="176"/>
      <c r="M404" s="145">
        <f t="shared" si="115"/>
        <v>0</v>
      </c>
      <c r="N404" s="176"/>
      <c r="O404" s="133" t="str">
        <f t="shared" si="114"/>
        <v xml:space="preserve"> </v>
      </c>
      <c r="P404" s="176"/>
    </row>
    <row r="405" spans="1:16" ht="25.5" hidden="1" customHeight="1" x14ac:dyDescent="0.2">
      <c r="A405" s="383" t="s">
        <v>228</v>
      </c>
      <c r="B405" s="383"/>
      <c r="C405" s="5" t="s">
        <v>686</v>
      </c>
      <c r="D405" s="22" t="s">
        <v>676</v>
      </c>
      <c r="E405" s="29"/>
      <c r="F405" s="176">
        <v>0</v>
      </c>
      <c r="G405" s="176"/>
      <c r="H405" s="145">
        <f t="shared" si="112"/>
        <v>0</v>
      </c>
      <c r="I405" s="176"/>
      <c r="J405" s="147" t="str">
        <f t="shared" si="113"/>
        <v xml:space="preserve"> </v>
      </c>
      <c r="K405" s="176"/>
      <c r="L405" s="176"/>
      <c r="M405" s="145">
        <f t="shared" si="115"/>
        <v>0</v>
      </c>
      <c r="N405" s="176"/>
      <c r="O405" s="133" t="str">
        <f t="shared" si="114"/>
        <v xml:space="preserve"> </v>
      </c>
      <c r="P405" s="176"/>
    </row>
    <row r="406" spans="1:16" ht="15" hidden="1" customHeight="1" x14ac:dyDescent="0.2">
      <c r="A406" s="383" t="s">
        <v>230</v>
      </c>
      <c r="B406" s="383"/>
      <c r="C406" s="5" t="s">
        <v>687</v>
      </c>
      <c r="D406" s="22" t="s">
        <v>676</v>
      </c>
      <c r="E406" s="29"/>
      <c r="F406" s="176">
        <v>0</v>
      </c>
      <c r="G406" s="176"/>
      <c r="H406" s="145">
        <f t="shared" si="112"/>
        <v>0</v>
      </c>
      <c r="I406" s="176"/>
      <c r="J406" s="147" t="str">
        <f t="shared" si="113"/>
        <v xml:space="preserve"> </v>
      </c>
      <c r="K406" s="176"/>
      <c r="L406" s="176"/>
      <c r="M406" s="145">
        <f t="shared" si="115"/>
        <v>0</v>
      </c>
      <c r="N406" s="176"/>
      <c r="O406" s="133" t="str">
        <f t="shared" si="114"/>
        <v xml:space="preserve"> </v>
      </c>
      <c r="P406" s="176"/>
    </row>
    <row r="407" spans="1:16" ht="25.5" hidden="1" customHeight="1" x14ac:dyDescent="0.2">
      <c r="A407" s="383" t="s">
        <v>232</v>
      </c>
      <c r="B407" s="383"/>
      <c r="C407" s="5" t="s">
        <v>688</v>
      </c>
      <c r="D407" s="22" t="s">
        <v>676</v>
      </c>
      <c r="E407" s="29"/>
      <c r="F407" s="176">
        <v>0</v>
      </c>
      <c r="G407" s="176"/>
      <c r="H407" s="145">
        <f t="shared" ref="H407:H447" si="116">SUM(F407:G407)</f>
        <v>0</v>
      </c>
      <c r="I407" s="176"/>
      <c r="J407" s="147" t="str">
        <f t="shared" si="113"/>
        <v xml:space="preserve"> </v>
      </c>
      <c r="K407" s="176"/>
      <c r="L407" s="176"/>
      <c r="M407" s="145">
        <f t="shared" si="115"/>
        <v>0</v>
      </c>
      <c r="N407" s="176"/>
      <c r="O407" s="133" t="str">
        <f t="shared" si="114"/>
        <v xml:space="preserve"> </v>
      </c>
      <c r="P407" s="176"/>
    </row>
    <row r="408" spans="1:16" ht="15" hidden="1" customHeight="1" x14ac:dyDescent="0.2">
      <c r="A408" s="383" t="s">
        <v>234</v>
      </c>
      <c r="B408" s="383"/>
      <c r="C408" s="5" t="s">
        <v>689</v>
      </c>
      <c r="D408" s="22" t="s">
        <v>676</v>
      </c>
      <c r="E408" s="29"/>
      <c r="F408" s="176">
        <v>0</v>
      </c>
      <c r="G408" s="176"/>
      <c r="H408" s="145">
        <f t="shared" si="116"/>
        <v>0</v>
      </c>
      <c r="I408" s="176"/>
      <c r="J408" s="147" t="str">
        <f t="shared" si="113"/>
        <v xml:space="preserve"> </v>
      </c>
      <c r="K408" s="176"/>
      <c r="L408" s="176"/>
      <c r="M408" s="145">
        <f t="shared" si="115"/>
        <v>0</v>
      </c>
      <c r="N408" s="176"/>
      <c r="O408" s="133" t="str">
        <f t="shared" si="114"/>
        <v xml:space="preserve"> </v>
      </c>
      <c r="P408" s="176"/>
    </row>
    <row r="409" spans="1:16" ht="15" hidden="1" customHeight="1" x14ac:dyDescent="0.2">
      <c r="A409" s="383" t="s">
        <v>236</v>
      </c>
      <c r="B409" s="383"/>
      <c r="C409" s="5" t="s">
        <v>690</v>
      </c>
      <c r="D409" s="22" t="s">
        <v>676</v>
      </c>
      <c r="E409" s="29"/>
      <c r="F409" s="176">
        <v>0</v>
      </c>
      <c r="G409" s="176"/>
      <c r="H409" s="145">
        <f t="shared" si="116"/>
        <v>0</v>
      </c>
      <c r="I409" s="176"/>
      <c r="J409" s="147" t="str">
        <f t="shared" si="113"/>
        <v xml:space="preserve"> </v>
      </c>
      <c r="K409" s="176"/>
      <c r="L409" s="176"/>
      <c r="M409" s="145">
        <f t="shared" si="115"/>
        <v>0</v>
      </c>
      <c r="N409" s="176"/>
      <c r="O409" s="133" t="str">
        <f t="shared" si="114"/>
        <v xml:space="preserve"> </v>
      </c>
      <c r="P409" s="176"/>
    </row>
    <row r="410" spans="1:16" ht="25.5" hidden="1" customHeight="1" x14ac:dyDescent="0.2">
      <c r="A410" s="383" t="s">
        <v>238</v>
      </c>
      <c r="B410" s="383"/>
      <c r="C410" s="5" t="s">
        <v>691</v>
      </c>
      <c r="D410" s="22" t="s">
        <v>676</v>
      </c>
      <c r="E410" s="29"/>
      <c r="F410" s="176">
        <v>0</v>
      </c>
      <c r="G410" s="176"/>
      <c r="H410" s="145">
        <f t="shared" si="116"/>
        <v>0</v>
      </c>
      <c r="I410" s="176"/>
      <c r="J410" s="147" t="str">
        <f t="shared" ref="J410:J473" si="117">IF(H410=0," ",I410/H410)</f>
        <v xml:space="preserve"> </v>
      </c>
      <c r="K410" s="176"/>
      <c r="L410" s="176"/>
      <c r="M410" s="145">
        <f t="shared" si="115"/>
        <v>0</v>
      </c>
      <c r="N410" s="176"/>
      <c r="O410" s="133" t="str">
        <f t="shared" ref="O410:O473" si="118">IF(M410=0," ",N410/M410)</f>
        <v xml:space="preserve"> </v>
      </c>
      <c r="P410" s="176"/>
    </row>
    <row r="411" spans="1:16" ht="15" hidden="1" customHeight="1" x14ac:dyDescent="0.2">
      <c r="A411" s="383" t="s">
        <v>240</v>
      </c>
      <c r="B411" s="383"/>
      <c r="C411" s="5" t="s">
        <v>692</v>
      </c>
      <c r="D411" s="22" t="s">
        <v>676</v>
      </c>
      <c r="E411" s="29"/>
      <c r="F411" s="176">
        <v>0</v>
      </c>
      <c r="G411" s="176"/>
      <c r="H411" s="145">
        <f t="shared" si="116"/>
        <v>0</v>
      </c>
      <c r="I411" s="176"/>
      <c r="J411" s="147" t="str">
        <f t="shared" si="117"/>
        <v xml:space="preserve"> </v>
      </c>
      <c r="K411" s="176"/>
      <c r="L411" s="176"/>
      <c r="M411" s="145">
        <f t="shared" ref="M411:M474" si="119">SUM(K411:L411)</f>
        <v>0</v>
      </c>
      <c r="N411" s="176"/>
      <c r="O411" s="133" t="str">
        <f t="shared" si="118"/>
        <v xml:space="preserve"> </v>
      </c>
      <c r="P411" s="176"/>
    </row>
    <row r="412" spans="1:16" ht="15" hidden="1" customHeight="1" x14ac:dyDescent="0.2">
      <c r="A412" s="383" t="s">
        <v>242</v>
      </c>
      <c r="B412" s="383"/>
      <c r="C412" s="5" t="s">
        <v>693</v>
      </c>
      <c r="D412" s="22" t="s">
        <v>676</v>
      </c>
      <c r="E412" s="29"/>
      <c r="F412" s="176">
        <v>0</v>
      </c>
      <c r="G412" s="176"/>
      <c r="H412" s="145">
        <f t="shared" si="116"/>
        <v>0</v>
      </c>
      <c r="I412" s="176"/>
      <c r="J412" s="147" t="str">
        <f t="shared" si="117"/>
        <v xml:space="preserve"> </v>
      </c>
      <c r="K412" s="176"/>
      <c r="L412" s="176"/>
      <c r="M412" s="145">
        <f t="shared" si="119"/>
        <v>0</v>
      </c>
      <c r="N412" s="176"/>
      <c r="O412" s="133" t="str">
        <f t="shared" si="118"/>
        <v xml:space="preserve"> </v>
      </c>
      <c r="P412" s="176"/>
    </row>
    <row r="413" spans="1:16" ht="25.5" hidden="1" customHeight="1" x14ac:dyDescent="0.2">
      <c r="A413" s="383" t="s">
        <v>244</v>
      </c>
      <c r="B413" s="383"/>
      <c r="C413" s="5" t="s">
        <v>694</v>
      </c>
      <c r="D413" s="22" t="s">
        <v>676</v>
      </c>
      <c r="E413" s="29"/>
      <c r="F413" s="176">
        <v>0</v>
      </c>
      <c r="G413" s="176"/>
      <c r="H413" s="145">
        <f t="shared" si="116"/>
        <v>0</v>
      </c>
      <c r="I413" s="176"/>
      <c r="J413" s="147" t="str">
        <f t="shared" si="117"/>
        <v xml:space="preserve"> </v>
      </c>
      <c r="K413" s="176"/>
      <c r="L413" s="176"/>
      <c r="M413" s="145">
        <f t="shared" si="119"/>
        <v>0</v>
      </c>
      <c r="N413" s="176"/>
      <c r="O413" s="133" t="str">
        <f t="shared" si="118"/>
        <v xml:space="preserve"> </v>
      </c>
      <c r="P413" s="176"/>
    </row>
    <row r="414" spans="1:16" ht="25.5" hidden="1" customHeight="1" x14ac:dyDescent="0.2">
      <c r="A414" s="383" t="s">
        <v>246</v>
      </c>
      <c r="B414" s="383"/>
      <c r="C414" s="5" t="s">
        <v>695</v>
      </c>
      <c r="D414" s="22" t="s">
        <v>676</v>
      </c>
      <c r="E414" s="29"/>
      <c r="F414" s="176">
        <v>0</v>
      </c>
      <c r="G414" s="176"/>
      <c r="H414" s="145">
        <f t="shared" si="116"/>
        <v>0</v>
      </c>
      <c r="I414" s="176"/>
      <c r="J414" s="147" t="str">
        <f t="shared" si="117"/>
        <v xml:space="preserve"> </v>
      </c>
      <c r="K414" s="176"/>
      <c r="L414" s="176"/>
      <c r="M414" s="145">
        <f t="shared" si="119"/>
        <v>0</v>
      </c>
      <c r="N414" s="176"/>
      <c r="O414" s="133" t="str">
        <f t="shared" si="118"/>
        <v xml:space="preserve"> </v>
      </c>
      <c r="P414" s="176"/>
    </row>
    <row r="415" spans="1:16" ht="15" hidden="1" customHeight="1" x14ac:dyDescent="0.2">
      <c r="A415" s="383" t="s">
        <v>248</v>
      </c>
      <c r="B415" s="383"/>
      <c r="C415" s="5" t="s">
        <v>696</v>
      </c>
      <c r="D415" s="22" t="s">
        <v>676</v>
      </c>
      <c r="E415" s="29"/>
      <c r="F415" s="176">
        <v>0</v>
      </c>
      <c r="G415" s="176"/>
      <c r="H415" s="145">
        <f t="shared" si="116"/>
        <v>0</v>
      </c>
      <c r="I415" s="176"/>
      <c r="J415" s="147" t="str">
        <f t="shared" si="117"/>
        <v xml:space="preserve"> </v>
      </c>
      <c r="K415" s="176"/>
      <c r="L415" s="176"/>
      <c r="M415" s="145">
        <f t="shared" si="119"/>
        <v>0</v>
      </c>
      <c r="N415" s="176"/>
      <c r="O415" s="133" t="str">
        <f t="shared" si="118"/>
        <v xml:space="preserve"> </v>
      </c>
      <c r="P415" s="176"/>
    </row>
    <row r="416" spans="1:16" ht="15" hidden="1" customHeight="1" x14ac:dyDescent="0.2">
      <c r="A416" s="383" t="s">
        <v>250</v>
      </c>
      <c r="B416" s="383"/>
      <c r="C416" s="5" t="s">
        <v>697</v>
      </c>
      <c r="D416" s="22" t="s">
        <v>676</v>
      </c>
      <c r="E416" s="29"/>
      <c r="F416" s="176">
        <v>0</v>
      </c>
      <c r="G416" s="176"/>
      <c r="H416" s="145">
        <f t="shared" si="116"/>
        <v>0</v>
      </c>
      <c r="I416" s="176"/>
      <c r="J416" s="147" t="str">
        <f t="shared" si="117"/>
        <v xml:space="preserve"> </v>
      </c>
      <c r="K416" s="176"/>
      <c r="L416" s="176"/>
      <c r="M416" s="145">
        <f t="shared" si="119"/>
        <v>0</v>
      </c>
      <c r="N416" s="176"/>
      <c r="O416" s="133" t="str">
        <f t="shared" si="118"/>
        <v xml:space="preserve"> </v>
      </c>
      <c r="P416" s="176"/>
    </row>
    <row r="417" spans="1:16" ht="15" hidden="1" customHeight="1" x14ac:dyDescent="0.2">
      <c r="A417" s="383" t="s">
        <v>252</v>
      </c>
      <c r="B417" s="383"/>
      <c r="C417" s="5" t="s">
        <v>698</v>
      </c>
      <c r="D417" s="22" t="s">
        <v>676</v>
      </c>
      <c r="E417" s="29"/>
      <c r="F417" s="176">
        <v>0</v>
      </c>
      <c r="G417" s="176"/>
      <c r="H417" s="145">
        <f t="shared" si="116"/>
        <v>0</v>
      </c>
      <c r="I417" s="176"/>
      <c r="J417" s="147" t="str">
        <f t="shared" si="117"/>
        <v xml:space="preserve"> </v>
      </c>
      <c r="K417" s="176"/>
      <c r="L417" s="176"/>
      <c r="M417" s="145">
        <f t="shared" si="119"/>
        <v>0</v>
      </c>
      <c r="N417" s="176"/>
      <c r="O417" s="133" t="str">
        <f t="shared" si="118"/>
        <v xml:space="preserve"> </v>
      </c>
      <c r="P417" s="176"/>
    </row>
    <row r="418" spans="1:16" ht="25.5" hidden="1" customHeight="1" x14ac:dyDescent="0.2">
      <c r="A418" s="383" t="s">
        <v>254</v>
      </c>
      <c r="B418" s="383"/>
      <c r="C418" s="5" t="s">
        <v>699</v>
      </c>
      <c r="D418" s="22" t="s">
        <v>676</v>
      </c>
      <c r="E418" s="29"/>
      <c r="F418" s="176">
        <v>0</v>
      </c>
      <c r="G418" s="176"/>
      <c r="H418" s="145">
        <f t="shared" si="116"/>
        <v>0</v>
      </c>
      <c r="I418" s="176"/>
      <c r="J418" s="147" t="str">
        <f t="shared" si="117"/>
        <v xml:space="preserve"> </v>
      </c>
      <c r="K418" s="176"/>
      <c r="L418" s="176"/>
      <c r="M418" s="145">
        <f t="shared" si="119"/>
        <v>0</v>
      </c>
      <c r="N418" s="176"/>
      <c r="O418" s="133" t="str">
        <f t="shared" si="118"/>
        <v xml:space="preserve"> </v>
      </c>
      <c r="P418" s="176"/>
    </row>
    <row r="419" spans="1:16" ht="25.5" hidden="1" customHeight="1" x14ac:dyDescent="0.2">
      <c r="A419" s="383" t="s">
        <v>257</v>
      </c>
      <c r="B419" s="383"/>
      <c r="C419" s="5" t="s">
        <v>700</v>
      </c>
      <c r="D419" s="22" t="s">
        <v>676</v>
      </c>
      <c r="E419" s="29"/>
      <c r="F419" s="176">
        <v>0</v>
      </c>
      <c r="G419" s="176"/>
      <c r="H419" s="145">
        <f t="shared" si="116"/>
        <v>0</v>
      </c>
      <c r="I419" s="176"/>
      <c r="J419" s="147" t="str">
        <f t="shared" si="117"/>
        <v xml:space="preserve"> </v>
      </c>
      <c r="K419" s="176"/>
      <c r="L419" s="176"/>
      <c r="M419" s="145">
        <f t="shared" si="119"/>
        <v>0</v>
      </c>
      <c r="N419" s="176"/>
      <c r="O419" s="133" t="str">
        <f t="shared" si="118"/>
        <v xml:space="preserve"> </v>
      </c>
      <c r="P419" s="176"/>
    </row>
    <row r="420" spans="1:16" ht="25.5" hidden="1" customHeight="1" x14ac:dyDescent="0.2">
      <c r="A420" s="383" t="s">
        <v>259</v>
      </c>
      <c r="B420" s="383"/>
      <c r="C420" s="5" t="s">
        <v>701</v>
      </c>
      <c r="D420" s="22" t="s">
        <v>676</v>
      </c>
      <c r="E420" s="29"/>
      <c r="F420" s="176">
        <v>0</v>
      </c>
      <c r="G420" s="176"/>
      <c r="H420" s="145">
        <f t="shared" si="116"/>
        <v>0</v>
      </c>
      <c r="I420" s="176"/>
      <c r="J420" s="147" t="str">
        <f t="shared" si="117"/>
        <v xml:space="preserve"> </v>
      </c>
      <c r="K420" s="176"/>
      <c r="L420" s="176"/>
      <c r="M420" s="145">
        <f t="shared" si="119"/>
        <v>0</v>
      </c>
      <c r="N420" s="176"/>
      <c r="O420" s="133" t="str">
        <f t="shared" si="118"/>
        <v xml:space="preserve"> </v>
      </c>
      <c r="P420" s="176"/>
    </row>
    <row r="421" spans="1:16" ht="25.5" customHeight="1" x14ac:dyDescent="0.2">
      <c r="A421" s="384" t="s">
        <v>261</v>
      </c>
      <c r="B421" s="384"/>
      <c r="C421" s="7" t="s">
        <v>702</v>
      </c>
      <c r="D421" s="19" t="s">
        <v>703</v>
      </c>
      <c r="E421" s="33"/>
      <c r="F421" s="176">
        <v>0</v>
      </c>
      <c r="G421" s="176"/>
      <c r="H421" s="145">
        <f t="shared" si="116"/>
        <v>0</v>
      </c>
      <c r="I421" s="176"/>
      <c r="J421" s="147" t="str">
        <f t="shared" si="117"/>
        <v xml:space="preserve"> </v>
      </c>
      <c r="K421" s="176"/>
      <c r="L421" s="176"/>
      <c r="M421" s="145">
        <f t="shared" si="119"/>
        <v>0</v>
      </c>
      <c r="N421" s="176"/>
      <c r="O421" s="133" t="str">
        <f t="shared" si="118"/>
        <v xml:space="preserve"> </v>
      </c>
      <c r="P421" s="176"/>
    </row>
    <row r="422" spans="1:16" ht="15" hidden="1" customHeight="1" x14ac:dyDescent="0.2">
      <c r="A422" s="383" t="s">
        <v>263</v>
      </c>
      <c r="B422" s="383"/>
      <c r="C422" s="5" t="s">
        <v>704</v>
      </c>
      <c r="D422" s="22" t="s">
        <v>705</v>
      </c>
      <c r="E422" s="29"/>
      <c r="F422" s="176">
        <v>0</v>
      </c>
      <c r="G422" s="176"/>
      <c r="H422" s="145">
        <f t="shared" si="116"/>
        <v>0</v>
      </c>
      <c r="I422" s="176"/>
      <c r="J422" s="147" t="str">
        <f t="shared" si="117"/>
        <v xml:space="preserve"> </v>
      </c>
      <c r="K422" s="176"/>
      <c r="L422" s="176"/>
      <c r="M422" s="145">
        <f t="shared" si="119"/>
        <v>0</v>
      </c>
      <c r="N422" s="176"/>
      <c r="O422" s="133" t="str">
        <f t="shared" si="118"/>
        <v xml:space="preserve"> </v>
      </c>
      <c r="P422" s="176"/>
    </row>
    <row r="423" spans="1:16" ht="15" hidden="1" customHeight="1" x14ac:dyDescent="0.2">
      <c r="A423" s="383" t="s">
        <v>266</v>
      </c>
      <c r="B423" s="383"/>
      <c r="C423" s="5" t="s">
        <v>706</v>
      </c>
      <c r="D423" s="22" t="s">
        <v>705</v>
      </c>
      <c r="E423" s="29"/>
      <c r="F423" s="176">
        <v>0</v>
      </c>
      <c r="G423" s="176"/>
      <c r="H423" s="145">
        <f t="shared" si="116"/>
        <v>0</v>
      </c>
      <c r="I423" s="176"/>
      <c r="J423" s="147" t="str">
        <f t="shared" si="117"/>
        <v xml:space="preserve"> </v>
      </c>
      <c r="K423" s="176"/>
      <c r="L423" s="176"/>
      <c r="M423" s="145">
        <f t="shared" si="119"/>
        <v>0</v>
      </c>
      <c r="N423" s="176"/>
      <c r="O423" s="133" t="str">
        <f t="shared" si="118"/>
        <v xml:space="preserve"> </v>
      </c>
      <c r="P423" s="176"/>
    </row>
    <row r="424" spans="1:16" ht="15" customHeight="1" x14ac:dyDescent="0.2">
      <c r="A424" s="383" t="s">
        <v>269</v>
      </c>
      <c r="B424" s="383"/>
      <c r="C424" s="5" t="s">
        <v>707</v>
      </c>
      <c r="D424" s="22" t="s">
        <v>708</v>
      </c>
      <c r="E424" s="29"/>
      <c r="F424" s="176">
        <v>0</v>
      </c>
      <c r="G424" s="176"/>
      <c r="H424" s="145">
        <f t="shared" si="116"/>
        <v>0</v>
      </c>
      <c r="I424" s="176">
        <v>301506</v>
      </c>
      <c r="J424" s="147" t="str">
        <f t="shared" si="117"/>
        <v xml:space="preserve"> </v>
      </c>
      <c r="K424" s="176"/>
      <c r="L424" s="176"/>
      <c r="M424" s="145">
        <f t="shared" si="119"/>
        <v>0</v>
      </c>
      <c r="N424" s="176">
        <v>0</v>
      </c>
      <c r="O424" s="133" t="str">
        <f t="shared" si="118"/>
        <v xml:space="preserve"> </v>
      </c>
      <c r="P424" s="176"/>
    </row>
    <row r="425" spans="1:16" ht="25.5" hidden="1" customHeight="1" x14ac:dyDescent="0.2">
      <c r="A425" s="383" t="s">
        <v>271</v>
      </c>
      <c r="B425" s="383"/>
      <c r="C425" s="5" t="s">
        <v>709</v>
      </c>
      <c r="D425" s="22" t="s">
        <v>710</v>
      </c>
      <c r="E425" s="29"/>
      <c r="F425" s="176">
        <v>0</v>
      </c>
      <c r="G425" s="176"/>
      <c r="H425" s="145">
        <f t="shared" si="116"/>
        <v>0</v>
      </c>
      <c r="I425" s="176"/>
      <c r="J425" s="147" t="str">
        <f t="shared" si="117"/>
        <v xml:space="preserve"> </v>
      </c>
      <c r="K425" s="176"/>
      <c r="L425" s="176"/>
      <c r="M425" s="145">
        <f t="shared" si="119"/>
        <v>0</v>
      </c>
      <c r="N425" s="176"/>
      <c r="O425" s="133" t="str">
        <f t="shared" si="118"/>
        <v xml:space="preserve"> </v>
      </c>
      <c r="P425" s="176"/>
    </row>
    <row r="426" spans="1:16" ht="25.5" hidden="1" customHeight="1" x14ac:dyDescent="0.2">
      <c r="A426" s="383" t="s">
        <v>273</v>
      </c>
      <c r="B426" s="383"/>
      <c r="C426" s="5" t="s">
        <v>711</v>
      </c>
      <c r="D426" s="22" t="s">
        <v>712</v>
      </c>
      <c r="E426" s="29"/>
      <c r="F426" s="176">
        <v>0</v>
      </c>
      <c r="G426" s="176"/>
      <c r="H426" s="145">
        <f t="shared" si="116"/>
        <v>0</v>
      </c>
      <c r="I426" s="176"/>
      <c r="J426" s="147" t="str">
        <f t="shared" si="117"/>
        <v xml:space="preserve"> </v>
      </c>
      <c r="K426" s="176"/>
      <c r="L426" s="176"/>
      <c r="M426" s="145">
        <f t="shared" si="119"/>
        <v>0</v>
      </c>
      <c r="N426" s="176"/>
      <c r="O426" s="133" t="str">
        <f t="shared" si="118"/>
        <v xml:space="preserve"> </v>
      </c>
      <c r="P426" s="176"/>
    </row>
    <row r="427" spans="1:16" ht="15" hidden="1" customHeight="1" x14ac:dyDescent="0.2">
      <c r="A427" s="383" t="s">
        <v>275</v>
      </c>
      <c r="B427" s="383"/>
      <c r="C427" s="5" t="s">
        <v>37</v>
      </c>
      <c r="D427" s="22" t="s">
        <v>712</v>
      </c>
      <c r="E427" s="29"/>
      <c r="F427" s="176">
        <v>0</v>
      </c>
      <c r="G427" s="176"/>
      <c r="H427" s="145">
        <f t="shared" si="116"/>
        <v>0</v>
      </c>
      <c r="I427" s="176"/>
      <c r="J427" s="147" t="str">
        <f t="shared" si="117"/>
        <v xml:space="preserve"> </v>
      </c>
      <c r="K427" s="176"/>
      <c r="L427" s="176"/>
      <c r="M427" s="145">
        <f t="shared" si="119"/>
        <v>0</v>
      </c>
      <c r="N427" s="176"/>
      <c r="O427" s="133" t="str">
        <f t="shared" si="118"/>
        <v xml:space="preserve"> </v>
      </c>
      <c r="P427" s="176"/>
    </row>
    <row r="428" spans="1:16" ht="15" hidden="1" customHeight="1" x14ac:dyDescent="0.2">
      <c r="A428" s="383" t="s">
        <v>277</v>
      </c>
      <c r="B428" s="383"/>
      <c r="C428" s="5" t="s">
        <v>39</v>
      </c>
      <c r="D428" s="22" t="s">
        <v>712</v>
      </c>
      <c r="E428" s="29"/>
      <c r="F428" s="176">
        <v>0</v>
      </c>
      <c r="G428" s="176"/>
      <c r="H428" s="145">
        <f t="shared" si="116"/>
        <v>0</v>
      </c>
      <c r="I428" s="176"/>
      <c r="J428" s="147" t="str">
        <f t="shared" si="117"/>
        <v xml:space="preserve"> </v>
      </c>
      <c r="K428" s="176"/>
      <c r="L428" s="176"/>
      <c r="M428" s="145">
        <f t="shared" si="119"/>
        <v>0</v>
      </c>
      <c r="N428" s="176"/>
      <c r="O428" s="133" t="str">
        <f t="shared" si="118"/>
        <v xml:space="preserve"> </v>
      </c>
      <c r="P428" s="176"/>
    </row>
    <row r="429" spans="1:16" ht="25.5" hidden="1" customHeight="1" x14ac:dyDescent="0.2">
      <c r="A429" s="383" t="s">
        <v>280</v>
      </c>
      <c r="B429" s="383"/>
      <c r="C429" s="5" t="s">
        <v>41</v>
      </c>
      <c r="D429" s="22" t="s">
        <v>712</v>
      </c>
      <c r="E429" s="29"/>
      <c r="F429" s="176">
        <v>0</v>
      </c>
      <c r="G429" s="176"/>
      <c r="H429" s="145">
        <f t="shared" si="116"/>
        <v>0</v>
      </c>
      <c r="I429" s="176"/>
      <c r="J429" s="147" t="str">
        <f t="shared" si="117"/>
        <v xml:space="preserve"> </v>
      </c>
      <c r="K429" s="176"/>
      <c r="L429" s="176"/>
      <c r="M429" s="145">
        <f t="shared" si="119"/>
        <v>0</v>
      </c>
      <c r="N429" s="176"/>
      <c r="O429" s="133" t="str">
        <f t="shared" si="118"/>
        <v xml:space="preserve"> </v>
      </c>
      <c r="P429" s="176"/>
    </row>
    <row r="430" spans="1:16" ht="15" hidden="1" customHeight="1" x14ac:dyDescent="0.2">
      <c r="A430" s="383" t="s">
        <v>282</v>
      </c>
      <c r="B430" s="383"/>
      <c r="C430" s="5" t="s">
        <v>43</v>
      </c>
      <c r="D430" s="22" t="s">
        <v>712</v>
      </c>
      <c r="E430" s="29"/>
      <c r="F430" s="176">
        <v>0</v>
      </c>
      <c r="G430" s="176"/>
      <c r="H430" s="145">
        <f t="shared" si="116"/>
        <v>0</v>
      </c>
      <c r="I430" s="176"/>
      <c r="J430" s="147" t="str">
        <f t="shared" si="117"/>
        <v xml:space="preserve"> </v>
      </c>
      <c r="K430" s="176"/>
      <c r="L430" s="176"/>
      <c r="M430" s="145">
        <f t="shared" si="119"/>
        <v>0</v>
      </c>
      <c r="N430" s="176"/>
      <c r="O430" s="133" t="str">
        <f t="shared" si="118"/>
        <v xml:space="preserve"> </v>
      </c>
      <c r="P430" s="176"/>
    </row>
    <row r="431" spans="1:16" ht="15" hidden="1" customHeight="1" x14ac:dyDescent="0.2">
      <c r="A431" s="383" t="s">
        <v>284</v>
      </c>
      <c r="B431" s="383"/>
      <c r="C431" s="5" t="s">
        <v>45</v>
      </c>
      <c r="D431" s="22" t="s">
        <v>712</v>
      </c>
      <c r="E431" s="29"/>
      <c r="F431" s="176">
        <v>0</v>
      </c>
      <c r="G431" s="176"/>
      <c r="H431" s="145">
        <f t="shared" si="116"/>
        <v>0</v>
      </c>
      <c r="I431" s="176"/>
      <c r="J431" s="147" t="str">
        <f t="shared" si="117"/>
        <v xml:space="preserve"> </v>
      </c>
      <c r="K431" s="176"/>
      <c r="L431" s="176"/>
      <c r="M431" s="145">
        <f t="shared" si="119"/>
        <v>0</v>
      </c>
      <c r="N431" s="176"/>
      <c r="O431" s="133" t="str">
        <f t="shared" si="118"/>
        <v xml:space="preserve"> </v>
      </c>
      <c r="P431" s="176"/>
    </row>
    <row r="432" spans="1:16" ht="15" hidden="1" customHeight="1" x14ac:dyDescent="0.2">
      <c r="A432" s="383" t="s">
        <v>286</v>
      </c>
      <c r="B432" s="383"/>
      <c r="C432" s="5" t="s">
        <v>47</v>
      </c>
      <c r="D432" s="22" t="s">
        <v>712</v>
      </c>
      <c r="E432" s="29"/>
      <c r="F432" s="176">
        <v>0</v>
      </c>
      <c r="G432" s="176"/>
      <c r="H432" s="145">
        <f t="shared" si="116"/>
        <v>0</v>
      </c>
      <c r="I432" s="176"/>
      <c r="J432" s="147" t="str">
        <f t="shared" si="117"/>
        <v xml:space="preserve"> </v>
      </c>
      <c r="K432" s="176"/>
      <c r="L432" s="176"/>
      <c r="M432" s="145">
        <f t="shared" si="119"/>
        <v>0</v>
      </c>
      <c r="N432" s="176"/>
      <c r="O432" s="133" t="str">
        <f t="shared" si="118"/>
        <v xml:space="preserve"> </v>
      </c>
      <c r="P432" s="176"/>
    </row>
    <row r="433" spans="1:17" ht="15" hidden="1" customHeight="1" x14ac:dyDescent="0.2">
      <c r="A433" s="383" t="s">
        <v>288</v>
      </c>
      <c r="B433" s="383"/>
      <c r="C433" s="5" t="s">
        <v>49</v>
      </c>
      <c r="D433" s="22" t="s">
        <v>712</v>
      </c>
      <c r="E433" s="29"/>
      <c r="F433" s="176">
        <v>0</v>
      </c>
      <c r="G433" s="176"/>
      <c r="H433" s="145">
        <f t="shared" si="116"/>
        <v>0</v>
      </c>
      <c r="I433" s="176"/>
      <c r="J433" s="147" t="str">
        <f t="shared" si="117"/>
        <v xml:space="preserve"> </v>
      </c>
      <c r="K433" s="176"/>
      <c r="L433" s="176"/>
      <c r="M433" s="145">
        <f t="shared" si="119"/>
        <v>0</v>
      </c>
      <c r="N433" s="176"/>
      <c r="O433" s="133" t="str">
        <f t="shared" si="118"/>
        <v xml:space="preserve"> </v>
      </c>
      <c r="P433" s="176"/>
    </row>
    <row r="434" spans="1:17" ht="15" hidden="1" customHeight="1" x14ac:dyDescent="0.2">
      <c r="A434" s="383" t="s">
        <v>290</v>
      </c>
      <c r="B434" s="383"/>
      <c r="C434" s="5" t="s">
        <v>51</v>
      </c>
      <c r="D434" s="22" t="s">
        <v>712</v>
      </c>
      <c r="E434" s="29"/>
      <c r="F434" s="176">
        <v>0</v>
      </c>
      <c r="G434" s="176"/>
      <c r="H434" s="145">
        <f t="shared" si="116"/>
        <v>0</v>
      </c>
      <c r="I434" s="176"/>
      <c r="J434" s="147" t="str">
        <f t="shared" si="117"/>
        <v xml:space="preserve"> </v>
      </c>
      <c r="K434" s="176"/>
      <c r="L434" s="176"/>
      <c r="M434" s="145">
        <f t="shared" si="119"/>
        <v>0</v>
      </c>
      <c r="N434" s="176"/>
      <c r="O434" s="133" t="str">
        <f t="shared" si="118"/>
        <v xml:space="preserve"> </v>
      </c>
      <c r="P434" s="176"/>
    </row>
    <row r="435" spans="1:17" ht="15" hidden="1" customHeight="1" x14ac:dyDescent="0.2">
      <c r="A435" s="383" t="s">
        <v>292</v>
      </c>
      <c r="B435" s="383"/>
      <c r="C435" s="5" t="s">
        <v>53</v>
      </c>
      <c r="D435" s="22" t="s">
        <v>712</v>
      </c>
      <c r="E435" s="29"/>
      <c r="F435" s="176">
        <v>0</v>
      </c>
      <c r="G435" s="176"/>
      <c r="H435" s="145">
        <f t="shared" si="116"/>
        <v>0</v>
      </c>
      <c r="I435" s="176"/>
      <c r="J435" s="147" t="str">
        <f t="shared" si="117"/>
        <v xml:space="preserve"> </v>
      </c>
      <c r="K435" s="176"/>
      <c r="L435" s="176"/>
      <c r="M435" s="145">
        <f t="shared" si="119"/>
        <v>0</v>
      </c>
      <c r="N435" s="176"/>
      <c r="O435" s="133" t="str">
        <f t="shared" si="118"/>
        <v xml:space="preserve"> </v>
      </c>
      <c r="P435" s="176"/>
    </row>
    <row r="436" spans="1:17" ht="15" hidden="1" customHeight="1" x14ac:dyDescent="0.2">
      <c r="A436" s="383" t="s">
        <v>294</v>
      </c>
      <c r="B436" s="383"/>
      <c r="C436" s="5" t="s">
        <v>55</v>
      </c>
      <c r="D436" s="22" t="s">
        <v>712</v>
      </c>
      <c r="E436" s="29"/>
      <c r="F436" s="176">
        <v>0</v>
      </c>
      <c r="G436" s="176"/>
      <c r="H436" s="145">
        <f t="shared" si="116"/>
        <v>0</v>
      </c>
      <c r="I436" s="176"/>
      <c r="J436" s="147" t="str">
        <f t="shared" si="117"/>
        <v xml:space="preserve"> </v>
      </c>
      <c r="K436" s="176"/>
      <c r="L436" s="176"/>
      <c r="M436" s="145">
        <f t="shared" si="119"/>
        <v>0</v>
      </c>
      <c r="N436" s="176"/>
      <c r="O436" s="133" t="str">
        <f t="shared" si="118"/>
        <v xml:space="preserve"> </v>
      </c>
      <c r="P436" s="176"/>
    </row>
    <row r="437" spans="1:17" ht="25.5" hidden="1" customHeight="1" x14ac:dyDescent="0.2">
      <c r="A437" s="383" t="s">
        <v>296</v>
      </c>
      <c r="B437" s="383"/>
      <c r="C437" s="5" t="s">
        <v>713</v>
      </c>
      <c r="D437" s="22" t="s">
        <v>714</v>
      </c>
      <c r="E437" s="29"/>
      <c r="F437" s="176">
        <v>0</v>
      </c>
      <c r="G437" s="176"/>
      <c r="H437" s="145">
        <f t="shared" si="116"/>
        <v>0</v>
      </c>
      <c r="I437" s="176"/>
      <c r="J437" s="147" t="str">
        <f t="shared" si="117"/>
        <v xml:space="preserve"> </v>
      </c>
      <c r="K437" s="176"/>
      <c r="L437" s="176"/>
      <c r="M437" s="145">
        <f t="shared" si="119"/>
        <v>0</v>
      </c>
      <c r="N437" s="176"/>
      <c r="O437" s="133" t="str">
        <f t="shared" si="118"/>
        <v xml:space="preserve"> </v>
      </c>
      <c r="P437" s="176"/>
    </row>
    <row r="438" spans="1:17" ht="15" hidden="1" customHeight="1" x14ac:dyDescent="0.2">
      <c r="A438" s="383" t="s">
        <v>298</v>
      </c>
      <c r="B438" s="383"/>
      <c r="C438" s="5" t="s">
        <v>37</v>
      </c>
      <c r="D438" s="22" t="s">
        <v>714</v>
      </c>
      <c r="E438" s="29"/>
      <c r="F438" s="176">
        <v>0</v>
      </c>
      <c r="G438" s="176"/>
      <c r="H438" s="145">
        <f t="shared" si="116"/>
        <v>0</v>
      </c>
      <c r="I438" s="176"/>
      <c r="J438" s="147" t="str">
        <f t="shared" si="117"/>
        <v xml:space="preserve"> </v>
      </c>
      <c r="K438" s="176"/>
      <c r="L438" s="176"/>
      <c r="M438" s="145">
        <f t="shared" si="119"/>
        <v>0</v>
      </c>
      <c r="N438" s="176"/>
      <c r="O438" s="133" t="str">
        <f t="shared" si="118"/>
        <v xml:space="preserve"> </v>
      </c>
      <c r="P438" s="176"/>
    </row>
    <row r="439" spans="1:17" ht="15" hidden="1" customHeight="1" x14ac:dyDescent="0.2">
      <c r="A439" s="383" t="s">
        <v>300</v>
      </c>
      <c r="B439" s="383"/>
      <c r="C439" s="5" t="s">
        <v>39</v>
      </c>
      <c r="D439" s="22" t="s">
        <v>714</v>
      </c>
      <c r="E439" s="29"/>
      <c r="F439" s="176">
        <v>0</v>
      </c>
      <c r="G439" s="176"/>
      <c r="H439" s="145">
        <f t="shared" si="116"/>
        <v>0</v>
      </c>
      <c r="I439" s="176"/>
      <c r="J439" s="147" t="str">
        <f t="shared" si="117"/>
        <v xml:space="preserve"> </v>
      </c>
      <c r="K439" s="176"/>
      <c r="L439" s="176"/>
      <c r="M439" s="145">
        <f t="shared" si="119"/>
        <v>0</v>
      </c>
      <c r="N439" s="176"/>
      <c r="O439" s="133" t="str">
        <f t="shared" si="118"/>
        <v xml:space="preserve"> </v>
      </c>
      <c r="P439" s="176"/>
    </row>
    <row r="440" spans="1:17" ht="25.5" hidden="1" customHeight="1" x14ac:dyDescent="0.2">
      <c r="A440" s="383" t="s">
        <v>302</v>
      </c>
      <c r="B440" s="383"/>
      <c r="C440" s="5" t="s">
        <v>41</v>
      </c>
      <c r="D440" s="22" t="s">
        <v>714</v>
      </c>
      <c r="E440" s="29"/>
      <c r="F440" s="176">
        <v>0</v>
      </c>
      <c r="G440" s="176"/>
      <c r="H440" s="145">
        <f t="shared" si="116"/>
        <v>0</v>
      </c>
      <c r="I440" s="176"/>
      <c r="J440" s="147" t="str">
        <f t="shared" si="117"/>
        <v xml:space="preserve"> </v>
      </c>
      <c r="K440" s="176"/>
      <c r="L440" s="176"/>
      <c r="M440" s="145">
        <f t="shared" si="119"/>
        <v>0</v>
      </c>
      <c r="N440" s="176"/>
      <c r="O440" s="133" t="str">
        <f t="shared" si="118"/>
        <v xml:space="preserve"> </v>
      </c>
      <c r="P440" s="176"/>
    </row>
    <row r="441" spans="1:17" ht="15" hidden="1" customHeight="1" x14ac:dyDescent="0.2">
      <c r="A441" s="383" t="s">
        <v>304</v>
      </c>
      <c r="B441" s="383"/>
      <c r="C441" s="5" t="s">
        <v>43</v>
      </c>
      <c r="D441" s="22" t="s">
        <v>714</v>
      </c>
      <c r="E441" s="29"/>
      <c r="F441" s="176">
        <v>0</v>
      </c>
      <c r="G441" s="176"/>
      <c r="H441" s="145">
        <f t="shared" si="116"/>
        <v>0</v>
      </c>
      <c r="I441" s="176"/>
      <c r="J441" s="147" t="str">
        <f t="shared" si="117"/>
        <v xml:space="preserve"> </v>
      </c>
      <c r="K441" s="176"/>
      <c r="L441" s="176"/>
      <c r="M441" s="145">
        <f t="shared" si="119"/>
        <v>0</v>
      </c>
      <c r="N441" s="176"/>
      <c r="O441" s="133" t="str">
        <f t="shared" si="118"/>
        <v xml:space="preserve"> </v>
      </c>
      <c r="P441" s="176"/>
    </row>
    <row r="442" spans="1:17" ht="15" hidden="1" customHeight="1" x14ac:dyDescent="0.2">
      <c r="A442" s="383" t="s">
        <v>306</v>
      </c>
      <c r="B442" s="383"/>
      <c r="C442" s="5" t="s">
        <v>45</v>
      </c>
      <c r="D442" s="22" t="s">
        <v>714</v>
      </c>
      <c r="E442" s="29"/>
      <c r="F442" s="176">
        <v>0</v>
      </c>
      <c r="G442" s="176"/>
      <c r="H442" s="145">
        <f t="shared" si="116"/>
        <v>0</v>
      </c>
      <c r="I442" s="176"/>
      <c r="J442" s="147" t="str">
        <f t="shared" si="117"/>
        <v xml:space="preserve"> </v>
      </c>
      <c r="K442" s="176"/>
      <c r="L442" s="176"/>
      <c r="M442" s="145">
        <f t="shared" si="119"/>
        <v>0</v>
      </c>
      <c r="N442" s="176"/>
      <c r="O442" s="133" t="str">
        <f t="shared" si="118"/>
        <v xml:space="preserve"> </v>
      </c>
      <c r="P442" s="176"/>
    </row>
    <row r="443" spans="1:17" ht="15" hidden="1" customHeight="1" x14ac:dyDescent="0.2">
      <c r="A443" s="383" t="s">
        <v>308</v>
      </c>
      <c r="B443" s="383"/>
      <c r="C443" s="5" t="s">
        <v>47</v>
      </c>
      <c r="D443" s="22" t="s">
        <v>714</v>
      </c>
      <c r="E443" s="29"/>
      <c r="F443" s="176">
        <v>0</v>
      </c>
      <c r="G443" s="176"/>
      <c r="H443" s="145">
        <f t="shared" si="116"/>
        <v>0</v>
      </c>
      <c r="I443" s="176"/>
      <c r="J443" s="147" t="str">
        <f t="shared" si="117"/>
        <v xml:space="preserve"> </v>
      </c>
      <c r="K443" s="176"/>
      <c r="L443" s="176"/>
      <c r="M443" s="145">
        <f t="shared" si="119"/>
        <v>0</v>
      </c>
      <c r="N443" s="176"/>
      <c r="O443" s="133" t="str">
        <f t="shared" si="118"/>
        <v xml:space="preserve"> </v>
      </c>
      <c r="P443" s="176"/>
    </row>
    <row r="444" spans="1:17" ht="15" hidden="1" customHeight="1" x14ac:dyDescent="0.2">
      <c r="A444" s="383" t="s">
        <v>310</v>
      </c>
      <c r="B444" s="383"/>
      <c r="C444" s="5" t="s">
        <v>49</v>
      </c>
      <c r="D444" s="22" t="s">
        <v>714</v>
      </c>
      <c r="E444" s="29"/>
      <c r="F444" s="176">
        <v>0</v>
      </c>
      <c r="G444" s="176"/>
      <c r="H444" s="145">
        <f t="shared" si="116"/>
        <v>0</v>
      </c>
      <c r="I444" s="176"/>
      <c r="J444" s="147" t="str">
        <f t="shared" si="117"/>
        <v xml:space="preserve"> </v>
      </c>
      <c r="K444" s="176"/>
      <c r="L444" s="176"/>
      <c r="M444" s="145">
        <f t="shared" si="119"/>
        <v>0</v>
      </c>
      <c r="N444" s="176"/>
      <c r="O444" s="133" t="str">
        <f t="shared" si="118"/>
        <v xml:space="preserve"> </v>
      </c>
      <c r="P444" s="176"/>
    </row>
    <row r="445" spans="1:17" ht="15" hidden="1" customHeight="1" x14ac:dyDescent="0.2">
      <c r="A445" s="383" t="s">
        <v>313</v>
      </c>
      <c r="B445" s="383"/>
      <c r="C445" s="5" t="s">
        <v>51</v>
      </c>
      <c r="D445" s="22" t="s">
        <v>714</v>
      </c>
      <c r="E445" s="29"/>
      <c r="F445" s="176">
        <v>0</v>
      </c>
      <c r="G445" s="176"/>
      <c r="H445" s="145">
        <f t="shared" si="116"/>
        <v>0</v>
      </c>
      <c r="I445" s="176"/>
      <c r="J445" s="147" t="str">
        <f t="shared" si="117"/>
        <v xml:space="preserve"> </v>
      </c>
      <c r="K445" s="176"/>
      <c r="L445" s="176"/>
      <c r="M445" s="145">
        <f t="shared" si="119"/>
        <v>0</v>
      </c>
      <c r="N445" s="176"/>
      <c r="O445" s="133" t="str">
        <f t="shared" si="118"/>
        <v xml:space="preserve"> </v>
      </c>
      <c r="P445" s="176"/>
    </row>
    <row r="446" spans="1:17" ht="15" hidden="1" customHeight="1" x14ac:dyDescent="0.2">
      <c r="A446" s="383" t="s">
        <v>315</v>
      </c>
      <c r="B446" s="383"/>
      <c r="C446" s="5" t="s">
        <v>53</v>
      </c>
      <c r="D446" s="22" t="s">
        <v>714</v>
      </c>
      <c r="E446" s="29"/>
      <c r="F446" s="176">
        <v>0</v>
      </c>
      <c r="G446" s="176"/>
      <c r="H446" s="145">
        <f t="shared" si="116"/>
        <v>0</v>
      </c>
      <c r="I446" s="176"/>
      <c r="J446" s="147" t="str">
        <f t="shared" si="117"/>
        <v xml:space="preserve"> </v>
      </c>
      <c r="K446" s="176"/>
      <c r="L446" s="176"/>
      <c r="M446" s="145">
        <f t="shared" si="119"/>
        <v>0</v>
      </c>
      <c r="N446" s="176"/>
      <c r="O446" s="133" t="str">
        <f t="shared" si="118"/>
        <v xml:space="preserve"> </v>
      </c>
      <c r="P446" s="176"/>
    </row>
    <row r="447" spans="1:17" ht="15" hidden="1" customHeight="1" x14ac:dyDescent="0.2">
      <c r="A447" s="383" t="s">
        <v>317</v>
      </c>
      <c r="B447" s="383"/>
      <c r="C447" s="5" t="s">
        <v>55</v>
      </c>
      <c r="D447" s="22" t="s">
        <v>714</v>
      </c>
      <c r="E447" s="29"/>
      <c r="F447" s="176">
        <v>0</v>
      </c>
      <c r="G447" s="176"/>
      <c r="H447" s="145">
        <f t="shared" si="116"/>
        <v>0</v>
      </c>
      <c r="I447" s="176"/>
      <c r="J447" s="147" t="str">
        <f t="shared" si="117"/>
        <v xml:space="preserve"> </v>
      </c>
      <c r="K447" s="176"/>
      <c r="L447" s="176"/>
      <c r="M447" s="145">
        <f t="shared" si="119"/>
        <v>0</v>
      </c>
      <c r="N447" s="176"/>
      <c r="O447" s="133" t="str">
        <f t="shared" si="118"/>
        <v xml:space="preserve"> </v>
      </c>
      <c r="P447" s="176"/>
    </row>
    <row r="448" spans="1:17" ht="25.5" x14ac:dyDescent="0.2">
      <c r="A448" s="383" t="s">
        <v>319</v>
      </c>
      <c r="B448" s="383"/>
      <c r="C448" s="5" t="s">
        <v>715</v>
      </c>
      <c r="D448" s="22" t="s">
        <v>716</v>
      </c>
      <c r="E448" s="29"/>
      <c r="F448" s="145">
        <v>780</v>
      </c>
      <c r="G448" s="145"/>
      <c r="H448" s="145">
        <f t="shared" ref="H448:L448" si="120">SUM(H449:H458)</f>
        <v>780</v>
      </c>
      <c r="I448" s="145">
        <f t="shared" si="120"/>
        <v>2497603</v>
      </c>
      <c r="J448" s="145">
        <f t="shared" si="120"/>
        <v>5738.7039655172412</v>
      </c>
      <c r="K448" s="145">
        <f>SUM(K455:K456)</f>
        <v>3222188</v>
      </c>
      <c r="L448" s="145">
        <f t="shared" si="120"/>
        <v>0</v>
      </c>
      <c r="M448" s="145">
        <f t="shared" ref="M448:N448" si="121">SUM(M449:M458)</f>
        <v>3222188</v>
      </c>
      <c r="N448" s="145">
        <f t="shared" si="121"/>
        <v>1814608</v>
      </c>
      <c r="O448" s="133">
        <f t="shared" si="118"/>
        <v>0.5631601880461351</v>
      </c>
      <c r="P448" s="145">
        <f>SUM(P455:P456)</f>
        <v>3222188</v>
      </c>
      <c r="Q448" s="175" t="s">
        <v>1013</v>
      </c>
    </row>
    <row r="449" spans="1:17" ht="15" customHeight="1" x14ac:dyDescent="0.2">
      <c r="A449" s="383" t="s">
        <v>321</v>
      </c>
      <c r="B449" s="383"/>
      <c r="C449" s="5" t="s">
        <v>37</v>
      </c>
      <c r="D449" s="22" t="s">
        <v>716</v>
      </c>
      <c r="E449" s="29"/>
      <c r="F449" s="176">
        <v>0</v>
      </c>
      <c r="G449" s="176"/>
      <c r="H449" s="145">
        <f t="shared" ref="H449:H473" si="122">SUM(F449:G449)</f>
        <v>0</v>
      </c>
      <c r="I449" s="176"/>
      <c r="J449" s="147" t="str">
        <f t="shared" si="117"/>
        <v xml:space="preserve"> </v>
      </c>
      <c r="K449" s="176"/>
      <c r="L449" s="176"/>
      <c r="M449" s="145">
        <f t="shared" si="119"/>
        <v>0</v>
      </c>
      <c r="N449" s="176"/>
      <c r="O449" s="133" t="str">
        <f t="shared" si="118"/>
        <v xml:space="preserve"> </v>
      </c>
      <c r="P449" s="176"/>
    </row>
    <row r="450" spans="1:17" ht="15" customHeight="1" x14ac:dyDescent="0.2">
      <c r="A450" s="383" t="s">
        <v>323</v>
      </c>
      <c r="B450" s="383"/>
      <c r="C450" s="5" t="s">
        <v>39</v>
      </c>
      <c r="D450" s="22" t="s">
        <v>716</v>
      </c>
      <c r="E450" s="29"/>
      <c r="F450" s="176">
        <v>0</v>
      </c>
      <c r="G450" s="176"/>
      <c r="H450" s="145">
        <f t="shared" si="122"/>
        <v>0</v>
      </c>
      <c r="I450" s="176"/>
      <c r="J450" s="147" t="str">
        <f t="shared" si="117"/>
        <v xml:space="preserve"> </v>
      </c>
      <c r="K450" s="176"/>
      <c r="L450" s="176"/>
      <c r="M450" s="145">
        <f t="shared" si="119"/>
        <v>0</v>
      </c>
      <c r="N450" s="176"/>
      <c r="O450" s="133" t="str">
        <f t="shared" si="118"/>
        <v xml:space="preserve"> </v>
      </c>
      <c r="P450" s="176"/>
    </row>
    <row r="451" spans="1:17" ht="25.5" customHeight="1" x14ac:dyDescent="0.2">
      <c r="A451" s="383" t="s">
        <v>325</v>
      </c>
      <c r="B451" s="383"/>
      <c r="C451" s="5" t="s">
        <v>41</v>
      </c>
      <c r="D451" s="22" t="s">
        <v>716</v>
      </c>
      <c r="E451" s="29"/>
      <c r="F451" s="176">
        <v>0</v>
      </c>
      <c r="G451" s="176"/>
      <c r="H451" s="145">
        <f t="shared" si="122"/>
        <v>0</v>
      </c>
      <c r="I451" s="176"/>
      <c r="J451" s="147" t="str">
        <f t="shared" si="117"/>
        <v xml:space="preserve"> </v>
      </c>
      <c r="K451" s="176"/>
      <c r="L451" s="176"/>
      <c r="M451" s="145">
        <f t="shared" si="119"/>
        <v>0</v>
      </c>
      <c r="N451" s="176"/>
      <c r="O451" s="133" t="str">
        <f t="shared" si="118"/>
        <v xml:space="preserve"> </v>
      </c>
      <c r="P451" s="176"/>
    </row>
    <row r="452" spans="1:17" ht="15" customHeight="1" x14ac:dyDescent="0.2">
      <c r="A452" s="383" t="s">
        <v>327</v>
      </c>
      <c r="B452" s="383"/>
      <c r="C452" s="5" t="s">
        <v>43</v>
      </c>
      <c r="D452" s="22" t="s">
        <v>716</v>
      </c>
      <c r="E452" s="29"/>
      <c r="F452" s="176">
        <v>0</v>
      </c>
      <c r="G452" s="176"/>
      <c r="H452" s="145">
        <f t="shared" si="122"/>
        <v>0</v>
      </c>
      <c r="I452" s="176"/>
      <c r="J452" s="147" t="str">
        <f t="shared" si="117"/>
        <v xml:space="preserve"> </v>
      </c>
      <c r="K452" s="176"/>
      <c r="L452" s="176"/>
      <c r="M452" s="145">
        <f t="shared" si="119"/>
        <v>0</v>
      </c>
      <c r="N452" s="176"/>
      <c r="O452" s="133" t="str">
        <f t="shared" si="118"/>
        <v xml:space="preserve"> </v>
      </c>
      <c r="P452" s="176"/>
    </row>
    <row r="453" spans="1:17" ht="15" customHeight="1" x14ac:dyDescent="0.2">
      <c r="A453" s="383" t="s">
        <v>329</v>
      </c>
      <c r="B453" s="383"/>
      <c r="C453" s="5" t="s">
        <v>45</v>
      </c>
      <c r="D453" s="22" t="s">
        <v>716</v>
      </c>
      <c r="E453" s="29"/>
      <c r="F453" s="176">
        <v>0</v>
      </c>
      <c r="G453" s="176"/>
      <c r="H453" s="145">
        <f t="shared" si="122"/>
        <v>0</v>
      </c>
      <c r="I453" s="176"/>
      <c r="J453" s="147" t="str">
        <f t="shared" si="117"/>
        <v xml:space="preserve"> </v>
      </c>
      <c r="K453" s="176"/>
      <c r="L453" s="176"/>
      <c r="M453" s="145">
        <f t="shared" si="119"/>
        <v>0</v>
      </c>
      <c r="N453" s="176"/>
      <c r="O453" s="133" t="str">
        <f t="shared" si="118"/>
        <v xml:space="preserve"> </v>
      </c>
      <c r="P453" s="176"/>
    </row>
    <row r="454" spans="1:17" ht="15" customHeight="1" x14ac:dyDescent="0.2">
      <c r="A454" s="383" t="s">
        <v>331</v>
      </c>
      <c r="B454" s="383"/>
      <c r="C454" s="5" t="s">
        <v>47</v>
      </c>
      <c r="D454" s="22" t="s">
        <v>716</v>
      </c>
      <c r="E454" s="29"/>
      <c r="F454" s="176">
        <v>0</v>
      </c>
      <c r="G454" s="176"/>
      <c r="H454" s="145">
        <f t="shared" si="122"/>
        <v>0</v>
      </c>
      <c r="I454" s="176"/>
      <c r="J454" s="147" t="str">
        <f t="shared" si="117"/>
        <v xml:space="preserve"> </v>
      </c>
      <c r="K454" s="176"/>
      <c r="L454" s="176"/>
      <c r="M454" s="145">
        <f t="shared" si="119"/>
        <v>0</v>
      </c>
      <c r="N454" s="176"/>
      <c r="O454" s="133" t="str">
        <f t="shared" si="118"/>
        <v xml:space="preserve"> </v>
      </c>
      <c r="P454" s="176"/>
    </row>
    <row r="455" spans="1:17" x14ac:dyDescent="0.2">
      <c r="A455" s="383" t="s">
        <v>333</v>
      </c>
      <c r="B455" s="383"/>
      <c r="C455" s="5" t="s">
        <v>49</v>
      </c>
      <c r="D455" s="22" t="s">
        <v>716</v>
      </c>
      <c r="E455" s="29"/>
      <c r="F455" s="176">
        <v>580</v>
      </c>
      <c r="G455" s="176"/>
      <c r="H455" s="145">
        <f t="shared" si="122"/>
        <v>580</v>
      </c>
      <c r="I455" s="176">
        <v>2060316</v>
      </c>
      <c r="J455" s="147">
        <f t="shared" si="117"/>
        <v>3552.2689655172412</v>
      </c>
      <c r="K455" s="176">
        <v>2622188</v>
      </c>
      <c r="L455" s="176"/>
      <c r="M455" s="145">
        <f t="shared" si="119"/>
        <v>2622188</v>
      </c>
      <c r="N455" s="176">
        <v>1311094</v>
      </c>
      <c r="O455" s="133">
        <f t="shared" si="118"/>
        <v>0.5</v>
      </c>
      <c r="P455" s="176">
        <v>2622188</v>
      </c>
    </row>
    <row r="456" spans="1:17" x14ac:dyDescent="0.2">
      <c r="A456" s="383" t="s">
        <v>335</v>
      </c>
      <c r="B456" s="383"/>
      <c r="C456" s="5" t="s">
        <v>51</v>
      </c>
      <c r="D456" s="22" t="s">
        <v>716</v>
      </c>
      <c r="E456" s="29"/>
      <c r="F456" s="176">
        <v>200</v>
      </c>
      <c r="G456" s="176"/>
      <c r="H456" s="145">
        <f t="shared" si="122"/>
        <v>200</v>
      </c>
      <c r="I456" s="176">
        <v>437287</v>
      </c>
      <c r="J456" s="147">
        <f t="shared" si="117"/>
        <v>2186.4349999999999</v>
      </c>
      <c r="K456" s="176">
        <v>600000</v>
      </c>
      <c r="L456" s="176"/>
      <c r="M456" s="145">
        <f t="shared" si="119"/>
        <v>600000</v>
      </c>
      <c r="N456" s="176">
        <v>503514</v>
      </c>
      <c r="O456" s="133">
        <f t="shared" si="118"/>
        <v>0.83918999999999999</v>
      </c>
      <c r="P456" s="176">
        <v>600000</v>
      </c>
      <c r="Q456" s="175" t="s">
        <v>1037</v>
      </c>
    </row>
    <row r="457" spans="1:17" ht="15" hidden="1" customHeight="1" x14ac:dyDescent="0.2">
      <c r="A457" s="383" t="s">
        <v>337</v>
      </c>
      <c r="B457" s="383"/>
      <c r="C457" s="5" t="s">
        <v>53</v>
      </c>
      <c r="D457" s="22" t="s">
        <v>716</v>
      </c>
      <c r="E457" s="29"/>
      <c r="F457" s="176">
        <v>0</v>
      </c>
      <c r="G457" s="176"/>
      <c r="H457" s="145">
        <f t="shared" si="122"/>
        <v>0</v>
      </c>
      <c r="I457" s="176"/>
      <c r="J457" s="147" t="str">
        <f t="shared" si="117"/>
        <v xml:space="preserve"> </v>
      </c>
      <c r="K457" s="176"/>
      <c r="L457" s="176"/>
      <c r="M457" s="145">
        <f t="shared" si="119"/>
        <v>0</v>
      </c>
      <c r="N457" s="176"/>
      <c r="O457" s="133" t="str">
        <f t="shared" si="118"/>
        <v xml:space="preserve"> </v>
      </c>
      <c r="P457" s="176"/>
    </row>
    <row r="458" spans="1:17" ht="15" hidden="1" customHeight="1" x14ac:dyDescent="0.2">
      <c r="A458" s="383" t="s">
        <v>339</v>
      </c>
      <c r="B458" s="383"/>
      <c r="C458" s="5" t="s">
        <v>55</v>
      </c>
      <c r="D458" s="22" t="s">
        <v>716</v>
      </c>
      <c r="E458" s="29"/>
      <c r="F458" s="176">
        <v>0</v>
      </c>
      <c r="G458" s="176"/>
      <c r="H458" s="145">
        <f t="shared" si="122"/>
        <v>0</v>
      </c>
      <c r="I458" s="176"/>
      <c r="J458" s="147" t="str">
        <f t="shared" si="117"/>
        <v xml:space="preserve"> </v>
      </c>
      <c r="K458" s="176"/>
      <c r="L458" s="176"/>
      <c r="M458" s="145">
        <f t="shared" si="119"/>
        <v>0</v>
      </c>
      <c r="N458" s="176"/>
      <c r="O458" s="133" t="str">
        <f t="shared" si="118"/>
        <v xml:space="preserve"> </v>
      </c>
      <c r="P458" s="176"/>
    </row>
    <row r="459" spans="1:17" ht="25.5" hidden="1" customHeight="1" x14ac:dyDescent="0.2">
      <c r="A459" s="383" t="s">
        <v>342</v>
      </c>
      <c r="B459" s="383"/>
      <c r="C459" s="5" t="s">
        <v>717</v>
      </c>
      <c r="D459" s="22" t="s">
        <v>718</v>
      </c>
      <c r="E459" s="29"/>
      <c r="F459" s="176">
        <v>0</v>
      </c>
      <c r="G459" s="176"/>
      <c r="H459" s="145">
        <f t="shared" si="122"/>
        <v>0</v>
      </c>
      <c r="I459" s="176"/>
      <c r="J459" s="147" t="str">
        <f t="shared" si="117"/>
        <v xml:space="preserve"> </v>
      </c>
      <c r="K459" s="176"/>
      <c r="L459" s="176"/>
      <c r="M459" s="145">
        <f t="shared" si="119"/>
        <v>0</v>
      </c>
      <c r="N459" s="176"/>
      <c r="O459" s="133" t="str">
        <f t="shared" si="118"/>
        <v xml:space="preserve"> </v>
      </c>
      <c r="P459" s="176"/>
    </row>
    <row r="460" spans="1:17" ht="25.5" hidden="1" customHeight="1" x14ac:dyDescent="0.2">
      <c r="A460" s="383" t="s">
        <v>345</v>
      </c>
      <c r="B460" s="383"/>
      <c r="C460" s="5" t="s">
        <v>719</v>
      </c>
      <c r="D460" s="22" t="s">
        <v>718</v>
      </c>
      <c r="E460" s="29"/>
      <c r="F460" s="176">
        <v>0</v>
      </c>
      <c r="G460" s="176"/>
      <c r="H460" s="145">
        <f t="shared" si="122"/>
        <v>0</v>
      </c>
      <c r="I460" s="176"/>
      <c r="J460" s="147" t="str">
        <f t="shared" si="117"/>
        <v xml:space="preserve"> </v>
      </c>
      <c r="K460" s="176"/>
      <c r="L460" s="176"/>
      <c r="M460" s="145">
        <f t="shared" si="119"/>
        <v>0</v>
      </c>
      <c r="N460" s="176"/>
      <c r="O460" s="133" t="str">
        <f t="shared" si="118"/>
        <v xml:space="preserve"> </v>
      </c>
      <c r="P460" s="176"/>
    </row>
    <row r="461" spans="1:17" ht="25.5" hidden="1" customHeight="1" x14ac:dyDescent="0.2">
      <c r="A461" s="383" t="s">
        <v>347</v>
      </c>
      <c r="B461" s="383"/>
      <c r="C461" s="5" t="s">
        <v>720</v>
      </c>
      <c r="D461" s="22" t="s">
        <v>721</v>
      </c>
      <c r="E461" s="29"/>
      <c r="F461" s="176">
        <v>0</v>
      </c>
      <c r="G461" s="176"/>
      <c r="H461" s="145">
        <f t="shared" si="122"/>
        <v>0</v>
      </c>
      <c r="I461" s="176"/>
      <c r="J461" s="147" t="str">
        <f t="shared" si="117"/>
        <v xml:space="preserve"> </v>
      </c>
      <c r="K461" s="176"/>
      <c r="L461" s="176"/>
      <c r="M461" s="145">
        <f t="shared" si="119"/>
        <v>0</v>
      </c>
      <c r="N461" s="176"/>
      <c r="O461" s="133" t="str">
        <f t="shared" si="118"/>
        <v xml:space="preserve"> </v>
      </c>
      <c r="P461" s="176"/>
    </row>
    <row r="462" spans="1:17" ht="15" hidden="1" customHeight="1" x14ac:dyDescent="0.2">
      <c r="A462" s="383" t="s">
        <v>349</v>
      </c>
      <c r="B462" s="383"/>
      <c r="C462" s="5" t="s">
        <v>442</v>
      </c>
      <c r="D462" s="3" t="s">
        <v>721</v>
      </c>
      <c r="E462" s="29"/>
      <c r="F462" s="176">
        <v>0</v>
      </c>
      <c r="G462" s="176"/>
      <c r="H462" s="145">
        <f t="shared" si="122"/>
        <v>0</v>
      </c>
      <c r="I462" s="176"/>
      <c r="J462" s="147" t="str">
        <f t="shared" si="117"/>
        <v xml:space="preserve"> </v>
      </c>
      <c r="K462" s="176"/>
      <c r="L462" s="176"/>
      <c r="M462" s="145">
        <f t="shared" si="119"/>
        <v>0</v>
      </c>
      <c r="N462" s="176"/>
      <c r="O462" s="133" t="str">
        <f t="shared" si="118"/>
        <v xml:space="preserve"> </v>
      </c>
      <c r="P462" s="176"/>
    </row>
    <row r="463" spans="1:17" ht="15" hidden="1" customHeight="1" x14ac:dyDescent="0.2">
      <c r="A463" s="383" t="s">
        <v>351</v>
      </c>
      <c r="B463" s="383"/>
      <c r="C463" s="5" t="s">
        <v>444</v>
      </c>
      <c r="D463" s="3" t="s">
        <v>721</v>
      </c>
      <c r="E463" s="29"/>
      <c r="F463" s="176">
        <v>0</v>
      </c>
      <c r="G463" s="176"/>
      <c r="H463" s="145">
        <f t="shared" si="122"/>
        <v>0</v>
      </c>
      <c r="I463" s="176"/>
      <c r="J463" s="147" t="str">
        <f t="shared" si="117"/>
        <v xml:space="preserve"> </v>
      </c>
      <c r="K463" s="176"/>
      <c r="L463" s="176"/>
      <c r="M463" s="145">
        <f t="shared" si="119"/>
        <v>0</v>
      </c>
      <c r="N463" s="176"/>
      <c r="O463" s="133" t="str">
        <f t="shared" si="118"/>
        <v xml:space="preserve"> </v>
      </c>
      <c r="P463" s="176"/>
    </row>
    <row r="464" spans="1:17" ht="15" hidden="1" customHeight="1" x14ac:dyDescent="0.2">
      <c r="A464" s="383" t="s">
        <v>354</v>
      </c>
      <c r="B464" s="383"/>
      <c r="C464" s="5" t="s">
        <v>446</v>
      </c>
      <c r="D464" s="3" t="s">
        <v>721</v>
      </c>
      <c r="E464" s="29"/>
      <c r="F464" s="176">
        <v>0</v>
      </c>
      <c r="G464" s="176"/>
      <c r="H464" s="145">
        <f t="shared" si="122"/>
        <v>0</v>
      </c>
      <c r="I464" s="176"/>
      <c r="J464" s="147" t="str">
        <f t="shared" si="117"/>
        <v xml:space="preserve"> </v>
      </c>
      <c r="K464" s="176"/>
      <c r="L464" s="176"/>
      <c r="M464" s="145">
        <f t="shared" si="119"/>
        <v>0</v>
      </c>
      <c r="N464" s="176"/>
      <c r="O464" s="133" t="str">
        <f t="shared" si="118"/>
        <v xml:space="preserve"> </v>
      </c>
      <c r="P464" s="176"/>
    </row>
    <row r="465" spans="1:17" ht="15" hidden="1" customHeight="1" x14ac:dyDescent="0.2">
      <c r="A465" s="383" t="s">
        <v>356</v>
      </c>
      <c r="B465" s="383"/>
      <c r="C465" s="3" t="s">
        <v>448</v>
      </c>
      <c r="D465" s="3" t="s">
        <v>721</v>
      </c>
      <c r="E465" s="23"/>
      <c r="F465" s="176">
        <v>0</v>
      </c>
      <c r="G465" s="176"/>
      <c r="H465" s="145">
        <f t="shared" si="122"/>
        <v>0</v>
      </c>
      <c r="I465" s="176"/>
      <c r="J465" s="147" t="str">
        <f t="shared" si="117"/>
        <v xml:space="preserve"> </v>
      </c>
      <c r="K465" s="176"/>
      <c r="L465" s="176"/>
      <c r="M465" s="145">
        <f t="shared" si="119"/>
        <v>0</v>
      </c>
      <c r="N465" s="176"/>
      <c r="O465" s="133" t="str">
        <f t="shared" si="118"/>
        <v xml:space="preserve"> </v>
      </c>
      <c r="P465" s="176"/>
    </row>
    <row r="466" spans="1:17" ht="15" hidden="1" customHeight="1" x14ac:dyDescent="0.2">
      <c r="A466" s="383" t="s">
        <v>359</v>
      </c>
      <c r="B466" s="383"/>
      <c r="C466" s="3" t="s">
        <v>450</v>
      </c>
      <c r="D466" s="3" t="s">
        <v>721</v>
      </c>
      <c r="E466" s="23"/>
      <c r="F466" s="176">
        <v>0</v>
      </c>
      <c r="G466" s="176"/>
      <c r="H466" s="145">
        <f t="shared" si="122"/>
        <v>0</v>
      </c>
      <c r="I466" s="176"/>
      <c r="J466" s="147" t="str">
        <f t="shared" si="117"/>
        <v xml:space="preserve"> </v>
      </c>
      <c r="K466" s="176"/>
      <c r="L466" s="176"/>
      <c r="M466" s="145">
        <f t="shared" si="119"/>
        <v>0</v>
      </c>
      <c r="N466" s="176"/>
      <c r="O466" s="133" t="str">
        <f t="shared" si="118"/>
        <v xml:space="preserve"> </v>
      </c>
      <c r="P466" s="176"/>
    </row>
    <row r="467" spans="1:17" ht="25.5" hidden="1" customHeight="1" x14ac:dyDescent="0.2">
      <c r="A467" s="383" t="s">
        <v>361</v>
      </c>
      <c r="B467" s="383"/>
      <c r="C467" s="3" t="s">
        <v>452</v>
      </c>
      <c r="D467" s="3" t="s">
        <v>721</v>
      </c>
      <c r="E467" s="23"/>
      <c r="F467" s="176">
        <v>0</v>
      </c>
      <c r="G467" s="176"/>
      <c r="H467" s="145">
        <f t="shared" si="122"/>
        <v>0</v>
      </c>
      <c r="I467" s="176"/>
      <c r="J467" s="147" t="str">
        <f t="shared" si="117"/>
        <v xml:space="preserve"> </v>
      </c>
      <c r="K467" s="176"/>
      <c r="L467" s="176"/>
      <c r="M467" s="145">
        <f t="shared" si="119"/>
        <v>0</v>
      </c>
      <c r="N467" s="176"/>
      <c r="O467" s="133" t="str">
        <f t="shared" si="118"/>
        <v xml:space="preserve"> </v>
      </c>
      <c r="P467" s="176"/>
    </row>
    <row r="468" spans="1:17" ht="15" hidden="1" customHeight="1" x14ac:dyDescent="0.2">
      <c r="A468" s="383" t="s">
        <v>363</v>
      </c>
      <c r="B468" s="383"/>
      <c r="C468" s="5" t="s">
        <v>454</v>
      </c>
      <c r="D468" s="3" t="s">
        <v>721</v>
      </c>
      <c r="E468" s="29"/>
      <c r="F468" s="176">
        <v>0</v>
      </c>
      <c r="G468" s="176"/>
      <c r="H468" s="145">
        <f t="shared" si="122"/>
        <v>0</v>
      </c>
      <c r="I468" s="176"/>
      <c r="J468" s="147" t="str">
        <f t="shared" si="117"/>
        <v xml:space="preserve"> </v>
      </c>
      <c r="K468" s="176"/>
      <c r="L468" s="176"/>
      <c r="M468" s="145">
        <f t="shared" si="119"/>
        <v>0</v>
      </c>
      <c r="N468" s="176"/>
      <c r="O468" s="133" t="str">
        <f t="shared" si="118"/>
        <v xml:space="preserve"> </v>
      </c>
      <c r="P468" s="176"/>
    </row>
    <row r="469" spans="1:17" ht="15" hidden="1" customHeight="1" x14ac:dyDescent="0.2">
      <c r="A469" s="383" t="s">
        <v>365</v>
      </c>
      <c r="B469" s="383"/>
      <c r="C469" s="5" t="s">
        <v>456</v>
      </c>
      <c r="D469" s="3" t="s">
        <v>721</v>
      </c>
      <c r="E469" s="29"/>
      <c r="F469" s="176">
        <v>0</v>
      </c>
      <c r="G469" s="176"/>
      <c r="H469" s="145">
        <f t="shared" si="122"/>
        <v>0</v>
      </c>
      <c r="I469" s="176"/>
      <c r="J469" s="147" t="str">
        <f t="shared" si="117"/>
        <v xml:space="preserve"> </v>
      </c>
      <c r="K469" s="176"/>
      <c r="L469" s="176"/>
      <c r="M469" s="145">
        <f t="shared" si="119"/>
        <v>0</v>
      </c>
      <c r="N469" s="176"/>
      <c r="O469" s="133" t="str">
        <f t="shared" si="118"/>
        <v xml:space="preserve"> </v>
      </c>
      <c r="P469" s="176"/>
    </row>
    <row r="470" spans="1:17" ht="15" hidden="1" customHeight="1" x14ac:dyDescent="0.2">
      <c r="A470" s="383" t="s">
        <v>367</v>
      </c>
      <c r="B470" s="383"/>
      <c r="C470" s="5" t="s">
        <v>458</v>
      </c>
      <c r="D470" s="3" t="s">
        <v>721</v>
      </c>
      <c r="E470" s="29"/>
      <c r="F470" s="176">
        <v>0</v>
      </c>
      <c r="G470" s="176"/>
      <c r="H470" s="145">
        <f t="shared" si="122"/>
        <v>0</v>
      </c>
      <c r="I470" s="176"/>
      <c r="J470" s="147" t="str">
        <f t="shared" si="117"/>
        <v xml:space="preserve"> </v>
      </c>
      <c r="K470" s="176"/>
      <c r="L470" s="176"/>
      <c r="M470" s="145">
        <f t="shared" si="119"/>
        <v>0</v>
      </c>
      <c r="N470" s="176"/>
      <c r="O470" s="133" t="str">
        <f t="shared" si="118"/>
        <v xml:space="preserve"> </v>
      </c>
      <c r="P470" s="176"/>
    </row>
    <row r="471" spans="1:17" ht="15" hidden="1" customHeight="1" x14ac:dyDescent="0.2">
      <c r="A471" s="383" t="s">
        <v>369</v>
      </c>
      <c r="B471" s="383"/>
      <c r="C471" s="5" t="s">
        <v>460</v>
      </c>
      <c r="D471" s="3" t="s">
        <v>721</v>
      </c>
      <c r="E471" s="29"/>
      <c r="F471" s="176">
        <v>0</v>
      </c>
      <c r="G471" s="176"/>
      <c r="H471" s="145">
        <f t="shared" si="122"/>
        <v>0</v>
      </c>
      <c r="I471" s="176"/>
      <c r="J471" s="147" t="str">
        <f t="shared" si="117"/>
        <v xml:space="preserve"> </v>
      </c>
      <c r="K471" s="176"/>
      <c r="L471" s="176"/>
      <c r="M471" s="145">
        <f t="shared" si="119"/>
        <v>0</v>
      </c>
      <c r="N471" s="176"/>
      <c r="O471" s="133" t="str">
        <f t="shared" si="118"/>
        <v xml:space="preserve"> </v>
      </c>
      <c r="P471" s="176"/>
    </row>
    <row r="472" spans="1:17" ht="15" hidden="1" customHeight="1" x14ac:dyDescent="0.2">
      <c r="A472" s="383" t="s">
        <v>371</v>
      </c>
      <c r="B472" s="383"/>
      <c r="C472" s="5" t="s">
        <v>722</v>
      </c>
      <c r="D472" s="22" t="s">
        <v>723</v>
      </c>
      <c r="E472" s="29"/>
      <c r="F472" s="176">
        <v>0</v>
      </c>
      <c r="G472" s="176"/>
      <c r="H472" s="145">
        <f t="shared" si="122"/>
        <v>0</v>
      </c>
      <c r="I472" s="176"/>
      <c r="J472" s="147" t="str">
        <f t="shared" si="117"/>
        <v xml:space="preserve"> </v>
      </c>
      <c r="K472" s="176"/>
      <c r="L472" s="176"/>
      <c r="M472" s="145">
        <f t="shared" si="119"/>
        <v>0</v>
      </c>
      <c r="N472" s="176"/>
      <c r="O472" s="133" t="str">
        <f t="shared" si="118"/>
        <v xml:space="preserve"> </v>
      </c>
      <c r="P472" s="176"/>
    </row>
    <row r="473" spans="1:17" ht="15" hidden="1" customHeight="1" x14ac:dyDescent="0.2">
      <c r="A473" s="383" t="s">
        <v>374</v>
      </c>
      <c r="B473" s="383"/>
      <c r="C473" s="5" t="s">
        <v>724</v>
      </c>
      <c r="D473" s="22" t="s">
        <v>725</v>
      </c>
      <c r="E473" s="29"/>
      <c r="F473" s="176">
        <v>0</v>
      </c>
      <c r="G473" s="176"/>
      <c r="H473" s="145">
        <f t="shared" si="122"/>
        <v>0</v>
      </c>
      <c r="I473" s="176"/>
      <c r="J473" s="147" t="str">
        <f t="shared" si="117"/>
        <v xml:space="preserve"> </v>
      </c>
      <c r="K473" s="176"/>
      <c r="L473" s="176"/>
      <c r="M473" s="145">
        <f t="shared" si="119"/>
        <v>0</v>
      </c>
      <c r="N473" s="176"/>
      <c r="O473" s="133" t="str">
        <f t="shared" si="118"/>
        <v xml:space="preserve"> </v>
      </c>
      <c r="P473" s="176"/>
    </row>
    <row r="474" spans="1:17" ht="25.5" x14ac:dyDescent="0.2">
      <c r="A474" s="383" t="s">
        <v>377</v>
      </c>
      <c r="B474" s="383"/>
      <c r="C474" s="5" t="s">
        <v>726</v>
      </c>
      <c r="D474" s="22" t="s">
        <v>729</v>
      </c>
      <c r="E474" s="29"/>
      <c r="F474" s="145">
        <v>24</v>
      </c>
      <c r="G474" s="145"/>
      <c r="H474" s="145">
        <f t="shared" ref="H474:J474" si="123">SUM(H475:H484)</f>
        <v>24</v>
      </c>
      <c r="I474" s="145">
        <f t="shared" si="123"/>
        <v>61360</v>
      </c>
      <c r="J474" s="145">
        <f t="shared" si="123"/>
        <v>0</v>
      </c>
      <c r="K474" s="145">
        <f t="shared" ref="K474:L474" si="124">SUM(K475:K484)</f>
        <v>79350</v>
      </c>
      <c r="L474" s="145">
        <f t="shared" si="124"/>
        <v>63225</v>
      </c>
      <c r="M474" s="145">
        <f t="shared" si="119"/>
        <v>142575</v>
      </c>
      <c r="N474" s="145">
        <f t="shared" ref="N474" si="125">SUM(N475:N484)</f>
        <v>142575</v>
      </c>
      <c r="O474" s="133">
        <f t="shared" ref="O474:O537" si="126">IF(M474=0," ",N474/M474)</f>
        <v>1</v>
      </c>
      <c r="P474" s="145">
        <f t="shared" ref="P474" si="127">SUM(P475:P484)</f>
        <v>79350</v>
      </c>
    </row>
    <row r="475" spans="1:17" ht="15" customHeight="1" x14ac:dyDescent="0.2">
      <c r="A475" s="383" t="s">
        <v>380</v>
      </c>
      <c r="B475" s="383"/>
      <c r="C475" s="5" t="s">
        <v>442</v>
      </c>
      <c r="D475" s="3" t="s">
        <v>729</v>
      </c>
      <c r="E475" s="29"/>
      <c r="F475" s="176">
        <v>0</v>
      </c>
      <c r="G475" s="176"/>
      <c r="H475" s="145">
        <f t="shared" ref="H475:H485" si="128">SUM(F475:G475)</f>
        <v>0</v>
      </c>
      <c r="I475" s="176"/>
      <c r="J475" s="147" t="str">
        <f t="shared" ref="J475:J537" si="129">IF(H475=0," ",I475/H475)</f>
        <v xml:space="preserve"> </v>
      </c>
      <c r="K475" s="176"/>
      <c r="L475" s="176"/>
      <c r="M475" s="145">
        <f t="shared" ref="M475:M480" si="130">SUM(K475:L475)</f>
        <v>0</v>
      </c>
      <c r="N475" s="176"/>
      <c r="O475" s="133" t="str">
        <f t="shared" si="126"/>
        <v xml:space="preserve"> </v>
      </c>
      <c r="P475" s="176"/>
    </row>
    <row r="476" spans="1:17" ht="15" customHeight="1" x14ac:dyDescent="0.2">
      <c r="A476" s="383" t="s">
        <v>383</v>
      </c>
      <c r="B476" s="383"/>
      <c r="C476" s="5" t="s">
        <v>444</v>
      </c>
      <c r="D476" s="22" t="s">
        <v>729</v>
      </c>
      <c r="E476" s="29"/>
      <c r="F476" s="176">
        <v>0</v>
      </c>
      <c r="G476" s="176"/>
      <c r="H476" s="145">
        <f t="shared" si="128"/>
        <v>0</v>
      </c>
      <c r="I476" s="176">
        <v>61360</v>
      </c>
      <c r="J476" s="147" t="str">
        <f t="shared" si="129"/>
        <v xml:space="preserve"> </v>
      </c>
      <c r="K476" s="176">
        <v>79350</v>
      </c>
      <c r="L476" s="176">
        <v>63225</v>
      </c>
      <c r="M476" s="145">
        <f t="shared" si="130"/>
        <v>142575</v>
      </c>
      <c r="N476" s="176">
        <v>142575</v>
      </c>
      <c r="O476" s="133">
        <f t="shared" si="126"/>
        <v>1</v>
      </c>
      <c r="P476" s="176">
        <v>79350</v>
      </c>
      <c r="Q476" s="175" t="s">
        <v>1002</v>
      </c>
    </row>
    <row r="477" spans="1:17" ht="15" customHeight="1" x14ac:dyDescent="0.2">
      <c r="A477" s="383" t="s">
        <v>384</v>
      </c>
      <c r="B477" s="383"/>
      <c r="C477" s="5" t="s">
        <v>446</v>
      </c>
      <c r="D477" s="3" t="s">
        <v>729</v>
      </c>
      <c r="E477" s="29"/>
      <c r="F477" s="176">
        <v>0</v>
      </c>
      <c r="G477" s="176"/>
      <c r="H477" s="145">
        <f t="shared" si="128"/>
        <v>0</v>
      </c>
      <c r="I477" s="176"/>
      <c r="J477" s="147" t="str">
        <f t="shared" si="129"/>
        <v xml:space="preserve"> </v>
      </c>
      <c r="K477" s="176"/>
      <c r="L477" s="176"/>
      <c r="M477" s="145">
        <f t="shared" si="130"/>
        <v>0</v>
      </c>
      <c r="N477" s="176"/>
      <c r="O477" s="133" t="str">
        <f t="shared" si="126"/>
        <v xml:space="preserve"> </v>
      </c>
      <c r="P477" s="176"/>
    </row>
    <row r="478" spans="1:17" ht="15" customHeight="1" x14ac:dyDescent="0.2">
      <c r="A478" s="383" t="s">
        <v>386</v>
      </c>
      <c r="B478" s="383"/>
      <c r="C478" s="3" t="s">
        <v>448</v>
      </c>
      <c r="D478" s="22" t="s">
        <v>729</v>
      </c>
      <c r="E478" s="23"/>
      <c r="F478" s="176">
        <v>0</v>
      </c>
      <c r="G478" s="176"/>
      <c r="H478" s="145">
        <f t="shared" si="128"/>
        <v>0</v>
      </c>
      <c r="I478" s="176"/>
      <c r="J478" s="147" t="str">
        <f t="shared" si="129"/>
        <v xml:space="preserve"> </v>
      </c>
      <c r="K478" s="176"/>
      <c r="L478" s="176"/>
      <c r="M478" s="145">
        <f t="shared" si="130"/>
        <v>0</v>
      </c>
      <c r="N478" s="176"/>
      <c r="O478" s="133" t="str">
        <f t="shared" si="126"/>
        <v xml:space="preserve"> </v>
      </c>
      <c r="P478" s="176"/>
    </row>
    <row r="479" spans="1:17" ht="15" customHeight="1" x14ac:dyDescent="0.2">
      <c r="A479" s="383" t="s">
        <v>388</v>
      </c>
      <c r="B479" s="383"/>
      <c r="C479" s="3" t="s">
        <v>450</v>
      </c>
      <c r="D479" s="3" t="s">
        <v>729</v>
      </c>
      <c r="E479" s="23"/>
      <c r="F479" s="176">
        <v>0</v>
      </c>
      <c r="G479" s="176"/>
      <c r="H479" s="145">
        <f t="shared" si="128"/>
        <v>0</v>
      </c>
      <c r="I479" s="176"/>
      <c r="J479" s="147" t="str">
        <f t="shared" si="129"/>
        <v xml:space="preserve"> </v>
      </c>
      <c r="K479" s="176"/>
      <c r="L479" s="176"/>
      <c r="M479" s="145">
        <f t="shared" si="130"/>
        <v>0</v>
      </c>
      <c r="N479" s="176"/>
      <c r="O479" s="133" t="str">
        <f t="shared" si="126"/>
        <v xml:space="preserve"> </v>
      </c>
      <c r="P479" s="176"/>
    </row>
    <row r="480" spans="1:17" ht="25.5" customHeight="1" x14ac:dyDescent="0.2">
      <c r="A480" s="383" t="s">
        <v>391</v>
      </c>
      <c r="B480" s="383"/>
      <c r="C480" s="3" t="s">
        <v>452</v>
      </c>
      <c r="D480" s="22" t="s">
        <v>729</v>
      </c>
      <c r="E480" s="23"/>
      <c r="F480" s="176">
        <v>0</v>
      </c>
      <c r="G480" s="176"/>
      <c r="H480" s="145">
        <f t="shared" si="128"/>
        <v>0</v>
      </c>
      <c r="I480" s="176"/>
      <c r="J480" s="147" t="str">
        <f t="shared" si="129"/>
        <v xml:space="preserve"> </v>
      </c>
      <c r="K480" s="176"/>
      <c r="L480" s="176"/>
      <c r="M480" s="145">
        <f t="shared" si="130"/>
        <v>0</v>
      </c>
      <c r="N480" s="176"/>
      <c r="O480" s="133" t="str">
        <f t="shared" si="126"/>
        <v xml:space="preserve"> </v>
      </c>
      <c r="P480" s="176"/>
    </row>
    <row r="481" spans="1:17" x14ac:dyDescent="0.2">
      <c r="A481" s="383" t="s">
        <v>393</v>
      </c>
      <c r="B481" s="383"/>
      <c r="C481" s="5" t="s">
        <v>896</v>
      </c>
      <c r="D481" s="3" t="s">
        <v>729</v>
      </c>
      <c r="E481" s="29"/>
      <c r="F481" s="176">
        <v>24</v>
      </c>
      <c r="G481" s="176"/>
      <c r="H481" s="145">
        <f t="shared" si="128"/>
        <v>24</v>
      </c>
      <c r="I481" s="176">
        <v>0</v>
      </c>
      <c r="J481" s="147">
        <f t="shared" si="129"/>
        <v>0</v>
      </c>
      <c r="K481" s="176">
        <v>0</v>
      </c>
      <c r="L481" s="176">
        <v>0</v>
      </c>
      <c r="M481" s="145">
        <f t="shared" ref="M481:M538" si="131">SUM(K481:L481)</f>
        <v>0</v>
      </c>
      <c r="N481" s="176">
        <v>0</v>
      </c>
      <c r="O481" s="133" t="str">
        <f t="shared" si="126"/>
        <v xml:space="preserve"> </v>
      </c>
      <c r="P481" s="176">
        <v>0</v>
      </c>
    </row>
    <row r="482" spans="1:17" ht="15" customHeight="1" x14ac:dyDescent="0.2">
      <c r="A482" s="383" t="s">
        <v>395</v>
      </c>
      <c r="B482" s="383"/>
      <c r="C482" s="5" t="s">
        <v>456</v>
      </c>
      <c r="D482" s="22" t="s">
        <v>729</v>
      </c>
      <c r="E482" s="29"/>
      <c r="F482" s="176">
        <v>0</v>
      </c>
      <c r="G482" s="176"/>
      <c r="H482" s="145">
        <f t="shared" si="128"/>
        <v>0</v>
      </c>
      <c r="I482" s="176"/>
      <c r="J482" s="147" t="str">
        <f t="shared" si="129"/>
        <v xml:space="preserve"> </v>
      </c>
      <c r="K482" s="176"/>
      <c r="L482" s="176"/>
      <c r="M482" s="145">
        <f t="shared" si="131"/>
        <v>0</v>
      </c>
      <c r="N482" s="176"/>
      <c r="O482" s="133" t="str">
        <f t="shared" si="126"/>
        <v xml:space="preserve"> </v>
      </c>
      <c r="P482" s="176"/>
    </row>
    <row r="483" spans="1:17" ht="15" customHeight="1" x14ac:dyDescent="0.2">
      <c r="A483" s="383" t="s">
        <v>397</v>
      </c>
      <c r="B483" s="383"/>
      <c r="C483" s="5" t="s">
        <v>458</v>
      </c>
      <c r="D483" s="3" t="s">
        <v>729</v>
      </c>
      <c r="E483" s="29"/>
      <c r="F483" s="176">
        <v>0</v>
      </c>
      <c r="G483" s="176"/>
      <c r="H483" s="145">
        <f t="shared" si="128"/>
        <v>0</v>
      </c>
      <c r="I483" s="176"/>
      <c r="J483" s="147" t="str">
        <f t="shared" si="129"/>
        <v xml:space="preserve"> </v>
      </c>
      <c r="K483" s="176">
        <v>0</v>
      </c>
      <c r="L483" s="176"/>
      <c r="M483" s="145">
        <f t="shared" si="131"/>
        <v>0</v>
      </c>
      <c r="N483" s="176"/>
      <c r="O483" s="133" t="str">
        <f t="shared" si="126"/>
        <v xml:space="preserve"> </v>
      </c>
      <c r="P483" s="176">
        <v>0</v>
      </c>
    </row>
    <row r="484" spans="1:17" ht="15" customHeight="1" x14ac:dyDescent="0.2">
      <c r="A484" s="383" t="s">
        <v>399</v>
      </c>
      <c r="B484" s="383"/>
      <c r="C484" s="5" t="s">
        <v>454</v>
      </c>
      <c r="D484" s="22" t="s">
        <v>729</v>
      </c>
      <c r="E484" s="29"/>
      <c r="F484" s="176">
        <v>0</v>
      </c>
      <c r="G484" s="176"/>
      <c r="H484" s="145">
        <f t="shared" si="128"/>
        <v>0</v>
      </c>
      <c r="I484" s="176">
        <v>0</v>
      </c>
      <c r="J484" s="147" t="str">
        <f t="shared" si="129"/>
        <v xml:space="preserve"> </v>
      </c>
      <c r="K484" s="176">
        <v>0</v>
      </c>
      <c r="L484" s="176">
        <v>0</v>
      </c>
      <c r="M484" s="145">
        <f t="shared" si="131"/>
        <v>0</v>
      </c>
      <c r="N484" s="176">
        <v>0</v>
      </c>
      <c r="O484" s="133" t="str">
        <f t="shared" si="126"/>
        <v xml:space="preserve"> </v>
      </c>
      <c r="P484" s="176">
        <v>0</v>
      </c>
    </row>
    <row r="485" spans="1:17" x14ac:dyDescent="0.2">
      <c r="A485" s="383" t="s">
        <v>402</v>
      </c>
      <c r="B485" s="383"/>
      <c r="C485" s="5" t="s">
        <v>728</v>
      </c>
      <c r="D485" s="3" t="s">
        <v>895</v>
      </c>
      <c r="E485" s="29"/>
      <c r="F485" s="176">
        <v>9587</v>
      </c>
      <c r="G485" s="176">
        <v>-945</v>
      </c>
      <c r="H485" s="145">
        <f t="shared" si="128"/>
        <v>8642</v>
      </c>
      <c r="I485" s="176"/>
      <c r="J485" s="147">
        <f t="shared" si="129"/>
        <v>0</v>
      </c>
      <c r="K485" s="176">
        <f>61606-28895</f>
        <v>32711</v>
      </c>
      <c r="L485" s="176">
        <v>-32711</v>
      </c>
      <c r="M485" s="145">
        <f t="shared" si="131"/>
        <v>0</v>
      </c>
      <c r="N485" s="176"/>
      <c r="O485" s="133" t="str">
        <f t="shared" si="126"/>
        <v xml:space="preserve"> </v>
      </c>
      <c r="P485" s="176"/>
    </row>
    <row r="486" spans="1:17" ht="25.5" x14ac:dyDescent="0.2">
      <c r="A486" s="384" t="s">
        <v>404</v>
      </c>
      <c r="B486" s="384"/>
      <c r="C486" s="7" t="s">
        <v>730</v>
      </c>
      <c r="D486" s="19" t="s">
        <v>731</v>
      </c>
      <c r="E486" s="33"/>
      <c r="F486" s="149">
        <f t="shared" ref="F486:H486" si="132">F422+F424+F425+F426+F437+F448+F459+F461+F472+F473+F474+F485</f>
        <v>10391</v>
      </c>
      <c r="G486" s="149">
        <f t="shared" si="132"/>
        <v>-945</v>
      </c>
      <c r="H486" s="149">
        <f t="shared" si="132"/>
        <v>9446</v>
      </c>
      <c r="I486" s="149">
        <f>I422+I424+I425+I426+I437+I448+I459+I461+I472+I473+I474+I485</f>
        <v>2860469</v>
      </c>
      <c r="J486" s="149" t="e">
        <f t="shared" ref="J486:M486" si="133">J422+J424+J425+J426+J437+J448+J459+J461+J472+J473+J474+J485</f>
        <v>#VALUE!</v>
      </c>
      <c r="K486" s="149">
        <f t="shared" si="133"/>
        <v>3334249</v>
      </c>
      <c r="L486" s="149">
        <f t="shared" si="133"/>
        <v>30514</v>
      </c>
      <c r="M486" s="149">
        <f t="shared" si="133"/>
        <v>3364763</v>
      </c>
      <c r="N486" s="149">
        <f>N422+N424+N425+N426+N437+N448+N459+N461+N472+N473+N474+N485</f>
        <v>1957183</v>
      </c>
      <c r="O486" s="133">
        <f t="shared" si="126"/>
        <v>0.58167038807785276</v>
      </c>
      <c r="P486" s="149">
        <f t="shared" ref="P486" si="134">P422+P424+P425+P426+P437+P448+P459+P461+P472+P473+P474+P485</f>
        <v>3301538</v>
      </c>
    </row>
    <row r="487" spans="1:17" x14ac:dyDescent="0.2">
      <c r="A487" s="383" t="s">
        <v>406</v>
      </c>
      <c r="B487" s="383"/>
      <c r="C487" s="5" t="s">
        <v>732</v>
      </c>
      <c r="D487" s="22" t="s">
        <v>733</v>
      </c>
      <c r="E487" s="29"/>
      <c r="F487" s="176">
        <v>0</v>
      </c>
      <c r="G487" s="176"/>
      <c r="H487" s="145">
        <f t="shared" ref="H487:H494" si="135">SUM(F487:G487)</f>
        <v>0</v>
      </c>
      <c r="I487" s="176">
        <v>0</v>
      </c>
      <c r="J487" s="147" t="str">
        <f t="shared" si="129"/>
        <v xml:space="preserve"> </v>
      </c>
      <c r="K487" s="176"/>
      <c r="L487" s="176">
        <v>0</v>
      </c>
      <c r="M487" s="145">
        <f t="shared" si="131"/>
        <v>0</v>
      </c>
      <c r="N487" s="176">
        <v>0</v>
      </c>
      <c r="O487" s="133" t="str">
        <f t="shared" si="126"/>
        <v xml:space="preserve"> </v>
      </c>
      <c r="P487" s="176"/>
    </row>
    <row r="488" spans="1:17" x14ac:dyDescent="0.2">
      <c r="A488" s="383" t="s">
        <v>408</v>
      </c>
      <c r="B488" s="383"/>
      <c r="C488" s="5" t="s">
        <v>734</v>
      </c>
      <c r="D488" s="22" t="s">
        <v>735</v>
      </c>
      <c r="E488" s="29"/>
      <c r="F488" s="176">
        <v>2575</v>
      </c>
      <c r="G488" s="176"/>
      <c r="H488" s="145">
        <f t="shared" si="135"/>
        <v>2575</v>
      </c>
      <c r="I488" s="176"/>
      <c r="J488" s="147">
        <f t="shared" si="129"/>
        <v>0</v>
      </c>
      <c r="K488" s="176">
        <f>1574803+787402</f>
        <v>2362205</v>
      </c>
      <c r="L488" s="176">
        <f>258041-258706</f>
        <v>-665</v>
      </c>
      <c r="M488" s="145">
        <f t="shared" si="131"/>
        <v>2361540</v>
      </c>
      <c r="N488" s="176">
        <v>258041</v>
      </c>
      <c r="O488" s="133">
        <f t="shared" si="126"/>
        <v>0.10926810471133244</v>
      </c>
      <c r="P488" s="176">
        <f>1574803+787402</f>
        <v>2362205</v>
      </c>
      <c r="Q488" s="175" t="s">
        <v>1040</v>
      </c>
    </row>
    <row r="489" spans="1:17" ht="15" customHeight="1" x14ac:dyDescent="0.2">
      <c r="A489" s="383" t="s">
        <v>411</v>
      </c>
      <c r="B489" s="383"/>
      <c r="C489" s="5" t="s">
        <v>736</v>
      </c>
      <c r="D489" s="22" t="s">
        <v>735</v>
      </c>
      <c r="E489" s="29"/>
      <c r="F489" s="176">
        <v>0</v>
      </c>
      <c r="G489" s="176"/>
      <c r="H489" s="145">
        <f t="shared" si="135"/>
        <v>0</v>
      </c>
      <c r="I489" s="176"/>
      <c r="J489" s="147" t="str">
        <f t="shared" si="129"/>
        <v xml:space="preserve"> </v>
      </c>
      <c r="K489" s="176"/>
      <c r="L489" s="176"/>
      <c r="M489" s="145">
        <f t="shared" si="131"/>
        <v>0</v>
      </c>
      <c r="N489" s="176"/>
      <c r="O489" s="133" t="str">
        <f t="shared" si="126"/>
        <v xml:space="preserve"> </v>
      </c>
      <c r="P489" s="176"/>
    </row>
    <row r="490" spans="1:17" x14ac:dyDescent="0.2">
      <c r="A490" s="383" t="s">
        <v>414</v>
      </c>
      <c r="B490" s="383"/>
      <c r="C490" s="3" t="s">
        <v>737</v>
      </c>
      <c r="D490" s="22" t="s">
        <v>738</v>
      </c>
      <c r="E490" s="23"/>
      <c r="F490" s="176">
        <v>0</v>
      </c>
      <c r="G490" s="176"/>
      <c r="H490" s="145">
        <f t="shared" si="135"/>
        <v>0</v>
      </c>
      <c r="I490" s="176"/>
      <c r="J490" s="147" t="str">
        <f t="shared" si="129"/>
        <v xml:space="preserve"> </v>
      </c>
      <c r="K490" s="176"/>
      <c r="L490" s="176">
        <v>185850</v>
      </c>
      <c r="M490" s="145">
        <f t="shared" si="131"/>
        <v>185850</v>
      </c>
      <c r="N490" s="176">
        <v>185850</v>
      </c>
      <c r="O490" s="133">
        <f t="shared" si="126"/>
        <v>1</v>
      </c>
      <c r="P490" s="176"/>
    </row>
    <row r="491" spans="1:17" x14ac:dyDescent="0.2">
      <c r="A491" s="383" t="s">
        <v>416</v>
      </c>
      <c r="B491" s="383"/>
      <c r="C491" s="5" t="s">
        <v>739</v>
      </c>
      <c r="D491" s="22" t="s">
        <v>740</v>
      </c>
      <c r="E491" s="29"/>
      <c r="F491" s="176">
        <v>14</v>
      </c>
      <c r="G491" s="176"/>
      <c r="H491" s="145">
        <f t="shared" si="135"/>
        <v>14</v>
      </c>
      <c r="I491" s="176">
        <v>4384652</v>
      </c>
      <c r="J491" s="147">
        <f t="shared" si="129"/>
        <v>313189.42857142858</v>
      </c>
      <c r="K491" s="176">
        <v>196850</v>
      </c>
      <c r="L491" s="176">
        <f>330000-6149</f>
        <v>323851</v>
      </c>
      <c r="M491" s="145">
        <f t="shared" si="131"/>
        <v>520701</v>
      </c>
      <c r="N491" s="176">
        <v>330000</v>
      </c>
      <c r="O491" s="133">
        <f t="shared" si="126"/>
        <v>0.63376102600148643</v>
      </c>
      <c r="P491" s="176">
        <v>196850</v>
      </c>
      <c r="Q491" s="175" t="s">
        <v>1067</v>
      </c>
    </row>
    <row r="492" spans="1:17" ht="15" customHeight="1" x14ac:dyDescent="0.2">
      <c r="A492" s="383" t="s">
        <v>419</v>
      </c>
      <c r="B492" s="383"/>
      <c r="C492" s="5" t="s">
        <v>741</v>
      </c>
      <c r="D492" s="22" t="s">
        <v>742</v>
      </c>
      <c r="E492" s="29"/>
      <c r="F492" s="176">
        <v>0</v>
      </c>
      <c r="G492" s="176"/>
      <c r="H492" s="145">
        <f t="shared" si="135"/>
        <v>0</v>
      </c>
      <c r="I492" s="176"/>
      <c r="J492" s="147" t="str">
        <f t="shared" si="129"/>
        <v xml:space="preserve"> </v>
      </c>
      <c r="K492" s="176"/>
      <c r="L492" s="176"/>
      <c r="M492" s="145">
        <f t="shared" si="131"/>
        <v>0</v>
      </c>
      <c r="N492" s="176"/>
      <c r="O492" s="133" t="str">
        <f t="shared" si="126"/>
        <v xml:space="preserve"> </v>
      </c>
      <c r="P492" s="176"/>
    </row>
    <row r="493" spans="1:17" ht="15" customHeight="1" x14ac:dyDescent="0.2">
      <c r="A493" s="383" t="s">
        <v>421</v>
      </c>
      <c r="B493" s="383"/>
      <c r="C493" s="3" t="s">
        <v>743</v>
      </c>
      <c r="D493" s="22" t="s">
        <v>744</v>
      </c>
      <c r="E493" s="23"/>
      <c r="F493" s="176">
        <v>0</v>
      </c>
      <c r="G493" s="176"/>
      <c r="H493" s="145">
        <f t="shared" si="135"/>
        <v>0</v>
      </c>
      <c r="I493" s="176"/>
      <c r="J493" s="147" t="str">
        <f t="shared" si="129"/>
        <v xml:space="preserve"> </v>
      </c>
      <c r="K493" s="176"/>
      <c r="L493" s="176"/>
      <c r="M493" s="145">
        <f t="shared" si="131"/>
        <v>0</v>
      </c>
      <c r="N493" s="176"/>
      <c r="O493" s="133" t="str">
        <f t="shared" si="126"/>
        <v xml:space="preserve"> </v>
      </c>
      <c r="P493" s="176"/>
    </row>
    <row r="494" spans="1:17" x14ac:dyDescent="0.2">
      <c r="A494" s="383" t="s">
        <v>424</v>
      </c>
      <c r="B494" s="383"/>
      <c r="C494" s="3" t="s">
        <v>745</v>
      </c>
      <c r="D494" s="22" t="s">
        <v>746</v>
      </c>
      <c r="E494" s="23"/>
      <c r="F494" s="176">
        <v>425</v>
      </c>
      <c r="G494" s="176"/>
      <c r="H494" s="145">
        <f t="shared" si="135"/>
        <v>425</v>
      </c>
      <c r="I494" s="176">
        <v>915828</v>
      </c>
      <c r="J494" s="147">
        <f t="shared" si="129"/>
        <v>2154.889411764706</v>
      </c>
      <c r="K494" s="176">
        <f>53150+425197+212598</f>
        <v>690945</v>
      </c>
      <c r="L494" s="176">
        <f>139280+264855</f>
        <v>404135</v>
      </c>
      <c r="M494" s="145">
        <f t="shared" si="131"/>
        <v>1095080</v>
      </c>
      <c r="N494" s="176">
        <v>139280</v>
      </c>
      <c r="O494" s="133">
        <f t="shared" si="126"/>
        <v>0.12718705482704459</v>
      </c>
      <c r="P494" s="176">
        <f>53150+425197+212598</f>
        <v>690945</v>
      </c>
    </row>
    <row r="495" spans="1:17" x14ac:dyDescent="0.2">
      <c r="A495" s="384" t="s">
        <v>427</v>
      </c>
      <c r="B495" s="384"/>
      <c r="C495" s="7" t="s">
        <v>747</v>
      </c>
      <c r="D495" s="19" t="s">
        <v>748</v>
      </c>
      <c r="E495" s="33"/>
      <c r="F495" s="149">
        <v>3014</v>
      </c>
      <c r="G495" s="149">
        <f t="shared" ref="G495:K495" si="136">G487+G488+G490+G491+G492+G493+G494</f>
        <v>0</v>
      </c>
      <c r="H495" s="149">
        <f t="shared" si="136"/>
        <v>3014</v>
      </c>
      <c r="I495" s="149">
        <f t="shared" si="136"/>
        <v>5300480</v>
      </c>
      <c r="J495" s="149" t="e">
        <f t="shared" si="136"/>
        <v>#VALUE!</v>
      </c>
      <c r="K495" s="149">
        <f t="shared" si="136"/>
        <v>3250000</v>
      </c>
      <c r="L495" s="149">
        <f t="shared" ref="L495:N495" si="137">L487+L488+L490+L491+L492+L493+L494</f>
        <v>913171</v>
      </c>
      <c r="M495" s="149">
        <f t="shared" si="137"/>
        <v>4163171</v>
      </c>
      <c r="N495" s="149">
        <f t="shared" si="137"/>
        <v>913171</v>
      </c>
      <c r="O495" s="133">
        <f t="shared" si="126"/>
        <v>0.21934506173299151</v>
      </c>
      <c r="P495" s="149">
        <f t="shared" ref="P495" si="138">P487+P488+P490+P491+P492+P493+P494</f>
        <v>3250000</v>
      </c>
    </row>
    <row r="496" spans="1:17" ht="15" customHeight="1" x14ac:dyDescent="0.2">
      <c r="A496" s="383" t="s">
        <v>429</v>
      </c>
      <c r="B496" s="383"/>
      <c r="C496" s="5" t="s">
        <v>749</v>
      </c>
      <c r="D496" s="22" t="s">
        <v>750</v>
      </c>
      <c r="E496" s="29"/>
      <c r="F496" s="176">
        <v>0</v>
      </c>
      <c r="G496" s="176"/>
      <c r="H496" s="145">
        <f t="shared" ref="H496:H559" si="139">SUM(F496:G496)</f>
        <v>0</v>
      </c>
      <c r="I496" s="176">
        <v>12479531</v>
      </c>
      <c r="J496" s="147" t="str">
        <f t="shared" si="129"/>
        <v xml:space="preserve"> </v>
      </c>
      <c r="K496" s="176"/>
      <c r="L496" s="176"/>
      <c r="M496" s="145">
        <f t="shared" si="131"/>
        <v>0</v>
      </c>
      <c r="N496" s="176"/>
      <c r="O496" s="133" t="str">
        <f t="shared" si="126"/>
        <v xml:space="preserve"> </v>
      </c>
      <c r="P496" s="176"/>
    </row>
    <row r="497" spans="1:16" ht="15" customHeight="1" x14ac:dyDescent="0.2">
      <c r="A497" s="383" t="s">
        <v>432</v>
      </c>
      <c r="B497" s="383"/>
      <c r="C497" s="5" t="s">
        <v>751</v>
      </c>
      <c r="D497" s="22" t="s">
        <v>752</v>
      </c>
      <c r="E497" s="29"/>
      <c r="F497" s="176">
        <v>0</v>
      </c>
      <c r="G497" s="176"/>
      <c r="H497" s="145">
        <f t="shared" si="139"/>
        <v>0</v>
      </c>
      <c r="I497" s="176"/>
      <c r="J497" s="147" t="str">
        <f t="shared" si="129"/>
        <v xml:space="preserve"> </v>
      </c>
      <c r="K497" s="176"/>
      <c r="L497" s="176"/>
      <c r="M497" s="145">
        <f t="shared" si="131"/>
        <v>0</v>
      </c>
      <c r="N497" s="176"/>
      <c r="O497" s="133" t="str">
        <f t="shared" si="126"/>
        <v xml:space="preserve"> </v>
      </c>
      <c r="P497" s="176"/>
    </row>
    <row r="498" spans="1:16" ht="15" customHeight="1" x14ac:dyDescent="0.2">
      <c r="A498" s="383" t="s">
        <v>435</v>
      </c>
      <c r="B498" s="383"/>
      <c r="C498" s="5" t="s">
        <v>753</v>
      </c>
      <c r="D498" s="22" t="s">
        <v>754</v>
      </c>
      <c r="E498" s="29"/>
      <c r="F498" s="176">
        <v>0</v>
      </c>
      <c r="G498" s="176"/>
      <c r="H498" s="145">
        <f t="shared" si="139"/>
        <v>0</v>
      </c>
      <c r="I498" s="176"/>
      <c r="J498" s="147" t="str">
        <f t="shared" si="129"/>
        <v xml:space="preserve"> </v>
      </c>
      <c r="K498" s="176"/>
      <c r="L498" s="176"/>
      <c r="M498" s="145">
        <f t="shared" si="131"/>
        <v>0</v>
      </c>
      <c r="N498" s="176"/>
      <c r="O498" s="133" t="str">
        <f t="shared" si="126"/>
        <v xml:space="preserve"> </v>
      </c>
      <c r="P498" s="176"/>
    </row>
    <row r="499" spans="1:16" ht="15" customHeight="1" x14ac:dyDescent="0.2">
      <c r="A499" s="383" t="s">
        <v>438</v>
      </c>
      <c r="B499" s="383"/>
      <c r="C499" s="5" t="s">
        <v>755</v>
      </c>
      <c r="D499" s="22" t="s">
        <v>756</v>
      </c>
      <c r="E499" s="29"/>
      <c r="F499" s="176">
        <v>0</v>
      </c>
      <c r="G499" s="176"/>
      <c r="H499" s="145">
        <f t="shared" si="139"/>
        <v>0</v>
      </c>
      <c r="I499" s="176">
        <v>3188936</v>
      </c>
      <c r="J499" s="147" t="str">
        <f t="shared" si="129"/>
        <v xml:space="preserve"> </v>
      </c>
      <c r="K499" s="176"/>
      <c r="L499" s="176"/>
      <c r="M499" s="145">
        <f t="shared" si="131"/>
        <v>0</v>
      </c>
      <c r="N499" s="176"/>
      <c r="O499" s="133" t="str">
        <f t="shared" si="126"/>
        <v xml:space="preserve"> </v>
      </c>
      <c r="P499" s="176"/>
    </row>
    <row r="500" spans="1:16" s="364" customFormat="1" ht="15" customHeight="1" x14ac:dyDescent="0.25">
      <c r="A500" s="384" t="s">
        <v>441</v>
      </c>
      <c r="B500" s="384"/>
      <c r="C500" s="7" t="s">
        <v>757</v>
      </c>
      <c r="D500" s="19" t="s">
        <v>758</v>
      </c>
      <c r="E500" s="33"/>
      <c r="F500" s="363">
        <v>0</v>
      </c>
      <c r="G500" s="363"/>
      <c r="H500" s="146">
        <f t="shared" si="139"/>
        <v>0</v>
      </c>
      <c r="I500" s="363">
        <f t="shared" ref="I500" si="140">SUM(I496:I499)</f>
        <v>15668467</v>
      </c>
      <c r="J500" s="363">
        <f t="shared" ref="J500" si="141">SUM(J496:J499)</f>
        <v>0</v>
      </c>
      <c r="K500" s="363">
        <f>SUM(K496:K499)</f>
        <v>0</v>
      </c>
      <c r="L500" s="363">
        <f>SUM(L496:L499)</f>
        <v>0</v>
      </c>
      <c r="M500" s="363">
        <f t="shared" ref="M500:N500" si="142">SUM(M496:M499)</f>
        <v>0</v>
      </c>
      <c r="N500" s="363">
        <f t="shared" si="142"/>
        <v>0</v>
      </c>
      <c r="O500" s="143" t="str">
        <f t="shared" si="126"/>
        <v xml:space="preserve"> </v>
      </c>
      <c r="P500" s="363">
        <f>SUM(P496:P499)</f>
        <v>0</v>
      </c>
    </row>
    <row r="501" spans="1:16" ht="25.5" hidden="1" customHeight="1" x14ac:dyDescent="0.2">
      <c r="A501" s="383" t="s">
        <v>443</v>
      </c>
      <c r="B501" s="383"/>
      <c r="C501" s="5" t="s">
        <v>759</v>
      </c>
      <c r="D501" s="22" t="s">
        <v>760</v>
      </c>
      <c r="E501" s="29"/>
      <c r="F501" s="176">
        <v>0</v>
      </c>
      <c r="G501" s="176"/>
      <c r="H501" s="145">
        <f t="shared" si="139"/>
        <v>0</v>
      </c>
      <c r="I501" s="176"/>
      <c r="J501" s="147" t="str">
        <f t="shared" si="129"/>
        <v xml:space="preserve"> </v>
      </c>
      <c r="K501" s="176"/>
      <c r="L501" s="176"/>
      <c r="M501" s="145">
        <f t="shared" si="131"/>
        <v>0</v>
      </c>
      <c r="N501" s="176"/>
      <c r="O501" s="133" t="str">
        <f t="shared" si="126"/>
        <v xml:space="preserve"> </v>
      </c>
      <c r="P501" s="176"/>
    </row>
    <row r="502" spans="1:16" ht="25.5" hidden="1" customHeight="1" x14ac:dyDescent="0.2">
      <c r="A502" s="383" t="s">
        <v>445</v>
      </c>
      <c r="B502" s="383"/>
      <c r="C502" s="5" t="s">
        <v>761</v>
      </c>
      <c r="D502" s="22" t="s">
        <v>762</v>
      </c>
      <c r="E502" s="29"/>
      <c r="F502" s="176">
        <v>0</v>
      </c>
      <c r="G502" s="176"/>
      <c r="H502" s="145">
        <f t="shared" si="139"/>
        <v>0</v>
      </c>
      <c r="I502" s="176"/>
      <c r="J502" s="147" t="str">
        <f t="shared" si="129"/>
        <v xml:space="preserve"> </v>
      </c>
      <c r="K502" s="176"/>
      <c r="L502" s="176"/>
      <c r="M502" s="145">
        <f t="shared" si="131"/>
        <v>0</v>
      </c>
      <c r="N502" s="176"/>
      <c r="O502" s="133" t="str">
        <f t="shared" si="126"/>
        <v xml:space="preserve"> </v>
      </c>
      <c r="P502" s="176"/>
    </row>
    <row r="503" spans="1:16" ht="15" hidden="1" customHeight="1" x14ac:dyDescent="0.2">
      <c r="A503" s="383" t="s">
        <v>447</v>
      </c>
      <c r="B503" s="383"/>
      <c r="C503" s="5" t="s">
        <v>37</v>
      </c>
      <c r="D503" s="22" t="s">
        <v>762</v>
      </c>
      <c r="E503" s="29"/>
      <c r="F503" s="176">
        <v>0</v>
      </c>
      <c r="G503" s="176"/>
      <c r="H503" s="145">
        <f t="shared" si="139"/>
        <v>0</v>
      </c>
      <c r="I503" s="176"/>
      <c r="J503" s="147" t="str">
        <f t="shared" si="129"/>
        <v xml:space="preserve"> </v>
      </c>
      <c r="K503" s="176"/>
      <c r="L503" s="176"/>
      <c r="M503" s="145">
        <f t="shared" si="131"/>
        <v>0</v>
      </c>
      <c r="N503" s="176"/>
      <c r="O503" s="133" t="str">
        <f t="shared" si="126"/>
        <v xml:space="preserve"> </v>
      </c>
      <c r="P503" s="176"/>
    </row>
    <row r="504" spans="1:16" ht="15" hidden="1" customHeight="1" x14ac:dyDescent="0.2">
      <c r="A504" s="383" t="s">
        <v>449</v>
      </c>
      <c r="B504" s="383"/>
      <c r="C504" s="5" t="s">
        <v>39</v>
      </c>
      <c r="D504" s="22" t="s">
        <v>762</v>
      </c>
      <c r="E504" s="29"/>
      <c r="F504" s="176">
        <v>0</v>
      </c>
      <c r="G504" s="176"/>
      <c r="H504" s="145">
        <f t="shared" si="139"/>
        <v>0</v>
      </c>
      <c r="I504" s="176"/>
      <c r="J504" s="147" t="str">
        <f t="shared" si="129"/>
        <v xml:space="preserve"> </v>
      </c>
      <c r="K504" s="176"/>
      <c r="L504" s="176"/>
      <c r="M504" s="145">
        <f t="shared" si="131"/>
        <v>0</v>
      </c>
      <c r="N504" s="176"/>
      <c r="O504" s="133" t="str">
        <f t="shared" si="126"/>
        <v xml:space="preserve"> </v>
      </c>
      <c r="P504" s="176"/>
    </row>
    <row r="505" spans="1:16" ht="25.5" hidden="1" customHeight="1" x14ac:dyDescent="0.2">
      <c r="A505" s="383" t="s">
        <v>451</v>
      </c>
      <c r="B505" s="383"/>
      <c r="C505" s="5" t="s">
        <v>41</v>
      </c>
      <c r="D505" s="22" t="s">
        <v>762</v>
      </c>
      <c r="E505" s="29"/>
      <c r="F505" s="176">
        <v>0</v>
      </c>
      <c r="G505" s="176"/>
      <c r="H505" s="145">
        <f t="shared" si="139"/>
        <v>0</v>
      </c>
      <c r="I505" s="176"/>
      <c r="J505" s="147" t="str">
        <f t="shared" si="129"/>
        <v xml:space="preserve"> </v>
      </c>
      <c r="K505" s="176"/>
      <c r="L505" s="176"/>
      <c r="M505" s="145">
        <f t="shared" si="131"/>
        <v>0</v>
      </c>
      <c r="N505" s="176"/>
      <c r="O505" s="133" t="str">
        <f t="shared" si="126"/>
        <v xml:space="preserve"> </v>
      </c>
      <c r="P505" s="176"/>
    </row>
    <row r="506" spans="1:16" ht="15" hidden="1" customHeight="1" x14ac:dyDescent="0.2">
      <c r="A506" s="383" t="s">
        <v>453</v>
      </c>
      <c r="B506" s="383"/>
      <c r="C506" s="5" t="s">
        <v>43</v>
      </c>
      <c r="D506" s="22" t="s">
        <v>762</v>
      </c>
      <c r="E506" s="29"/>
      <c r="F506" s="176">
        <v>0</v>
      </c>
      <c r="G506" s="176"/>
      <c r="H506" s="145">
        <f t="shared" si="139"/>
        <v>0</v>
      </c>
      <c r="I506" s="176"/>
      <c r="J506" s="147" t="str">
        <f t="shared" si="129"/>
        <v xml:space="preserve"> </v>
      </c>
      <c r="K506" s="176"/>
      <c r="L506" s="176"/>
      <c r="M506" s="145">
        <f t="shared" si="131"/>
        <v>0</v>
      </c>
      <c r="N506" s="176"/>
      <c r="O506" s="133" t="str">
        <f t="shared" si="126"/>
        <v xml:space="preserve"> </v>
      </c>
      <c r="P506" s="176"/>
    </row>
    <row r="507" spans="1:16" ht="15" hidden="1" customHeight="1" x14ac:dyDescent="0.2">
      <c r="A507" s="383" t="s">
        <v>455</v>
      </c>
      <c r="B507" s="383"/>
      <c r="C507" s="5" t="s">
        <v>45</v>
      </c>
      <c r="D507" s="22" t="s">
        <v>762</v>
      </c>
      <c r="E507" s="29"/>
      <c r="F507" s="176">
        <v>0</v>
      </c>
      <c r="G507" s="176"/>
      <c r="H507" s="145">
        <f t="shared" si="139"/>
        <v>0</v>
      </c>
      <c r="I507" s="176"/>
      <c r="J507" s="147" t="str">
        <f t="shared" si="129"/>
        <v xml:space="preserve"> </v>
      </c>
      <c r="K507" s="176"/>
      <c r="L507" s="176"/>
      <c r="M507" s="145">
        <f t="shared" si="131"/>
        <v>0</v>
      </c>
      <c r="N507" s="176"/>
      <c r="O507" s="133" t="str">
        <f t="shared" si="126"/>
        <v xml:space="preserve"> </v>
      </c>
      <c r="P507" s="176"/>
    </row>
    <row r="508" spans="1:16" ht="15" hidden="1" customHeight="1" x14ac:dyDescent="0.2">
      <c r="A508" s="383" t="s">
        <v>457</v>
      </c>
      <c r="B508" s="383"/>
      <c r="C508" s="5" t="s">
        <v>47</v>
      </c>
      <c r="D508" s="22" t="s">
        <v>762</v>
      </c>
      <c r="E508" s="29"/>
      <c r="F508" s="176">
        <v>0</v>
      </c>
      <c r="G508" s="176"/>
      <c r="H508" s="145">
        <f t="shared" si="139"/>
        <v>0</v>
      </c>
      <c r="I508" s="176"/>
      <c r="J508" s="147" t="str">
        <f t="shared" si="129"/>
        <v xml:space="preserve"> </v>
      </c>
      <c r="K508" s="176"/>
      <c r="L508" s="176"/>
      <c r="M508" s="145">
        <f t="shared" si="131"/>
        <v>0</v>
      </c>
      <c r="N508" s="176"/>
      <c r="O508" s="133" t="str">
        <f t="shared" si="126"/>
        <v xml:space="preserve"> </v>
      </c>
      <c r="P508" s="176"/>
    </row>
    <row r="509" spans="1:16" ht="15" hidden="1" customHeight="1" x14ac:dyDescent="0.2">
      <c r="A509" s="383" t="s">
        <v>459</v>
      </c>
      <c r="B509" s="383"/>
      <c r="C509" s="5" t="s">
        <v>49</v>
      </c>
      <c r="D509" s="22" t="s">
        <v>762</v>
      </c>
      <c r="E509" s="29"/>
      <c r="F509" s="176">
        <v>0</v>
      </c>
      <c r="G509" s="176"/>
      <c r="H509" s="145">
        <f t="shared" si="139"/>
        <v>0</v>
      </c>
      <c r="I509" s="176"/>
      <c r="J509" s="147" t="str">
        <f t="shared" si="129"/>
        <v xml:space="preserve"> </v>
      </c>
      <c r="K509" s="176"/>
      <c r="L509" s="176"/>
      <c r="M509" s="145">
        <f t="shared" si="131"/>
        <v>0</v>
      </c>
      <c r="N509" s="176"/>
      <c r="O509" s="133" t="str">
        <f t="shared" si="126"/>
        <v xml:space="preserve"> </v>
      </c>
      <c r="P509" s="176"/>
    </row>
    <row r="510" spans="1:16" ht="15" hidden="1" customHeight="1" x14ac:dyDescent="0.2">
      <c r="A510" s="383" t="s">
        <v>461</v>
      </c>
      <c r="B510" s="383"/>
      <c r="C510" s="5" t="s">
        <v>51</v>
      </c>
      <c r="D510" s="22" t="s">
        <v>762</v>
      </c>
      <c r="E510" s="29"/>
      <c r="F510" s="176">
        <v>0</v>
      </c>
      <c r="G510" s="176"/>
      <c r="H510" s="145">
        <f t="shared" si="139"/>
        <v>0</v>
      </c>
      <c r="I510" s="176"/>
      <c r="J510" s="147" t="str">
        <f t="shared" si="129"/>
        <v xml:space="preserve"> </v>
      </c>
      <c r="K510" s="176"/>
      <c r="L510" s="176"/>
      <c r="M510" s="145">
        <f t="shared" si="131"/>
        <v>0</v>
      </c>
      <c r="N510" s="176"/>
      <c r="O510" s="133" t="str">
        <f t="shared" si="126"/>
        <v xml:space="preserve"> </v>
      </c>
      <c r="P510" s="176"/>
    </row>
    <row r="511" spans="1:16" ht="15" hidden="1" customHeight="1" x14ac:dyDescent="0.2">
      <c r="A511" s="383" t="s">
        <v>464</v>
      </c>
      <c r="B511" s="383"/>
      <c r="C511" s="5" t="s">
        <v>53</v>
      </c>
      <c r="D511" s="22" t="s">
        <v>762</v>
      </c>
      <c r="E511" s="29"/>
      <c r="F511" s="176">
        <v>0</v>
      </c>
      <c r="G511" s="176"/>
      <c r="H511" s="145">
        <f t="shared" si="139"/>
        <v>0</v>
      </c>
      <c r="I511" s="176"/>
      <c r="J511" s="147" t="str">
        <f t="shared" si="129"/>
        <v xml:space="preserve"> </v>
      </c>
      <c r="K511" s="176"/>
      <c r="L511" s="176"/>
      <c r="M511" s="145">
        <f t="shared" si="131"/>
        <v>0</v>
      </c>
      <c r="N511" s="176"/>
      <c r="O511" s="133" t="str">
        <f t="shared" si="126"/>
        <v xml:space="preserve"> </v>
      </c>
      <c r="P511" s="176"/>
    </row>
    <row r="512" spans="1:16" ht="15" hidden="1" customHeight="1" x14ac:dyDescent="0.2">
      <c r="A512" s="383" t="s">
        <v>465</v>
      </c>
      <c r="B512" s="383"/>
      <c r="C512" s="5" t="s">
        <v>55</v>
      </c>
      <c r="D512" s="22" t="s">
        <v>762</v>
      </c>
      <c r="E512" s="29"/>
      <c r="F512" s="176">
        <v>0</v>
      </c>
      <c r="G512" s="176"/>
      <c r="H512" s="145">
        <f t="shared" si="139"/>
        <v>0</v>
      </c>
      <c r="I512" s="176"/>
      <c r="J512" s="147" t="str">
        <f t="shared" si="129"/>
        <v xml:space="preserve"> </v>
      </c>
      <c r="K512" s="176"/>
      <c r="L512" s="176"/>
      <c r="M512" s="145">
        <f t="shared" si="131"/>
        <v>0</v>
      </c>
      <c r="N512" s="176"/>
      <c r="O512" s="133" t="str">
        <f t="shared" si="126"/>
        <v xml:space="preserve"> </v>
      </c>
      <c r="P512" s="176"/>
    </row>
    <row r="513" spans="1:16" ht="25.5" hidden="1" customHeight="1" x14ac:dyDescent="0.2">
      <c r="A513" s="383" t="s">
        <v>466</v>
      </c>
      <c r="B513" s="383"/>
      <c r="C513" s="5" t="s">
        <v>763</v>
      </c>
      <c r="D513" s="22" t="s">
        <v>764</v>
      </c>
      <c r="E513" s="29"/>
      <c r="F513" s="176">
        <v>0</v>
      </c>
      <c r="G513" s="176"/>
      <c r="H513" s="145">
        <f t="shared" si="139"/>
        <v>0</v>
      </c>
      <c r="I513" s="176"/>
      <c r="J513" s="147" t="str">
        <f t="shared" si="129"/>
        <v xml:space="preserve"> </v>
      </c>
      <c r="K513" s="176"/>
      <c r="L513" s="176"/>
      <c r="M513" s="145">
        <f t="shared" si="131"/>
        <v>0</v>
      </c>
      <c r="N513" s="176"/>
      <c r="O513" s="133" t="str">
        <f t="shared" si="126"/>
        <v xml:space="preserve"> </v>
      </c>
      <c r="P513" s="176"/>
    </row>
    <row r="514" spans="1:16" ht="15" hidden="1" customHeight="1" x14ac:dyDescent="0.2">
      <c r="A514" s="383" t="s">
        <v>467</v>
      </c>
      <c r="B514" s="383"/>
      <c r="C514" s="5" t="s">
        <v>37</v>
      </c>
      <c r="D514" s="22" t="s">
        <v>764</v>
      </c>
      <c r="E514" s="29"/>
      <c r="F514" s="176">
        <v>0</v>
      </c>
      <c r="G514" s="176"/>
      <c r="H514" s="145">
        <f t="shared" si="139"/>
        <v>0</v>
      </c>
      <c r="I514" s="176"/>
      <c r="J514" s="147" t="str">
        <f t="shared" si="129"/>
        <v xml:space="preserve"> </v>
      </c>
      <c r="K514" s="176"/>
      <c r="L514" s="176"/>
      <c r="M514" s="145">
        <f t="shared" si="131"/>
        <v>0</v>
      </c>
      <c r="N514" s="176"/>
      <c r="O514" s="133" t="str">
        <f t="shared" si="126"/>
        <v xml:space="preserve"> </v>
      </c>
      <c r="P514" s="176"/>
    </row>
    <row r="515" spans="1:16" ht="15" hidden="1" customHeight="1" x14ac:dyDescent="0.2">
      <c r="A515" s="383" t="s">
        <v>468</v>
      </c>
      <c r="B515" s="383"/>
      <c r="C515" s="5" t="s">
        <v>39</v>
      </c>
      <c r="D515" s="22" t="s">
        <v>764</v>
      </c>
      <c r="E515" s="29"/>
      <c r="F515" s="176">
        <v>0</v>
      </c>
      <c r="G515" s="176"/>
      <c r="H515" s="145">
        <f t="shared" si="139"/>
        <v>0</v>
      </c>
      <c r="I515" s="176"/>
      <c r="J515" s="147" t="str">
        <f t="shared" si="129"/>
        <v xml:space="preserve"> </v>
      </c>
      <c r="K515" s="176"/>
      <c r="L515" s="176"/>
      <c r="M515" s="145">
        <f t="shared" si="131"/>
        <v>0</v>
      </c>
      <c r="N515" s="176"/>
      <c r="O515" s="133" t="str">
        <f t="shared" si="126"/>
        <v xml:space="preserve"> </v>
      </c>
      <c r="P515" s="176"/>
    </row>
    <row r="516" spans="1:16" ht="25.5" hidden="1" customHeight="1" x14ac:dyDescent="0.2">
      <c r="A516" s="383" t="s">
        <v>469</v>
      </c>
      <c r="B516" s="383"/>
      <c r="C516" s="5" t="s">
        <v>41</v>
      </c>
      <c r="D516" s="22" t="s">
        <v>764</v>
      </c>
      <c r="E516" s="29"/>
      <c r="F516" s="176">
        <v>0</v>
      </c>
      <c r="G516" s="176"/>
      <c r="H516" s="145">
        <f t="shared" si="139"/>
        <v>0</v>
      </c>
      <c r="I516" s="176"/>
      <c r="J516" s="147" t="str">
        <f t="shared" si="129"/>
        <v xml:space="preserve"> </v>
      </c>
      <c r="K516" s="176"/>
      <c r="L516" s="176"/>
      <c r="M516" s="145">
        <f t="shared" si="131"/>
        <v>0</v>
      </c>
      <c r="N516" s="176"/>
      <c r="O516" s="133" t="str">
        <f t="shared" si="126"/>
        <v xml:space="preserve"> </v>
      </c>
      <c r="P516" s="176"/>
    </row>
    <row r="517" spans="1:16" ht="15" hidden="1" customHeight="1" x14ac:dyDescent="0.2">
      <c r="A517" s="383" t="s">
        <v>470</v>
      </c>
      <c r="B517" s="383"/>
      <c r="C517" s="5" t="s">
        <v>43</v>
      </c>
      <c r="D517" s="22" t="s">
        <v>764</v>
      </c>
      <c r="E517" s="29"/>
      <c r="F517" s="176">
        <v>0</v>
      </c>
      <c r="G517" s="176"/>
      <c r="H517" s="145">
        <f t="shared" si="139"/>
        <v>0</v>
      </c>
      <c r="I517" s="176"/>
      <c r="J517" s="147" t="str">
        <f t="shared" si="129"/>
        <v xml:space="preserve"> </v>
      </c>
      <c r="K517" s="176"/>
      <c r="L517" s="176"/>
      <c r="M517" s="145">
        <f t="shared" si="131"/>
        <v>0</v>
      </c>
      <c r="N517" s="176"/>
      <c r="O517" s="133" t="str">
        <f t="shared" si="126"/>
        <v xml:space="preserve"> </v>
      </c>
      <c r="P517" s="176"/>
    </row>
    <row r="518" spans="1:16" ht="15" hidden="1" customHeight="1" x14ac:dyDescent="0.2">
      <c r="A518" s="383" t="s">
        <v>471</v>
      </c>
      <c r="B518" s="383"/>
      <c r="C518" s="5" t="s">
        <v>45</v>
      </c>
      <c r="D518" s="22" t="s">
        <v>764</v>
      </c>
      <c r="E518" s="29"/>
      <c r="F518" s="176">
        <v>0</v>
      </c>
      <c r="G518" s="176"/>
      <c r="H518" s="145">
        <f t="shared" si="139"/>
        <v>0</v>
      </c>
      <c r="I518" s="176"/>
      <c r="J518" s="147" t="str">
        <f t="shared" si="129"/>
        <v xml:space="preserve"> </v>
      </c>
      <c r="K518" s="176"/>
      <c r="L518" s="176"/>
      <c r="M518" s="145">
        <f t="shared" si="131"/>
        <v>0</v>
      </c>
      <c r="N518" s="176"/>
      <c r="O518" s="133" t="str">
        <f t="shared" si="126"/>
        <v xml:space="preserve"> </v>
      </c>
      <c r="P518" s="176"/>
    </row>
    <row r="519" spans="1:16" ht="15" hidden="1" customHeight="1" x14ac:dyDescent="0.2">
      <c r="A519" s="383" t="s">
        <v>472</v>
      </c>
      <c r="B519" s="383"/>
      <c r="C519" s="5" t="s">
        <v>47</v>
      </c>
      <c r="D519" s="22" t="s">
        <v>764</v>
      </c>
      <c r="E519" s="29"/>
      <c r="F519" s="176">
        <v>0</v>
      </c>
      <c r="G519" s="176"/>
      <c r="H519" s="145">
        <f t="shared" si="139"/>
        <v>0</v>
      </c>
      <c r="I519" s="176"/>
      <c r="J519" s="147" t="str">
        <f t="shared" si="129"/>
        <v xml:space="preserve"> </v>
      </c>
      <c r="K519" s="176"/>
      <c r="L519" s="176"/>
      <c r="M519" s="145">
        <f t="shared" si="131"/>
        <v>0</v>
      </c>
      <c r="N519" s="176"/>
      <c r="O519" s="133" t="str">
        <f t="shared" si="126"/>
        <v xml:space="preserve"> </v>
      </c>
      <c r="P519" s="176"/>
    </row>
    <row r="520" spans="1:16" ht="15" hidden="1" customHeight="1" x14ac:dyDescent="0.2">
      <c r="A520" s="383" t="s">
        <v>473</v>
      </c>
      <c r="B520" s="383"/>
      <c r="C520" s="5" t="s">
        <v>49</v>
      </c>
      <c r="D520" s="22" t="s">
        <v>764</v>
      </c>
      <c r="E520" s="29"/>
      <c r="F520" s="176">
        <v>0</v>
      </c>
      <c r="G520" s="176"/>
      <c r="H520" s="145">
        <f t="shared" si="139"/>
        <v>0</v>
      </c>
      <c r="I520" s="176"/>
      <c r="J520" s="147" t="str">
        <f t="shared" si="129"/>
        <v xml:space="preserve"> </v>
      </c>
      <c r="K520" s="176"/>
      <c r="L520" s="176"/>
      <c r="M520" s="145">
        <f t="shared" si="131"/>
        <v>0</v>
      </c>
      <c r="N520" s="176"/>
      <c r="O520" s="133" t="str">
        <f t="shared" si="126"/>
        <v xml:space="preserve"> </v>
      </c>
      <c r="P520" s="176"/>
    </row>
    <row r="521" spans="1:16" ht="15" hidden="1" customHeight="1" x14ac:dyDescent="0.2">
      <c r="A521" s="383" t="s">
        <v>474</v>
      </c>
      <c r="B521" s="383"/>
      <c r="C521" s="5" t="s">
        <v>51</v>
      </c>
      <c r="D521" s="22" t="s">
        <v>764</v>
      </c>
      <c r="E521" s="29"/>
      <c r="F521" s="176">
        <v>0</v>
      </c>
      <c r="G521" s="176"/>
      <c r="H521" s="145">
        <f t="shared" si="139"/>
        <v>0</v>
      </c>
      <c r="I521" s="176"/>
      <c r="J521" s="147" t="str">
        <f t="shared" si="129"/>
        <v xml:space="preserve"> </v>
      </c>
      <c r="K521" s="176"/>
      <c r="L521" s="176"/>
      <c r="M521" s="145">
        <f t="shared" si="131"/>
        <v>0</v>
      </c>
      <c r="N521" s="176"/>
      <c r="O521" s="133" t="str">
        <f t="shared" si="126"/>
        <v xml:space="preserve"> </v>
      </c>
      <c r="P521" s="176"/>
    </row>
    <row r="522" spans="1:16" ht="15" hidden="1" customHeight="1" x14ac:dyDescent="0.2">
      <c r="A522" s="383" t="s">
        <v>477</v>
      </c>
      <c r="B522" s="383"/>
      <c r="C522" s="5" t="s">
        <v>53</v>
      </c>
      <c r="D522" s="22" t="s">
        <v>764</v>
      </c>
      <c r="E522" s="29"/>
      <c r="F522" s="176">
        <v>0</v>
      </c>
      <c r="G522" s="176"/>
      <c r="H522" s="145">
        <f t="shared" si="139"/>
        <v>0</v>
      </c>
      <c r="I522" s="176"/>
      <c r="J522" s="147" t="str">
        <f t="shared" si="129"/>
        <v xml:space="preserve"> </v>
      </c>
      <c r="K522" s="176"/>
      <c r="L522" s="176"/>
      <c r="M522" s="145">
        <f t="shared" si="131"/>
        <v>0</v>
      </c>
      <c r="N522" s="176"/>
      <c r="O522" s="133" t="str">
        <f t="shared" si="126"/>
        <v xml:space="preserve"> </v>
      </c>
      <c r="P522" s="176"/>
    </row>
    <row r="523" spans="1:16" ht="15" hidden="1" customHeight="1" x14ac:dyDescent="0.2">
      <c r="A523" s="383" t="s">
        <v>480</v>
      </c>
      <c r="B523" s="383"/>
      <c r="C523" s="5" t="s">
        <v>55</v>
      </c>
      <c r="D523" s="22" t="s">
        <v>764</v>
      </c>
      <c r="E523" s="29"/>
      <c r="F523" s="176">
        <v>0</v>
      </c>
      <c r="G523" s="176"/>
      <c r="H523" s="145">
        <f t="shared" si="139"/>
        <v>0</v>
      </c>
      <c r="I523" s="176"/>
      <c r="J523" s="147" t="str">
        <f t="shared" si="129"/>
        <v xml:space="preserve"> </v>
      </c>
      <c r="K523" s="176"/>
      <c r="L523" s="176"/>
      <c r="M523" s="145">
        <f t="shared" si="131"/>
        <v>0</v>
      </c>
      <c r="N523" s="176"/>
      <c r="O523" s="133" t="str">
        <f t="shared" si="126"/>
        <v xml:space="preserve"> </v>
      </c>
      <c r="P523" s="176"/>
    </row>
    <row r="524" spans="1:16" ht="25.5" customHeight="1" x14ac:dyDescent="0.2">
      <c r="A524" s="383" t="s">
        <v>483</v>
      </c>
      <c r="B524" s="383"/>
      <c r="C524" s="5" t="s">
        <v>765</v>
      </c>
      <c r="D524" s="22" t="s">
        <v>766</v>
      </c>
      <c r="E524" s="29"/>
      <c r="F524" s="176">
        <v>0</v>
      </c>
      <c r="G524" s="176"/>
      <c r="H524" s="145">
        <f t="shared" si="139"/>
        <v>0</v>
      </c>
      <c r="I524" s="176">
        <f>SUM(I531)</f>
        <v>0</v>
      </c>
      <c r="J524" s="147" t="str">
        <f t="shared" si="129"/>
        <v xml:space="preserve"> </v>
      </c>
      <c r="K524" s="176"/>
      <c r="L524" s="176">
        <f>SUM(L531)</f>
        <v>0</v>
      </c>
      <c r="M524" s="145">
        <f t="shared" si="131"/>
        <v>0</v>
      </c>
      <c r="N524" s="176">
        <f>SUM(N531)</f>
        <v>0</v>
      </c>
      <c r="O524" s="133" t="str">
        <f t="shared" si="126"/>
        <v xml:space="preserve"> </v>
      </c>
      <c r="P524" s="176"/>
    </row>
    <row r="525" spans="1:16" ht="15" hidden="1" customHeight="1" x14ac:dyDescent="0.2">
      <c r="A525" s="383" t="s">
        <v>484</v>
      </c>
      <c r="B525" s="383"/>
      <c r="C525" s="5" t="s">
        <v>37</v>
      </c>
      <c r="D525" s="22" t="s">
        <v>766</v>
      </c>
      <c r="E525" s="29"/>
      <c r="F525" s="176">
        <v>0</v>
      </c>
      <c r="G525" s="176"/>
      <c r="H525" s="145">
        <f t="shared" si="139"/>
        <v>0</v>
      </c>
      <c r="I525" s="176"/>
      <c r="J525" s="147" t="str">
        <f t="shared" si="129"/>
        <v xml:space="preserve"> </v>
      </c>
      <c r="K525" s="176"/>
      <c r="L525" s="176"/>
      <c r="M525" s="145">
        <f t="shared" si="131"/>
        <v>0</v>
      </c>
      <c r="N525" s="176"/>
      <c r="O525" s="133" t="str">
        <f t="shared" si="126"/>
        <v xml:space="preserve"> </v>
      </c>
      <c r="P525" s="176"/>
    </row>
    <row r="526" spans="1:16" ht="15" hidden="1" customHeight="1" x14ac:dyDescent="0.2">
      <c r="A526" s="383" t="s">
        <v>485</v>
      </c>
      <c r="B526" s="383"/>
      <c r="C526" s="5" t="s">
        <v>39</v>
      </c>
      <c r="D526" s="22" t="s">
        <v>766</v>
      </c>
      <c r="E526" s="29"/>
      <c r="F526" s="176">
        <v>0</v>
      </c>
      <c r="G526" s="176"/>
      <c r="H526" s="145">
        <f t="shared" si="139"/>
        <v>0</v>
      </c>
      <c r="I526" s="176"/>
      <c r="J526" s="147" t="str">
        <f t="shared" si="129"/>
        <v xml:space="preserve"> </v>
      </c>
      <c r="K526" s="176"/>
      <c r="L526" s="176"/>
      <c r="M526" s="145">
        <f t="shared" si="131"/>
        <v>0</v>
      </c>
      <c r="N526" s="176"/>
      <c r="O526" s="133" t="str">
        <f t="shared" si="126"/>
        <v xml:space="preserve"> </v>
      </c>
      <c r="P526" s="176"/>
    </row>
    <row r="527" spans="1:16" ht="25.5" hidden="1" customHeight="1" x14ac:dyDescent="0.2">
      <c r="A527" s="383" t="s">
        <v>486</v>
      </c>
      <c r="B527" s="383"/>
      <c r="C527" s="5" t="s">
        <v>41</v>
      </c>
      <c r="D527" s="22" t="s">
        <v>766</v>
      </c>
      <c r="E527" s="29"/>
      <c r="F527" s="176">
        <v>0</v>
      </c>
      <c r="G527" s="176"/>
      <c r="H527" s="145">
        <f t="shared" si="139"/>
        <v>0</v>
      </c>
      <c r="I527" s="176"/>
      <c r="J527" s="147" t="str">
        <f t="shared" si="129"/>
        <v xml:space="preserve"> </v>
      </c>
      <c r="K527" s="176"/>
      <c r="L527" s="176"/>
      <c r="M527" s="145">
        <f t="shared" si="131"/>
        <v>0</v>
      </c>
      <c r="N527" s="176"/>
      <c r="O527" s="133" t="str">
        <f t="shared" si="126"/>
        <v xml:space="preserve"> </v>
      </c>
      <c r="P527" s="176"/>
    </row>
    <row r="528" spans="1:16" ht="15" hidden="1" customHeight="1" x14ac:dyDescent="0.2">
      <c r="A528" s="383" t="s">
        <v>487</v>
      </c>
      <c r="B528" s="383"/>
      <c r="C528" s="5" t="s">
        <v>43</v>
      </c>
      <c r="D528" s="22" t="s">
        <v>766</v>
      </c>
      <c r="E528" s="29"/>
      <c r="F528" s="176">
        <v>0</v>
      </c>
      <c r="G528" s="176"/>
      <c r="H528" s="145">
        <f t="shared" si="139"/>
        <v>0</v>
      </c>
      <c r="I528" s="176"/>
      <c r="J528" s="147" t="str">
        <f t="shared" si="129"/>
        <v xml:space="preserve"> </v>
      </c>
      <c r="K528" s="176"/>
      <c r="L528" s="176"/>
      <c r="M528" s="145">
        <f t="shared" si="131"/>
        <v>0</v>
      </c>
      <c r="N528" s="176"/>
      <c r="O528" s="133" t="str">
        <f t="shared" si="126"/>
        <v xml:space="preserve"> </v>
      </c>
      <c r="P528" s="176"/>
    </row>
    <row r="529" spans="1:16" ht="15" hidden="1" customHeight="1" x14ac:dyDescent="0.2">
      <c r="A529" s="383" t="s">
        <v>488</v>
      </c>
      <c r="B529" s="383"/>
      <c r="C529" s="5" t="s">
        <v>45</v>
      </c>
      <c r="D529" s="22" t="s">
        <v>766</v>
      </c>
      <c r="E529" s="29"/>
      <c r="F529" s="176">
        <v>0</v>
      </c>
      <c r="G529" s="176"/>
      <c r="H529" s="145">
        <f t="shared" si="139"/>
        <v>0</v>
      </c>
      <c r="I529" s="176"/>
      <c r="J529" s="147" t="str">
        <f t="shared" si="129"/>
        <v xml:space="preserve"> </v>
      </c>
      <c r="K529" s="176"/>
      <c r="L529" s="176"/>
      <c r="M529" s="145">
        <f t="shared" si="131"/>
        <v>0</v>
      </c>
      <c r="N529" s="176"/>
      <c r="O529" s="133" t="str">
        <f t="shared" si="126"/>
        <v xml:space="preserve"> </v>
      </c>
      <c r="P529" s="176"/>
    </row>
    <row r="530" spans="1:16" ht="15" hidden="1" customHeight="1" x14ac:dyDescent="0.2">
      <c r="A530" s="383" t="s">
        <v>489</v>
      </c>
      <c r="B530" s="383"/>
      <c r="C530" s="5" t="s">
        <v>47</v>
      </c>
      <c r="D530" s="22" t="s">
        <v>766</v>
      </c>
      <c r="E530" s="29"/>
      <c r="F530" s="176">
        <v>0</v>
      </c>
      <c r="G530" s="176"/>
      <c r="H530" s="145">
        <f t="shared" si="139"/>
        <v>0</v>
      </c>
      <c r="I530" s="176"/>
      <c r="J530" s="147" t="str">
        <f t="shared" si="129"/>
        <v xml:space="preserve"> </v>
      </c>
      <c r="K530" s="176"/>
      <c r="L530" s="176"/>
      <c r="M530" s="145">
        <f t="shared" si="131"/>
        <v>0</v>
      </c>
      <c r="N530" s="176"/>
      <c r="O530" s="133" t="str">
        <f t="shared" si="126"/>
        <v xml:space="preserve"> </v>
      </c>
      <c r="P530" s="176"/>
    </row>
    <row r="531" spans="1:16" ht="15" customHeight="1" x14ac:dyDescent="0.2">
      <c r="A531" s="383" t="s">
        <v>490</v>
      </c>
      <c r="B531" s="383"/>
      <c r="C531" s="5" t="s">
        <v>49</v>
      </c>
      <c r="D531" s="22" t="s">
        <v>766</v>
      </c>
      <c r="E531" s="29"/>
      <c r="F531" s="176">
        <v>0</v>
      </c>
      <c r="G531" s="176"/>
      <c r="H531" s="145">
        <f t="shared" si="139"/>
        <v>0</v>
      </c>
      <c r="I531" s="176">
        <v>0</v>
      </c>
      <c r="J531" s="147" t="str">
        <f t="shared" si="129"/>
        <v xml:space="preserve"> </v>
      </c>
      <c r="K531" s="176"/>
      <c r="L531" s="176">
        <v>0</v>
      </c>
      <c r="M531" s="145">
        <f t="shared" si="131"/>
        <v>0</v>
      </c>
      <c r="N531" s="176">
        <v>0</v>
      </c>
      <c r="O531" s="133" t="str">
        <f t="shared" si="126"/>
        <v xml:space="preserve"> </v>
      </c>
      <c r="P531" s="176"/>
    </row>
    <row r="532" spans="1:16" ht="15" hidden="1" customHeight="1" x14ac:dyDescent="0.2">
      <c r="A532" s="383" t="s">
        <v>491</v>
      </c>
      <c r="B532" s="383"/>
      <c r="C532" s="5" t="s">
        <v>51</v>
      </c>
      <c r="D532" s="22" t="s">
        <v>766</v>
      </c>
      <c r="E532" s="29"/>
      <c r="F532" s="176">
        <v>0</v>
      </c>
      <c r="G532" s="176"/>
      <c r="H532" s="145">
        <f t="shared" si="139"/>
        <v>0</v>
      </c>
      <c r="I532" s="176"/>
      <c r="J532" s="147" t="str">
        <f t="shared" si="129"/>
        <v xml:space="preserve"> </v>
      </c>
      <c r="K532" s="176"/>
      <c r="L532" s="176"/>
      <c r="M532" s="145">
        <f t="shared" si="131"/>
        <v>0</v>
      </c>
      <c r="N532" s="176"/>
      <c r="O532" s="133" t="str">
        <f t="shared" si="126"/>
        <v xml:space="preserve"> </v>
      </c>
      <c r="P532" s="176"/>
    </row>
    <row r="533" spans="1:16" ht="15" hidden="1" customHeight="1" x14ac:dyDescent="0.2">
      <c r="A533" s="383" t="s">
        <v>492</v>
      </c>
      <c r="B533" s="383"/>
      <c r="C533" s="5" t="s">
        <v>53</v>
      </c>
      <c r="D533" s="22" t="s">
        <v>766</v>
      </c>
      <c r="E533" s="29"/>
      <c r="F533" s="176">
        <v>0</v>
      </c>
      <c r="G533" s="176"/>
      <c r="H533" s="145">
        <f t="shared" si="139"/>
        <v>0</v>
      </c>
      <c r="I533" s="176"/>
      <c r="J533" s="147" t="str">
        <f t="shared" si="129"/>
        <v xml:space="preserve"> </v>
      </c>
      <c r="K533" s="176"/>
      <c r="L533" s="176"/>
      <c r="M533" s="145">
        <f t="shared" si="131"/>
        <v>0</v>
      </c>
      <c r="N533" s="176"/>
      <c r="O533" s="133" t="str">
        <f t="shared" si="126"/>
        <v xml:space="preserve"> </v>
      </c>
      <c r="P533" s="176"/>
    </row>
    <row r="534" spans="1:16" ht="15" hidden="1" customHeight="1" x14ac:dyDescent="0.2">
      <c r="A534" s="383" t="s">
        <v>493</v>
      </c>
      <c r="B534" s="383"/>
      <c r="C534" s="5" t="s">
        <v>55</v>
      </c>
      <c r="D534" s="22" t="s">
        <v>766</v>
      </c>
      <c r="E534" s="29"/>
      <c r="F534" s="176">
        <v>0</v>
      </c>
      <c r="G534" s="176"/>
      <c r="H534" s="145">
        <f t="shared" si="139"/>
        <v>0</v>
      </c>
      <c r="I534" s="176"/>
      <c r="J534" s="147" t="str">
        <f t="shared" si="129"/>
        <v xml:space="preserve"> </v>
      </c>
      <c r="K534" s="176"/>
      <c r="L534" s="176"/>
      <c r="M534" s="145">
        <f t="shared" si="131"/>
        <v>0</v>
      </c>
      <c r="N534" s="176"/>
      <c r="O534" s="133" t="str">
        <f t="shared" si="126"/>
        <v xml:space="preserve"> </v>
      </c>
      <c r="P534" s="176"/>
    </row>
    <row r="535" spans="1:16" ht="25.5" hidden="1" customHeight="1" x14ac:dyDescent="0.2">
      <c r="A535" s="383" t="s">
        <v>496</v>
      </c>
      <c r="B535" s="383"/>
      <c r="C535" s="5" t="s">
        <v>767</v>
      </c>
      <c r="D535" s="22" t="s">
        <v>768</v>
      </c>
      <c r="E535" s="29"/>
      <c r="F535" s="176">
        <v>0</v>
      </c>
      <c r="G535" s="176"/>
      <c r="H535" s="145">
        <f t="shared" si="139"/>
        <v>0</v>
      </c>
      <c r="I535" s="176"/>
      <c r="J535" s="147" t="str">
        <f t="shared" si="129"/>
        <v xml:space="preserve"> </v>
      </c>
      <c r="K535" s="176"/>
      <c r="L535" s="176"/>
      <c r="M535" s="145">
        <f t="shared" si="131"/>
        <v>0</v>
      </c>
      <c r="N535" s="176"/>
      <c r="O535" s="133" t="str">
        <f t="shared" si="126"/>
        <v xml:space="preserve"> </v>
      </c>
      <c r="P535" s="176"/>
    </row>
    <row r="536" spans="1:16" ht="25.5" hidden="1" customHeight="1" x14ac:dyDescent="0.2">
      <c r="A536" s="383" t="s">
        <v>497</v>
      </c>
      <c r="B536" s="383"/>
      <c r="C536" s="5" t="s">
        <v>719</v>
      </c>
      <c r="D536" s="22" t="s">
        <v>768</v>
      </c>
      <c r="E536" s="29"/>
      <c r="F536" s="176">
        <v>0</v>
      </c>
      <c r="G536" s="176"/>
      <c r="H536" s="145">
        <f t="shared" si="139"/>
        <v>0</v>
      </c>
      <c r="I536" s="176"/>
      <c r="J536" s="147" t="str">
        <f t="shared" si="129"/>
        <v xml:space="preserve"> </v>
      </c>
      <c r="K536" s="176"/>
      <c r="L536" s="176"/>
      <c r="M536" s="145">
        <f t="shared" si="131"/>
        <v>0</v>
      </c>
      <c r="N536" s="176"/>
      <c r="O536" s="133" t="str">
        <f t="shared" si="126"/>
        <v xml:space="preserve"> </v>
      </c>
      <c r="P536" s="176"/>
    </row>
    <row r="537" spans="1:16" ht="25.5" hidden="1" customHeight="1" x14ac:dyDescent="0.2">
      <c r="A537" s="383" t="s">
        <v>498</v>
      </c>
      <c r="B537" s="383"/>
      <c r="C537" s="5" t="s">
        <v>769</v>
      </c>
      <c r="D537" s="22" t="s">
        <v>770</v>
      </c>
      <c r="E537" s="29"/>
      <c r="F537" s="176">
        <v>0</v>
      </c>
      <c r="G537" s="176"/>
      <c r="H537" s="145">
        <f t="shared" si="139"/>
        <v>0</v>
      </c>
      <c r="I537" s="176"/>
      <c r="J537" s="147" t="str">
        <f t="shared" si="129"/>
        <v xml:space="preserve"> </v>
      </c>
      <c r="K537" s="176"/>
      <c r="L537" s="176"/>
      <c r="M537" s="145">
        <f t="shared" si="131"/>
        <v>0</v>
      </c>
      <c r="N537" s="176"/>
      <c r="O537" s="133" t="str">
        <f t="shared" si="126"/>
        <v xml:space="preserve"> </v>
      </c>
      <c r="P537" s="176"/>
    </row>
    <row r="538" spans="1:16" ht="15" hidden="1" customHeight="1" x14ac:dyDescent="0.2">
      <c r="A538" s="383" t="s">
        <v>499</v>
      </c>
      <c r="B538" s="383"/>
      <c r="C538" s="5" t="s">
        <v>442</v>
      </c>
      <c r="D538" s="3" t="s">
        <v>770</v>
      </c>
      <c r="E538" s="29"/>
      <c r="F538" s="176">
        <v>0</v>
      </c>
      <c r="G538" s="176"/>
      <c r="H538" s="145">
        <f t="shared" si="139"/>
        <v>0</v>
      </c>
      <c r="I538" s="176"/>
      <c r="J538" s="147" t="str">
        <f t="shared" ref="J538:J559" si="143">IF(H538=0," ",I538/H538)</f>
        <v xml:space="preserve"> </v>
      </c>
      <c r="K538" s="176"/>
      <c r="L538" s="176"/>
      <c r="M538" s="145">
        <f t="shared" si="131"/>
        <v>0</v>
      </c>
      <c r="N538" s="176"/>
      <c r="O538" s="133" t="str">
        <f t="shared" ref="O538:O565" si="144">IF(M538=0," ",N538/M538)</f>
        <v xml:space="preserve"> </v>
      </c>
      <c r="P538" s="176"/>
    </row>
    <row r="539" spans="1:16" ht="15" hidden="1" customHeight="1" x14ac:dyDescent="0.2">
      <c r="A539" s="383" t="s">
        <v>500</v>
      </c>
      <c r="B539" s="383"/>
      <c r="C539" s="5" t="s">
        <v>444</v>
      </c>
      <c r="D539" s="22" t="s">
        <v>770</v>
      </c>
      <c r="E539" s="29"/>
      <c r="F539" s="176">
        <v>0</v>
      </c>
      <c r="G539" s="176"/>
      <c r="H539" s="145">
        <f t="shared" si="139"/>
        <v>0</v>
      </c>
      <c r="I539" s="176"/>
      <c r="J539" s="147" t="str">
        <f t="shared" si="143"/>
        <v xml:space="preserve"> </v>
      </c>
      <c r="K539" s="176"/>
      <c r="L539" s="176"/>
      <c r="M539" s="145">
        <f t="shared" ref="M539:M560" si="145">SUM(K539:L539)</f>
        <v>0</v>
      </c>
      <c r="N539" s="176"/>
      <c r="O539" s="133" t="str">
        <f t="shared" si="144"/>
        <v xml:space="preserve"> </v>
      </c>
      <c r="P539" s="176"/>
    </row>
    <row r="540" spans="1:16" ht="15" hidden="1" customHeight="1" x14ac:dyDescent="0.2">
      <c r="A540" s="383" t="s">
        <v>501</v>
      </c>
      <c r="B540" s="383"/>
      <c r="C540" s="5" t="s">
        <v>446</v>
      </c>
      <c r="D540" s="3" t="s">
        <v>770</v>
      </c>
      <c r="E540" s="29"/>
      <c r="F540" s="176">
        <v>0</v>
      </c>
      <c r="G540" s="176"/>
      <c r="H540" s="145">
        <f t="shared" si="139"/>
        <v>0</v>
      </c>
      <c r="I540" s="176"/>
      <c r="J540" s="147" t="str">
        <f t="shared" si="143"/>
        <v xml:space="preserve"> </v>
      </c>
      <c r="K540" s="176"/>
      <c r="L540" s="176"/>
      <c r="M540" s="145">
        <f t="shared" si="145"/>
        <v>0</v>
      </c>
      <c r="N540" s="176"/>
      <c r="O540" s="133" t="str">
        <f t="shared" si="144"/>
        <v xml:space="preserve"> </v>
      </c>
      <c r="P540" s="176"/>
    </row>
    <row r="541" spans="1:16" ht="15" hidden="1" customHeight="1" x14ac:dyDescent="0.2">
      <c r="A541" s="383" t="s">
        <v>502</v>
      </c>
      <c r="B541" s="383"/>
      <c r="C541" s="3" t="s">
        <v>448</v>
      </c>
      <c r="D541" s="22" t="s">
        <v>770</v>
      </c>
      <c r="E541" s="23"/>
      <c r="F541" s="176">
        <v>0</v>
      </c>
      <c r="G541" s="176"/>
      <c r="H541" s="145">
        <f t="shared" si="139"/>
        <v>0</v>
      </c>
      <c r="I541" s="176"/>
      <c r="J541" s="147" t="str">
        <f t="shared" si="143"/>
        <v xml:space="preserve"> </v>
      </c>
      <c r="K541" s="176"/>
      <c r="L541" s="176"/>
      <c r="M541" s="145">
        <f t="shared" si="145"/>
        <v>0</v>
      </c>
      <c r="N541" s="176"/>
      <c r="O541" s="133" t="str">
        <f t="shared" si="144"/>
        <v xml:space="preserve"> </v>
      </c>
      <c r="P541" s="176"/>
    </row>
    <row r="542" spans="1:16" ht="15" hidden="1" customHeight="1" x14ac:dyDescent="0.2">
      <c r="A542" s="383" t="s">
        <v>503</v>
      </c>
      <c r="B542" s="383"/>
      <c r="C542" s="3" t="s">
        <v>450</v>
      </c>
      <c r="D542" s="3" t="s">
        <v>770</v>
      </c>
      <c r="E542" s="23"/>
      <c r="F542" s="176">
        <v>0</v>
      </c>
      <c r="G542" s="176"/>
      <c r="H542" s="145">
        <f t="shared" si="139"/>
        <v>0</v>
      </c>
      <c r="I542" s="176"/>
      <c r="J542" s="147" t="str">
        <f t="shared" si="143"/>
        <v xml:space="preserve"> </v>
      </c>
      <c r="K542" s="176"/>
      <c r="L542" s="176"/>
      <c r="M542" s="145">
        <f t="shared" si="145"/>
        <v>0</v>
      </c>
      <c r="N542" s="176"/>
      <c r="O542" s="133" t="str">
        <f t="shared" si="144"/>
        <v xml:space="preserve"> </v>
      </c>
      <c r="P542" s="176"/>
    </row>
    <row r="543" spans="1:16" ht="25.5" hidden="1" customHeight="1" x14ac:dyDescent="0.2">
      <c r="A543" s="383" t="s">
        <v>504</v>
      </c>
      <c r="B543" s="383"/>
      <c r="C543" s="3" t="s">
        <v>452</v>
      </c>
      <c r="D543" s="22" t="s">
        <v>770</v>
      </c>
      <c r="E543" s="23"/>
      <c r="F543" s="176">
        <v>0</v>
      </c>
      <c r="G543" s="176"/>
      <c r="H543" s="145">
        <f t="shared" si="139"/>
        <v>0</v>
      </c>
      <c r="I543" s="176"/>
      <c r="J543" s="147" t="str">
        <f t="shared" si="143"/>
        <v xml:space="preserve"> </v>
      </c>
      <c r="K543" s="176"/>
      <c r="L543" s="176"/>
      <c r="M543" s="145">
        <f t="shared" si="145"/>
        <v>0</v>
      </c>
      <c r="N543" s="176"/>
      <c r="O543" s="133" t="str">
        <f t="shared" si="144"/>
        <v xml:space="preserve"> </v>
      </c>
      <c r="P543" s="176"/>
    </row>
    <row r="544" spans="1:16" ht="15" hidden="1" customHeight="1" x14ac:dyDescent="0.2">
      <c r="A544" s="383" t="s">
        <v>505</v>
      </c>
      <c r="B544" s="383"/>
      <c r="C544" s="5" t="s">
        <v>454</v>
      </c>
      <c r="D544" s="3" t="s">
        <v>770</v>
      </c>
      <c r="E544" s="29"/>
      <c r="F544" s="176">
        <v>0</v>
      </c>
      <c r="G544" s="176"/>
      <c r="H544" s="145">
        <f t="shared" si="139"/>
        <v>0</v>
      </c>
      <c r="I544" s="176"/>
      <c r="J544" s="147" t="str">
        <f t="shared" si="143"/>
        <v xml:space="preserve"> </v>
      </c>
      <c r="K544" s="176"/>
      <c r="L544" s="176"/>
      <c r="M544" s="145">
        <f t="shared" si="145"/>
        <v>0</v>
      </c>
      <c r="N544" s="176"/>
      <c r="O544" s="133" t="str">
        <f t="shared" si="144"/>
        <v xml:space="preserve"> </v>
      </c>
      <c r="P544" s="176"/>
    </row>
    <row r="545" spans="1:17" ht="15" hidden="1" customHeight="1" x14ac:dyDescent="0.2">
      <c r="A545" s="383" t="s">
        <v>506</v>
      </c>
      <c r="B545" s="383"/>
      <c r="C545" s="5" t="s">
        <v>456</v>
      </c>
      <c r="D545" s="22" t="s">
        <v>770</v>
      </c>
      <c r="E545" s="29"/>
      <c r="F545" s="176">
        <v>0</v>
      </c>
      <c r="G545" s="176"/>
      <c r="H545" s="145">
        <f t="shared" si="139"/>
        <v>0</v>
      </c>
      <c r="I545" s="176"/>
      <c r="J545" s="147" t="str">
        <f t="shared" si="143"/>
        <v xml:space="preserve"> </v>
      </c>
      <c r="K545" s="176"/>
      <c r="L545" s="176"/>
      <c r="M545" s="145">
        <f t="shared" si="145"/>
        <v>0</v>
      </c>
      <c r="N545" s="176"/>
      <c r="O545" s="133" t="str">
        <f t="shared" si="144"/>
        <v xml:space="preserve"> </v>
      </c>
      <c r="P545" s="176"/>
    </row>
    <row r="546" spans="1:17" ht="15" hidden="1" customHeight="1" x14ac:dyDescent="0.2">
      <c r="A546" s="383" t="s">
        <v>509</v>
      </c>
      <c r="B546" s="383"/>
      <c r="C546" s="5" t="s">
        <v>458</v>
      </c>
      <c r="D546" s="3" t="s">
        <v>770</v>
      </c>
      <c r="E546" s="29"/>
      <c r="F546" s="176">
        <v>0</v>
      </c>
      <c r="G546" s="176"/>
      <c r="H546" s="145">
        <f t="shared" si="139"/>
        <v>0</v>
      </c>
      <c r="I546" s="176"/>
      <c r="J546" s="147" t="str">
        <f t="shared" si="143"/>
        <v xml:space="preserve"> </v>
      </c>
      <c r="K546" s="176"/>
      <c r="L546" s="176"/>
      <c r="M546" s="145">
        <f t="shared" si="145"/>
        <v>0</v>
      </c>
      <c r="N546" s="176"/>
      <c r="O546" s="133" t="str">
        <f t="shared" si="144"/>
        <v xml:space="preserve"> </v>
      </c>
      <c r="P546" s="176"/>
    </row>
    <row r="547" spans="1:17" ht="15" hidden="1" customHeight="1" x14ac:dyDescent="0.2">
      <c r="A547" s="383" t="s">
        <v>771</v>
      </c>
      <c r="B547" s="383"/>
      <c r="C547" s="5" t="s">
        <v>460</v>
      </c>
      <c r="D547" s="22" t="s">
        <v>770</v>
      </c>
      <c r="E547" s="29"/>
      <c r="F547" s="176">
        <v>0</v>
      </c>
      <c r="G547" s="176"/>
      <c r="H547" s="145">
        <f t="shared" si="139"/>
        <v>0</v>
      </c>
      <c r="I547" s="176"/>
      <c r="J547" s="147" t="str">
        <f t="shared" si="143"/>
        <v xml:space="preserve"> </v>
      </c>
      <c r="K547" s="176"/>
      <c r="L547" s="176"/>
      <c r="M547" s="145">
        <f t="shared" si="145"/>
        <v>0</v>
      </c>
      <c r="N547" s="176"/>
      <c r="O547" s="133" t="str">
        <f t="shared" si="144"/>
        <v xml:space="preserve"> </v>
      </c>
      <c r="P547" s="176"/>
    </row>
    <row r="548" spans="1:17" ht="15" hidden="1" customHeight="1" x14ac:dyDescent="0.2">
      <c r="A548" s="383" t="s">
        <v>772</v>
      </c>
      <c r="B548" s="383"/>
      <c r="C548" s="5" t="s">
        <v>773</v>
      </c>
      <c r="D548" s="22" t="s">
        <v>774</v>
      </c>
      <c r="E548" s="29"/>
      <c r="F548" s="176">
        <v>0</v>
      </c>
      <c r="G548" s="176"/>
      <c r="H548" s="145">
        <f t="shared" si="139"/>
        <v>0</v>
      </c>
      <c r="I548" s="176"/>
      <c r="J548" s="147" t="str">
        <f t="shared" si="143"/>
        <v xml:space="preserve"> </v>
      </c>
      <c r="K548" s="176"/>
      <c r="L548" s="176"/>
      <c r="M548" s="145">
        <f t="shared" si="145"/>
        <v>0</v>
      </c>
      <c r="N548" s="176"/>
      <c r="O548" s="133" t="str">
        <f t="shared" si="144"/>
        <v xml:space="preserve"> </v>
      </c>
      <c r="P548" s="176"/>
    </row>
    <row r="549" spans="1:17" ht="25.5" hidden="1" customHeight="1" x14ac:dyDescent="0.2">
      <c r="A549" s="383" t="s">
        <v>775</v>
      </c>
      <c r="B549" s="383"/>
      <c r="C549" s="5" t="s">
        <v>776</v>
      </c>
      <c r="D549" s="22" t="s">
        <v>777</v>
      </c>
      <c r="E549" s="29"/>
      <c r="F549" s="176">
        <v>0</v>
      </c>
      <c r="G549" s="176"/>
      <c r="H549" s="145">
        <f t="shared" si="139"/>
        <v>0</v>
      </c>
      <c r="I549" s="176"/>
      <c r="J549" s="147" t="str">
        <f t="shared" si="143"/>
        <v xml:space="preserve"> </v>
      </c>
      <c r="K549" s="176"/>
      <c r="L549" s="176"/>
      <c r="M549" s="176"/>
      <c r="N549" s="176"/>
      <c r="O549" s="133" t="str">
        <f t="shared" si="144"/>
        <v xml:space="preserve"> </v>
      </c>
      <c r="P549" s="176"/>
    </row>
    <row r="550" spans="1:17" ht="15.75" hidden="1" customHeight="1" x14ac:dyDescent="0.2">
      <c r="A550" s="383" t="s">
        <v>778</v>
      </c>
      <c r="B550" s="383"/>
      <c r="C550" s="5" t="s">
        <v>442</v>
      </c>
      <c r="D550" s="3" t="s">
        <v>777</v>
      </c>
      <c r="E550" s="29"/>
      <c r="F550" s="176">
        <v>0</v>
      </c>
      <c r="G550" s="176"/>
      <c r="H550" s="145">
        <f t="shared" si="139"/>
        <v>0</v>
      </c>
      <c r="I550" s="176"/>
      <c r="J550" s="147" t="str">
        <f t="shared" si="143"/>
        <v xml:space="preserve"> </v>
      </c>
      <c r="K550" s="176"/>
      <c r="L550" s="176">
        <v>0</v>
      </c>
      <c r="M550" s="176">
        <v>0</v>
      </c>
      <c r="N550" s="176"/>
      <c r="O550" s="133" t="str">
        <f t="shared" si="144"/>
        <v xml:space="preserve"> </v>
      </c>
      <c r="P550" s="176"/>
    </row>
    <row r="551" spans="1:17" ht="15" hidden="1" customHeight="1" x14ac:dyDescent="0.2">
      <c r="A551" s="383" t="s">
        <v>779</v>
      </c>
      <c r="B551" s="383"/>
      <c r="C551" s="5" t="s">
        <v>444</v>
      </c>
      <c r="D551" s="3" t="s">
        <v>777</v>
      </c>
      <c r="E551" s="29"/>
      <c r="F551" s="176">
        <v>0</v>
      </c>
      <c r="G551" s="176"/>
      <c r="H551" s="145">
        <f t="shared" si="139"/>
        <v>0</v>
      </c>
      <c r="I551" s="176"/>
      <c r="J551" s="147" t="str">
        <f t="shared" si="143"/>
        <v xml:space="preserve"> </v>
      </c>
      <c r="K551" s="176"/>
      <c r="L551" s="176"/>
      <c r="M551" s="145">
        <f t="shared" si="145"/>
        <v>0</v>
      </c>
      <c r="N551" s="176"/>
      <c r="O551" s="133" t="str">
        <f t="shared" si="144"/>
        <v xml:space="preserve"> </v>
      </c>
      <c r="P551" s="176"/>
    </row>
    <row r="552" spans="1:17" ht="15" hidden="1" customHeight="1" x14ac:dyDescent="0.2">
      <c r="A552" s="383" t="s">
        <v>780</v>
      </c>
      <c r="B552" s="383"/>
      <c r="C552" s="5" t="s">
        <v>446</v>
      </c>
      <c r="D552" s="3" t="s">
        <v>777</v>
      </c>
      <c r="E552" s="29"/>
      <c r="F552" s="176">
        <v>0</v>
      </c>
      <c r="G552" s="176"/>
      <c r="H552" s="145">
        <f t="shared" si="139"/>
        <v>0</v>
      </c>
      <c r="I552" s="176"/>
      <c r="J552" s="147" t="str">
        <f t="shared" si="143"/>
        <v xml:space="preserve"> </v>
      </c>
      <c r="K552" s="176"/>
      <c r="L552" s="176"/>
      <c r="M552" s="145">
        <f t="shared" si="145"/>
        <v>0</v>
      </c>
      <c r="N552" s="176"/>
      <c r="O552" s="133" t="str">
        <f t="shared" si="144"/>
        <v xml:space="preserve"> </v>
      </c>
      <c r="P552" s="176"/>
    </row>
    <row r="553" spans="1:17" ht="15" hidden="1" customHeight="1" x14ac:dyDescent="0.2">
      <c r="A553" s="383" t="s">
        <v>781</v>
      </c>
      <c r="B553" s="383"/>
      <c r="C553" s="3" t="s">
        <v>448</v>
      </c>
      <c r="D553" s="3" t="s">
        <v>777</v>
      </c>
      <c r="E553" s="23"/>
      <c r="F553" s="176">
        <v>0</v>
      </c>
      <c r="G553" s="176"/>
      <c r="H553" s="145">
        <f t="shared" si="139"/>
        <v>0</v>
      </c>
      <c r="I553" s="176"/>
      <c r="J553" s="147" t="str">
        <f t="shared" si="143"/>
        <v xml:space="preserve"> </v>
      </c>
      <c r="K553" s="176"/>
      <c r="L553" s="176"/>
      <c r="M553" s="145">
        <f t="shared" si="145"/>
        <v>0</v>
      </c>
      <c r="N553" s="176"/>
      <c r="O553" s="133" t="str">
        <f t="shared" si="144"/>
        <v xml:space="preserve"> </v>
      </c>
      <c r="P553" s="176"/>
    </row>
    <row r="554" spans="1:17" ht="15" hidden="1" customHeight="1" x14ac:dyDescent="0.2">
      <c r="A554" s="383" t="s">
        <v>782</v>
      </c>
      <c r="B554" s="383"/>
      <c r="C554" s="3" t="s">
        <v>450</v>
      </c>
      <c r="D554" s="3" t="s">
        <v>777</v>
      </c>
      <c r="E554" s="23"/>
      <c r="F554" s="176">
        <v>0</v>
      </c>
      <c r="G554" s="176"/>
      <c r="H554" s="145">
        <f t="shared" si="139"/>
        <v>0</v>
      </c>
      <c r="I554" s="176"/>
      <c r="J554" s="147" t="str">
        <f t="shared" si="143"/>
        <v xml:space="preserve"> </v>
      </c>
      <c r="K554" s="176"/>
      <c r="L554" s="176"/>
      <c r="M554" s="145">
        <f t="shared" si="145"/>
        <v>0</v>
      </c>
      <c r="N554" s="176"/>
      <c r="O554" s="133" t="str">
        <f t="shared" si="144"/>
        <v xml:space="preserve"> </v>
      </c>
      <c r="P554" s="176"/>
    </row>
    <row r="555" spans="1:17" ht="25.5" hidden="1" customHeight="1" x14ac:dyDescent="0.2">
      <c r="A555" s="383" t="s">
        <v>783</v>
      </c>
      <c r="B555" s="383"/>
      <c r="C555" s="3" t="s">
        <v>452</v>
      </c>
      <c r="D555" s="3" t="s">
        <v>777</v>
      </c>
      <c r="E555" s="23"/>
      <c r="F555" s="176">
        <v>0</v>
      </c>
      <c r="G555" s="176"/>
      <c r="H555" s="145">
        <f t="shared" si="139"/>
        <v>0</v>
      </c>
      <c r="I555" s="176"/>
      <c r="J555" s="147" t="str">
        <f t="shared" si="143"/>
        <v xml:space="preserve"> </v>
      </c>
      <c r="K555" s="176"/>
      <c r="L555" s="176"/>
      <c r="M555" s="145">
        <f t="shared" si="145"/>
        <v>0</v>
      </c>
      <c r="N555" s="176"/>
      <c r="O555" s="133" t="str">
        <f t="shared" si="144"/>
        <v xml:space="preserve"> </v>
      </c>
      <c r="P555" s="176"/>
    </row>
    <row r="556" spans="1:17" ht="15" hidden="1" customHeight="1" x14ac:dyDescent="0.2">
      <c r="A556" s="383" t="s">
        <v>784</v>
      </c>
      <c r="B556" s="383"/>
      <c r="C556" s="5" t="s">
        <v>454</v>
      </c>
      <c r="D556" s="3" t="s">
        <v>777</v>
      </c>
      <c r="E556" s="29"/>
      <c r="F556" s="176">
        <v>0</v>
      </c>
      <c r="G556" s="176"/>
      <c r="H556" s="145">
        <f t="shared" si="139"/>
        <v>0</v>
      </c>
      <c r="I556" s="176"/>
      <c r="J556" s="147" t="str">
        <f t="shared" si="143"/>
        <v xml:space="preserve"> </v>
      </c>
      <c r="K556" s="176"/>
      <c r="L556" s="176"/>
      <c r="M556" s="145">
        <f t="shared" si="145"/>
        <v>0</v>
      </c>
      <c r="N556" s="176"/>
      <c r="O556" s="133" t="str">
        <f t="shared" si="144"/>
        <v xml:space="preserve"> </v>
      </c>
      <c r="P556" s="176"/>
    </row>
    <row r="557" spans="1:17" ht="15" hidden="1" customHeight="1" x14ac:dyDescent="0.2">
      <c r="A557" s="383" t="s">
        <v>785</v>
      </c>
      <c r="B557" s="383"/>
      <c r="C557" s="5" t="s">
        <v>456</v>
      </c>
      <c r="D557" s="3" t="s">
        <v>777</v>
      </c>
      <c r="E557" s="29"/>
      <c r="F557" s="176">
        <v>0</v>
      </c>
      <c r="G557" s="176"/>
      <c r="H557" s="145">
        <f t="shared" si="139"/>
        <v>0</v>
      </c>
      <c r="I557" s="176"/>
      <c r="J557" s="147" t="str">
        <f t="shared" si="143"/>
        <v xml:space="preserve"> </v>
      </c>
      <c r="K557" s="176"/>
      <c r="L557" s="176"/>
      <c r="M557" s="145">
        <f t="shared" si="145"/>
        <v>0</v>
      </c>
      <c r="N557" s="176"/>
      <c r="O557" s="133" t="str">
        <f t="shared" si="144"/>
        <v xml:space="preserve"> </v>
      </c>
      <c r="P557" s="176"/>
    </row>
    <row r="558" spans="1:17" ht="15" hidden="1" customHeight="1" x14ac:dyDescent="0.2">
      <c r="A558" s="383" t="s">
        <v>786</v>
      </c>
      <c r="B558" s="383"/>
      <c r="C558" s="5" t="s">
        <v>458</v>
      </c>
      <c r="D558" s="3" t="s">
        <v>777</v>
      </c>
      <c r="E558" s="29"/>
      <c r="F558" s="176">
        <v>0</v>
      </c>
      <c r="G558" s="176"/>
      <c r="H558" s="145">
        <f t="shared" si="139"/>
        <v>0</v>
      </c>
      <c r="I558" s="176"/>
      <c r="J558" s="147" t="str">
        <f t="shared" si="143"/>
        <v xml:space="preserve"> </v>
      </c>
      <c r="K558" s="176"/>
      <c r="L558" s="176"/>
      <c r="M558" s="145">
        <f t="shared" si="145"/>
        <v>0</v>
      </c>
      <c r="N558" s="176"/>
      <c r="O558" s="133" t="str">
        <f t="shared" si="144"/>
        <v xml:space="preserve"> </v>
      </c>
      <c r="P558" s="176"/>
    </row>
    <row r="559" spans="1:17" ht="15" hidden="1" customHeight="1" x14ac:dyDescent="0.2">
      <c r="A559" s="383" t="s">
        <v>787</v>
      </c>
      <c r="B559" s="383"/>
      <c r="C559" s="5" t="s">
        <v>460</v>
      </c>
      <c r="D559" s="3" t="s">
        <v>777</v>
      </c>
      <c r="E559" s="29"/>
      <c r="F559" s="176">
        <v>0</v>
      </c>
      <c r="G559" s="176"/>
      <c r="H559" s="145">
        <f t="shared" si="139"/>
        <v>0</v>
      </c>
      <c r="I559" s="176"/>
      <c r="J559" s="147" t="str">
        <f t="shared" si="143"/>
        <v xml:space="preserve"> </v>
      </c>
      <c r="K559" s="176"/>
      <c r="L559" s="176"/>
      <c r="M559" s="145">
        <f t="shared" si="145"/>
        <v>0</v>
      </c>
      <c r="N559" s="176"/>
      <c r="O559" s="133" t="str">
        <f t="shared" si="144"/>
        <v xml:space="preserve"> </v>
      </c>
      <c r="P559" s="176"/>
    </row>
    <row r="560" spans="1:17" ht="28.5" customHeight="1" x14ac:dyDescent="0.2">
      <c r="A560" s="221"/>
      <c r="B560" s="221"/>
      <c r="C560" s="5" t="s">
        <v>875</v>
      </c>
      <c r="D560" s="3" t="s">
        <v>876</v>
      </c>
      <c r="E560" s="29"/>
      <c r="F560" s="176"/>
      <c r="G560" s="176"/>
      <c r="H560" s="145"/>
      <c r="I560" s="176">
        <v>600000</v>
      </c>
      <c r="J560" s="147"/>
      <c r="K560" s="176"/>
      <c r="L560" s="176"/>
      <c r="M560" s="145">
        <f t="shared" si="145"/>
        <v>0</v>
      </c>
      <c r="N560" s="176">
        <v>0</v>
      </c>
      <c r="O560" s="133" t="str">
        <f t="shared" si="144"/>
        <v xml:space="preserve"> </v>
      </c>
      <c r="P560" s="176"/>
      <c r="Q560" s="175" t="s">
        <v>1039</v>
      </c>
    </row>
    <row r="561" spans="1:16" ht="25.5" customHeight="1" x14ac:dyDescent="0.2">
      <c r="A561" s="384" t="s">
        <v>788</v>
      </c>
      <c r="B561" s="384"/>
      <c r="C561" s="7" t="s">
        <v>789</v>
      </c>
      <c r="D561" s="19" t="s">
        <v>790</v>
      </c>
      <c r="E561" s="33"/>
      <c r="F561" s="176">
        <v>0</v>
      </c>
      <c r="G561" s="176"/>
      <c r="H561" s="145">
        <f t="shared" ref="H561" si="146">SUM(F561:G561)</f>
        <v>0</v>
      </c>
      <c r="I561" s="176">
        <f t="shared" ref="I561" si="147">I524+I560</f>
        <v>600000</v>
      </c>
      <c r="J561" s="176" t="e">
        <f t="shared" ref="J561:N561" si="148">J524+J560</f>
        <v>#VALUE!</v>
      </c>
      <c r="K561" s="176">
        <f>K524+K560</f>
        <v>0</v>
      </c>
      <c r="L561" s="176">
        <f t="shared" si="148"/>
        <v>0</v>
      </c>
      <c r="M561" s="176">
        <f t="shared" si="148"/>
        <v>0</v>
      </c>
      <c r="N561" s="176">
        <f t="shared" si="148"/>
        <v>0</v>
      </c>
      <c r="O561" s="133" t="str">
        <f t="shared" si="144"/>
        <v xml:space="preserve"> </v>
      </c>
      <c r="P561" s="176">
        <f>P524+P560</f>
        <v>0</v>
      </c>
    </row>
    <row r="562" spans="1:16" ht="29.25" customHeight="1" x14ac:dyDescent="0.2">
      <c r="A562" s="384" t="s">
        <v>791</v>
      </c>
      <c r="B562" s="384"/>
      <c r="C562" s="7" t="s">
        <v>792</v>
      </c>
      <c r="D562" s="37" t="s">
        <v>793</v>
      </c>
      <c r="E562" s="33"/>
      <c r="F562" s="149">
        <v>17963</v>
      </c>
      <c r="G562" s="149">
        <f t="shared" ref="G562:H562" si="149">G301+G302+G342+G421+G486+G495+G500+G561</f>
        <v>-368</v>
      </c>
      <c r="H562" s="149">
        <f t="shared" si="149"/>
        <v>17595</v>
      </c>
      <c r="I562" s="149">
        <f>I301+I302+I342+I421+I486+I495+I500+I561</f>
        <v>34287015</v>
      </c>
      <c r="J562" s="149" t="e">
        <f t="shared" ref="J562" si="150">J301+J302+J342+J421+J486+J495+J500+J561</f>
        <v>#VALUE!</v>
      </c>
      <c r="K562" s="149">
        <f>K301+K302+K342+K421+K486+K495+K500+K561</f>
        <v>16958134.5</v>
      </c>
      <c r="L562" s="149">
        <f>L301+L302+L342+L421+L486+L495+L500+L561</f>
        <v>555733</v>
      </c>
      <c r="M562" s="149">
        <f>M301+M302+M342+M421+M486+M495+M500+M561</f>
        <v>17513867.5</v>
      </c>
      <c r="N562" s="149">
        <f>N301+N302+N342+N421+N486+N495+N500+N561</f>
        <v>10979836</v>
      </c>
      <c r="O562" s="133">
        <f t="shared" si="144"/>
        <v>0.62692240877122085</v>
      </c>
      <c r="P562" s="149">
        <f>P301+P302+P342+P421+P486+P495+P500+P561</f>
        <v>16925423.5</v>
      </c>
    </row>
    <row r="563" spans="1:16" ht="29.25" customHeight="1" x14ac:dyDescent="0.2">
      <c r="A563" s="383">
        <v>281</v>
      </c>
      <c r="B563" s="383"/>
      <c r="C563" s="219" t="s">
        <v>879</v>
      </c>
      <c r="D563" s="35" t="s">
        <v>887</v>
      </c>
      <c r="E563" s="49"/>
      <c r="F563" s="220"/>
      <c r="G563" s="220"/>
      <c r="H563" s="220"/>
      <c r="I563" s="193">
        <v>1452617</v>
      </c>
      <c r="J563" s="193"/>
      <c r="K563" s="193">
        <v>620000</v>
      </c>
      <c r="L563" s="193">
        <v>542875</v>
      </c>
      <c r="M563" s="193">
        <f>SUM(K563:L563)</f>
        <v>1162875</v>
      </c>
      <c r="N563" s="193">
        <v>1162875</v>
      </c>
      <c r="O563" s="133">
        <f t="shared" si="144"/>
        <v>1</v>
      </c>
      <c r="P563" s="193">
        <v>620000</v>
      </c>
    </row>
    <row r="564" spans="1:16" ht="29.25" customHeight="1" x14ac:dyDescent="0.2">
      <c r="A564" s="384">
        <v>282</v>
      </c>
      <c r="B564" s="384"/>
      <c r="C564" s="224" t="s">
        <v>888</v>
      </c>
      <c r="D564" s="224" t="s">
        <v>880</v>
      </c>
      <c r="E564" s="52"/>
      <c r="F564" s="218"/>
      <c r="G564" s="218"/>
      <c r="H564" s="218"/>
      <c r="I564" s="151">
        <f t="shared" ref="I564" si="151">SUM(I563)</f>
        <v>1452617</v>
      </c>
      <c r="J564" s="151">
        <f t="shared" ref="J564:N564" si="152">SUM(J563)</f>
        <v>0</v>
      </c>
      <c r="K564" s="151">
        <f t="shared" si="152"/>
        <v>620000</v>
      </c>
      <c r="L564" s="151">
        <f t="shared" si="152"/>
        <v>542875</v>
      </c>
      <c r="M564" s="151">
        <f t="shared" si="152"/>
        <v>1162875</v>
      </c>
      <c r="N564" s="151">
        <f t="shared" si="152"/>
        <v>1162875</v>
      </c>
      <c r="O564" s="133">
        <f t="shared" si="144"/>
        <v>1</v>
      </c>
      <c r="P564" s="151">
        <f t="shared" ref="P564" si="153">SUM(P563)</f>
        <v>620000</v>
      </c>
    </row>
    <row r="565" spans="1:16" ht="22.5" customHeight="1" x14ac:dyDescent="0.2">
      <c r="A565" s="402">
        <v>283</v>
      </c>
      <c r="B565" s="403"/>
      <c r="C565" s="42" t="s">
        <v>889</v>
      </c>
      <c r="D565" s="37" t="s">
        <v>877</v>
      </c>
      <c r="E565" s="52"/>
      <c r="F565" s="218"/>
      <c r="G565" s="218"/>
      <c r="H565" s="218"/>
      <c r="I565" s="151">
        <f t="shared" ref="I565" si="154">I562+I564</f>
        <v>35739632</v>
      </c>
      <c r="J565" s="151" t="e">
        <f t="shared" ref="J565:N565" si="155">J562+J564</f>
        <v>#VALUE!</v>
      </c>
      <c r="K565" s="151">
        <f t="shared" si="155"/>
        <v>17578134.5</v>
      </c>
      <c r="L565" s="151">
        <f>L562+L564</f>
        <v>1098608</v>
      </c>
      <c r="M565" s="151">
        <f t="shared" si="155"/>
        <v>18676742.5</v>
      </c>
      <c r="N565" s="151">
        <f t="shared" si="155"/>
        <v>12142711</v>
      </c>
      <c r="O565" s="133">
        <f t="shared" si="144"/>
        <v>0.65015143834638189</v>
      </c>
      <c r="P565" s="151">
        <f t="shared" ref="P565" si="156">P562+P564</f>
        <v>17545423.5</v>
      </c>
    </row>
    <row r="566" spans="1:16" x14ac:dyDescent="0.2">
      <c r="D566" s="227"/>
    </row>
    <row r="567" spans="1:16" x14ac:dyDescent="0.2">
      <c r="C567" s="175"/>
      <c r="D567" s="227"/>
    </row>
    <row r="568" spans="1:16" x14ac:dyDescent="0.2">
      <c r="C568" s="175"/>
      <c r="D568" s="227"/>
    </row>
    <row r="569" spans="1:16" x14ac:dyDescent="0.2">
      <c r="C569" s="175"/>
      <c r="D569" s="227"/>
    </row>
    <row r="570" spans="1:16" x14ac:dyDescent="0.2">
      <c r="C570" s="175"/>
      <c r="D570" s="227"/>
    </row>
    <row r="571" spans="1:16" x14ac:dyDescent="0.2">
      <c r="C571" s="175"/>
      <c r="D571" s="227"/>
    </row>
    <row r="572" spans="1:16" x14ac:dyDescent="0.2">
      <c r="C572" s="175"/>
      <c r="D572" s="227"/>
    </row>
    <row r="573" spans="1:16" x14ac:dyDescent="0.2">
      <c r="C573" s="175"/>
      <c r="D573" s="227"/>
      <c r="J573" s="175"/>
    </row>
    <row r="574" spans="1:16" x14ac:dyDescent="0.2">
      <c r="C574" s="175"/>
      <c r="D574" s="227"/>
      <c r="J574" s="175"/>
    </row>
    <row r="575" spans="1:16" x14ac:dyDescent="0.2">
      <c r="C575" s="175"/>
      <c r="D575" s="227"/>
      <c r="J575" s="175"/>
    </row>
    <row r="576" spans="1:16" x14ac:dyDescent="0.2">
      <c r="C576" s="175"/>
      <c r="D576" s="227"/>
      <c r="J576" s="175"/>
    </row>
    <row r="577" spans="3:10" x14ac:dyDescent="0.2">
      <c r="C577" s="175"/>
      <c r="D577" s="227"/>
      <c r="J577" s="175"/>
    </row>
    <row r="578" spans="3:10" x14ac:dyDescent="0.2">
      <c r="C578" s="175"/>
      <c r="D578" s="227"/>
      <c r="J578" s="175"/>
    </row>
    <row r="579" spans="3:10" x14ac:dyDescent="0.2">
      <c r="C579" s="175"/>
      <c r="D579" s="227"/>
      <c r="J579" s="175"/>
    </row>
    <row r="580" spans="3:10" x14ac:dyDescent="0.2">
      <c r="C580" s="175"/>
      <c r="D580" s="227"/>
      <c r="J580" s="175"/>
    </row>
    <row r="581" spans="3:10" x14ac:dyDescent="0.2">
      <c r="C581" s="175"/>
      <c r="D581" s="227"/>
      <c r="J581" s="175"/>
    </row>
    <row r="582" spans="3:10" x14ac:dyDescent="0.2">
      <c r="C582" s="175"/>
      <c r="D582" s="227"/>
      <c r="J582" s="175"/>
    </row>
    <row r="583" spans="3:10" x14ac:dyDescent="0.2">
      <c r="C583" s="175"/>
      <c r="D583" s="227"/>
      <c r="J583" s="175"/>
    </row>
    <row r="584" spans="3:10" x14ac:dyDescent="0.2">
      <c r="C584" s="175"/>
      <c r="D584" s="227"/>
      <c r="J584" s="175"/>
    </row>
    <row r="585" spans="3:10" x14ac:dyDescent="0.2">
      <c r="C585" s="175"/>
      <c r="D585" s="227"/>
      <c r="J585" s="175"/>
    </row>
    <row r="586" spans="3:10" x14ac:dyDescent="0.2">
      <c r="C586" s="175"/>
      <c r="D586" s="227"/>
      <c r="J586" s="175"/>
    </row>
    <row r="587" spans="3:10" x14ac:dyDescent="0.2">
      <c r="C587" s="175"/>
      <c r="D587" s="227"/>
      <c r="J587" s="175"/>
    </row>
    <row r="588" spans="3:10" x14ac:dyDescent="0.2">
      <c r="C588" s="175"/>
      <c r="D588" s="227"/>
      <c r="J588" s="175"/>
    </row>
    <row r="589" spans="3:10" x14ac:dyDescent="0.2">
      <c r="C589" s="175"/>
      <c r="D589" s="227"/>
      <c r="J589" s="175"/>
    </row>
    <row r="590" spans="3:10" x14ac:dyDescent="0.2">
      <c r="C590" s="175"/>
      <c r="D590" s="227"/>
      <c r="J590" s="175"/>
    </row>
    <row r="591" spans="3:10" x14ac:dyDescent="0.2">
      <c r="C591" s="175"/>
      <c r="D591" s="227"/>
      <c r="J591" s="175"/>
    </row>
    <row r="592" spans="3:10" x14ac:dyDescent="0.2">
      <c r="C592" s="175"/>
      <c r="D592" s="227"/>
      <c r="J592" s="175"/>
    </row>
    <row r="593" spans="3:10" x14ac:dyDescent="0.2">
      <c r="C593" s="175"/>
      <c r="D593" s="227"/>
      <c r="J593" s="175"/>
    </row>
    <row r="594" spans="3:10" x14ac:dyDescent="0.2">
      <c r="C594" s="175"/>
      <c r="D594" s="227"/>
      <c r="J594" s="175"/>
    </row>
    <row r="595" spans="3:10" x14ac:dyDescent="0.2">
      <c r="C595" s="175"/>
      <c r="D595" s="227"/>
      <c r="J595" s="175"/>
    </row>
    <row r="596" spans="3:10" x14ac:dyDescent="0.2">
      <c r="C596" s="175"/>
      <c r="D596" s="227"/>
      <c r="J596" s="175"/>
    </row>
    <row r="597" spans="3:10" x14ac:dyDescent="0.2">
      <c r="C597" s="175"/>
      <c r="D597" s="227"/>
      <c r="J597" s="175"/>
    </row>
    <row r="598" spans="3:10" x14ac:dyDescent="0.2">
      <c r="C598" s="175"/>
      <c r="D598" s="227"/>
      <c r="J598" s="175"/>
    </row>
    <row r="599" spans="3:10" x14ac:dyDescent="0.2">
      <c r="C599" s="175"/>
      <c r="D599" s="227"/>
      <c r="J599" s="175"/>
    </row>
    <row r="600" spans="3:10" x14ac:dyDescent="0.2">
      <c r="C600" s="175"/>
      <c r="D600" s="227"/>
      <c r="J600" s="175"/>
    </row>
    <row r="601" spans="3:10" x14ac:dyDescent="0.2">
      <c r="C601" s="175"/>
      <c r="D601" s="227"/>
      <c r="J601" s="175"/>
    </row>
    <row r="602" spans="3:10" x14ac:dyDescent="0.2">
      <c r="C602" s="175"/>
      <c r="D602" s="227"/>
      <c r="J602" s="175"/>
    </row>
    <row r="603" spans="3:10" x14ac:dyDescent="0.2">
      <c r="C603" s="175"/>
      <c r="D603" s="227"/>
      <c r="J603" s="175"/>
    </row>
    <row r="604" spans="3:10" x14ac:dyDescent="0.2">
      <c r="C604" s="175"/>
      <c r="D604" s="227"/>
      <c r="J604" s="175"/>
    </row>
    <row r="605" spans="3:10" x14ac:dyDescent="0.2">
      <c r="C605" s="175"/>
      <c r="D605" s="227"/>
      <c r="J605" s="175"/>
    </row>
    <row r="606" spans="3:10" x14ac:dyDescent="0.2">
      <c r="C606" s="175"/>
      <c r="D606" s="227"/>
      <c r="J606" s="175"/>
    </row>
    <row r="607" spans="3:10" x14ac:dyDescent="0.2">
      <c r="C607" s="175"/>
      <c r="D607" s="227"/>
      <c r="J607" s="175"/>
    </row>
    <row r="608" spans="3:10" x14ac:dyDescent="0.2">
      <c r="C608" s="175"/>
      <c r="D608" s="227"/>
      <c r="J608" s="175"/>
    </row>
    <row r="609" spans="3:10" x14ac:dyDescent="0.2">
      <c r="C609" s="175"/>
      <c r="D609" s="227"/>
      <c r="J609" s="175"/>
    </row>
    <row r="610" spans="3:10" x14ac:dyDescent="0.2">
      <c r="C610" s="175"/>
      <c r="D610" s="227"/>
      <c r="J610" s="175"/>
    </row>
    <row r="611" spans="3:10" x14ac:dyDescent="0.2">
      <c r="C611" s="175"/>
      <c r="D611" s="227"/>
      <c r="J611" s="175"/>
    </row>
    <row r="612" spans="3:10" x14ac:dyDescent="0.2">
      <c r="C612" s="175"/>
      <c r="D612" s="227"/>
      <c r="J612" s="175"/>
    </row>
    <row r="613" spans="3:10" x14ac:dyDescent="0.2">
      <c r="C613" s="175"/>
      <c r="D613" s="227"/>
      <c r="J613" s="175"/>
    </row>
    <row r="614" spans="3:10" x14ac:dyDescent="0.2">
      <c r="C614" s="175"/>
      <c r="D614" s="227"/>
      <c r="J614" s="175"/>
    </row>
    <row r="615" spans="3:10" x14ac:dyDescent="0.2">
      <c r="C615" s="175"/>
      <c r="D615" s="227"/>
      <c r="J615" s="175"/>
    </row>
    <row r="616" spans="3:10" x14ac:dyDescent="0.2">
      <c r="C616" s="175"/>
      <c r="D616" s="227"/>
      <c r="J616" s="175"/>
    </row>
    <row r="617" spans="3:10" x14ac:dyDescent="0.2">
      <c r="C617" s="175"/>
      <c r="D617" s="227"/>
      <c r="J617" s="175"/>
    </row>
    <row r="618" spans="3:10" x14ac:dyDescent="0.2">
      <c r="C618" s="175"/>
      <c r="D618" s="227"/>
      <c r="J618" s="175"/>
    </row>
    <row r="619" spans="3:10" x14ac:dyDescent="0.2">
      <c r="C619" s="175"/>
      <c r="D619" s="227"/>
      <c r="J619" s="175"/>
    </row>
    <row r="620" spans="3:10" x14ac:dyDescent="0.2">
      <c r="C620" s="175"/>
      <c r="D620" s="227"/>
      <c r="J620" s="175"/>
    </row>
    <row r="621" spans="3:10" x14ac:dyDescent="0.2">
      <c r="C621" s="175"/>
      <c r="D621" s="227"/>
      <c r="J621" s="175"/>
    </row>
    <row r="622" spans="3:10" x14ac:dyDescent="0.2">
      <c r="C622" s="175"/>
      <c r="D622" s="227"/>
      <c r="J622" s="175"/>
    </row>
    <row r="623" spans="3:10" x14ac:dyDescent="0.2">
      <c r="C623" s="175"/>
      <c r="D623" s="227"/>
      <c r="J623" s="175"/>
    </row>
    <row r="624" spans="3:10" x14ac:dyDescent="0.2">
      <c r="C624" s="175"/>
      <c r="D624" s="227"/>
      <c r="J624" s="175"/>
    </row>
    <row r="625" spans="3:10" x14ac:dyDescent="0.2">
      <c r="C625" s="175"/>
      <c r="D625" s="227"/>
      <c r="J625" s="175"/>
    </row>
    <row r="626" spans="3:10" x14ac:dyDescent="0.2">
      <c r="C626" s="175"/>
      <c r="D626" s="227"/>
      <c r="J626" s="175"/>
    </row>
    <row r="627" spans="3:10" x14ac:dyDescent="0.2">
      <c r="C627" s="175"/>
      <c r="D627" s="227"/>
      <c r="J627" s="175"/>
    </row>
    <row r="628" spans="3:10" x14ac:dyDescent="0.2">
      <c r="C628" s="175"/>
      <c r="D628" s="227"/>
      <c r="J628" s="175"/>
    </row>
    <row r="629" spans="3:10" x14ac:dyDescent="0.2">
      <c r="C629" s="175"/>
      <c r="D629" s="227"/>
      <c r="J629" s="175"/>
    </row>
    <row r="630" spans="3:10" x14ac:dyDescent="0.2">
      <c r="C630" s="175"/>
      <c r="D630" s="227"/>
      <c r="J630" s="175"/>
    </row>
    <row r="631" spans="3:10" x14ac:dyDescent="0.2">
      <c r="C631" s="175"/>
      <c r="D631" s="227"/>
      <c r="J631" s="175"/>
    </row>
    <row r="632" spans="3:10" x14ac:dyDescent="0.2">
      <c r="C632" s="175"/>
      <c r="D632" s="227"/>
      <c r="J632" s="175"/>
    </row>
    <row r="633" spans="3:10" x14ac:dyDescent="0.2">
      <c r="C633" s="175"/>
      <c r="D633" s="227"/>
      <c r="J633" s="175"/>
    </row>
    <row r="634" spans="3:10" x14ac:dyDescent="0.2">
      <c r="C634" s="175"/>
      <c r="D634" s="227"/>
      <c r="J634" s="175"/>
    </row>
    <row r="635" spans="3:10" x14ac:dyDescent="0.2">
      <c r="C635" s="175"/>
      <c r="D635" s="227"/>
      <c r="J635" s="175"/>
    </row>
    <row r="636" spans="3:10" x14ac:dyDescent="0.2">
      <c r="C636" s="175"/>
      <c r="D636" s="227"/>
      <c r="J636" s="175"/>
    </row>
    <row r="637" spans="3:10" x14ac:dyDescent="0.2">
      <c r="C637" s="175"/>
      <c r="D637" s="227"/>
      <c r="J637" s="175"/>
    </row>
    <row r="638" spans="3:10" x14ac:dyDescent="0.2">
      <c r="C638" s="175"/>
      <c r="D638" s="227"/>
      <c r="J638" s="175"/>
    </row>
    <row r="639" spans="3:10" x14ac:dyDescent="0.2">
      <c r="C639" s="175"/>
      <c r="D639" s="227"/>
      <c r="J639" s="175"/>
    </row>
    <row r="640" spans="3:10" x14ac:dyDescent="0.2">
      <c r="C640" s="175"/>
      <c r="D640" s="227"/>
      <c r="J640" s="175"/>
    </row>
    <row r="641" spans="3:10" x14ac:dyDescent="0.2">
      <c r="C641" s="175"/>
      <c r="D641" s="227"/>
      <c r="J641" s="175"/>
    </row>
    <row r="642" spans="3:10" x14ac:dyDescent="0.2">
      <c r="C642" s="175"/>
      <c r="D642" s="227"/>
      <c r="J642" s="175"/>
    </row>
    <row r="643" spans="3:10" x14ac:dyDescent="0.2">
      <c r="C643" s="175"/>
      <c r="D643" s="227"/>
      <c r="J643" s="175"/>
    </row>
    <row r="644" spans="3:10" x14ac:dyDescent="0.2">
      <c r="C644" s="175"/>
      <c r="D644" s="227"/>
      <c r="J644" s="175"/>
    </row>
    <row r="645" spans="3:10" x14ac:dyDescent="0.2">
      <c r="C645" s="175"/>
      <c r="D645" s="227"/>
      <c r="J645" s="175"/>
    </row>
    <row r="646" spans="3:10" x14ac:dyDescent="0.2">
      <c r="C646" s="175"/>
      <c r="D646" s="227"/>
      <c r="J646" s="175"/>
    </row>
    <row r="647" spans="3:10" x14ac:dyDescent="0.2">
      <c r="C647" s="175"/>
      <c r="D647" s="227"/>
      <c r="J647" s="175"/>
    </row>
    <row r="648" spans="3:10" x14ac:dyDescent="0.2">
      <c r="C648" s="175"/>
      <c r="D648" s="227"/>
      <c r="J648" s="175"/>
    </row>
    <row r="649" spans="3:10" x14ac:dyDescent="0.2">
      <c r="C649" s="175"/>
      <c r="D649" s="227"/>
      <c r="J649" s="175"/>
    </row>
    <row r="650" spans="3:10" x14ac:dyDescent="0.2">
      <c r="C650" s="175"/>
      <c r="D650" s="227"/>
      <c r="J650" s="175"/>
    </row>
    <row r="651" spans="3:10" x14ac:dyDescent="0.2">
      <c r="C651" s="175"/>
      <c r="D651" s="227"/>
      <c r="J651" s="175"/>
    </row>
    <row r="652" spans="3:10" x14ac:dyDescent="0.2">
      <c r="C652" s="175"/>
      <c r="D652" s="227"/>
      <c r="J652" s="175"/>
    </row>
    <row r="653" spans="3:10" x14ac:dyDescent="0.2">
      <c r="C653" s="175"/>
      <c r="D653" s="227"/>
      <c r="J653" s="175"/>
    </row>
    <row r="654" spans="3:10" x14ac:dyDescent="0.2">
      <c r="C654" s="175"/>
      <c r="D654" s="227"/>
      <c r="J654" s="175"/>
    </row>
    <row r="655" spans="3:10" x14ac:dyDescent="0.2">
      <c r="C655" s="175"/>
      <c r="D655" s="227"/>
      <c r="J655" s="175"/>
    </row>
    <row r="656" spans="3:10" x14ac:dyDescent="0.2">
      <c r="C656" s="175"/>
      <c r="D656" s="227"/>
      <c r="J656" s="175"/>
    </row>
    <row r="657" spans="3:10" x14ac:dyDescent="0.2">
      <c r="C657" s="175"/>
      <c r="D657" s="227"/>
      <c r="J657" s="175"/>
    </row>
    <row r="658" spans="3:10" x14ac:dyDescent="0.2">
      <c r="C658" s="175"/>
      <c r="D658" s="227"/>
      <c r="J658" s="175"/>
    </row>
    <row r="659" spans="3:10" x14ac:dyDescent="0.2">
      <c r="C659" s="175"/>
      <c r="D659" s="227"/>
      <c r="J659" s="175"/>
    </row>
    <row r="660" spans="3:10" x14ac:dyDescent="0.2">
      <c r="C660" s="175"/>
      <c r="D660" s="227"/>
      <c r="J660" s="175"/>
    </row>
    <row r="661" spans="3:10" x14ac:dyDescent="0.2">
      <c r="C661" s="175"/>
      <c r="D661" s="227"/>
      <c r="J661" s="175"/>
    </row>
    <row r="662" spans="3:10" x14ac:dyDescent="0.2">
      <c r="C662" s="175"/>
      <c r="D662" s="227"/>
      <c r="J662" s="175"/>
    </row>
    <row r="663" spans="3:10" x14ac:dyDescent="0.2">
      <c r="C663" s="175"/>
      <c r="D663" s="227"/>
      <c r="J663" s="175"/>
    </row>
    <row r="664" spans="3:10" x14ac:dyDescent="0.2">
      <c r="C664" s="175"/>
      <c r="D664" s="227"/>
      <c r="J664" s="175"/>
    </row>
    <row r="665" spans="3:10" x14ac:dyDescent="0.2">
      <c r="C665" s="175"/>
      <c r="D665" s="227"/>
      <c r="J665" s="175"/>
    </row>
    <row r="666" spans="3:10" x14ac:dyDescent="0.2">
      <c r="C666" s="175"/>
      <c r="D666" s="227"/>
      <c r="J666" s="175"/>
    </row>
    <row r="667" spans="3:10" x14ac:dyDescent="0.2">
      <c r="C667" s="175"/>
      <c r="D667" s="227"/>
      <c r="J667" s="175"/>
    </row>
    <row r="668" spans="3:10" x14ac:dyDescent="0.2">
      <c r="C668" s="175"/>
      <c r="D668" s="227"/>
      <c r="J668" s="175"/>
    </row>
    <row r="669" spans="3:10" x14ac:dyDescent="0.2">
      <c r="C669" s="175"/>
      <c r="D669" s="227"/>
      <c r="J669" s="175"/>
    </row>
    <row r="670" spans="3:10" x14ac:dyDescent="0.2">
      <c r="C670" s="175"/>
      <c r="D670" s="227"/>
      <c r="J670" s="175"/>
    </row>
    <row r="671" spans="3:10" x14ac:dyDescent="0.2">
      <c r="C671" s="175"/>
      <c r="D671" s="227"/>
      <c r="J671" s="175"/>
    </row>
    <row r="672" spans="3:10" x14ac:dyDescent="0.2">
      <c r="C672" s="175"/>
      <c r="D672" s="227"/>
      <c r="J672" s="175"/>
    </row>
    <row r="673" spans="3:10" x14ac:dyDescent="0.2">
      <c r="C673" s="175"/>
      <c r="D673" s="227"/>
      <c r="J673" s="175"/>
    </row>
    <row r="674" spans="3:10" x14ac:dyDescent="0.2">
      <c r="C674" s="175"/>
      <c r="D674" s="227"/>
      <c r="J674" s="175"/>
    </row>
    <row r="675" spans="3:10" x14ac:dyDescent="0.2">
      <c r="C675" s="175"/>
      <c r="D675" s="227"/>
      <c r="J675" s="175"/>
    </row>
    <row r="676" spans="3:10" x14ac:dyDescent="0.2">
      <c r="C676" s="175"/>
      <c r="D676" s="227"/>
      <c r="J676" s="175"/>
    </row>
    <row r="677" spans="3:10" x14ac:dyDescent="0.2">
      <c r="C677" s="175"/>
      <c r="D677" s="227"/>
      <c r="J677" s="175"/>
    </row>
    <row r="678" spans="3:10" x14ac:dyDescent="0.2">
      <c r="C678" s="175"/>
      <c r="D678" s="227"/>
      <c r="J678" s="175"/>
    </row>
    <row r="679" spans="3:10" x14ac:dyDescent="0.2">
      <c r="C679" s="175"/>
      <c r="D679" s="227"/>
      <c r="J679" s="175"/>
    </row>
    <row r="680" spans="3:10" x14ac:dyDescent="0.2">
      <c r="C680" s="175"/>
      <c r="D680" s="227"/>
      <c r="J680" s="175"/>
    </row>
    <row r="681" spans="3:10" x14ac:dyDescent="0.2">
      <c r="C681" s="175"/>
      <c r="D681" s="227"/>
      <c r="J681" s="175"/>
    </row>
    <row r="682" spans="3:10" x14ac:dyDescent="0.2">
      <c r="C682" s="175"/>
      <c r="D682" s="227"/>
      <c r="J682" s="175"/>
    </row>
    <row r="683" spans="3:10" x14ac:dyDescent="0.2">
      <c r="C683" s="175"/>
      <c r="D683" s="227"/>
      <c r="J683" s="175"/>
    </row>
    <row r="684" spans="3:10" x14ac:dyDescent="0.2">
      <c r="C684" s="175"/>
      <c r="D684" s="227"/>
      <c r="J684" s="175"/>
    </row>
    <row r="685" spans="3:10" x14ac:dyDescent="0.2">
      <c r="C685" s="175"/>
      <c r="D685" s="227"/>
      <c r="J685" s="175"/>
    </row>
    <row r="686" spans="3:10" x14ac:dyDescent="0.2">
      <c r="C686" s="175"/>
      <c r="D686" s="227"/>
      <c r="J686" s="175"/>
    </row>
    <row r="687" spans="3:10" x14ac:dyDescent="0.2">
      <c r="C687" s="175"/>
      <c r="D687" s="227"/>
      <c r="J687" s="175"/>
    </row>
    <row r="688" spans="3:10" x14ac:dyDescent="0.2">
      <c r="C688" s="175"/>
      <c r="D688" s="227"/>
      <c r="J688" s="175"/>
    </row>
    <row r="689" spans="3:10" x14ac:dyDescent="0.2">
      <c r="C689" s="175"/>
      <c r="D689" s="227"/>
      <c r="J689" s="175"/>
    </row>
    <row r="690" spans="3:10" x14ac:dyDescent="0.2">
      <c r="C690" s="175"/>
      <c r="D690" s="227"/>
      <c r="J690" s="175"/>
    </row>
    <row r="691" spans="3:10" x14ac:dyDescent="0.2">
      <c r="C691" s="175"/>
      <c r="D691" s="227"/>
      <c r="J691" s="175"/>
    </row>
    <row r="692" spans="3:10" x14ac:dyDescent="0.2">
      <c r="C692" s="175"/>
      <c r="D692" s="227"/>
      <c r="J692" s="175"/>
    </row>
    <row r="693" spans="3:10" x14ac:dyDescent="0.2">
      <c r="C693" s="175"/>
      <c r="D693" s="227"/>
      <c r="J693" s="175"/>
    </row>
    <row r="694" spans="3:10" x14ac:dyDescent="0.2">
      <c r="C694" s="175"/>
      <c r="D694" s="227"/>
      <c r="J694" s="175"/>
    </row>
    <row r="695" spans="3:10" x14ac:dyDescent="0.2">
      <c r="C695" s="175"/>
      <c r="D695" s="227"/>
      <c r="J695" s="175"/>
    </row>
    <row r="696" spans="3:10" x14ac:dyDescent="0.2">
      <c r="C696" s="175"/>
      <c r="D696" s="227"/>
      <c r="J696" s="175"/>
    </row>
    <row r="697" spans="3:10" x14ac:dyDescent="0.2">
      <c r="C697" s="175"/>
      <c r="D697" s="227"/>
      <c r="J697" s="175"/>
    </row>
    <row r="698" spans="3:10" x14ac:dyDescent="0.2">
      <c r="C698" s="175"/>
      <c r="D698" s="227"/>
      <c r="J698" s="175"/>
    </row>
    <row r="699" spans="3:10" x14ac:dyDescent="0.2">
      <c r="C699" s="175"/>
      <c r="D699" s="227"/>
      <c r="J699" s="175"/>
    </row>
    <row r="700" spans="3:10" x14ac:dyDescent="0.2">
      <c r="C700" s="175"/>
      <c r="D700" s="227"/>
      <c r="J700" s="175"/>
    </row>
    <row r="701" spans="3:10" x14ac:dyDescent="0.2">
      <c r="C701" s="175"/>
      <c r="D701" s="227"/>
      <c r="J701" s="175"/>
    </row>
    <row r="702" spans="3:10" x14ac:dyDescent="0.2">
      <c r="C702" s="175"/>
      <c r="D702" s="227"/>
      <c r="J702" s="175"/>
    </row>
    <row r="703" spans="3:10" x14ac:dyDescent="0.2">
      <c r="C703" s="175"/>
      <c r="D703" s="227"/>
      <c r="J703" s="175"/>
    </row>
    <row r="704" spans="3:10" x14ac:dyDescent="0.2">
      <c r="C704" s="175"/>
      <c r="D704" s="227"/>
      <c r="J704" s="175"/>
    </row>
    <row r="705" spans="3:10" x14ac:dyDescent="0.2">
      <c r="C705" s="175"/>
      <c r="D705" s="227"/>
      <c r="J705" s="175"/>
    </row>
    <row r="706" spans="3:10" x14ac:dyDescent="0.2">
      <c r="C706" s="175"/>
      <c r="D706" s="227"/>
      <c r="J706" s="175"/>
    </row>
    <row r="707" spans="3:10" x14ac:dyDescent="0.2">
      <c r="C707" s="175"/>
      <c r="D707" s="227"/>
      <c r="J707" s="175"/>
    </row>
    <row r="708" spans="3:10" x14ac:dyDescent="0.2">
      <c r="C708" s="175"/>
      <c r="D708" s="227"/>
      <c r="J708" s="175"/>
    </row>
    <row r="709" spans="3:10" x14ac:dyDescent="0.2">
      <c r="C709" s="175"/>
      <c r="D709" s="227"/>
      <c r="J709" s="175"/>
    </row>
    <row r="710" spans="3:10" x14ac:dyDescent="0.2">
      <c r="C710" s="175"/>
      <c r="D710" s="227"/>
      <c r="J710" s="175"/>
    </row>
    <row r="711" spans="3:10" x14ac:dyDescent="0.2">
      <c r="C711" s="175"/>
      <c r="D711" s="227"/>
      <c r="J711" s="175"/>
    </row>
    <row r="712" spans="3:10" x14ac:dyDescent="0.2">
      <c r="C712" s="175"/>
      <c r="D712" s="227"/>
      <c r="J712" s="175"/>
    </row>
    <row r="713" spans="3:10" x14ac:dyDescent="0.2">
      <c r="C713" s="175"/>
      <c r="D713" s="227"/>
      <c r="J713" s="175"/>
    </row>
    <row r="714" spans="3:10" x14ac:dyDescent="0.2">
      <c r="C714" s="175"/>
      <c r="D714" s="227"/>
      <c r="J714" s="175"/>
    </row>
    <row r="715" spans="3:10" x14ac:dyDescent="0.2">
      <c r="C715" s="175"/>
      <c r="D715" s="227"/>
      <c r="J715" s="175"/>
    </row>
    <row r="716" spans="3:10" x14ac:dyDescent="0.2">
      <c r="C716" s="175"/>
      <c r="D716" s="227"/>
      <c r="J716" s="175"/>
    </row>
    <row r="717" spans="3:10" x14ac:dyDescent="0.2">
      <c r="C717" s="175"/>
      <c r="D717" s="227"/>
      <c r="J717" s="175"/>
    </row>
    <row r="718" spans="3:10" x14ac:dyDescent="0.2">
      <c r="C718" s="175"/>
      <c r="D718" s="227"/>
      <c r="J718" s="175"/>
    </row>
    <row r="719" spans="3:10" x14ac:dyDescent="0.2">
      <c r="C719" s="175"/>
      <c r="D719" s="227"/>
      <c r="J719" s="175"/>
    </row>
    <row r="720" spans="3:10" x14ac:dyDescent="0.2">
      <c r="C720" s="175"/>
      <c r="D720" s="227"/>
      <c r="J720" s="175"/>
    </row>
    <row r="721" spans="3:10" x14ac:dyDescent="0.2">
      <c r="C721" s="175"/>
      <c r="D721" s="227"/>
      <c r="J721" s="175"/>
    </row>
    <row r="722" spans="3:10" x14ac:dyDescent="0.2">
      <c r="C722" s="175"/>
      <c r="D722" s="227"/>
      <c r="J722" s="175"/>
    </row>
    <row r="723" spans="3:10" x14ac:dyDescent="0.2">
      <c r="C723" s="175"/>
      <c r="D723" s="227"/>
      <c r="J723" s="175"/>
    </row>
    <row r="724" spans="3:10" x14ac:dyDescent="0.2">
      <c r="C724" s="175"/>
      <c r="D724" s="227"/>
      <c r="J724" s="175"/>
    </row>
    <row r="725" spans="3:10" x14ac:dyDescent="0.2">
      <c r="C725" s="175"/>
      <c r="D725" s="227"/>
      <c r="J725" s="175"/>
    </row>
    <row r="726" spans="3:10" x14ac:dyDescent="0.2">
      <c r="C726" s="175"/>
      <c r="D726" s="227"/>
      <c r="J726" s="175"/>
    </row>
    <row r="727" spans="3:10" x14ac:dyDescent="0.2">
      <c r="C727" s="175"/>
      <c r="D727" s="227"/>
      <c r="J727" s="175"/>
    </row>
    <row r="728" spans="3:10" x14ac:dyDescent="0.2">
      <c r="C728" s="175"/>
      <c r="D728" s="227"/>
      <c r="J728" s="175"/>
    </row>
    <row r="729" spans="3:10" x14ac:dyDescent="0.2">
      <c r="C729" s="175"/>
      <c r="D729" s="227"/>
      <c r="J729" s="175"/>
    </row>
    <row r="730" spans="3:10" x14ac:dyDescent="0.2">
      <c r="C730" s="175"/>
      <c r="D730" s="227"/>
      <c r="J730" s="175"/>
    </row>
    <row r="731" spans="3:10" x14ac:dyDescent="0.2">
      <c r="C731" s="175"/>
      <c r="D731" s="227"/>
      <c r="J731" s="175"/>
    </row>
    <row r="732" spans="3:10" x14ac:dyDescent="0.2">
      <c r="C732" s="175"/>
      <c r="D732" s="227"/>
      <c r="J732" s="175"/>
    </row>
    <row r="733" spans="3:10" x14ac:dyDescent="0.2">
      <c r="C733" s="175"/>
      <c r="D733" s="227"/>
      <c r="J733" s="175"/>
    </row>
    <row r="734" spans="3:10" x14ac:dyDescent="0.2">
      <c r="C734" s="175"/>
      <c r="D734" s="227"/>
      <c r="J734" s="175"/>
    </row>
    <row r="735" spans="3:10" x14ac:dyDescent="0.2">
      <c r="C735" s="175"/>
      <c r="D735" s="227"/>
      <c r="J735" s="175"/>
    </row>
    <row r="736" spans="3:10" x14ac:dyDescent="0.2">
      <c r="C736" s="175"/>
      <c r="D736" s="227"/>
      <c r="J736" s="175"/>
    </row>
    <row r="737" spans="3:10" x14ac:dyDescent="0.2">
      <c r="C737" s="175"/>
      <c r="D737" s="227"/>
      <c r="J737" s="175"/>
    </row>
    <row r="738" spans="3:10" x14ac:dyDescent="0.2">
      <c r="C738" s="175"/>
      <c r="D738" s="227"/>
      <c r="J738" s="175"/>
    </row>
    <row r="739" spans="3:10" x14ac:dyDescent="0.2">
      <c r="C739" s="175"/>
      <c r="D739" s="227"/>
      <c r="J739" s="175"/>
    </row>
    <row r="740" spans="3:10" x14ac:dyDescent="0.2">
      <c r="C740" s="175"/>
      <c r="D740" s="227"/>
      <c r="J740" s="175"/>
    </row>
    <row r="741" spans="3:10" x14ac:dyDescent="0.2">
      <c r="C741" s="175"/>
      <c r="D741" s="227"/>
      <c r="J741" s="175"/>
    </row>
    <row r="742" spans="3:10" x14ac:dyDescent="0.2">
      <c r="C742" s="175"/>
      <c r="D742" s="227"/>
      <c r="J742" s="175"/>
    </row>
    <row r="743" spans="3:10" x14ac:dyDescent="0.2">
      <c r="C743" s="175"/>
      <c r="D743" s="227"/>
      <c r="J743" s="175"/>
    </row>
    <row r="744" spans="3:10" x14ac:dyDescent="0.2">
      <c r="C744" s="175"/>
      <c r="D744" s="227"/>
      <c r="J744" s="175"/>
    </row>
    <row r="745" spans="3:10" x14ac:dyDescent="0.2">
      <c r="C745" s="175"/>
      <c r="D745" s="227"/>
      <c r="J745" s="175"/>
    </row>
    <row r="746" spans="3:10" x14ac:dyDescent="0.2">
      <c r="C746" s="175"/>
      <c r="D746" s="227"/>
      <c r="J746" s="175"/>
    </row>
    <row r="747" spans="3:10" x14ac:dyDescent="0.2">
      <c r="C747" s="175"/>
      <c r="D747" s="227"/>
      <c r="J747" s="175"/>
    </row>
    <row r="748" spans="3:10" x14ac:dyDescent="0.2">
      <c r="C748" s="175"/>
      <c r="D748" s="227"/>
      <c r="J748" s="175"/>
    </row>
    <row r="749" spans="3:10" x14ac:dyDescent="0.2">
      <c r="C749" s="175"/>
      <c r="D749" s="227"/>
      <c r="J749" s="175"/>
    </row>
    <row r="750" spans="3:10" x14ac:dyDescent="0.2">
      <c r="C750" s="175"/>
      <c r="D750" s="227"/>
      <c r="J750" s="175"/>
    </row>
    <row r="751" spans="3:10" x14ac:dyDescent="0.2">
      <c r="C751" s="175"/>
      <c r="D751" s="227"/>
      <c r="J751" s="175"/>
    </row>
    <row r="752" spans="3:10" x14ac:dyDescent="0.2">
      <c r="C752" s="175"/>
      <c r="D752" s="227"/>
      <c r="J752" s="175"/>
    </row>
    <row r="753" spans="3:10" x14ac:dyDescent="0.2">
      <c r="C753" s="175"/>
      <c r="D753" s="227"/>
      <c r="J753" s="175"/>
    </row>
    <row r="754" spans="3:10" x14ac:dyDescent="0.2">
      <c r="C754" s="175"/>
      <c r="D754" s="227"/>
      <c r="J754" s="175"/>
    </row>
    <row r="755" spans="3:10" x14ac:dyDescent="0.2">
      <c r="C755" s="175"/>
      <c r="D755" s="227"/>
      <c r="J755" s="175"/>
    </row>
    <row r="756" spans="3:10" x14ac:dyDescent="0.2">
      <c r="C756" s="175"/>
      <c r="D756" s="227"/>
      <c r="J756" s="175"/>
    </row>
    <row r="757" spans="3:10" x14ac:dyDescent="0.2">
      <c r="C757" s="175"/>
      <c r="D757" s="227"/>
      <c r="J757" s="175"/>
    </row>
    <row r="758" spans="3:10" x14ac:dyDescent="0.2">
      <c r="C758" s="175"/>
      <c r="D758" s="227"/>
      <c r="J758" s="175"/>
    </row>
    <row r="759" spans="3:10" x14ac:dyDescent="0.2">
      <c r="C759" s="175"/>
      <c r="D759" s="227"/>
      <c r="J759" s="175"/>
    </row>
    <row r="760" spans="3:10" x14ac:dyDescent="0.2">
      <c r="C760" s="175"/>
      <c r="D760" s="227"/>
      <c r="J760" s="175"/>
    </row>
    <row r="761" spans="3:10" x14ac:dyDescent="0.2">
      <c r="C761" s="175"/>
      <c r="D761" s="227"/>
      <c r="J761" s="175"/>
    </row>
    <row r="762" spans="3:10" x14ac:dyDescent="0.2">
      <c r="C762" s="175"/>
      <c r="D762" s="227"/>
      <c r="J762" s="175"/>
    </row>
    <row r="763" spans="3:10" x14ac:dyDescent="0.2">
      <c r="C763" s="175"/>
      <c r="D763" s="227"/>
      <c r="J763" s="175"/>
    </row>
    <row r="764" spans="3:10" x14ac:dyDescent="0.2">
      <c r="C764" s="175"/>
      <c r="D764" s="227"/>
      <c r="J764" s="175"/>
    </row>
    <row r="765" spans="3:10" x14ac:dyDescent="0.2">
      <c r="C765" s="175"/>
      <c r="D765" s="227"/>
      <c r="J765" s="175"/>
    </row>
    <row r="766" spans="3:10" x14ac:dyDescent="0.2">
      <c r="C766" s="175"/>
      <c r="D766" s="227"/>
      <c r="J766" s="175"/>
    </row>
    <row r="767" spans="3:10" x14ac:dyDescent="0.2">
      <c r="C767" s="175"/>
      <c r="D767" s="227"/>
      <c r="J767" s="175"/>
    </row>
    <row r="768" spans="3:10" x14ac:dyDescent="0.2">
      <c r="C768" s="175"/>
      <c r="D768" s="227"/>
      <c r="J768" s="175"/>
    </row>
    <row r="769" spans="3:10" x14ac:dyDescent="0.2">
      <c r="C769" s="175"/>
      <c r="D769" s="227"/>
      <c r="J769" s="175"/>
    </row>
    <row r="770" spans="3:10" x14ac:dyDescent="0.2">
      <c r="C770" s="175"/>
      <c r="D770" s="227"/>
      <c r="J770" s="175"/>
    </row>
    <row r="771" spans="3:10" x14ac:dyDescent="0.2">
      <c r="C771" s="175"/>
      <c r="D771" s="227"/>
      <c r="J771" s="175"/>
    </row>
    <row r="772" spans="3:10" x14ac:dyDescent="0.2">
      <c r="C772" s="175"/>
      <c r="D772" s="227"/>
      <c r="J772" s="175"/>
    </row>
    <row r="773" spans="3:10" x14ac:dyDescent="0.2">
      <c r="C773" s="175"/>
      <c r="D773" s="227"/>
      <c r="J773" s="175"/>
    </row>
    <row r="774" spans="3:10" x14ac:dyDescent="0.2">
      <c r="C774" s="175"/>
      <c r="D774" s="227"/>
      <c r="J774" s="175"/>
    </row>
    <row r="775" spans="3:10" x14ac:dyDescent="0.2">
      <c r="C775" s="175"/>
      <c r="D775" s="227"/>
      <c r="J775" s="175"/>
    </row>
    <row r="776" spans="3:10" x14ac:dyDescent="0.2">
      <c r="C776" s="175"/>
      <c r="D776" s="227"/>
      <c r="J776" s="175"/>
    </row>
    <row r="777" spans="3:10" x14ac:dyDescent="0.2">
      <c r="C777" s="175"/>
      <c r="D777" s="227"/>
      <c r="J777" s="175"/>
    </row>
    <row r="778" spans="3:10" x14ac:dyDescent="0.2">
      <c r="C778" s="175"/>
      <c r="D778" s="227"/>
      <c r="J778" s="175"/>
    </row>
    <row r="779" spans="3:10" x14ac:dyDescent="0.2">
      <c r="C779" s="175"/>
      <c r="D779" s="227"/>
      <c r="J779" s="175"/>
    </row>
    <row r="780" spans="3:10" x14ac:dyDescent="0.2">
      <c r="C780" s="175"/>
      <c r="D780" s="227"/>
      <c r="J780" s="175"/>
    </row>
    <row r="781" spans="3:10" x14ac:dyDescent="0.2">
      <c r="C781" s="175"/>
      <c r="D781" s="227"/>
      <c r="J781" s="175"/>
    </row>
    <row r="782" spans="3:10" x14ac:dyDescent="0.2">
      <c r="C782" s="175"/>
      <c r="D782" s="227"/>
      <c r="J782" s="175"/>
    </row>
    <row r="783" spans="3:10" x14ac:dyDescent="0.2">
      <c r="C783" s="175"/>
      <c r="D783" s="227"/>
      <c r="J783" s="175"/>
    </row>
    <row r="784" spans="3:10" x14ac:dyDescent="0.2">
      <c r="C784" s="175"/>
      <c r="D784" s="227"/>
      <c r="J784" s="175"/>
    </row>
    <row r="785" spans="3:10" x14ac:dyDescent="0.2">
      <c r="C785" s="175"/>
      <c r="D785" s="227"/>
      <c r="J785" s="175"/>
    </row>
    <row r="786" spans="3:10" x14ac:dyDescent="0.2">
      <c r="C786" s="175"/>
      <c r="D786" s="227"/>
      <c r="J786" s="175"/>
    </row>
    <row r="787" spans="3:10" x14ac:dyDescent="0.2">
      <c r="C787" s="175"/>
      <c r="D787" s="227"/>
      <c r="J787" s="175"/>
    </row>
    <row r="788" spans="3:10" x14ac:dyDescent="0.2">
      <c r="C788" s="175"/>
      <c r="D788" s="227"/>
      <c r="J788" s="175"/>
    </row>
    <row r="789" spans="3:10" x14ac:dyDescent="0.2">
      <c r="C789" s="175"/>
      <c r="D789" s="227"/>
      <c r="J789" s="175"/>
    </row>
    <row r="790" spans="3:10" x14ac:dyDescent="0.2">
      <c r="C790" s="175"/>
      <c r="D790" s="227"/>
      <c r="J790" s="175"/>
    </row>
    <row r="791" spans="3:10" x14ac:dyDescent="0.2">
      <c r="C791" s="175"/>
      <c r="D791" s="227"/>
      <c r="J791" s="175"/>
    </row>
    <row r="792" spans="3:10" x14ac:dyDescent="0.2">
      <c r="C792" s="175"/>
      <c r="D792" s="227"/>
      <c r="J792" s="175"/>
    </row>
    <row r="793" spans="3:10" x14ac:dyDescent="0.2">
      <c r="C793" s="175"/>
      <c r="D793" s="227"/>
      <c r="J793" s="175"/>
    </row>
    <row r="794" spans="3:10" x14ac:dyDescent="0.2">
      <c r="C794" s="175"/>
      <c r="D794" s="227"/>
      <c r="J794" s="175"/>
    </row>
    <row r="795" spans="3:10" x14ac:dyDescent="0.2">
      <c r="C795" s="175"/>
      <c r="D795" s="227"/>
      <c r="J795" s="175"/>
    </row>
    <row r="796" spans="3:10" x14ac:dyDescent="0.2">
      <c r="C796" s="175"/>
      <c r="D796" s="227"/>
      <c r="J796" s="175"/>
    </row>
    <row r="797" spans="3:10" x14ac:dyDescent="0.2">
      <c r="C797" s="175"/>
      <c r="D797" s="227"/>
      <c r="J797" s="175"/>
    </row>
    <row r="798" spans="3:10" x14ac:dyDescent="0.2">
      <c r="C798" s="175"/>
      <c r="D798" s="227"/>
      <c r="J798" s="175"/>
    </row>
    <row r="799" spans="3:10" x14ac:dyDescent="0.2">
      <c r="C799" s="175"/>
      <c r="D799" s="227"/>
      <c r="J799" s="175"/>
    </row>
    <row r="800" spans="3:10" x14ac:dyDescent="0.2">
      <c r="C800" s="175"/>
      <c r="D800" s="227"/>
      <c r="J800" s="175"/>
    </row>
    <row r="801" spans="3:10" x14ac:dyDescent="0.2">
      <c r="C801" s="175"/>
      <c r="D801" s="227"/>
      <c r="J801" s="175"/>
    </row>
    <row r="802" spans="3:10" x14ac:dyDescent="0.2">
      <c r="C802" s="175"/>
      <c r="D802" s="227"/>
      <c r="J802" s="175"/>
    </row>
    <row r="803" spans="3:10" x14ac:dyDescent="0.2">
      <c r="C803" s="175"/>
      <c r="D803" s="227"/>
      <c r="J803" s="175"/>
    </row>
    <row r="804" spans="3:10" x14ac:dyDescent="0.2">
      <c r="C804" s="175"/>
      <c r="D804" s="227"/>
      <c r="J804" s="175"/>
    </row>
    <row r="805" spans="3:10" x14ac:dyDescent="0.2">
      <c r="C805" s="175"/>
      <c r="D805" s="227"/>
      <c r="J805" s="175"/>
    </row>
    <row r="806" spans="3:10" x14ac:dyDescent="0.2">
      <c r="C806" s="175"/>
      <c r="D806" s="227"/>
      <c r="J806" s="175"/>
    </row>
    <row r="807" spans="3:10" x14ac:dyDescent="0.2">
      <c r="C807" s="175"/>
      <c r="D807" s="227"/>
      <c r="J807" s="175"/>
    </row>
    <row r="808" spans="3:10" x14ac:dyDescent="0.2">
      <c r="C808" s="175"/>
      <c r="D808" s="227"/>
      <c r="J808" s="175"/>
    </row>
    <row r="809" spans="3:10" x14ac:dyDescent="0.2">
      <c r="C809" s="175"/>
      <c r="D809" s="227"/>
      <c r="J809" s="175"/>
    </row>
    <row r="810" spans="3:10" x14ac:dyDescent="0.2">
      <c r="C810" s="175"/>
      <c r="D810" s="227"/>
      <c r="J810" s="175"/>
    </row>
    <row r="811" spans="3:10" x14ac:dyDescent="0.2">
      <c r="C811" s="175"/>
      <c r="D811" s="227"/>
      <c r="J811" s="175"/>
    </row>
    <row r="812" spans="3:10" x14ac:dyDescent="0.2">
      <c r="C812" s="175"/>
      <c r="D812" s="227"/>
      <c r="J812" s="175"/>
    </row>
    <row r="813" spans="3:10" x14ac:dyDescent="0.2">
      <c r="C813" s="175"/>
      <c r="D813" s="227"/>
      <c r="J813" s="175"/>
    </row>
    <row r="814" spans="3:10" x14ac:dyDescent="0.2">
      <c r="C814" s="175"/>
      <c r="D814" s="227"/>
      <c r="J814" s="175"/>
    </row>
    <row r="815" spans="3:10" x14ac:dyDescent="0.2">
      <c r="C815" s="175"/>
      <c r="D815" s="227"/>
      <c r="J815" s="175"/>
    </row>
    <row r="816" spans="3:10" x14ac:dyDescent="0.2">
      <c r="C816" s="175"/>
      <c r="D816" s="227"/>
      <c r="J816" s="175"/>
    </row>
    <row r="817" spans="3:10" x14ac:dyDescent="0.2">
      <c r="C817" s="175"/>
      <c r="D817" s="227"/>
      <c r="J817" s="175"/>
    </row>
    <row r="818" spans="3:10" x14ac:dyDescent="0.2">
      <c r="C818" s="175"/>
      <c r="D818" s="227"/>
      <c r="J818" s="175"/>
    </row>
    <row r="819" spans="3:10" x14ac:dyDescent="0.2">
      <c r="C819" s="175"/>
      <c r="D819" s="227"/>
      <c r="J819" s="175"/>
    </row>
    <row r="820" spans="3:10" x14ac:dyDescent="0.2">
      <c r="C820" s="175"/>
      <c r="D820" s="227"/>
      <c r="J820" s="175"/>
    </row>
    <row r="821" spans="3:10" x14ac:dyDescent="0.2">
      <c r="C821" s="175"/>
      <c r="D821" s="227"/>
      <c r="J821" s="175"/>
    </row>
    <row r="822" spans="3:10" x14ac:dyDescent="0.2">
      <c r="C822" s="175"/>
      <c r="D822" s="227"/>
      <c r="J822" s="175"/>
    </row>
    <row r="823" spans="3:10" x14ac:dyDescent="0.2">
      <c r="C823" s="175"/>
      <c r="D823" s="227"/>
      <c r="J823" s="175"/>
    </row>
    <row r="824" spans="3:10" x14ac:dyDescent="0.2">
      <c r="C824" s="175"/>
      <c r="D824" s="227"/>
      <c r="J824" s="175"/>
    </row>
    <row r="825" spans="3:10" x14ac:dyDescent="0.2">
      <c r="C825" s="175"/>
      <c r="D825" s="227"/>
      <c r="J825" s="175"/>
    </row>
    <row r="826" spans="3:10" x14ac:dyDescent="0.2">
      <c r="C826" s="175"/>
      <c r="D826" s="227"/>
      <c r="J826" s="175"/>
    </row>
    <row r="827" spans="3:10" x14ac:dyDescent="0.2">
      <c r="C827" s="175"/>
      <c r="D827" s="227"/>
      <c r="J827" s="175"/>
    </row>
    <row r="828" spans="3:10" x14ac:dyDescent="0.2">
      <c r="C828" s="175"/>
      <c r="D828" s="227"/>
      <c r="J828" s="175"/>
    </row>
    <row r="829" spans="3:10" x14ac:dyDescent="0.2">
      <c r="C829" s="175"/>
      <c r="D829" s="227"/>
      <c r="J829" s="175"/>
    </row>
    <row r="830" spans="3:10" x14ac:dyDescent="0.2">
      <c r="C830" s="175"/>
      <c r="D830" s="227"/>
      <c r="J830" s="175"/>
    </row>
    <row r="831" spans="3:10" x14ac:dyDescent="0.2">
      <c r="C831" s="175"/>
      <c r="D831" s="227"/>
      <c r="J831" s="175"/>
    </row>
    <row r="832" spans="3:10" x14ac:dyDescent="0.2">
      <c r="C832" s="175"/>
      <c r="D832" s="227"/>
      <c r="J832" s="175"/>
    </row>
    <row r="833" spans="3:10" x14ac:dyDescent="0.2">
      <c r="C833" s="175"/>
      <c r="D833" s="227"/>
      <c r="J833" s="175"/>
    </row>
    <row r="834" spans="3:10" x14ac:dyDescent="0.2">
      <c r="C834" s="175"/>
      <c r="D834" s="227"/>
      <c r="J834" s="175"/>
    </row>
    <row r="835" spans="3:10" x14ac:dyDescent="0.2">
      <c r="C835" s="175"/>
      <c r="D835" s="227"/>
      <c r="J835" s="175"/>
    </row>
    <row r="836" spans="3:10" x14ac:dyDescent="0.2">
      <c r="C836" s="175"/>
      <c r="D836" s="227"/>
      <c r="J836" s="175"/>
    </row>
    <row r="837" spans="3:10" x14ac:dyDescent="0.2">
      <c r="C837" s="175"/>
      <c r="D837" s="227"/>
      <c r="J837" s="175"/>
    </row>
    <row r="838" spans="3:10" x14ac:dyDescent="0.2">
      <c r="C838" s="175"/>
      <c r="D838" s="227"/>
      <c r="J838" s="175"/>
    </row>
    <row r="839" spans="3:10" x14ac:dyDescent="0.2">
      <c r="C839" s="175"/>
      <c r="D839" s="227"/>
      <c r="J839" s="175"/>
    </row>
    <row r="840" spans="3:10" x14ac:dyDescent="0.2">
      <c r="C840" s="175"/>
      <c r="D840" s="227"/>
      <c r="J840" s="175"/>
    </row>
    <row r="841" spans="3:10" x14ac:dyDescent="0.2">
      <c r="C841" s="175"/>
      <c r="D841" s="227"/>
      <c r="J841" s="175"/>
    </row>
    <row r="842" spans="3:10" x14ac:dyDescent="0.2">
      <c r="C842" s="175"/>
      <c r="D842" s="227"/>
      <c r="J842" s="175"/>
    </row>
    <row r="843" spans="3:10" x14ac:dyDescent="0.2">
      <c r="C843" s="175"/>
      <c r="D843" s="227"/>
      <c r="J843" s="175"/>
    </row>
    <row r="844" spans="3:10" x14ac:dyDescent="0.2">
      <c r="C844" s="175"/>
      <c r="D844" s="227"/>
      <c r="J844" s="175"/>
    </row>
    <row r="845" spans="3:10" x14ac:dyDescent="0.2">
      <c r="C845" s="175"/>
      <c r="D845" s="227"/>
      <c r="J845" s="175"/>
    </row>
    <row r="846" spans="3:10" x14ac:dyDescent="0.2">
      <c r="C846" s="175"/>
      <c r="D846" s="227"/>
      <c r="J846" s="175"/>
    </row>
    <row r="847" spans="3:10" x14ac:dyDescent="0.2">
      <c r="C847" s="175"/>
      <c r="D847" s="227"/>
      <c r="J847" s="175"/>
    </row>
    <row r="848" spans="3:10" x14ac:dyDescent="0.2">
      <c r="C848" s="175"/>
      <c r="D848" s="227"/>
      <c r="J848" s="175"/>
    </row>
    <row r="849" spans="3:10" x14ac:dyDescent="0.2">
      <c r="C849" s="175"/>
      <c r="D849" s="227"/>
      <c r="J849" s="175"/>
    </row>
    <row r="850" spans="3:10" x14ac:dyDescent="0.2">
      <c r="C850" s="175"/>
      <c r="D850" s="227"/>
      <c r="J850" s="175"/>
    </row>
    <row r="851" spans="3:10" x14ac:dyDescent="0.2">
      <c r="C851" s="175"/>
      <c r="D851" s="227"/>
      <c r="J851" s="175"/>
    </row>
    <row r="852" spans="3:10" x14ac:dyDescent="0.2">
      <c r="C852" s="175"/>
      <c r="D852" s="227"/>
      <c r="J852" s="175"/>
    </row>
    <row r="853" spans="3:10" x14ac:dyDescent="0.2">
      <c r="C853" s="175"/>
      <c r="D853" s="227"/>
      <c r="J853" s="175"/>
    </row>
    <row r="854" spans="3:10" x14ac:dyDescent="0.2">
      <c r="C854" s="175"/>
      <c r="D854" s="227"/>
      <c r="J854" s="175"/>
    </row>
    <row r="855" spans="3:10" x14ac:dyDescent="0.2">
      <c r="C855" s="175"/>
      <c r="D855" s="227"/>
      <c r="J855" s="175"/>
    </row>
    <row r="856" spans="3:10" x14ac:dyDescent="0.2">
      <c r="C856" s="175"/>
      <c r="D856" s="227"/>
      <c r="J856" s="175"/>
    </row>
    <row r="857" spans="3:10" x14ac:dyDescent="0.2">
      <c r="C857" s="175"/>
      <c r="D857" s="227"/>
      <c r="J857" s="175"/>
    </row>
    <row r="858" spans="3:10" x14ac:dyDescent="0.2">
      <c r="C858" s="175"/>
      <c r="D858" s="227"/>
      <c r="J858" s="175"/>
    </row>
    <row r="859" spans="3:10" x14ac:dyDescent="0.2">
      <c r="C859" s="175"/>
      <c r="D859" s="227"/>
      <c r="J859" s="175"/>
    </row>
    <row r="860" spans="3:10" x14ac:dyDescent="0.2">
      <c r="C860" s="175"/>
      <c r="D860" s="227"/>
      <c r="J860" s="175"/>
    </row>
    <row r="861" spans="3:10" x14ac:dyDescent="0.2">
      <c r="C861" s="175"/>
      <c r="D861" s="227"/>
      <c r="J861" s="175"/>
    </row>
    <row r="862" spans="3:10" x14ac:dyDescent="0.2">
      <c r="C862" s="175"/>
      <c r="D862" s="227"/>
      <c r="J862" s="175"/>
    </row>
    <row r="863" spans="3:10" x14ac:dyDescent="0.2">
      <c r="C863" s="175"/>
      <c r="D863" s="227"/>
      <c r="J863" s="175"/>
    </row>
    <row r="864" spans="3:10" x14ac:dyDescent="0.2">
      <c r="C864" s="175"/>
      <c r="D864" s="227"/>
      <c r="J864" s="175"/>
    </row>
    <row r="865" spans="3:10" x14ac:dyDescent="0.2">
      <c r="C865" s="175"/>
      <c r="D865" s="227"/>
      <c r="J865" s="175"/>
    </row>
    <row r="866" spans="3:10" x14ac:dyDescent="0.2">
      <c r="C866" s="175"/>
      <c r="D866" s="227"/>
      <c r="J866" s="175"/>
    </row>
    <row r="867" spans="3:10" x14ac:dyDescent="0.2">
      <c r="C867" s="175"/>
      <c r="D867" s="227"/>
      <c r="J867" s="175"/>
    </row>
    <row r="868" spans="3:10" x14ac:dyDescent="0.2">
      <c r="C868" s="175"/>
      <c r="D868" s="227"/>
      <c r="J868" s="175"/>
    </row>
    <row r="869" spans="3:10" x14ac:dyDescent="0.2">
      <c r="C869" s="175"/>
      <c r="D869" s="227"/>
      <c r="J869" s="175"/>
    </row>
    <row r="870" spans="3:10" x14ac:dyDescent="0.2">
      <c r="C870" s="175"/>
      <c r="D870" s="227"/>
      <c r="J870" s="175"/>
    </row>
    <row r="871" spans="3:10" x14ac:dyDescent="0.2">
      <c r="C871" s="175"/>
      <c r="D871" s="227"/>
      <c r="J871" s="175"/>
    </row>
    <row r="872" spans="3:10" x14ac:dyDescent="0.2">
      <c r="C872" s="175"/>
      <c r="D872" s="227"/>
      <c r="J872" s="175"/>
    </row>
    <row r="873" spans="3:10" x14ac:dyDescent="0.2">
      <c r="C873" s="175"/>
      <c r="D873" s="227"/>
      <c r="J873" s="175"/>
    </row>
    <row r="874" spans="3:10" x14ac:dyDescent="0.2">
      <c r="C874" s="175"/>
      <c r="D874" s="227"/>
      <c r="J874" s="175"/>
    </row>
    <row r="875" spans="3:10" x14ac:dyDescent="0.2">
      <c r="C875" s="175"/>
      <c r="D875" s="227"/>
      <c r="J875" s="175"/>
    </row>
    <row r="876" spans="3:10" x14ac:dyDescent="0.2">
      <c r="C876" s="175"/>
      <c r="D876" s="227"/>
      <c r="J876" s="175"/>
    </row>
    <row r="877" spans="3:10" x14ac:dyDescent="0.2">
      <c r="C877" s="175"/>
      <c r="D877" s="227"/>
      <c r="J877" s="175"/>
    </row>
    <row r="878" spans="3:10" x14ac:dyDescent="0.2">
      <c r="C878" s="175"/>
      <c r="D878" s="227"/>
      <c r="J878" s="175"/>
    </row>
    <row r="879" spans="3:10" x14ac:dyDescent="0.2">
      <c r="C879" s="175"/>
      <c r="D879" s="227"/>
      <c r="J879" s="175"/>
    </row>
    <row r="880" spans="3:10" x14ac:dyDescent="0.2">
      <c r="C880" s="175"/>
      <c r="D880" s="227"/>
      <c r="J880" s="175"/>
    </row>
    <row r="881" spans="3:10" x14ac:dyDescent="0.2">
      <c r="C881" s="175"/>
      <c r="D881" s="227"/>
      <c r="J881" s="175"/>
    </row>
    <row r="882" spans="3:10" x14ac:dyDescent="0.2">
      <c r="C882" s="175"/>
      <c r="D882" s="227"/>
      <c r="J882" s="175"/>
    </row>
    <row r="883" spans="3:10" x14ac:dyDescent="0.2">
      <c r="C883" s="175"/>
      <c r="D883" s="227"/>
      <c r="J883" s="175"/>
    </row>
    <row r="884" spans="3:10" x14ac:dyDescent="0.2">
      <c r="C884" s="175"/>
      <c r="D884" s="227"/>
      <c r="J884" s="175"/>
    </row>
    <row r="885" spans="3:10" x14ac:dyDescent="0.2">
      <c r="C885" s="175"/>
      <c r="D885" s="227"/>
      <c r="J885" s="175"/>
    </row>
    <row r="886" spans="3:10" x14ac:dyDescent="0.2">
      <c r="C886" s="175"/>
      <c r="D886" s="227"/>
      <c r="J886" s="175"/>
    </row>
    <row r="887" spans="3:10" x14ac:dyDescent="0.2">
      <c r="C887" s="175"/>
      <c r="D887" s="227"/>
      <c r="J887" s="175"/>
    </row>
    <row r="888" spans="3:10" x14ac:dyDescent="0.2">
      <c r="C888" s="175"/>
      <c r="D888" s="227"/>
      <c r="J888" s="175"/>
    </row>
    <row r="889" spans="3:10" x14ac:dyDescent="0.2">
      <c r="C889" s="175"/>
      <c r="D889" s="227"/>
      <c r="J889" s="175"/>
    </row>
    <row r="890" spans="3:10" x14ac:dyDescent="0.2">
      <c r="C890" s="175"/>
      <c r="D890" s="227"/>
      <c r="J890" s="175"/>
    </row>
    <row r="891" spans="3:10" x14ac:dyDescent="0.2">
      <c r="C891" s="175"/>
      <c r="D891" s="227"/>
      <c r="J891" s="175"/>
    </row>
    <row r="892" spans="3:10" x14ac:dyDescent="0.2">
      <c r="C892" s="175"/>
      <c r="D892" s="227"/>
      <c r="J892" s="175"/>
    </row>
    <row r="893" spans="3:10" x14ac:dyDescent="0.2">
      <c r="C893" s="175"/>
      <c r="D893" s="227"/>
      <c r="J893" s="175"/>
    </row>
    <row r="894" spans="3:10" x14ac:dyDescent="0.2">
      <c r="C894" s="175"/>
      <c r="D894" s="227"/>
      <c r="J894" s="175"/>
    </row>
    <row r="895" spans="3:10" x14ac:dyDescent="0.2">
      <c r="C895" s="175"/>
      <c r="D895" s="227"/>
      <c r="J895" s="175"/>
    </row>
    <row r="896" spans="3:10" x14ac:dyDescent="0.2">
      <c r="C896" s="175"/>
      <c r="D896" s="227"/>
      <c r="J896" s="175"/>
    </row>
    <row r="897" spans="3:10" x14ac:dyDescent="0.2">
      <c r="C897" s="175"/>
      <c r="D897" s="227"/>
      <c r="J897" s="175"/>
    </row>
    <row r="898" spans="3:10" x14ac:dyDescent="0.2">
      <c r="C898" s="175"/>
      <c r="D898" s="227"/>
      <c r="J898" s="175"/>
    </row>
    <row r="899" spans="3:10" x14ac:dyDescent="0.2">
      <c r="C899" s="175"/>
      <c r="D899" s="227"/>
      <c r="J899" s="175"/>
    </row>
    <row r="900" spans="3:10" x14ac:dyDescent="0.2">
      <c r="C900" s="175"/>
      <c r="D900" s="227"/>
      <c r="J900" s="175"/>
    </row>
    <row r="901" spans="3:10" x14ac:dyDescent="0.2">
      <c r="C901" s="175"/>
      <c r="D901" s="227"/>
      <c r="J901" s="175"/>
    </row>
    <row r="902" spans="3:10" x14ac:dyDescent="0.2">
      <c r="C902" s="175"/>
      <c r="D902" s="227"/>
      <c r="J902" s="175"/>
    </row>
    <row r="903" spans="3:10" x14ac:dyDescent="0.2">
      <c r="C903" s="175"/>
      <c r="D903" s="227"/>
      <c r="J903" s="175"/>
    </row>
    <row r="904" spans="3:10" x14ac:dyDescent="0.2">
      <c r="C904" s="175"/>
      <c r="D904" s="227"/>
      <c r="J904" s="175"/>
    </row>
    <row r="905" spans="3:10" x14ac:dyDescent="0.2">
      <c r="C905" s="175"/>
      <c r="D905" s="227"/>
      <c r="J905" s="175"/>
    </row>
    <row r="906" spans="3:10" x14ac:dyDescent="0.2">
      <c r="C906" s="175"/>
      <c r="D906" s="227"/>
      <c r="J906" s="175"/>
    </row>
    <row r="907" spans="3:10" x14ac:dyDescent="0.2">
      <c r="C907" s="175"/>
      <c r="D907" s="227"/>
      <c r="J907" s="175"/>
    </row>
    <row r="908" spans="3:10" x14ac:dyDescent="0.2">
      <c r="C908" s="175"/>
      <c r="D908" s="227"/>
      <c r="J908" s="175"/>
    </row>
    <row r="909" spans="3:10" x14ac:dyDescent="0.2">
      <c r="C909" s="175"/>
      <c r="D909" s="227"/>
      <c r="J909" s="175"/>
    </row>
    <row r="910" spans="3:10" x14ac:dyDescent="0.2">
      <c r="C910" s="175"/>
      <c r="D910" s="227"/>
      <c r="J910" s="175"/>
    </row>
    <row r="911" spans="3:10" x14ac:dyDescent="0.2">
      <c r="C911" s="175"/>
      <c r="D911" s="227"/>
      <c r="J911" s="175"/>
    </row>
    <row r="912" spans="3:10" x14ac:dyDescent="0.2">
      <c r="C912" s="175"/>
      <c r="D912" s="227"/>
      <c r="J912" s="175"/>
    </row>
    <row r="913" spans="3:10" x14ac:dyDescent="0.2">
      <c r="C913" s="175"/>
      <c r="D913" s="227"/>
      <c r="J913" s="175"/>
    </row>
    <row r="914" spans="3:10" x14ac:dyDescent="0.2">
      <c r="C914" s="175"/>
      <c r="D914" s="227"/>
      <c r="J914" s="175"/>
    </row>
    <row r="915" spans="3:10" x14ac:dyDescent="0.2">
      <c r="C915" s="175"/>
      <c r="D915" s="227"/>
      <c r="J915" s="175"/>
    </row>
    <row r="916" spans="3:10" x14ac:dyDescent="0.2">
      <c r="C916" s="175"/>
      <c r="D916" s="227"/>
      <c r="J916" s="175"/>
    </row>
    <row r="917" spans="3:10" x14ac:dyDescent="0.2">
      <c r="C917" s="175"/>
      <c r="D917" s="227"/>
      <c r="J917" s="175"/>
    </row>
    <row r="918" spans="3:10" x14ac:dyDescent="0.2">
      <c r="C918" s="175"/>
      <c r="D918" s="227"/>
      <c r="J918" s="175"/>
    </row>
    <row r="919" spans="3:10" x14ac:dyDescent="0.2">
      <c r="C919" s="175"/>
      <c r="D919" s="227"/>
      <c r="J919" s="175"/>
    </row>
    <row r="920" spans="3:10" x14ac:dyDescent="0.2">
      <c r="C920" s="175"/>
      <c r="D920" s="227"/>
      <c r="J920" s="175"/>
    </row>
    <row r="921" spans="3:10" x14ac:dyDescent="0.2">
      <c r="C921" s="175"/>
      <c r="D921" s="227"/>
      <c r="J921" s="175"/>
    </row>
    <row r="922" spans="3:10" x14ac:dyDescent="0.2">
      <c r="C922" s="175"/>
      <c r="D922" s="227"/>
      <c r="J922" s="175"/>
    </row>
    <row r="923" spans="3:10" x14ac:dyDescent="0.2">
      <c r="C923" s="175"/>
      <c r="D923" s="227"/>
      <c r="J923" s="175"/>
    </row>
    <row r="924" spans="3:10" x14ac:dyDescent="0.2">
      <c r="C924" s="175"/>
      <c r="D924" s="227"/>
      <c r="J924" s="175"/>
    </row>
    <row r="925" spans="3:10" x14ac:dyDescent="0.2">
      <c r="C925" s="175"/>
      <c r="D925" s="227"/>
      <c r="J925" s="175"/>
    </row>
    <row r="926" spans="3:10" x14ac:dyDescent="0.2">
      <c r="C926" s="175"/>
      <c r="D926" s="227"/>
      <c r="J926" s="175"/>
    </row>
    <row r="927" spans="3:10" x14ac:dyDescent="0.2">
      <c r="C927" s="175"/>
      <c r="D927" s="227"/>
      <c r="J927" s="175"/>
    </row>
    <row r="928" spans="3:10" x14ac:dyDescent="0.2">
      <c r="C928" s="175"/>
      <c r="D928" s="227"/>
      <c r="J928" s="175"/>
    </row>
    <row r="929" spans="3:10" x14ac:dyDescent="0.2">
      <c r="C929" s="175"/>
      <c r="D929" s="227"/>
      <c r="J929" s="175"/>
    </row>
    <row r="930" spans="3:10" x14ac:dyDescent="0.2">
      <c r="C930" s="175"/>
      <c r="D930" s="227"/>
      <c r="J930" s="175"/>
    </row>
    <row r="931" spans="3:10" x14ac:dyDescent="0.2">
      <c r="C931" s="175"/>
      <c r="D931" s="227"/>
      <c r="J931" s="175"/>
    </row>
    <row r="932" spans="3:10" x14ac:dyDescent="0.2">
      <c r="C932" s="175"/>
      <c r="D932" s="227"/>
      <c r="J932" s="175"/>
    </row>
    <row r="933" spans="3:10" x14ac:dyDescent="0.2">
      <c r="C933" s="175"/>
      <c r="D933" s="227"/>
      <c r="J933" s="175"/>
    </row>
    <row r="934" spans="3:10" x14ac:dyDescent="0.2">
      <c r="C934" s="175"/>
      <c r="D934" s="227"/>
      <c r="J934" s="175"/>
    </row>
    <row r="935" spans="3:10" x14ac:dyDescent="0.2">
      <c r="C935" s="175"/>
      <c r="D935" s="227"/>
      <c r="J935" s="175"/>
    </row>
    <row r="936" spans="3:10" x14ac:dyDescent="0.2">
      <c r="C936" s="175"/>
      <c r="D936" s="227"/>
      <c r="J936" s="175"/>
    </row>
    <row r="937" spans="3:10" x14ac:dyDescent="0.2">
      <c r="C937" s="175"/>
      <c r="D937" s="227"/>
      <c r="J937" s="175"/>
    </row>
    <row r="938" spans="3:10" x14ac:dyDescent="0.2">
      <c r="C938" s="175"/>
      <c r="D938" s="227"/>
      <c r="J938" s="175"/>
    </row>
    <row r="939" spans="3:10" x14ac:dyDescent="0.2">
      <c r="C939" s="175"/>
      <c r="D939" s="227"/>
      <c r="J939" s="175"/>
    </row>
    <row r="940" spans="3:10" x14ac:dyDescent="0.2">
      <c r="C940" s="175"/>
      <c r="D940" s="227"/>
      <c r="J940" s="175"/>
    </row>
    <row r="941" spans="3:10" x14ac:dyDescent="0.2">
      <c r="C941" s="175"/>
      <c r="D941" s="227"/>
      <c r="J941" s="175"/>
    </row>
    <row r="942" spans="3:10" x14ac:dyDescent="0.2">
      <c r="C942" s="175"/>
      <c r="D942" s="227"/>
      <c r="J942" s="175"/>
    </row>
    <row r="943" spans="3:10" x14ac:dyDescent="0.2">
      <c r="C943" s="175"/>
      <c r="D943" s="227"/>
      <c r="J943" s="175"/>
    </row>
    <row r="944" spans="3:10" x14ac:dyDescent="0.2">
      <c r="C944" s="175"/>
      <c r="D944" s="227"/>
      <c r="J944" s="175"/>
    </row>
    <row r="945" spans="3:10" x14ac:dyDescent="0.2">
      <c r="C945" s="175"/>
      <c r="D945" s="227"/>
      <c r="J945" s="175"/>
    </row>
    <row r="946" spans="3:10" x14ac:dyDescent="0.2">
      <c r="C946" s="175"/>
      <c r="D946" s="227"/>
      <c r="J946" s="175"/>
    </row>
    <row r="947" spans="3:10" x14ac:dyDescent="0.2">
      <c r="C947" s="175"/>
      <c r="D947" s="227"/>
      <c r="J947" s="175"/>
    </row>
    <row r="948" spans="3:10" x14ac:dyDescent="0.2">
      <c r="C948" s="175"/>
      <c r="D948" s="227"/>
      <c r="J948" s="175"/>
    </row>
    <row r="949" spans="3:10" x14ac:dyDescent="0.2">
      <c r="C949" s="175"/>
      <c r="D949" s="227"/>
      <c r="J949" s="175"/>
    </row>
    <row r="950" spans="3:10" x14ac:dyDescent="0.2">
      <c r="C950" s="175"/>
      <c r="D950" s="227"/>
      <c r="J950" s="175"/>
    </row>
    <row r="951" spans="3:10" x14ac:dyDescent="0.2">
      <c r="C951" s="175"/>
      <c r="D951" s="227"/>
      <c r="J951" s="175"/>
    </row>
    <row r="952" spans="3:10" x14ac:dyDescent="0.2">
      <c r="C952" s="175"/>
      <c r="D952" s="227"/>
      <c r="J952" s="175"/>
    </row>
    <row r="953" spans="3:10" x14ac:dyDescent="0.2">
      <c r="C953" s="175"/>
      <c r="D953" s="227"/>
      <c r="J953" s="175"/>
    </row>
    <row r="954" spans="3:10" x14ac:dyDescent="0.2">
      <c r="C954" s="175"/>
      <c r="D954" s="227"/>
      <c r="J954" s="175"/>
    </row>
    <row r="955" spans="3:10" x14ac:dyDescent="0.2">
      <c r="C955" s="175"/>
      <c r="D955" s="227"/>
      <c r="J955" s="175"/>
    </row>
    <row r="956" spans="3:10" x14ac:dyDescent="0.2">
      <c r="C956" s="175"/>
      <c r="D956" s="227"/>
      <c r="J956" s="175"/>
    </row>
    <row r="957" spans="3:10" x14ac:dyDescent="0.2">
      <c r="C957" s="175"/>
      <c r="D957" s="227"/>
      <c r="J957" s="175"/>
    </row>
    <row r="958" spans="3:10" x14ac:dyDescent="0.2">
      <c r="C958" s="175"/>
      <c r="D958" s="227"/>
      <c r="J958" s="175"/>
    </row>
    <row r="959" spans="3:10" x14ac:dyDescent="0.2">
      <c r="C959" s="175"/>
      <c r="D959" s="227"/>
      <c r="J959" s="175"/>
    </row>
    <row r="960" spans="3:10" x14ac:dyDescent="0.2">
      <c r="C960" s="175"/>
      <c r="D960" s="227"/>
      <c r="J960" s="175"/>
    </row>
    <row r="961" spans="3:10" x14ac:dyDescent="0.2">
      <c r="C961" s="175"/>
      <c r="D961" s="227"/>
      <c r="J961" s="175"/>
    </row>
    <row r="962" spans="3:10" x14ac:dyDescent="0.2">
      <c r="C962" s="175"/>
      <c r="D962" s="227"/>
      <c r="J962" s="175"/>
    </row>
    <row r="963" spans="3:10" x14ac:dyDescent="0.2">
      <c r="C963" s="175"/>
      <c r="D963" s="227"/>
      <c r="J963" s="175"/>
    </row>
    <row r="964" spans="3:10" x14ac:dyDescent="0.2">
      <c r="C964" s="175"/>
      <c r="D964" s="227"/>
      <c r="J964" s="175"/>
    </row>
    <row r="965" spans="3:10" x14ac:dyDescent="0.2">
      <c r="C965" s="175"/>
      <c r="D965" s="227"/>
      <c r="J965" s="175"/>
    </row>
    <row r="966" spans="3:10" x14ac:dyDescent="0.2">
      <c r="C966" s="175"/>
      <c r="D966" s="227"/>
      <c r="J966" s="175"/>
    </row>
    <row r="967" spans="3:10" x14ac:dyDescent="0.2">
      <c r="C967" s="175"/>
      <c r="D967" s="227"/>
      <c r="J967" s="175"/>
    </row>
    <row r="968" spans="3:10" x14ac:dyDescent="0.2">
      <c r="C968" s="175"/>
      <c r="D968" s="227"/>
      <c r="J968" s="175"/>
    </row>
    <row r="969" spans="3:10" x14ac:dyDescent="0.2">
      <c r="C969" s="175"/>
      <c r="D969" s="227"/>
      <c r="J969" s="175"/>
    </row>
    <row r="970" spans="3:10" x14ac:dyDescent="0.2">
      <c r="C970" s="175"/>
      <c r="D970" s="227"/>
      <c r="J970" s="175"/>
    </row>
    <row r="971" spans="3:10" x14ac:dyDescent="0.2">
      <c r="C971" s="175"/>
      <c r="D971" s="227"/>
      <c r="J971" s="175"/>
    </row>
    <row r="972" spans="3:10" x14ac:dyDescent="0.2">
      <c r="C972" s="175"/>
      <c r="D972" s="227"/>
      <c r="J972" s="175"/>
    </row>
    <row r="973" spans="3:10" x14ac:dyDescent="0.2">
      <c r="C973" s="175"/>
      <c r="D973" s="227"/>
      <c r="J973" s="175"/>
    </row>
    <row r="974" spans="3:10" x14ac:dyDescent="0.2">
      <c r="C974" s="175"/>
      <c r="D974" s="227"/>
      <c r="J974" s="175"/>
    </row>
    <row r="975" spans="3:10" x14ac:dyDescent="0.2">
      <c r="C975" s="175"/>
      <c r="D975" s="227"/>
      <c r="J975" s="175"/>
    </row>
    <row r="976" spans="3:10" x14ac:dyDescent="0.2">
      <c r="C976" s="175"/>
      <c r="D976" s="227"/>
      <c r="J976" s="175"/>
    </row>
    <row r="977" spans="3:10" x14ac:dyDescent="0.2">
      <c r="C977" s="175"/>
      <c r="D977" s="227"/>
      <c r="J977" s="175"/>
    </row>
    <row r="978" spans="3:10" x14ac:dyDescent="0.2">
      <c r="C978" s="175"/>
      <c r="D978" s="227"/>
      <c r="J978" s="175"/>
    </row>
    <row r="979" spans="3:10" x14ac:dyDescent="0.2">
      <c r="C979" s="175"/>
      <c r="D979" s="227"/>
      <c r="J979" s="175"/>
    </row>
    <row r="980" spans="3:10" x14ac:dyDescent="0.2">
      <c r="C980" s="175"/>
      <c r="D980" s="227"/>
      <c r="J980" s="175"/>
    </row>
    <row r="981" spans="3:10" x14ac:dyDescent="0.2">
      <c r="C981" s="175"/>
      <c r="D981" s="227"/>
      <c r="J981" s="175"/>
    </row>
    <row r="982" spans="3:10" x14ac:dyDescent="0.2">
      <c r="C982" s="175"/>
      <c r="D982" s="227"/>
      <c r="J982" s="175"/>
    </row>
    <row r="983" spans="3:10" x14ac:dyDescent="0.2">
      <c r="C983" s="175"/>
      <c r="D983" s="227"/>
      <c r="J983" s="175"/>
    </row>
    <row r="984" spans="3:10" x14ac:dyDescent="0.2">
      <c r="C984" s="175"/>
      <c r="D984" s="227"/>
      <c r="J984" s="175"/>
    </row>
    <row r="985" spans="3:10" x14ac:dyDescent="0.2">
      <c r="C985" s="175"/>
      <c r="D985" s="227"/>
      <c r="J985" s="175"/>
    </row>
    <row r="986" spans="3:10" x14ac:dyDescent="0.2">
      <c r="C986" s="175"/>
      <c r="D986" s="227"/>
      <c r="J986" s="175"/>
    </row>
    <row r="987" spans="3:10" x14ac:dyDescent="0.2">
      <c r="C987" s="175"/>
      <c r="D987" s="227"/>
      <c r="J987" s="175"/>
    </row>
    <row r="988" spans="3:10" x14ac:dyDescent="0.2">
      <c r="C988" s="175"/>
      <c r="D988" s="227"/>
      <c r="J988" s="175"/>
    </row>
    <row r="989" spans="3:10" x14ac:dyDescent="0.2">
      <c r="C989" s="175"/>
      <c r="D989" s="227"/>
      <c r="J989" s="175"/>
    </row>
    <row r="990" spans="3:10" x14ac:dyDescent="0.2">
      <c r="C990" s="175"/>
      <c r="D990" s="227"/>
      <c r="J990" s="175"/>
    </row>
    <row r="991" spans="3:10" x14ac:dyDescent="0.2">
      <c r="C991" s="175"/>
      <c r="D991" s="227"/>
      <c r="J991" s="175"/>
    </row>
    <row r="992" spans="3:10" x14ac:dyDescent="0.2">
      <c r="C992" s="175"/>
      <c r="D992" s="227"/>
      <c r="J992" s="175"/>
    </row>
    <row r="993" spans="3:10" x14ac:dyDescent="0.2">
      <c r="C993" s="175"/>
      <c r="D993" s="227"/>
      <c r="J993" s="175"/>
    </row>
    <row r="994" spans="3:10" x14ac:dyDescent="0.2">
      <c r="C994" s="175"/>
      <c r="D994" s="227"/>
      <c r="J994" s="175"/>
    </row>
    <row r="995" spans="3:10" x14ac:dyDescent="0.2">
      <c r="C995" s="175"/>
      <c r="D995" s="227"/>
      <c r="J995" s="175"/>
    </row>
    <row r="996" spans="3:10" x14ac:dyDescent="0.2">
      <c r="C996" s="175"/>
      <c r="D996" s="227"/>
      <c r="J996" s="175"/>
    </row>
    <row r="997" spans="3:10" x14ac:dyDescent="0.2">
      <c r="C997" s="175"/>
      <c r="D997" s="227"/>
      <c r="J997" s="175"/>
    </row>
    <row r="998" spans="3:10" x14ac:dyDescent="0.2">
      <c r="C998" s="175"/>
      <c r="D998" s="227"/>
      <c r="J998" s="175"/>
    </row>
    <row r="999" spans="3:10" x14ac:dyDescent="0.2">
      <c r="C999" s="175"/>
      <c r="D999" s="227"/>
      <c r="J999" s="175"/>
    </row>
    <row r="1000" spans="3:10" x14ac:dyDescent="0.2">
      <c r="C1000" s="175"/>
      <c r="D1000" s="227"/>
      <c r="J1000" s="175"/>
    </row>
    <row r="1001" spans="3:10" x14ac:dyDescent="0.2">
      <c r="C1001" s="175"/>
      <c r="D1001" s="227"/>
      <c r="J1001" s="175"/>
    </row>
    <row r="1002" spans="3:10" x14ac:dyDescent="0.2">
      <c r="C1002" s="175"/>
      <c r="D1002" s="227"/>
      <c r="J1002" s="175"/>
    </row>
    <row r="1003" spans="3:10" x14ac:dyDescent="0.2">
      <c r="C1003" s="175"/>
      <c r="D1003" s="227"/>
      <c r="J1003" s="175"/>
    </row>
    <row r="1004" spans="3:10" x14ac:dyDescent="0.2">
      <c r="C1004" s="175"/>
      <c r="D1004" s="227"/>
      <c r="J1004" s="175"/>
    </row>
    <row r="1005" spans="3:10" x14ac:dyDescent="0.2">
      <c r="C1005" s="175"/>
      <c r="D1005" s="227"/>
      <c r="J1005" s="175"/>
    </row>
    <row r="1006" spans="3:10" x14ac:dyDescent="0.2">
      <c r="C1006" s="175"/>
      <c r="D1006" s="227"/>
      <c r="J1006" s="175"/>
    </row>
    <row r="1007" spans="3:10" x14ac:dyDescent="0.2">
      <c r="C1007" s="175"/>
      <c r="D1007" s="227"/>
      <c r="J1007" s="175"/>
    </row>
    <row r="1008" spans="3:10" x14ac:dyDescent="0.2">
      <c r="C1008" s="175"/>
      <c r="D1008" s="227"/>
      <c r="J1008" s="175"/>
    </row>
    <row r="1009" spans="3:10" x14ac:dyDescent="0.2">
      <c r="C1009" s="175"/>
      <c r="D1009" s="227"/>
      <c r="J1009" s="175"/>
    </row>
    <row r="1010" spans="3:10" x14ac:dyDescent="0.2">
      <c r="C1010" s="175"/>
      <c r="D1010" s="227"/>
      <c r="J1010" s="175"/>
    </row>
    <row r="1011" spans="3:10" x14ac:dyDescent="0.2">
      <c r="C1011" s="175"/>
      <c r="D1011" s="227"/>
      <c r="J1011" s="175"/>
    </row>
    <row r="1012" spans="3:10" x14ac:dyDescent="0.2">
      <c r="C1012" s="175"/>
      <c r="D1012" s="227"/>
      <c r="J1012" s="175"/>
    </row>
    <row r="1013" spans="3:10" x14ac:dyDescent="0.2">
      <c r="C1013" s="175"/>
      <c r="D1013" s="227"/>
      <c r="J1013" s="175"/>
    </row>
    <row r="1014" spans="3:10" x14ac:dyDescent="0.2">
      <c r="C1014" s="175"/>
      <c r="D1014" s="227"/>
      <c r="J1014" s="175"/>
    </row>
    <row r="1015" spans="3:10" x14ac:dyDescent="0.2">
      <c r="C1015" s="175"/>
      <c r="D1015" s="227"/>
      <c r="J1015" s="175"/>
    </row>
    <row r="1016" spans="3:10" x14ac:dyDescent="0.2">
      <c r="C1016" s="175"/>
      <c r="D1016" s="227"/>
      <c r="J1016" s="175"/>
    </row>
    <row r="1017" spans="3:10" x14ac:dyDescent="0.2">
      <c r="C1017" s="175"/>
      <c r="D1017" s="227"/>
      <c r="J1017" s="175"/>
    </row>
    <row r="1018" spans="3:10" x14ac:dyDescent="0.2">
      <c r="C1018" s="175"/>
      <c r="D1018" s="227"/>
      <c r="J1018" s="175"/>
    </row>
    <row r="1019" spans="3:10" x14ac:dyDescent="0.2">
      <c r="C1019" s="175"/>
      <c r="D1019" s="227"/>
      <c r="J1019" s="175"/>
    </row>
    <row r="1020" spans="3:10" x14ac:dyDescent="0.2">
      <c r="C1020" s="175"/>
      <c r="D1020" s="227"/>
      <c r="J1020" s="175"/>
    </row>
    <row r="1021" spans="3:10" x14ac:dyDescent="0.2">
      <c r="C1021" s="175"/>
      <c r="D1021" s="227"/>
      <c r="J1021" s="175"/>
    </row>
    <row r="1022" spans="3:10" x14ac:dyDescent="0.2">
      <c r="C1022" s="175"/>
      <c r="D1022" s="227"/>
      <c r="J1022" s="175"/>
    </row>
    <row r="1023" spans="3:10" x14ac:dyDescent="0.2">
      <c r="C1023" s="175"/>
      <c r="D1023" s="227"/>
      <c r="J1023" s="175"/>
    </row>
    <row r="1024" spans="3:10" x14ac:dyDescent="0.2">
      <c r="C1024" s="175"/>
      <c r="D1024" s="227"/>
      <c r="J1024" s="175"/>
    </row>
    <row r="1025" spans="3:10" x14ac:dyDescent="0.2">
      <c r="C1025" s="175"/>
      <c r="D1025" s="227"/>
      <c r="J1025" s="175"/>
    </row>
    <row r="1026" spans="3:10" x14ac:dyDescent="0.2">
      <c r="C1026" s="175"/>
      <c r="D1026" s="227"/>
      <c r="J1026" s="175"/>
    </row>
    <row r="1027" spans="3:10" x14ac:dyDescent="0.2">
      <c r="C1027" s="175"/>
      <c r="D1027" s="227"/>
      <c r="J1027" s="175"/>
    </row>
    <row r="1028" spans="3:10" x14ac:dyDescent="0.2">
      <c r="C1028" s="175"/>
      <c r="D1028" s="227"/>
      <c r="J1028" s="175"/>
    </row>
    <row r="1029" spans="3:10" x14ac:dyDescent="0.2">
      <c r="C1029" s="175"/>
      <c r="D1029" s="227"/>
      <c r="J1029" s="175"/>
    </row>
    <row r="1030" spans="3:10" x14ac:dyDescent="0.2">
      <c r="C1030" s="175"/>
      <c r="D1030" s="227"/>
      <c r="J1030" s="175"/>
    </row>
    <row r="1031" spans="3:10" x14ac:dyDescent="0.2">
      <c r="C1031" s="175"/>
      <c r="D1031" s="227"/>
      <c r="J1031" s="175"/>
    </row>
    <row r="1032" spans="3:10" x14ac:dyDescent="0.2">
      <c r="C1032" s="175"/>
      <c r="D1032" s="227"/>
      <c r="J1032" s="175"/>
    </row>
    <row r="1033" spans="3:10" x14ac:dyDescent="0.2">
      <c r="C1033" s="175"/>
      <c r="D1033" s="227"/>
      <c r="J1033" s="175"/>
    </row>
    <row r="1034" spans="3:10" x14ac:dyDescent="0.2">
      <c r="C1034" s="175"/>
      <c r="D1034" s="227"/>
      <c r="J1034" s="175"/>
    </row>
    <row r="1035" spans="3:10" x14ac:dyDescent="0.2">
      <c r="C1035" s="175"/>
      <c r="D1035" s="227"/>
      <c r="J1035" s="175"/>
    </row>
    <row r="1036" spans="3:10" x14ac:dyDescent="0.2">
      <c r="C1036" s="175"/>
      <c r="D1036" s="227"/>
      <c r="J1036" s="175"/>
    </row>
    <row r="1037" spans="3:10" x14ac:dyDescent="0.2">
      <c r="C1037" s="175"/>
      <c r="D1037" s="227"/>
      <c r="J1037" s="175"/>
    </row>
    <row r="1038" spans="3:10" x14ac:dyDescent="0.2">
      <c r="C1038" s="175"/>
      <c r="D1038" s="227"/>
      <c r="J1038" s="175"/>
    </row>
    <row r="1039" spans="3:10" x14ac:dyDescent="0.2">
      <c r="C1039" s="175"/>
      <c r="D1039" s="227"/>
      <c r="J1039" s="175"/>
    </row>
    <row r="1040" spans="3:10" x14ac:dyDescent="0.2">
      <c r="C1040" s="175"/>
      <c r="D1040" s="227"/>
      <c r="J1040" s="175"/>
    </row>
    <row r="1041" spans="3:10" x14ac:dyDescent="0.2">
      <c r="C1041" s="175"/>
      <c r="D1041" s="227"/>
      <c r="J1041" s="175"/>
    </row>
    <row r="1042" spans="3:10" x14ac:dyDescent="0.2">
      <c r="C1042" s="175"/>
      <c r="D1042" s="227"/>
      <c r="J1042" s="175"/>
    </row>
    <row r="1043" spans="3:10" x14ac:dyDescent="0.2">
      <c r="C1043" s="175"/>
      <c r="D1043" s="227"/>
      <c r="J1043" s="175"/>
    </row>
    <row r="1044" spans="3:10" x14ac:dyDescent="0.2">
      <c r="C1044" s="175"/>
      <c r="D1044" s="227"/>
      <c r="J1044" s="175"/>
    </row>
    <row r="1045" spans="3:10" x14ac:dyDescent="0.2">
      <c r="C1045" s="175"/>
      <c r="D1045" s="227"/>
      <c r="J1045" s="175"/>
    </row>
    <row r="1046" spans="3:10" x14ac:dyDescent="0.2">
      <c r="C1046" s="175"/>
      <c r="D1046" s="227"/>
      <c r="J1046" s="175"/>
    </row>
    <row r="1047" spans="3:10" x14ac:dyDescent="0.2">
      <c r="C1047" s="175"/>
      <c r="D1047" s="227"/>
      <c r="J1047" s="175"/>
    </row>
    <row r="1048" spans="3:10" x14ac:dyDescent="0.2">
      <c r="C1048" s="175"/>
      <c r="D1048" s="227"/>
      <c r="J1048" s="175"/>
    </row>
    <row r="1049" spans="3:10" x14ac:dyDescent="0.2">
      <c r="C1049" s="175"/>
      <c r="D1049" s="227"/>
      <c r="J1049" s="175"/>
    </row>
    <row r="1050" spans="3:10" x14ac:dyDescent="0.2">
      <c r="C1050" s="175"/>
      <c r="D1050" s="227"/>
      <c r="J1050" s="175"/>
    </row>
    <row r="1051" spans="3:10" x14ac:dyDescent="0.2">
      <c r="C1051" s="175"/>
      <c r="D1051" s="227"/>
      <c r="J1051" s="175"/>
    </row>
    <row r="1052" spans="3:10" x14ac:dyDescent="0.2">
      <c r="C1052" s="175"/>
      <c r="D1052" s="227"/>
      <c r="J1052" s="175"/>
    </row>
    <row r="1053" spans="3:10" x14ac:dyDescent="0.2">
      <c r="C1053" s="175"/>
      <c r="D1053" s="227"/>
      <c r="J1053" s="175"/>
    </row>
    <row r="1054" spans="3:10" x14ac:dyDescent="0.2">
      <c r="C1054" s="175"/>
      <c r="D1054" s="227"/>
      <c r="J1054" s="175"/>
    </row>
    <row r="1055" spans="3:10" x14ac:dyDescent="0.2">
      <c r="C1055" s="175"/>
      <c r="D1055" s="227"/>
      <c r="J1055" s="175"/>
    </row>
    <row r="1056" spans="3:10" x14ac:dyDescent="0.2">
      <c r="C1056" s="175"/>
      <c r="D1056" s="227"/>
      <c r="J1056" s="175"/>
    </row>
    <row r="1057" spans="3:10" x14ac:dyDescent="0.2">
      <c r="C1057" s="175"/>
      <c r="D1057" s="227"/>
      <c r="J1057" s="175"/>
    </row>
    <row r="1058" spans="3:10" x14ac:dyDescent="0.2">
      <c r="C1058" s="175"/>
      <c r="D1058" s="227"/>
      <c r="J1058" s="175"/>
    </row>
    <row r="1059" spans="3:10" x14ac:dyDescent="0.2">
      <c r="C1059" s="175"/>
      <c r="D1059" s="227"/>
      <c r="J1059" s="175"/>
    </row>
    <row r="1060" spans="3:10" x14ac:dyDescent="0.2">
      <c r="C1060" s="175"/>
      <c r="D1060" s="227"/>
      <c r="J1060" s="175"/>
    </row>
    <row r="1061" spans="3:10" x14ac:dyDescent="0.2">
      <c r="C1061" s="175"/>
      <c r="D1061" s="227"/>
      <c r="J1061" s="175"/>
    </row>
    <row r="1062" spans="3:10" x14ac:dyDescent="0.2">
      <c r="C1062" s="175"/>
      <c r="D1062" s="227"/>
      <c r="J1062" s="175"/>
    </row>
    <row r="1063" spans="3:10" x14ac:dyDescent="0.2">
      <c r="C1063" s="175"/>
      <c r="D1063" s="227"/>
      <c r="J1063" s="175"/>
    </row>
    <row r="1064" spans="3:10" x14ac:dyDescent="0.2">
      <c r="C1064" s="175"/>
      <c r="D1064" s="227"/>
      <c r="J1064" s="175"/>
    </row>
    <row r="1065" spans="3:10" x14ac:dyDescent="0.2">
      <c r="C1065" s="175"/>
      <c r="D1065" s="227"/>
      <c r="J1065" s="175"/>
    </row>
    <row r="1066" spans="3:10" x14ac:dyDescent="0.2">
      <c r="C1066" s="175"/>
      <c r="D1066" s="227"/>
      <c r="J1066" s="175"/>
    </row>
    <row r="1067" spans="3:10" x14ac:dyDescent="0.2">
      <c r="C1067" s="175"/>
      <c r="D1067" s="227"/>
      <c r="J1067" s="175"/>
    </row>
    <row r="1068" spans="3:10" x14ac:dyDescent="0.2">
      <c r="C1068" s="175"/>
      <c r="D1068" s="227"/>
      <c r="J1068" s="175"/>
    </row>
    <row r="1069" spans="3:10" x14ac:dyDescent="0.2">
      <c r="C1069" s="175"/>
      <c r="D1069" s="227"/>
      <c r="J1069" s="175"/>
    </row>
    <row r="1070" spans="3:10" x14ac:dyDescent="0.2">
      <c r="C1070" s="175"/>
      <c r="D1070" s="227"/>
      <c r="J1070" s="175"/>
    </row>
    <row r="1071" spans="3:10" x14ac:dyDescent="0.2">
      <c r="C1071" s="175"/>
      <c r="D1071" s="227"/>
      <c r="J1071" s="175"/>
    </row>
    <row r="1072" spans="3:10" x14ac:dyDescent="0.2">
      <c r="C1072" s="175"/>
      <c r="D1072" s="227"/>
      <c r="J1072" s="175"/>
    </row>
    <row r="1073" spans="3:10" x14ac:dyDescent="0.2">
      <c r="C1073" s="175"/>
      <c r="D1073" s="227"/>
      <c r="J1073" s="175"/>
    </row>
    <row r="1074" spans="3:10" x14ac:dyDescent="0.2">
      <c r="C1074" s="175"/>
      <c r="D1074" s="227"/>
      <c r="J1074" s="175"/>
    </row>
    <row r="1075" spans="3:10" x14ac:dyDescent="0.2">
      <c r="C1075" s="175"/>
      <c r="D1075" s="227"/>
      <c r="J1075" s="175"/>
    </row>
    <row r="1076" spans="3:10" x14ac:dyDescent="0.2">
      <c r="C1076" s="175"/>
      <c r="D1076" s="227"/>
      <c r="J1076" s="175"/>
    </row>
    <row r="1077" spans="3:10" x14ac:dyDescent="0.2">
      <c r="C1077" s="175"/>
      <c r="D1077" s="227"/>
      <c r="J1077" s="175"/>
    </row>
    <row r="1078" spans="3:10" x14ac:dyDescent="0.2">
      <c r="C1078" s="175"/>
      <c r="D1078" s="227"/>
      <c r="J1078" s="175"/>
    </row>
    <row r="1079" spans="3:10" x14ac:dyDescent="0.2">
      <c r="C1079" s="175"/>
      <c r="D1079" s="227"/>
      <c r="J1079" s="175"/>
    </row>
    <row r="1080" spans="3:10" x14ac:dyDescent="0.2">
      <c r="C1080" s="175"/>
      <c r="D1080" s="227"/>
      <c r="J1080" s="175"/>
    </row>
    <row r="1081" spans="3:10" x14ac:dyDescent="0.2">
      <c r="C1081" s="175"/>
      <c r="D1081" s="227"/>
      <c r="J1081" s="175"/>
    </row>
    <row r="1082" spans="3:10" x14ac:dyDescent="0.2">
      <c r="C1082" s="175"/>
      <c r="D1082" s="227"/>
      <c r="J1082" s="175"/>
    </row>
    <row r="1083" spans="3:10" x14ac:dyDescent="0.2">
      <c r="C1083" s="175"/>
      <c r="D1083" s="227"/>
      <c r="J1083" s="175"/>
    </row>
    <row r="1084" spans="3:10" x14ac:dyDescent="0.2">
      <c r="C1084" s="175"/>
      <c r="D1084" s="227"/>
      <c r="J1084" s="175"/>
    </row>
    <row r="1085" spans="3:10" x14ac:dyDescent="0.2">
      <c r="C1085" s="175"/>
      <c r="D1085" s="227"/>
      <c r="J1085" s="175"/>
    </row>
    <row r="1086" spans="3:10" x14ac:dyDescent="0.2">
      <c r="C1086" s="175"/>
      <c r="D1086" s="227"/>
      <c r="J1086" s="175"/>
    </row>
    <row r="1087" spans="3:10" x14ac:dyDescent="0.2">
      <c r="C1087" s="175"/>
      <c r="D1087" s="227"/>
      <c r="J1087" s="175"/>
    </row>
    <row r="1088" spans="3:10" x14ac:dyDescent="0.2">
      <c r="C1088" s="175"/>
      <c r="D1088" s="227"/>
      <c r="J1088" s="175"/>
    </row>
    <row r="1089" spans="3:10" x14ac:dyDescent="0.2">
      <c r="C1089" s="175"/>
      <c r="D1089" s="227"/>
      <c r="J1089" s="175"/>
    </row>
    <row r="1090" spans="3:10" x14ac:dyDescent="0.2">
      <c r="C1090" s="175"/>
      <c r="D1090" s="227"/>
      <c r="J1090" s="175"/>
    </row>
    <row r="1091" spans="3:10" x14ac:dyDescent="0.2">
      <c r="C1091" s="175"/>
      <c r="D1091" s="227"/>
      <c r="J1091" s="175"/>
    </row>
    <row r="1092" spans="3:10" x14ac:dyDescent="0.2">
      <c r="C1092" s="175"/>
      <c r="D1092" s="227"/>
      <c r="J1092" s="175"/>
    </row>
    <row r="1093" spans="3:10" x14ac:dyDescent="0.2">
      <c r="C1093" s="175"/>
      <c r="D1093" s="227"/>
      <c r="J1093" s="175"/>
    </row>
    <row r="1094" spans="3:10" x14ac:dyDescent="0.2">
      <c r="C1094" s="175"/>
      <c r="D1094" s="227"/>
      <c r="J1094" s="175"/>
    </row>
    <row r="1095" spans="3:10" x14ac:dyDescent="0.2">
      <c r="C1095" s="175"/>
      <c r="D1095" s="227"/>
      <c r="J1095" s="175"/>
    </row>
    <row r="1096" spans="3:10" x14ac:dyDescent="0.2">
      <c r="C1096" s="175"/>
      <c r="D1096" s="227"/>
      <c r="J1096" s="175"/>
    </row>
    <row r="1097" spans="3:10" x14ac:dyDescent="0.2">
      <c r="C1097" s="175"/>
      <c r="D1097" s="227"/>
      <c r="J1097" s="175"/>
    </row>
    <row r="1098" spans="3:10" x14ac:dyDescent="0.2">
      <c r="C1098" s="175"/>
      <c r="D1098" s="227"/>
      <c r="J1098" s="175"/>
    </row>
    <row r="1099" spans="3:10" x14ac:dyDescent="0.2">
      <c r="C1099" s="175"/>
      <c r="D1099" s="227"/>
      <c r="J1099" s="175"/>
    </row>
    <row r="1100" spans="3:10" x14ac:dyDescent="0.2">
      <c r="C1100" s="175"/>
      <c r="D1100" s="227"/>
      <c r="J1100" s="175"/>
    </row>
    <row r="1101" spans="3:10" x14ac:dyDescent="0.2">
      <c r="C1101" s="175"/>
      <c r="D1101" s="227"/>
      <c r="J1101" s="175"/>
    </row>
    <row r="1102" spans="3:10" x14ac:dyDescent="0.2">
      <c r="C1102" s="175"/>
      <c r="D1102" s="227"/>
      <c r="J1102" s="175"/>
    </row>
    <row r="1103" spans="3:10" x14ac:dyDescent="0.2">
      <c r="C1103" s="175"/>
      <c r="D1103" s="227"/>
      <c r="J1103" s="175"/>
    </row>
    <row r="1104" spans="3:10" x14ac:dyDescent="0.2">
      <c r="C1104" s="175"/>
      <c r="D1104" s="227"/>
      <c r="J1104" s="175"/>
    </row>
    <row r="1105" spans="3:10" x14ac:dyDescent="0.2">
      <c r="C1105" s="175"/>
      <c r="D1105" s="227"/>
      <c r="J1105" s="175"/>
    </row>
    <row r="1106" spans="3:10" x14ac:dyDescent="0.2">
      <c r="C1106" s="175"/>
      <c r="D1106" s="227"/>
      <c r="J1106" s="175"/>
    </row>
    <row r="1107" spans="3:10" x14ac:dyDescent="0.2">
      <c r="C1107" s="175"/>
      <c r="D1107" s="227"/>
      <c r="J1107" s="175"/>
    </row>
    <row r="1108" spans="3:10" x14ac:dyDescent="0.2">
      <c r="C1108" s="175"/>
      <c r="D1108" s="227"/>
      <c r="J1108" s="175"/>
    </row>
    <row r="1109" spans="3:10" x14ac:dyDescent="0.2">
      <c r="C1109" s="175"/>
      <c r="D1109" s="227"/>
      <c r="J1109" s="175"/>
    </row>
    <row r="1110" spans="3:10" x14ac:dyDescent="0.2">
      <c r="C1110" s="175"/>
      <c r="D1110" s="227"/>
      <c r="J1110" s="175"/>
    </row>
    <row r="1111" spans="3:10" x14ac:dyDescent="0.2">
      <c r="C1111" s="175"/>
      <c r="D1111" s="227"/>
      <c r="J1111" s="175"/>
    </row>
    <row r="1112" spans="3:10" x14ac:dyDescent="0.2">
      <c r="C1112" s="175"/>
      <c r="D1112" s="227"/>
      <c r="J1112" s="175"/>
    </row>
    <row r="1113" spans="3:10" x14ac:dyDescent="0.2">
      <c r="C1113" s="175"/>
      <c r="D1113" s="227"/>
      <c r="J1113" s="175"/>
    </row>
    <row r="1114" spans="3:10" x14ac:dyDescent="0.2">
      <c r="C1114" s="175"/>
      <c r="D1114" s="227"/>
      <c r="J1114" s="175"/>
    </row>
    <row r="1115" spans="3:10" x14ac:dyDescent="0.2">
      <c r="C1115" s="175"/>
      <c r="D1115" s="227"/>
      <c r="J1115" s="175"/>
    </row>
    <row r="1116" spans="3:10" x14ac:dyDescent="0.2">
      <c r="C1116" s="175"/>
      <c r="D1116" s="227"/>
      <c r="J1116" s="175"/>
    </row>
    <row r="1117" spans="3:10" x14ac:dyDescent="0.2">
      <c r="C1117" s="175"/>
      <c r="D1117" s="227"/>
      <c r="J1117" s="175"/>
    </row>
    <row r="1118" spans="3:10" x14ac:dyDescent="0.2">
      <c r="C1118" s="175"/>
      <c r="D1118" s="227"/>
      <c r="J1118" s="175"/>
    </row>
    <row r="1119" spans="3:10" x14ac:dyDescent="0.2">
      <c r="C1119" s="175"/>
      <c r="D1119" s="227"/>
      <c r="J1119" s="175"/>
    </row>
    <row r="1120" spans="3:10" x14ac:dyDescent="0.2">
      <c r="C1120" s="175"/>
      <c r="D1120" s="227"/>
      <c r="J1120" s="175"/>
    </row>
    <row r="1121" spans="3:10" x14ac:dyDescent="0.2">
      <c r="C1121" s="175"/>
      <c r="D1121" s="227"/>
      <c r="J1121" s="175"/>
    </row>
    <row r="1122" spans="3:10" x14ac:dyDescent="0.2">
      <c r="C1122" s="175"/>
      <c r="D1122" s="227"/>
      <c r="J1122" s="175"/>
    </row>
    <row r="1123" spans="3:10" x14ac:dyDescent="0.2">
      <c r="C1123" s="175"/>
      <c r="D1123" s="227"/>
      <c r="J1123" s="175"/>
    </row>
    <row r="1124" spans="3:10" x14ac:dyDescent="0.2">
      <c r="C1124" s="175"/>
      <c r="D1124" s="227"/>
      <c r="J1124" s="175"/>
    </row>
    <row r="1125" spans="3:10" x14ac:dyDescent="0.2">
      <c r="C1125" s="175"/>
      <c r="D1125" s="227"/>
      <c r="J1125" s="175"/>
    </row>
    <row r="1126" spans="3:10" x14ac:dyDescent="0.2">
      <c r="C1126" s="175"/>
      <c r="D1126" s="227"/>
      <c r="J1126" s="175"/>
    </row>
    <row r="1127" spans="3:10" x14ac:dyDescent="0.2">
      <c r="C1127" s="175"/>
      <c r="D1127" s="227"/>
      <c r="J1127" s="175"/>
    </row>
    <row r="1128" spans="3:10" x14ac:dyDescent="0.2">
      <c r="C1128" s="175"/>
      <c r="D1128" s="227"/>
      <c r="J1128" s="175"/>
    </row>
    <row r="1129" spans="3:10" x14ac:dyDescent="0.2">
      <c r="C1129" s="175"/>
      <c r="D1129" s="227"/>
      <c r="J1129" s="175"/>
    </row>
    <row r="1130" spans="3:10" x14ac:dyDescent="0.2">
      <c r="C1130" s="175"/>
      <c r="D1130" s="227"/>
      <c r="J1130" s="175"/>
    </row>
    <row r="1131" spans="3:10" x14ac:dyDescent="0.2">
      <c r="C1131" s="175"/>
      <c r="D1131" s="227"/>
      <c r="J1131" s="175"/>
    </row>
    <row r="1132" spans="3:10" x14ac:dyDescent="0.2">
      <c r="C1132" s="175"/>
      <c r="D1132" s="227"/>
      <c r="J1132" s="175"/>
    </row>
    <row r="1133" spans="3:10" x14ac:dyDescent="0.2">
      <c r="C1133" s="175"/>
      <c r="D1133" s="227"/>
      <c r="J1133" s="175"/>
    </row>
    <row r="1134" spans="3:10" x14ac:dyDescent="0.2">
      <c r="C1134" s="175"/>
      <c r="D1134" s="227"/>
      <c r="J1134" s="175"/>
    </row>
    <row r="1135" spans="3:10" x14ac:dyDescent="0.2">
      <c r="C1135" s="175"/>
      <c r="D1135" s="227"/>
      <c r="J1135" s="175"/>
    </row>
    <row r="1136" spans="3:10" x14ac:dyDescent="0.2">
      <c r="C1136" s="175"/>
      <c r="D1136" s="227"/>
      <c r="J1136" s="175"/>
    </row>
    <row r="1137" spans="3:10" x14ac:dyDescent="0.2">
      <c r="C1137" s="175"/>
      <c r="D1137" s="227"/>
      <c r="J1137" s="175"/>
    </row>
    <row r="1138" spans="3:10" x14ac:dyDescent="0.2">
      <c r="C1138" s="175"/>
      <c r="D1138" s="227"/>
      <c r="J1138" s="175"/>
    </row>
    <row r="1139" spans="3:10" x14ac:dyDescent="0.2">
      <c r="C1139" s="175"/>
      <c r="D1139" s="227"/>
      <c r="J1139" s="175"/>
    </row>
    <row r="1140" spans="3:10" x14ac:dyDescent="0.2">
      <c r="C1140" s="175"/>
      <c r="D1140" s="227"/>
      <c r="J1140" s="175"/>
    </row>
    <row r="1141" spans="3:10" x14ac:dyDescent="0.2">
      <c r="C1141" s="175"/>
      <c r="D1141" s="227"/>
      <c r="J1141" s="175"/>
    </row>
    <row r="1142" spans="3:10" x14ac:dyDescent="0.2">
      <c r="C1142" s="175"/>
      <c r="D1142" s="227"/>
      <c r="J1142" s="175"/>
    </row>
    <row r="1143" spans="3:10" x14ac:dyDescent="0.2">
      <c r="C1143" s="175"/>
      <c r="D1143" s="227"/>
      <c r="J1143" s="175"/>
    </row>
    <row r="1144" spans="3:10" x14ac:dyDescent="0.2">
      <c r="C1144" s="175"/>
      <c r="D1144" s="227"/>
      <c r="J1144" s="175"/>
    </row>
    <row r="1145" spans="3:10" x14ac:dyDescent="0.2">
      <c r="C1145" s="175"/>
      <c r="D1145" s="227"/>
      <c r="J1145" s="175"/>
    </row>
    <row r="1146" spans="3:10" x14ac:dyDescent="0.2">
      <c r="C1146" s="175"/>
      <c r="D1146" s="227"/>
      <c r="J1146" s="175"/>
    </row>
    <row r="1147" spans="3:10" x14ac:dyDescent="0.2">
      <c r="C1147" s="175"/>
      <c r="D1147" s="227"/>
      <c r="J1147" s="175"/>
    </row>
    <row r="1148" spans="3:10" x14ac:dyDescent="0.2">
      <c r="C1148" s="175"/>
      <c r="D1148" s="227"/>
      <c r="J1148" s="175"/>
    </row>
    <row r="1149" spans="3:10" x14ac:dyDescent="0.2">
      <c r="C1149" s="175"/>
      <c r="D1149" s="227"/>
      <c r="J1149" s="175"/>
    </row>
    <row r="1150" spans="3:10" x14ac:dyDescent="0.2">
      <c r="C1150" s="175"/>
      <c r="D1150" s="227"/>
      <c r="J1150" s="175"/>
    </row>
    <row r="1151" spans="3:10" x14ac:dyDescent="0.2">
      <c r="C1151" s="175"/>
      <c r="D1151" s="227"/>
      <c r="J1151" s="175"/>
    </row>
    <row r="1152" spans="3:10" x14ac:dyDescent="0.2">
      <c r="C1152" s="175"/>
      <c r="D1152" s="227"/>
      <c r="J1152" s="175"/>
    </row>
    <row r="1153" spans="3:10" x14ac:dyDescent="0.2">
      <c r="C1153" s="175"/>
      <c r="D1153" s="227"/>
      <c r="J1153" s="175"/>
    </row>
    <row r="1154" spans="3:10" x14ac:dyDescent="0.2">
      <c r="C1154" s="175"/>
      <c r="D1154" s="227"/>
      <c r="J1154" s="175"/>
    </row>
    <row r="1155" spans="3:10" x14ac:dyDescent="0.2">
      <c r="C1155" s="175"/>
      <c r="D1155" s="227"/>
      <c r="J1155" s="175"/>
    </row>
    <row r="1156" spans="3:10" x14ac:dyDescent="0.2">
      <c r="C1156" s="175"/>
      <c r="D1156" s="227"/>
      <c r="J1156" s="175"/>
    </row>
    <row r="1157" spans="3:10" x14ac:dyDescent="0.2">
      <c r="C1157" s="175"/>
      <c r="D1157" s="227"/>
      <c r="J1157" s="175"/>
    </row>
    <row r="1158" spans="3:10" x14ac:dyDescent="0.2">
      <c r="C1158" s="175"/>
      <c r="D1158" s="227"/>
      <c r="J1158" s="175"/>
    </row>
    <row r="1159" spans="3:10" x14ac:dyDescent="0.2">
      <c r="C1159" s="175"/>
      <c r="D1159" s="227"/>
      <c r="J1159" s="175"/>
    </row>
    <row r="1160" spans="3:10" x14ac:dyDescent="0.2">
      <c r="C1160" s="175"/>
      <c r="D1160" s="227"/>
      <c r="J1160" s="175"/>
    </row>
    <row r="1161" spans="3:10" x14ac:dyDescent="0.2">
      <c r="C1161" s="175"/>
      <c r="D1161" s="227"/>
      <c r="J1161" s="175"/>
    </row>
    <row r="1162" spans="3:10" x14ac:dyDescent="0.2">
      <c r="C1162" s="175"/>
      <c r="D1162" s="227"/>
      <c r="J1162" s="175"/>
    </row>
    <row r="1163" spans="3:10" x14ac:dyDescent="0.2">
      <c r="C1163" s="175"/>
      <c r="D1163" s="227"/>
      <c r="J1163" s="175"/>
    </row>
    <row r="1164" spans="3:10" x14ac:dyDescent="0.2">
      <c r="C1164" s="175"/>
      <c r="D1164" s="227"/>
      <c r="J1164" s="175"/>
    </row>
    <row r="1165" spans="3:10" x14ac:dyDescent="0.2">
      <c r="C1165" s="175"/>
      <c r="D1165" s="227"/>
      <c r="J1165" s="175"/>
    </row>
    <row r="1166" spans="3:10" x14ac:dyDescent="0.2">
      <c r="C1166" s="175"/>
      <c r="D1166" s="227"/>
      <c r="J1166" s="175"/>
    </row>
    <row r="1167" spans="3:10" x14ac:dyDescent="0.2">
      <c r="C1167" s="175"/>
      <c r="D1167" s="227"/>
      <c r="J1167" s="175"/>
    </row>
    <row r="1168" spans="3:10" x14ac:dyDescent="0.2">
      <c r="C1168" s="175"/>
      <c r="D1168" s="227"/>
      <c r="J1168" s="175"/>
    </row>
    <row r="1169" spans="3:10" x14ac:dyDescent="0.2">
      <c r="C1169" s="175"/>
      <c r="D1169" s="227"/>
      <c r="J1169" s="175"/>
    </row>
    <row r="1170" spans="3:10" x14ac:dyDescent="0.2">
      <c r="C1170" s="175"/>
      <c r="D1170" s="227"/>
      <c r="J1170" s="175"/>
    </row>
    <row r="1171" spans="3:10" x14ac:dyDescent="0.2">
      <c r="C1171" s="175"/>
      <c r="D1171" s="227"/>
      <c r="J1171" s="175"/>
    </row>
    <row r="1172" spans="3:10" x14ac:dyDescent="0.2">
      <c r="C1172" s="175"/>
      <c r="D1172" s="227"/>
      <c r="J1172" s="175"/>
    </row>
    <row r="1173" spans="3:10" x14ac:dyDescent="0.2">
      <c r="C1173" s="175"/>
      <c r="D1173" s="227"/>
      <c r="J1173" s="175"/>
    </row>
    <row r="1174" spans="3:10" x14ac:dyDescent="0.2">
      <c r="C1174" s="175"/>
      <c r="D1174" s="227"/>
      <c r="J1174" s="175"/>
    </row>
    <row r="1175" spans="3:10" x14ac:dyDescent="0.2">
      <c r="C1175" s="175"/>
      <c r="D1175" s="227"/>
      <c r="J1175" s="175"/>
    </row>
    <row r="1176" spans="3:10" x14ac:dyDescent="0.2">
      <c r="C1176" s="175"/>
      <c r="D1176" s="227"/>
      <c r="J1176" s="175"/>
    </row>
    <row r="1177" spans="3:10" x14ac:dyDescent="0.2">
      <c r="C1177" s="175"/>
      <c r="D1177" s="227"/>
      <c r="J1177" s="175"/>
    </row>
    <row r="1178" spans="3:10" x14ac:dyDescent="0.2">
      <c r="C1178" s="175"/>
      <c r="D1178" s="227"/>
      <c r="J1178" s="175"/>
    </row>
    <row r="1179" spans="3:10" x14ac:dyDescent="0.2">
      <c r="C1179" s="175"/>
      <c r="D1179" s="227"/>
      <c r="J1179" s="175"/>
    </row>
    <row r="1180" spans="3:10" x14ac:dyDescent="0.2">
      <c r="C1180" s="175"/>
      <c r="D1180" s="227"/>
      <c r="J1180" s="175"/>
    </row>
    <row r="1181" spans="3:10" x14ac:dyDescent="0.2">
      <c r="C1181" s="175"/>
      <c r="D1181" s="227"/>
      <c r="J1181" s="175"/>
    </row>
    <row r="1182" spans="3:10" x14ac:dyDescent="0.2">
      <c r="C1182" s="175"/>
      <c r="D1182" s="227"/>
      <c r="J1182" s="175"/>
    </row>
    <row r="1183" spans="3:10" x14ac:dyDescent="0.2">
      <c r="C1183" s="175"/>
      <c r="D1183" s="227"/>
      <c r="J1183" s="175"/>
    </row>
    <row r="1184" spans="3:10" x14ac:dyDescent="0.2">
      <c r="C1184" s="175"/>
      <c r="D1184" s="227"/>
      <c r="J1184" s="175"/>
    </row>
    <row r="1185" spans="3:10" x14ac:dyDescent="0.2">
      <c r="C1185" s="175"/>
      <c r="D1185" s="227"/>
      <c r="J1185" s="175"/>
    </row>
    <row r="1186" spans="3:10" x14ac:dyDescent="0.2">
      <c r="C1186" s="175"/>
      <c r="D1186" s="227"/>
      <c r="J1186" s="175"/>
    </row>
    <row r="1187" spans="3:10" x14ac:dyDescent="0.2">
      <c r="C1187" s="175"/>
      <c r="D1187" s="227"/>
      <c r="J1187" s="175"/>
    </row>
    <row r="1188" spans="3:10" x14ac:dyDescent="0.2">
      <c r="C1188" s="175"/>
      <c r="D1188" s="227"/>
      <c r="J1188" s="175"/>
    </row>
    <row r="1189" spans="3:10" x14ac:dyDescent="0.2">
      <c r="C1189" s="175"/>
      <c r="D1189" s="227"/>
      <c r="J1189" s="175"/>
    </row>
    <row r="1190" spans="3:10" x14ac:dyDescent="0.2">
      <c r="C1190" s="175"/>
      <c r="D1190" s="227"/>
      <c r="J1190" s="175"/>
    </row>
    <row r="1191" spans="3:10" x14ac:dyDescent="0.2">
      <c r="C1191" s="175"/>
      <c r="D1191" s="227"/>
      <c r="J1191" s="175"/>
    </row>
    <row r="1192" spans="3:10" x14ac:dyDescent="0.2">
      <c r="C1192" s="175"/>
      <c r="D1192" s="227"/>
      <c r="J1192" s="175"/>
    </row>
    <row r="1193" spans="3:10" x14ac:dyDescent="0.2">
      <c r="C1193" s="175"/>
      <c r="D1193" s="227"/>
      <c r="J1193" s="175"/>
    </row>
    <row r="1194" spans="3:10" x14ac:dyDescent="0.2">
      <c r="C1194" s="175"/>
      <c r="D1194" s="227"/>
      <c r="J1194" s="175"/>
    </row>
    <row r="1195" spans="3:10" x14ac:dyDescent="0.2">
      <c r="C1195" s="175"/>
      <c r="D1195" s="227"/>
      <c r="J1195" s="175"/>
    </row>
    <row r="1196" spans="3:10" x14ac:dyDescent="0.2">
      <c r="C1196" s="175"/>
      <c r="D1196" s="227"/>
      <c r="J1196" s="175"/>
    </row>
    <row r="1197" spans="3:10" x14ac:dyDescent="0.2">
      <c r="C1197" s="175"/>
      <c r="D1197" s="227"/>
      <c r="J1197" s="175"/>
    </row>
    <row r="1198" spans="3:10" x14ac:dyDescent="0.2">
      <c r="C1198" s="175"/>
      <c r="D1198" s="227"/>
      <c r="J1198" s="175"/>
    </row>
    <row r="1199" spans="3:10" x14ac:dyDescent="0.2">
      <c r="C1199" s="175"/>
      <c r="D1199" s="227"/>
      <c r="J1199" s="175"/>
    </row>
    <row r="1200" spans="3:10" x14ac:dyDescent="0.2">
      <c r="C1200" s="175"/>
      <c r="D1200" s="227"/>
      <c r="J1200" s="175"/>
    </row>
    <row r="1201" spans="3:10" x14ac:dyDescent="0.2">
      <c r="C1201" s="175"/>
      <c r="D1201" s="227"/>
      <c r="J1201" s="175"/>
    </row>
    <row r="1202" spans="3:10" x14ac:dyDescent="0.2">
      <c r="C1202" s="175"/>
      <c r="D1202" s="227"/>
      <c r="J1202" s="175"/>
    </row>
    <row r="1203" spans="3:10" x14ac:dyDescent="0.2">
      <c r="C1203" s="175"/>
      <c r="D1203" s="227"/>
      <c r="J1203" s="175"/>
    </row>
    <row r="1204" spans="3:10" x14ac:dyDescent="0.2">
      <c r="C1204" s="175"/>
      <c r="D1204" s="227"/>
      <c r="J1204" s="175"/>
    </row>
    <row r="1205" spans="3:10" x14ac:dyDescent="0.2">
      <c r="C1205" s="175"/>
      <c r="D1205" s="227"/>
      <c r="J1205" s="175"/>
    </row>
    <row r="1206" spans="3:10" x14ac:dyDescent="0.2">
      <c r="C1206" s="175"/>
      <c r="D1206" s="227"/>
      <c r="J1206" s="175"/>
    </row>
    <row r="1207" spans="3:10" x14ac:dyDescent="0.2">
      <c r="C1207" s="175"/>
      <c r="D1207" s="227"/>
      <c r="J1207" s="175"/>
    </row>
    <row r="1208" spans="3:10" x14ac:dyDescent="0.2">
      <c r="C1208" s="175"/>
      <c r="D1208" s="227"/>
      <c r="J1208" s="175"/>
    </row>
    <row r="1209" spans="3:10" x14ac:dyDescent="0.2">
      <c r="C1209" s="175"/>
      <c r="D1209" s="227"/>
      <c r="J1209" s="175"/>
    </row>
    <row r="1210" spans="3:10" x14ac:dyDescent="0.2">
      <c r="C1210" s="175"/>
      <c r="D1210" s="227"/>
      <c r="J1210" s="175"/>
    </row>
    <row r="1211" spans="3:10" x14ac:dyDescent="0.2">
      <c r="C1211" s="175"/>
      <c r="D1211" s="227"/>
      <c r="J1211" s="175"/>
    </row>
    <row r="1212" spans="3:10" x14ac:dyDescent="0.2">
      <c r="C1212" s="175"/>
      <c r="D1212" s="227"/>
      <c r="J1212" s="175"/>
    </row>
    <row r="1213" spans="3:10" x14ac:dyDescent="0.2">
      <c r="C1213" s="175"/>
      <c r="D1213" s="227"/>
      <c r="J1213" s="175"/>
    </row>
    <row r="1214" spans="3:10" x14ac:dyDescent="0.2">
      <c r="C1214" s="175"/>
      <c r="D1214" s="227"/>
      <c r="J1214" s="175"/>
    </row>
    <row r="1215" spans="3:10" x14ac:dyDescent="0.2">
      <c r="C1215" s="175"/>
      <c r="D1215" s="227"/>
      <c r="J1215" s="175"/>
    </row>
    <row r="1216" spans="3:10" x14ac:dyDescent="0.2">
      <c r="C1216" s="175"/>
      <c r="D1216" s="227"/>
      <c r="J1216" s="175"/>
    </row>
    <row r="1217" spans="3:10" x14ac:dyDescent="0.2">
      <c r="C1217" s="175"/>
      <c r="D1217" s="227"/>
      <c r="J1217" s="175"/>
    </row>
    <row r="1218" spans="3:10" x14ac:dyDescent="0.2">
      <c r="C1218" s="175"/>
      <c r="D1218" s="227"/>
      <c r="J1218" s="175"/>
    </row>
    <row r="1219" spans="3:10" x14ac:dyDescent="0.2">
      <c r="C1219" s="175"/>
      <c r="D1219" s="227"/>
      <c r="J1219" s="175"/>
    </row>
    <row r="1220" spans="3:10" x14ac:dyDescent="0.2">
      <c r="C1220" s="175"/>
      <c r="D1220" s="227"/>
      <c r="J1220" s="175"/>
    </row>
    <row r="1221" spans="3:10" x14ac:dyDescent="0.2">
      <c r="C1221" s="175"/>
      <c r="D1221" s="227"/>
      <c r="J1221" s="175"/>
    </row>
    <row r="1222" spans="3:10" x14ac:dyDescent="0.2">
      <c r="C1222" s="175"/>
      <c r="D1222" s="227"/>
      <c r="J1222" s="175"/>
    </row>
    <row r="1223" spans="3:10" x14ac:dyDescent="0.2">
      <c r="C1223" s="175"/>
      <c r="D1223" s="227"/>
      <c r="J1223" s="175"/>
    </row>
    <row r="1224" spans="3:10" x14ac:dyDescent="0.2">
      <c r="C1224" s="175"/>
      <c r="D1224" s="227"/>
      <c r="J1224" s="175"/>
    </row>
    <row r="1225" spans="3:10" x14ac:dyDescent="0.2">
      <c r="C1225" s="175"/>
      <c r="D1225" s="227"/>
      <c r="J1225" s="175"/>
    </row>
    <row r="1226" spans="3:10" x14ac:dyDescent="0.2">
      <c r="C1226" s="175"/>
      <c r="D1226" s="227"/>
      <c r="J1226" s="175"/>
    </row>
    <row r="1227" spans="3:10" x14ac:dyDescent="0.2">
      <c r="C1227" s="175"/>
      <c r="D1227" s="227"/>
      <c r="J1227" s="175"/>
    </row>
    <row r="1228" spans="3:10" x14ac:dyDescent="0.2">
      <c r="C1228" s="175"/>
      <c r="D1228" s="227"/>
      <c r="J1228" s="175"/>
    </row>
    <row r="1229" spans="3:10" x14ac:dyDescent="0.2">
      <c r="C1229" s="175"/>
      <c r="D1229" s="227"/>
      <c r="J1229" s="175"/>
    </row>
    <row r="1230" spans="3:10" x14ac:dyDescent="0.2">
      <c r="C1230" s="175"/>
      <c r="D1230" s="227"/>
      <c r="J1230" s="175"/>
    </row>
    <row r="1231" spans="3:10" x14ac:dyDescent="0.2">
      <c r="C1231" s="175"/>
      <c r="D1231" s="227"/>
      <c r="J1231" s="175"/>
    </row>
    <row r="1232" spans="3:10" x14ac:dyDescent="0.2">
      <c r="C1232" s="175"/>
      <c r="D1232" s="227"/>
      <c r="J1232" s="175"/>
    </row>
    <row r="1233" spans="3:10" x14ac:dyDescent="0.2">
      <c r="C1233" s="175"/>
      <c r="D1233" s="227"/>
      <c r="J1233" s="175"/>
    </row>
    <row r="1234" spans="3:10" x14ac:dyDescent="0.2">
      <c r="C1234" s="175"/>
      <c r="D1234" s="227"/>
      <c r="J1234" s="175"/>
    </row>
    <row r="1235" spans="3:10" x14ac:dyDescent="0.2">
      <c r="C1235" s="175"/>
      <c r="D1235" s="227"/>
      <c r="J1235" s="175"/>
    </row>
    <row r="1236" spans="3:10" x14ac:dyDescent="0.2">
      <c r="C1236" s="175"/>
      <c r="D1236" s="227"/>
      <c r="J1236" s="175"/>
    </row>
    <row r="1237" spans="3:10" x14ac:dyDescent="0.2">
      <c r="C1237" s="175"/>
      <c r="D1237" s="227"/>
      <c r="J1237" s="175"/>
    </row>
    <row r="1238" spans="3:10" x14ac:dyDescent="0.2">
      <c r="C1238" s="175"/>
      <c r="D1238" s="227"/>
      <c r="J1238" s="175"/>
    </row>
    <row r="1239" spans="3:10" x14ac:dyDescent="0.2">
      <c r="C1239" s="175"/>
      <c r="D1239" s="227"/>
      <c r="J1239" s="175"/>
    </row>
    <row r="1240" spans="3:10" x14ac:dyDescent="0.2">
      <c r="C1240" s="175"/>
      <c r="D1240" s="227"/>
      <c r="J1240" s="175"/>
    </row>
    <row r="1241" spans="3:10" x14ac:dyDescent="0.2">
      <c r="C1241" s="175"/>
      <c r="D1241" s="227"/>
      <c r="J1241" s="175"/>
    </row>
    <row r="1242" spans="3:10" x14ac:dyDescent="0.2">
      <c r="C1242" s="175"/>
      <c r="D1242" s="227"/>
      <c r="J1242" s="175"/>
    </row>
    <row r="1243" spans="3:10" x14ac:dyDescent="0.2">
      <c r="C1243" s="175"/>
      <c r="D1243" s="227"/>
      <c r="J1243" s="175"/>
    </row>
    <row r="1244" spans="3:10" x14ac:dyDescent="0.2">
      <c r="C1244" s="175"/>
      <c r="D1244" s="227"/>
      <c r="J1244" s="175"/>
    </row>
    <row r="1245" spans="3:10" x14ac:dyDescent="0.2">
      <c r="C1245" s="175"/>
      <c r="D1245" s="227"/>
      <c r="J1245" s="175"/>
    </row>
    <row r="1246" spans="3:10" x14ac:dyDescent="0.2">
      <c r="C1246" s="175"/>
      <c r="D1246" s="227"/>
      <c r="J1246" s="175"/>
    </row>
    <row r="1247" spans="3:10" x14ac:dyDescent="0.2">
      <c r="C1247" s="175"/>
      <c r="D1247" s="227"/>
      <c r="J1247" s="175"/>
    </row>
    <row r="1248" spans="3:10" x14ac:dyDescent="0.2">
      <c r="C1248" s="175"/>
      <c r="D1248" s="227"/>
      <c r="J1248" s="175"/>
    </row>
    <row r="1249" spans="3:10" x14ac:dyDescent="0.2">
      <c r="C1249" s="175"/>
      <c r="D1249" s="227"/>
      <c r="J1249" s="175"/>
    </row>
    <row r="1250" spans="3:10" x14ac:dyDescent="0.2">
      <c r="C1250" s="175"/>
      <c r="D1250" s="227"/>
      <c r="J1250" s="175"/>
    </row>
    <row r="1251" spans="3:10" x14ac:dyDescent="0.2">
      <c r="C1251" s="175"/>
      <c r="D1251" s="227"/>
      <c r="J1251" s="175"/>
    </row>
    <row r="1252" spans="3:10" x14ac:dyDescent="0.2">
      <c r="C1252" s="175"/>
      <c r="D1252" s="227"/>
      <c r="J1252" s="175"/>
    </row>
    <row r="1253" spans="3:10" x14ac:dyDescent="0.2">
      <c r="C1253" s="175"/>
      <c r="D1253" s="227"/>
      <c r="J1253" s="175"/>
    </row>
    <row r="1254" spans="3:10" x14ac:dyDescent="0.2">
      <c r="C1254" s="175"/>
      <c r="D1254" s="227"/>
      <c r="J1254" s="175"/>
    </row>
    <row r="1255" spans="3:10" x14ac:dyDescent="0.2">
      <c r="C1255" s="175"/>
      <c r="D1255" s="227"/>
      <c r="J1255" s="175"/>
    </row>
    <row r="1256" spans="3:10" x14ac:dyDescent="0.2">
      <c r="C1256" s="175"/>
      <c r="D1256" s="227"/>
      <c r="J1256" s="175"/>
    </row>
    <row r="1257" spans="3:10" x14ac:dyDescent="0.2">
      <c r="C1257" s="175"/>
      <c r="D1257" s="227"/>
      <c r="J1257" s="175"/>
    </row>
    <row r="1258" spans="3:10" x14ac:dyDescent="0.2">
      <c r="C1258" s="175"/>
      <c r="D1258" s="227"/>
      <c r="J1258" s="175"/>
    </row>
    <row r="1259" spans="3:10" x14ac:dyDescent="0.2">
      <c r="C1259" s="175"/>
      <c r="D1259" s="227"/>
      <c r="J1259" s="175"/>
    </row>
    <row r="1260" spans="3:10" x14ac:dyDescent="0.2">
      <c r="C1260" s="175"/>
      <c r="D1260" s="227"/>
      <c r="J1260" s="175"/>
    </row>
    <row r="1261" spans="3:10" x14ac:dyDescent="0.2">
      <c r="C1261" s="175"/>
      <c r="D1261" s="227"/>
      <c r="J1261" s="175"/>
    </row>
    <row r="1262" spans="3:10" x14ac:dyDescent="0.2">
      <c r="C1262" s="175"/>
      <c r="D1262" s="227"/>
      <c r="J1262" s="175"/>
    </row>
    <row r="1263" spans="3:10" x14ac:dyDescent="0.2">
      <c r="C1263" s="175"/>
      <c r="D1263" s="227"/>
      <c r="J1263" s="175"/>
    </row>
    <row r="1264" spans="3:10" x14ac:dyDescent="0.2">
      <c r="C1264" s="175"/>
      <c r="D1264" s="227"/>
      <c r="J1264" s="175"/>
    </row>
    <row r="1265" spans="3:10" x14ac:dyDescent="0.2">
      <c r="C1265" s="175"/>
      <c r="D1265" s="227"/>
      <c r="J1265" s="175"/>
    </row>
    <row r="1266" spans="3:10" x14ac:dyDescent="0.2">
      <c r="C1266" s="175"/>
      <c r="D1266" s="227"/>
      <c r="J1266" s="175"/>
    </row>
    <row r="1267" spans="3:10" x14ac:dyDescent="0.2">
      <c r="C1267" s="175"/>
      <c r="D1267" s="227"/>
      <c r="J1267" s="175"/>
    </row>
    <row r="1268" spans="3:10" x14ac:dyDescent="0.2">
      <c r="C1268" s="175"/>
      <c r="D1268" s="227"/>
      <c r="J1268" s="175"/>
    </row>
    <row r="1269" spans="3:10" x14ac:dyDescent="0.2">
      <c r="C1269" s="175"/>
      <c r="D1269" s="227"/>
      <c r="J1269" s="175"/>
    </row>
    <row r="1270" spans="3:10" x14ac:dyDescent="0.2">
      <c r="C1270" s="175"/>
      <c r="D1270" s="227"/>
      <c r="J1270" s="175"/>
    </row>
    <row r="1271" spans="3:10" x14ac:dyDescent="0.2">
      <c r="C1271" s="175"/>
      <c r="D1271" s="227"/>
      <c r="J1271" s="175"/>
    </row>
    <row r="1272" spans="3:10" x14ac:dyDescent="0.2">
      <c r="C1272" s="175"/>
      <c r="D1272" s="227"/>
      <c r="J1272" s="175"/>
    </row>
    <row r="1273" spans="3:10" x14ac:dyDescent="0.2">
      <c r="C1273" s="175"/>
      <c r="D1273" s="227"/>
      <c r="J1273" s="175"/>
    </row>
    <row r="1274" spans="3:10" x14ac:dyDescent="0.2">
      <c r="C1274" s="175"/>
      <c r="D1274" s="227"/>
      <c r="J1274" s="175"/>
    </row>
    <row r="1275" spans="3:10" x14ac:dyDescent="0.2">
      <c r="C1275" s="175"/>
      <c r="D1275" s="227"/>
      <c r="J1275" s="175"/>
    </row>
    <row r="1276" spans="3:10" x14ac:dyDescent="0.2">
      <c r="C1276" s="175"/>
      <c r="D1276" s="227"/>
      <c r="J1276" s="175"/>
    </row>
    <row r="1277" spans="3:10" x14ac:dyDescent="0.2">
      <c r="C1277" s="175"/>
      <c r="D1277" s="227"/>
      <c r="J1277" s="175"/>
    </row>
    <row r="1278" spans="3:10" x14ac:dyDescent="0.2">
      <c r="C1278" s="175"/>
      <c r="D1278" s="227"/>
      <c r="J1278" s="175"/>
    </row>
    <row r="1279" spans="3:10" x14ac:dyDescent="0.2">
      <c r="C1279" s="175"/>
      <c r="D1279" s="227"/>
      <c r="J1279" s="175"/>
    </row>
    <row r="1280" spans="3:10" x14ac:dyDescent="0.2">
      <c r="C1280" s="175"/>
      <c r="D1280" s="227"/>
      <c r="J1280" s="175"/>
    </row>
    <row r="1281" spans="3:10" x14ac:dyDescent="0.2">
      <c r="C1281" s="175"/>
      <c r="D1281" s="227"/>
      <c r="J1281" s="175"/>
    </row>
    <row r="1282" spans="3:10" x14ac:dyDescent="0.2">
      <c r="C1282" s="175"/>
      <c r="D1282" s="227"/>
      <c r="J1282" s="175"/>
    </row>
    <row r="1283" spans="3:10" x14ac:dyDescent="0.2">
      <c r="C1283" s="175"/>
      <c r="D1283" s="227"/>
      <c r="J1283" s="175"/>
    </row>
    <row r="1284" spans="3:10" x14ac:dyDescent="0.2">
      <c r="C1284" s="175"/>
      <c r="D1284" s="227"/>
      <c r="J1284" s="175"/>
    </row>
    <row r="1285" spans="3:10" x14ac:dyDescent="0.2">
      <c r="C1285" s="175"/>
      <c r="D1285" s="227"/>
      <c r="J1285" s="175"/>
    </row>
    <row r="1286" spans="3:10" x14ac:dyDescent="0.2">
      <c r="C1286" s="175"/>
      <c r="D1286" s="227"/>
      <c r="J1286" s="175"/>
    </row>
    <row r="1287" spans="3:10" x14ac:dyDescent="0.2">
      <c r="C1287" s="175"/>
      <c r="D1287" s="227"/>
      <c r="J1287" s="175"/>
    </row>
    <row r="1288" spans="3:10" x14ac:dyDescent="0.2">
      <c r="C1288" s="175"/>
      <c r="D1288" s="227"/>
      <c r="J1288" s="175"/>
    </row>
    <row r="1289" spans="3:10" x14ac:dyDescent="0.2">
      <c r="C1289" s="175"/>
      <c r="D1289" s="227"/>
      <c r="J1289" s="175"/>
    </row>
    <row r="1290" spans="3:10" x14ac:dyDescent="0.2">
      <c r="C1290" s="175"/>
      <c r="D1290" s="227"/>
      <c r="J1290" s="175"/>
    </row>
    <row r="1291" spans="3:10" x14ac:dyDescent="0.2">
      <c r="C1291" s="175"/>
      <c r="D1291" s="227"/>
      <c r="J1291" s="175"/>
    </row>
    <row r="1292" spans="3:10" x14ac:dyDescent="0.2">
      <c r="C1292" s="175"/>
      <c r="D1292" s="227"/>
      <c r="J1292" s="175"/>
    </row>
    <row r="1293" spans="3:10" x14ac:dyDescent="0.2">
      <c r="C1293" s="175"/>
      <c r="D1293" s="227"/>
      <c r="J1293" s="175"/>
    </row>
    <row r="1294" spans="3:10" x14ac:dyDescent="0.2">
      <c r="C1294" s="175"/>
      <c r="D1294" s="227"/>
      <c r="J1294" s="175"/>
    </row>
    <row r="1295" spans="3:10" x14ac:dyDescent="0.2">
      <c r="C1295" s="175"/>
      <c r="D1295" s="227"/>
      <c r="J1295" s="175"/>
    </row>
    <row r="1296" spans="3:10" x14ac:dyDescent="0.2">
      <c r="C1296" s="175"/>
      <c r="D1296" s="227"/>
      <c r="J1296" s="175"/>
    </row>
    <row r="1297" spans="3:10" x14ac:dyDescent="0.2">
      <c r="C1297" s="175"/>
      <c r="D1297" s="227"/>
      <c r="J1297" s="175"/>
    </row>
    <row r="1298" spans="3:10" x14ac:dyDescent="0.2">
      <c r="C1298" s="175"/>
      <c r="D1298" s="227"/>
      <c r="J1298" s="175"/>
    </row>
    <row r="1299" spans="3:10" x14ac:dyDescent="0.2">
      <c r="C1299" s="175"/>
      <c r="D1299" s="227"/>
      <c r="J1299" s="175"/>
    </row>
    <row r="1300" spans="3:10" x14ac:dyDescent="0.2">
      <c r="C1300" s="175"/>
      <c r="D1300" s="227"/>
      <c r="J1300" s="175"/>
    </row>
    <row r="1301" spans="3:10" x14ac:dyDescent="0.2">
      <c r="C1301" s="175"/>
      <c r="D1301" s="227"/>
      <c r="J1301" s="175"/>
    </row>
    <row r="1302" spans="3:10" x14ac:dyDescent="0.2">
      <c r="C1302" s="175"/>
      <c r="D1302" s="227"/>
      <c r="J1302" s="175"/>
    </row>
    <row r="1303" spans="3:10" x14ac:dyDescent="0.2">
      <c r="C1303" s="175"/>
      <c r="D1303" s="227"/>
      <c r="J1303" s="175"/>
    </row>
    <row r="1304" spans="3:10" x14ac:dyDescent="0.2">
      <c r="C1304" s="175"/>
      <c r="D1304" s="227"/>
      <c r="J1304" s="175"/>
    </row>
    <row r="1305" spans="3:10" x14ac:dyDescent="0.2">
      <c r="C1305" s="175"/>
      <c r="D1305" s="227"/>
      <c r="J1305" s="175"/>
    </row>
    <row r="1306" spans="3:10" x14ac:dyDescent="0.2">
      <c r="C1306" s="175"/>
      <c r="D1306" s="227"/>
      <c r="J1306" s="175"/>
    </row>
    <row r="1307" spans="3:10" x14ac:dyDescent="0.2">
      <c r="C1307" s="175"/>
      <c r="D1307" s="227"/>
      <c r="J1307" s="175"/>
    </row>
    <row r="1308" spans="3:10" x14ac:dyDescent="0.2">
      <c r="C1308" s="175"/>
      <c r="D1308" s="227"/>
      <c r="J1308" s="175"/>
    </row>
    <row r="1309" spans="3:10" x14ac:dyDescent="0.2">
      <c r="C1309" s="175"/>
      <c r="D1309" s="227"/>
      <c r="J1309" s="175"/>
    </row>
    <row r="1310" spans="3:10" x14ac:dyDescent="0.2">
      <c r="C1310" s="175"/>
      <c r="D1310" s="227"/>
      <c r="J1310" s="175"/>
    </row>
    <row r="1311" spans="3:10" x14ac:dyDescent="0.2">
      <c r="C1311" s="175"/>
      <c r="D1311" s="227"/>
      <c r="J1311" s="175"/>
    </row>
    <row r="1312" spans="3:10" x14ac:dyDescent="0.2">
      <c r="C1312" s="175"/>
      <c r="D1312" s="227"/>
      <c r="J1312" s="175"/>
    </row>
    <row r="1313" spans="3:10" x14ac:dyDescent="0.2">
      <c r="C1313" s="175"/>
      <c r="D1313" s="227"/>
      <c r="J1313" s="175"/>
    </row>
    <row r="1314" spans="3:10" x14ac:dyDescent="0.2">
      <c r="C1314" s="175"/>
      <c r="D1314" s="227"/>
      <c r="J1314" s="175"/>
    </row>
    <row r="1315" spans="3:10" x14ac:dyDescent="0.2">
      <c r="C1315" s="175"/>
      <c r="D1315" s="227"/>
      <c r="J1315" s="175"/>
    </row>
    <row r="1316" spans="3:10" x14ac:dyDescent="0.2">
      <c r="C1316" s="175"/>
      <c r="D1316" s="227"/>
      <c r="J1316" s="175"/>
    </row>
    <row r="1317" spans="3:10" x14ac:dyDescent="0.2">
      <c r="C1317" s="175"/>
      <c r="D1317" s="227"/>
      <c r="J1317" s="175"/>
    </row>
    <row r="1318" spans="3:10" x14ac:dyDescent="0.2">
      <c r="C1318" s="175"/>
      <c r="D1318" s="227"/>
      <c r="J1318" s="175"/>
    </row>
    <row r="1319" spans="3:10" x14ac:dyDescent="0.2">
      <c r="C1319" s="175"/>
      <c r="D1319" s="227"/>
      <c r="J1319" s="175"/>
    </row>
    <row r="1320" spans="3:10" x14ac:dyDescent="0.2">
      <c r="C1320" s="175"/>
      <c r="D1320" s="227"/>
      <c r="J1320" s="175"/>
    </row>
    <row r="1321" spans="3:10" x14ac:dyDescent="0.2">
      <c r="C1321" s="175"/>
      <c r="D1321" s="227"/>
      <c r="J1321" s="175"/>
    </row>
    <row r="1322" spans="3:10" x14ac:dyDescent="0.2">
      <c r="C1322" s="175"/>
      <c r="D1322" s="227"/>
      <c r="J1322" s="175"/>
    </row>
    <row r="1323" spans="3:10" x14ac:dyDescent="0.2">
      <c r="C1323" s="175"/>
      <c r="D1323" s="227"/>
      <c r="J1323" s="175"/>
    </row>
    <row r="1324" spans="3:10" x14ac:dyDescent="0.2">
      <c r="C1324" s="175"/>
      <c r="D1324" s="227"/>
      <c r="J1324" s="175"/>
    </row>
    <row r="1325" spans="3:10" x14ac:dyDescent="0.2">
      <c r="C1325" s="175"/>
      <c r="D1325" s="227"/>
      <c r="J1325" s="175"/>
    </row>
    <row r="1326" spans="3:10" x14ac:dyDescent="0.2">
      <c r="C1326" s="175"/>
      <c r="D1326" s="227"/>
      <c r="J1326" s="175"/>
    </row>
    <row r="1327" spans="3:10" x14ac:dyDescent="0.2">
      <c r="C1327" s="175"/>
      <c r="D1327" s="227"/>
      <c r="J1327" s="175"/>
    </row>
    <row r="1328" spans="3:10" x14ac:dyDescent="0.2">
      <c r="C1328" s="175"/>
      <c r="D1328" s="227"/>
      <c r="J1328" s="175"/>
    </row>
    <row r="1329" spans="3:10" x14ac:dyDescent="0.2">
      <c r="C1329" s="175"/>
      <c r="D1329" s="227"/>
      <c r="J1329" s="175"/>
    </row>
    <row r="1330" spans="3:10" x14ac:dyDescent="0.2">
      <c r="C1330" s="175"/>
      <c r="D1330" s="227"/>
      <c r="J1330" s="175"/>
    </row>
    <row r="1331" spans="3:10" x14ac:dyDescent="0.2">
      <c r="C1331" s="175"/>
      <c r="D1331" s="227"/>
      <c r="J1331" s="175"/>
    </row>
    <row r="1332" spans="3:10" x14ac:dyDescent="0.2">
      <c r="C1332" s="175"/>
      <c r="D1332" s="227"/>
      <c r="J1332" s="175"/>
    </row>
    <row r="1333" spans="3:10" x14ac:dyDescent="0.2">
      <c r="C1333" s="175"/>
      <c r="D1333" s="227"/>
      <c r="J1333" s="175"/>
    </row>
    <row r="1334" spans="3:10" x14ac:dyDescent="0.2">
      <c r="C1334" s="175"/>
      <c r="D1334" s="227"/>
      <c r="J1334" s="175"/>
    </row>
    <row r="1335" spans="3:10" x14ac:dyDescent="0.2">
      <c r="C1335" s="175"/>
      <c r="D1335" s="227"/>
      <c r="J1335" s="175"/>
    </row>
    <row r="1336" spans="3:10" x14ac:dyDescent="0.2">
      <c r="C1336" s="175"/>
      <c r="D1336" s="227"/>
      <c r="J1336" s="175"/>
    </row>
    <row r="1337" spans="3:10" x14ac:dyDescent="0.2">
      <c r="C1337" s="175"/>
      <c r="D1337" s="227"/>
      <c r="J1337" s="175"/>
    </row>
    <row r="1338" spans="3:10" x14ac:dyDescent="0.2">
      <c r="C1338" s="175"/>
      <c r="D1338" s="227"/>
      <c r="J1338" s="175"/>
    </row>
    <row r="1339" spans="3:10" x14ac:dyDescent="0.2">
      <c r="C1339" s="175"/>
      <c r="D1339" s="227"/>
      <c r="J1339" s="175"/>
    </row>
    <row r="1340" spans="3:10" x14ac:dyDescent="0.2">
      <c r="C1340" s="175"/>
      <c r="D1340" s="227"/>
      <c r="J1340" s="175"/>
    </row>
    <row r="1341" spans="3:10" x14ac:dyDescent="0.2">
      <c r="C1341" s="175"/>
      <c r="D1341" s="227"/>
      <c r="J1341" s="175"/>
    </row>
    <row r="1342" spans="3:10" x14ac:dyDescent="0.2">
      <c r="C1342" s="175"/>
      <c r="D1342" s="227"/>
      <c r="J1342" s="175"/>
    </row>
    <row r="1343" spans="3:10" x14ac:dyDescent="0.2">
      <c r="C1343" s="175"/>
      <c r="D1343" s="227"/>
      <c r="J1343" s="175"/>
    </row>
    <row r="1344" spans="3:10" x14ac:dyDescent="0.2">
      <c r="C1344" s="175"/>
      <c r="D1344" s="227"/>
      <c r="J1344" s="175"/>
    </row>
    <row r="1345" spans="3:10" x14ac:dyDescent="0.2">
      <c r="C1345" s="175"/>
      <c r="D1345" s="227"/>
      <c r="J1345" s="175"/>
    </row>
    <row r="1346" spans="3:10" x14ac:dyDescent="0.2">
      <c r="C1346" s="175"/>
      <c r="D1346" s="227"/>
      <c r="J1346" s="175"/>
    </row>
    <row r="1347" spans="3:10" x14ac:dyDescent="0.2">
      <c r="C1347" s="175"/>
      <c r="D1347" s="227"/>
      <c r="J1347" s="175"/>
    </row>
    <row r="1348" spans="3:10" x14ac:dyDescent="0.2">
      <c r="C1348" s="175"/>
      <c r="D1348" s="227"/>
      <c r="J1348" s="175"/>
    </row>
    <row r="1349" spans="3:10" x14ac:dyDescent="0.2">
      <c r="C1349" s="175"/>
      <c r="D1349" s="227"/>
      <c r="J1349" s="175"/>
    </row>
    <row r="1350" spans="3:10" x14ac:dyDescent="0.2">
      <c r="C1350" s="175"/>
      <c r="D1350" s="227"/>
      <c r="J1350" s="175"/>
    </row>
    <row r="1351" spans="3:10" x14ac:dyDescent="0.2">
      <c r="C1351" s="175"/>
      <c r="D1351" s="227"/>
      <c r="J1351" s="175"/>
    </row>
    <row r="1352" spans="3:10" x14ac:dyDescent="0.2">
      <c r="C1352" s="175"/>
      <c r="D1352" s="227"/>
      <c r="J1352" s="175"/>
    </row>
    <row r="1353" spans="3:10" x14ac:dyDescent="0.2">
      <c r="C1353" s="175"/>
      <c r="D1353" s="227"/>
      <c r="J1353" s="175"/>
    </row>
    <row r="1354" spans="3:10" x14ac:dyDescent="0.2">
      <c r="C1354" s="175"/>
      <c r="D1354" s="227"/>
      <c r="J1354" s="175"/>
    </row>
    <row r="1355" spans="3:10" x14ac:dyDescent="0.2">
      <c r="C1355" s="175"/>
      <c r="D1355" s="227"/>
      <c r="J1355" s="175"/>
    </row>
    <row r="1356" spans="3:10" x14ac:dyDescent="0.2">
      <c r="C1356" s="175"/>
      <c r="D1356" s="227"/>
      <c r="J1356" s="175"/>
    </row>
    <row r="1357" spans="3:10" x14ac:dyDescent="0.2">
      <c r="C1357" s="175"/>
      <c r="D1357" s="227"/>
      <c r="J1357" s="175"/>
    </row>
    <row r="1358" spans="3:10" x14ac:dyDescent="0.2">
      <c r="C1358" s="175"/>
      <c r="D1358" s="227"/>
      <c r="J1358" s="175"/>
    </row>
    <row r="1359" spans="3:10" x14ac:dyDescent="0.2">
      <c r="C1359" s="175"/>
      <c r="D1359" s="227"/>
      <c r="J1359" s="175"/>
    </row>
    <row r="1360" spans="3:10" x14ac:dyDescent="0.2">
      <c r="C1360" s="175"/>
      <c r="D1360" s="227"/>
      <c r="J1360" s="175"/>
    </row>
    <row r="1361" spans="3:10" x14ac:dyDescent="0.2">
      <c r="C1361" s="175"/>
      <c r="D1361" s="227"/>
      <c r="J1361" s="175"/>
    </row>
    <row r="1362" spans="3:10" x14ac:dyDescent="0.2">
      <c r="C1362" s="175"/>
      <c r="D1362" s="227"/>
      <c r="J1362" s="175"/>
    </row>
    <row r="1363" spans="3:10" x14ac:dyDescent="0.2">
      <c r="C1363" s="175"/>
      <c r="D1363" s="227"/>
      <c r="J1363" s="175"/>
    </row>
    <row r="1364" spans="3:10" x14ac:dyDescent="0.2">
      <c r="C1364" s="175"/>
      <c r="D1364" s="227"/>
      <c r="J1364" s="175"/>
    </row>
    <row r="1365" spans="3:10" x14ac:dyDescent="0.2">
      <c r="C1365" s="175"/>
      <c r="D1365" s="227"/>
      <c r="J1365" s="175"/>
    </row>
    <row r="1366" spans="3:10" x14ac:dyDescent="0.2">
      <c r="C1366" s="175"/>
      <c r="D1366" s="227"/>
      <c r="J1366" s="175"/>
    </row>
    <row r="1367" spans="3:10" x14ac:dyDescent="0.2">
      <c r="C1367" s="175"/>
      <c r="D1367" s="227"/>
      <c r="J1367" s="175"/>
    </row>
    <row r="1368" spans="3:10" x14ac:dyDescent="0.2">
      <c r="C1368" s="175"/>
      <c r="D1368" s="227"/>
      <c r="J1368" s="175"/>
    </row>
    <row r="1369" spans="3:10" x14ac:dyDescent="0.2">
      <c r="C1369" s="175"/>
      <c r="D1369" s="227"/>
      <c r="J1369" s="175"/>
    </row>
    <row r="1370" spans="3:10" x14ac:dyDescent="0.2">
      <c r="C1370" s="175"/>
      <c r="D1370" s="227"/>
      <c r="J1370" s="175"/>
    </row>
    <row r="1371" spans="3:10" x14ac:dyDescent="0.2">
      <c r="C1371" s="175"/>
      <c r="D1371" s="227"/>
      <c r="J1371" s="175"/>
    </row>
    <row r="1372" spans="3:10" x14ac:dyDescent="0.2">
      <c r="C1372" s="175"/>
      <c r="D1372" s="227"/>
      <c r="J1372" s="175"/>
    </row>
    <row r="1373" spans="3:10" x14ac:dyDescent="0.2">
      <c r="C1373" s="175"/>
      <c r="D1373" s="227"/>
      <c r="J1373" s="175"/>
    </row>
    <row r="1374" spans="3:10" x14ac:dyDescent="0.2">
      <c r="C1374" s="175"/>
      <c r="D1374" s="227"/>
      <c r="J1374" s="175"/>
    </row>
    <row r="1375" spans="3:10" x14ac:dyDescent="0.2">
      <c r="C1375" s="175"/>
      <c r="D1375" s="227"/>
      <c r="J1375" s="175"/>
    </row>
    <row r="1376" spans="3:10" x14ac:dyDescent="0.2">
      <c r="C1376" s="175"/>
      <c r="D1376" s="227"/>
      <c r="J1376" s="175"/>
    </row>
    <row r="1377" spans="3:10" x14ac:dyDescent="0.2">
      <c r="C1377" s="175"/>
      <c r="D1377" s="227"/>
      <c r="J1377" s="175"/>
    </row>
    <row r="1378" spans="3:10" x14ac:dyDescent="0.2">
      <c r="C1378" s="175"/>
      <c r="D1378" s="227"/>
      <c r="J1378" s="175"/>
    </row>
    <row r="1379" spans="3:10" x14ac:dyDescent="0.2">
      <c r="C1379" s="175"/>
      <c r="D1379" s="227"/>
      <c r="J1379" s="175"/>
    </row>
    <row r="1380" spans="3:10" x14ac:dyDescent="0.2">
      <c r="C1380" s="175"/>
      <c r="D1380" s="227"/>
      <c r="J1380" s="175"/>
    </row>
    <row r="1381" spans="3:10" x14ac:dyDescent="0.2">
      <c r="C1381" s="175"/>
      <c r="D1381" s="227"/>
      <c r="J1381" s="175"/>
    </row>
    <row r="1382" spans="3:10" x14ac:dyDescent="0.2">
      <c r="C1382" s="175"/>
      <c r="D1382" s="227"/>
      <c r="J1382" s="175"/>
    </row>
    <row r="1383" spans="3:10" x14ac:dyDescent="0.2">
      <c r="C1383" s="175"/>
      <c r="D1383" s="227"/>
      <c r="J1383" s="175"/>
    </row>
    <row r="1384" spans="3:10" x14ac:dyDescent="0.2">
      <c r="C1384" s="175"/>
      <c r="D1384" s="227"/>
      <c r="J1384" s="175"/>
    </row>
    <row r="1385" spans="3:10" x14ac:dyDescent="0.2">
      <c r="C1385" s="175"/>
      <c r="D1385" s="227"/>
      <c r="J1385" s="175"/>
    </row>
    <row r="1386" spans="3:10" x14ac:dyDescent="0.2">
      <c r="C1386" s="175"/>
      <c r="D1386" s="227"/>
      <c r="J1386" s="175"/>
    </row>
    <row r="1387" spans="3:10" x14ac:dyDescent="0.2">
      <c r="C1387" s="175"/>
      <c r="D1387" s="227"/>
      <c r="J1387" s="175"/>
    </row>
    <row r="1388" spans="3:10" x14ac:dyDescent="0.2">
      <c r="C1388" s="175"/>
      <c r="D1388" s="227"/>
      <c r="J1388" s="175"/>
    </row>
    <row r="1389" spans="3:10" x14ac:dyDescent="0.2">
      <c r="C1389" s="175"/>
      <c r="D1389" s="227"/>
      <c r="J1389" s="175"/>
    </row>
    <row r="1390" spans="3:10" x14ac:dyDescent="0.2">
      <c r="C1390" s="175"/>
      <c r="D1390" s="227"/>
      <c r="J1390" s="175"/>
    </row>
    <row r="1391" spans="3:10" x14ac:dyDescent="0.2">
      <c r="C1391" s="175"/>
      <c r="D1391" s="227"/>
      <c r="J1391" s="175"/>
    </row>
    <row r="1392" spans="3:10" x14ac:dyDescent="0.2">
      <c r="C1392" s="175"/>
      <c r="D1392" s="227"/>
      <c r="J1392" s="175"/>
    </row>
    <row r="1393" spans="3:10" x14ac:dyDescent="0.2">
      <c r="C1393" s="175"/>
      <c r="D1393" s="227"/>
      <c r="J1393" s="175"/>
    </row>
    <row r="1394" spans="3:10" x14ac:dyDescent="0.2">
      <c r="C1394" s="175"/>
      <c r="D1394" s="227"/>
      <c r="J1394" s="175"/>
    </row>
    <row r="1395" spans="3:10" x14ac:dyDescent="0.2">
      <c r="C1395" s="175"/>
      <c r="D1395" s="227"/>
      <c r="J1395" s="175"/>
    </row>
    <row r="1396" spans="3:10" x14ac:dyDescent="0.2">
      <c r="C1396" s="175"/>
      <c r="D1396" s="227"/>
      <c r="J1396" s="175"/>
    </row>
    <row r="1397" spans="3:10" x14ac:dyDescent="0.2">
      <c r="C1397" s="175"/>
      <c r="D1397" s="227"/>
      <c r="J1397" s="175"/>
    </row>
    <row r="1398" spans="3:10" x14ac:dyDescent="0.2">
      <c r="C1398" s="175"/>
      <c r="D1398" s="227"/>
      <c r="J1398" s="175"/>
    </row>
    <row r="1399" spans="3:10" x14ac:dyDescent="0.2">
      <c r="C1399" s="175"/>
      <c r="D1399" s="227"/>
      <c r="J1399" s="175"/>
    </row>
    <row r="1400" spans="3:10" x14ac:dyDescent="0.2">
      <c r="C1400" s="175"/>
      <c r="D1400" s="227"/>
      <c r="J1400" s="175"/>
    </row>
    <row r="1401" spans="3:10" x14ac:dyDescent="0.2">
      <c r="C1401" s="175"/>
      <c r="D1401" s="227"/>
      <c r="J1401" s="175"/>
    </row>
    <row r="1402" spans="3:10" x14ac:dyDescent="0.2">
      <c r="C1402" s="175"/>
      <c r="D1402" s="227"/>
      <c r="J1402" s="175"/>
    </row>
    <row r="1403" spans="3:10" x14ac:dyDescent="0.2">
      <c r="C1403" s="175"/>
      <c r="D1403" s="227"/>
      <c r="J1403" s="175"/>
    </row>
    <row r="1404" spans="3:10" x14ac:dyDescent="0.2">
      <c r="C1404" s="175"/>
      <c r="D1404" s="227"/>
      <c r="J1404" s="175"/>
    </row>
    <row r="1405" spans="3:10" x14ac:dyDescent="0.2">
      <c r="C1405" s="175"/>
      <c r="D1405" s="227"/>
      <c r="J1405" s="175"/>
    </row>
    <row r="1406" spans="3:10" x14ac:dyDescent="0.2">
      <c r="C1406" s="175"/>
      <c r="D1406" s="227"/>
      <c r="J1406" s="175"/>
    </row>
    <row r="1407" spans="3:10" x14ac:dyDescent="0.2">
      <c r="C1407" s="175"/>
      <c r="D1407" s="227"/>
      <c r="J1407" s="175"/>
    </row>
    <row r="1408" spans="3:10" x14ac:dyDescent="0.2">
      <c r="C1408" s="175"/>
      <c r="D1408" s="227"/>
      <c r="J1408" s="175"/>
    </row>
    <row r="1409" spans="3:10" x14ac:dyDescent="0.2">
      <c r="C1409" s="175"/>
      <c r="D1409" s="227"/>
      <c r="J1409" s="175"/>
    </row>
    <row r="1410" spans="3:10" x14ac:dyDescent="0.2">
      <c r="C1410" s="175"/>
      <c r="D1410" s="227"/>
      <c r="J1410" s="175"/>
    </row>
    <row r="1411" spans="3:10" x14ac:dyDescent="0.2">
      <c r="C1411" s="175"/>
      <c r="D1411" s="227"/>
      <c r="J1411" s="175"/>
    </row>
    <row r="1412" spans="3:10" x14ac:dyDescent="0.2">
      <c r="C1412" s="175"/>
      <c r="D1412" s="227"/>
      <c r="J1412" s="175"/>
    </row>
    <row r="1413" spans="3:10" x14ac:dyDescent="0.2">
      <c r="C1413" s="175"/>
      <c r="D1413" s="227"/>
      <c r="J1413" s="175"/>
    </row>
    <row r="1414" spans="3:10" x14ac:dyDescent="0.2">
      <c r="C1414" s="175"/>
      <c r="D1414" s="227"/>
      <c r="J1414" s="175"/>
    </row>
    <row r="1415" spans="3:10" x14ac:dyDescent="0.2">
      <c r="C1415" s="175"/>
      <c r="D1415" s="227"/>
      <c r="J1415" s="175"/>
    </row>
    <row r="1416" spans="3:10" x14ac:dyDescent="0.2">
      <c r="C1416" s="175"/>
      <c r="D1416" s="227"/>
      <c r="J1416" s="175"/>
    </row>
    <row r="1417" spans="3:10" x14ac:dyDescent="0.2">
      <c r="C1417" s="175"/>
      <c r="D1417" s="227"/>
      <c r="J1417" s="175"/>
    </row>
    <row r="1418" spans="3:10" x14ac:dyDescent="0.2">
      <c r="C1418" s="175"/>
      <c r="D1418" s="227"/>
      <c r="J1418" s="175"/>
    </row>
    <row r="1419" spans="3:10" x14ac:dyDescent="0.2">
      <c r="C1419" s="175"/>
      <c r="D1419" s="227"/>
      <c r="J1419" s="175"/>
    </row>
    <row r="1420" spans="3:10" x14ac:dyDescent="0.2">
      <c r="C1420" s="175"/>
      <c r="D1420" s="227"/>
      <c r="J1420" s="175"/>
    </row>
    <row r="1421" spans="3:10" x14ac:dyDescent="0.2">
      <c r="C1421" s="175"/>
      <c r="D1421" s="227"/>
      <c r="J1421" s="175"/>
    </row>
    <row r="1422" spans="3:10" x14ac:dyDescent="0.2">
      <c r="C1422" s="175"/>
      <c r="D1422" s="227"/>
      <c r="J1422" s="175"/>
    </row>
    <row r="1423" spans="3:10" x14ac:dyDescent="0.2">
      <c r="C1423" s="175"/>
      <c r="D1423" s="227"/>
      <c r="J1423" s="175"/>
    </row>
    <row r="1424" spans="3:10" x14ac:dyDescent="0.2">
      <c r="C1424" s="175"/>
      <c r="D1424" s="227"/>
      <c r="J1424" s="175"/>
    </row>
    <row r="1425" spans="3:10" x14ac:dyDescent="0.2">
      <c r="C1425" s="175"/>
      <c r="D1425" s="227"/>
      <c r="J1425" s="175"/>
    </row>
    <row r="1426" spans="3:10" x14ac:dyDescent="0.2">
      <c r="C1426" s="175"/>
      <c r="D1426" s="227"/>
      <c r="J1426" s="175"/>
    </row>
    <row r="1427" spans="3:10" x14ac:dyDescent="0.2">
      <c r="C1427" s="175"/>
      <c r="D1427" s="227"/>
      <c r="J1427" s="175"/>
    </row>
    <row r="1428" spans="3:10" x14ac:dyDescent="0.2">
      <c r="C1428" s="175"/>
      <c r="D1428" s="227"/>
      <c r="J1428" s="175"/>
    </row>
    <row r="1429" spans="3:10" x14ac:dyDescent="0.2">
      <c r="C1429" s="175"/>
      <c r="D1429" s="227"/>
      <c r="J1429" s="175"/>
    </row>
    <row r="1430" spans="3:10" x14ac:dyDescent="0.2">
      <c r="C1430" s="175"/>
      <c r="D1430" s="227"/>
      <c r="J1430" s="175"/>
    </row>
    <row r="1431" spans="3:10" x14ac:dyDescent="0.2">
      <c r="C1431" s="175"/>
      <c r="D1431" s="227"/>
      <c r="J1431" s="175"/>
    </row>
    <row r="1432" spans="3:10" x14ac:dyDescent="0.2">
      <c r="C1432" s="175"/>
      <c r="D1432" s="227"/>
      <c r="J1432" s="175"/>
    </row>
    <row r="1433" spans="3:10" x14ac:dyDescent="0.2">
      <c r="C1433" s="175"/>
      <c r="D1433" s="227"/>
      <c r="J1433" s="175"/>
    </row>
    <row r="1434" spans="3:10" x14ac:dyDescent="0.2">
      <c r="C1434" s="175"/>
      <c r="D1434" s="227"/>
      <c r="J1434" s="175"/>
    </row>
    <row r="1435" spans="3:10" x14ac:dyDescent="0.2">
      <c r="C1435" s="175"/>
      <c r="D1435" s="227"/>
      <c r="J1435" s="175"/>
    </row>
    <row r="1436" spans="3:10" x14ac:dyDescent="0.2">
      <c r="C1436" s="175"/>
      <c r="D1436" s="227"/>
      <c r="J1436" s="175"/>
    </row>
    <row r="1437" spans="3:10" x14ac:dyDescent="0.2">
      <c r="C1437" s="175"/>
      <c r="D1437" s="227"/>
      <c r="J1437" s="175"/>
    </row>
    <row r="1438" spans="3:10" x14ac:dyDescent="0.2">
      <c r="C1438" s="175"/>
      <c r="D1438" s="227"/>
      <c r="J1438" s="175"/>
    </row>
    <row r="1439" spans="3:10" x14ac:dyDescent="0.2">
      <c r="C1439" s="175"/>
      <c r="D1439" s="227"/>
      <c r="J1439" s="175"/>
    </row>
    <row r="1440" spans="3:10" x14ac:dyDescent="0.2">
      <c r="C1440" s="175"/>
      <c r="D1440" s="227"/>
      <c r="J1440" s="175"/>
    </row>
    <row r="1441" spans="3:10" x14ac:dyDescent="0.2">
      <c r="C1441" s="175"/>
      <c r="D1441" s="227"/>
      <c r="J1441" s="175"/>
    </row>
    <row r="1442" spans="3:10" x14ac:dyDescent="0.2">
      <c r="C1442" s="175"/>
      <c r="D1442" s="227"/>
      <c r="J1442" s="175"/>
    </row>
    <row r="1443" spans="3:10" x14ac:dyDescent="0.2">
      <c r="C1443" s="175"/>
      <c r="D1443" s="227"/>
      <c r="J1443" s="175"/>
    </row>
    <row r="1444" spans="3:10" x14ac:dyDescent="0.2">
      <c r="C1444" s="175"/>
      <c r="D1444" s="227"/>
      <c r="J1444" s="175"/>
    </row>
    <row r="1445" spans="3:10" x14ac:dyDescent="0.2">
      <c r="C1445" s="175"/>
      <c r="D1445" s="227"/>
      <c r="J1445" s="175"/>
    </row>
    <row r="1446" spans="3:10" x14ac:dyDescent="0.2">
      <c r="C1446" s="175"/>
      <c r="D1446" s="227"/>
      <c r="J1446" s="175"/>
    </row>
    <row r="1447" spans="3:10" x14ac:dyDescent="0.2">
      <c r="C1447" s="175"/>
      <c r="D1447" s="227"/>
      <c r="J1447" s="175"/>
    </row>
    <row r="1448" spans="3:10" x14ac:dyDescent="0.2">
      <c r="C1448" s="175"/>
      <c r="D1448" s="227"/>
      <c r="J1448" s="175"/>
    </row>
    <row r="1449" spans="3:10" x14ac:dyDescent="0.2">
      <c r="C1449" s="175"/>
      <c r="D1449" s="227"/>
      <c r="J1449" s="175"/>
    </row>
    <row r="1450" spans="3:10" x14ac:dyDescent="0.2">
      <c r="C1450" s="175"/>
      <c r="D1450" s="227"/>
      <c r="J1450" s="175"/>
    </row>
    <row r="1451" spans="3:10" x14ac:dyDescent="0.2">
      <c r="C1451" s="175"/>
      <c r="D1451" s="227"/>
      <c r="J1451" s="175"/>
    </row>
    <row r="1452" spans="3:10" x14ac:dyDescent="0.2">
      <c r="C1452" s="175"/>
      <c r="D1452" s="227"/>
      <c r="J1452" s="175"/>
    </row>
    <row r="1453" spans="3:10" x14ac:dyDescent="0.2">
      <c r="C1453" s="175"/>
      <c r="D1453" s="227"/>
      <c r="J1453" s="175"/>
    </row>
    <row r="1454" spans="3:10" x14ac:dyDescent="0.2">
      <c r="C1454" s="175"/>
      <c r="D1454" s="227"/>
      <c r="J1454" s="175"/>
    </row>
    <row r="1455" spans="3:10" x14ac:dyDescent="0.2">
      <c r="C1455" s="175"/>
      <c r="D1455" s="227"/>
      <c r="J1455" s="175"/>
    </row>
    <row r="1456" spans="3:10" x14ac:dyDescent="0.2">
      <c r="C1456" s="175"/>
      <c r="D1456" s="227"/>
      <c r="J1456" s="175"/>
    </row>
    <row r="1457" spans="3:10" x14ac:dyDescent="0.2">
      <c r="C1457" s="175"/>
      <c r="D1457" s="227"/>
      <c r="J1457" s="175"/>
    </row>
    <row r="1458" spans="3:10" x14ac:dyDescent="0.2">
      <c r="C1458" s="175"/>
      <c r="D1458" s="227"/>
      <c r="J1458" s="175"/>
    </row>
    <row r="1459" spans="3:10" x14ac:dyDescent="0.2">
      <c r="C1459" s="175"/>
      <c r="D1459" s="227"/>
      <c r="J1459" s="175"/>
    </row>
    <row r="1460" spans="3:10" x14ac:dyDescent="0.2">
      <c r="C1460" s="175"/>
      <c r="D1460" s="227"/>
      <c r="J1460" s="175"/>
    </row>
    <row r="1461" spans="3:10" x14ac:dyDescent="0.2">
      <c r="C1461" s="175"/>
      <c r="D1461" s="227"/>
      <c r="J1461" s="175"/>
    </row>
    <row r="1462" spans="3:10" x14ac:dyDescent="0.2">
      <c r="C1462" s="175"/>
      <c r="D1462" s="227"/>
      <c r="J1462" s="175"/>
    </row>
    <row r="1463" spans="3:10" x14ac:dyDescent="0.2">
      <c r="C1463" s="175"/>
      <c r="D1463" s="227"/>
      <c r="J1463" s="175"/>
    </row>
    <row r="1464" spans="3:10" x14ac:dyDescent="0.2">
      <c r="C1464" s="175"/>
      <c r="D1464" s="227"/>
      <c r="J1464" s="175"/>
    </row>
    <row r="1465" spans="3:10" x14ac:dyDescent="0.2">
      <c r="C1465" s="175"/>
      <c r="D1465" s="227"/>
      <c r="J1465" s="175"/>
    </row>
    <row r="1466" spans="3:10" x14ac:dyDescent="0.2">
      <c r="C1466" s="175"/>
      <c r="D1466" s="227"/>
      <c r="J1466" s="175"/>
    </row>
    <row r="1467" spans="3:10" x14ac:dyDescent="0.2">
      <c r="C1467" s="175"/>
      <c r="D1467" s="227"/>
      <c r="J1467" s="175"/>
    </row>
    <row r="1468" spans="3:10" x14ac:dyDescent="0.2">
      <c r="C1468" s="175"/>
      <c r="D1468" s="227"/>
      <c r="J1468" s="175"/>
    </row>
    <row r="1469" spans="3:10" x14ac:dyDescent="0.2">
      <c r="C1469" s="175"/>
      <c r="D1469" s="227"/>
      <c r="J1469" s="175"/>
    </row>
    <row r="1470" spans="3:10" x14ac:dyDescent="0.2">
      <c r="C1470" s="175"/>
      <c r="D1470" s="227"/>
      <c r="J1470" s="175"/>
    </row>
    <row r="1471" spans="3:10" x14ac:dyDescent="0.2">
      <c r="C1471" s="175"/>
      <c r="D1471" s="227"/>
      <c r="J1471" s="175"/>
    </row>
    <row r="1472" spans="3:10" x14ac:dyDescent="0.2">
      <c r="C1472" s="175"/>
      <c r="D1472" s="227"/>
      <c r="J1472" s="175"/>
    </row>
    <row r="1473" spans="3:10" x14ac:dyDescent="0.2">
      <c r="C1473" s="175"/>
      <c r="D1473" s="227"/>
      <c r="J1473" s="175"/>
    </row>
    <row r="1474" spans="3:10" x14ac:dyDescent="0.2">
      <c r="C1474" s="175"/>
      <c r="D1474" s="227"/>
      <c r="J1474" s="175"/>
    </row>
    <row r="1475" spans="3:10" x14ac:dyDescent="0.2">
      <c r="C1475" s="175"/>
      <c r="D1475" s="227"/>
      <c r="J1475" s="175"/>
    </row>
    <row r="1476" spans="3:10" x14ac:dyDescent="0.2">
      <c r="C1476" s="175"/>
      <c r="D1476" s="227"/>
      <c r="J1476" s="175"/>
    </row>
    <row r="1477" spans="3:10" x14ac:dyDescent="0.2">
      <c r="C1477" s="175"/>
      <c r="D1477" s="227"/>
      <c r="J1477" s="175"/>
    </row>
    <row r="1478" spans="3:10" x14ac:dyDescent="0.2">
      <c r="C1478" s="175"/>
      <c r="D1478" s="227"/>
      <c r="J1478" s="175"/>
    </row>
    <row r="1479" spans="3:10" x14ac:dyDescent="0.2">
      <c r="C1479" s="175"/>
      <c r="D1479" s="227"/>
      <c r="J1479" s="175"/>
    </row>
    <row r="1480" spans="3:10" x14ac:dyDescent="0.2">
      <c r="C1480" s="175"/>
      <c r="D1480" s="227"/>
      <c r="J1480" s="175"/>
    </row>
    <row r="1481" spans="3:10" x14ac:dyDescent="0.2">
      <c r="C1481" s="175"/>
      <c r="D1481" s="227"/>
      <c r="J1481" s="175"/>
    </row>
    <row r="1482" spans="3:10" x14ac:dyDescent="0.2">
      <c r="C1482" s="175"/>
      <c r="D1482" s="227"/>
      <c r="J1482" s="175"/>
    </row>
    <row r="1483" spans="3:10" x14ac:dyDescent="0.2">
      <c r="C1483" s="175"/>
      <c r="D1483" s="227"/>
      <c r="J1483" s="175"/>
    </row>
    <row r="1484" spans="3:10" x14ac:dyDescent="0.2">
      <c r="C1484" s="175"/>
      <c r="D1484" s="227"/>
      <c r="J1484" s="175"/>
    </row>
    <row r="1485" spans="3:10" x14ac:dyDescent="0.2">
      <c r="C1485" s="175"/>
      <c r="D1485" s="227"/>
      <c r="J1485" s="175"/>
    </row>
    <row r="1486" spans="3:10" x14ac:dyDescent="0.2">
      <c r="C1486" s="175"/>
      <c r="D1486" s="227"/>
      <c r="J1486" s="175"/>
    </row>
    <row r="1487" spans="3:10" x14ac:dyDescent="0.2">
      <c r="C1487" s="175"/>
      <c r="D1487" s="227"/>
      <c r="J1487" s="175"/>
    </row>
    <row r="1488" spans="3:10" x14ac:dyDescent="0.2">
      <c r="C1488" s="175"/>
      <c r="D1488" s="227"/>
      <c r="J1488" s="175"/>
    </row>
    <row r="1489" spans="3:10" x14ac:dyDescent="0.2">
      <c r="C1489" s="175"/>
      <c r="D1489" s="227"/>
      <c r="J1489" s="175"/>
    </row>
    <row r="1490" spans="3:10" x14ac:dyDescent="0.2">
      <c r="C1490" s="175"/>
      <c r="D1490" s="227"/>
      <c r="J1490" s="175"/>
    </row>
    <row r="1491" spans="3:10" x14ac:dyDescent="0.2">
      <c r="C1491" s="175"/>
      <c r="D1491" s="227"/>
      <c r="J1491" s="175"/>
    </row>
    <row r="1492" spans="3:10" x14ac:dyDescent="0.2">
      <c r="C1492" s="175"/>
      <c r="D1492" s="227"/>
      <c r="J1492" s="175"/>
    </row>
    <row r="1493" spans="3:10" x14ac:dyDescent="0.2">
      <c r="C1493" s="175"/>
      <c r="D1493" s="227"/>
      <c r="J1493" s="175"/>
    </row>
    <row r="1494" spans="3:10" x14ac:dyDescent="0.2">
      <c r="C1494" s="175"/>
      <c r="D1494" s="227"/>
      <c r="J1494" s="175"/>
    </row>
    <row r="1495" spans="3:10" x14ac:dyDescent="0.2">
      <c r="C1495" s="175"/>
      <c r="D1495" s="227"/>
      <c r="J1495" s="175"/>
    </row>
    <row r="1496" spans="3:10" x14ac:dyDescent="0.2">
      <c r="C1496" s="175"/>
      <c r="D1496" s="227"/>
      <c r="J1496" s="175"/>
    </row>
    <row r="1497" spans="3:10" x14ac:dyDescent="0.2">
      <c r="C1497" s="175"/>
      <c r="D1497" s="227"/>
      <c r="J1497" s="175"/>
    </row>
    <row r="1498" spans="3:10" x14ac:dyDescent="0.2">
      <c r="C1498" s="175"/>
      <c r="D1498" s="227"/>
      <c r="J1498" s="175"/>
    </row>
    <row r="1499" spans="3:10" x14ac:dyDescent="0.2">
      <c r="C1499" s="175"/>
      <c r="D1499" s="227"/>
      <c r="J1499" s="175"/>
    </row>
    <row r="1500" spans="3:10" x14ac:dyDescent="0.2">
      <c r="C1500" s="175"/>
      <c r="D1500" s="227"/>
      <c r="J1500" s="175"/>
    </row>
    <row r="1501" spans="3:10" x14ac:dyDescent="0.2">
      <c r="C1501" s="175"/>
      <c r="D1501" s="227"/>
      <c r="J1501" s="175"/>
    </row>
    <row r="1502" spans="3:10" x14ac:dyDescent="0.2">
      <c r="C1502" s="175"/>
      <c r="D1502" s="227"/>
      <c r="J1502" s="175"/>
    </row>
    <row r="1503" spans="3:10" x14ac:dyDescent="0.2">
      <c r="C1503" s="175"/>
      <c r="D1503" s="227"/>
      <c r="J1503" s="175"/>
    </row>
    <row r="1504" spans="3:10" x14ac:dyDescent="0.2">
      <c r="C1504" s="175"/>
      <c r="D1504" s="227"/>
      <c r="J1504" s="175"/>
    </row>
    <row r="1505" spans="3:10" x14ac:dyDescent="0.2">
      <c r="C1505" s="175"/>
      <c r="D1505" s="227"/>
      <c r="J1505" s="175"/>
    </row>
    <row r="1506" spans="3:10" x14ac:dyDescent="0.2">
      <c r="C1506" s="175"/>
      <c r="D1506" s="227"/>
      <c r="J1506" s="175"/>
    </row>
    <row r="1507" spans="3:10" x14ac:dyDescent="0.2">
      <c r="C1507" s="175"/>
      <c r="D1507" s="227"/>
      <c r="J1507" s="175"/>
    </row>
    <row r="1508" spans="3:10" x14ac:dyDescent="0.2">
      <c r="C1508" s="175"/>
      <c r="D1508" s="227"/>
      <c r="J1508" s="175"/>
    </row>
    <row r="1509" spans="3:10" x14ac:dyDescent="0.2">
      <c r="C1509" s="175"/>
      <c r="D1509" s="227"/>
      <c r="J1509" s="175"/>
    </row>
    <row r="1510" spans="3:10" x14ac:dyDescent="0.2">
      <c r="C1510" s="175"/>
      <c r="D1510" s="227"/>
      <c r="J1510" s="175"/>
    </row>
    <row r="1511" spans="3:10" x14ac:dyDescent="0.2">
      <c r="C1511" s="175"/>
      <c r="D1511" s="227"/>
      <c r="J1511" s="175"/>
    </row>
    <row r="1512" spans="3:10" x14ac:dyDescent="0.2">
      <c r="C1512" s="175"/>
      <c r="D1512" s="227"/>
      <c r="J1512" s="175"/>
    </row>
    <row r="1513" spans="3:10" x14ac:dyDescent="0.2">
      <c r="C1513" s="175"/>
      <c r="D1513" s="227"/>
      <c r="J1513" s="175"/>
    </row>
    <row r="1514" spans="3:10" x14ac:dyDescent="0.2">
      <c r="C1514" s="175"/>
      <c r="D1514" s="227"/>
      <c r="J1514" s="175"/>
    </row>
    <row r="1515" spans="3:10" x14ac:dyDescent="0.2">
      <c r="C1515" s="175"/>
      <c r="D1515" s="227"/>
      <c r="J1515" s="175"/>
    </row>
    <row r="1516" spans="3:10" x14ac:dyDescent="0.2">
      <c r="C1516" s="175"/>
      <c r="D1516" s="227"/>
      <c r="J1516" s="175"/>
    </row>
    <row r="1517" spans="3:10" x14ac:dyDescent="0.2">
      <c r="C1517" s="175"/>
      <c r="D1517" s="227"/>
      <c r="J1517" s="175"/>
    </row>
    <row r="1518" spans="3:10" x14ac:dyDescent="0.2">
      <c r="C1518" s="175"/>
      <c r="D1518" s="227"/>
      <c r="J1518" s="175"/>
    </row>
    <row r="1519" spans="3:10" x14ac:dyDescent="0.2">
      <c r="C1519" s="175"/>
      <c r="D1519" s="227"/>
      <c r="J1519" s="175"/>
    </row>
    <row r="1520" spans="3:10" x14ac:dyDescent="0.2">
      <c r="C1520" s="175"/>
      <c r="D1520" s="227"/>
      <c r="J1520" s="175"/>
    </row>
    <row r="1521" spans="3:10" x14ac:dyDescent="0.2">
      <c r="C1521" s="175"/>
      <c r="D1521" s="227"/>
      <c r="J1521" s="175"/>
    </row>
    <row r="1522" spans="3:10" x14ac:dyDescent="0.2">
      <c r="C1522" s="175"/>
      <c r="D1522" s="227"/>
      <c r="J1522" s="175"/>
    </row>
    <row r="1523" spans="3:10" x14ac:dyDescent="0.2">
      <c r="C1523" s="175"/>
      <c r="D1523" s="227"/>
      <c r="J1523" s="175"/>
    </row>
    <row r="1524" spans="3:10" x14ac:dyDescent="0.2">
      <c r="C1524" s="175"/>
      <c r="D1524" s="227"/>
      <c r="J1524" s="175"/>
    </row>
    <row r="1525" spans="3:10" x14ac:dyDescent="0.2">
      <c r="C1525" s="175"/>
      <c r="D1525" s="227"/>
      <c r="J1525" s="175"/>
    </row>
    <row r="1526" spans="3:10" x14ac:dyDescent="0.2">
      <c r="C1526" s="175"/>
      <c r="D1526" s="227"/>
      <c r="J1526" s="175"/>
    </row>
    <row r="1527" spans="3:10" x14ac:dyDescent="0.2">
      <c r="C1527" s="175"/>
      <c r="D1527" s="227"/>
      <c r="J1527" s="175"/>
    </row>
    <row r="1528" spans="3:10" x14ac:dyDescent="0.2">
      <c r="C1528" s="175"/>
      <c r="D1528" s="227"/>
      <c r="J1528" s="175"/>
    </row>
    <row r="1529" spans="3:10" x14ac:dyDescent="0.2">
      <c r="C1529" s="175"/>
      <c r="D1529" s="227"/>
      <c r="J1529" s="175"/>
    </row>
    <row r="1530" spans="3:10" x14ac:dyDescent="0.2">
      <c r="C1530" s="175"/>
      <c r="D1530" s="227"/>
      <c r="J1530" s="175"/>
    </row>
    <row r="1531" spans="3:10" x14ac:dyDescent="0.2">
      <c r="C1531" s="175"/>
      <c r="D1531" s="227"/>
      <c r="J1531" s="175"/>
    </row>
    <row r="1532" spans="3:10" x14ac:dyDescent="0.2">
      <c r="C1532" s="175"/>
      <c r="D1532" s="227"/>
      <c r="J1532" s="175"/>
    </row>
    <row r="1533" spans="3:10" x14ac:dyDescent="0.2">
      <c r="C1533" s="175"/>
      <c r="D1533" s="227"/>
      <c r="J1533" s="175"/>
    </row>
    <row r="1534" spans="3:10" x14ac:dyDescent="0.2">
      <c r="C1534" s="175"/>
      <c r="D1534" s="227"/>
      <c r="J1534" s="175"/>
    </row>
    <row r="1535" spans="3:10" x14ac:dyDescent="0.2">
      <c r="C1535" s="175"/>
      <c r="D1535" s="227"/>
      <c r="J1535" s="175"/>
    </row>
    <row r="1536" spans="3:10" x14ac:dyDescent="0.2">
      <c r="C1536" s="175"/>
      <c r="D1536" s="227"/>
      <c r="J1536" s="175"/>
    </row>
    <row r="1537" spans="3:10" x14ac:dyDescent="0.2">
      <c r="C1537" s="175"/>
      <c r="D1537" s="227"/>
      <c r="J1537" s="175"/>
    </row>
    <row r="1538" spans="3:10" x14ac:dyDescent="0.2">
      <c r="C1538" s="175"/>
      <c r="D1538" s="227"/>
      <c r="J1538" s="175"/>
    </row>
    <row r="1539" spans="3:10" x14ac:dyDescent="0.2">
      <c r="C1539" s="175"/>
      <c r="D1539" s="227"/>
      <c r="J1539" s="175"/>
    </row>
    <row r="1540" spans="3:10" x14ac:dyDescent="0.2">
      <c r="C1540" s="175"/>
      <c r="D1540" s="227"/>
      <c r="J1540" s="175"/>
    </row>
    <row r="1541" spans="3:10" x14ac:dyDescent="0.2">
      <c r="C1541" s="175"/>
      <c r="D1541" s="227"/>
      <c r="J1541" s="175"/>
    </row>
    <row r="1542" spans="3:10" x14ac:dyDescent="0.2">
      <c r="C1542" s="175"/>
      <c r="D1542" s="227"/>
      <c r="J1542" s="175"/>
    </row>
    <row r="1543" spans="3:10" x14ac:dyDescent="0.2">
      <c r="C1543" s="175"/>
      <c r="D1543" s="227"/>
      <c r="J1543" s="175"/>
    </row>
    <row r="1544" spans="3:10" x14ac:dyDescent="0.2">
      <c r="C1544" s="175"/>
      <c r="D1544" s="227"/>
      <c r="J1544" s="175"/>
    </row>
    <row r="1545" spans="3:10" x14ac:dyDescent="0.2">
      <c r="C1545" s="175"/>
      <c r="D1545" s="227"/>
      <c r="J1545" s="175"/>
    </row>
    <row r="1546" spans="3:10" x14ac:dyDescent="0.2">
      <c r="C1546" s="175"/>
      <c r="D1546" s="227"/>
      <c r="J1546" s="175"/>
    </row>
    <row r="1547" spans="3:10" x14ac:dyDescent="0.2">
      <c r="C1547" s="175"/>
      <c r="D1547" s="227"/>
      <c r="J1547" s="175"/>
    </row>
    <row r="1548" spans="3:10" x14ac:dyDescent="0.2">
      <c r="C1548" s="175"/>
      <c r="D1548" s="227"/>
      <c r="J1548" s="175"/>
    </row>
    <row r="1549" spans="3:10" x14ac:dyDescent="0.2">
      <c r="C1549" s="175"/>
      <c r="D1549" s="227"/>
      <c r="J1549" s="175"/>
    </row>
    <row r="1550" spans="3:10" x14ac:dyDescent="0.2">
      <c r="C1550" s="175"/>
      <c r="D1550" s="227"/>
      <c r="J1550" s="175"/>
    </row>
    <row r="1551" spans="3:10" x14ac:dyDescent="0.2">
      <c r="C1551" s="175"/>
      <c r="D1551" s="227"/>
      <c r="J1551" s="175"/>
    </row>
    <row r="1552" spans="3:10" x14ac:dyDescent="0.2">
      <c r="C1552" s="175"/>
      <c r="D1552" s="227"/>
      <c r="J1552" s="175"/>
    </row>
    <row r="1553" spans="3:10" x14ac:dyDescent="0.2">
      <c r="C1553" s="175"/>
      <c r="D1553" s="227"/>
      <c r="J1553" s="175"/>
    </row>
    <row r="1554" spans="3:10" x14ac:dyDescent="0.2">
      <c r="C1554" s="175"/>
      <c r="D1554" s="227"/>
      <c r="J1554" s="175"/>
    </row>
    <row r="1555" spans="3:10" x14ac:dyDescent="0.2">
      <c r="C1555" s="175"/>
      <c r="D1555" s="227"/>
      <c r="J1555" s="175"/>
    </row>
    <row r="1556" spans="3:10" x14ac:dyDescent="0.2">
      <c r="C1556" s="175"/>
      <c r="D1556" s="227"/>
      <c r="J1556" s="175"/>
    </row>
    <row r="1557" spans="3:10" x14ac:dyDescent="0.2">
      <c r="C1557" s="175"/>
      <c r="D1557" s="227"/>
      <c r="J1557" s="175"/>
    </row>
    <row r="1558" spans="3:10" x14ac:dyDescent="0.2">
      <c r="C1558" s="175"/>
      <c r="D1558" s="227"/>
      <c r="J1558" s="175"/>
    </row>
    <row r="1559" spans="3:10" x14ac:dyDescent="0.2">
      <c r="C1559" s="175"/>
      <c r="D1559" s="227"/>
      <c r="J1559" s="175"/>
    </row>
    <row r="1560" spans="3:10" x14ac:dyDescent="0.2">
      <c r="C1560" s="175"/>
      <c r="D1560" s="227"/>
      <c r="J1560" s="175"/>
    </row>
    <row r="1561" spans="3:10" x14ac:dyDescent="0.2">
      <c r="C1561" s="175"/>
      <c r="D1561" s="227"/>
      <c r="J1561" s="175"/>
    </row>
    <row r="1562" spans="3:10" x14ac:dyDescent="0.2">
      <c r="C1562" s="175"/>
      <c r="D1562" s="227"/>
      <c r="J1562" s="175"/>
    </row>
    <row r="1563" spans="3:10" x14ac:dyDescent="0.2">
      <c r="C1563" s="175"/>
      <c r="D1563" s="227"/>
      <c r="J1563" s="175"/>
    </row>
    <row r="1564" spans="3:10" x14ac:dyDescent="0.2">
      <c r="C1564" s="175"/>
      <c r="D1564" s="227"/>
      <c r="J1564" s="175"/>
    </row>
    <row r="1565" spans="3:10" x14ac:dyDescent="0.2">
      <c r="C1565" s="175"/>
      <c r="D1565" s="227"/>
      <c r="J1565" s="175"/>
    </row>
    <row r="1566" spans="3:10" x14ac:dyDescent="0.2">
      <c r="C1566" s="175"/>
      <c r="D1566" s="227"/>
      <c r="J1566" s="175"/>
    </row>
    <row r="1567" spans="3:10" x14ac:dyDescent="0.2">
      <c r="C1567" s="175"/>
      <c r="D1567" s="227"/>
      <c r="J1567" s="175"/>
    </row>
    <row r="1568" spans="3:10" x14ac:dyDescent="0.2">
      <c r="C1568" s="175"/>
      <c r="D1568" s="227"/>
      <c r="J1568" s="175"/>
    </row>
    <row r="1569" spans="3:10" x14ac:dyDescent="0.2">
      <c r="C1569" s="175"/>
      <c r="D1569" s="227"/>
      <c r="J1569" s="175"/>
    </row>
    <row r="1570" spans="3:10" x14ac:dyDescent="0.2">
      <c r="C1570" s="175"/>
      <c r="D1570" s="227"/>
      <c r="J1570" s="175"/>
    </row>
    <row r="1571" spans="3:10" x14ac:dyDescent="0.2">
      <c r="C1571" s="175"/>
      <c r="D1571" s="227"/>
      <c r="J1571" s="175"/>
    </row>
    <row r="1572" spans="3:10" x14ac:dyDescent="0.2">
      <c r="C1572" s="175"/>
      <c r="D1572" s="227"/>
      <c r="J1572" s="175"/>
    </row>
    <row r="1573" spans="3:10" x14ac:dyDescent="0.2">
      <c r="C1573" s="175"/>
      <c r="D1573" s="227"/>
      <c r="J1573" s="175"/>
    </row>
    <row r="1574" spans="3:10" x14ac:dyDescent="0.2">
      <c r="C1574" s="175"/>
      <c r="D1574" s="227"/>
      <c r="J1574" s="175"/>
    </row>
    <row r="1575" spans="3:10" x14ac:dyDescent="0.2">
      <c r="C1575" s="175"/>
      <c r="D1575" s="227"/>
      <c r="J1575" s="175"/>
    </row>
    <row r="1576" spans="3:10" x14ac:dyDescent="0.2">
      <c r="C1576" s="175"/>
      <c r="D1576" s="227"/>
      <c r="J1576" s="175"/>
    </row>
    <row r="1577" spans="3:10" x14ac:dyDescent="0.2">
      <c r="C1577" s="175"/>
      <c r="D1577" s="227"/>
      <c r="J1577" s="175"/>
    </row>
    <row r="1578" spans="3:10" x14ac:dyDescent="0.2">
      <c r="C1578" s="175"/>
      <c r="D1578" s="227"/>
      <c r="J1578" s="175"/>
    </row>
    <row r="1579" spans="3:10" x14ac:dyDescent="0.2">
      <c r="C1579" s="175"/>
      <c r="D1579" s="227"/>
      <c r="J1579" s="175"/>
    </row>
    <row r="1580" spans="3:10" x14ac:dyDescent="0.2">
      <c r="C1580" s="175"/>
      <c r="D1580" s="227"/>
      <c r="J1580" s="175"/>
    </row>
    <row r="1581" spans="3:10" x14ac:dyDescent="0.2">
      <c r="C1581" s="175"/>
      <c r="D1581" s="227"/>
      <c r="J1581" s="175"/>
    </row>
    <row r="1582" spans="3:10" x14ac:dyDescent="0.2">
      <c r="C1582" s="175"/>
      <c r="D1582" s="227"/>
      <c r="J1582" s="175"/>
    </row>
    <row r="1583" spans="3:10" x14ac:dyDescent="0.2">
      <c r="C1583" s="175"/>
      <c r="D1583" s="227"/>
      <c r="J1583" s="175"/>
    </row>
    <row r="1584" spans="3:10" x14ac:dyDescent="0.2">
      <c r="C1584" s="175"/>
      <c r="D1584" s="227"/>
      <c r="J1584" s="175"/>
    </row>
    <row r="1585" spans="3:10" x14ac:dyDescent="0.2">
      <c r="C1585" s="175"/>
      <c r="D1585" s="227"/>
      <c r="J1585" s="175"/>
    </row>
    <row r="1586" spans="3:10" x14ac:dyDescent="0.2">
      <c r="C1586" s="175"/>
      <c r="D1586" s="227"/>
      <c r="J1586" s="175"/>
    </row>
    <row r="1587" spans="3:10" x14ac:dyDescent="0.2">
      <c r="C1587" s="175"/>
      <c r="D1587" s="227"/>
      <c r="J1587" s="175"/>
    </row>
    <row r="1588" spans="3:10" x14ac:dyDescent="0.2">
      <c r="C1588" s="175"/>
      <c r="D1588" s="227"/>
      <c r="J1588" s="175"/>
    </row>
    <row r="1589" spans="3:10" x14ac:dyDescent="0.2">
      <c r="C1589" s="175"/>
      <c r="D1589" s="227"/>
      <c r="J1589" s="175"/>
    </row>
    <row r="1590" spans="3:10" x14ac:dyDescent="0.2">
      <c r="C1590" s="175"/>
      <c r="D1590" s="227"/>
      <c r="J1590" s="175"/>
    </row>
    <row r="1591" spans="3:10" x14ac:dyDescent="0.2">
      <c r="C1591" s="175"/>
      <c r="D1591" s="227"/>
      <c r="J1591" s="175"/>
    </row>
    <row r="1592" spans="3:10" x14ac:dyDescent="0.2">
      <c r="C1592" s="175"/>
      <c r="D1592" s="227"/>
      <c r="J1592" s="175"/>
    </row>
    <row r="1593" spans="3:10" x14ac:dyDescent="0.2">
      <c r="C1593" s="175"/>
      <c r="D1593" s="227"/>
      <c r="J1593" s="175"/>
    </row>
    <row r="1594" spans="3:10" x14ac:dyDescent="0.2">
      <c r="C1594" s="175"/>
      <c r="D1594" s="227"/>
      <c r="J1594" s="175"/>
    </row>
    <row r="1595" spans="3:10" x14ac:dyDescent="0.2">
      <c r="C1595" s="175"/>
      <c r="D1595" s="227"/>
      <c r="J1595" s="175"/>
    </row>
    <row r="1596" spans="3:10" x14ac:dyDescent="0.2">
      <c r="C1596" s="175"/>
      <c r="D1596" s="227"/>
      <c r="J1596" s="175"/>
    </row>
    <row r="1597" spans="3:10" x14ac:dyDescent="0.2">
      <c r="C1597" s="175"/>
      <c r="D1597" s="227"/>
      <c r="J1597" s="175"/>
    </row>
    <row r="1598" spans="3:10" x14ac:dyDescent="0.2">
      <c r="C1598" s="175"/>
      <c r="D1598" s="227"/>
      <c r="J1598" s="175"/>
    </row>
    <row r="1599" spans="3:10" x14ac:dyDescent="0.2">
      <c r="C1599" s="175"/>
      <c r="D1599" s="227"/>
      <c r="J1599" s="175"/>
    </row>
    <row r="1600" spans="3:10" x14ac:dyDescent="0.2">
      <c r="C1600" s="175"/>
      <c r="D1600" s="227"/>
      <c r="J1600" s="175"/>
    </row>
    <row r="1601" spans="3:10" x14ac:dyDescent="0.2">
      <c r="C1601" s="175"/>
      <c r="D1601" s="227"/>
      <c r="J1601" s="175"/>
    </row>
    <row r="1602" spans="3:10" x14ac:dyDescent="0.2">
      <c r="C1602" s="175"/>
      <c r="D1602" s="227"/>
      <c r="J1602" s="175"/>
    </row>
    <row r="1603" spans="3:10" x14ac:dyDescent="0.2">
      <c r="C1603" s="175"/>
      <c r="D1603" s="227"/>
      <c r="J1603" s="175"/>
    </row>
    <row r="1604" spans="3:10" x14ac:dyDescent="0.2">
      <c r="C1604" s="175"/>
      <c r="D1604" s="227"/>
      <c r="J1604" s="175"/>
    </row>
    <row r="1605" spans="3:10" x14ac:dyDescent="0.2">
      <c r="C1605" s="175"/>
      <c r="D1605" s="227"/>
      <c r="J1605" s="175"/>
    </row>
    <row r="1606" spans="3:10" x14ac:dyDescent="0.2">
      <c r="C1606" s="175"/>
      <c r="D1606" s="227"/>
      <c r="J1606" s="175"/>
    </row>
    <row r="1607" spans="3:10" x14ac:dyDescent="0.2">
      <c r="C1607" s="175"/>
      <c r="D1607" s="227"/>
      <c r="J1607" s="175"/>
    </row>
    <row r="1608" spans="3:10" x14ac:dyDescent="0.2">
      <c r="C1608" s="175"/>
      <c r="D1608" s="227"/>
      <c r="J1608" s="175"/>
    </row>
    <row r="1609" spans="3:10" x14ac:dyDescent="0.2">
      <c r="C1609" s="175"/>
      <c r="D1609" s="227"/>
      <c r="J1609" s="175"/>
    </row>
    <row r="1610" spans="3:10" x14ac:dyDescent="0.2">
      <c r="C1610" s="175"/>
      <c r="D1610" s="227"/>
      <c r="J1610" s="175"/>
    </row>
    <row r="1611" spans="3:10" x14ac:dyDescent="0.2">
      <c r="C1611" s="175"/>
      <c r="D1611" s="227"/>
      <c r="J1611" s="175"/>
    </row>
    <row r="1612" spans="3:10" x14ac:dyDescent="0.2">
      <c r="C1612" s="175"/>
      <c r="D1612" s="227"/>
      <c r="J1612" s="175"/>
    </row>
    <row r="1613" spans="3:10" x14ac:dyDescent="0.2">
      <c r="C1613" s="175"/>
      <c r="D1613" s="227"/>
      <c r="J1613" s="175"/>
    </row>
    <row r="1614" spans="3:10" x14ac:dyDescent="0.2">
      <c r="C1614" s="175"/>
      <c r="D1614" s="227"/>
      <c r="J1614" s="175"/>
    </row>
    <row r="1615" spans="3:10" x14ac:dyDescent="0.2">
      <c r="C1615" s="175"/>
      <c r="D1615" s="227"/>
      <c r="J1615" s="175"/>
    </row>
    <row r="1616" spans="3:10" x14ac:dyDescent="0.2">
      <c r="C1616" s="175"/>
      <c r="D1616" s="227"/>
      <c r="J1616" s="175"/>
    </row>
    <row r="1617" spans="3:10" x14ac:dyDescent="0.2">
      <c r="C1617" s="175"/>
      <c r="D1617" s="227"/>
      <c r="J1617" s="175"/>
    </row>
    <row r="1618" spans="3:10" x14ac:dyDescent="0.2">
      <c r="C1618" s="175"/>
      <c r="D1618" s="227"/>
      <c r="J1618" s="175"/>
    </row>
    <row r="1619" spans="3:10" x14ac:dyDescent="0.2">
      <c r="C1619" s="175"/>
      <c r="D1619" s="227"/>
      <c r="J1619" s="175"/>
    </row>
    <row r="1620" spans="3:10" x14ac:dyDescent="0.2">
      <c r="C1620" s="175"/>
      <c r="D1620" s="227"/>
      <c r="J1620" s="175"/>
    </row>
    <row r="1621" spans="3:10" x14ac:dyDescent="0.2">
      <c r="C1621" s="175"/>
      <c r="D1621" s="227"/>
      <c r="J1621" s="175"/>
    </row>
    <row r="1622" spans="3:10" x14ac:dyDescent="0.2">
      <c r="C1622" s="175"/>
      <c r="D1622" s="227"/>
      <c r="J1622" s="175"/>
    </row>
    <row r="1623" spans="3:10" x14ac:dyDescent="0.2">
      <c r="C1623" s="175"/>
      <c r="D1623" s="227"/>
      <c r="J1623" s="175"/>
    </row>
    <row r="1624" spans="3:10" x14ac:dyDescent="0.2">
      <c r="C1624" s="175"/>
      <c r="D1624" s="227"/>
      <c r="J1624" s="175"/>
    </row>
    <row r="1625" spans="3:10" x14ac:dyDescent="0.2">
      <c r="C1625" s="175"/>
      <c r="D1625" s="227"/>
      <c r="J1625" s="175"/>
    </row>
    <row r="1626" spans="3:10" x14ac:dyDescent="0.2">
      <c r="C1626" s="175"/>
      <c r="D1626" s="227"/>
      <c r="J1626" s="175"/>
    </row>
    <row r="1627" spans="3:10" x14ac:dyDescent="0.2">
      <c r="C1627" s="175"/>
      <c r="D1627" s="227"/>
      <c r="J1627" s="175"/>
    </row>
    <row r="1628" spans="3:10" x14ac:dyDescent="0.2">
      <c r="C1628" s="175"/>
      <c r="D1628" s="227"/>
      <c r="J1628" s="175"/>
    </row>
    <row r="1629" spans="3:10" x14ac:dyDescent="0.2">
      <c r="C1629" s="175"/>
      <c r="D1629" s="227"/>
      <c r="J1629" s="175"/>
    </row>
    <row r="1630" spans="3:10" x14ac:dyDescent="0.2">
      <c r="C1630" s="175"/>
      <c r="D1630" s="227"/>
      <c r="J1630" s="175"/>
    </row>
    <row r="1631" spans="3:10" x14ac:dyDescent="0.2">
      <c r="C1631" s="175"/>
      <c r="D1631" s="227"/>
      <c r="J1631" s="175"/>
    </row>
    <row r="1632" spans="3:10" x14ac:dyDescent="0.2">
      <c r="C1632" s="175"/>
      <c r="D1632" s="227"/>
      <c r="J1632" s="175"/>
    </row>
    <row r="1633" spans="3:10" x14ac:dyDescent="0.2">
      <c r="C1633" s="175"/>
      <c r="D1633" s="227"/>
      <c r="J1633" s="175"/>
    </row>
    <row r="1634" spans="3:10" x14ac:dyDescent="0.2">
      <c r="C1634" s="175"/>
      <c r="D1634" s="227"/>
      <c r="J1634" s="175"/>
    </row>
    <row r="1635" spans="3:10" x14ac:dyDescent="0.2">
      <c r="C1635" s="175"/>
      <c r="D1635" s="227"/>
      <c r="J1635" s="175"/>
    </row>
    <row r="1636" spans="3:10" x14ac:dyDescent="0.2">
      <c r="C1636" s="175"/>
      <c r="D1636" s="227"/>
      <c r="J1636" s="175"/>
    </row>
    <row r="1637" spans="3:10" x14ac:dyDescent="0.2">
      <c r="C1637" s="175"/>
      <c r="D1637" s="227"/>
      <c r="J1637" s="175"/>
    </row>
    <row r="1638" spans="3:10" x14ac:dyDescent="0.2">
      <c r="C1638" s="175"/>
      <c r="D1638" s="227"/>
      <c r="J1638" s="175"/>
    </row>
    <row r="1639" spans="3:10" x14ac:dyDescent="0.2">
      <c r="C1639" s="175"/>
      <c r="D1639" s="227"/>
      <c r="J1639" s="175"/>
    </row>
    <row r="1640" spans="3:10" x14ac:dyDescent="0.2">
      <c r="C1640" s="175"/>
      <c r="D1640" s="227"/>
      <c r="J1640" s="175"/>
    </row>
    <row r="1641" spans="3:10" x14ac:dyDescent="0.2">
      <c r="C1641" s="175"/>
      <c r="D1641" s="227"/>
      <c r="J1641" s="175"/>
    </row>
    <row r="1642" spans="3:10" x14ac:dyDescent="0.2">
      <c r="C1642" s="175"/>
      <c r="D1642" s="227"/>
      <c r="J1642" s="175"/>
    </row>
    <row r="1643" spans="3:10" x14ac:dyDescent="0.2">
      <c r="C1643" s="175"/>
      <c r="D1643" s="227"/>
      <c r="J1643" s="175"/>
    </row>
    <row r="1644" spans="3:10" x14ac:dyDescent="0.2">
      <c r="C1644" s="175"/>
      <c r="D1644" s="227"/>
      <c r="J1644" s="175"/>
    </row>
    <row r="1645" spans="3:10" x14ac:dyDescent="0.2">
      <c r="C1645" s="175"/>
      <c r="D1645" s="227"/>
      <c r="J1645" s="175"/>
    </row>
    <row r="1646" spans="3:10" x14ac:dyDescent="0.2">
      <c r="C1646" s="175"/>
      <c r="D1646" s="227"/>
      <c r="J1646" s="175"/>
    </row>
    <row r="1647" spans="3:10" x14ac:dyDescent="0.2">
      <c r="C1647" s="175"/>
      <c r="D1647" s="227"/>
      <c r="J1647" s="175"/>
    </row>
    <row r="1648" spans="3:10" x14ac:dyDescent="0.2">
      <c r="C1648" s="175"/>
      <c r="D1648" s="227"/>
      <c r="J1648" s="175"/>
    </row>
    <row r="1649" spans="3:10" x14ac:dyDescent="0.2">
      <c r="C1649" s="175"/>
      <c r="D1649" s="227"/>
      <c r="J1649" s="175"/>
    </row>
    <row r="1650" spans="3:10" x14ac:dyDescent="0.2">
      <c r="C1650" s="175"/>
      <c r="D1650" s="227"/>
      <c r="J1650" s="175"/>
    </row>
    <row r="1651" spans="3:10" x14ac:dyDescent="0.2">
      <c r="C1651" s="175"/>
      <c r="D1651" s="227"/>
      <c r="J1651" s="175"/>
    </row>
    <row r="1652" spans="3:10" x14ac:dyDescent="0.2">
      <c r="C1652" s="175"/>
      <c r="D1652" s="227"/>
      <c r="J1652" s="175"/>
    </row>
    <row r="1653" spans="3:10" x14ac:dyDescent="0.2">
      <c r="C1653" s="175"/>
      <c r="D1653" s="227"/>
      <c r="J1653" s="175"/>
    </row>
    <row r="1654" spans="3:10" x14ac:dyDescent="0.2">
      <c r="C1654" s="175"/>
      <c r="D1654" s="227"/>
      <c r="J1654" s="175"/>
    </row>
    <row r="1655" spans="3:10" x14ac:dyDescent="0.2">
      <c r="C1655" s="175"/>
      <c r="D1655" s="227"/>
      <c r="J1655" s="175"/>
    </row>
    <row r="1656" spans="3:10" x14ac:dyDescent="0.2">
      <c r="C1656" s="175"/>
      <c r="D1656" s="227"/>
      <c r="J1656" s="175"/>
    </row>
    <row r="1657" spans="3:10" x14ac:dyDescent="0.2">
      <c r="C1657" s="175"/>
      <c r="D1657" s="227"/>
      <c r="J1657" s="175"/>
    </row>
    <row r="1658" spans="3:10" x14ac:dyDescent="0.2">
      <c r="C1658" s="175"/>
      <c r="D1658" s="227"/>
      <c r="J1658" s="175"/>
    </row>
    <row r="1659" spans="3:10" x14ac:dyDescent="0.2">
      <c r="C1659" s="175"/>
      <c r="D1659" s="227"/>
      <c r="J1659" s="175"/>
    </row>
    <row r="1660" spans="3:10" x14ac:dyDescent="0.2">
      <c r="C1660" s="175"/>
      <c r="D1660" s="227"/>
      <c r="J1660" s="175"/>
    </row>
    <row r="1661" spans="3:10" x14ac:dyDescent="0.2">
      <c r="C1661" s="175"/>
      <c r="D1661" s="227"/>
      <c r="J1661" s="175"/>
    </row>
    <row r="1662" spans="3:10" x14ac:dyDescent="0.2">
      <c r="C1662" s="175"/>
      <c r="D1662" s="227"/>
      <c r="J1662" s="175"/>
    </row>
    <row r="1663" spans="3:10" x14ac:dyDescent="0.2">
      <c r="C1663" s="175"/>
      <c r="D1663" s="227"/>
      <c r="J1663" s="175"/>
    </row>
    <row r="1664" spans="3:10" x14ac:dyDescent="0.2">
      <c r="C1664" s="175"/>
      <c r="D1664" s="227"/>
      <c r="J1664" s="175"/>
    </row>
    <row r="1665" spans="3:10" x14ac:dyDescent="0.2">
      <c r="C1665" s="175"/>
      <c r="D1665" s="227"/>
      <c r="J1665" s="175"/>
    </row>
    <row r="1666" spans="3:10" x14ac:dyDescent="0.2">
      <c r="C1666" s="175"/>
      <c r="D1666" s="227"/>
      <c r="J1666" s="175"/>
    </row>
    <row r="1667" spans="3:10" x14ac:dyDescent="0.2">
      <c r="C1667" s="175"/>
      <c r="D1667" s="227"/>
      <c r="J1667" s="175"/>
    </row>
    <row r="1668" spans="3:10" x14ac:dyDescent="0.2">
      <c r="C1668" s="175"/>
      <c r="D1668" s="227"/>
      <c r="J1668" s="175"/>
    </row>
    <row r="1669" spans="3:10" x14ac:dyDescent="0.2">
      <c r="C1669" s="175"/>
      <c r="D1669" s="227"/>
      <c r="J1669" s="175"/>
    </row>
    <row r="1670" spans="3:10" x14ac:dyDescent="0.2">
      <c r="C1670" s="175"/>
      <c r="D1670" s="227"/>
      <c r="J1670" s="175"/>
    </row>
    <row r="1671" spans="3:10" x14ac:dyDescent="0.2">
      <c r="C1671" s="175"/>
      <c r="D1671" s="227"/>
      <c r="J1671" s="175"/>
    </row>
    <row r="1672" spans="3:10" x14ac:dyDescent="0.2">
      <c r="C1672" s="175"/>
      <c r="D1672" s="227"/>
      <c r="J1672" s="175"/>
    </row>
    <row r="1673" spans="3:10" x14ac:dyDescent="0.2">
      <c r="C1673" s="175"/>
      <c r="D1673" s="227"/>
      <c r="J1673" s="175"/>
    </row>
    <row r="1674" spans="3:10" x14ac:dyDescent="0.2">
      <c r="C1674" s="175"/>
      <c r="D1674" s="227"/>
      <c r="J1674" s="175"/>
    </row>
    <row r="1675" spans="3:10" x14ac:dyDescent="0.2">
      <c r="C1675" s="175"/>
      <c r="D1675" s="227"/>
      <c r="J1675" s="175"/>
    </row>
    <row r="1676" spans="3:10" x14ac:dyDescent="0.2">
      <c r="C1676" s="175"/>
      <c r="D1676" s="227"/>
      <c r="J1676" s="175"/>
    </row>
    <row r="1677" spans="3:10" x14ac:dyDescent="0.2">
      <c r="C1677" s="175"/>
      <c r="D1677" s="227"/>
      <c r="J1677" s="175"/>
    </row>
    <row r="1678" spans="3:10" x14ac:dyDescent="0.2">
      <c r="C1678" s="175"/>
      <c r="D1678" s="227"/>
      <c r="J1678" s="175"/>
    </row>
    <row r="1679" spans="3:10" x14ac:dyDescent="0.2">
      <c r="C1679" s="175"/>
      <c r="D1679" s="227"/>
      <c r="J1679" s="175"/>
    </row>
    <row r="1680" spans="3:10" x14ac:dyDescent="0.2">
      <c r="C1680" s="175"/>
      <c r="D1680" s="227"/>
      <c r="J1680" s="175"/>
    </row>
    <row r="1681" spans="3:10" x14ac:dyDescent="0.2">
      <c r="C1681" s="175"/>
      <c r="D1681" s="227"/>
      <c r="J1681" s="175"/>
    </row>
    <row r="1682" spans="3:10" x14ac:dyDescent="0.2">
      <c r="C1682" s="175"/>
      <c r="D1682" s="227"/>
      <c r="J1682" s="175"/>
    </row>
    <row r="1683" spans="3:10" x14ac:dyDescent="0.2">
      <c r="C1683" s="175"/>
      <c r="D1683" s="227"/>
      <c r="J1683" s="175"/>
    </row>
    <row r="1684" spans="3:10" x14ac:dyDescent="0.2">
      <c r="C1684" s="175"/>
      <c r="D1684" s="227"/>
      <c r="J1684" s="175"/>
    </row>
    <row r="1685" spans="3:10" x14ac:dyDescent="0.2">
      <c r="C1685" s="175"/>
      <c r="D1685" s="227"/>
      <c r="J1685" s="175"/>
    </row>
    <row r="1686" spans="3:10" x14ac:dyDescent="0.2">
      <c r="C1686" s="175"/>
      <c r="D1686" s="227"/>
      <c r="J1686" s="175"/>
    </row>
    <row r="1687" spans="3:10" x14ac:dyDescent="0.2">
      <c r="C1687" s="175"/>
      <c r="D1687" s="227"/>
      <c r="J1687" s="175"/>
    </row>
    <row r="1688" spans="3:10" x14ac:dyDescent="0.2">
      <c r="C1688" s="175"/>
      <c r="D1688" s="227"/>
      <c r="J1688" s="175"/>
    </row>
    <row r="1689" spans="3:10" x14ac:dyDescent="0.2">
      <c r="C1689" s="175"/>
      <c r="D1689" s="227"/>
      <c r="J1689" s="175"/>
    </row>
    <row r="1690" spans="3:10" x14ac:dyDescent="0.2">
      <c r="C1690" s="175"/>
      <c r="D1690" s="227"/>
      <c r="J1690" s="175"/>
    </row>
    <row r="1691" spans="3:10" x14ac:dyDescent="0.2">
      <c r="C1691" s="175"/>
      <c r="D1691" s="227"/>
      <c r="J1691" s="175"/>
    </row>
    <row r="1692" spans="3:10" x14ac:dyDescent="0.2">
      <c r="C1692" s="175"/>
      <c r="D1692" s="227"/>
      <c r="J1692" s="175"/>
    </row>
    <row r="1693" spans="3:10" x14ac:dyDescent="0.2">
      <c r="C1693" s="175"/>
      <c r="D1693" s="227"/>
      <c r="J1693" s="175"/>
    </row>
    <row r="1694" spans="3:10" x14ac:dyDescent="0.2">
      <c r="C1694" s="175"/>
      <c r="D1694" s="227"/>
      <c r="J1694" s="175"/>
    </row>
    <row r="1695" spans="3:10" x14ac:dyDescent="0.2">
      <c r="C1695" s="175"/>
      <c r="D1695" s="227"/>
      <c r="J1695" s="175"/>
    </row>
    <row r="1696" spans="3:10" x14ac:dyDescent="0.2">
      <c r="C1696" s="175"/>
      <c r="D1696" s="227"/>
      <c r="J1696" s="175"/>
    </row>
    <row r="1697" spans="3:10" x14ac:dyDescent="0.2">
      <c r="C1697" s="175"/>
      <c r="D1697" s="227"/>
      <c r="J1697" s="175"/>
    </row>
    <row r="1698" spans="3:10" x14ac:dyDescent="0.2">
      <c r="C1698" s="175"/>
      <c r="D1698" s="227"/>
      <c r="J1698" s="175"/>
    </row>
    <row r="1699" spans="3:10" x14ac:dyDescent="0.2">
      <c r="C1699" s="175"/>
      <c r="D1699" s="227"/>
      <c r="J1699" s="175"/>
    </row>
    <row r="1700" spans="3:10" x14ac:dyDescent="0.2">
      <c r="C1700" s="175"/>
      <c r="D1700" s="227"/>
      <c r="J1700" s="175"/>
    </row>
    <row r="1701" spans="3:10" x14ac:dyDescent="0.2">
      <c r="C1701" s="175"/>
      <c r="D1701" s="227"/>
      <c r="J1701" s="175"/>
    </row>
    <row r="1702" spans="3:10" x14ac:dyDescent="0.2">
      <c r="C1702" s="175"/>
      <c r="D1702" s="227"/>
      <c r="J1702" s="175"/>
    </row>
    <row r="1703" spans="3:10" x14ac:dyDescent="0.2">
      <c r="C1703" s="175"/>
      <c r="D1703" s="227"/>
      <c r="J1703" s="175"/>
    </row>
    <row r="1704" spans="3:10" x14ac:dyDescent="0.2">
      <c r="C1704" s="175"/>
      <c r="D1704" s="227"/>
      <c r="J1704" s="175"/>
    </row>
    <row r="1705" spans="3:10" x14ac:dyDescent="0.2">
      <c r="C1705" s="175"/>
      <c r="D1705" s="227"/>
      <c r="J1705" s="175"/>
    </row>
    <row r="1706" spans="3:10" x14ac:dyDescent="0.2">
      <c r="C1706" s="175"/>
      <c r="D1706" s="227"/>
      <c r="J1706" s="175"/>
    </row>
    <row r="1707" spans="3:10" x14ac:dyDescent="0.2">
      <c r="C1707" s="175"/>
      <c r="D1707" s="227"/>
      <c r="J1707" s="175"/>
    </row>
    <row r="1708" spans="3:10" x14ac:dyDescent="0.2">
      <c r="C1708" s="175"/>
      <c r="D1708" s="227"/>
      <c r="J1708" s="175"/>
    </row>
    <row r="1709" spans="3:10" x14ac:dyDescent="0.2">
      <c r="C1709" s="175"/>
      <c r="D1709" s="227"/>
      <c r="J1709" s="175"/>
    </row>
    <row r="1710" spans="3:10" x14ac:dyDescent="0.2">
      <c r="C1710" s="175"/>
      <c r="D1710" s="227"/>
      <c r="J1710" s="175"/>
    </row>
    <row r="1711" spans="3:10" x14ac:dyDescent="0.2">
      <c r="C1711" s="175"/>
      <c r="D1711" s="227"/>
      <c r="J1711" s="175"/>
    </row>
    <row r="1712" spans="3:10" x14ac:dyDescent="0.2">
      <c r="C1712" s="175"/>
      <c r="D1712" s="227"/>
      <c r="J1712" s="175"/>
    </row>
    <row r="1713" spans="3:10" x14ac:dyDescent="0.2">
      <c r="C1713" s="175"/>
      <c r="D1713" s="227"/>
      <c r="J1713" s="175"/>
    </row>
    <row r="1714" spans="3:10" x14ac:dyDescent="0.2">
      <c r="C1714" s="175"/>
      <c r="D1714" s="227"/>
      <c r="J1714" s="175"/>
    </row>
    <row r="1715" spans="3:10" x14ac:dyDescent="0.2">
      <c r="C1715" s="175"/>
      <c r="D1715" s="227"/>
      <c r="J1715" s="175"/>
    </row>
    <row r="1716" spans="3:10" x14ac:dyDescent="0.2">
      <c r="C1716" s="175"/>
      <c r="D1716" s="227"/>
      <c r="J1716" s="175"/>
    </row>
    <row r="1717" spans="3:10" x14ac:dyDescent="0.2">
      <c r="C1717" s="175"/>
      <c r="D1717" s="227"/>
      <c r="J1717" s="175"/>
    </row>
    <row r="1718" spans="3:10" x14ac:dyDescent="0.2">
      <c r="C1718" s="175"/>
      <c r="D1718" s="227"/>
      <c r="J1718" s="175"/>
    </row>
    <row r="1719" spans="3:10" x14ac:dyDescent="0.2">
      <c r="C1719" s="175"/>
      <c r="D1719" s="227"/>
      <c r="J1719" s="175"/>
    </row>
    <row r="1720" spans="3:10" x14ac:dyDescent="0.2">
      <c r="C1720" s="175"/>
      <c r="D1720" s="227"/>
      <c r="J1720" s="175"/>
    </row>
    <row r="1721" spans="3:10" x14ac:dyDescent="0.2">
      <c r="C1721" s="175"/>
      <c r="D1721" s="227"/>
      <c r="J1721" s="175"/>
    </row>
    <row r="1722" spans="3:10" x14ac:dyDescent="0.2">
      <c r="C1722" s="175"/>
      <c r="D1722" s="227"/>
      <c r="J1722" s="175"/>
    </row>
    <row r="1723" spans="3:10" x14ac:dyDescent="0.2">
      <c r="C1723" s="175"/>
      <c r="D1723" s="227"/>
      <c r="J1723" s="175"/>
    </row>
    <row r="1724" spans="3:10" x14ac:dyDescent="0.2">
      <c r="C1724" s="175"/>
      <c r="D1724" s="227"/>
      <c r="J1724" s="175"/>
    </row>
    <row r="1725" spans="3:10" x14ac:dyDescent="0.2">
      <c r="C1725" s="175"/>
      <c r="D1725" s="227"/>
      <c r="J1725" s="175"/>
    </row>
    <row r="1726" spans="3:10" x14ac:dyDescent="0.2">
      <c r="C1726" s="175"/>
      <c r="D1726" s="227"/>
      <c r="J1726" s="175"/>
    </row>
    <row r="1727" spans="3:10" x14ac:dyDescent="0.2">
      <c r="C1727" s="175"/>
      <c r="D1727" s="227"/>
      <c r="J1727" s="175"/>
    </row>
    <row r="1728" spans="3:10" x14ac:dyDescent="0.2">
      <c r="C1728" s="175"/>
      <c r="D1728" s="227"/>
      <c r="J1728" s="175"/>
    </row>
    <row r="1729" spans="3:10" x14ac:dyDescent="0.2">
      <c r="C1729" s="175"/>
      <c r="D1729" s="227"/>
      <c r="J1729" s="175"/>
    </row>
    <row r="1730" spans="3:10" x14ac:dyDescent="0.2">
      <c r="C1730" s="175"/>
      <c r="D1730" s="227"/>
      <c r="J1730" s="175"/>
    </row>
    <row r="1731" spans="3:10" x14ac:dyDescent="0.2">
      <c r="C1731" s="175"/>
      <c r="D1731" s="227"/>
      <c r="J1731" s="175"/>
    </row>
    <row r="1732" spans="3:10" x14ac:dyDescent="0.2">
      <c r="C1732" s="175"/>
      <c r="D1732" s="227"/>
      <c r="J1732" s="175"/>
    </row>
    <row r="1733" spans="3:10" x14ac:dyDescent="0.2">
      <c r="C1733" s="175"/>
      <c r="D1733" s="227"/>
      <c r="J1733" s="175"/>
    </row>
    <row r="1734" spans="3:10" x14ac:dyDescent="0.2">
      <c r="C1734" s="175"/>
      <c r="D1734" s="227"/>
      <c r="J1734" s="175"/>
    </row>
    <row r="1735" spans="3:10" x14ac:dyDescent="0.2">
      <c r="C1735" s="175"/>
      <c r="D1735" s="227"/>
      <c r="J1735" s="175"/>
    </row>
    <row r="1736" spans="3:10" x14ac:dyDescent="0.2">
      <c r="C1736" s="175"/>
      <c r="D1736" s="227"/>
      <c r="J1736" s="175"/>
    </row>
    <row r="1737" spans="3:10" x14ac:dyDescent="0.2">
      <c r="C1737" s="175"/>
      <c r="D1737" s="227"/>
      <c r="J1737" s="175"/>
    </row>
    <row r="1738" spans="3:10" x14ac:dyDescent="0.2">
      <c r="C1738" s="175"/>
      <c r="D1738" s="227"/>
      <c r="J1738" s="175"/>
    </row>
    <row r="1739" spans="3:10" x14ac:dyDescent="0.2">
      <c r="C1739" s="175"/>
      <c r="D1739" s="227"/>
      <c r="J1739" s="175"/>
    </row>
    <row r="1740" spans="3:10" x14ac:dyDescent="0.2">
      <c r="C1740" s="175"/>
      <c r="D1740" s="227"/>
      <c r="J1740" s="175"/>
    </row>
    <row r="1741" spans="3:10" x14ac:dyDescent="0.2">
      <c r="C1741" s="175"/>
      <c r="D1741" s="227"/>
      <c r="J1741" s="175"/>
    </row>
    <row r="1742" spans="3:10" x14ac:dyDescent="0.2">
      <c r="C1742" s="175"/>
      <c r="D1742" s="227"/>
      <c r="J1742" s="175"/>
    </row>
    <row r="1743" spans="3:10" x14ac:dyDescent="0.2">
      <c r="C1743" s="175"/>
      <c r="D1743" s="227"/>
      <c r="J1743" s="175"/>
    </row>
    <row r="1744" spans="3:10" x14ac:dyDescent="0.2">
      <c r="C1744" s="175"/>
      <c r="D1744" s="227"/>
      <c r="J1744" s="175"/>
    </row>
    <row r="1745" spans="3:10" x14ac:dyDescent="0.2">
      <c r="C1745" s="175"/>
      <c r="D1745" s="227"/>
      <c r="J1745" s="175"/>
    </row>
    <row r="1746" spans="3:10" x14ac:dyDescent="0.2">
      <c r="C1746" s="175"/>
      <c r="D1746" s="227"/>
      <c r="J1746" s="175"/>
    </row>
    <row r="1747" spans="3:10" x14ac:dyDescent="0.2">
      <c r="C1747" s="175"/>
      <c r="D1747" s="227"/>
      <c r="J1747" s="175"/>
    </row>
    <row r="1748" spans="3:10" x14ac:dyDescent="0.2">
      <c r="C1748" s="175"/>
      <c r="D1748" s="227"/>
      <c r="J1748" s="175"/>
    </row>
    <row r="1749" spans="3:10" x14ac:dyDescent="0.2">
      <c r="C1749" s="175"/>
      <c r="D1749" s="227"/>
      <c r="J1749" s="175"/>
    </row>
    <row r="1750" spans="3:10" x14ac:dyDescent="0.2">
      <c r="C1750" s="175"/>
      <c r="D1750" s="227"/>
      <c r="J1750" s="175"/>
    </row>
    <row r="1751" spans="3:10" x14ac:dyDescent="0.2">
      <c r="C1751" s="175"/>
      <c r="D1751" s="227"/>
      <c r="J1751" s="175"/>
    </row>
    <row r="1752" spans="3:10" x14ac:dyDescent="0.2">
      <c r="C1752" s="175"/>
      <c r="D1752" s="227"/>
      <c r="J1752" s="175"/>
    </row>
    <row r="1753" spans="3:10" x14ac:dyDescent="0.2">
      <c r="C1753" s="175"/>
      <c r="D1753" s="227"/>
      <c r="J1753" s="175"/>
    </row>
    <row r="1754" spans="3:10" x14ac:dyDescent="0.2">
      <c r="C1754" s="175"/>
      <c r="D1754" s="227"/>
      <c r="J1754" s="175"/>
    </row>
    <row r="1755" spans="3:10" x14ac:dyDescent="0.2">
      <c r="C1755" s="175"/>
      <c r="D1755" s="227"/>
      <c r="J1755" s="175"/>
    </row>
    <row r="1756" spans="3:10" x14ac:dyDescent="0.2">
      <c r="C1756" s="175"/>
      <c r="D1756" s="227"/>
      <c r="J1756" s="175"/>
    </row>
    <row r="1757" spans="3:10" x14ac:dyDescent="0.2">
      <c r="C1757" s="175"/>
      <c r="D1757" s="227"/>
      <c r="J1757" s="175"/>
    </row>
    <row r="1758" spans="3:10" x14ac:dyDescent="0.2">
      <c r="C1758" s="175"/>
      <c r="D1758" s="227"/>
      <c r="J1758" s="175"/>
    </row>
    <row r="1759" spans="3:10" x14ac:dyDescent="0.2">
      <c r="C1759" s="175"/>
      <c r="D1759" s="227"/>
      <c r="J1759" s="175"/>
    </row>
    <row r="1760" spans="3:10" x14ac:dyDescent="0.2">
      <c r="C1760" s="175"/>
      <c r="D1760" s="227"/>
      <c r="J1760" s="175"/>
    </row>
    <row r="1761" spans="3:10" x14ac:dyDescent="0.2">
      <c r="C1761" s="175"/>
      <c r="D1761" s="227"/>
      <c r="J1761" s="175"/>
    </row>
    <row r="1762" spans="3:10" x14ac:dyDescent="0.2">
      <c r="C1762" s="175"/>
      <c r="D1762" s="227"/>
      <c r="J1762" s="175"/>
    </row>
    <row r="1763" spans="3:10" x14ac:dyDescent="0.2">
      <c r="C1763" s="175"/>
      <c r="D1763" s="227"/>
      <c r="J1763" s="175"/>
    </row>
    <row r="1764" spans="3:10" x14ac:dyDescent="0.2">
      <c r="C1764" s="175"/>
      <c r="D1764" s="227"/>
      <c r="J1764" s="175"/>
    </row>
    <row r="1765" spans="3:10" x14ac:dyDescent="0.2">
      <c r="C1765" s="175"/>
      <c r="D1765" s="227"/>
      <c r="J1765" s="175"/>
    </row>
    <row r="1766" spans="3:10" x14ac:dyDescent="0.2">
      <c r="C1766" s="175"/>
      <c r="D1766" s="227"/>
      <c r="J1766" s="175"/>
    </row>
    <row r="1767" spans="3:10" x14ac:dyDescent="0.2">
      <c r="C1767" s="175"/>
      <c r="D1767" s="227"/>
      <c r="J1767" s="175"/>
    </row>
    <row r="1768" spans="3:10" x14ac:dyDescent="0.2">
      <c r="C1768" s="175"/>
      <c r="D1768" s="227"/>
      <c r="J1768" s="175"/>
    </row>
    <row r="1769" spans="3:10" x14ac:dyDescent="0.2">
      <c r="C1769" s="175"/>
      <c r="D1769" s="227"/>
      <c r="J1769" s="175"/>
    </row>
    <row r="1770" spans="3:10" x14ac:dyDescent="0.2">
      <c r="C1770" s="175"/>
      <c r="D1770" s="227"/>
      <c r="J1770" s="175"/>
    </row>
    <row r="1771" spans="3:10" x14ac:dyDescent="0.2">
      <c r="C1771" s="175"/>
      <c r="D1771" s="227"/>
      <c r="J1771" s="175"/>
    </row>
    <row r="1772" spans="3:10" x14ac:dyDescent="0.2">
      <c r="C1772" s="175"/>
      <c r="D1772" s="227"/>
      <c r="J1772" s="175"/>
    </row>
    <row r="1773" spans="3:10" x14ac:dyDescent="0.2">
      <c r="C1773" s="175"/>
      <c r="D1773" s="227"/>
      <c r="J1773" s="175"/>
    </row>
    <row r="1774" spans="3:10" x14ac:dyDescent="0.2">
      <c r="C1774" s="175"/>
      <c r="D1774" s="227"/>
      <c r="J1774" s="175"/>
    </row>
    <row r="1775" spans="3:10" x14ac:dyDescent="0.2">
      <c r="C1775" s="175"/>
      <c r="D1775" s="227"/>
      <c r="J1775" s="175"/>
    </row>
    <row r="1776" spans="3:10" x14ac:dyDescent="0.2">
      <c r="C1776" s="175"/>
      <c r="D1776" s="227"/>
      <c r="J1776" s="175"/>
    </row>
    <row r="1777" spans="3:10" x14ac:dyDescent="0.2">
      <c r="C1777" s="175"/>
      <c r="D1777" s="227"/>
      <c r="J1777" s="175"/>
    </row>
    <row r="1778" spans="3:10" x14ac:dyDescent="0.2">
      <c r="C1778" s="175"/>
      <c r="D1778" s="227"/>
      <c r="J1778" s="175"/>
    </row>
    <row r="1779" spans="3:10" x14ac:dyDescent="0.2">
      <c r="C1779" s="175"/>
      <c r="D1779" s="227"/>
      <c r="J1779" s="175"/>
    </row>
    <row r="1780" spans="3:10" x14ac:dyDescent="0.2">
      <c r="C1780" s="175"/>
      <c r="D1780" s="227"/>
      <c r="J1780" s="175"/>
    </row>
    <row r="1781" spans="3:10" x14ac:dyDescent="0.2">
      <c r="C1781" s="175"/>
      <c r="D1781" s="227"/>
      <c r="J1781" s="175"/>
    </row>
    <row r="1782" spans="3:10" x14ac:dyDescent="0.2">
      <c r="C1782" s="175"/>
      <c r="D1782" s="227"/>
      <c r="J1782" s="175"/>
    </row>
    <row r="1783" spans="3:10" x14ac:dyDescent="0.2">
      <c r="C1783" s="175"/>
      <c r="D1783" s="227"/>
      <c r="J1783" s="175"/>
    </row>
    <row r="1784" spans="3:10" x14ac:dyDescent="0.2">
      <c r="C1784" s="175"/>
      <c r="D1784" s="227"/>
      <c r="J1784" s="175"/>
    </row>
    <row r="1785" spans="3:10" x14ac:dyDescent="0.2">
      <c r="C1785" s="175"/>
      <c r="D1785" s="227"/>
      <c r="J1785" s="175"/>
    </row>
    <row r="1786" spans="3:10" x14ac:dyDescent="0.2">
      <c r="C1786" s="175"/>
      <c r="D1786" s="227"/>
      <c r="J1786" s="175"/>
    </row>
    <row r="1787" spans="3:10" x14ac:dyDescent="0.2">
      <c r="C1787" s="175"/>
      <c r="D1787" s="227"/>
      <c r="J1787" s="175"/>
    </row>
    <row r="1788" spans="3:10" x14ac:dyDescent="0.2">
      <c r="C1788" s="175"/>
      <c r="D1788" s="227"/>
      <c r="J1788" s="175"/>
    </row>
    <row r="1789" spans="3:10" x14ac:dyDescent="0.2">
      <c r="C1789" s="175"/>
      <c r="D1789" s="227"/>
      <c r="J1789" s="175"/>
    </row>
    <row r="1790" spans="3:10" x14ac:dyDescent="0.2">
      <c r="C1790" s="175"/>
      <c r="D1790" s="227"/>
      <c r="J1790" s="175"/>
    </row>
    <row r="1791" spans="3:10" x14ac:dyDescent="0.2">
      <c r="C1791" s="175"/>
      <c r="D1791" s="227"/>
      <c r="J1791" s="175"/>
    </row>
    <row r="1792" spans="3:10" x14ac:dyDescent="0.2">
      <c r="C1792" s="175"/>
      <c r="D1792" s="227"/>
      <c r="J1792" s="175"/>
    </row>
    <row r="1793" spans="3:10" x14ac:dyDescent="0.2">
      <c r="C1793" s="175"/>
      <c r="D1793" s="227"/>
      <c r="J1793" s="175"/>
    </row>
    <row r="1794" spans="3:10" x14ac:dyDescent="0.2">
      <c r="C1794" s="175"/>
      <c r="D1794" s="227"/>
      <c r="J1794" s="175"/>
    </row>
    <row r="1795" spans="3:10" x14ac:dyDescent="0.2">
      <c r="C1795" s="175"/>
      <c r="D1795" s="227"/>
      <c r="J1795" s="175"/>
    </row>
    <row r="1796" spans="3:10" x14ac:dyDescent="0.2">
      <c r="C1796" s="175"/>
      <c r="D1796" s="227"/>
      <c r="J1796" s="175"/>
    </row>
    <row r="1797" spans="3:10" x14ac:dyDescent="0.2">
      <c r="C1797" s="175"/>
      <c r="D1797" s="227"/>
      <c r="J1797" s="175"/>
    </row>
    <row r="1798" spans="3:10" x14ac:dyDescent="0.2">
      <c r="C1798" s="175"/>
      <c r="D1798" s="227"/>
      <c r="J1798" s="175"/>
    </row>
    <row r="1799" spans="3:10" x14ac:dyDescent="0.2">
      <c r="C1799" s="175"/>
      <c r="D1799" s="227"/>
      <c r="J1799" s="175"/>
    </row>
    <row r="1800" spans="3:10" x14ac:dyDescent="0.2">
      <c r="C1800" s="175"/>
      <c r="D1800" s="227"/>
      <c r="J1800" s="175"/>
    </row>
    <row r="1801" spans="3:10" x14ac:dyDescent="0.2">
      <c r="C1801" s="175"/>
      <c r="D1801" s="227"/>
      <c r="J1801" s="175"/>
    </row>
    <row r="1802" spans="3:10" x14ac:dyDescent="0.2">
      <c r="C1802" s="175"/>
      <c r="D1802" s="227"/>
      <c r="J1802" s="175"/>
    </row>
    <row r="1803" spans="3:10" x14ac:dyDescent="0.2">
      <c r="C1803" s="175"/>
      <c r="D1803" s="227"/>
      <c r="J1803" s="175"/>
    </row>
    <row r="1804" spans="3:10" x14ac:dyDescent="0.2">
      <c r="C1804" s="175"/>
      <c r="D1804" s="227"/>
      <c r="J1804" s="175"/>
    </row>
    <row r="1805" spans="3:10" x14ac:dyDescent="0.2">
      <c r="C1805" s="175"/>
      <c r="D1805" s="227"/>
      <c r="J1805" s="175"/>
    </row>
    <row r="1806" spans="3:10" x14ac:dyDescent="0.2">
      <c r="C1806" s="175"/>
      <c r="D1806" s="227"/>
      <c r="J1806" s="175"/>
    </row>
    <row r="1807" spans="3:10" x14ac:dyDescent="0.2">
      <c r="C1807" s="175"/>
      <c r="D1807" s="227"/>
      <c r="J1807" s="175"/>
    </row>
    <row r="1808" spans="3:10" x14ac:dyDescent="0.2">
      <c r="C1808" s="175"/>
      <c r="D1808" s="227"/>
      <c r="J1808" s="175"/>
    </row>
    <row r="1809" spans="3:10" x14ac:dyDescent="0.2">
      <c r="C1809" s="175"/>
      <c r="D1809" s="227"/>
      <c r="J1809" s="175"/>
    </row>
    <row r="1810" spans="3:10" x14ac:dyDescent="0.2">
      <c r="C1810" s="175"/>
      <c r="D1810" s="227"/>
      <c r="J1810" s="175"/>
    </row>
    <row r="1811" spans="3:10" x14ac:dyDescent="0.2">
      <c r="C1811" s="175"/>
      <c r="D1811" s="227"/>
      <c r="J1811" s="175"/>
    </row>
    <row r="1812" spans="3:10" x14ac:dyDescent="0.2">
      <c r="C1812" s="175"/>
      <c r="D1812" s="227"/>
      <c r="J1812" s="175"/>
    </row>
    <row r="1813" spans="3:10" x14ac:dyDescent="0.2">
      <c r="C1813" s="175"/>
      <c r="D1813" s="227"/>
      <c r="J1813" s="175"/>
    </row>
    <row r="1814" spans="3:10" x14ac:dyDescent="0.2">
      <c r="C1814" s="175"/>
      <c r="D1814" s="227"/>
      <c r="J1814" s="175"/>
    </row>
    <row r="1815" spans="3:10" x14ac:dyDescent="0.2">
      <c r="C1815" s="175"/>
      <c r="D1815" s="227"/>
      <c r="J1815" s="175"/>
    </row>
    <row r="1816" spans="3:10" x14ac:dyDescent="0.2">
      <c r="C1816" s="175"/>
      <c r="D1816" s="227"/>
      <c r="J1816" s="175"/>
    </row>
    <row r="1817" spans="3:10" x14ac:dyDescent="0.2">
      <c r="C1817" s="175"/>
      <c r="D1817" s="227"/>
      <c r="J1817" s="175"/>
    </row>
    <row r="1818" spans="3:10" x14ac:dyDescent="0.2">
      <c r="C1818" s="175"/>
      <c r="D1818" s="227"/>
      <c r="J1818" s="175"/>
    </row>
    <row r="1819" spans="3:10" x14ac:dyDescent="0.2">
      <c r="C1819" s="175"/>
      <c r="D1819" s="227"/>
      <c r="J1819" s="175"/>
    </row>
    <row r="1820" spans="3:10" x14ac:dyDescent="0.2">
      <c r="C1820" s="175"/>
      <c r="D1820" s="227"/>
      <c r="J1820" s="175"/>
    </row>
    <row r="1821" spans="3:10" x14ac:dyDescent="0.2">
      <c r="C1821" s="175"/>
      <c r="D1821" s="227"/>
      <c r="J1821" s="175"/>
    </row>
    <row r="1822" spans="3:10" x14ac:dyDescent="0.2">
      <c r="C1822" s="175"/>
      <c r="D1822" s="227"/>
      <c r="J1822" s="175"/>
    </row>
    <row r="1823" spans="3:10" x14ac:dyDescent="0.2">
      <c r="C1823" s="175"/>
      <c r="D1823" s="227"/>
      <c r="J1823" s="175"/>
    </row>
    <row r="1824" spans="3:10" x14ac:dyDescent="0.2">
      <c r="C1824" s="175"/>
      <c r="D1824" s="227"/>
      <c r="J1824" s="175"/>
    </row>
    <row r="1825" spans="3:10" x14ac:dyDescent="0.2">
      <c r="C1825" s="175"/>
      <c r="D1825" s="227"/>
      <c r="J1825" s="175"/>
    </row>
    <row r="1826" spans="3:10" x14ac:dyDescent="0.2">
      <c r="C1826" s="175"/>
      <c r="D1826" s="227"/>
      <c r="J1826" s="175"/>
    </row>
    <row r="1827" spans="3:10" x14ac:dyDescent="0.2">
      <c r="C1827" s="175"/>
      <c r="D1827" s="227"/>
      <c r="J1827" s="175"/>
    </row>
    <row r="1828" spans="3:10" x14ac:dyDescent="0.2">
      <c r="C1828" s="175"/>
      <c r="D1828" s="227"/>
      <c r="J1828" s="175"/>
    </row>
    <row r="1829" spans="3:10" x14ac:dyDescent="0.2">
      <c r="C1829" s="175"/>
      <c r="D1829" s="227"/>
      <c r="J1829" s="175"/>
    </row>
    <row r="1830" spans="3:10" x14ac:dyDescent="0.2">
      <c r="C1830" s="175"/>
      <c r="D1830" s="227"/>
      <c r="J1830" s="175"/>
    </row>
    <row r="1831" spans="3:10" x14ac:dyDescent="0.2">
      <c r="C1831" s="175"/>
      <c r="D1831" s="227"/>
      <c r="J1831" s="175"/>
    </row>
    <row r="1832" spans="3:10" x14ac:dyDescent="0.2">
      <c r="C1832" s="175"/>
      <c r="D1832" s="227"/>
      <c r="J1832" s="175"/>
    </row>
    <row r="1833" spans="3:10" x14ac:dyDescent="0.2">
      <c r="C1833" s="175"/>
      <c r="D1833" s="227"/>
      <c r="J1833" s="175"/>
    </row>
    <row r="1834" spans="3:10" x14ac:dyDescent="0.2">
      <c r="C1834" s="175"/>
      <c r="D1834" s="227"/>
      <c r="J1834" s="175"/>
    </row>
    <row r="1835" spans="3:10" x14ac:dyDescent="0.2">
      <c r="C1835" s="175"/>
      <c r="D1835" s="227"/>
      <c r="J1835" s="175"/>
    </row>
    <row r="1836" spans="3:10" x14ac:dyDescent="0.2">
      <c r="C1836" s="175"/>
      <c r="D1836" s="227"/>
      <c r="J1836" s="175"/>
    </row>
    <row r="1837" spans="3:10" x14ac:dyDescent="0.2">
      <c r="C1837" s="175"/>
      <c r="D1837" s="227"/>
      <c r="J1837" s="175"/>
    </row>
    <row r="1838" spans="3:10" x14ac:dyDescent="0.2">
      <c r="C1838" s="175"/>
      <c r="D1838" s="227"/>
      <c r="J1838" s="175"/>
    </row>
    <row r="1839" spans="3:10" x14ac:dyDescent="0.2">
      <c r="C1839" s="175"/>
      <c r="D1839" s="227"/>
      <c r="J1839" s="175"/>
    </row>
    <row r="1840" spans="3:10" x14ac:dyDescent="0.2">
      <c r="C1840" s="175"/>
      <c r="D1840" s="227"/>
      <c r="J1840" s="175"/>
    </row>
    <row r="1841" spans="3:10" x14ac:dyDescent="0.2">
      <c r="C1841" s="175"/>
      <c r="D1841" s="227"/>
      <c r="J1841" s="175"/>
    </row>
    <row r="1842" spans="3:10" x14ac:dyDescent="0.2">
      <c r="C1842" s="175"/>
      <c r="D1842" s="227"/>
      <c r="J1842" s="175"/>
    </row>
    <row r="1843" spans="3:10" x14ac:dyDescent="0.2">
      <c r="C1843" s="175"/>
      <c r="D1843" s="227"/>
      <c r="J1843" s="175"/>
    </row>
    <row r="1844" spans="3:10" x14ac:dyDescent="0.2">
      <c r="C1844" s="175"/>
      <c r="D1844" s="227"/>
      <c r="J1844" s="175"/>
    </row>
    <row r="1845" spans="3:10" x14ac:dyDescent="0.2">
      <c r="C1845" s="175"/>
      <c r="D1845" s="227"/>
      <c r="J1845" s="175"/>
    </row>
    <row r="1846" spans="3:10" x14ac:dyDescent="0.2">
      <c r="C1846" s="175"/>
      <c r="D1846" s="227"/>
      <c r="J1846" s="175"/>
    </row>
    <row r="1847" spans="3:10" x14ac:dyDescent="0.2">
      <c r="C1847" s="175"/>
      <c r="D1847" s="227"/>
      <c r="J1847" s="175"/>
    </row>
    <row r="1848" spans="3:10" x14ac:dyDescent="0.2">
      <c r="C1848" s="175"/>
      <c r="D1848" s="227"/>
      <c r="J1848" s="175"/>
    </row>
    <row r="1849" spans="3:10" x14ac:dyDescent="0.2">
      <c r="C1849" s="175"/>
      <c r="D1849" s="227"/>
      <c r="J1849" s="175"/>
    </row>
    <row r="1850" spans="3:10" x14ac:dyDescent="0.2">
      <c r="C1850" s="175"/>
      <c r="D1850" s="227"/>
      <c r="J1850" s="175"/>
    </row>
    <row r="1851" spans="3:10" x14ac:dyDescent="0.2">
      <c r="C1851" s="175"/>
      <c r="D1851" s="227"/>
      <c r="J1851" s="175"/>
    </row>
    <row r="1852" spans="3:10" x14ac:dyDescent="0.2">
      <c r="C1852" s="175"/>
      <c r="D1852" s="227"/>
      <c r="J1852" s="175"/>
    </row>
    <row r="1853" spans="3:10" x14ac:dyDescent="0.2">
      <c r="C1853" s="175"/>
      <c r="D1853" s="227"/>
      <c r="J1853" s="175"/>
    </row>
    <row r="1854" spans="3:10" x14ac:dyDescent="0.2">
      <c r="C1854" s="175"/>
      <c r="D1854" s="227"/>
      <c r="J1854" s="175"/>
    </row>
    <row r="1855" spans="3:10" x14ac:dyDescent="0.2">
      <c r="C1855" s="175"/>
      <c r="D1855" s="227"/>
      <c r="J1855" s="175"/>
    </row>
    <row r="1856" spans="3:10" x14ac:dyDescent="0.2">
      <c r="C1856" s="175"/>
      <c r="D1856" s="227"/>
      <c r="J1856" s="175"/>
    </row>
    <row r="1857" spans="3:10" x14ac:dyDescent="0.2">
      <c r="C1857" s="175"/>
      <c r="D1857" s="227"/>
      <c r="J1857" s="175"/>
    </row>
    <row r="1858" spans="3:10" x14ac:dyDescent="0.2">
      <c r="C1858" s="175"/>
      <c r="D1858" s="227"/>
      <c r="J1858" s="175"/>
    </row>
    <row r="1859" spans="3:10" x14ac:dyDescent="0.2">
      <c r="C1859" s="175"/>
      <c r="D1859" s="227"/>
      <c r="J1859" s="175"/>
    </row>
    <row r="1860" spans="3:10" x14ac:dyDescent="0.2">
      <c r="C1860" s="175"/>
      <c r="D1860" s="227"/>
      <c r="J1860" s="175"/>
    </row>
    <row r="1861" spans="3:10" x14ac:dyDescent="0.2">
      <c r="C1861" s="175"/>
      <c r="D1861" s="227"/>
      <c r="J1861" s="175"/>
    </row>
    <row r="1862" spans="3:10" x14ac:dyDescent="0.2">
      <c r="C1862" s="175"/>
      <c r="D1862" s="227"/>
      <c r="J1862" s="175"/>
    </row>
    <row r="1863" spans="3:10" x14ac:dyDescent="0.2">
      <c r="C1863" s="175"/>
      <c r="D1863" s="227"/>
      <c r="J1863" s="175"/>
    </row>
    <row r="1864" spans="3:10" x14ac:dyDescent="0.2">
      <c r="C1864" s="175"/>
      <c r="D1864" s="227"/>
      <c r="J1864" s="175"/>
    </row>
    <row r="1865" spans="3:10" x14ac:dyDescent="0.2">
      <c r="C1865" s="175"/>
      <c r="D1865" s="227"/>
      <c r="J1865" s="175"/>
    </row>
    <row r="1866" spans="3:10" x14ac:dyDescent="0.2">
      <c r="C1866" s="175"/>
      <c r="D1866" s="227"/>
      <c r="J1866" s="175"/>
    </row>
    <row r="1867" spans="3:10" x14ac:dyDescent="0.2">
      <c r="C1867" s="175"/>
      <c r="D1867" s="227"/>
      <c r="J1867" s="175"/>
    </row>
    <row r="1868" spans="3:10" x14ac:dyDescent="0.2">
      <c r="C1868" s="175"/>
      <c r="D1868" s="227"/>
      <c r="J1868" s="175"/>
    </row>
    <row r="1869" spans="3:10" x14ac:dyDescent="0.2">
      <c r="C1869" s="175"/>
      <c r="D1869" s="227"/>
      <c r="J1869" s="175"/>
    </row>
    <row r="1870" spans="3:10" x14ac:dyDescent="0.2">
      <c r="C1870" s="175"/>
      <c r="D1870" s="227"/>
      <c r="J1870" s="175"/>
    </row>
    <row r="1871" spans="3:10" x14ac:dyDescent="0.2">
      <c r="C1871" s="175"/>
      <c r="D1871" s="227"/>
      <c r="J1871" s="175"/>
    </row>
    <row r="1872" spans="3:10" x14ac:dyDescent="0.2">
      <c r="C1872" s="175"/>
      <c r="D1872" s="227"/>
      <c r="J1872" s="175"/>
    </row>
    <row r="1873" spans="3:10" x14ac:dyDescent="0.2">
      <c r="C1873" s="175"/>
      <c r="D1873" s="227"/>
      <c r="J1873" s="175"/>
    </row>
    <row r="1874" spans="3:10" x14ac:dyDescent="0.2">
      <c r="C1874" s="175"/>
      <c r="D1874" s="227"/>
      <c r="J1874" s="175"/>
    </row>
    <row r="1875" spans="3:10" x14ac:dyDescent="0.2">
      <c r="C1875" s="175"/>
      <c r="D1875" s="227"/>
      <c r="J1875" s="175"/>
    </row>
    <row r="1876" spans="3:10" x14ac:dyDescent="0.2">
      <c r="C1876" s="175"/>
      <c r="D1876" s="227"/>
      <c r="J1876" s="175"/>
    </row>
    <row r="1877" spans="3:10" x14ac:dyDescent="0.2">
      <c r="C1877" s="175"/>
      <c r="D1877" s="227"/>
      <c r="J1877" s="175"/>
    </row>
    <row r="1878" spans="3:10" x14ac:dyDescent="0.2">
      <c r="C1878" s="175"/>
      <c r="D1878" s="227"/>
      <c r="J1878" s="175"/>
    </row>
    <row r="1879" spans="3:10" x14ac:dyDescent="0.2">
      <c r="C1879" s="175"/>
      <c r="D1879" s="227"/>
      <c r="J1879" s="175"/>
    </row>
    <row r="1880" spans="3:10" x14ac:dyDescent="0.2">
      <c r="C1880" s="175"/>
      <c r="D1880" s="227"/>
      <c r="J1880" s="175"/>
    </row>
    <row r="1881" spans="3:10" x14ac:dyDescent="0.2">
      <c r="C1881" s="175"/>
      <c r="D1881" s="227"/>
      <c r="J1881" s="175"/>
    </row>
    <row r="1882" spans="3:10" x14ac:dyDescent="0.2">
      <c r="C1882" s="175"/>
      <c r="D1882" s="227"/>
      <c r="J1882" s="175"/>
    </row>
    <row r="1883" spans="3:10" x14ac:dyDescent="0.2">
      <c r="C1883" s="175"/>
      <c r="D1883" s="227"/>
      <c r="J1883" s="175"/>
    </row>
    <row r="1884" spans="3:10" x14ac:dyDescent="0.2">
      <c r="C1884" s="175"/>
      <c r="D1884" s="227"/>
      <c r="J1884" s="175"/>
    </row>
    <row r="1885" spans="3:10" x14ac:dyDescent="0.2">
      <c r="C1885" s="175"/>
      <c r="D1885" s="227"/>
      <c r="J1885" s="175"/>
    </row>
    <row r="1886" spans="3:10" x14ac:dyDescent="0.2">
      <c r="C1886" s="175"/>
      <c r="D1886" s="227"/>
      <c r="J1886" s="175"/>
    </row>
    <row r="1887" spans="3:10" x14ac:dyDescent="0.2">
      <c r="C1887" s="175"/>
      <c r="D1887" s="227"/>
      <c r="J1887" s="175"/>
    </row>
    <row r="1888" spans="3:10" x14ac:dyDescent="0.2">
      <c r="C1888" s="175"/>
      <c r="D1888" s="227"/>
      <c r="J1888" s="175"/>
    </row>
    <row r="1889" spans="3:10" x14ac:dyDescent="0.2">
      <c r="C1889" s="175"/>
      <c r="D1889" s="227"/>
      <c r="J1889" s="175"/>
    </row>
    <row r="1890" spans="3:10" x14ac:dyDescent="0.2">
      <c r="C1890" s="175"/>
      <c r="D1890" s="227"/>
      <c r="J1890" s="175"/>
    </row>
    <row r="1891" spans="3:10" x14ac:dyDescent="0.2">
      <c r="C1891" s="175"/>
      <c r="D1891" s="227"/>
      <c r="J1891" s="175"/>
    </row>
    <row r="1892" spans="3:10" x14ac:dyDescent="0.2">
      <c r="C1892" s="175"/>
      <c r="D1892" s="227"/>
      <c r="J1892" s="175"/>
    </row>
    <row r="1893" spans="3:10" x14ac:dyDescent="0.2">
      <c r="C1893" s="175"/>
      <c r="D1893" s="227"/>
      <c r="J1893" s="175"/>
    </row>
    <row r="1894" spans="3:10" x14ac:dyDescent="0.2">
      <c r="C1894" s="175"/>
      <c r="D1894" s="227"/>
      <c r="J1894" s="175"/>
    </row>
    <row r="1895" spans="3:10" x14ac:dyDescent="0.2">
      <c r="C1895" s="175"/>
      <c r="D1895" s="227"/>
      <c r="J1895" s="175"/>
    </row>
    <row r="1896" spans="3:10" x14ac:dyDescent="0.2">
      <c r="C1896" s="175"/>
      <c r="D1896" s="227"/>
      <c r="J1896" s="175"/>
    </row>
    <row r="1897" spans="3:10" x14ac:dyDescent="0.2">
      <c r="C1897" s="175"/>
      <c r="D1897" s="227"/>
      <c r="J1897" s="175"/>
    </row>
    <row r="1898" spans="3:10" x14ac:dyDescent="0.2">
      <c r="C1898" s="175"/>
      <c r="D1898" s="227"/>
      <c r="J1898" s="175"/>
    </row>
    <row r="1899" spans="3:10" x14ac:dyDescent="0.2">
      <c r="C1899" s="175"/>
      <c r="D1899" s="227"/>
      <c r="J1899" s="175"/>
    </row>
    <row r="1900" spans="3:10" x14ac:dyDescent="0.2">
      <c r="C1900" s="175"/>
      <c r="D1900" s="227"/>
      <c r="J1900" s="175"/>
    </row>
    <row r="1901" spans="3:10" x14ac:dyDescent="0.2">
      <c r="C1901" s="175"/>
      <c r="D1901" s="227"/>
      <c r="J1901" s="175"/>
    </row>
    <row r="1902" spans="3:10" x14ac:dyDescent="0.2">
      <c r="C1902" s="175"/>
      <c r="D1902" s="227"/>
      <c r="J1902" s="175"/>
    </row>
    <row r="1903" spans="3:10" x14ac:dyDescent="0.2">
      <c r="C1903" s="175"/>
      <c r="D1903" s="227"/>
      <c r="J1903" s="175"/>
    </row>
    <row r="1904" spans="3:10" x14ac:dyDescent="0.2">
      <c r="C1904" s="175"/>
      <c r="D1904" s="227"/>
      <c r="J1904" s="175"/>
    </row>
    <row r="1905" spans="3:10" x14ac:dyDescent="0.2">
      <c r="C1905" s="175"/>
      <c r="D1905" s="227"/>
      <c r="J1905" s="175"/>
    </row>
    <row r="1906" spans="3:10" x14ac:dyDescent="0.2">
      <c r="C1906" s="175"/>
      <c r="D1906" s="227"/>
      <c r="J1906" s="175"/>
    </row>
    <row r="1907" spans="3:10" x14ac:dyDescent="0.2">
      <c r="C1907" s="175"/>
      <c r="D1907" s="227"/>
      <c r="J1907" s="175"/>
    </row>
    <row r="1908" spans="3:10" x14ac:dyDescent="0.2">
      <c r="C1908" s="175"/>
      <c r="D1908" s="227"/>
      <c r="J1908" s="175"/>
    </row>
    <row r="1909" spans="3:10" x14ac:dyDescent="0.2">
      <c r="C1909" s="175"/>
      <c r="D1909" s="227"/>
      <c r="J1909" s="175"/>
    </row>
    <row r="1910" spans="3:10" x14ac:dyDescent="0.2">
      <c r="C1910" s="175"/>
      <c r="D1910" s="227"/>
      <c r="J1910" s="175"/>
    </row>
    <row r="1911" spans="3:10" x14ac:dyDescent="0.2">
      <c r="C1911" s="175"/>
      <c r="D1911" s="227"/>
      <c r="J1911" s="175"/>
    </row>
    <row r="1912" spans="3:10" x14ac:dyDescent="0.2">
      <c r="C1912" s="175"/>
      <c r="D1912" s="227"/>
      <c r="J1912" s="175"/>
    </row>
    <row r="1913" spans="3:10" x14ac:dyDescent="0.2">
      <c r="C1913" s="175"/>
      <c r="D1913" s="227"/>
      <c r="J1913" s="175"/>
    </row>
    <row r="1914" spans="3:10" x14ac:dyDescent="0.2">
      <c r="C1914" s="175"/>
      <c r="D1914" s="227"/>
      <c r="J1914" s="175"/>
    </row>
    <row r="1915" spans="3:10" x14ac:dyDescent="0.2">
      <c r="C1915" s="175"/>
      <c r="D1915" s="227"/>
      <c r="J1915" s="175"/>
    </row>
    <row r="1916" spans="3:10" x14ac:dyDescent="0.2">
      <c r="C1916" s="175"/>
      <c r="D1916" s="227"/>
      <c r="J1916" s="175"/>
    </row>
    <row r="1917" spans="3:10" x14ac:dyDescent="0.2">
      <c r="C1917" s="175"/>
      <c r="D1917" s="227"/>
      <c r="J1917" s="175"/>
    </row>
    <row r="1918" spans="3:10" x14ac:dyDescent="0.2">
      <c r="C1918" s="175"/>
      <c r="D1918" s="227"/>
      <c r="J1918" s="175"/>
    </row>
    <row r="1919" spans="3:10" x14ac:dyDescent="0.2">
      <c r="C1919" s="175"/>
      <c r="D1919" s="227"/>
      <c r="J1919" s="175"/>
    </row>
    <row r="1920" spans="3:10" x14ac:dyDescent="0.2">
      <c r="C1920" s="175"/>
      <c r="D1920" s="227"/>
      <c r="J1920" s="175"/>
    </row>
    <row r="1921" spans="3:10" x14ac:dyDescent="0.2">
      <c r="C1921" s="175"/>
      <c r="D1921" s="227"/>
      <c r="J1921" s="175"/>
    </row>
    <row r="1922" spans="3:10" x14ac:dyDescent="0.2">
      <c r="C1922" s="175"/>
      <c r="D1922" s="227"/>
      <c r="J1922" s="175"/>
    </row>
    <row r="1923" spans="3:10" x14ac:dyDescent="0.2">
      <c r="C1923" s="175"/>
      <c r="D1923" s="227"/>
      <c r="J1923" s="175"/>
    </row>
    <row r="1924" spans="3:10" x14ac:dyDescent="0.2">
      <c r="C1924" s="175"/>
      <c r="D1924" s="227"/>
      <c r="J1924" s="175"/>
    </row>
    <row r="1925" spans="3:10" x14ac:dyDescent="0.2">
      <c r="C1925" s="175"/>
      <c r="D1925" s="227"/>
      <c r="J1925" s="175"/>
    </row>
    <row r="1926" spans="3:10" x14ac:dyDescent="0.2">
      <c r="C1926" s="175"/>
      <c r="D1926" s="227"/>
      <c r="J1926" s="175"/>
    </row>
    <row r="1927" spans="3:10" x14ac:dyDescent="0.2">
      <c r="C1927" s="175"/>
      <c r="D1927" s="227"/>
      <c r="J1927" s="175"/>
    </row>
    <row r="1928" spans="3:10" x14ac:dyDescent="0.2">
      <c r="C1928" s="175"/>
      <c r="D1928" s="227"/>
      <c r="J1928" s="175"/>
    </row>
    <row r="1929" spans="3:10" x14ac:dyDescent="0.2">
      <c r="C1929" s="175"/>
      <c r="D1929" s="227"/>
      <c r="J1929" s="175"/>
    </row>
    <row r="1930" spans="3:10" x14ac:dyDescent="0.2">
      <c r="C1930" s="175"/>
      <c r="D1930" s="227"/>
      <c r="J1930" s="175"/>
    </row>
    <row r="1931" spans="3:10" x14ac:dyDescent="0.2">
      <c r="C1931" s="175"/>
      <c r="D1931" s="227"/>
      <c r="J1931" s="175"/>
    </row>
    <row r="1932" spans="3:10" x14ac:dyDescent="0.2">
      <c r="C1932" s="175"/>
      <c r="D1932" s="227"/>
      <c r="J1932" s="175"/>
    </row>
    <row r="1933" spans="3:10" x14ac:dyDescent="0.2">
      <c r="C1933" s="175"/>
      <c r="D1933" s="227"/>
      <c r="J1933" s="175"/>
    </row>
    <row r="1934" spans="3:10" x14ac:dyDescent="0.2">
      <c r="C1934" s="175"/>
      <c r="D1934" s="227"/>
      <c r="J1934" s="175"/>
    </row>
    <row r="1935" spans="3:10" x14ac:dyDescent="0.2">
      <c r="C1935" s="175"/>
      <c r="D1935" s="227"/>
      <c r="J1935" s="175"/>
    </row>
    <row r="1936" spans="3:10" x14ac:dyDescent="0.2">
      <c r="C1936" s="175"/>
      <c r="D1936" s="227"/>
      <c r="J1936" s="175"/>
    </row>
    <row r="1937" spans="3:10" x14ac:dyDescent="0.2">
      <c r="C1937" s="175"/>
      <c r="D1937" s="227"/>
      <c r="J1937" s="175"/>
    </row>
    <row r="1938" spans="3:10" x14ac:dyDescent="0.2">
      <c r="C1938" s="175"/>
      <c r="D1938" s="227"/>
      <c r="J1938" s="175"/>
    </row>
    <row r="1939" spans="3:10" x14ac:dyDescent="0.2">
      <c r="C1939" s="175"/>
      <c r="D1939" s="227"/>
      <c r="J1939" s="175"/>
    </row>
    <row r="1940" spans="3:10" x14ac:dyDescent="0.2">
      <c r="C1940" s="175"/>
      <c r="D1940" s="227"/>
      <c r="J1940" s="175"/>
    </row>
    <row r="1941" spans="3:10" x14ac:dyDescent="0.2">
      <c r="C1941" s="175"/>
      <c r="D1941" s="227"/>
      <c r="J1941" s="175"/>
    </row>
    <row r="1942" spans="3:10" x14ac:dyDescent="0.2">
      <c r="C1942" s="175"/>
      <c r="D1942" s="227"/>
      <c r="J1942" s="175"/>
    </row>
    <row r="1943" spans="3:10" x14ac:dyDescent="0.2">
      <c r="C1943" s="175"/>
      <c r="D1943" s="227"/>
      <c r="J1943" s="175"/>
    </row>
    <row r="1944" spans="3:10" x14ac:dyDescent="0.2">
      <c r="C1944" s="175"/>
      <c r="D1944" s="227"/>
      <c r="J1944" s="175"/>
    </row>
    <row r="1945" spans="3:10" x14ac:dyDescent="0.2">
      <c r="C1945" s="175"/>
      <c r="D1945" s="227"/>
      <c r="J1945" s="175"/>
    </row>
    <row r="1946" spans="3:10" x14ac:dyDescent="0.2">
      <c r="C1946" s="175"/>
      <c r="D1946" s="227"/>
      <c r="J1946" s="175"/>
    </row>
    <row r="1947" spans="3:10" x14ac:dyDescent="0.2">
      <c r="C1947" s="175"/>
      <c r="D1947" s="227"/>
      <c r="J1947" s="175"/>
    </row>
    <row r="1948" spans="3:10" x14ac:dyDescent="0.2">
      <c r="C1948" s="175"/>
      <c r="D1948" s="227"/>
      <c r="J1948" s="175"/>
    </row>
    <row r="1949" spans="3:10" x14ac:dyDescent="0.2">
      <c r="C1949" s="175"/>
      <c r="D1949" s="227"/>
      <c r="J1949" s="175"/>
    </row>
    <row r="1950" spans="3:10" x14ac:dyDescent="0.2">
      <c r="C1950" s="175"/>
      <c r="D1950" s="227"/>
      <c r="J1950" s="175"/>
    </row>
    <row r="1951" spans="3:10" x14ac:dyDescent="0.2">
      <c r="C1951" s="175"/>
      <c r="D1951" s="227"/>
      <c r="J1951" s="175"/>
    </row>
    <row r="1952" spans="3:10" x14ac:dyDescent="0.2">
      <c r="C1952" s="175"/>
      <c r="D1952" s="227"/>
      <c r="J1952" s="175"/>
    </row>
    <row r="1953" spans="3:10" x14ac:dyDescent="0.2">
      <c r="C1953" s="175"/>
      <c r="D1953" s="227"/>
      <c r="J1953" s="175"/>
    </row>
    <row r="1954" spans="3:10" x14ac:dyDescent="0.2">
      <c r="C1954" s="175"/>
      <c r="D1954" s="227"/>
      <c r="J1954" s="175"/>
    </row>
    <row r="1955" spans="3:10" x14ac:dyDescent="0.2">
      <c r="C1955" s="175"/>
      <c r="D1955" s="227"/>
      <c r="J1955" s="175"/>
    </row>
    <row r="1956" spans="3:10" x14ac:dyDescent="0.2">
      <c r="C1956" s="175"/>
      <c r="D1956" s="227"/>
      <c r="J1956" s="175"/>
    </row>
    <row r="1957" spans="3:10" x14ac:dyDescent="0.2">
      <c r="C1957" s="175"/>
      <c r="D1957" s="227"/>
      <c r="J1957" s="175"/>
    </row>
    <row r="1958" spans="3:10" x14ac:dyDescent="0.2">
      <c r="C1958" s="175"/>
      <c r="D1958" s="227"/>
      <c r="J1958" s="175"/>
    </row>
    <row r="1959" spans="3:10" x14ac:dyDescent="0.2">
      <c r="C1959" s="175"/>
      <c r="D1959" s="227"/>
      <c r="J1959" s="175"/>
    </row>
    <row r="1960" spans="3:10" x14ac:dyDescent="0.2">
      <c r="C1960" s="175"/>
      <c r="D1960" s="227"/>
      <c r="J1960" s="175"/>
    </row>
    <row r="1961" spans="3:10" x14ac:dyDescent="0.2">
      <c r="C1961" s="175"/>
      <c r="D1961" s="227"/>
      <c r="J1961" s="175"/>
    </row>
    <row r="1962" spans="3:10" x14ac:dyDescent="0.2">
      <c r="C1962" s="175"/>
      <c r="D1962" s="227"/>
      <c r="J1962" s="175"/>
    </row>
    <row r="1963" spans="3:10" x14ac:dyDescent="0.2">
      <c r="C1963" s="175"/>
      <c r="D1963" s="227"/>
      <c r="J1963" s="175"/>
    </row>
    <row r="1964" spans="3:10" x14ac:dyDescent="0.2">
      <c r="C1964" s="175"/>
      <c r="D1964" s="227"/>
      <c r="J1964" s="175"/>
    </row>
    <row r="1965" spans="3:10" x14ac:dyDescent="0.2">
      <c r="C1965" s="175"/>
      <c r="D1965" s="227"/>
      <c r="J1965" s="175"/>
    </row>
    <row r="1966" spans="3:10" x14ac:dyDescent="0.2">
      <c r="C1966" s="175"/>
      <c r="D1966" s="227"/>
      <c r="J1966" s="175"/>
    </row>
    <row r="1967" spans="3:10" x14ac:dyDescent="0.2">
      <c r="C1967" s="175"/>
      <c r="D1967" s="227"/>
      <c r="J1967" s="175"/>
    </row>
    <row r="1968" spans="3:10" x14ac:dyDescent="0.2">
      <c r="C1968" s="175"/>
      <c r="D1968" s="227"/>
      <c r="J1968" s="175"/>
    </row>
    <row r="1969" spans="3:10" x14ac:dyDescent="0.2">
      <c r="C1969" s="175"/>
      <c r="D1969" s="227"/>
      <c r="J1969" s="175"/>
    </row>
    <row r="1970" spans="3:10" x14ac:dyDescent="0.2">
      <c r="C1970" s="175"/>
      <c r="D1970" s="227"/>
      <c r="J1970" s="175"/>
    </row>
    <row r="1971" spans="3:10" x14ac:dyDescent="0.2">
      <c r="C1971" s="175"/>
      <c r="D1971" s="227"/>
      <c r="J1971" s="175"/>
    </row>
    <row r="1972" spans="3:10" x14ac:dyDescent="0.2">
      <c r="C1972" s="175"/>
      <c r="D1972" s="227"/>
      <c r="J1972" s="175"/>
    </row>
    <row r="1973" spans="3:10" x14ac:dyDescent="0.2">
      <c r="C1973" s="175"/>
      <c r="D1973" s="227"/>
      <c r="J1973" s="175"/>
    </row>
    <row r="1974" spans="3:10" x14ac:dyDescent="0.2">
      <c r="C1974" s="175"/>
      <c r="D1974" s="227"/>
      <c r="J1974" s="175"/>
    </row>
    <row r="1975" spans="3:10" x14ac:dyDescent="0.2">
      <c r="C1975" s="175"/>
      <c r="D1975" s="227"/>
      <c r="J1975" s="175"/>
    </row>
    <row r="1976" spans="3:10" x14ac:dyDescent="0.2">
      <c r="C1976" s="175"/>
      <c r="D1976" s="227"/>
      <c r="J1976" s="175"/>
    </row>
    <row r="1977" spans="3:10" x14ac:dyDescent="0.2">
      <c r="C1977" s="175"/>
      <c r="D1977" s="227"/>
      <c r="J1977" s="175"/>
    </row>
    <row r="1978" spans="3:10" x14ac:dyDescent="0.2">
      <c r="C1978" s="175"/>
      <c r="D1978" s="227"/>
      <c r="J1978" s="175"/>
    </row>
    <row r="1979" spans="3:10" x14ac:dyDescent="0.2">
      <c r="C1979" s="175"/>
      <c r="D1979" s="227"/>
      <c r="J1979" s="175"/>
    </row>
    <row r="1980" spans="3:10" x14ac:dyDescent="0.2">
      <c r="C1980" s="175"/>
      <c r="D1980" s="227"/>
      <c r="J1980" s="175"/>
    </row>
    <row r="1981" spans="3:10" x14ac:dyDescent="0.2">
      <c r="C1981" s="175"/>
      <c r="D1981" s="227"/>
      <c r="J1981" s="175"/>
    </row>
    <row r="1982" spans="3:10" x14ac:dyDescent="0.2">
      <c r="C1982" s="175"/>
      <c r="D1982" s="227"/>
      <c r="J1982" s="175"/>
    </row>
    <row r="1983" spans="3:10" x14ac:dyDescent="0.2">
      <c r="C1983" s="175"/>
      <c r="D1983" s="227"/>
      <c r="J1983" s="175"/>
    </row>
    <row r="1984" spans="3:10" x14ac:dyDescent="0.2">
      <c r="C1984" s="175"/>
      <c r="D1984" s="227"/>
      <c r="J1984" s="175"/>
    </row>
    <row r="1985" spans="3:10" x14ac:dyDescent="0.2">
      <c r="C1985" s="175"/>
      <c r="D1985" s="227"/>
      <c r="J1985" s="175"/>
    </row>
    <row r="1986" spans="3:10" x14ac:dyDescent="0.2">
      <c r="C1986" s="175"/>
      <c r="D1986" s="227"/>
      <c r="J1986" s="175"/>
    </row>
    <row r="1987" spans="3:10" x14ac:dyDescent="0.2">
      <c r="C1987" s="175"/>
      <c r="D1987" s="227"/>
      <c r="J1987" s="175"/>
    </row>
    <row r="1988" spans="3:10" x14ac:dyDescent="0.2">
      <c r="C1988" s="175"/>
      <c r="D1988" s="227"/>
      <c r="J1988" s="175"/>
    </row>
    <row r="1989" spans="3:10" x14ac:dyDescent="0.2">
      <c r="C1989" s="175"/>
      <c r="D1989" s="227"/>
      <c r="J1989" s="175"/>
    </row>
    <row r="1990" spans="3:10" x14ac:dyDescent="0.2">
      <c r="C1990" s="175"/>
      <c r="D1990" s="227"/>
      <c r="J1990" s="175"/>
    </row>
    <row r="1991" spans="3:10" x14ac:dyDescent="0.2">
      <c r="C1991" s="175"/>
      <c r="D1991" s="227"/>
      <c r="J1991" s="175"/>
    </row>
    <row r="1992" spans="3:10" x14ac:dyDescent="0.2">
      <c r="C1992" s="175"/>
      <c r="D1992" s="227"/>
      <c r="J1992" s="175"/>
    </row>
    <row r="1993" spans="3:10" x14ac:dyDescent="0.2">
      <c r="C1993" s="175"/>
      <c r="D1993" s="227"/>
      <c r="J1993" s="175"/>
    </row>
    <row r="1994" spans="3:10" x14ac:dyDescent="0.2">
      <c r="C1994" s="175"/>
      <c r="D1994" s="227"/>
      <c r="J1994" s="175"/>
    </row>
    <row r="1995" spans="3:10" x14ac:dyDescent="0.2">
      <c r="C1995" s="175"/>
      <c r="D1995" s="227"/>
      <c r="J1995" s="175"/>
    </row>
    <row r="1996" spans="3:10" x14ac:dyDescent="0.2">
      <c r="C1996" s="175"/>
      <c r="D1996" s="227"/>
      <c r="J1996" s="175"/>
    </row>
    <row r="1997" spans="3:10" x14ac:dyDescent="0.2">
      <c r="C1997" s="175"/>
      <c r="D1997" s="227"/>
      <c r="J1997" s="175"/>
    </row>
    <row r="1998" spans="3:10" x14ac:dyDescent="0.2">
      <c r="C1998" s="175"/>
      <c r="D1998" s="227"/>
      <c r="J1998" s="175"/>
    </row>
    <row r="1999" spans="3:10" x14ac:dyDescent="0.2">
      <c r="C1999" s="175"/>
      <c r="D1999" s="227"/>
      <c r="J1999" s="175"/>
    </row>
    <row r="2000" spans="3:10" x14ac:dyDescent="0.2">
      <c r="C2000" s="175"/>
      <c r="D2000" s="227"/>
      <c r="J2000" s="175"/>
    </row>
    <row r="2001" spans="3:10" x14ac:dyDescent="0.2">
      <c r="C2001" s="175"/>
      <c r="D2001" s="227"/>
      <c r="J2001" s="175"/>
    </row>
    <row r="2002" spans="3:10" x14ac:dyDescent="0.2">
      <c r="C2002" s="175"/>
      <c r="D2002" s="227"/>
      <c r="J2002" s="175"/>
    </row>
    <row r="2003" spans="3:10" x14ac:dyDescent="0.2">
      <c r="C2003" s="175"/>
      <c r="D2003" s="227"/>
      <c r="J2003" s="175"/>
    </row>
    <row r="2004" spans="3:10" x14ac:dyDescent="0.2">
      <c r="C2004" s="175"/>
      <c r="D2004" s="227"/>
      <c r="J2004" s="175"/>
    </row>
    <row r="2005" spans="3:10" x14ac:dyDescent="0.2">
      <c r="C2005" s="175"/>
      <c r="D2005" s="227"/>
      <c r="J2005" s="175"/>
    </row>
    <row r="2006" spans="3:10" x14ac:dyDescent="0.2">
      <c r="C2006" s="175"/>
      <c r="D2006" s="227"/>
      <c r="J2006" s="175"/>
    </row>
    <row r="2007" spans="3:10" x14ac:dyDescent="0.2">
      <c r="C2007" s="175"/>
      <c r="D2007" s="227"/>
      <c r="J2007" s="175"/>
    </row>
    <row r="2008" spans="3:10" x14ac:dyDescent="0.2">
      <c r="C2008" s="175"/>
      <c r="D2008" s="227"/>
      <c r="J2008" s="175"/>
    </row>
    <row r="2009" spans="3:10" x14ac:dyDescent="0.2">
      <c r="C2009" s="175"/>
      <c r="D2009" s="227"/>
      <c r="J2009" s="175"/>
    </row>
    <row r="2010" spans="3:10" x14ac:dyDescent="0.2">
      <c r="C2010" s="175"/>
      <c r="D2010" s="227"/>
      <c r="J2010" s="175"/>
    </row>
    <row r="2011" spans="3:10" x14ac:dyDescent="0.2">
      <c r="C2011" s="175"/>
      <c r="D2011" s="227"/>
      <c r="J2011" s="175"/>
    </row>
    <row r="2012" spans="3:10" x14ac:dyDescent="0.2">
      <c r="C2012" s="175"/>
      <c r="D2012" s="227"/>
      <c r="J2012" s="175"/>
    </row>
    <row r="2013" spans="3:10" x14ac:dyDescent="0.2">
      <c r="C2013" s="175"/>
      <c r="D2013" s="227"/>
      <c r="J2013" s="175"/>
    </row>
    <row r="2014" spans="3:10" x14ac:dyDescent="0.2">
      <c r="C2014" s="175"/>
      <c r="D2014" s="227"/>
      <c r="J2014" s="175"/>
    </row>
    <row r="2015" spans="3:10" x14ac:dyDescent="0.2">
      <c r="C2015" s="175"/>
      <c r="D2015" s="227"/>
      <c r="J2015" s="175"/>
    </row>
    <row r="2016" spans="3:10" x14ac:dyDescent="0.2">
      <c r="C2016" s="175"/>
      <c r="D2016" s="227"/>
      <c r="J2016" s="175"/>
    </row>
    <row r="2017" spans="3:10" x14ac:dyDescent="0.2">
      <c r="C2017" s="175"/>
      <c r="D2017" s="227"/>
      <c r="J2017" s="175"/>
    </row>
    <row r="2018" spans="3:10" x14ac:dyDescent="0.2">
      <c r="C2018" s="175"/>
      <c r="D2018" s="227"/>
      <c r="J2018" s="175"/>
    </row>
    <row r="2019" spans="3:10" x14ac:dyDescent="0.2">
      <c r="C2019" s="175"/>
      <c r="D2019" s="227"/>
      <c r="J2019" s="175"/>
    </row>
    <row r="2020" spans="3:10" x14ac:dyDescent="0.2">
      <c r="C2020" s="175"/>
      <c r="D2020" s="227"/>
      <c r="J2020" s="175"/>
    </row>
    <row r="2021" spans="3:10" x14ac:dyDescent="0.2">
      <c r="C2021" s="175"/>
      <c r="D2021" s="227"/>
      <c r="J2021" s="175"/>
    </row>
    <row r="2022" spans="3:10" x14ac:dyDescent="0.2">
      <c r="C2022" s="175"/>
      <c r="D2022" s="227"/>
      <c r="J2022" s="175"/>
    </row>
    <row r="2023" spans="3:10" x14ac:dyDescent="0.2">
      <c r="C2023" s="175"/>
      <c r="D2023" s="227"/>
      <c r="J2023" s="175"/>
    </row>
    <row r="2024" spans="3:10" x14ac:dyDescent="0.2">
      <c r="C2024" s="175"/>
      <c r="D2024" s="227"/>
      <c r="J2024" s="175"/>
    </row>
    <row r="2025" spans="3:10" x14ac:dyDescent="0.2">
      <c r="C2025" s="175"/>
      <c r="D2025" s="227"/>
      <c r="J2025" s="175"/>
    </row>
    <row r="2026" spans="3:10" x14ac:dyDescent="0.2">
      <c r="C2026" s="175"/>
      <c r="D2026" s="227"/>
      <c r="J2026" s="175"/>
    </row>
    <row r="2027" spans="3:10" x14ac:dyDescent="0.2">
      <c r="C2027" s="175"/>
      <c r="D2027" s="227"/>
      <c r="J2027" s="175"/>
    </row>
    <row r="2028" spans="3:10" x14ac:dyDescent="0.2">
      <c r="C2028" s="175"/>
      <c r="D2028" s="227"/>
      <c r="J2028" s="175"/>
    </row>
    <row r="2029" spans="3:10" x14ac:dyDescent="0.2">
      <c r="C2029" s="175"/>
      <c r="D2029" s="227"/>
      <c r="J2029" s="175"/>
    </row>
    <row r="2030" spans="3:10" x14ac:dyDescent="0.2">
      <c r="C2030" s="175"/>
      <c r="D2030" s="227"/>
      <c r="J2030" s="175"/>
    </row>
    <row r="2031" spans="3:10" x14ac:dyDescent="0.2">
      <c r="C2031" s="175"/>
      <c r="D2031" s="227"/>
      <c r="J2031" s="175"/>
    </row>
    <row r="2032" spans="3:10" x14ac:dyDescent="0.2">
      <c r="C2032" s="175"/>
      <c r="D2032" s="227"/>
      <c r="J2032" s="175"/>
    </row>
    <row r="2033" spans="3:10" x14ac:dyDescent="0.2">
      <c r="C2033" s="175"/>
      <c r="D2033" s="227"/>
      <c r="J2033" s="175"/>
    </row>
    <row r="2034" spans="3:10" x14ac:dyDescent="0.2">
      <c r="C2034" s="175"/>
      <c r="D2034" s="227"/>
      <c r="J2034" s="175"/>
    </row>
    <row r="2035" spans="3:10" x14ac:dyDescent="0.2">
      <c r="C2035" s="175"/>
      <c r="D2035" s="227"/>
      <c r="J2035" s="175"/>
    </row>
    <row r="2036" spans="3:10" x14ac:dyDescent="0.2">
      <c r="C2036" s="175"/>
      <c r="D2036" s="227"/>
      <c r="J2036" s="175"/>
    </row>
    <row r="2037" spans="3:10" x14ac:dyDescent="0.2">
      <c r="C2037" s="175"/>
      <c r="D2037" s="227"/>
      <c r="J2037" s="175"/>
    </row>
    <row r="2038" spans="3:10" x14ac:dyDescent="0.2">
      <c r="C2038" s="175"/>
      <c r="D2038" s="227"/>
      <c r="J2038" s="175"/>
    </row>
    <row r="2039" spans="3:10" x14ac:dyDescent="0.2">
      <c r="C2039" s="175"/>
      <c r="D2039" s="227"/>
      <c r="J2039" s="175"/>
    </row>
    <row r="2040" spans="3:10" x14ac:dyDescent="0.2">
      <c r="C2040" s="175"/>
      <c r="D2040" s="227"/>
      <c r="J2040" s="175"/>
    </row>
    <row r="2041" spans="3:10" x14ac:dyDescent="0.2">
      <c r="C2041" s="175"/>
      <c r="D2041" s="227"/>
      <c r="J2041" s="175"/>
    </row>
    <row r="2042" spans="3:10" x14ac:dyDescent="0.2">
      <c r="C2042" s="175"/>
      <c r="D2042" s="227"/>
      <c r="J2042" s="175"/>
    </row>
    <row r="2043" spans="3:10" x14ac:dyDescent="0.2">
      <c r="C2043" s="175"/>
      <c r="D2043" s="227"/>
      <c r="J2043" s="175"/>
    </row>
    <row r="2044" spans="3:10" x14ac:dyDescent="0.2">
      <c r="C2044" s="175"/>
      <c r="D2044" s="227"/>
      <c r="J2044" s="175"/>
    </row>
    <row r="2045" spans="3:10" x14ac:dyDescent="0.2">
      <c r="C2045" s="175"/>
      <c r="D2045" s="227"/>
      <c r="J2045" s="175"/>
    </row>
    <row r="2046" spans="3:10" x14ac:dyDescent="0.2">
      <c r="C2046" s="175"/>
      <c r="D2046" s="227"/>
      <c r="J2046" s="175"/>
    </row>
    <row r="2047" spans="3:10" x14ac:dyDescent="0.2">
      <c r="C2047" s="175"/>
      <c r="D2047" s="227"/>
      <c r="J2047" s="175"/>
    </row>
    <row r="2048" spans="3:10" x14ac:dyDescent="0.2">
      <c r="C2048" s="175"/>
      <c r="D2048" s="227"/>
      <c r="J2048" s="175"/>
    </row>
    <row r="2049" spans="3:10" x14ac:dyDescent="0.2">
      <c r="C2049" s="175"/>
      <c r="D2049" s="227"/>
      <c r="J2049" s="175"/>
    </row>
    <row r="2050" spans="3:10" x14ac:dyDescent="0.2">
      <c r="C2050" s="175"/>
      <c r="D2050" s="227"/>
      <c r="J2050" s="175"/>
    </row>
    <row r="2051" spans="3:10" x14ac:dyDescent="0.2">
      <c r="C2051" s="175"/>
      <c r="D2051" s="227"/>
      <c r="J2051" s="175"/>
    </row>
    <row r="2052" spans="3:10" x14ac:dyDescent="0.2">
      <c r="C2052" s="175"/>
      <c r="D2052" s="227"/>
      <c r="J2052" s="175"/>
    </row>
    <row r="2053" spans="3:10" x14ac:dyDescent="0.2">
      <c r="C2053" s="175"/>
      <c r="D2053" s="227"/>
      <c r="J2053" s="175"/>
    </row>
    <row r="2054" spans="3:10" x14ac:dyDescent="0.2">
      <c r="C2054" s="175"/>
      <c r="D2054" s="227"/>
      <c r="J2054" s="175"/>
    </row>
    <row r="2055" spans="3:10" x14ac:dyDescent="0.2">
      <c r="C2055" s="175"/>
      <c r="D2055" s="227"/>
      <c r="J2055" s="175"/>
    </row>
    <row r="2056" spans="3:10" x14ac:dyDescent="0.2">
      <c r="C2056" s="175"/>
      <c r="D2056" s="227"/>
      <c r="J2056" s="175"/>
    </row>
    <row r="2057" spans="3:10" x14ac:dyDescent="0.2">
      <c r="C2057" s="175"/>
      <c r="D2057" s="227"/>
      <c r="J2057" s="175"/>
    </row>
    <row r="2058" spans="3:10" x14ac:dyDescent="0.2">
      <c r="C2058" s="175"/>
      <c r="D2058" s="227"/>
      <c r="J2058" s="175"/>
    </row>
    <row r="2059" spans="3:10" x14ac:dyDescent="0.2">
      <c r="C2059" s="175"/>
      <c r="D2059" s="227"/>
      <c r="J2059" s="175"/>
    </row>
    <row r="2060" spans="3:10" x14ac:dyDescent="0.2">
      <c r="C2060" s="175"/>
      <c r="D2060" s="227"/>
      <c r="J2060" s="175"/>
    </row>
    <row r="2061" spans="3:10" x14ac:dyDescent="0.2">
      <c r="C2061" s="175"/>
      <c r="D2061" s="227"/>
      <c r="J2061" s="175"/>
    </row>
    <row r="2062" spans="3:10" x14ac:dyDescent="0.2">
      <c r="C2062" s="175"/>
      <c r="D2062" s="227"/>
      <c r="J2062" s="175"/>
    </row>
    <row r="2063" spans="3:10" x14ac:dyDescent="0.2">
      <c r="C2063" s="175"/>
      <c r="D2063" s="227"/>
      <c r="J2063" s="175"/>
    </row>
    <row r="2064" spans="3:10" x14ac:dyDescent="0.2">
      <c r="C2064" s="175"/>
      <c r="D2064" s="227"/>
      <c r="J2064" s="175"/>
    </row>
    <row r="2065" spans="3:10" x14ac:dyDescent="0.2">
      <c r="C2065" s="175"/>
      <c r="D2065" s="227"/>
      <c r="J2065" s="175"/>
    </row>
    <row r="2066" spans="3:10" x14ac:dyDescent="0.2">
      <c r="C2066" s="175"/>
      <c r="D2066" s="227"/>
      <c r="J2066" s="175"/>
    </row>
    <row r="2067" spans="3:10" x14ac:dyDescent="0.2">
      <c r="C2067" s="175"/>
      <c r="D2067" s="227"/>
      <c r="J2067" s="175"/>
    </row>
    <row r="2068" spans="3:10" x14ac:dyDescent="0.2">
      <c r="C2068" s="175"/>
      <c r="D2068" s="227"/>
      <c r="J2068" s="175"/>
    </row>
    <row r="2069" spans="3:10" x14ac:dyDescent="0.2">
      <c r="C2069" s="175"/>
      <c r="D2069" s="227"/>
      <c r="J2069" s="175"/>
    </row>
    <row r="2070" spans="3:10" x14ac:dyDescent="0.2">
      <c r="C2070" s="175"/>
      <c r="D2070" s="227"/>
      <c r="J2070" s="175"/>
    </row>
    <row r="2071" spans="3:10" x14ac:dyDescent="0.2">
      <c r="C2071" s="175"/>
      <c r="D2071" s="227"/>
      <c r="J2071" s="175"/>
    </row>
    <row r="2072" spans="3:10" x14ac:dyDescent="0.2">
      <c r="C2072" s="175"/>
      <c r="D2072" s="227"/>
      <c r="J2072" s="175"/>
    </row>
    <row r="2073" spans="3:10" x14ac:dyDescent="0.2">
      <c r="C2073" s="175"/>
      <c r="D2073" s="227"/>
      <c r="J2073" s="175"/>
    </row>
    <row r="2074" spans="3:10" x14ac:dyDescent="0.2">
      <c r="C2074" s="175"/>
      <c r="D2074" s="227"/>
      <c r="J2074" s="175"/>
    </row>
    <row r="2075" spans="3:10" x14ac:dyDescent="0.2">
      <c r="C2075" s="175"/>
      <c r="D2075" s="227"/>
      <c r="J2075" s="175"/>
    </row>
    <row r="2076" spans="3:10" x14ac:dyDescent="0.2">
      <c r="C2076" s="175"/>
      <c r="D2076" s="227"/>
      <c r="J2076" s="175"/>
    </row>
    <row r="2077" spans="3:10" x14ac:dyDescent="0.2">
      <c r="C2077" s="175"/>
      <c r="D2077" s="227"/>
      <c r="J2077" s="175"/>
    </row>
    <row r="2078" spans="3:10" x14ac:dyDescent="0.2">
      <c r="C2078" s="175"/>
      <c r="D2078" s="227"/>
      <c r="J2078" s="175"/>
    </row>
    <row r="2079" spans="3:10" x14ac:dyDescent="0.2">
      <c r="C2079" s="175"/>
      <c r="D2079" s="227"/>
      <c r="J2079" s="175"/>
    </row>
    <row r="2080" spans="3:10" x14ac:dyDescent="0.2">
      <c r="C2080" s="175"/>
      <c r="D2080" s="227"/>
      <c r="J2080" s="175"/>
    </row>
    <row r="2081" spans="3:10" x14ac:dyDescent="0.2">
      <c r="C2081" s="175"/>
      <c r="D2081" s="227"/>
      <c r="J2081" s="175"/>
    </row>
    <row r="2082" spans="3:10" x14ac:dyDescent="0.2">
      <c r="C2082" s="175"/>
      <c r="D2082" s="227"/>
      <c r="J2082" s="175"/>
    </row>
    <row r="2083" spans="3:10" x14ac:dyDescent="0.2">
      <c r="C2083" s="175"/>
      <c r="D2083" s="227"/>
      <c r="J2083" s="175"/>
    </row>
    <row r="2084" spans="3:10" x14ac:dyDescent="0.2">
      <c r="C2084" s="175"/>
      <c r="D2084" s="227"/>
      <c r="J2084" s="175"/>
    </row>
    <row r="2085" spans="3:10" x14ac:dyDescent="0.2">
      <c r="C2085" s="175"/>
      <c r="D2085" s="227"/>
      <c r="J2085" s="175"/>
    </row>
    <row r="2086" spans="3:10" x14ac:dyDescent="0.2">
      <c r="C2086" s="175"/>
      <c r="D2086" s="227"/>
      <c r="J2086" s="175"/>
    </row>
    <row r="2087" spans="3:10" x14ac:dyDescent="0.2">
      <c r="C2087" s="175"/>
      <c r="D2087" s="227"/>
      <c r="J2087" s="175"/>
    </row>
    <row r="2088" spans="3:10" x14ac:dyDescent="0.2">
      <c r="C2088" s="175"/>
      <c r="D2088" s="227"/>
      <c r="J2088" s="175"/>
    </row>
    <row r="2089" spans="3:10" x14ac:dyDescent="0.2">
      <c r="C2089" s="175"/>
      <c r="D2089" s="227"/>
      <c r="J2089" s="175"/>
    </row>
    <row r="2090" spans="3:10" x14ac:dyDescent="0.2">
      <c r="C2090" s="175"/>
      <c r="D2090" s="227"/>
      <c r="J2090" s="175"/>
    </row>
    <row r="2091" spans="3:10" x14ac:dyDescent="0.2">
      <c r="C2091" s="175"/>
      <c r="D2091" s="227"/>
      <c r="J2091" s="175"/>
    </row>
    <row r="2092" spans="3:10" x14ac:dyDescent="0.2">
      <c r="C2092" s="175"/>
      <c r="D2092" s="227"/>
      <c r="J2092" s="175"/>
    </row>
    <row r="2093" spans="3:10" x14ac:dyDescent="0.2">
      <c r="C2093" s="175"/>
      <c r="D2093" s="227"/>
      <c r="J2093" s="175"/>
    </row>
    <row r="2094" spans="3:10" x14ac:dyDescent="0.2">
      <c r="C2094" s="175"/>
      <c r="D2094" s="227"/>
      <c r="J2094" s="175"/>
    </row>
    <row r="2095" spans="3:10" x14ac:dyDescent="0.2">
      <c r="C2095" s="175"/>
      <c r="D2095" s="227"/>
      <c r="J2095" s="175"/>
    </row>
    <row r="2096" spans="3:10" x14ac:dyDescent="0.2">
      <c r="C2096" s="175"/>
      <c r="D2096" s="227"/>
      <c r="J2096" s="175"/>
    </row>
    <row r="2097" spans="3:10" x14ac:dyDescent="0.2">
      <c r="C2097" s="175"/>
      <c r="D2097" s="227"/>
      <c r="J2097" s="175"/>
    </row>
    <row r="2098" spans="3:10" x14ac:dyDescent="0.2">
      <c r="C2098" s="175"/>
      <c r="D2098" s="227"/>
      <c r="J2098" s="175"/>
    </row>
    <row r="2099" spans="3:10" x14ac:dyDescent="0.2">
      <c r="C2099" s="175"/>
      <c r="D2099" s="227"/>
      <c r="J2099" s="175"/>
    </row>
    <row r="2100" spans="3:10" x14ac:dyDescent="0.2">
      <c r="C2100" s="175"/>
      <c r="D2100" s="227"/>
      <c r="J2100" s="175"/>
    </row>
    <row r="2101" spans="3:10" x14ac:dyDescent="0.2">
      <c r="C2101" s="175"/>
      <c r="D2101" s="227"/>
      <c r="J2101" s="175"/>
    </row>
    <row r="2102" spans="3:10" x14ac:dyDescent="0.2">
      <c r="C2102" s="175"/>
      <c r="D2102" s="227"/>
      <c r="J2102" s="175"/>
    </row>
    <row r="2103" spans="3:10" x14ac:dyDescent="0.2">
      <c r="C2103" s="175"/>
      <c r="D2103" s="227"/>
      <c r="J2103" s="175"/>
    </row>
    <row r="2104" spans="3:10" x14ac:dyDescent="0.2">
      <c r="C2104" s="175"/>
      <c r="D2104" s="227"/>
      <c r="J2104" s="175"/>
    </row>
    <row r="2105" spans="3:10" x14ac:dyDescent="0.2">
      <c r="C2105" s="175"/>
      <c r="D2105" s="227"/>
      <c r="J2105" s="175"/>
    </row>
    <row r="2106" spans="3:10" x14ac:dyDescent="0.2">
      <c r="C2106" s="175"/>
      <c r="D2106" s="227"/>
      <c r="J2106" s="175"/>
    </row>
    <row r="2107" spans="3:10" x14ac:dyDescent="0.2">
      <c r="C2107" s="175"/>
      <c r="D2107" s="227"/>
      <c r="J2107" s="175"/>
    </row>
    <row r="2108" spans="3:10" x14ac:dyDescent="0.2">
      <c r="C2108" s="175"/>
      <c r="D2108" s="227"/>
      <c r="J2108" s="175"/>
    </row>
    <row r="2109" spans="3:10" x14ac:dyDescent="0.2">
      <c r="C2109" s="175"/>
      <c r="D2109" s="227"/>
      <c r="J2109" s="175"/>
    </row>
    <row r="2110" spans="3:10" x14ac:dyDescent="0.2">
      <c r="C2110" s="175"/>
      <c r="D2110" s="227"/>
      <c r="J2110" s="175"/>
    </row>
    <row r="2111" spans="3:10" x14ac:dyDescent="0.2">
      <c r="C2111" s="175"/>
      <c r="D2111" s="227"/>
      <c r="J2111" s="175"/>
    </row>
    <row r="2112" spans="3:10" x14ac:dyDescent="0.2">
      <c r="C2112" s="175"/>
      <c r="D2112" s="227"/>
      <c r="J2112" s="175"/>
    </row>
    <row r="2113" spans="3:10" x14ac:dyDescent="0.2">
      <c r="C2113" s="175"/>
      <c r="D2113" s="227"/>
      <c r="J2113" s="175"/>
    </row>
    <row r="2114" spans="3:10" x14ac:dyDescent="0.2">
      <c r="C2114" s="175"/>
      <c r="D2114" s="227"/>
      <c r="J2114" s="175"/>
    </row>
    <row r="2115" spans="3:10" x14ac:dyDescent="0.2">
      <c r="C2115" s="175"/>
      <c r="D2115" s="227"/>
      <c r="J2115" s="175"/>
    </row>
    <row r="2116" spans="3:10" x14ac:dyDescent="0.2">
      <c r="C2116" s="175"/>
      <c r="D2116" s="227"/>
      <c r="J2116" s="175"/>
    </row>
    <row r="2117" spans="3:10" x14ac:dyDescent="0.2">
      <c r="C2117" s="175"/>
      <c r="D2117" s="227"/>
      <c r="J2117" s="175"/>
    </row>
    <row r="2118" spans="3:10" x14ac:dyDescent="0.2">
      <c r="C2118" s="175"/>
      <c r="D2118" s="227"/>
      <c r="J2118" s="175"/>
    </row>
    <row r="2119" spans="3:10" x14ac:dyDescent="0.2">
      <c r="C2119" s="175"/>
      <c r="D2119" s="227"/>
      <c r="J2119" s="175"/>
    </row>
    <row r="2120" spans="3:10" x14ac:dyDescent="0.2">
      <c r="C2120" s="175"/>
      <c r="D2120" s="227"/>
      <c r="J2120" s="175"/>
    </row>
    <row r="2121" spans="3:10" x14ac:dyDescent="0.2">
      <c r="C2121" s="175"/>
      <c r="D2121" s="227"/>
      <c r="J2121" s="175"/>
    </row>
    <row r="2122" spans="3:10" x14ac:dyDescent="0.2">
      <c r="C2122" s="175"/>
      <c r="D2122" s="227"/>
      <c r="J2122" s="175"/>
    </row>
    <row r="2123" spans="3:10" x14ac:dyDescent="0.2">
      <c r="C2123" s="175"/>
      <c r="D2123" s="227"/>
      <c r="J2123" s="175"/>
    </row>
    <row r="2124" spans="3:10" x14ac:dyDescent="0.2">
      <c r="C2124" s="175"/>
      <c r="D2124" s="227"/>
      <c r="J2124" s="175"/>
    </row>
    <row r="2125" spans="3:10" x14ac:dyDescent="0.2">
      <c r="C2125" s="175"/>
      <c r="D2125" s="227"/>
      <c r="J2125" s="175"/>
    </row>
    <row r="2126" spans="3:10" x14ac:dyDescent="0.2">
      <c r="C2126" s="175"/>
      <c r="D2126" s="227"/>
      <c r="J2126" s="175"/>
    </row>
    <row r="2127" spans="3:10" x14ac:dyDescent="0.2">
      <c r="C2127" s="175"/>
      <c r="D2127" s="227"/>
      <c r="J2127" s="175"/>
    </row>
    <row r="2128" spans="3:10" x14ac:dyDescent="0.2">
      <c r="C2128" s="175"/>
      <c r="D2128" s="227"/>
      <c r="J2128" s="175"/>
    </row>
    <row r="2129" spans="3:10" x14ac:dyDescent="0.2">
      <c r="C2129" s="175"/>
      <c r="D2129" s="227"/>
      <c r="J2129" s="175"/>
    </row>
    <row r="2130" spans="3:10" x14ac:dyDescent="0.2">
      <c r="C2130" s="175"/>
      <c r="D2130" s="227"/>
      <c r="J2130" s="175"/>
    </row>
    <row r="2131" spans="3:10" x14ac:dyDescent="0.2">
      <c r="C2131" s="175"/>
      <c r="D2131" s="227"/>
      <c r="J2131" s="175"/>
    </row>
    <row r="2132" spans="3:10" x14ac:dyDescent="0.2">
      <c r="C2132" s="175"/>
      <c r="D2132" s="227"/>
      <c r="J2132" s="175"/>
    </row>
    <row r="2133" spans="3:10" x14ac:dyDescent="0.2">
      <c r="C2133" s="175"/>
      <c r="D2133" s="227"/>
      <c r="J2133" s="175"/>
    </row>
    <row r="2134" spans="3:10" x14ac:dyDescent="0.2">
      <c r="C2134" s="175"/>
      <c r="D2134" s="227"/>
      <c r="J2134" s="175"/>
    </row>
    <row r="2135" spans="3:10" x14ac:dyDescent="0.2">
      <c r="C2135" s="175"/>
      <c r="D2135" s="227"/>
      <c r="J2135" s="175"/>
    </row>
    <row r="2136" spans="3:10" x14ac:dyDescent="0.2">
      <c r="C2136" s="175"/>
      <c r="D2136" s="227"/>
      <c r="J2136" s="175"/>
    </row>
    <row r="2137" spans="3:10" x14ac:dyDescent="0.2">
      <c r="C2137" s="175"/>
      <c r="D2137" s="227"/>
      <c r="J2137" s="175"/>
    </row>
    <row r="2138" spans="3:10" x14ac:dyDescent="0.2">
      <c r="C2138" s="175"/>
      <c r="D2138" s="227"/>
      <c r="J2138" s="175"/>
    </row>
    <row r="2139" spans="3:10" x14ac:dyDescent="0.2">
      <c r="C2139" s="175"/>
      <c r="D2139" s="227"/>
      <c r="J2139" s="175"/>
    </row>
    <row r="2140" spans="3:10" x14ac:dyDescent="0.2">
      <c r="C2140" s="175"/>
      <c r="D2140" s="227"/>
      <c r="J2140" s="175"/>
    </row>
    <row r="2141" spans="3:10" x14ac:dyDescent="0.2">
      <c r="C2141" s="175"/>
      <c r="D2141" s="227"/>
      <c r="J2141" s="175"/>
    </row>
    <row r="2142" spans="3:10" x14ac:dyDescent="0.2">
      <c r="C2142" s="175"/>
      <c r="D2142" s="227"/>
      <c r="J2142" s="175"/>
    </row>
    <row r="2143" spans="3:10" x14ac:dyDescent="0.2">
      <c r="C2143" s="175"/>
      <c r="D2143" s="227"/>
      <c r="J2143" s="175"/>
    </row>
    <row r="2144" spans="3:10" x14ac:dyDescent="0.2">
      <c r="C2144" s="175"/>
      <c r="D2144" s="227"/>
      <c r="J2144" s="175"/>
    </row>
    <row r="2145" spans="3:10" x14ac:dyDescent="0.2">
      <c r="C2145" s="175"/>
      <c r="D2145" s="227"/>
      <c r="J2145" s="175"/>
    </row>
    <row r="2146" spans="3:10" x14ac:dyDescent="0.2">
      <c r="C2146" s="175"/>
      <c r="D2146" s="227"/>
      <c r="J2146" s="175"/>
    </row>
    <row r="2147" spans="3:10" x14ac:dyDescent="0.2">
      <c r="C2147" s="175"/>
      <c r="D2147" s="227"/>
      <c r="J2147" s="175"/>
    </row>
    <row r="2148" spans="3:10" x14ac:dyDescent="0.2">
      <c r="C2148" s="175"/>
      <c r="D2148" s="227"/>
      <c r="J2148" s="175"/>
    </row>
    <row r="2149" spans="3:10" x14ac:dyDescent="0.2">
      <c r="C2149" s="175"/>
      <c r="D2149" s="227"/>
      <c r="J2149" s="175"/>
    </row>
    <row r="2150" spans="3:10" x14ac:dyDescent="0.2">
      <c r="C2150" s="175"/>
      <c r="D2150" s="227"/>
      <c r="J2150" s="175"/>
    </row>
    <row r="2151" spans="3:10" x14ac:dyDescent="0.2">
      <c r="C2151" s="175"/>
      <c r="D2151" s="227"/>
      <c r="J2151" s="175"/>
    </row>
    <row r="2152" spans="3:10" x14ac:dyDescent="0.2">
      <c r="C2152" s="175"/>
      <c r="D2152" s="227"/>
      <c r="J2152" s="175"/>
    </row>
    <row r="2153" spans="3:10" x14ac:dyDescent="0.2">
      <c r="C2153" s="175"/>
      <c r="D2153" s="227"/>
      <c r="J2153" s="175"/>
    </row>
    <row r="2154" spans="3:10" x14ac:dyDescent="0.2">
      <c r="C2154" s="175"/>
      <c r="D2154" s="227"/>
      <c r="J2154" s="175"/>
    </row>
    <row r="2155" spans="3:10" x14ac:dyDescent="0.2">
      <c r="C2155" s="175"/>
      <c r="D2155" s="227"/>
      <c r="J2155" s="175"/>
    </row>
    <row r="2156" spans="3:10" x14ac:dyDescent="0.2">
      <c r="C2156" s="175"/>
      <c r="D2156" s="227"/>
      <c r="J2156" s="175"/>
    </row>
    <row r="2157" spans="3:10" x14ac:dyDescent="0.2">
      <c r="C2157" s="175"/>
      <c r="D2157" s="227"/>
      <c r="J2157" s="175"/>
    </row>
    <row r="2158" spans="3:10" x14ac:dyDescent="0.2">
      <c r="C2158" s="175"/>
      <c r="D2158" s="227"/>
      <c r="J2158" s="175"/>
    </row>
    <row r="2159" spans="3:10" x14ac:dyDescent="0.2">
      <c r="C2159" s="175"/>
      <c r="D2159" s="227"/>
      <c r="J2159" s="175"/>
    </row>
    <row r="2160" spans="3:10" x14ac:dyDescent="0.2">
      <c r="C2160" s="175"/>
      <c r="D2160" s="227"/>
      <c r="J2160" s="175"/>
    </row>
    <row r="2161" spans="3:10" x14ac:dyDescent="0.2">
      <c r="C2161" s="175"/>
      <c r="D2161" s="227"/>
      <c r="J2161" s="175"/>
    </row>
    <row r="2162" spans="3:10" x14ac:dyDescent="0.2">
      <c r="C2162" s="175"/>
      <c r="D2162" s="227"/>
      <c r="J2162" s="175"/>
    </row>
    <row r="2163" spans="3:10" x14ac:dyDescent="0.2">
      <c r="C2163" s="175"/>
      <c r="D2163" s="227"/>
      <c r="J2163" s="175"/>
    </row>
    <row r="2164" spans="3:10" x14ac:dyDescent="0.2">
      <c r="C2164" s="175"/>
      <c r="D2164" s="227"/>
      <c r="J2164" s="175"/>
    </row>
    <row r="2165" spans="3:10" x14ac:dyDescent="0.2">
      <c r="C2165" s="175"/>
      <c r="D2165" s="227"/>
      <c r="J2165" s="175"/>
    </row>
    <row r="2166" spans="3:10" x14ac:dyDescent="0.2">
      <c r="C2166" s="175"/>
      <c r="D2166" s="227"/>
      <c r="J2166" s="175"/>
    </row>
    <row r="2167" spans="3:10" x14ac:dyDescent="0.2">
      <c r="C2167" s="175"/>
      <c r="D2167" s="227"/>
      <c r="J2167" s="175"/>
    </row>
    <row r="2168" spans="3:10" x14ac:dyDescent="0.2">
      <c r="C2168" s="175"/>
      <c r="D2168" s="227"/>
      <c r="J2168" s="175"/>
    </row>
    <row r="2169" spans="3:10" x14ac:dyDescent="0.2">
      <c r="C2169" s="175"/>
      <c r="D2169" s="227"/>
      <c r="J2169" s="175"/>
    </row>
    <row r="2170" spans="3:10" x14ac:dyDescent="0.2">
      <c r="C2170" s="175"/>
      <c r="D2170" s="227"/>
      <c r="J2170" s="175"/>
    </row>
    <row r="2171" spans="3:10" x14ac:dyDescent="0.2">
      <c r="C2171" s="175"/>
      <c r="D2171" s="227"/>
      <c r="J2171" s="175"/>
    </row>
    <row r="2172" spans="3:10" x14ac:dyDescent="0.2">
      <c r="C2172" s="175"/>
      <c r="D2172" s="227"/>
      <c r="J2172" s="175"/>
    </row>
    <row r="2173" spans="3:10" x14ac:dyDescent="0.2">
      <c r="C2173" s="175"/>
      <c r="D2173" s="227"/>
      <c r="J2173" s="175"/>
    </row>
    <row r="2174" spans="3:10" x14ac:dyDescent="0.2">
      <c r="C2174" s="175"/>
      <c r="D2174" s="227"/>
      <c r="J2174" s="175"/>
    </row>
    <row r="2175" spans="3:10" x14ac:dyDescent="0.2">
      <c r="C2175" s="175"/>
      <c r="D2175" s="227"/>
      <c r="J2175" s="175"/>
    </row>
    <row r="2176" spans="3:10" x14ac:dyDescent="0.2">
      <c r="C2176" s="175"/>
      <c r="D2176" s="227"/>
      <c r="J2176" s="175"/>
    </row>
    <row r="2177" spans="3:10" x14ac:dyDescent="0.2">
      <c r="C2177" s="175"/>
      <c r="D2177" s="227"/>
      <c r="J2177" s="175"/>
    </row>
    <row r="2178" spans="3:10" x14ac:dyDescent="0.2">
      <c r="C2178" s="175"/>
      <c r="D2178" s="227"/>
      <c r="J2178" s="175"/>
    </row>
    <row r="2179" spans="3:10" x14ac:dyDescent="0.2">
      <c r="C2179" s="175"/>
      <c r="D2179" s="227"/>
      <c r="J2179" s="175"/>
    </row>
    <row r="2180" spans="3:10" x14ac:dyDescent="0.2">
      <c r="C2180" s="175"/>
      <c r="D2180" s="227"/>
      <c r="J2180" s="175"/>
    </row>
    <row r="2181" spans="3:10" x14ac:dyDescent="0.2">
      <c r="C2181" s="175"/>
      <c r="D2181" s="227"/>
      <c r="J2181" s="175"/>
    </row>
    <row r="2182" spans="3:10" x14ac:dyDescent="0.2">
      <c r="C2182" s="175"/>
      <c r="D2182" s="227"/>
      <c r="J2182" s="175"/>
    </row>
    <row r="2183" spans="3:10" x14ac:dyDescent="0.2">
      <c r="C2183" s="175"/>
      <c r="D2183" s="227"/>
      <c r="J2183" s="175"/>
    </row>
    <row r="2184" spans="3:10" x14ac:dyDescent="0.2">
      <c r="C2184" s="175"/>
      <c r="D2184" s="227"/>
      <c r="J2184" s="175"/>
    </row>
    <row r="2185" spans="3:10" x14ac:dyDescent="0.2">
      <c r="C2185" s="175"/>
      <c r="D2185" s="227"/>
      <c r="J2185" s="175"/>
    </row>
    <row r="2186" spans="3:10" x14ac:dyDescent="0.2">
      <c r="C2186" s="175"/>
      <c r="D2186" s="227"/>
      <c r="J2186" s="175"/>
    </row>
    <row r="2187" spans="3:10" x14ac:dyDescent="0.2">
      <c r="C2187" s="175"/>
      <c r="D2187" s="227"/>
      <c r="J2187" s="175"/>
    </row>
    <row r="2188" spans="3:10" x14ac:dyDescent="0.2">
      <c r="C2188" s="175"/>
      <c r="D2188" s="227"/>
      <c r="J2188" s="175"/>
    </row>
    <row r="2189" spans="3:10" x14ac:dyDescent="0.2">
      <c r="C2189" s="175"/>
      <c r="D2189" s="227"/>
      <c r="J2189" s="175"/>
    </row>
    <row r="2190" spans="3:10" x14ac:dyDescent="0.2">
      <c r="C2190" s="175"/>
      <c r="D2190" s="227"/>
      <c r="J2190" s="175"/>
    </row>
    <row r="2191" spans="3:10" x14ac:dyDescent="0.2">
      <c r="C2191" s="175"/>
      <c r="D2191" s="227"/>
      <c r="J2191" s="175"/>
    </row>
    <row r="2192" spans="3:10" x14ac:dyDescent="0.2">
      <c r="C2192" s="175"/>
      <c r="D2192" s="227"/>
      <c r="J2192" s="175"/>
    </row>
    <row r="2193" spans="3:10" x14ac:dyDescent="0.2">
      <c r="C2193" s="175"/>
      <c r="D2193" s="227"/>
      <c r="J2193" s="175"/>
    </row>
    <row r="2194" spans="3:10" x14ac:dyDescent="0.2">
      <c r="C2194" s="175"/>
      <c r="D2194" s="227"/>
      <c r="J2194" s="175"/>
    </row>
    <row r="2195" spans="3:10" x14ac:dyDescent="0.2">
      <c r="C2195" s="175"/>
      <c r="D2195" s="227"/>
      <c r="J2195" s="175"/>
    </row>
    <row r="2196" spans="3:10" x14ac:dyDescent="0.2">
      <c r="C2196" s="175"/>
      <c r="D2196" s="227"/>
      <c r="J2196" s="175"/>
    </row>
    <row r="2197" spans="3:10" x14ac:dyDescent="0.2">
      <c r="C2197" s="175"/>
      <c r="D2197" s="227"/>
      <c r="J2197" s="175"/>
    </row>
    <row r="2198" spans="3:10" x14ac:dyDescent="0.2">
      <c r="C2198" s="175"/>
      <c r="D2198" s="227"/>
      <c r="J2198" s="175"/>
    </row>
    <row r="2199" spans="3:10" x14ac:dyDescent="0.2">
      <c r="C2199" s="175"/>
      <c r="D2199" s="227"/>
      <c r="J2199" s="175"/>
    </row>
    <row r="2200" spans="3:10" x14ac:dyDescent="0.2">
      <c r="C2200" s="175"/>
      <c r="D2200" s="227"/>
      <c r="J2200" s="175"/>
    </row>
    <row r="2201" spans="3:10" x14ac:dyDescent="0.2">
      <c r="C2201" s="175"/>
      <c r="D2201" s="227"/>
      <c r="J2201" s="175"/>
    </row>
    <row r="2202" spans="3:10" x14ac:dyDescent="0.2">
      <c r="C2202" s="175"/>
      <c r="D2202" s="227"/>
      <c r="J2202" s="175"/>
    </row>
    <row r="2203" spans="3:10" x14ac:dyDescent="0.2">
      <c r="C2203" s="175"/>
      <c r="D2203" s="227"/>
      <c r="J2203" s="175"/>
    </row>
    <row r="2204" spans="3:10" x14ac:dyDescent="0.2">
      <c r="C2204" s="175"/>
      <c r="D2204" s="227"/>
      <c r="J2204" s="175"/>
    </row>
    <row r="2205" spans="3:10" x14ac:dyDescent="0.2">
      <c r="C2205" s="175"/>
      <c r="D2205" s="227"/>
      <c r="J2205" s="175"/>
    </row>
    <row r="2206" spans="3:10" x14ac:dyDescent="0.2">
      <c r="C2206" s="175"/>
      <c r="D2206" s="227"/>
      <c r="J2206" s="175"/>
    </row>
    <row r="2207" spans="3:10" x14ac:dyDescent="0.2">
      <c r="C2207" s="175"/>
      <c r="D2207" s="227"/>
      <c r="J2207" s="175"/>
    </row>
    <row r="2208" spans="3:10" x14ac:dyDescent="0.2">
      <c r="C2208" s="175"/>
      <c r="D2208" s="227"/>
      <c r="J2208" s="175"/>
    </row>
    <row r="2209" spans="3:10" x14ac:dyDescent="0.2">
      <c r="C2209" s="175"/>
      <c r="D2209" s="227"/>
      <c r="J2209" s="175"/>
    </row>
    <row r="2210" spans="3:10" x14ac:dyDescent="0.2">
      <c r="C2210" s="175"/>
      <c r="D2210" s="227"/>
      <c r="J2210" s="175"/>
    </row>
    <row r="2211" spans="3:10" x14ac:dyDescent="0.2">
      <c r="C2211" s="175"/>
      <c r="D2211" s="227"/>
      <c r="J2211" s="175"/>
    </row>
    <row r="2212" spans="3:10" x14ac:dyDescent="0.2">
      <c r="C2212" s="175"/>
      <c r="D2212" s="227"/>
      <c r="J2212" s="175"/>
    </row>
    <row r="2213" spans="3:10" x14ac:dyDescent="0.2">
      <c r="C2213" s="175"/>
      <c r="D2213" s="227"/>
      <c r="J2213" s="175"/>
    </row>
    <row r="2214" spans="3:10" x14ac:dyDescent="0.2">
      <c r="C2214" s="175"/>
      <c r="D2214" s="227"/>
      <c r="J2214" s="175"/>
    </row>
    <row r="2215" spans="3:10" x14ac:dyDescent="0.2">
      <c r="C2215" s="175"/>
      <c r="D2215" s="227"/>
      <c r="J2215" s="175"/>
    </row>
    <row r="2216" spans="3:10" x14ac:dyDescent="0.2">
      <c r="C2216" s="175"/>
      <c r="D2216" s="227"/>
      <c r="J2216" s="175"/>
    </row>
    <row r="2217" spans="3:10" x14ac:dyDescent="0.2">
      <c r="C2217" s="175"/>
      <c r="D2217" s="227"/>
      <c r="J2217" s="175"/>
    </row>
    <row r="2218" spans="3:10" x14ac:dyDescent="0.2">
      <c r="C2218" s="175"/>
      <c r="D2218" s="227"/>
      <c r="J2218" s="175"/>
    </row>
    <row r="2219" spans="3:10" x14ac:dyDescent="0.2">
      <c r="C2219" s="175"/>
      <c r="D2219" s="227"/>
      <c r="J2219" s="175"/>
    </row>
    <row r="2220" spans="3:10" x14ac:dyDescent="0.2">
      <c r="C2220" s="175"/>
      <c r="D2220" s="227"/>
      <c r="J2220" s="175"/>
    </row>
    <row r="2221" spans="3:10" x14ac:dyDescent="0.2">
      <c r="C2221" s="175"/>
      <c r="D2221" s="227"/>
      <c r="J2221" s="175"/>
    </row>
    <row r="2222" spans="3:10" x14ac:dyDescent="0.2">
      <c r="C2222" s="175"/>
      <c r="D2222" s="227"/>
      <c r="J2222" s="175"/>
    </row>
    <row r="2223" spans="3:10" x14ac:dyDescent="0.2">
      <c r="C2223" s="175"/>
      <c r="D2223" s="227"/>
      <c r="J2223" s="175"/>
    </row>
    <row r="2224" spans="3:10" x14ac:dyDescent="0.2">
      <c r="C2224" s="175"/>
      <c r="D2224" s="227"/>
      <c r="J2224" s="175"/>
    </row>
    <row r="2225" spans="3:10" x14ac:dyDescent="0.2">
      <c r="C2225" s="175"/>
      <c r="D2225" s="227"/>
      <c r="J2225" s="175"/>
    </row>
    <row r="2226" spans="3:10" x14ac:dyDescent="0.2">
      <c r="C2226" s="175"/>
      <c r="D2226" s="227"/>
      <c r="J2226" s="175"/>
    </row>
    <row r="2227" spans="3:10" x14ac:dyDescent="0.2">
      <c r="C2227" s="175"/>
      <c r="D2227" s="227"/>
      <c r="J2227" s="175"/>
    </row>
    <row r="2228" spans="3:10" x14ac:dyDescent="0.2">
      <c r="C2228" s="175"/>
      <c r="D2228" s="227"/>
      <c r="J2228" s="175"/>
    </row>
    <row r="2229" spans="3:10" x14ac:dyDescent="0.2">
      <c r="C2229" s="175"/>
      <c r="D2229" s="227"/>
      <c r="J2229" s="175"/>
    </row>
    <row r="2230" spans="3:10" x14ac:dyDescent="0.2">
      <c r="C2230" s="175"/>
      <c r="D2230" s="227"/>
      <c r="J2230" s="175"/>
    </row>
    <row r="2231" spans="3:10" x14ac:dyDescent="0.2">
      <c r="C2231" s="175"/>
      <c r="D2231" s="227"/>
      <c r="J2231" s="175"/>
    </row>
    <row r="2232" spans="3:10" x14ac:dyDescent="0.2">
      <c r="C2232" s="175"/>
      <c r="D2232" s="227"/>
      <c r="J2232" s="175"/>
    </row>
    <row r="2233" spans="3:10" x14ac:dyDescent="0.2">
      <c r="C2233" s="175"/>
      <c r="D2233" s="227"/>
      <c r="J2233" s="175"/>
    </row>
    <row r="2234" spans="3:10" x14ac:dyDescent="0.2">
      <c r="C2234" s="175"/>
      <c r="D2234" s="227"/>
      <c r="J2234" s="175"/>
    </row>
    <row r="2235" spans="3:10" x14ac:dyDescent="0.2">
      <c r="C2235" s="175"/>
      <c r="D2235" s="227"/>
      <c r="J2235" s="175"/>
    </row>
    <row r="2236" spans="3:10" x14ac:dyDescent="0.2">
      <c r="C2236" s="175"/>
      <c r="D2236" s="227"/>
      <c r="J2236" s="175"/>
    </row>
    <row r="2237" spans="3:10" x14ac:dyDescent="0.2">
      <c r="C2237" s="175"/>
      <c r="D2237" s="227"/>
      <c r="J2237" s="175"/>
    </row>
    <row r="2238" spans="3:10" x14ac:dyDescent="0.2">
      <c r="C2238" s="175"/>
      <c r="D2238" s="227"/>
      <c r="J2238" s="175"/>
    </row>
    <row r="2239" spans="3:10" x14ac:dyDescent="0.2">
      <c r="C2239" s="175"/>
      <c r="D2239" s="227"/>
      <c r="J2239" s="175"/>
    </row>
    <row r="2240" spans="3:10" x14ac:dyDescent="0.2">
      <c r="C2240" s="175"/>
      <c r="D2240" s="227"/>
      <c r="J2240" s="175"/>
    </row>
    <row r="2241" spans="3:10" x14ac:dyDescent="0.2">
      <c r="C2241" s="175"/>
      <c r="D2241" s="227"/>
      <c r="J2241" s="175"/>
    </row>
    <row r="2242" spans="3:10" x14ac:dyDescent="0.2">
      <c r="C2242" s="175"/>
      <c r="D2242" s="227"/>
      <c r="J2242" s="175"/>
    </row>
    <row r="2243" spans="3:10" x14ac:dyDescent="0.2">
      <c r="C2243" s="175"/>
      <c r="D2243" s="227"/>
      <c r="J2243" s="175"/>
    </row>
    <row r="2244" spans="3:10" x14ac:dyDescent="0.2">
      <c r="C2244" s="175"/>
      <c r="D2244" s="227"/>
      <c r="J2244" s="175"/>
    </row>
    <row r="2245" spans="3:10" x14ac:dyDescent="0.2">
      <c r="C2245" s="175"/>
      <c r="D2245" s="227"/>
      <c r="J2245" s="175"/>
    </row>
    <row r="2246" spans="3:10" x14ac:dyDescent="0.2">
      <c r="C2246" s="175"/>
      <c r="D2246" s="227"/>
      <c r="J2246" s="175"/>
    </row>
    <row r="2247" spans="3:10" x14ac:dyDescent="0.2">
      <c r="C2247" s="175"/>
      <c r="D2247" s="227"/>
      <c r="J2247" s="175"/>
    </row>
    <row r="2248" spans="3:10" x14ac:dyDescent="0.2">
      <c r="C2248" s="175"/>
      <c r="D2248" s="227"/>
      <c r="J2248" s="175"/>
    </row>
    <row r="2249" spans="3:10" x14ac:dyDescent="0.2">
      <c r="C2249" s="175"/>
      <c r="D2249" s="227"/>
      <c r="J2249" s="175"/>
    </row>
    <row r="2250" spans="3:10" x14ac:dyDescent="0.2">
      <c r="C2250" s="175"/>
      <c r="D2250" s="227"/>
      <c r="J2250" s="175"/>
    </row>
    <row r="2251" spans="3:10" x14ac:dyDescent="0.2">
      <c r="C2251" s="175"/>
      <c r="D2251" s="227"/>
      <c r="J2251" s="175"/>
    </row>
    <row r="2252" spans="3:10" x14ac:dyDescent="0.2">
      <c r="C2252" s="175"/>
      <c r="D2252" s="227"/>
      <c r="J2252" s="175"/>
    </row>
    <row r="2253" spans="3:10" x14ac:dyDescent="0.2">
      <c r="C2253" s="175"/>
      <c r="D2253" s="227"/>
      <c r="J2253" s="175"/>
    </row>
    <row r="2254" spans="3:10" x14ac:dyDescent="0.2">
      <c r="C2254" s="175"/>
      <c r="D2254" s="227"/>
      <c r="J2254" s="175"/>
    </row>
    <row r="2255" spans="3:10" x14ac:dyDescent="0.2">
      <c r="C2255" s="175"/>
      <c r="D2255" s="227"/>
      <c r="J2255" s="175"/>
    </row>
    <row r="2256" spans="3:10" x14ac:dyDescent="0.2">
      <c r="C2256" s="175"/>
      <c r="D2256" s="227"/>
      <c r="J2256" s="175"/>
    </row>
    <row r="2257" spans="3:10" x14ac:dyDescent="0.2">
      <c r="C2257" s="175"/>
      <c r="D2257" s="227"/>
      <c r="J2257" s="175"/>
    </row>
    <row r="2258" spans="3:10" x14ac:dyDescent="0.2">
      <c r="C2258" s="175"/>
      <c r="D2258" s="227"/>
      <c r="J2258" s="175"/>
    </row>
    <row r="2259" spans="3:10" x14ac:dyDescent="0.2">
      <c r="C2259" s="175"/>
      <c r="D2259" s="227"/>
      <c r="J2259" s="175"/>
    </row>
    <row r="2260" spans="3:10" x14ac:dyDescent="0.2">
      <c r="C2260" s="175"/>
      <c r="D2260" s="227"/>
      <c r="J2260" s="175"/>
    </row>
    <row r="2261" spans="3:10" x14ac:dyDescent="0.2">
      <c r="C2261" s="175"/>
      <c r="D2261" s="227"/>
      <c r="J2261" s="175"/>
    </row>
    <row r="2262" spans="3:10" x14ac:dyDescent="0.2">
      <c r="C2262" s="175"/>
      <c r="D2262" s="227"/>
      <c r="J2262" s="175"/>
    </row>
    <row r="2263" spans="3:10" x14ac:dyDescent="0.2">
      <c r="C2263" s="175"/>
      <c r="D2263" s="227"/>
      <c r="J2263" s="175"/>
    </row>
    <row r="2264" spans="3:10" x14ac:dyDescent="0.2">
      <c r="C2264" s="175"/>
      <c r="D2264" s="227"/>
      <c r="J2264" s="175"/>
    </row>
    <row r="2265" spans="3:10" x14ac:dyDescent="0.2">
      <c r="C2265" s="175"/>
      <c r="D2265" s="227"/>
      <c r="J2265" s="175"/>
    </row>
    <row r="2266" spans="3:10" x14ac:dyDescent="0.2">
      <c r="C2266" s="175"/>
      <c r="D2266" s="227"/>
      <c r="J2266" s="175"/>
    </row>
    <row r="2267" spans="3:10" x14ac:dyDescent="0.2">
      <c r="C2267" s="175"/>
      <c r="D2267" s="227"/>
      <c r="J2267" s="175"/>
    </row>
    <row r="2268" spans="3:10" x14ac:dyDescent="0.2">
      <c r="C2268" s="175"/>
      <c r="D2268" s="227"/>
      <c r="J2268" s="175"/>
    </row>
    <row r="2269" spans="3:10" x14ac:dyDescent="0.2">
      <c r="C2269" s="175"/>
      <c r="D2269" s="227"/>
      <c r="J2269" s="175"/>
    </row>
    <row r="2270" spans="3:10" x14ac:dyDescent="0.2">
      <c r="C2270" s="175"/>
      <c r="D2270" s="227"/>
      <c r="J2270" s="175"/>
    </row>
    <row r="2271" spans="3:10" x14ac:dyDescent="0.2">
      <c r="C2271" s="175"/>
      <c r="D2271" s="227"/>
      <c r="J2271" s="175"/>
    </row>
    <row r="2272" spans="3:10" x14ac:dyDescent="0.2">
      <c r="C2272" s="175"/>
      <c r="D2272" s="227"/>
      <c r="J2272" s="175"/>
    </row>
    <row r="2273" spans="3:10" x14ac:dyDescent="0.2">
      <c r="C2273" s="175"/>
      <c r="D2273" s="227"/>
      <c r="J2273" s="175"/>
    </row>
    <row r="2274" spans="3:10" x14ac:dyDescent="0.2">
      <c r="C2274" s="175"/>
      <c r="D2274" s="227"/>
      <c r="J2274" s="175"/>
    </row>
    <row r="2275" spans="3:10" x14ac:dyDescent="0.2">
      <c r="C2275" s="175"/>
      <c r="D2275" s="227"/>
      <c r="J2275" s="175"/>
    </row>
    <row r="2276" spans="3:10" x14ac:dyDescent="0.2">
      <c r="C2276" s="175"/>
      <c r="D2276" s="227"/>
      <c r="J2276" s="175"/>
    </row>
    <row r="2277" spans="3:10" x14ac:dyDescent="0.2">
      <c r="C2277" s="175"/>
      <c r="D2277" s="227"/>
      <c r="J2277" s="175"/>
    </row>
    <row r="2278" spans="3:10" x14ac:dyDescent="0.2">
      <c r="C2278" s="175"/>
      <c r="D2278" s="227"/>
      <c r="J2278" s="175"/>
    </row>
    <row r="2279" spans="3:10" x14ac:dyDescent="0.2">
      <c r="C2279" s="175"/>
      <c r="D2279" s="227"/>
      <c r="J2279" s="175"/>
    </row>
    <row r="2280" spans="3:10" x14ac:dyDescent="0.2">
      <c r="C2280" s="175"/>
      <c r="D2280" s="227"/>
      <c r="J2280" s="175"/>
    </row>
    <row r="2281" spans="3:10" x14ac:dyDescent="0.2">
      <c r="C2281" s="175"/>
      <c r="D2281" s="227"/>
      <c r="J2281" s="175"/>
    </row>
    <row r="2282" spans="3:10" x14ac:dyDescent="0.2">
      <c r="C2282" s="175"/>
      <c r="D2282" s="227"/>
      <c r="J2282" s="175"/>
    </row>
    <row r="2283" spans="3:10" x14ac:dyDescent="0.2">
      <c r="C2283" s="175"/>
      <c r="D2283" s="227"/>
      <c r="J2283" s="175"/>
    </row>
    <row r="2284" spans="3:10" x14ac:dyDescent="0.2">
      <c r="C2284" s="175"/>
      <c r="D2284" s="227"/>
      <c r="J2284" s="175"/>
    </row>
    <row r="2285" spans="3:10" x14ac:dyDescent="0.2">
      <c r="C2285" s="175"/>
      <c r="D2285" s="227"/>
      <c r="J2285" s="175"/>
    </row>
    <row r="2286" spans="3:10" x14ac:dyDescent="0.2">
      <c r="C2286" s="175"/>
      <c r="D2286" s="227"/>
      <c r="J2286" s="175"/>
    </row>
    <row r="2287" spans="3:10" x14ac:dyDescent="0.2">
      <c r="C2287" s="175"/>
      <c r="D2287" s="227"/>
      <c r="J2287" s="175"/>
    </row>
    <row r="2288" spans="3:10" x14ac:dyDescent="0.2">
      <c r="C2288" s="175"/>
      <c r="D2288" s="227"/>
      <c r="J2288" s="175"/>
    </row>
    <row r="2289" spans="3:10" x14ac:dyDescent="0.2">
      <c r="C2289" s="175"/>
      <c r="D2289" s="227"/>
      <c r="J2289" s="175"/>
    </row>
    <row r="2290" spans="3:10" x14ac:dyDescent="0.2">
      <c r="C2290" s="175"/>
      <c r="D2290" s="227"/>
      <c r="J2290" s="175"/>
    </row>
    <row r="2291" spans="3:10" x14ac:dyDescent="0.2">
      <c r="C2291" s="175"/>
      <c r="D2291" s="227"/>
      <c r="J2291" s="175"/>
    </row>
    <row r="2292" spans="3:10" x14ac:dyDescent="0.2">
      <c r="C2292" s="175"/>
      <c r="D2292" s="227"/>
      <c r="J2292" s="175"/>
    </row>
    <row r="2293" spans="3:10" x14ac:dyDescent="0.2">
      <c r="C2293" s="175"/>
      <c r="D2293" s="227"/>
      <c r="J2293" s="175"/>
    </row>
    <row r="2294" spans="3:10" x14ac:dyDescent="0.2">
      <c r="C2294" s="175"/>
      <c r="D2294" s="227"/>
      <c r="J2294" s="175"/>
    </row>
    <row r="2295" spans="3:10" x14ac:dyDescent="0.2">
      <c r="C2295" s="175"/>
      <c r="D2295" s="227"/>
      <c r="J2295" s="175"/>
    </row>
    <row r="2296" spans="3:10" x14ac:dyDescent="0.2">
      <c r="C2296" s="175"/>
      <c r="D2296" s="227"/>
      <c r="J2296" s="175"/>
    </row>
    <row r="2297" spans="3:10" x14ac:dyDescent="0.2">
      <c r="C2297" s="175"/>
      <c r="D2297" s="227"/>
      <c r="J2297" s="175"/>
    </row>
    <row r="2298" spans="3:10" x14ac:dyDescent="0.2">
      <c r="C2298" s="175"/>
      <c r="D2298" s="227"/>
      <c r="J2298" s="175"/>
    </row>
    <row r="2299" spans="3:10" x14ac:dyDescent="0.2">
      <c r="C2299" s="175"/>
      <c r="D2299" s="227"/>
      <c r="J2299" s="175"/>
    </row>
    <row r="2300" spans="3:10" x14ac:dyDescent="0.2">
      <c r="C2300" s="175"/>
      <c r="D2300" s="227"/>
      <c r="J2300" s="175"/>
    </row>
    <row r="2301" spans="3:10" x14ac:dyDescent="0.2">
      <c r="C2301" s="175"/>
      <c r="D2301" s="227"/>
      <c r="J2301" s="175"/>
    </row>
    <row r="2302" spans="3:10" x14ac:dyDescent="0.2">
      <c r="C2302" s="175"/>
      <c r="D2302" s="227"/>
      <c r="J2302" s="175"/>
    </row>
    <row r="2303" spans="3:10" x14ac:dyDescent="0.2">
      <c r="C2303" s="175"/>
      <c r="D2303" s="227"/>
      <c r="J2303" s="175"/>
    </row>
    <row r="2304" spans="3:10" x14ac:dyDescent="0.2">
      <c r="C2304" s="175"/>
      <c r="D2304" s="227"/>
      <c r="J2304" s="175"/>
    </row>
    <row r="2305" spans="3:10" x14ac:dyDescent="0.2">
      <c r="C2305" s="175"/>
      <c r="D2305" s="227"/>
      <c r="J2305" s="175"/>
    </row>
    <row r="2306" spans="3:10" x14ac:dyDescent="0.2">
      <c r="C2306" s="175"/>
      <c r="D2306" s="227"/>
      <c r="J2306" s="175"/>
    </row>
    <row r="2307" spans="3:10" x14ac:dyDescent="0.2">
      <c r="C2307" s="175"/>
      <c r="D2307" s="227"/>
      <c r="J2307" s="175"/>
    </row>
    <row r="2308" spans="3:10" x14ac:dyDescent="0.2">
      <c r="C2308" s="175"/>
      <c r="D2308" s="227"/>
      <c r="J2308" s="175"/>
    </row>
    <row r="2309" spans="3:10" x14ac:dyDescent="0.2">
      <c r="C2309" s="175"/>
      <c r="D2309" s="227"/>
      <c r="J2309" s="175"/>
    </row>
    <row r="2310" spans="3:10" x14ac:dyDescent="0.2">
      <c r="C2310" s="175"/>
      <c r="D2310" s="227"/>
      <c r="J2310" s="175"/>
    </row>
    <row r="2311" spans="3:10" x14ac:dyDescent="0.2">
      <c r="C2311" s="175"/>
      <c r="D2311" s="227"/>
      <c r="J2311" s="175"/>
    </row>
    <row r="2312" spans="3:10" x14ac:dyDescent="0.2">
      <c r="C2312" s="175"/>
      <c r="D2312" s="227"/>
      <c r="J2312" s="175"/>
    </row>
    <row r="2313" spans="3:10" x14ac:dyDescent="0.2">
      <c r="C2313" s="175"/>
      <c r="D2313" s="227"/>
      <c r="J2313" s="175"/>
    </row>
    <row r="2314" spans="3:10" x14ac:dyDescent="0.2">
      <c r="C2314" s="175"/>
      <c r="D2314" s="227"/>
      <c r="J2314" s="175"/>
    </row>
    <row r="2315" spans="3:10" x14ac:dyDescent="0.2">
      <c r="C2315" s="175"/>
      <c r="D2315" s="227"/>
      <c r="J2315" s="175"/>
    </row>
    <row r="2316" spans="3:10" x14ac:dyDescent="0.2">
      <c r="C2316" s="175"/>
      <c r="D2316" s="227"/>
      <c r="J2316" s="175"/>
    </row>
    <row r="2317" spans="3:10" x14ac:dyDescent="0.2">
      <c r="C2317" s="175"/>
      <c r="D2317" s="227"/>
      <c r="J2317" s="175"/>
    </row>
    <row r="2318" spans="3:10" x14ac:dyDescent="0.2">
      <c r="C2318" s="175"/>
      <c r="D2318" s="227"/>
      <c r="J2318" s="175"/>
    </row>
    <row r="2319" spans="3:10" x14ac:dyDescent="0.2">
      <c r="C2319" s="175"/>
      <c r="D2319" s="227"/>
      <c r="J2319" s="175"/>
    </row>
    <row r="2320" spans="3:10" x14ac:dyDescent="0.2">
      <c r="C2320" s="175"/>
      <c r="D2320" s="227"/>
      <c r="J2320" s="175"/>
    </row>
    <row r="2321" spans="3:10" x14ac:dyDescent="0.2">
      <c r="C2321" s="175"/>
      <c r="D2321" s="227"/>
      <c r="J2321" s="175"/>
    </row>
    <row r="2322" spans="3:10" x14ac:dyDescent="0.2">
      <c r="C2322" s="175"/>
      <c r="D2322" s="227"/>
      <c r="J2322" s="175"/>
    </row>
    <row r="2323" spans="3:10" x14ac:dyDescent="0.2">
      <c r="C2323" s="175"/>
      <c r="D2323" s="227"/>
      <c r="J2323" s="175"/>
    </row>
    <row r="2324" spans="3:10" x14ac:dyDescent="0.2">
      <c r="C2324" s="175"/>
      <c r="D2324" s="227"/>
      <c r="J2324" s="175"/>
    </row>
    <row r="2325" spans="3:10" x14ac:dyDescent="0.2">
      <c r="C2325" s="175"/>
      <c r="D2325" s="227"/>
      <c r="J2325" s="175"/>
    </row>
    <row r="2326" spans="3:10" x14ac:dyDescent="0.2">
      <c r="C2326" s="175"/>
      <c r="D2326" s="227"/>
      <c r="J2326" s="175"/>
    </row>
    <row r="2327" spans="3:10" x14ac:dyDescent="0.2">
      <c r="C2327" s="175"/>
      <c r="D2327" s="227"/>
      <c r="J2327" s="175"/>
    </row>
    <row r="2328" spans="3:10" x14ac:dyDescent="0.2">
      <c r="C2328" s="175"/>
      <c r="D2328" s="227"/>
      <c r="J2328" s="175"/>
    </row>
    <row r="2329" spans="3:10" x14ac:dyDescent="0.2">
      <c r="C2329" s="175"/>
      <c r="D2329" s="227"/>
      <c r="J2329" s="175"/>
    </row>
    <row r="2330" spans="3:10" x14ac:dyDescent="0.2">
      <c r="C2330" s="175"/>
      <c r="D2330" s="227"/>
      <c r="J2330" s="175"/>
    </row>
    <row r="2331" spans="3:10" x14ac:dyDescent="0.2">
      <c r="C2331" s="175"/>
      <c r="D2331" s="227"/>
      <c r="J2331" s="175"/>
    </row>
    <row r="2332" spans="3:10" x14ac:dyDescent="0.2">
      <c r="C2332" s="175"/>
      <c r="D2332" s="227"/>
      <c r="J2332" s="175"/>
    </row>
    <row r="2333" spans="3:10" x14ac:dyDescent="0.2">
      <c r="C2333" s="175"/>
      <c r="D2333" s="227"/>
      <c r="J2333" s="175"/>
    </row>
    <row r="2334" spans="3:10" x14ac:dyDescent="0.2">
      <c r="C2334" s="175"/>
      <c r="D2334" s="227"/>
      <c r="J2334" s="175"/>
    </row>
    <row r="2335" spans="3:10" x14ac:dyDescent="0.2">
      <c r="C2335" s="175"/>
      <c r="D2335" s="227"/>
      <c r="J2335" s="175"/>
    </row>
    <row r="2336" spans="3:10" x14ac:dyDescent="0.2">
      <c r="C2336" s="175"/>
      <c r="D2336" s="227"/>
      <c r="J2336" s="175"/>
    </row>
    <row r="2337" spans="3:10" x14ac:dyDescent="0.2">
      <c r="C2337" s="175"/>
      <c r="D2337" s="227"/>
      <c r="J2337" s="175"/>
    </row>
    <row r="2338" spans="3:10" x14ac:dyDescent="0.2">
      <c r="C2338" s="175"/>
      <c r="D2338" s="227"/>
      <c r="J2338" s="175"/>
    </row>
    <row r="2339" spans="3:10" x14ac:dyDescent="0.2">
      <c r="C2339" s="175"/>
      <c r="D2339" s="227"/>
      <c r="J2339" s="175"/>
    </row>
    <row r="2340" spans="3:10" x14ac:dyDescent="0.2">
      <c r="C2340" s="175"/>
      <c r="D2340" s="227"/>
      <c r="J2340" s="175"/>
    </row>
    <row r="2341" spans="3:10" x14ac:dyDescent="0.2">
      <c r="C2341" s="175"/>
      <c r="D2341" s="227"/>
      <c r="J2341" s="175"/>
    </row>
    <row r="2342" spans="3:10" x14ac:dyDescent="0.2">
      <c r="C2342" s="175"/>
      <c r="D2342" s="227"/>
      <c r="J2342" s="175"/>
    </row>
    <row r="2343" spans="3:10" x14ac:dyDescent="0.2">
      <c r="C2343" s="175"/>
      <c r="D2343" s="227"/>
      <c r="J2343" s="175"/>
    </row>
    <row r="2344" spans="3:10" x14ac:dyDescent="0.2">
      <c r="C2344" s="175"/>
      <c r="D2344" s="227"/>
      <c r="J2344" s="175"/>
    </row>
    <row r="2345" spans="3:10" x14ac:dyDescent="0.2">
      <c r="C2345" s="175"/>
      <c r="D2345" s="227"/>
      <c r="J2345" s="175"/>
    </row>
    <row r="2346" spans="3:10" x14ac:dyDescent="0.2">
      <c r="C2346" s="175"/>
      <c r="D2346" s="227"/>
      <c r="J2346" s="175"/>
    </row>
    <row r="2347" spans="3:10" x14ac:dyDescent="0.2">
      <c r="C2347" s="175"/>
      <c r="D2347" s="227"/>
      <c r="J2347" s="175"/>
    </row>
    <row r="2348" spans="3:10" x14ac:dyDescent="0.2">
      <c r="C2348" s="175"/>
      <c r="D2348" s="227"/>
      <c r="J2348" s="175"/>
    </row>
    <row r="2349" spans="3:10" x14ac:dyDescent="0.2">
      <c r="C2349" s="175"/>
      <c r="D2349" s="227"/>
      <c r="J2349" s="175"/>
    </row>
    <row r="2350" spans="3:10" x14ac:dyDescent="0.2">
      <c r="C2350" s="175"/>
      <c r="D2350" s="227"/>
      <c r="J2350" s="175"/>
    </row>
    <row r="2351" spans="3:10" x14ac:dyDescent="0.2">
      <c r="C2351" s="175"/>
      <c r="D2351" s="227"/>
      <c r="J2351" s="175"/>
    </row>
    <row r="2352" spans="3:10" x14ac:dyDescent="0.2">
      <c r="C2352" s="175"/>
      <c r="D2352" s="227"/>
      <c r="J2352" s="175"/>
    </row>
    <row r="2353" spans="3:10" x14ac:dyDescent="0.2">
      <c r="C2353" s="175"/>
      <c r="D2353" s="227"/>
      <c r="J2353" s="175"/>
    </row>
    <row r="2354" spans="3:10" x14ac:dyDescent="0.2">
      <c r="C2354" s="175"/>
      <c r="D2354" s="227"/>
      <c r="J2354" s="175"/>
    </row>
    <row r="2355" spans="3:10" x14ac:dyDescent="0.2">
      <c r="C2355" s="175"/>
      <c r="D2355" s="227"/>
      <c r="J2355" s="175"/>
    </row>
    <row r="2356" spans="3:10" x14ac:dyDescent="0.2">
      <c r="C2356" s="175"/>
      <c r="D2356" s="227"/>
      <c r="J2356" s="175"/>
    </row>
    <row r="2357" spans="3:10" x14ac:dyDescent="0.2">
      <c r="C2357" s="175"/>
      <c r="D2357" s="227"/>
      <c r="J2357" s="175"/>
    </row>
    <row r="2358" spans="3:10" x14ac:dyDescent="0.2">
      <c r="C2358" s="175"/>
      <c r="D2358" s="227"/>
      <c r="J2358" s="175"/>
    </row>
    <row r="2359" spans="3:10" x14ac:dyDescent="0.2">
      <c r="C2359" s="175"/>
      <c r="D2359" s="227"/>
      <c r="J2359" s="175"/>
    </row>
    <row r="2360" spans="3:10" x14ac:dyDescent="0.2">
      <c r="C2360" s="175"/>
      <c r="D2360" s="227"/>
      <c r="J2360" s="175"/>
    </row>
    <row r="2361" spans="3:10" x14ac:dyDescent="0.2">
      <c r="C2361" s="175"/>
      <c r="D2361" s="227"/>
      <c r="J2361" s="175"/>
    </row>
    <row r="2362" spans="3:10" x14ac:dyDescent="0.2">
      <c r="C2362" s="175"/>
      <c r="D2362" s="227"/>
      <c r="J2362" s="175"/>
    </row>
    <row r="2363" spans="3:10" x14ac:dyDescent="0.2">
      <c r="C2363" s="175"/>
      <c r="D2363" s="227"/>
      <c r="J2363" s="175"/>
    </row>
    <row r="2364" spans="3:10" x14ac:dyDescent="0.2">
      <c r="C2364" s="175"/>
      <c r="D2364" s="227"/>
      <c r="J2364" s="175"/>
    </row>
    <row r="2365" spans="3:10" x14ac:dyDescent="0.2">
      <c r="C2365" s="175"/>
      <c r="D2365" s="227"/>
      <c r="J2365" s="175"/>
    </row>
    <row r="2366" spans="3:10" x14ac:dyDescent="0.2">
      <c r="C2366" s="175"/>
      <c r="D2366" s="227"/>
      <c r="J2366" s="175"/>
    </row>
    <row r="2367" spans="3:10" x14ac:dyDescent="0.2">
      <c r="C2367" s="175"/>
      <c r="D2367" s="227"/>
      <c r="J2367" s="175"/>
    </row>
    <row r="2368" spans="3:10" x14ac:dyDescent="0.2">
      <c r="C2368" s="175"/>
      <c r="D2368" s="227"/>
      <c r="J2368" s="175"/>
    </row>
    <row r="2369" spans="3:10" x14ac:dyDescent="0.2">
      <c r="C2369" s="175"/>
      <c r="D2369" s="227"/>
      <c r="J2369" s="175"/>
    </row>
    <row r="2370" spans="3:10" x14ac:dyDescent="0.2">
      <c r="C2370" s="175"/>
      <c r="D2370" s="227"/>
      <c r="J2370" s="175"/>
    </row>
    <row r="2371" spans="3:10" x14ac:dyDescent="0.2">
      <c r="C2371" s="175"/>
      <c r="D2371" s="227"/>
      <c r="J2371" s="175"/>
    </row>
    <row r="2372" spans="3:10" x14ac:dyDescent="0.2">
      <c r="C2372" s="175"/>
      <c r="D2372" s="227"/>
      <c r="J2372" s="175"/>
    </row>
    <row r="2373" spans="3:10" x14ac:dyDescent="0.2">
      <c r="C2373" s="175"/>
      <c r="D2373" s="227"/>
      <c r="J2373" s="175"/>
    </row>
    <row r="2374" spans="3:10" x14ac:dyDescent="0.2">
      <c r="C2374" s="175"/>
      <c r="D2374" s="227"/>
      <c r="J2374" s="175"/>
    </row>
    <row r="2375" spans="3:10" x14ac:dyDescent="0.2">
      <c r="C2375" s="175"/>
      <c r="D2375" s="227"/>
      <c r="J2375" s="175"/>
    </row>
    <row r="2376" spans="3:10" x14ac:dyDescent="0.2">
      <c r="C2376" s="175"/>
      <c r="D2376" s="227"/>
      <c r="J2376" s="175"/>
    </row>
    <row r="2377" spans="3:10" x14ac:dyDescent="0.2">
      <c r="C2377" s="175"/>
      <c r="D2377" s="227"/>
      <c r="J2377" s="175"/>
    </row>
    <row r="2378" spans="3:10" x14ac:dyDescent="0.2">
      <c r="C2378" s="175"/>
      <c r="D2378" s="227"/>
      <c r="J2378" s="175"/>
    </row>
    <row r="2379" spans="3:10" x14ac:dyDescent="0.2">
      <c r="C2379" s="175"/>
      <c r="D2379" s="227"/>
      <c r="J2379" s="175"/>
    </row>
    <row r="2380" spans="3:10" x14ac:dyDescent="0.2">
      <c r="C2380" s="175"/>
      <c r="D2380" s="227"/>
      <c r="J2380" s="175"/>
    </row>
    <row r="2381" spans="3:10" x14ac:dyDescent="0.2">
      <c r="C2381" s="175"/>
      <c r="D2381" s="227"/>
      <c r="J2381" s="175"/>
    </row>
    <row r="2382" spans="3:10" x14ac:dyDescent="0.2">
      <c r="C2382" s="175"/>
      <c r="D2382" s="227"/>
      <c r="J2382" s="175"/>
    </row>
    <row r="2383" spans="3:10" x14ac:dyDescent="0.2">
      <c r="C2383" s="175"/>
      <c r="D2383" s="227"/>
      <c r="J2383" s="175"/>
    </row>
    <row r="2384" spans="3:10" x14ac:dyDescent="0.2">
      <c r="C2384" s="175"/>
      <c r="D2384" s="227"/>
      <c r="J2384" s="175"/>
    </row>
    <row r="2385" spans="3:10" x14ac:dyDescent="0.2">
      <c r="C2385" s="175"/>
      <c r="D2385" s="227"/>
      <c r="J2385" s="175"/>
    </row>
    <row r="2386" spans="3:10" x14ac:dyDescent="0.2">
      <c r="C2386" s="175"/>
      <c r="D2386" s="227"/>
      <c r="J2386" s="175"/>
    </row>
    <row r="2387" spans="3:10" x14ac:dyDescent="0.2">
      <c r="C2387" s="175"/>
      <c r="D2387" s="227"/>
      <c r="J2387" s="175"/>
    </row>
    <row r="2388" spans="3:10" x14ac:dyDescent="0.2">
      <c r="C2388" s="175"/>
      <c r="D2388" s="227"/>
      <c r="J2388" s="175"/>
    </row>
    <row r="2389" spans="3:10" x14ac:dyDescent="0.2">
      <c r="C2389" s="175"/>
      <c r="D2389" s="227"/>
      <c r="J2389" s="175"/>
    </row>
    <row r="2390" spans="3:10" x14ac:dyDescent="0.2">
      <c r="C2390" s="175"/>
      <c r="D2390" s="227"/>
      <c r="J2390" s="175"/>
    </row>
    <row r="2391" spans="3:10" x14ac:dyDescent="0.2">
      <c r="C2391" s="175"/>
      <c r="D2391" s="227"/>
      <c r="J2391" s="175"/>
    </row>
    <row r="2392" spans="3:10" x14ac:dyDescent="0.2">
      <c r="C2392" s="175"/>
      <c r="D2392" s="227"/>
      <c r="J2392" s="175"/>
    </row>
    <row r="2393" spans="3:10" x14ac:dyDescent="0.2">
      <c r="C2393" s="175"/>
      <c r="D2393" s="227"/>
      <c r="J2393" s="175"/>
    </row>
    <row r="2394" spans="3:10" x14ac:dyDescent="0.2">
      <c r="C2394" s="175"/>
      <c r="D2394" s="227"/>
      <c r="J2394" s="175"/>
    </row>
    <row r="2395" spans="3:10" x14ac:dyDescent="0.2">
      <c r="C2395" s="175"/>
      <c r="D2395" s="227"/>
      <c r="J2395" s="175"/>
    </row>
    <row r="2396" spans="3:10" x14ac:dyDescent="0.2">
      <c r="C2396" s="175"/>
      <c r="D2396" s="227"/>
      <c r="J2396" s="175"/>
    </row>
    <row r="2397" spans="3:10" x14ac:dyDescent="0.2">
      <c r="C2397" s="175"/>
      <c r="D2397" s="227"/>
      <c r="J2397" s="175"/>
    </row>
    <row r="2398" spans="3:10" x14ac:dyDescent="0.2">
      <c r="C2398" s="175"/>
      <c r="D2398" s="227"/>
      <c r="J2398" s="175"/>
    </row>
    <row r="2399" spans="3:10" x14ac:dyDescent="0.2">
      <c r="C2399" s="175"/>
      <c r="D2399" s="227"/>
      <c r="J2399" s="175"/>
    </row>
    <row r="2400" spans="3:10" x14ac:dyDescent="0.2">
      <c r="C2400" s="175"/>
      <c r="D2400" s="227"/>
      <c r="J2400" s="175"/>
    </row>
    <row r="2401" spans="3:10" x14ac:dyDescent="0.2">
      <c r="C2401" s="175"/>
      <c r="D2401" s="227"/>
      <c r="J2401" s="175"/>
    </row>
    <row r="2402" spans="3:10" x14ac:dyDescent="0.2">
      <c r="C2402" s="175"/>
      <c r="D2402" s="227"/>
      <c r="J2402" s="175"/>
    </row>
    <row r="2403" spans="3:10" x14ac:dyDescent="0.2">
      <c r="C2403" s="175"/>
      <c r="D2403" s="227"/>
      <c r="J2403" s="175"/>
    </row>
    <row r="2404" spans="3:10" x14ac:dyDescent="0.2">
      <c r="C2404" s="175"/>
      <c r="D2404" s="227"/>
      <c r="J2404" s="175"/>
    </row>
    <row r="2405" spans="3:10" x14ac:dyDescent="0.2">
      <c r="C2405" s="175"/>
      <c r="D2405" s="227"/>
      <c r="J2405" s="175"/>
    </row>
    <row r="2406" spans="3:10" x14ac:dyDescent="0.2">
      <c r="C2406" s="175"/>
      <c r="D2406" s="227"/>
      <c r="J2406" s="175"/>
    </row>
    <row r="2407" spans="3:10" x14ac:dyDescent="0.2">
      <c r="C2407" s="175"/>
      <c r="D2407" s="227"/>
      <c r="J2407" s="175"/>
    </row>
    <row r="2408" spans="3:10" x14ac:dyDescent="0.2">
      <c r="C2408" s="175"/>
      <c r="D2408" s="227"/>
      <c r="J2408" s="175"/>
    </row>
    <row r="2409" spans="3:10" x14ac:dyDescent="0.2">
      <c r="C2409" s="175"/>
      <c r="D2409" s="227"/>
      <c r="J2409" s="175"/>
    </row>
    <row r="2410" spans="3:10" x14ac:dyDescent="0.2">
      <c r="C2410" s="175"/>
      <c r="D2410" s="227"/>
      <c r="J2410" s="175"/>
    </row>
    <row r="2411" spans="3:10" x14ac:dyDescent="0.2">
      <c r="C2411" s="175"/>
      <c r="D2411" s="227"/>
      <c r="J2411" s="175"/>
    </row>
    <row r="2412" spans="3:10" x14ac:dyDescent="0.2">
      <c r="C2412" s="175"/>
      <c r="D2412" s="227"/>
      <c r="J2412" s="175"/>
    </row>
    <row r="2413" spans="3:10" x14ac:dyDescent="0.2">
      <c r="C2413" s="175"/>
      <c r="D2413" s="227"/>
      <c r="J2413" s="175"/>
    </row>
    <row r="2414" spans="3:10" x14ac:dyDescent="0.2">
      <c r="C2414" s="175"/>
      <c r="D2414" s="227"/>
      <c r="J2414" s="175"/>
    </row>
    <row r="2415" spans="3:10" x14ac:dyDescent="0.2">
      <c r="C2415" s="175"/>
      <c r="D2415" s="227"/>
      <c r="J2415" s="175"/>
    </row>
    <row r="2416" spans="3:10" x14ac:dyDescent="0.2">
      <c r="C2416" s="175"/>
      <c r="D2416" s="227"/>
      <c r="J2416" s="175"/>
    </row>
    <row r="2417" spans="3:10" x14ac:dyDescent="0.2">
      <c r="C2417" s="175"/>
      <c r="D2417" s="227"/>
      <c r="J2417" s="175"/>
    </row>
    <row r="2418" spans="3:10" x14ac:dyDescent="0.2">
      <c r="C2418" s="175"/>
      <c r="D2418" s="227"/>
      <c r="J2418" s="175"/>
    </row>
    <row r="2419" spans="3:10" x14ac:dyDescent="0.2">
      <c r="C2419" s="175"/>
      <c r="D2419" s="227"/>
      <c r="J2419" s="175"/>
    </row>
    <row r="2420" spans="3:10" x14ac:dyDescent="0.2">
      <c r="C2420" s="175"/>
      <c r="D2420" s="227"/>
      <c r="J2420" s="175"/>
    </row>
    <row r="2421" spans="3:10" x14ac:dyDescent="0.2">
      <c r="C2421" s="175"/>
      <c r="D2421" s="227"/>
      <c r="J2421" s="175"/>
    </row>
    <row r="2422" spans="3:10" x14ac:dyDescent="0.2">
      <c r="C2422" s="175"/>
      <c r="D2422" s="227"/>
      <c r="J2422" s="175"/>
    </row>
    <row r="2423" spans="3:10" x14ac:dyDescent="0.2">
      <c r="C2423" s="175"/>
      <c r="D2423" s="227"/>
      <c r="J2423" s="175"/>
    </row>
    <row r="2424" spans="3:10" x14ac:dyDescent="0.2">
      <c r="C2424" s="175"/>
      <c r="D2424" s="227"/>
      <c r="J2424" s="175"/>
    </row>
    <row r="2425" spans="3:10" x14ac:dyDescent="0.2">
      <c r="C2425" s="175"/>
      <c r="D2425" s="227"/>
      <c r="J2425" s="175"/>
    </row>
    <row r="2426" spans="3:10" x14ac:dyDescent="0.2">
      <c r="C2426" s="175"/>
      <c r="D2426" s="227"/>
      <c r="J2426" s="175"/>
    </row>
    <row r="2427" spans="3:10" x14ac:dyDescent="0.2">
      <c r="C2427" s="175"/>
      <c r="D2427" s="227"/>
      <c r="J2427" s="175"/>
    </row>
    <row r="2428" spans="3:10" x14ac:dyDescent="0.2">
      <c r="C2428" s="175"/>
      <c r="D2428" s="227"/>
      <c r="J2428" s="175"/>
    </row>
    <row r="2429" spans="3:10" x14ac:dyDescent="0.2">
      <c r="C2429" s="175"/>
      <c r="D2429" s="227"/>
      <c r="J2429" s="175"/>
    </row>
    <row r="2430" spans="3:10" x14ac:dyDescent="0.2">
      <c r="C2430" s="175"/>
      <c r="D2430" s="227"/>
      <c r="J2430" s="175"/>
    </row>
    <row r="2431" spans="3:10" x14ac:dyDescent="0.2">
      <c r="C2431" s="175"/>
      <c r="D2431" s="227"/>
      <c r="J2431" s="175"/>
    </row>
    <row r="2432" spans="3:10" x14ac:dyDescent="0.2">
      <c r="C2432" s="175"/>
      <c r="D2432" s="227"/>
      <c r="J2432" s="175"/>
    </row>
    <row r="2433" spans="3:10" x14ac:dyDescent="0.2">
      <c r="C2433" s="175"/>
      <c r="D2433" s="227"/>
      <c r="J2433" s="175"/>
    </row>
    <row r="2434" spans="3:10" x14ac:dyDescent="0.2">
      <c r="C2434" s="175"/>
      <c r="D2434" s="227"/>
      <c r="J2434" s="175"/>
    </row>
    <row r="2435" spans="3:10" x14ac:dyDescent="0.2">
      <c r="C2435" s="175"/>
      <c r="D2435" s="227"/>
      <c r="J2435" s="175"/>
    </row>
    <row r="2436" spans="3:10" x14ac:dyDescent="0.2">
      <c r="C2436" s="175"/>
      <c r="D2436" s="227"/>
      <c r="J2436" s="175"/>
    </row>
    <row r="2437" spans="3:10" x14ac:dyDescent="0.2">
      <c r="C2437" s="175"/>
      <c r="D2437" s="227"/>
      <c r="J2437" s="175"/>
    </row>
    <row r="2438" spans="3:10" x14ac:dyDescent="0.2">
      <c r="C2438" s="175"/>
      <c r="D2438" s="227"/>
      <c r="J2438" s="175"/>
    </row>
    <row r="2439" spans="3:10" x14ac:dyDescent="0.2">
      <c r="C2439" s="175"/>
      <c r="D2439" s="227"/>
      <c r="J2439" s="175"/>
    </row>
    <row r="2440" spans="3:10" x14ac:dyDescent="0.2">
      <c r="C2440" s="175"/>
      <c r="D2440" s="227"/>
      <c r="J2440" s="175"/>
    </row>
    <row r="2441" spans="3:10" x14ac:dyDescent="0.2">
      <c r="C2441" s="175"/>
      <c r="D2441" s="227"/>
      <c r="J2441" s="175"/>
    </row>
    <row r="2442" spans="3:10" x14ac:dyDescent="0.2">
      <c r="C2442" s="175"/>
      <c r="D2442" s="227"/>
      <c r="J2442" s="175"/>
    </row>
    <row r="2443" spans="3:10" x14ac:dyDescent="0.2">
      <c r="C2443" s="175"/>
      <c r="D2443" s="227"/>
      <c r="J2443" s="175"/>
    </row>
    <row r="2444" spans="3:10" x14ac:dyDescent="0.2">
      <c r="C2444" s="175"/>
      <c r="D2444" s="227"/>
      <c r="J2444" s="175"/>
    </row>
    <row r="2445" spans="3:10" x14ac:dyDescent="0.2">
      <c r="C2445" s="175"/>
      <c r="D2445" s="227"/>
      <c r="J2445" s="175"/>
    </row>
    <row r="2446" spans="3:10" x14ac:dyDescent="0.2">
      <c r="C2446" s="175"/>
      <c r="D2446" s="227"/>
      <c r="J2446" s="175"/>
    </row>
    <row r="2447" spans="3:10" x14ac:dyDescent="0.2">
      <c r="C2447" s="175"/>
      <c r="D2447" s="227"/>
      <c r="J2447" s="175"/>
    </row>
    <row r="2448" spans="3:10" x14ac:dyDescent="0.2">
      <c r="C2448" s="175"/>
      <c r="D2448" s="227"/>
      <c r="J2448" s="175"/>
    </row>
    <row r="2449" spans="3:10" x14ac:dyDescent="0.2">
      <c r="C2449" s="175"/>
      <c r="D2449" s="227"/>
      <c r="J2449" s="175"/>
    </row>
    <row r="2450" spans="3:10" x14ac:dyDescent="0.2">
      <c r="C2450" s="175"/>
      <c r="D2450" s="227"/>
      <c r="J2450" s="175"/>
    </row>
    <row r="2451" spans="3:10" x14ac:dyDescent="0.2">
      <c r="C2451" s="175"/>
      <c r="D2451" s="227"/>
      <c r="J2451" s="175"/>
    </row>
    <row r="2452" spans="3:10" x14ac:dyDescent="0.2">
      <c r="C2452" s="175"/>
      <c r="D2452" s="227"/>
      <c r="J2452" s="175"/>
    </row>
    <row r="2453" spans="3:10" x14ac:dyDescent="0.2">
      <c r="C2453" s="175"/>
      <c r="D2453" s="227"/>
      <c r="J2453" s="175"/>
    </row>
    <row r="2454" spans="3:10" x14ac:dyDescent="0.2">
      <c r="C2454" s="175"/>
      <c r="D2454" s="227"/>
      <c r="J2454" s="175"/>
    </row>
    <row r="2455" spans="3:10" x14ac:dyDescent="0.2">
      <c r="C2455" s="175"/>
      <c r="D2455" s="227"/>
      <c r="J2455" s="175"/>
    </row>
    <row r="2456" spans="3:10" x14ac:dyDescent="0.2">
      <c r="C2456" s="175"/>
      <c r="D2456" s="227"/>
      <c r="J2456" s="175"/>
    </row>
    <row r="2457" spans="3:10" x14ac:dyDescent="0.2">
      <c r="C2457" s="175"/>
      <c r="D2457" s="227"/>
      <c r="J2457" s="175"/>
    </row>
    <row r="2458" spans="3:10" x14ac:dyDescent="0.2">
      <c r="C2458" s="175"/>
      <c r="D2458" s="227"/>
      <c r="J2458" s="175"/>
    </row>
    <row r="2459" spans="3:10" x14ac:dyDescent="0.2">
      <c r="C2459" s="175"/>
      <c r="D2459" s="227"/>
      <c r="J2459" s="175"/>
    </row>
    <row r="2460" spans="3:10" x14ac:dyDescent="0.2">
      <c r="C2460" s="175"/>
      <c r="D2460" s="227"/>
      <c r="J2460" s="175"/>
    </row>
    <row r="2461" spans="3:10" x14ac:dyDescent="0.2">
      <c r="C2461" s="175"/>
      <c r="D2461" s="227"/>
      <c r="J2461" s="175"/>
    </row>
    <row r="2462" spans="3:10" x14ac:dyDescent="0.2">
      <c r="C2462" s="175"/>
      <c r="D2462" s="227"/>
      <c r="J2462" s="175"/>
    </row>
    <row r="2463" spans="3:10" x14ac:dyDescent="0.2">
      <c r="C2463" s="175"/>
      <c r="D2463" s="227"/>
      <c r="J2463" s="175"/>
    </row>
    <row r="2464" spans="3:10" x14ac:dyDescent="0.2">
      <c r="C2464" s="175"/>
      <c r="D2464" s="227"/>
      <c r="J2464" s="175"/>
    </row>
    <row r="2465" spans="3:10" x14ac:dyDescent="0.2">
      <c r="C2465" s="175"/>
      <c r="D2465" s="227"/>
      <c r="J2465" s="175"/>
    </row>
    <row r="2466" spans="3:10" x14ac:dyDescent="0.2">
      <c r="C2466" s="175"/>
      <c r="D2466" s="227"/>
      <c r="J2466" s="175"/>
    </row>
    <row r="2467" spans="3:10" x14ac:dyDescent="0.2">
      <c r="C2467" s="175"/>
      <c r="D2467" s="227"/>
      <c r="J2467" s="175"/>
    </row>
    <row r="2468" spans="3:10" x14ac:dyDescent="0.2">
      <c r="C2468" s="175"/>
      <c r="D2468" s="227"/>
      <c r="J2468" s="175"/>
    </row>
    <row r="2469" spans="3:10" x14ac:dyDescent="0.2">
      <c r="C2469" s="175"/>
      <c r="D2469" s="227"/>
      <c r="J2469" s="175"/>
    </row>
    <row r="2470" spans="3:10" x14ac:dyDescent="0.2">
      <c r="C2470" s="175"/>
      <c r="D2470" s="227"/>
      <c r="J2470" s="175"/>
    </row>
    <row r="2471" spans="3:10" x14ac:dyDescent="0.2">
      <c r="C2471" s="175"/>
      <c r="D2471" s="227"/>
      <c r="J2471" s="175"/>
    </row>
    <row r="2472" spans="3:10" x14ac:dyDescent="0.2">
      <c r="C2472" s="175"/>
      <c r="D2472" s="227"/>
      <c r="J2472" s="175"/>
    </row>
    <row r="2473" spans="3:10" x14ac:dyDescent="0.2">
      <c r="C2473" s="175"/>
      <c r="D2473" s="227"/>
      <c r="J2473" s="175"/>
    </row>
    <row r="2474" spans="3:10" x14ac:dyDescent="0.2">
      <c r="C2474" s="175"/>
      <c r="D2474" s="227"/>
      <c r="J2474" s="175"/>
    </row>
    <row r="2475" spans="3:10" x14ac:dyDescent="0.2">
      <c r="C2475" s="175"/>
      <c r="D2475" s="227"/>
      <c r="J2475" s="175"/>
    </row>
    <row r="2476" spans="3:10" x14ac:dyDescent="0.2">
      <c r="C2476" s="175"/>
      <c r="D2476" s="227"/>
      <c r="J2476" s="175"/>
    </row>
    <row r="2477" spans="3:10" x14ac:dyDescent="0.2">
      <c r="C2477" s="175"/>
      <c r="D2477" s="227"/>
      <c r="J2477" s="175"/>
    </row>
    <row r="2478" spans="3:10" x14ac:dyDescent="0.2">
      <c r="C2478" s="175"/>
      <c r="D2478" s="227"/>
      <c r="J2478" s="175"/>
    </row>
    <row r="2479" spans="3:10" x14ac:dyDescent="0.2">
      <c r="C2479" s="175"/>
      <c r="D2479" s="227"/>
      <c r="J2479" s="175"/>
    </row>
    <row r="2480" spans="3:10" x14ac:dyDescent="0.2">
      <c r="C2480" s="175"/>
      <c r="D2480" s="227"/>
      <c r="J2480" s="175"/>
    </row>
    <row r="2481" spans="3:10" x14ac:dyDescent="0.2">
      <c r="C2481" s="175"/>
      <c r="D2481" s="227"/>
      <c r="J2481" s="175"/>
    </row>
    <row r="2482" spans="3:10" x14ac:dyDescent="0.2">
      <c r="C2482" s="175"/>
      <c r="D2482" s="227"/>
      <c r="J2482" s="175"/>
    </row>
    <row r="2483" spans="3:10" x14ac:dyDescent="0.2">
      <c r="C2483" s="175"/>
      <c r="D2483" s="227"/>
      <c r="J2483" s="175"/>
    </row>
    <row r="2484" spans="3:10" x14ac:dyDescent="0.2">
      <c r="C2484" s="175"/>
      <c r="D2484" s="227"/>
      <c r="J2484" s="175"/>
    </row>
    <row r="2485" spans="3:10" x14ac:dyDescent="0.2">
      <c r="C2485" s="175"/>
      <c r="D2485" s="227"/>
      <c r="J2485" s="175"/>
    </row>
    <row r="2486" spans="3:10" x14ac:dyDescent="0.2">
      <c r="C2486" s="175"/>
      <c r="D2486" s="227"/>
      <c r="J2486" s="175"/>
    </row>
    <row r="2487" spans="3:10" x14ac:dyDescent="0.2">
      <c r="C2487" s="175"/>
      <c r="D2487" s="227"/>
      <c r="J2487" s="175"/>
    </row>
    <row r="2488" spans="3:10" x14ac:dyDescent="0.2">
      <c r="C2488" s="175"/>
      <c r="D2488" s="227"/>
      <c r="J2488" s="175"/>
    </row>
    <row r="2489" spans="3:10" x14ac:dyDescent="0.2">
      <c r="C2489" s="175"/>
      <c r="D2489" s="227"/>
      <c r="J2489" s="175"/>
    </row>
    <row r="2490" spans="3:10" x14ac:dyDescent="0.2">
      <c r="C2490" s="175"/>
      <c r="D2490" s="227"/>
      <c r="J2490" s="175"/>
    </row>
    <row r="2491" spans="3:10" x14ac:dyDescent="0.2">
      <c r="C2491" s="175"/>
      <c r="D2491" s="227"/>
      <c r="J2491" s="175"/>
    </row>
    <row r="2492" spans="3:10" x14ac:dyDescent="0.2">
      <c r="C2492" s="175"/>
      <c r="D2492" s="227"/>
      <c r="J2492" s="175"/>
    </row>
    <row r="2493" spans="3:10" x14ac:dyDescent="0.2">
      <c r="C2493" s="175"/>
      <c r="D2493" s="227"/>
      <c r="J2493" s="175"/>
    </row>
    <row r="2494" spans="3:10" x14ac:dyDescent="0.2">
      <c r="C2494" s="175"/>
      <c r="D2494" s="227"/>
      <c r="J2494" s="175"/>
    </row>
    <row r="2495" spans="3:10" x14ac:dyDescent="0.2">
      <c r="C2495" s="175"/>
      <c r="D2495" s="227"/>
      <c r="J2495" s="175"/>
    </row>
    <row r="2496" spans="3:10" x14ac:dyDescent="0.2">
      <c r="C2496" s="175"/>
      <c r="D2496" s="227"/>
      <c r="J2496" s="175"/>
    </row>
    <row r="2497" spans="3:10" x14ac:dyDescent="0.2">
      <c r="C2497" s="175"/>
      <c r="D2497" s="227"/>
      <c r="J2497" s="175"/>
    </row>
    <row r="2498" spans="3:10" x14ac:dyDescent="0.2">
      <c r="C2498" s="175"/>
      <c r="D2498" s="227"/>
      <c r="J2498" s="175"/>
    </row>
    <row r="2499" spans="3:10" x14ac:dyDescent="0.2">
      <c r="C2499" s="175"/>
      <c r="D2499" s="227"/>
      <c r="J2499" s="175"/>
    </row>
    <row r="2500" spans="3:10" x14ac:dyDescent="0.2">
      <c r="C2500" s="175"/>
      <c r="D2500" s="227"/>
      <c r="J2500" s="175"/>
    </row>
    <row r="2501" spans="3:10" x14ac:dyDescent="0.2">
      <c r="C2501" s="175"/>
      <c r="D2501" s="227"/>
      <c r="J2501" s="175"/>
    </row>
    <row r="2502" spans="3:10" x14ac:dyDescent="0.2">
      <c r="C2502" s="175"/>
      <c r="D2502" s="227"/>
      <c r="J2502" s="175"/>
    </row>
    <row r="2503" spans="3:10" x14ac:dyDescent="0.2">
      <c r="C2503" s="175"/>
      <c r="D2503" s="227"/>
      <c r="J2503" s="175"/>
    </row>
    <row r="2504" spans="3:10" x14ac:dyDescent="0.2">
      <c r="C2504" s="175"/>
      <c r="D2504" s="227"/>
      <c r="J2504" s="175"/>
    </row>
    <row r="2505" spans="3:10" x14ac:dyDescent="0.2">
      <c r="C2505" s="175"/>
      <c r="D2505" s="227"/>
      <c r="J2505" s="175"/>
    </row>
    <row r="2506" spans="3:10" x14ac:dyDescent="0.2">
      <c r="C2506" s="175"/>
      <c r="D2506" s="227"/>
      <c r="J2506" s="175"/>
    </row>
    <row r="2507" spans="3:10" x14ac:dyDescent="0.2">
      <c r="C2507" s="175"/>
      <c r="D2507" s="227"/>
      <c r="J2507" s="175"/>
    </row>
    <row r="2508" spans="3:10" x14ac:dyDescent="0.2">
      <c r="C2508" s="175"/>
      <c r="D2508" s="227"/>
      <c r="J2508" s="175"/>
    </row>
    <row r="2509" spans="3:10" x14ac:dyDescent="0.2">
      <c r="C2509" s="175"/>
      <c r="D2509" s="227"/>
      <c r="J2509" s="175"/>
    </row>
    <row r="2510" spans="3:10" x14ac:dyDescent="0.2">
      <c r="C2510" s="175"/>
      <c r="D2510" s="227"/>
      <c r="J2510" s="175"/>
    </row>
    <row r="2511" spans="3:10" x14ac:dyDescent="0.2">
      <c r="C2511" s="175"/>
      <c r="D2511" s="227"/>
      <c r="J2511" s="175"/>
    </row>
    <row r="2512" spans="3:10" x14ac:dyDescent="0.2">
      <c r="C2512" s="175"/>
      <c r="D2512" s="227"/>
      <c r="J2512" s="175"/>
    </row>
    <row r="2513" spans="3:10" x14ac:dyDescent="0.2">
      <c r="C2513" s="175"/>
      <c r="D2513" s="227"/>
      <c r="J2513" s="175"/>
    </row>
    <row r="2514" spans="3:10" x14ac:dyDescent="0.2">
      <c r="C2514" s="175"/>
      <c r="D2514" s="227"/>
      <c r="J2514" s="175"/>
    </row>
    <row r="2515" spans="3:10" x14ac:dyDescent="0.2">
      <c r="C2515" s="175"/>
      <c r="D2515" s="227"/>
      <c r="J2515" s="175"/>
    </row>
    <row r="2516" spans="3:10" x14ac:dyDescent="0.2">
      <c r="C2516" s="175"/>
      <c r="D2516" s="227"/>
      <c r="J2516" s="175"/>
    </row>
    <row r="2517" spans="3:10" x14ac:dyDescent="0.2">
      <c r="C2517" s="175"/>
      <c r="D2517" s="227"/>
      <c r="J2517" s="175"/>
    </row>
    <row r="2518" spans="3:10" x14ac:dyDescent="0.2">
      <c r="C2518" s="175"/>
      <c r="D2518" s="227"/>
      <c r="J2518" s="175"/>
    </row>
    <row r="2519" spans="3:10" x14ac:dyDescent="0.2">
      <c r="C2519" s="175"/>
      <c r="D2519" s="227"/>
      <c r="J2519" s="175"/>
    </row>
    <row r="2520" spans="3:10" x14ac:dyDescent="0.2">
      <c r="C2520" s="175"/>
      <c r="D2520" s="227"/>
      <c r="J2520" s="175"/>
    </row>
    <row r="2521" spans="3:10" x14ac:dyDescent="0.2">
      <c r="C2521" s="175"/>
      <c r="D2521" s="227"/>
      <c r="J2521" s="175"/>
    </row>
    <row r="2522" spans="3:10" x14ac:dyDescent="0.2">
      <c r="C2522" s="175"/>
      <c r="D2522" s="227"/>
      <c r="J2522" s="175"/>
    </row>
    <row r="2523" spans="3:10" x14ac:dyDescent="0.2">
      <c r="C2523" s="175"/>
      <c r="D2523" s="227"/>
      <c r="J2523" s="175"/>
    </row>
    <row r="2524" spans="3:10" x14ac:dyDescent="0.2">
      <c r="C2524" s="175"/>
      <c r="D2524" s="227"/>
      <c r="J2524" s="175"/>
    </row>
    <row r="2525" spans="3:10" x14ac:dyDescent="0.2">
      <c r="C2525" s="175"/>
      <c r="D2525" s="227"/>
      <c r="J2525" s="175"/>
    </row>
    <row r="2526" spans="3:10" x14ac:dyDescent="0.2">
      <c r="C2526" s="175"/>
      <c r="D2526" s="227"/>
      <c r="J2526" s="175"/>
    </row>
    <row r="2527" spans="3:10" x14ac:dyDescent="0.2">
      <c r="C2527" s="175"/>
      <c r="D2527" s="227"/>
      <c r="J2527" s="175"/>
    </row>
    <row r="2528" spans="3:10" x14ac:dyDescent="0.2">
      <c r="C2528" s="175"/>
      <c r="D2528" s="227"/>
      <c r="J2528" s="175"/>
    </row>
    <row r="2529" spans="3:10" x14ac:dyDescent="0.2">
      <c r="C2529" s="175"/>
      <c r="D2529" s="227"/>
      <c r="J2529" s="175"/>
    </row>
    <row r="2530" spans="3:10" x14ac:dyDescent="0.2">
      <c r="C2530" s="175"/>
      <c r="D2530" s="227"/>
      <c r="J2530" s="175"/>
    </row>
    <row r="2531" spans="3:10" x14ac:dyDescent="0.2">
      <c r="C2531" s="175"/>
      <c r="D2531" s="227"/>
      <c r="J2531" s="175"/>
    </row>
    <row r="2532" spans="3:10" x14ac:dyDescent="0.2">
      <c r="C2532" s="175"/>
      <c r="D2532" s="227"/>
      <c r="J2532" s="175"/>
    </row>
    <row r="2533" spans="3:10" x14ac:dyDescent="0.2">
      <c r="C2533" s="175"/>
      <c r="D2533" s="227"/>
      <c r="J2533" s="175"/>
    </row>
    <row r="2534" spans="3:10" x14ac:dyDescent="0.2">
      <c r="C2534" s="175"/>
      <c r="D2534" s="227"/>
      <c r="J2534" s="175"/>
    </row>
    <row r="2535" spans="3:10" x14ac:dyDescent="0.2">
      <c r="C2535" s="175"/>
      <c r="D2535" s="227"/>
      <c r="J2535" s="175"/>
    </row>
    <row r="2536" spans="3:10" x14ac:dyDescent="0.2">
      <c r="C2536" s="175"/>
      <c r="D2536" s="227"/>
      <c r="J2536" s="175"/>
    </row>
    <row r="2537" spans="3:10" x14ac:dyDescent="0.2">
      <c r="C2537" s="175"/>
      <c r="D2537" s="227"/>
      <c r="J2537" s="175"/>
    </row>
    <row r="2538" spans="3:10" x14ac:dyDescent="0.2">
      <c r="C2538" s="175"/>
      <c r="D2538" s="227"/>
      <c r="J2538" s="175"/>
    </row>
    <row r="2539" spans="3:10" x14ac:dyDescent="0.2">
      <c r="C2539" s="175"/>
      <c r="D2539" s="227"/>
      <c r="J2539" s="175"/>
    </row>
    <row r="2540" spans="3:10" x14ac:dyDescent="0.2">
      <c r="C2540" s="175"/>
      <c r="D2540" s="227"/>
      <c r="J2540" s="175"/>
    </row>
    <row r="2541" spans="3:10" x14ac:dyDescent="0.2">
      <c r="C2541" s="175"/>
      <c r="D2541" s="227"/>
      <c r="J2541" s="175"/>
    </row>
    <row r="2542" spans="3:10" x14ac:dyDescent="0.2">
      <c r="C2542" s="175"/>
      <c r="D2542" s="227"/>
      <c r="J2542" s="175"/>
    </row>
    <row r="2543" spans="3:10" x14ac:dyDescent="0.2">
      <c r="C2543" s="175"/>
      <c r="D2543" s="227"/>
      <c r="J2543" s="175"/>
    </row>
    <row r="2544" spans="3:10" x14ac:dyDescent="0.2">
      <c r="C2544" s="175"/>
      <c r="D2544" s="227"/>
      <c r="J2544" s="175"/>
    </row>
    <row r="2545" spans="3:10" x14ac:dyDescent="0.2">
      <c r="C2545" s="175"/>
      <c r="D2545" s="227"/>
      <c r="J2545" s="175"/>
    </row>
    <row r="2546" spans="3:10" x14ac:dyDescent="0.2">
      <c r="C2546" s="175"/>
      <c r="D2546" s="227"/>
      <c r="J2546" s="175"/>
    </row>
    <row r="2547" spans="3:10" x14ac:dyDescent="0.2">
      <c r="C2547" s="175"/>
      <c r="D2547" s="227"/>
      <c r="J2547" s="175"/>
    </row>
    <row r="2548" spans="3:10" x14ac:dyDescent="0.2">
      <c r="C2548" s="175"/>
      <c r="D2548" s="227"/>
      <c r="J2548" s="175"/>
    </row>
    <row r="2549" spans="3:10" x14ac:dyDescent="0.2">
      <c r="C2549" s="175"/>
      <c r="D2549" s="227"/>
      <c r="J2549" s="175"/>
    </row>
    <row r="2550" spans="3:10" x14ac:dyDescent="0.2">
      <c r="C2550" s="175"/>
      <c r="D2550" s="227"/>
      <c r="J2550" s="175"/>
    </row>
    <row r="2551" spans="3:10" x14ac:dyDescent="0.2">
      <c r="C2551" s="175"/>
      <c r="D2551" s="227"/>
      <c r="J2551" s="175"/>
    </row>
    <row r="2552" spans="3:10" x14ac:dyDescent="0.2">
      <c r="C2552" s="175"/>
      <c r="D2552" s="227"/>
      <c r="J2552" s="175"/>
    </row>
    <row r="2553" spans="3:10" x14ac:dyDescent="0.2">
      <c r="C2553" s="175"/>
      <c r="D2553" s="227"/>
      <c r="J2553" s="175"/>
    </row>
    <row r="2554" spans="3:10" x14ac:dyDescent="0.2">
      <c r="C2554" s="175"/>
      <c r="D2554" s="227"/>
      <c r="J2554" s="175"/>
    </row>
    <row r="2555" spans="3:10" x14ac:dyDescent="0.2">
      <c r="C2555" s="175"/>
      <c r="D2555" s="227"/>
      <c r="J2555" s="175"/>
    </row>
    <row r="2556" spans="3:10" x14ac:dyDescent="0.2">
      <c r="C2556" s="175"/>
      <c r="D2556" s="227"/>
      <c r="J2556" s="175"/>
    </row>
    <row r="2557" spans="3:10" x14ac:dyDescent="0.2">
      <c r="C2557" s="175"/>
      <c r="D2557" s="227"/>
      <c r="J2557" s="175"/>
    </row>
    <row r="2558" spans="3:10" x14ac:dyDescent="0.2">
      <c r="C2558" s="175"/>
      <c r="D2558" s="227"/>
      <c r="J2558" s="175"/>
    </row>
    <row r="2559" spans="3:10" x14ac:dyDescent="0.2">
      <c r="C2559" s="175"/>
      <c r="D2559" s="227"/>
      <c r="J2559" s="175"/>
    </row>
    <row r="2560" spans="3:10" x14ac:dyDescent="0.2">
      <c r="C2560" s="175"/>
      <c r="D2560" s="227"/>
      <c r="J2560" s="175"/>
    </row>
    <row r="2561" spans="3:10" x14ac:dyDescent="0.2">
      <c r="C2561" s="175"/>
      <c r="D2561" s="227"/>
      <c r="J2561" s="175"/>
    </row>
    <row r="2562" spans="3:10" x14ac:dyDescent="0.2">
      <c r="C2562" s="175"/>
      <c r="D2562" s="227"/>
      <c r="J2562" s="175"/>
    </row>
    <row r="2563" spans="3:10" x14ac:dyDescent="0.2">
      <c r="C2563" s="175"/>
      <c r="D2563" s="227"/>
      <c r="J2563" s="175"/>
    </row>
    <row r="2564" spans="3:10" x14ac:dyDescent="0.2">
      <c r="C2564" s="175"/>
      <c r="D2564" s="227"/>
      <c r="J2564" s="175"/>
    </row>
    <row r="2565" spans="3:10" x14ac:dyDescent="0.2">
      <c r="C2565" s="175"/>
      <c r="D2565" s="227"/>
      <c r="J2565" s="175"/>
    </row>
    <row r="2566" spans="3:10" x14ac:dyDescent="0.2">
      <c r="C2566" s="175"/>
      <c r="D2566" s="227"/>
      <c r="J2566" s="175"/>
    </row>
    <row r="2567" spans="3:10" x14ac:dyDescent="0.2">
      <c r="C2567" s="175"/>
      <c r="D2567" s="227"/>
      <c r="J2567" s="175"/>
    </row>
    <row r="2568" spans="3:10" x14ac:dyDescent="0.2">
      <c r="C2568" s="175"/>
      <c r="D2568" s="227"/>
      <c r="J2568" s="175"/>
    </row>
    <row r="2569" spans="3:10" x14ac:dyDescent="0.2">
      <c r="C2569" s="175"/>
      <c r="D2569" s="227"/>
      <c r="J2569" s="175"/>
    </row>
    <row r="2570" spans="3:10" x14ac:dyDescent="0.2">
      <c r="C2570" s="175"/>
      <c r="D2570" s="227"/>
      <c r="J2570" s="175"/>
    </row>
    <row r="2571" spans="3:10" x14ac:dyDescent="0.2">
      <c r="C2571" s="175"/>
      <c r="D2571" s="227"/>
      <c r="J2571" s="175"/>
    </row>
    <row r="2572" spans="3:10" x14ac:dyDescent="0.2">
      <c r="C2572" s="175"/>
      <c r="D2572" s="227"/>
      <c r="J2572" s="175"/>
    </row>
    <row r="2573" spans="3:10" x14ac:dyDescent="0.2">
      <c r="C2573" s="175"/>
      <c r="D2573" s="227"/>
      <c r="J2573" s="175"/>
    </row>
    <row r="2574" spans="3:10" x14ac:dyDescent="0.2">
      <c r="C2574" s="175"/>
      <c r="D2574" s="227"/>
      <c r="J2574" s="175"/>
    </row>
    <row r="2575" spans="3:10" x14ac:dyDescent="0.2">
      <c r="C2575" s="175"/>
      <c r="D2575" s="227"/>
      <c r="J2575" s="175"/>
    </row>
    <row r="2576" spans="3:10" x14ac:dyDescent="0.2">
      <c r="C2576" s="175"/>
      <c r="D2576" s="227"/>
      <c r="J2576" s="175"/>
    </row>
    <row r="2577" spans="3:10" x14ac:dyDescent="0.2">
      <c r="C2577" s="175"/>
      <c r="D2577" s="227"/>
      <c r="J2577" s="175"/>
    </row>
    <row r="2578" spans="3:10" x14ac:dyDescent="0.2">
      <c r="C2578" s="175"/>
      <c r="D2578" s="227"/>
      <c r="J2578" s="175"/>
    </row>
    <row r="2579" spans="3:10" x14ac:dyDescent="0.2">
      <c r="C2579" s="175"/>
      <c r="D2579" s="227"/>
      <c r="J2579" s="175"/>
    </row>
    <row r="2580" spans="3:10" x14ac:dyDescent="0.2">
      <c r="C2580" s="175"/>
      <c r="D2580" s="227"/>
      <c r="J2580" s="175"/>
    </row>
    <row r="2581" spans="3:10" x14ac:dyDescent="0.2">
      <c r="C2581" s="175"/>
      <c r="D2581" s="227"/>
      <c r="J2581" s="175"/>
    </row>
    <row r="2582" spans="3:10" x14ac:dyDescent="0.2">
      <c r="C2582" s="175"/>
      <c r="D2582" s="227"/>
      <c r="J2582" s="175"/>
    </row>
    <row r="2583" spans="3:10" x14ac:dyDescent="0.2">
      <c r="C2583" s="175"/>
      <c r="D2583" s="227"/>
      <c r="J2583" s="175"/>
    </row>
    <row r="2584" spans="3:10" x14ac:dyDescent="0.2">
      <c r="C2584" s="175"/>
      <c r="D2584" s="227"/>
      <c r="J2584" s="175"/>
    </row>
    <row r="2585" spans="3:10" x14ac:dyDescent="0.2">
      <c r="C2585" s="175"/>
      <c r="D2585" s="227"/>
      <c r="J2585" s="175"/>
    </row>
    <row r="2586" spans="3:10" x14ac:dyDescent="0.2">
      <c r="C2586" s="175"/>
      <c r="D2586" s="227"/>
      <c r="J2586" s="175"/>
    </row>
    <row r="2587" spans="3:10" x14ac:dyDescent="0.2">
      <c r="C2587" s="175"/>
      <c r="D2587" s="227"/>
      <c r="J2587" s="175"/>
    </row>
    <row r="2588" spans="3:10" x14ac:dyDescent="0.2">
      <c r="C2588" s="175"/>
      <c r="D2588" s="227"/>
      <c r="J2588" s="175"/>
    </row>
    <row r="2589" spans="3:10" x14ac:dyDescent="0.2">
      <c r="C2589" s="175"/>
      <c r="D2589" s="227"/>
      <c r="J2589" s="175"/>
    </row>
    <row r="2590" spans="3:10" x14ac:dyDescent="0.2">
      <c r="C2590" s="175"/>
      <c r="D2590" s="227"/>
      <c r="J2590" s="175"/>
    </row>
    <row r="2591" spans="3:10" x14ac:dyDescent="0.2">
      <c r="C2591" s="175"/>
      <c r="D2591" s="227"/>
      <c r="J2591" s="175"/>
    </row>
    <row r="2592" spans="3:10" x14ac:dyDescent="0.2">
      <c r="C2592" s="175"/>
      <c r="D2592" s="227"/>
      <c r="J2592" s="175"/>
    </row>
    <row r="2593" spans="3:10" x14ac:dyDescent="0.2">
      <c r="C2593" s="175"/>
      <c r="D2593" s="227"/>
      <c r="J2593" s="175"/>
    </row>
    <row r="2594" spans="3:10" x14ac:dyDescent="0.2">
      <c r="C2594" s="175"/>
      <c r="D2594" s="227"/>
      <c r="J2594" s="175"/>
    </row>
    <row r="2595" spans="3:10" x14ac:dyDescent="0.2">
      <c r="C2595" s="175"/>
      <c r="D2595" s="227"/>
      <c r="J2595" s="175"/>
    </row>
    <row r="2596" spans="3:10" x14ac:dyDescent="0.2">
      <c r="C2596" s="175"/>
      <c r="D2596" s="227"/>
      <c r="J2596" s="175"/>
    </row>
    <row r="2597" spans="3:10" x14ac:dyDescent="0.2">
      <c r="C2597" s="175"/>
      <c r="D2597" s="227"/>
      <c r="J2597" s="175"/>
    </row>
    <row r="2598" spans="3:10" x14ac:dyDescent="0.2">
      <c r="C2598" s="175"/>
      <c r="D2598" s="227"/>
      <c r="J2598" s="175"/>
    </row>
    <row r="2599" spans="3:10" x14ac:dyDescent="0.2">
      <c r="C2599" s="175"/>
      <c r="D2599" s="227"/>
      <c r="J2599" s="175"/>
    </row>
    <row r="2600" spans="3:10" x14ac:dyDescent="0.2">
      <c r="C2600" s="175"/>
      <c r="D2600" s="227"/>
      <c r="J2600" s="175"/>
    </row>
    <row r="2601" spans="3:10" x14ac:dyDescent="0.2">
      <c r="C2601" s="175"/>
      <c r="D2601" s="227"/>
      <c r="J2601" s="175"/>
    </row>
    <row r="2602" spans="3:10" x14ac:dyDescent="0.2">
      <c r="C2602" s="175"/>
      <c r="D2602" s="227"/>
      <c r="J2602" s="175"/>
    </row>
    <row r="2603" spans="3:10" x14ac:dyDescent="0.2">
      <c r="C2603" s="175"/>
      <c r="D2603" s="227"/>
      <c r="J2603" s="175"/>
    </row>
    <row r="2604" spans="3:10" x14ac:dyDescent="0.2">
      <c r="C2604" s="175"/>
      <c r="D2604" s="227"/>
      <c r="J2604" s="175"/>
    </row>
    <row r="2605" spans="3:10" x14ac:dyDescent="0.2">
      <c r="C2605" s="175"/>
      <c r="D2605" s="227"/>
      <c r="J2605" s="175"/>
    </row>
    <row r="2606" spans="3:10" x14ac:dyDescent="0.2">
      <c r="C2606" s="175"/>
      <c r="D2606" s="227"/>
      <c r="J2606" s="175"/>
    </row>
    <row r="2607" spans="3:10" x14ac:dyDescent="0.2">
      <c r="C2607" s="175"/>
      <c r="D2607" s="227"/>
      <c r="J2607" s="175"/>
    </row>
    <row r="2608" spans="3:10" x14ac:dyDescent="0.2">
      <c r="C2608" s="175"/>
      <c r="D2608" s="227"/>
      <c r="J2608" s="175"/>
    </row>
    <row r="2609" spans="3:10" x14ac:dyDescent="0.2">
      <c r="C2609" s="175"/>
      <c r="D2609" s="227"/>
      <c r="J2609" s="175"/>
    </row>
    <row r="2610" spans="3:10" x14ac:dyDescent="0.2">
      <c r="C2610" s="175"/>
      <c r="D2610" s="227"/>
      <c r="J2610" s="175"/>
    </row>
    <row r="2611" spans="3:10" x14ac:dyDescent="0.2">
      <c r="C2611" s="175"/>
      <c r="D2611" s="227"/>
      <c r="J2611" s="175"/>
    </row>
    <row r="2612" spans="3:10" x14ac:dyDescent="0.2">
      <c r="C2612" s="175"/>
      <c r="D2612" s="227"/>
      <c r="J2612" s="175"/>
    </row>
    <row r="2613" spans="3:10" x14ac:dyDescent="0.2">
      <c r="C2613" s="175"/>
      <c r="D2613" s="227"/>
      <c r="J2613" s="175"/>
    </row>
    <row r="2614" spans="3:10" x14ac:dyDescent="0.2">
      <c r="C2614" s="175"/>
      <c r="D2614" s="227"/>
      <c r="J2614" s="175"/>
    </row>
    <row r="2615" spans="3:10" x14ac:dyDescent="0.2">
      <c r="C2615" s="175"/>
      <c r="D2615" s="227"/>
      <c r="J2615" s="175"/>
    </row>
    <row r="2616" spans="3:10" x14ac:dyDescent="0.2">
      <c r="C2616" s="175"/>
      <c r="D2616" s="227"/>
      <c r="J2616" s="175"/>
    </row>
    <row r="2617" spans="3:10" x14ac:dyDescent="0.2">
      <c r="C2617" s="175"/>
      <c r="D2617" s="227"/>
      <c r="J2617" s="175"/>
    </row>
    <row r="2618" spans="3:10" x14ac:dyDescent="0.2">
      <c r="C2618" s="175"/>
      <c r="D2618" s="227"/>
      <c r="J2618" s="175"/>
    </row>
    <row r="2619" spans="3:10" x14ac:dyDescent="0.2">
      <c r="C2619" s="175"/>
      <c r="D2619" s="227"/>
      <c r="J2619" s="175"/>
    </row>
    <row r="2620" spans="3:10" x14ac:dyDescent="0.2">
      <c r="C2620" s="175"/>
      <c r="D2620" s="227"/>
      <c r="J2620" s="175"/>
    </row>
    <row r="2621" spans="3:10" x14ac:dyDescent="0.2">
      <c r="C2621" s="175"/>
      <c r="D2621" s="227"/>
      <c r="J2621" s="175"/>
    </row>
    <row r="2622" spans="3:10" x14ac:dyDescent="0.2">
      <c r="C2622" s="175"/>
      <c r="D2622" s="227"/>
      <c r="J2622" s="175"/>
    </row>
    <row r="2623" spans="3:10" x14ac:dyDescent="0.2">
      <c r="C2623" s="175"/>
      <c r="D2623" s="227"/>
      <c r="J2623" s="175"/>
    </row>
    <row r="2624" spans="3:10" x14ac:dyDescent="0.2">
      <c r="C2624" s="175"/>
      <c r="D2624" s="227"/>
      <c r="J2624" s="175"/>
    </row>
    <row r="2625" spans="3:10" x14ac:dyDescent="0.2">
      <c r="C2625" s="175"/>
      <c r="D2625" s="227"/>
      <c r="J2625" s="175"/>
    </row>
    <row r="2626" spans="3:10" x14ac:dyDescent="0.2">
      <c r="C2626" s="175"/>
      <c r="D2626" s="227"/>
      <c r="J2626" s="175"/>
    </row>
    <row r="2627" spans="3:10" x14ac:dyDescent="0.2">
      <c r="C2627" s="175"/>
      <c r="D2627" s="227"/>
      <c r="J2627" s="175"/>
    </row>
    <row r="2628" spans="3:10" x14ac:dyDescent="0.2">
      <c r="C2628" s="175"/>
      <c r="D2628" s="227"/>
      <c r="J2628" s="175"/>
    </row>
    <row r="2629" spans="3:10" x14ac:dyDescent="0.2">
      <c r="C2629" s="175"/>
      <c r="D2629" s="227"/>
      <c r="J2629" s="175"/>
    </row>
    <row r="2630" spans="3:10" x14ac:dyDescent="0.2">
      <c r="C2630" s="175"/>
      <c r="D2630" s="227"/>
      <c r="J2630" s="175"/>
    </row>
    <row r="2631" spans="3:10" x14ac:dyDescent="0.2">
      <c r="C2631" s="175"/>
      <c r="D2631" s="227"/>
      <c r="J2631" s="175"/>
    </row>
    <row r="2632" spans="3:10" x14ac:dyDescent="0.2">
      <c r="C2632" s="175"/>
      <c r="D2632" s="227"/>
      <c r="J2632" s="175"/>
    </row>
    <row r="2633" spans="3:10" x14ac:dyDescent="0.2">
      <c r="C2633" s="175"/>
      <c r="D2633" s="227"/>
      <c r="J2633" s="175"/>
    </row>
    <row r="2634" spans="3:10" x14ac:dyDescent="0.2">
      <c r="C2634" s="175"/>
      <c r="D2634" s="227"/>
      <c r="J2634" s="175"/>
    </row>
    <row r="2635" spans="3:10" x14ac:dyDescent="0.2">
      <c r="C2635" s="175"/>
      <c r="D2635" s="227"/>
      <c r="J2635" s="175"/>
    </row>
    <row r="2636" spans="3:10" x14ac:dyDescent="0.2">
      <c r="C2636" s="175"/>
      <c r="D2636" s="227"/>
      <c r="J2636" s="175"/>
    </row>
    <row r="2637" spans="3:10" x14ac:dyDescent="0.2">
      <c r="C2637" s="175"/>
      <c r="D2637" s="227"/>
      <c r="J2637" s="175"/>
    </row>
    <row r="2638" spans="3:10" x14ac:dyDescent="0.2">
      <c r="C2638" s="175"/>
      <c r="D2638" s="227"/>
      <c r="J2638" s="175"/>
    </row>
    <row r="2639" spans="3:10" x14ac:dyDescent="0.2">
      <c r="C2639" s="175"/>
      <c r="D2639" s="227"/>
      <c r="J2639" s="175"/>
    </row>
    <row r="2640" spans="3:10" x14ac:dyDescent="0.2">
      <c r="C2640" s="175"/>
      <c r="D2640" s="227"/>
      <c r="J2640" s="175"/>
    </row>
    <row r="2641" spans="3:10" x14ac:dyDescent="0.2">
      <c r="C2641" s="175"/>
      <c r="D2641" s="227"/>
      <c r="J2641" s="175"/>
    </row>
    <row r="2642" spans="3:10" x14ac:dyDescent="0.2">
      <c r="C2642" s="175"/>
      <c r="D2642" s="227"/>
      <c r="J2642" s="175"/>
    </row>
    <row r="2643" spans="3:10" x14ac:dyDescent="0.2">
      <c r="C2643" s="175"/>
      <c r="D2643" s="227"/>
      <c r="J2643" s="175"/>
    </row>
    <row r="2644" spans="3:10" x14ac:dyDescent="0.2">
      <c r="C2644" s="175"/>
      <c r="D2644" s="227"/>
      <c r="J2644" s="175"/>
    </row>
    <row r="2645" spans="3:10" x14ac:dyDescent="0.2">
      <c r="C2645" s="175"/>
      <c r="D2645" s="227"/>
      <c r="J2645" s="175"/>
    </row>
    <row r="2646" spans="3:10" x14ac:dyDescent="0.2">
      <c r="C2646" s="175"/>
      <c r="D2646" s="227"/>
      <c r="J2646" s="175"/>
    </row>
    <row r="2647" spans="3:10" x14ac:dyDescent="0.2">
      <c r="C2647" s="175"/>
      <c r="D2647" s="227"/>
      <c r="J2647" s="175"/>
    </row>
    <row r="2648" spans="3:10" x14ac:dyDescent="0.2">
      <c r="C2648" s="175"/>
      <c r="D2648" s="227"/>
      <c r="J2648" s="175"/>
    </row>
    <row r="2649" spans="3:10" x14ac:dyDescent="0.2">
      <c r="C2649" s="175"/>
      <c r="D2649" s="227"/>
      <c r="J2649" s="175"/>
    </row>
    <row r="2650" spans="3:10" x14ac:dyDescent="0.2">
      <c r="C2650" s="175"/>
      <c r="D2650" s="227"/>
      <c r="J2650" s="175"/>
    </row>
    <row r="2651" spans="3:10" x14ac:dyDescent="0.2">
      <c r="C2651" s="175"/>
      <c r="D2651" s="227"/>
      <c r="J2651" s="175"/>
    </row>
    <row r="2652" spans="3:10" x14ac:dyDescent="0.2">
      <c r="C2652" s="175"/>
      <c r="D2652" s="227"/>
      <c r="J2652" s="175"/>
    </row>
    <row r="2653" spans="3:10" x14ac:dyDescent="0.2">
      <c r="C2653" s="175"/>
      <c r="D2653" s="227"/>
      <c r="J2653" s="175"/>
    </row>
    <row r="2654" spans="3:10" x14ac:dyDescent="0.2">
      <c r="C2654" s="175"/>
      <c r="D2654" s="227"/>
      <c r="J2654" s="175"/>
    </row>
    <row r="2655" spans="3:10" x14ac:dyDescent="0.2">
      <c r="C2655" s="175"/>
      <c r="D2655" s="227"/>
      <c r="J2655" s="175"/>
    </row>
    <row r="2656" spans="3:10" x14ac:dyDescent="0.2">
      <c r="C2656" s="175"/>
      <c r="D2656" s="227"/>
      <c r="J2656" s="175"/>
    </row>
    <row r="2657" spans="3:10" x14ac:dyDescent="0.2">
      <c r="C2657" s="175"/>
      <c r="D2657" s="227"/>
      <c r="J2657" s="175"/>
    </row>
    <row r="2658" spans="3:10" x14ac:dyDescent="0.2">
      <c r="C2658" s="175"/>
      <c r="D2658" s="227"/>
      <c r="J2658" s="175"/>
    </row>
    <row r="2659" spans="3:10" x14ac:dyDescent="0.2">
      <c r="C2659" s="175"/>
      <c r="D2659" s="227"/>
      <c r="J2659" s="175"/>
    </row>
    <row r="2660" spans="3:10" x14ac:dyDescent="0.2">
      <c r="C2660" s="175"/>
      <c r="D2660" s="227"/>
      <c r="J2660" s="175"/>
    </row>
    <row r="2661" spans="3:10" x14ac:dyDescent="0.2">
      <c r="C2661" s="175"/>
      <c r="D2661" s="227"/>
      <c r="J2661" s="175"/>
    </row>
    <row r="2662" spans="3:10" x14ac:dyDescent="0.2">
      <c r="C2662" s="175"/>
      <c r="D2662" s="227"/>
      <c r="J2662" s="175"/>
    </row>
    <row r="2663" spans="3:10" x14ac:dyDescent="0.2">
      <c r="C2663" s="175"/>
      <c r="D2663" s="227"/>
      <c r="J2663" s="175"/>
    </row>
    <row r="2664" spans="3:10" x14ac:dyDescent="0.2">
      <c r="C2664" s="175"/>
      <c r="D2664" s="227"/>
      <c r="J2664" s="175"/>
    </row>
    <row r="2665" spans="3:10" x14ac:dyDescent="0.2">
      <c r="C2665" s="175"/>
      <c r="D2665" s="227"/>
      <c r="J2665" s="175"/>
    </row>
    <row r="2666" spans="3:10" x14ac:dyDescent="0.2">
      <c r="C2666" s="175"/>
      <c r="D2666" s="227"/>
      <c r="J2666" s="175"/>
    </row>
    <row r="2667" spans="3:10" x14ac:dyDescent="0.2">
      <c r="C2667" s="175"/>
      <c r="D2667" s="227"/>
      <c r="J2667" s="175"/>
    </row>
    <row r="2668" spans="3:10" x14ac:dyDescent="0.2">
      <c r="C2668" s="175"/>
      <c r="D2668" s="227"/>
      <c r="J2668" s="175"/>
    </row>
    <row r="2669" spans="3:10" x14ac:dyDescent="0.2">
      <c r="C2669" s="175"/>
      <c r="D2669" s="227"/>
      <c r="J2669" s="175"/>
    </row>
    <row r="2670" spans="3:10" x14ac:dyDescent="0.2">
      <c r="C2670" s="175"/>
      <c r="D2670" s="227"/>
      <c r="J2670" s="175"/>
    </row>
    <row r="2671" spans="3:10" x14ac:dyDescent="0.2">
      <c r="C2671" s="175"/>
      <c r="D2671" s="227"/>
      <c r="J2671" s="175"/>
    </row>
    <row r="2672" spans="3:10" x14ac:dyDescent="0.2">
      <c r="C2672" s="175"/>
      <c r="D2672" s="227"/>
      <c r="J2672" s="175"/>
    </row>
    <row r="2673" spans="3:10" x14ac:dyDescent="0.2">
      <c r="C2673" s="175"/>
      <c r="D2673" s="227"/>
      <c r="J2673" s="175"/>
    </row>
    <row r="2674" spans="3:10" x14ac:dyDescent="0.2">
      <c r="C2674" s="175"/>
      <c r="D2674" s="227"/>
      <c r="J2674" s="175"/>
    </row>
    <row r="2675" spans="3:10" x14ac:dyDescent="0.2">
      <c r="C2675" s="175"/>
      <c r="D2675" s="227"/>
      <c r="J2675" s="175"/>
    </row>
    <row r="2676" spans="3:10" x14ac:dyDescent="0.2">
      <c r="C2676" s="175"/>
      <c r="D2676" s="227"/>
      <c r="J2676" s="175"/>
    </row>
    <row r="2677" spans="3:10" x14ac:dyDescent="0.2">
      <c r="C2677" s="175"/>
      <c r="D2677" s="227"/>
      <c r="J2677" s="175"/>
    </row>
    <row r="2678" spans="3:10" x14ac:dyDescent="0.2">
      <c r="C2678" s="175"/>
      <c r="D2678" s="227"/>
      <c r="J2678" s="175"/>
    </row>
    <row r="2679" spans="3:10" x14ac:dyDescent="0.2">
      <c r="C2679" s="175"/>
      <c r="D2679" s="227"/>
      <c r="J2679" s="175"/>
    </row>
    <row r="2680" spans="3:10" x14ac:dyDescent="0.2">
      <c r="C2680" s="175"/>
      <c r="D2680" s="227"/>
      <c r="J2680" s="175"/>
    </row>
    <row r="2681" spans="3:10" x14ac:dyDescent="0.2">
      <c r="C2681" s="175"/>
      <c r="D2681" s="227"/>
      <c r="J2681" s="175"/>
    </row>
    <row r="2682" spans="3:10" x14ac:dyDescent="0.2">
      <c r="C2682" s="175"/>
      <c r="D2682" s="227"/>
      <c r="J2682" s="175"/>
    </row>
    <row r="2683" spans="3:10" x14ac:dyDescent="0.2">
      <c r="C2683" s="175"/>
      <c r="D2683" s="227"/>
      <c r="J2683" s="175"/>
    </row>
    <row r="2684" spans="3:10" x14ac:dyDescent="0.2">
      <c r="C2684" s="175"/>
      <c r="D2684" s="227"/>
      <c r="J2684" s="175"/>
    </row>
    <row r="2685" spans="3:10" x14ac:dyDescent="0.2">
      <c r="C2685" s="175"/>
      <c r="D2685" s="227"/>
      <c r="J2685" s="175"/>
    </row>
    <row r="2686" spans="3:10" x14ac:dyDescent="0.2">
      <c r="C2686" s="175"/>
      <c r="D2686" s="227"/>
      <c r="J2686" s="175"/>
    </row>
    <row r="2687" spans="3:10" x14ac:dyDescent="0.2">
      <c r="C2687" s="175"/>
      <c r="D2687" s="227"/>
      <c r="J2687" s="175"/>
    </row>
    <row r="2688" spans="3:10" x14ac:dyDescent="0.2">
      <c r="C2688" s="175"/>
      <c r="D2688" s="227"/>
      <c r="J2688" s="175"/>
    </row>
    <row r="2689" spans="3:10" x14ac:dyDescent="0.2">
      <c r="C2689" s="175"/>
      <c r="D2689" s="227"/>
      <c r="J2689" s="175"/>
    </row>
    <row r="2690" spans="3:10" x14ac:dyDescent="0.2">
      <c r="C2690" s="175"/>
      <c r="D2690" s="227"/>
      <c r="J2690" s="175"/>
    </row>
    <row r="2691" spans="3:10" x14ac:dyDescent="0.2">
      <c r="C2691" s="175"/>
      <c r="D2691" s="227"/>
      <c r="J2691" s="175"/>
    </row>
    <row r="2692" spans="3:10" x14ac:dyDescent="0.2">
      <c r="C2692" s="175"/>
      <c r="D2692" s="227"/>
      <c r="J2692" s="175"/>
    </row>
    <row r="2693" spans="3:10" x14ac:dyDescent="0.2">
      <c r="C2693" s="175"/>
      <c r="D2693" s="227"/>
      <c r="J2693" s="175"/>
    </row>
    <row r="2694" spans="3:10" x14ac:dyDescent="0.2">
      <c r="C2694" s="175"/>
      <c r="D2694" s="227"/>
      <c r="J2694" s="175"/>
    </row>
    <row r="2695" spans="3:10" x14ac:dyDescent="0.2">
      <c r="C2695" s="175"/>
      <c r="D2695" s="227"/>
      <c r="J2695" s="175"/>
    </row>
    <row r="2696" spans="3:10" x14ac:dyDescent="0.2">
      <c r="C2696" s="175"/>
      <c r="D2696" s="227"/>
      <c r="J2696" s="175"/>
    </row>
    <row r="2697" spans="3:10" x14ac:dyDescent="0.2">
      <c r="C2697" s="175"/>
      <c r="D2697" s="227"/>
      <c r="J2697" s="175"/>
    </row>
    <row r="2698" spans="3:10" x14ac:dyDescent="0.2">
      <c r="C2698" s="175"/>
      <c r="D2698" s="227"/>
      <c r="J2698" s="175"/>
    </row>
    <row r="2699" spans="3:10" x14ac:dyDescent="0.2">
      <c r="C2699" s="175"/>
      <c r="D2699" s="227"/>
      <c r="J2699" s="175"/>
    </row>
    <row r="2700" spans="3:10" x14ac:dyDescent="0.2">
      <c r="C2700" s="175"/>
      <c r="D2700" s="227"/>
      <c r="J2700" s="175"/>
    </row>
    <row r="2701" spans="3:10" x14ac:dyDescent="0.2">
      <c r="C2701" s="175"/>
      <c r="D2701" s="227"/>
      <c r="J2701" s="175"/>
    </row>
    <row r="2702" spans="3:10" x14ac:dyDescent="0.2">
      <c r="C2702" s="175"/>
      <c r="D2702" s="227"/>
      <c r="J2702" s="175"/>
    </row>
    <row r="2703" spans="3:10" x14ac:dyDescent="0.2">
      <c r="C2703" s="175"/>
      <c r="D2703" s="227"/>
      <c r="J2703" s="175"/>
    </row>
    <row r="2704" spans="3:10" x14ac:dyDescent="0.2">
      <c r="C2704" s="175"/>
      <c r="D2704" s="227"/>
      <c r="J2704" s="175"/>
    </row>
    <row r="2705" spans="3:10" x14ac:dyDescent="0.2">
      <c r="C2705" s="175"/>
      <c r="D2705" s="227"/>
      <c r="J2705" s="175"/>
    </row>
    <row r="2706" spans="3:10" x14ac:dyDescent="0.2">
      <c r="C2706" s="175"/>
      <c r="D2706" s="227"/>
      <c r="J2706" s="175"/>
    </row>
    <row r="2707" spans="3:10" x14ac:dyDescent="0.2">
      <c r="C2707" s="175"/>
      <c r="D2707" s="227"/>
      <c r="J2707" s="175"/>
    </row>
    <row r="2708" spans="3:10" x14ac:dyDescent="0.2">
      <c r="C2708" s="175"/>
      <c r="D2708" s="227"/>
      <c r="J2708" s="175"/>
    </row>
    <row r="2709" spans="3:10" x14ac:dyDescent="0.2">
      <c r="C2709" s="175"/>
      <c r="D2709" s="227"/>
      <c r="J2709" s="175"/>
    </row>
    <row r="2710" spans="3:10" x14ac:dyDescent="0.2">
      <c r="C2710" s="175"/>
      <c r="D2710" s="227"/>
      <c r="J2710" s="175"/>
    </row>
    <row r="2711" spans="3:10" x14ac:dyDescent="0.2">
      <c r="C2711" s="175"/>
      <c r="D2711" s="227"/>
      <c r="J2711" s="175"/>
    </row>
    <row r="2712" spans="3:10" x14ac:dyDescent="0.2">
      <c r="C2712" s="175"/>
      <c r="D2712" s="227"/>
      <c r="J2712" s="175"/>
    </row>
    <row r="2713" spans="3:10" x14ac:dyDescent="0.2">
      <c r="C2713" s="175"/>
      <c r="D2713" s="227"/>
      <c r="J2713" s="175"/>
    </row>
    <row r="2714" spans="3:10" x14ac:dyDescent="0.2">
      <c r="C2714" s="175"/>
      <c r="D2714" s="227"/>
      <c r="J2714" s="175"/>
    </row>
    <row r="2715" spans="3:10" x14ac:dyDescent="0.2">
      <c r="C2715" s="175"/>
      <c r="D2715" s="227"/>
      <c r="J2715" s="175"/>
    </row>
    <row r="2716" spans="3:10" x14ac:dyDescent="0.2">
      <c r="C2716" s="175"/>
      <c r="D2716" s="227"/>
      <c r="J2716" s="175"/>
    </row>
    <row r="2717" spans="3:10" x14ac:dyDescent="0.2">
      <c r="C2717" s="175"/>
      <c r="D2717" s="227"/>
      <c r="J2717" s="175"/>
    </row>
    <row r="2718" spans="3:10" x14ac:dyDescent="0.2">
      <c r="C2718" s="175"/>
      <c r="D2718" s="227"/>
      <c r="J2718" s="175"/>
    </row>
    <row r="2719" spans="3:10" x14ac:dyDescent="0.2">
      <c r="C2719" s="175"/>
      <c r="D2719" s="227"/>
      <c r="J2719" s="175"/>
    </row>
    <row r="2720" spans="3:10" x14ac:dyDescent="0.2">
      <c r="C2720" s="175"/>
      <c r="D2720" s="227"/>
      <c r="J2720" s="175"/>
    </row>
    <row r="2721" spans="3:10" x14ac:dyDescent="0.2">
      <c r="C2721" s="175"/>
      <c r="D2721" s="227"/>
      <c r="J2721" s="175"/>
    </row>
    <row r="2722" spans="3:10" x14ac:dyDescent="0.2">
      <c r="C2722" s="175"/>
      <c r="D2722" s="227"/>
      <c r="J2722" s="175"/>
    </row>
    <row r="2723" spans="3:10" x14ac:dyDescent="0.2">
      <c r="C2723" s="175"/>
      <c r="D2723" s="227"/>
      <c r="J2723" s="175"/>
    </row>
    <row r="2724" spans="3:10" x14ac:dyDescent="0.2">
      <c r="C2724" s="175"/>
      <c r="D2724" s="227"/>
      <c r="J2724" s="175"/>
    </row>
    <row r="2725" spans="3:10" x14ac:dyDescent="0.2">
      <c r="C2725" s="175"/>
      <c r="D2725" s="227"/>
      <c r="J2725" s="175"/>
    </row>
    <row r="2726" spans="3:10" x14ac:dyDescent="0.2">
      <c r="C2726" s="175"/>
      <c r="D2726" s="227"/>
      <c r="J2726" s="175"/>
    </row>
    <row r="2727" spans="3:10" x14ac:dyDescent="0.2">
      <c r="C2727" s="175"/>
      <c r="D2727" s="227"/>
      <c r="J2727" s="175"/>
    </row>
    <row r="2728" spans="3:10" x14ac:dyDescent="0.2">
      <c r="C2728" s="175"/>
      <c r="D2728" s="227"/>
      <c r="J2728" s="175"/>
    </row>
    <row r="2729" spans="3:10" x14ac:dyDescent="0.2">
      <c r="C2729" s="175"/>
      <c r="D2729" s="227"/>
      <c r="J2729" s="175"/>
    </row>
    <row r="2730" spans="3:10" x14ac:dyDescent="0.2">
      <c r="C2730" s="175"/>
      <c r="D2730" s="227"/>
      <c r="J2730" s="175"/>
    </row>
    <row r="2731" spans="3:10" x14ac:dyDescent="0.2">
      <c r="C2731" s="175"/>
      <c r="D2731" s="227"/>
      <c r="J2731" s="175"/>
    </row>
    <row r="2732" spans="3:10" x14ac:dyDescent="0.2">
      <c r="C2732" s="175"/>
      <c r="D2732" s="227"/>
      <c r="J2732" s="175"/>
    </row>
    <row r="2733" spans="3:10" x14ac:dyDescent="0.2">
      <c r="C2733" s="175"/>
      <c r="D2733" s="227"/>
      <c r="J2733" s="175"/>
    </row>
    <row r="2734" spans="3:10" x14ac:dyDescent="0.2">
      <c r="C2734" s="175"/>
      <c r="D2734" s="227"/>
      <c r="J2734" s="175"/>
    </row>
    <row r="2735" spans="3:10" x14ac:dyDescent="0.2">
      <c r="C2735" s="175"/>
      <c r="D2735" s="227"/>
      <c r="J2735" s="175"/>
    </row>
    <row r="2736" spans="3:10" x14ac:dyDescent="0.2">
      <c r="C2736" s="175"/>
      <c r="D2736" s="227"/>
      <c r="J2736" s="175"/>
    </row>
    <row r="2737" spans="3:10" x14ac:dyDescent="0.2">
      <c r="C2737" s="175"/>
      <c r="D2737" s="227"/>
      <c r="J2737" s="175"/>
    </row>
    <row r="2738" spans="3:10" x14ac:dyDescent="0.2">
      <c r="C2738" s="175"/>
      <c r="D2738" s="227"/>
      <c r="J2738" s="175"/>
    </row>
    <row r="2739" spans="3:10" x14ac:dyDescent="0.2">
      <c r="C2739" s="175"/>
      <c r="D2739" s="227"/>
      <c r="J2739" s="175"/>
    </row>
    <row r="2740" spans="3:10" x14ac:dyDescent="0.2">
      <c r="C2740" s="175"/>
      <c r="D2740" s="227"/>
      <c r="J2740" s="175"/>
    </row>
    <row r="2741" spans="3:10" x14ac:dyDescent="0.2">
      <c r="C2741" s="175"/>
      <c r="D2741" s="227"/>
      <c r="J2741" s="175"/>
    </row>
    <row r="2742" spans="3:10" x14ac:dyDescent="0.2">
      <c r="C2742" s="175"/>
      <c r="D2742" s="227"/>
      <c r="J2742" s="175"/>
    </row>
    <row r="2743" spans="3:10" x14ac:dyDescent="0.2">
      <c r="C2743" s="175"/>
      <c r="D2743" s="227"/>
      <c r="J2743" s="175"/>
    </row>
    <row r="2744" spans="3:10" x14ac:dyDescent="0.2">
      <c r="C2744" s="175"/>
      <c r="D2744" s="227"/>
      <c r="J2744" s="175"/>
    </row>
    <row r="2745" spans="3:10" x14ac:dyDescent="0.2">
      <c r="C2745" s="175"/>
      <c r="D2745" s="227"/>
      <c r="J2745" s="175"/>
    </row>
    <row r="2746" spans="3:10" x14ac:dyDescent="0.2">
      <c r="C2746" s="175"/>
      <c r="D2746" s="227"/>
      <c r="J2746" s="175"/>
    </row>
    <row r="2747" spans="3:10" x14ac:dyDescent="0.2">
      <c r="C2747" s="175"/>
      <c r="D2747" s="227"/>
      <c r="J2747" s="175"/>
    </row>
    <row r="2748" spans="3:10" x14ac:dyDescent="0.2">
      <c r="C2748" s="175"/>
      <c r="D2748" s="227"/>
      <c r="J2748" s="175"/>
    </row>
    <row r="2749" spans="3:10" x14ac:dyDescent="0.2">
      <c r="C2749" s="175"/>
      <c r="D2749" s="227"/>
      <c r="J2749" s="175"/>
    </row>
    <row r="2750" spans="3:10" x14ac:dyDescent="0.2">
      <c r="C2750" s="175"/>
      <c r="D2750" s="227"/>
      <c r="J2750" s="175"/>
    </row>
    <row r="2751" spans="3:10" x14ac:dyDescent="0.2">
      <c r="C2751" s="175"/>
      <c r="D2751" s="227"/>
      <c r="J2751" s="175"/>
    </row>
    <row r="2752" spans="3:10" x14ac:dyDescent="0.2">
      <c r="C2752" s="175"/>
      <c r="D2752" s="227"/>
      <c r="J2752" s="175"/>
    </row>
    <row r="2753" spans="3:10" x14ac:dyDescent="0.2">
      <c r="C2753" s="175"/>
      <c r="D2753" s="227"/>
      <c r="J2753" s="175"/>
    </row>
    <row r="2754" spans="3:10" x14ac:dyDescent="0.2">
      <c r="C2754" s="175"/>
      <c r="D2754" s="227"/>
      <c r="J2754" s="175"/>
    </row>
    <row r="2755" spans="3:10" x14ac:dyDescent="0.2">
      <c r="C2755" s="175"/>
      <c r="D2755" s="227"/>
      <c r="J2755" s="175"/>
    </row>
    <row r="2756" spans="3:10" x14ac:dyDescent="0.2">
      <c r="C2756" s="175"/>
      <c r="D2756" s="227"/>
      <c r="J2756" s="175"/>
    </row>
    <row r="2757" spans="3:10" x14ac:dyDescent="0.2">
      <c r="C2757" s="175"/>
      <c r="D2757" s="227"/>
      <c r="J2757" s="175"/>
    </row>
    <row r="2758" spans="3:10" x14ac:dyDescent="0.2">
      <c r="C2758" s="175"/>
      <c r="D2758" s="227"/>
      <c r="J2758" s="175"/>
    </row>
    <row r="2759" spans="3:10" x14ac:dyDescent="0.2">
      <c r="C2759" s="175"/>
      <c r="D2759" s="227"/>
      <c r="J2759" s="175"/>
    </row>
    <row r="2760" spans="3:10" x14ac:dyDescent="0.2">
      <c r="C2760" s="175"/>
      <c r="D2760" s="227"/>
      <c r="J2760" s="175"/>
    </row>
    <row r="2761" spans="3:10" x14ac:dyDescent="0.2">
      <c r="C2761" s="175"/>
      <c r="D2761" s="227"/>
      <c r="J2761" s="175"/>
    </row>
    <row r="2762" spans="3:10" x14ac:dyDescent="0.2">
      <c r="C2762" s="175"/>
      <c r="D2762" s="227"/>
      <c r="J2762" s="175"/>
    </row>
    <row r="2763" spans="3:10" x14ac:dyDescent="0.2">
      <c r="C2763" s="175"/>
      <c r="D2763" s="227"/>
      <c r="J2763" s="175"/>
    </row>
    <row r="2764" spans="3:10" x14ac:dyDescent="0.2">
      <c r="C2764" s="175"/>
      <c r="D2764" s="227"/>
      <c r="J2764" s="175"/>
    </row>
    <row r="2765" spans="3:10" x14ac:dyDescent="0.2">
      <c r="C2765" s="175"/>
      <c r="D2765" s="227"/>
      <c r="J2765" s="175"/>
    </row>
    <row r="2766" spans="3:10" x14ac:dyDescent="0.2">
      <c r="C2766" s="175"/>
      <c r="D2766" s="227"/>
      <c r="J2766" s="175"/>
    </row>
    <row r="2767" spans="3:10" x14ac:dyDescent="0.2">
      <c r="C2767" s="175"/>
      <c r="D2767" s="227"/>
      <c r="J2767" s="175"/>
    </row>
    <row r="2768" spans="3:10" x14ac:dyDescent="0.2">
      <c r="C2768" s="175"/>
      <c r="D2768" s="227"/>
      <c r="J2768" s="175"/>
    </row>
    <row r="2769" spans="3:10" x14ac:dyDescent="0.2">
      <c r="C2769" s="175"/>
      <c r="D2769" s="227"/>
      <c r="J2769" s="175"/>
    </row>
    <row r="2770" spans="3:10" x14ac:dyDescent="0.2">
      <c r="C2770" s="175"/>
      <c r="D2770" s="227"/>
      <c r="J2770" s="175"/>
    </row>
    <row r="2771" spans="3:10" x14ac:dyDescent="0.2">
      <c r="C2771" s="175"/>
      <c r="D2771" s="227"/>
      <c r="J2771" s="175"/>
    </row>
    <row r="2772" spans="3:10" x14ac:dyDescent="0.2">
      <c r="C2772" s="175"/>
      <c r="D2772" s="227"/>
      <c r="J2772" s="175"/>
    </row>
    <row r="2773" spans="3:10" x14ac:dyDescent="0.2">
      <c r="C2773" s="175"/>
      <c r="D2773" s="227"/>
      <c r="J2773" s="175"/>
    </row>
    <row r="2774" spans="3:10" x14ac:dyDescent="0.2">
      <c r="C2774" s="175"/>
      <c r="D2774" s="227"/>
      <c r="J2774" s="175"/>
    </row>
    <row r="2775" spans="3:10" x14ac:dyDescent="0.2">
      <c r="C2775" s="175"/>
      <c r="D2775" s="227"/>
      <c r="J2775" s="175"/>
    </row>
    <row r="2776" spans="3:10" x14ac:dyDescent="0.2">
      <c r="C2776" s="175"/>
      <c r="D2776" s="227"/>
      <c r="J2776" s="175"/>
    </row>
    <row r="2777" spans="3:10" x14ac:dyDescent="0.2">
      <c r="C2777" s="175"/>
      <c r="D2777" s="227"/>
      <c r="J2777" s="175"/>
    </row>
    <row r="2778" spans="3:10" x14ac:dyDescent="0.2">
      <c r="C2778" s="175"/>
      <c r="D2778" s="227"/>
      <c r="J2778" s="175"/>
    </row>
    <row r="2779" spans="3:10" x14ac:dyDescent="0.2">
      <c r="C2779" s="175"/>
      <c r="D2779" s="227"/>
      <c r="J2779" s="175"/>
    </row>
    <row r="2780" spans="3:10" x14ac:dyDescent="0.2">
      <c r="C2780" s="175"/>
      <c r="D2780" s="227"/>
      <c r="J2780" s="175"/>
    </row>
    <row r="2781" spans="3:10" x14ac:dyDescent="0.2">
      <c r="C2781" s="175"/>
      <c r="D2781" s="227"/>
      <c r="J2781" s="175"/>
    </row>
    <row r="2782" spans="3:10" x14ac:dyDescent="0.2">
      <c r="C2782" s="175"/>
      <c r="D2782" s="227"/>
      <c r="J2782" s="175"/>
    </row>
    <row r="2783" spans="3:10" x14ac:dyDescent="0.2">
      <c r="C2783" s="175"/>
      <c r="D2783" s="227"/>
      <c r="J2783" s="175"/>
    </row>
    <row r="2784" spans="3:10" x14ac:dyDescent="0.2">
      <c r="C2784" s="175"/>
      <c r="D2784" s="227"/>
      <c r="J2784" s="175"/>
    </row>
    <row r="2785" spans="3:10" x14ac:dyDescent="0.2">
      <c r="C2785" s="175"/>
      <c r="D2785" s="227"/>
      <c r="J2785" s="175"/>
    </row>
    <row r="2786" spans="3:10" x14ac:dyDescent="0.2">
      <c r="C2786" s="175"/>
      <c r="D2786" s="227"/>
      <c r="J2786" s="175"/>
    </row>
    <row r="2787" spans="3:10" x14ac:dyDescent="0.2">
      <c r="C2787" s="175"/>
      <c r="D2787" s="227"/>
      <c r="J2787" s="175"/>
    </row>
    <row r="2788" spans="3:10" x14ac:dyDescent="0.2">
      <c r="C2788" s="175"/>
      <c r="D2788" s="227"/>
      <c r="J2788" s="175"/>
    </row>
    <row r="2789" spans="3:10" x14ac:dyDescent="0.2">
      <c r="C2789" s="175"/>
      <c r="D2789" s="227"/>
      <c r="J2789" s="175"/>
    </row>
    <row r="2790" spans="3:10" x14ac:dyDescent="0.2">
      <c r="C2790" s="175"/>
      <c r="D2790" s="227"/>
      <c r="J2790" s="175"/>
    </row>
    <row r="2791" spans="3:10" x14ac:dyDescent="0.2">
      <c r="C2791" s="175"/>
      <c r="D2791" s="227"/>
      <c r="J2791" s="175"/>
    </row>
    <row r="2792" spans="3:10" x14ac:dyDescent="0.2">
      <c r="C2792" s="175"/>
      <c r="D2792" s="227"/>
      <c r="J2792" s="175"/>
    </row>
    <row r="2793" spans="3:10" x14ac:dyDescent="0.2">
      <c r="C2793" s="175"/>
      <c r="D2793" s="227"/>
      <c r="J2793" s="175"/>
    </row>
    <row r="2794" spans="3:10" x14ac:dyDescent="0.2">
      <c r="C2794" s="175"/>
      <c r="D2794" s="227"/>
      <c r="J2794" s="175"/>
    </row>
    <row r="2795" spans="3:10" x14ac:dyDescent="0.2">
      <c r="C2795" s="175"/>
      <c r="D2795" s="227"/>
      <c r="J2795" s="175"/>
    </row>
    <row r="2796" spans="3:10" x14ac:dyDescent="0.2">
      <c r="C2796" s="175"/>
      <c r="D2796" s="227"/>
      <c r="J2796" s="175"/>
    </row>
    <row r="2797" spans="3:10" x14ac:dyDescent="0.2">
      <c r="C2797" s="175"/>
      <c r="D2797" s="227"/>
      <c r="J2797" s="175"/>
    </row>
    <row r="2798" spans="3:10" x14ac:dyDescent="0.2">
      <c r="C2798" s="175"/>
      <c r="D2798" s="227"/>
      <c r="J2798" s="175"/>
    </row>
    <row r="2799" spans="3:10" x14ac:dyDescent="0.2">
      <c r="C2799" s="175"/>
      <c r="D2799" s="227"/>
      <c r="J2799" s="175"/>
    </row>
    <row r="2800" spans="3:10" x14ac:dyDescent="0.2">
      <c r="C2800" s="175"/>
      <c r="D2800" s="227"/>
      <c r="J2800" s="175"/>
    </row>
    <row r="2801" spans="3:10" x14ac:dyDescent="0.2">
      <c r="C2801" s="175"/>
      <c r="D2801" s="227"/>
      <c r="J2801" s="175"/>
    </row>
    <row r="2802" spans="3:10" x14ac:dyDescent="0.2">
      <c r="C2802" s="175"/>
      <c r="D2802" s="227"/>
      <c r="J2802" s="175"/>
    </row>
    <row r="2803" spans="3:10" x14ac:dyDescent="0.2">
      <c r="C2803" s="175"/>
      <c r="D2803" s="227"/>
      <c r="J2803" s="175"/>
    </row>
    <row r="2804" spans="3:10" x14ac:dyDescent="0.2">
      <c r="C2804" s="175"/>
      <c r="D2804" s="227"/>
      <c r="J2804" s="175"/>
    </row>
    <row r="2805" spans="3:10" x14ac:dyDescent="0.2">
      <c r="C2805" s="175"/>
      <c r="D2805" s="227"/>
      <c r="J2805" s="175"/>
    </row>
    <row r="2806" spans="3:10" x14ac:dyDescent="0.2">
      <c r="C2806" s="175"/>
      <c r="D2806" s="227"/>
      <c r="J2806" s="175"/>
    </row>
    <row r="2807" spans="3:10" x14ac:dyDescent="0.2">
      <c r="C2807" s="175"/>
      <c r="D2807" s="227"/>
      <c r="J2807" s="175"/>
    </row>
    <row r="2808" spans="3:10" x14ac:dyDescent="0.2">
      <c r="C2808" s="175"/>
      <c r="D2808" s="227"/>
      <c r="J2808" s="175"/>
    </row>
    <row r="2809" spans="3:10" x14ac:dyDescent="0.2">
      <c r="C2809" s="175"/>
      <c r="D2809" s="227"/>
      <c r="J2809" s="175"/>
    </row>
    <row r="2810" spans="3:10" x14ac:dyDescent="0.2">
      <c r="C2810" s="175"/>
      <c r="D2810" s="227"/>
      <c r="J2810" s="175"/>
    </row>
    <row r="2811" spans="3:10" x14ac:dyDescent="0.2">
      <c r="C2811" s="175"/>
      <c r="D2811" s="227"/>
      <c r="J2811" s="175"/>
    </row>
    <row r="2812" spans="3:10" x14ac:dyDescent="0.2">
      <c r="C2812" s="175"/>
      <c r="D2812" s="227"/>
      <c r="J2812" s="175"/>
    </row>
    <row r="2813" spans="3:10" x14ac:dyDescent="0.2">
      <c r="C2813" s="175"/>
      <c r="D2813" s="227"/>
      <c r="J2813" s="175"/>
    </row>
    <row r="2814" spans="3:10" x14ac:dyDescent="0.2">
      <c r="C2814" s="175"/>
      <c r="D2814" s="227"/>
      <c r="J2814" s="175"/>
    </row>
    <row r="2815" spans="3:10" x14ac:dyDescent="0.2">
      <c r="C2815" s="175"/>
      <c r="D2815" s="227"/>
      <c r="J2815" s="175"/>
    </row>
    <row r="2816" spans="3:10" x14ac:dyDescent="0.2">
      <c r="C2816" s="175"/>
      <c r="D2816" s="227"/>
      <c r="J2816" s="175"/>
    </row>
    <row r="2817" spans="3:10" x14ac:dyDescent="0.2">
      <c r="C2817" s="175"/>
      <c r="D2817" s="227"/>
      <c r="J2817" s="175"/>
    </row>
    <row r="2818" spans="3:10" x14ac:dyDescent="0.2">
      <c r="C2818" s="175"/>
      <c r="D2818" s="227"/>
      <c r="J2818" s="175"/>
    </row>
    <row r="2819" spans="3:10" x14ac:dyDescent="0.2">
      <c r="C2819" s="175"/>
      <c r="D2819" s="227"/>
      <c r="J2819" s="175"/>
    </row>
    <row r="2820" spans="3:10" x14ac:dyDescent="0.2">
      <c r="C2820" s="175"/>
      <c r="D2820" s="227"/>
      <c r="J2820" s="175"/>
    </row>
    <row r="2821" spans="3:10" x14ac:dyDescent="0.2">
      <c r="C2821" s="175"/>
      <c r="D2821" s="227"/>
      <c r="J2821" s="175"/>
    </row>
    <row r="2822" spans="3:10" x14ac:dyDescent="0.2">
      <c r="C2822" s="175"/>
      <c r="D2822" s="227"/>
      <c r="J2822" s="175"/>
    </row>
    <row r="2823" spans="3:10" x14ac:dyDescent="0.2">
      <c r="C2823" s="175"/>
      <c r="D2823" s="227"/>
      <c r="J2823" s="175"/>
    </row>
    <row r="2824" spans="3:10" x14ac:dyDescent="0.2">
      <c r="C2824" s="175"/>
      <c r="D2824" s="227"/>
      <c r="J2824" s="175"/>
    </row>
    <row r="2825" spans="3:10" x14ac:dyDescent="0.2">
      <c r="C2825" s="175"/>
      <c r="D2825" s="227"/>
      <c r="J2825" s="175"/>
    </row>
    <row r="2826" spans="3:10" x14ac:dyDescent="0.2">
      <c r="C2826" s="175"/>
      <c r="D2826" s="227"/>
      <c r="J2826" s="175"/>
    </row>
    <row r="2827" spans="3:10" x14ac:dyDescent="0.2">
      <c r="C2827" s="175"/>
      <c r="D2827" s="227"/>
      <c r="J2827" s="175"/>
    </row>
    <row r="2828" spans="3:10" x14ac:dyDescent="0.2">
      <c r="C2828" s="175"/>
      <c r="D2828" s="227"/>
      <c r="J2828" s="175"/>
    </row>
    <row r="2829" spans="3:10" x14ac:dyDescent="0.2">
      <c r="C2829" s="175"/>
      <c r="D2829" s="227"/>
      <c r="J2829" s="175"/>
    </row>
    <row r="2830" spans="3:10" x14ac:dyDescent="0.2">
      <c r="C2830" s="175"/>
      <c r="D2830" s="227"/>
      <c r="J2830" s="175"/>
    </row>
    <row r="2831" spans="3:10" x14ac:dyDescent="0.2">
      <c r="C2831" s="175"/>
      <c r="D2831" s="227"/>
      <c r="J2831" s="175"/>
    </row>
    <row r="2832" spans="3:10" x14ac:dyDescent="0.2">
      <c r="C2832" s="175"/>
      <c r="D2832" s="227"/>
      <c r="J2832" s="175"/>
    </row>
    <row r="2833" spans="3:10" x14ac:dyDescent="0.2">
      <c r="C2833" s="175"/>
      <c r="D2833" s="227"/>
      <c r="J2833" s="175"/>
    </row>
    <row r="2834" spans="3:10" x14ac:dyDescent="0.2">
      <c r="C2834" s="175"/>
      <c r="D2834" s="227"/>
      <c r="J2834" s="175"/>
    </row>
    <row r="2835" spans="3:10" x14ac:dyDescent="0.2">
      <c r="C2835" s="175"/>
      <c r="D2835" s="227"/>
      <c r="J2835" s="175"/>
    </row>
    <row r="2836" spans="3:10" x14ac:dyDescent="0.2">
      <c r="C2836" s="175"/>
      <c r="D2836" s="227"/>
      <c r="J2836" s="175"/>
    </row>
    <row r="2837" spans="3:10" x14ac:dyDescent="0.2">
      <c r="C2837" s="175"/>
      <c r="D2837" s="227"/>
      <c r="J2837" s="175"/>
    </row>
    <row r="2838" spans="3:10" x14ac:dyDescent="0.2">
      <c r="C2838" s="175"/>
      <c r="D2838" s="227"/>
      <c r="J2838" s="175"/>
    </row>
    <row r="2839" spans="3:10" x14ac:dyDescent="0.2">
      <c r="C2839" s="175"/>
      <c r="D2839" s="227"/>
      <c r="J2839" s="175"/>
    </row>
    <row r="2840" spans="3:10" x14ac:dyDescent="0.2">
      <c r="C2840" s="175"/>
      <c r="D2840" s="227"/>
      <c r="J2840" s="175"/>
    </row>
    <row r="2841" spans="3:10" x14ac:dyDescent="0.2">
      <c r="C2841" s="175"/>
      <c r="D2841" s="227"/>
      <c r="J2841" s="175"/>
    </row>
    <row r="2842" spans="3:10" x14ac:dyDescent="0.2">
      <c r="C2842" s="175"/>
      <c r="D2842" s="227"/>
      <c r="J2842" s="175"/>
    </row>
    <row r="2843" spans="3:10" x14ac:dyDescent="0.2">
      <c r="C2843" s="175"/>
      <c r="D2843" s="227"/>
      <c r="J2843" s="175"/>
    </row>
    <row r="2844" spans="3:10" x14ac:dyDescent="0.2">
      <c r="C2844" s="175"/>
      <c r="D2844" s="227"/>
      <c r="J2844" s="175"/>
    </row>
    <row r="2845" spans="3:10" x14ac:dyDescent="0.2">
      <c r="C2845" s="175"/>
      <c r="D2845" s="227"/>
      <c r="J2845" s="175"/>
    </row>
    <row r="2846" spans="3:10" x14ac:dyDescent="0.2">
      <c r="C2846" s="175"/>
      <c r="D2846" s="227"/>
      <c r="J2846" s="175"/>
    </row>
    <row r="2847" spans="3:10" x14ac:dyDescent="0.2">
      <c r="C2847" s="175"/>
      <c r="D2847" s="227"/>
      <c r="J2847" s="175"/>
    </row>
    <row r="2848" spans="3:10" x14ac:dyDescent="0.2">
      <c r="C2848" s="175"/>
      <c r="D2848" s="227"/>
      <c r="J2848" s="175"/>
    </row>
    <row r="2849" spans="3:10" x14ac:dyDescent="0.2">
      <c r="C2849" s="175"/>
      <c r="D2849" s="227"/>
      <c r="J2849" s="175"/>
    </row>
    <row r="2850" spans="3:10" x14ac:dyDescent="0.2">
      <c r="C2850" s="175"/>
      <c r="D2850" s="227"/>
      <c r="J2850" s="175"/>
    </row>
    <row r="2851" spans="3:10" x14ac:dyDescent="0.2">
      <c r="C2851" s="175"/>
      <c r="D2851" s="227"/>
      <c r="J2851" s="175"/>
    </row>
    <row r="2852" spans="3:10" x14ac:dyDescent="0.2">
      <c r="C2852" s="175"/>
      <c r="D2852" s="227"/>
      <c r="J2852" s="175"/>
    </row>
    <row r="2853" spans="3:10" x14ac:dyDescent="0.2">
      <c r="C2853" s="175"/>
      <c r="D2853" s="227"/>
      <c r="J2853" s="175"/>
    </row>
    <row r="2854" spans="3:10" x14ac:dyDescent="0.2">
      <c r="C2854" s="175"/>
      <c r="D2854" s="227"/>
      <c r="J2854" s="175"/>
    </row>
    <row r="2855" spans="3:10" x14ac:dyDescent="0.2">
      <c r="C2855" s="175"/>
      <c r="D2855" s="227"/>
      <c r="J2855" s="175"/>
    </row>
    <row r="2856" spans="3:10" x14ac:dyDescent="0.2">
      <c r="C2856" s="175"/>
      <c r="D2856" s="227"/>
      <c r="J2856" s="175"/>
    </row>
    <row r="2857" spans="3:10" x14ac:dyDescent="0.2">
      <c r="C2857" s="175"/>
      <c r="D2857" s="227"/>
      <c r="J2857" s="175"/>
    </row>
    <row r="2858" spans="3:10" x14ac:dyDescent="0.2">
      <c r="C2858" s="175"/>
      <c r="D2858" s="227"/>
      <c r="J2858" s="175"/>
    </row>
    <row r="2859" spans="3:10" x14ac:dyDescent="0.2">
      <c r="C2859" s="175"/>
      <c r="D2859" s="227"/>
      <c r="J2859" s="175"/>
    </row>
    <row r="2860" spans="3:10" x14ac:dyDescent="0.2">
      <c r="C2860" s="175"/>
      <c r="D2860" s="227"/>
      <c r="J2860" s="175"/>
    </row>
    <row r="2861" spans="3:10" x14ac:dyDescent="0.2">
      <c r="C2861" s="175"/>
      <c r="D2861" s="227"/>
      <c r="J2861" s="175"/>
    </row>
    <row r="2862" spans="3:10" x14ac:dyDescent="0.2">
      <c r="C2862" s="175"/>
      <c r="D2862" s="227"/>
      <c r="J2862" s="175"/>
    </row>
    <row r="2863" spans="3:10" x14ac:dyDescent="0.2">
      <c r="C2863" s="175"/>
      <c r="D2863" s="227"/>
      <c r="J2863" s="175"/>
    </row>
    <row r="2864" spans="3:10" x14ac:dyDescent="0.2">
      <c r="C2864" s="175"/>
      <c r="D2864" s="227"/>
      <c r="J2864" s="175"/>
    </row>
    <row r="2865" spans="3:10" x14ac:dyDescent="0.2">
      <c r="C2865" s="175"/>
      <c r="D2865" s="227"/>
      <c r="J2865" s="175"/>
    </row>
    <row r="2866" spans="3:10" x14ac:dyDescent="0.2">
      <c r="C2866" s="175"/>
      <c r="D2866" s="227"/>
      <c r="J2866" s="175"/>
    </row>
    <row r="2867" spans="3:10" x14ac:dyDescent="0.2">
      <c r="C2867" s="175"/>
      <c r="D2867" s="227"/>
      <c r="J2867" s="175"/>
    </row>
    <row r="2868" spans="3:10" x14ac:dyDescent="0.2">
      <c r="C2868" s="175"/>
      <c r="D2868" s="227"/>
      <c r="J2868" s="175"/>
    </row>
    <row r="2869" spans="3:10" x14ac:dyDescent="0.2">
      <c r="C2869" s="175"/>
      <c r="D2869" s="227"/>
      <c r="J2869" s="175"/>
    </row>
    <row r="2870" spans="3:10" x14ac:dyDescent="0.2">
      <c r="C2870" s="175"/>
      <c r="D2870" s="227"/>
      <c r="J2870" s="175"/>
    </row>
    <row r="2871" spans="3:10" x14ac:dyDescent="0.2">
      <c r="C2871" s="175"/>
      <c r="D2871" s="227"/>
      <c r="J2871" s="175"/>
    </row>
    <row r="2872" spans="3:10" x14ac:dyDescent="0.2">
      <c r="C2872" s="175"/>
      <c r="D2872" s="227"/>
      <c r="J2872" s="175"/>
    </row>
    <row r="2873" spans="3:10" x14ac:dyDescent="0.2">
      <c r="C2873" s="175"/>
      <c r="D2873" s="227"/>
      <c r="J2873" s="175"/>
    </row>
    <row r="2874" spans="3:10" x14ac:dyDescent="0.2">
      <c r="C2874" s="175"/>
      <c r="D2874" s="227"/>
      <c r="J2874" s="175"/>
    </row>
    <row r="2875" spans="3:10" x14ac:dyDescent="0.2">
      <c r="C2875" s="175"/>
      <c r="D2875" s="227"/>
      <c r="J2875" s="175"/>
    </row>
    <row r="2876" spans="3:10" x14ac:dyDescent="0.2">
      <c r="C2876" s="175"/>
      <c r="D2876" s="227"/>
      <c r="J2876" s="175"/>
    </row>
    <row r="2877" spans="3:10" x14ac:dyDescent="0.2">
      <c r="C2877" s="175"/>
      <c r="D2877" s="227"/>
      <c r="J2877" s="175"/>
    </row>
    <row r="2878" spans="3:10" x14ac:dyDescent="0.2">
      <c r="C2878" s="175"/>
      <c r="D2878" s="227"/>
      <c r="J2878" s="175"/>
    </row>
    <row r="2879" spans="3:10" x14ac:dyDescent="0.2">
      <c r="C2879" s="175"/>
      <c r="D2879" s="227"/>
      <c r="J2879" s="175"/>
    </row>
    <row r="2880" spans="3:10" x14ac:dyDescent="0.2">
      <c r="C2880" s="175"/>
      <c r="D2880" s="227"/>
      <c r="J2880" s="175"/>
    </row>
    <row r="2881" spans="3:10" x14ac:dyDescent="0.2">
      <c r="C2881" s="175"/>
      <c r="D2881" s="227"/>
      <c r="J2881" s="175"/>
    </row>
    <row r="2882" spans="3:10" x14ac:dyDescent="0.2">
      <c r="C2882" s="175"/>
      <c r="D2882" s="227"/>
      <c r="J2882" s="175"/>
    </row>
    <row r="2883" spans="3:10" x14ac:dyDescent="0.2">
      <c r="C2883" s="175"/>
      <c r="D2883" s="227"/>
      <c r="J2883" s="175"/>
    </row>
    <row r="2884" spans="3:10" x14ac:dyDescent="0.2">
      <c r="C2884" s="175"/>
      <c r="D2884" s="227"/>
      <c r="J2884" s="175"/>
    </row>
    <row r="2885" spans="3:10" x14ac:dyDescent="0.2">
      <c r="C2885" s="175"/>
      <c r="D2885" s="227"/>
      <c r="J2885" s="175"/>
    </row>
    <row r="2886" spans="3:10" x14ac:dyDescent="0.2">
      <c r="C2886" s="175"/>
      <c r="D2886" s="227"/>
      <c r="J2886" s="175"/>
    </row>
    <row r="2887" spans="3:10" x14ac:dyDescent="0.2">
      <c r="C2887" s="175"/>
      <c r="D2887" s="227"/>
      <c r="J2887" s="175"/>
    </row>
    <row r="2888" spans="3:10" x14ac:dyDescent="0.2">
      <c r="C2888" s="175"/>
      <c r="D2888" s="227"/>
      <c r="J2888" s="175"/>
    </row>
    <row r="2889" spans="3:10" x14ac:dyDescent="0.2">
      <c r="C2889" s="175"/>
      <c r="D2889" s="227"/>
      <c r="J2889" s="175"/>
    </row>
    <row r="2890" spans="3:10" x14ac:dyDescent="0.2">
      <c r="C2890" s="175"/>
      <c r="D2890" s="227"/>
      <c r="J2890" s="175"/>
    </row>
    <row r="2891" spans="3:10" x14ac:dyDescent="0.2">
      <c r="C2891" s="175"/>
      <c r="D2891" s="227"/>
      <c r="J2891" s="175"/>
    </row>
    <row r="2892" spans="3:10" x14ac:dyDescent="0.2">
      <c r="C2892" s="175"/>
      <c r="D2892" s="227"/>
      <c r="J2892" s="175"/>
    </row>
    <row r="2893" spans="3:10" x14ac:dyDescent="0.2">
      <c r="C2893" s="175"/>
      <c r="D2893" s="227"/>
      <c r="J2893" s="175"/>
    </row>
    <row r="2894" spans="3:10" x14ac:dyDescent="0.2">
      <c r="C2894" s="175"/>
      <c r="D2894" s="227"/>
      <c r="J2894" s="175"/>
    </row>
    <row r="2895" spans="3:10" x14ac:dyDescent="0.2">
      <c r="C2895" s="175"/>
      <c r="D2895" s="227"/>
      <c r="J2895" s="175"/>
    </row>
    <row r="2896" spans="3:10" x14ac:dyDescent="0.2">
      <c r="C2896" s="175"/>
      <c r="D2896" s="227"/>
      <c r="J2896" s="175"/>
    </row>
    <row r="2897" spans="3:10" x14ac:dyDescent="0.2">
      <c r="C2897" s="175"/>
      <c r="D2897" s="227"/>
      <c r="J2897" s="175"/>
    </row>
    <row r="2898" spans="3:10" x14ac:dyDescent="0.2">
      <c r="C2898" s="175"/>
      <c r="D2898" s="227"/>
      <c r="J2898" s="175"/>
    </row>
    <row r="2899" spans="3:10" x14ac:dyDescent="0.2">
      <c r="C2899" s="175"/>
      <c r="D2899" s="227"/>
      <c r="J2899" s="175"/>
    </row>
    <row r="2900" spans="3:10" x14ac:dyDescent="0.2">
      <c r="C2900" s="175"/>
      <c r="D2900" s="227"/>
      <c r="J2900" s="175"/>
    </row>
    <row r="2901" spans="3:10" x14ac:dyDescent="0.2">
      <c r="C2901" s="175"/>
      <c r="D2901" s="227"/>
      <c r="J2901" s="175"/>
    </row>
    <row r="2902" spans="3:10" x14ac:dyDescent="0.2">
      <c r="C2902" s="175"/>
      <c r="D2902" s="227"/>
      <c r="J2902" s="175"/>
    </row>
    <row r="2903" spans="3:10" x14ac:dyDescent="0.2">
      <c r="C2903" s="175"/>
      <c r="D2903" s="227"/>
      <c r="J2903" s="175"/>
    </row>
    <row r="2904" spans="3:10" x14ac:dyDescent="0.2">
      <c r="C2904" s="175"/>
      <c r="D2904" s="227"/>
      <c r="J2904" s="175"/>
    </row>
    <row r="2905" spans="3:10" x14ac:dyDescent="0.2">
      <c r="C2905" s="175"/>
      <c r="D2905" s="227"/>
      <c r="J2905" s="175"/>
    </row>
    <row r="2906" spans="3:10" x14ac:dyDescent="0.2">
      <c r="C2906" s="175"/>
      <c r="D2906" s="227"/>
      <c r="J2906" s="175"/>
    </row>
    <row r="2907" spans="3:10" x14ac:dyDescent="0.2">
      <c r="C2907" s="175"/>
      <c r="D2907" s="227"/>
      <c r="J2907" s="175"/>
    </row>
    <row r="2908" spans="3:10" x14ac:dyDescent="0.2">
      <c r="C2908" s="175"/>
      <c r="D2908" s="227"/>
      <c r="J2908" s="175"/>
    </row>
    <row r="2909" spans="3:10" x14ac:dyDescent="0.2">
      <c r="C2909" s="175"/>
      <c r="D2909" s="227"/>
      <c r="J2909" s="175"/>
    </row>
    <row r="2910" spans="3:10" x14ac:dyDescent="0.2">
      <c r="C2910" s="175"/>
      <c r="D2910" s="227"/>
      <c r="J2910" s="175"/>
    </row>
    <row r="2911" spans="3:10" x14ac:dyDescent="0.2">
      <c r="C2911" s="175"/>
      <c r="D2911" s="227"/>
      <c r="J2911" s="175"/>
    </row>
    <row r="2912" spans="3:10" x14ac:dyDescent="0.2">
      <c r="C2912" s="175"/>
      <c r="D2912" s="227"/>
      <c r="J2912" s="175"/>
    </row>
    <row r="2913" spans="3:10" x14ac:dyDescent="0.2">
      <c r="C2913" s="175"/>
      <c r="D2913" s="227"/>
      <c r="J2913" s="175"/>
    </row>
    <row r="2914" spans="3:10" x14ac:dyDescent="0.2">
      <c r="C2914" s="175"/>
      <c r="D2914" s="227"/>
      <c r="J2914" s="175"/>
    </row>
    <row r="2915" spans="3:10" x14ac:dyDescent="0.2">
      <c r="C2915" s="175"/>
      <c r="D2915" s="227"/>
      <c r="J2915" s="175"/>
    </row>
    <row r="2916" spans="3:10" x14ac:dyDescent="0.2">
      <c r="C2916" s="175"/>
      <c r="D2916" s="227"/>
      <c r="J2916" s="175"/>
    </row>
    <row r="2917" spans="3:10" x14ac:dyDescent="0.2">
      <c r="C2917" s="175"/>
      <c r="D2917" s="227"/>
      <c r="J2917" s="175"/>
    </row>
    <row r="2918" spans="3:10" x14ac:dyDescent="0.2">
      <c r="C2918" s="175"/>
      <c r="D2918" s="227"/>
      <c r="J2918" s="175"/>
    </row>
    <row r="2919" spans="3:10" x14ac:dyDescent="0.2">
      <c r="C2919" s="175"/>
      <c r="D2919" s="227"/>
      <c r="J2919" s="175"/>
    </row>
    <row r="2920" spans="3:10" x14ac:dyDescent="0.2">
      <c r="C2920" s="175"/>
      <c r="D2920" s="227"/>
      <c r="J2920" s="175"/>
    </row>
    <row r="2921" spans="3:10" x14ac:dyDescent="0.2">
      <c r="C2921" s="175"/>
      <c r="D2921" s="227"/>
      <c r="J2921" s="175"/>
    </row>
    <row r="2922" spans="3:10" x14ac:dyDescent="0.2">
      <c r="C2922" s="175"/>
      <c r="D2922" s="227"/>
      <c r="J2922" s="175"/>
    </row>
    <row r="2923" spans="3:10" x14ac:dyDescent="0.2">
      <c r="C2923" s="175"/>
      <c r="D2923" s="227"/>
      <c r="J2923" s="175"/>
    </row>
    <row r="2924" spans="3:10" x14ac:dyDescent="0.2">
      <c r="C2924" s="175"/>
      <c r="D2924" s="227"/>
      <c r="J2924" s="175"/>
    </row>
    <row r="2925" spans="3:10" x14ac:dyDescent="0.2">
      <c r="C2925" s="175"/>
      <c r="D2925" s="227"/>
      <c r="J2925" s="175"/>
    </row>
    <row r="2926" spans="3:10" x14ac:dyDescent="0.2">
      <c r="C2926" s="175"/>
      <c r="D2926" s="227"/>
      <c r="J2926" s="175"/>
    </row>
    <row r="2927" spans="3:10" x14ac:dyDescent="0.2">
      <c r="C2927" s="175"/>
      <c r="D2927" s="227"/>
      <c r="J2927" s="175"/>
    </row>
    <row r="2928" spans="3:10" x14ac:dyDescent="0.2">
      <c r="C2928" s="175"/>
      <c r="D2928" s="227"/>
      <c r="J2928" s="175"/>
    </row>
    <row r="2929" spans="3:10" x14ac:dyDescent="0.2">
      <c r="C2929" s="175"/>
      <c r="D2929" s="227"/>
      <c r="J2929" s="175"/>
    </row>
    <row r="2930" spans="3:10" x14ac:dyDescent="0.2">
      <c r="C2930" s="175"/>
      <c r="D2930" s="227"/>
      <c r="J2930" s="175"/>
    </row>
    <row r="2931" spans="3:10" x14ac:dyDescent="0.2">
      <c r="C2931" s="175"/>
      <c r="D2931" s="227"/>
      <c r="J2931" s="175"/>
    </row>
    <row r="2932" spans="3:10" x14ac:dyDescent="0.2">
      <c r="C2932" s="175"/>
      <c r="D2932" s="227"/>
      <c r="J2932" s="175"/>
    </row>
    <row r="2933" spans="3:10" x14ac:dyDescent="0.2">
      <c r="C2933" s="175"/>
      <c r="D2933" s="227"/>
      <c r="J2933" s="175"/>
    </row>
    <row r="2934" spans="3:10" x14ac:dyDescent="0.2">
      <c r="C2934" s="175"/>
      <c r="D2934" s="227"/>
      <c r="J2934" s="175"/>
    </row>
    <row r="2935" spans="3:10" x14ac:dyDescent="0.2">
      <c r="C2935" s="175"/>
      <c r="D2935" s="227"/>
      <c r="J2935" s="175"/>
    </row>
    <row r="2936" spans="3:10" x14ac:dyDescent="0.2">
      <c r="C2936" s="175"/>
      <c r="D2936" s="227"/>
      <c r="J2936" s="175"/>
    </row>
    <row r="2937" spans="3:10" x14ac:dyDescent="0.2">
      <c r="C2937" s="175"/>
      <c r="D2937" s="227"/>
      <c r="J2937" s="175"/>
    </row>
    <row r="2938" spans="3:10" x14ac:dyDescent="0.2">
      <c r="C2938" s="175"/>
      <c r="D2938" s="227"/>
      <c r="J2938" s="175"/>
    </row>
    <row r="2939" spans="3:10" x14ac:dyDescent="0.2">
      <c r="C2939" s="175"/>
      <c r="D2939" s="227"/>
      <c r="J2939" s="175"/>
    </row>
    <row r="2940" spans="3:10" x14ac:dyDescent="0.2">
      <c r="C2940" s="175"/>
      <c r="D2940" s="227"/>
      <c r="J2940" s="175"/>
    </row>
    <row r="2941" spans="3:10" x14ac:dyDescent="0.2">
      <c r="C2941" s="175"/>
      <c r="D2941" s="227"/>
      <c r="J2941" s="175"/>
    </row>
    <row r="2942" spans="3:10" x14ac:dyDescent="0.2">
      <c r="C2942" s="175"/>
      <c r="D2942" s="227"/>
      <c r="J2942" s="175"/>
    </row>
    <row r="2943" spans="3:10" x14ac:dyDescent="0.2">
      <c r="C2943" s="175"/>
      <c r="D2943" s="227"/>
      <c r="J2943" s="175"/>
    </row>
    <row r="2944" spans="3:10" x14ac:dyDescent="0.2">
      <c r="C2944" s="175"/>
      <c r="D2944" s="227"/>
      <c r="J2944" s="175"/>
    </row>
    <row r="2945" spans="3:10" x14ac:dyDescent="0.2">
      <c r="C2945" s="175"/>
      <c r="D2945" s="227"/>
      <c r="J2945" s="175"/>
    </row>
    <row r="2946" spans="3:10" x14ac:dyDescent="0.2">
      <c r="C2946" s="175"/>
      <c r="D2946" s="227"/>
      <c r="J2946" s="175"/>
    </row>
    <row r="2947" spans="3:10" x14ac:dyDescent="0.2">
      <c r="C2947" s="175"/>
      <c r="D2947" s="227"/>
      <c r="J2947" s="175"/>
    </row>
    <row r="2948" spans="3:10" x14ac:dyDescent="0.2">
      <c r="C2948" s="175"/>
      <c r="D2948" s="227"/>
      <c r="J2948" s="175"/>
    </row>
    <row r="2949" spans="3:10" x14ac:dyDescent="0.2">
      <c r="C2949" s="175"/>
      <c r="D2949" s="227"/>
      <c r="J2949" s="175"/>
    </row>
    <row r="2950" spans="3:10" x14ac:dyDescent="0.2">
      <c r="C2950" s="175"/>
      <c r="D2950" s="227"/>
      <c r="J2950" s="175"/>
    </row>
    <row r="2951" spans="3:10" x14ac:dyDescent="0.2">
      <c r="C2951" s="175"/>
      <c r="D2951" s="227"/>
      <c r="J2951" s="175"/>
    </row>
    <row r="2952" spans="3:10" x14ac:dyDescent="0.2">
      <c r="C2952" s="175"/>
      <c r="D2952" s="227"/>
      <c r="J2952" s="175"/>
    </row>
    <row r="2953" spans="3:10" x14ac:dyDescent="0.2">
      <c r="C2953" s="175"/>
      <c r="D2953" s="227"/>
      <c r="J2953" s="175"/>
    </row>
    <row r="2954" spans="3:10" x14ac:dyDescent="0.2">
      <c r="C2954" s="175"/>
      <c r="D2954" s="227"/>
      <c r="J2954" s="175"/>
    </row>
    <row r="2955" spans="3:10" x14ac:dyDescent="0.2">
      <c r="C2955" s="175"/>
      <c r="D2955" s="227"/>
      <c r="J2955" s="175"/>
    </row>
    <row r="2956" spans="3:10" x14ac:dyDescent="0.2">
      <c r="C2956" s="175"/>
      <c r="D2956" s="227"/>
      <c r="J2956" s="175"/>
    </row>
    <row r="2957" spans="3:10" x14ac:dyDescent="0.2">
      <c r="C2957" s="175"/>
      <c r="D2957" s="227"/>
      <c r="J2957" s="175"/>
    </row>
    <row r="2958" spans="3:10" x14ac:dyDescent="0.2">
      <c r="C2958" s="175"/>
      <c r="D2958" s="227"/>
      <c r="J2958" s="175"/>
    </row>
    <row r="2959" spans="3:10" x14ac:dyDescent="0.2">
      <c r="C2959" s="175"/>
      <c r="D2959" s="227"/>
      <c r="J2959" s="175"/>
    </row>
    <row r="2960" spans="3:10" x14ac:dyDescent="0.2">
      <c r="C2960" s="175"/>
      <c r="D2960" s="227"/>
      <c r="J2960" s="175"/>
    </row>
    <row r="2961" spans="3:10" x14ac:dyDescent="0.2">
      <c r="C2961" s="175"/>
      <c r="D2961" s="227"/>
      <c r="J2961" s="175"/>
    </row>
    <row r="2962" spans="3:10" x14ac:dyDescent="0.2">
      <c r="C2962" s="175"/>
      <c r="D2962" s="227"/>
      <c r="J2962" s="175"/>
    </row>
    <row r="2963" spans="3:10" x14ac:dyDescent="0.2">
      <c r="C2963" s="175"/>
      <c r="D2963" s="227"/>
      <c r="J2963" s="175"/>
    </row>
    <row r="2964" spans="3:10" x14ac:dyDescent="0.2">
      <c r="C2964" s="175"/>
      <c r="D2964" s="227"/>
      <c r="J2964" s="175"/>
    </row>
    <row r="2965" spans="3:10" x14ac:dyDescent="0.2">
      <c r="C2965" s="175"/>
      <c r="D2965" s="227"/>
      <c r="J2965" s="175"/>
    </row>
    <row r="2966" spans="3:10" x14ac:dyDescent="0.2">
      <c r="C2966" s="175"/>
      <c r="D2966" s="227"/>
      <c r="J2966" s="175"/>
    </row>
    <row r="2967" spans="3:10" x14ac:dyDescent="0.2">
      <c r="C2967" s="175"/>
      <c r="D2967" s="227"/>
      <c r="J2967" s="175"/>
    </row>
    <row r="2968" spans="3:10" x14ac:dyDescent="0.2">
      <c r="C2968" s="175"/>
      <c r="D2968" s="227"/>
      <c r="J2968" s="175"/>
    </row>
    <row r="2969" spans="3:10" x14ac:dyDescent="0.2">
      <c r="C2969" s="175"/>
      <c r="D2969" s="227"/>
      <c r="J2969" s="175"/>
    </row>
    <row r="2970" spans="3:10" x14ac:dyDescent="0.2">
      <c r="C2970" s="175"/>
      <c r="D2970" s="227"/>
      <c r="J2970" s="175"/>
    </row>
    <row r="2971" spans="3:10" x14ac:dyDescent="0.2">
      <c r="C2971" s="175"/>
      <c r="D2971" s="227"/>
      <c r="J2971" s="175"/>
    </row>
    <row r="2972" spans="3:10" x14ac:dyDescent="0.2">
      <c r="C2972" s="175"/>
      <c r="D2972" s="227"/>
      <c r="J2972" s="175"/>
    </row>
    <row r="2973" spans="3:10" x14ac:dyDescent="0.2">
      <c r="C2973" s="175"/>
      <c r="D2973" s="227"/>
      <c r="J2973" s="175"/>
    </row>
    <row r="2974" spans="3:10" x14ac:dyDescent="0.2">
      <c r="C2974" s="175"/>
      <c r="D2974" s="227"/>
      <c r="J2974" s="175"/>
    </row>
    <row r="2975" spans="3:10" x14ac:dyDescent="0.2">
      <c r="C2975" s="175"/>
      <c r="D2975" s="227"/>
      <c r="J2975" s="175"/>
    </row>
    <row r="2976" spans="3:10" x14ac:dyDescent="0.2">
      <c r="C2976" s="175"/>
      <c r="D2976" s="227"/>
      <c r="J2976" s="175"/>
    </row>
    <row r="2977" spans="3:10" x14ac:dyDescent="0.2">
      <c r="C2977" s="175"/>
      <c r="D2977" s="227"/>
      <c r="J2977" s="175"/>
    </row>
    <row r="2978" spans="3:10" x14ac:dyDescent="0.2">
      <c r="C2978" s="175"/>
      <c r="D2978" s="227"/>
      <c r="J2978" s="175"/>
    </row>
    <row r="2979" spans="3:10" x14ac:dyDescent="0.2">
      <c r="C2979" s="175"/>
      <c r="D2979" s="227"/>
      <c r="J2979" s="175"/>
    </row>
    <row r="2980" spans="3:10" x14ac:dyDescent="0.2">
      <c r="C2980" s="175"/>
      <c r="D2980" s="227"/>
      <c r="J2980" s="175"/>
    </row>
    <row r="2981" spans="3:10" x14ac:dyDescent="0.2">
      <c r="C2981" s="175"/>
      <c r="D2981" s="227"/>
      <c r="J2981" s="175"/>
    </row>
    <row r="2982" spans="3:10" x14ac:dyDescent="0.2">
      <c r="C2982" s="175"/>
      <c r="D2982" s="227"/>
      <c r="J2982" s="175"/>
    </row>
    <row r="2983" spans="3:10" x14ac:dyDescent="0.2">
      <c r="C2983" s="175"/>
      <c r="D2983" s="227"/>
      <c r="J2983" s="175"/>
    </row>
    <row r="2984" spans="3:10" x14ac:dyDescent="0.2">
      <c r="C2984" s="175"/>
      <c r="D2984" s="227"/>
      <c r="J2984" s="175"/>
    </row>
    <row r="2985" spans="3:10" x14ac:dyDescent="0.2">
      <c r="C2985" s="175"/>
      <c r="D2985" s="227"/>
      <c r="J2985" s="175"/>
    </row>
    <row r="2986" spans="3:10" x14ac:dyDescent="0.2">
      <c r="C2986" s="175"/>
      <c r="D2986" s="227"/>
      <c r="J2986" s="175"/>
    </row>
    <row r="2987" spans="3:10" x14ac:dyDescent="0.2">
      <c r="C2987" s="175"/>
      <c r="D2987" s="227"/>
      <c r="J2987" s="175"/>
    </row>
    <row r="2988" spans="3:10" x14ac:dyDescent="0.2">
      <c r="C2988" s="175"/>
      <c r="D2988" s="227"/>
      <c r="J2988" s="175"/>
    </row>
    <row r="2989" spans="3:10" x14ac:dyDescent="0.2">
      <c r="C2989" s="175"/>
      <c r="D2989" s="227"/>
      <c r="J2989" s="175"/>
    </row>
    <row r="2990" spans="3:10" x14ac:dyDescent="0.2">
      <c r="C2990" s="175"/>
      <c r="D2990" s="227"/>
      <c r="J2990" s="175"/>
    </row>
    <row r="2991" spans="3:10" x14ac:dyDescent="0.2">
      <c r="C2991" s="175"/>
      <c r="D2991" s="227"/>
      <c r="J2991" s="175"/>
    </row>
    <row r="2992" spans="3:10" x14ac:dyDescent="0.2">
      <c r="C2992" s="175"/>
      <c r="D2992" s="227"/>
      <c r="J2992" s="175"/>
    </row>
    <row r="2993" spans="3:10" x14ac:dyDescent="0.2">
      <c r="C2993" s="175"/>
      <c r="D2993" s="227"/>
      <c r="J2993" s="175"/>
    </row>
    <row r="2994" spans="3:10" x14ac:dyDescent="0.2">
      <c r="C2994" s="175"/>
      <c r="D2994" s="227"/>
      <c r="J2994" s="175"/>
    </row>
    <row r="2995" spans="3:10" x14ac:dyDescent="0.2">
      <c r="C2995" s="175"/>
      <c r="D2995" s="227"/>
      <c r="J2995" s="175"/>
    </row>
    <row r="2996" spans="3:10" x14ac:dyDescent="0.2">
      <c r="C2996" s="175"/>
      <c r="D2996" s="227"/>
      <c r="J2996" s="175"/>
    </row>
    <row r="2997" spans="3:10" x14ac:dyDescent="0.2">
      <c r="C2997" s="175"/>
      <c r="D2997" s="227"/>
      <c r="J2997" s="175"/>
    </row>
    <row r="2998" spans="3:10" x14ac:dyDescent="0.2">
      <c r="C2998" s="175"/>
      <c r="D2998" s="227"/>
      <c r="J2998" s="175"/>
    </row>
    <row r="2999" spans="3:10" x14ac:dyDescent="0.2">
      <c r="C2999" s="175"/>
      <c r="D2999" s="227"/>
      <c r="J2999" s="175"/>
    </row>
    <row r="3000" spans="3:10" x14ac:dyDescent="0.2">
      <c r="C3000" s="175"/>
      <c r="D3000" s="227"/>
      <c r="J3000" s="175"/>
    </row>
    <row r="3001" spans="3:10" x14ac:dyDescent="0.2">
      <c r="C3001" s="175"/>
      <c r="D3001" s="227"/>
      <c r="J3001" s="175"/>
    </row>
    <row r="3002" spans="3:10" x14ac:dyDescent="0.2">
      <c r="C3002" s="175"/>
      <c r="D3002" s="227"/>
      <c r="J3002" s="175"/>
    </row>
    <row r="3003" spans="3:10" x14ac:dyDescent="0.2">
      <c r="C3003" s="175"/>
      <c r="D3003" s="227"/>
      <c r="J3003" s="175"/>
    </row>
    <row r="3004" spans="3:10" x14ac:dyDescent="0.2">
      <c r="C3004" s="175"/>
      <c r="D3004" s="227"/>
      <c r="J3004" s="175"/>
    </row>
    <row r="3005" spans="3:10" x14ac:dyDescent="0.2">
      <c r="C3005" s="175"/>
      <c r="D3005" s="227"/>
      <c r="J3005" s="175"/>
    </row>
    <row r="3006" spans="3:10" x14ac:dyDescent="0.2">
      <c r="C3006" s="175"/>
      <c r="D3006" s="227"/>
      <c r="J3006" s="175"/>
    </row>
    <row r="3007" spans="3:10" x14ac:dyDescent="0.2">
      <c r="C3007" s="175"/>
      <c r="D3007" s="227"/>
      <c r="J3007" s="175"/>
    </row>
    <row r="3008" spans="3:10" x14ac:dyDescent="0.2">
      <c r="C3008" s="175"/>
      <c r="D3008" s="227"/>
      <c r="J3008" s="175"/>
    </row>
    <row r="3009" spans="3:10" x14ac:dyDescent="0.2">
      <c r="C3009" s="175"/>
      <c r="D3009" s="227"/>
      <c r="J3009" s="175"/>
    </row>
    <row r="3010" spans="3:10" x14ac:dyDescent="0.2">
      <c r="C3010" s="175"/>
      <c r="D3010" s="227"/>
      <c r="J3010" s="175"/>
    </row>
    <row r="3011" spans="3:10" x14ac:dyDescent="0.2">
      <c r="C3011" s="175"/>
      <c r="D3011" s="227"/>
      <c r="J3011" s="175"/>
    </row>
    <row r="3012" spans="3:10" x14ac:dyDescent="0.2">
      <c r="C3012" s="175"/>
      <c r="D3012" s="227"/>
      <c r="J3012" s="175"/>
    </row>
    <row r="3013" spans="3:10" x14ac:dyDescent="0.2">
      <c r="C3013" s="175"/>
      <c r="D3013" s="227"/>
      <c r="J3013" s="175"/>
    </row>
    <row r="3014" spans="3:10" x14ac:dyDescent="0.2">
      <c r="C3014" s="175"/>
      <c r="D3014" s="227"/>
      <c r="J3014" s="175"/>
    </row>
    <row r="3015" spans="3:10" x14ac:dyDescent="0.2">
      <c r="C3015" s="175"/>
      <c r="D3015" s="227"/>
      <c r="J3015" s="175"/>
    </row>
    <row r="3016" spans="3:10" x14ac:dyDescent="0.2">
      <c r="C3016" s="175"/>
      <c r="D3016" s="227"/>
      <c r="J3016" s="175"/>
    </row>
    <row r="3017" spans="3:10" x14ac:dyDescent="0.2">
      <c r="C3017" s="175"/>
      <c r="D3017" s="227"/>
      <c r="J3017" s="175"/>
    </row>
    <row r="3018" spans="3:10" x14ac:dyDescent="0.2">
      <c r="C3018" s="175"/>
      <c r="D3018" s="227"/>
      <c r="J3018" s="175"/>
    </row>
    <row r="3019" spans="3:10" x14ac:dyDescent="0.2">
      <c r="C3019" s="175"/>
      <c r="D3019" s="227"/>
      <c r="J3019" s="175"/>
    </row>
    <row r="3020" spans="3:10" x14ac:dyDescent="0.2">
      <c r="C3020" s="175"/>
      <c r="D3020" s="227"/>
      <c r="J3020" s="175"/>
    </row>
    <row r="3021" spans="3:10" x14ac:dyDescent="0.2">
      <c r="C3021" s="175"/>
      <c r="D3021" s="227"/>
      <c r="J3021" s="175"/>
    </row>
    <row r="3022" spans="3:10" x14ac:dyDescent="0.2">
      <c r="C3022" s="175"/>
      <c r="D3022" s="227"/>
      <c r="J3022" s="175"/>
    </row>
    <row r="3023" spans="3:10" x14ac:dyDescent="0.2">
      <c r="C3023" s="175"/>
      <c r="D3023" s="227"/>
      <c r="J3023" s="175"/>
    </row>
    <row r="3024" spans="3:10" x14ac:dyDescent="0.2">
      <c r="C3024" s="175"/>
      <c r="D3024" s="227"/>
      <c r="J3024" s="175"/>
    </row>
    <row r="3025" spans="3:10" x14ac:dyDescent="0.2">
      <c r="C3025" s="175"/>
      <c r="D3025" s="227"/>
      <c r="J3025" s="175"/>
    </row>
    <row r="3026" spans="3:10" x14ac:dyDescent="0.2">
      <c r="C3026" s="175"/>
      <c r="D3026" s="227"/>
      <c r="J3026" s="175"/>
    </row>
    <row r="3027" spans="3:10" x14ac:dyDescent="0.2">
      <c r="C3027" s="175"/>
      <c r="D3027" s="227"/>
      <c r="J3027" s="175"/>
    </row>
    <row r="3028" spans="3:10" x14ac:dyDescent="0.2">
      <c r="C3028" s="175"/>
      <c r="D3028" s="227"/>
      <c r="J3028" s="175"/>
    </row>
    <row r="3029" spans="3:10" x14ac:dyDescent="0.2">
      <c r="C3029" s="175"/>
      <c r="D3029" s="227"/>
      <c r="J3029" s="175"/>
    </row>
    <row r="3030" spans="3:10" x14ac:dyDescent="0.2">
      <c r="C3030" s="175"/>
      <c r="D3030" s="227"/>
      <c r="J3030" s="175"/>
    </row>
    <row r="3031" spans="3:10" x14ac:dyDescent="0.2">
      <c r="C3031" s="175"/>
      <c r="D3031" s="227"/>
      <c r="J3031" s="175"/>
    </row>
    <row r="3032" spans="3:10" x14ac:dyDescent="0.2">
      <c r="C3032" s="175"/>
      <c r="D3032" s="227"/>
      <c r="J3032" s="175"/>
    </row>
    <row r="3033" spans="3:10" x14ac:dyDescent="0.2">
      <c r="C3033" s="175"/>
      <c r="D3033" s="227"/>
      <c r="J3033" s="175"/>
    </row>
    <row r="3034" spans="3:10" x14ac:dyDescent="0.2">
      <c r="C3034" s="175"/>
      <c r="D3034" s="227"/>
      <c r="J3034" s="175"/>
    </row>
    <row r="3035" spans="3:10" x14ac:dyDescent="0.2">
      <c r="C3035" s="175"/>
      <c r="D3035" s="227"/>
      <c r="J3035" s="175"/>
    </row>
    <row r="3036" spans="3:10" x14ac:dyDescent="0.2">
      <c r="C3036" s="175"/>
      <c r="D3036" s="227"/>
      <c r="J3036" s="175"/>
    </row>
    <row r="3037" spans="3:10" x14ac:dyDescent="0.2">
      <c r="C3037" s="175"/>
      <c r="D3037" s="227"/>
      <c r="J3037" s="175"/>
    </row>
    <row r="3038" spans="3:10" x14ac:dyDescent="0.2">
      <c r="C3038" s="175"/>
      <c r="D3038" s="227"/>
      <c r="J3038" s="175"/>
    </row>
    <row r="3039" spans="3:10" x14ac:dyDescent="0.2">
      <c r="C3039" s="175"/>
      <c r="D3039" s="227"/>
      <c r="J3039" s="175"/>
    </row>
    <row r="3040" spans="3:10" x14ac:dyDescent="0.2">
      <c r="C3040" s="175"/>
      <c r="D3040" s="227"/>
      <c r="J3040" s="175"/>
    </row>
    <row r="3041" spans="3:10" x14ac:dyDescent="0.2">
      <c r="C3041" s="175"/>
      <c r="D3041" s="227"/>
      <c r="J3041" s="175"/>
    </row>
    <row r="3042" spans="3:10" x14ac:dyDescent="0.2">
      <c r="C3042" s="175"/>
      <c r="D3042" s="227"/>
      <c r="J3042" s="175"/>
    </row>
    <row r="3043" spans="3:10" x14ac:dyDescent="0.2">
      <c r="C3043" s="175"/>
      <c r="D3043" s="227"/>
      <c r="J3043" s="175"/>
    </row>
    <row r="3044" spans="3:10" x14ac:dyDescent="0.2">
      <c r="C3044" s="175"/>
      <c r="D3044" s="227"/>
      <c r="J3044" s="175"/>
    </row>
    <row r="3045" spans="3:10" x14ac:dyDescent="0.2">
      <c r="C3045" s="175"/>
      <c r="D3045" s="227"/>
      <c r="J3045" s="175"/>
    </row>
    <row r="3046" spans="3:10" x14ac:dyDescent="0.2">
      <c r="C3046" s="175"/>
      <c r="D3046" s="227"/>
      <c r="J3046" s="175"/>
    </row>
    <row r="3047" spans="3:10" x14ac:dyDescent="0.2">
      <c r="C3047" s="175"/>
      <c r="D3047" s="227"/>
      <c r="J3047" s="175"/>
    </row>
    <row r="3048" spans="3:10" x14ac:dyDescent="0.2">
      <c r="C3048" s="175"/>
      <c r="D3048" s="227"/>
      <c r="J3048" s="175"/>
    </row>
    <row r="3049" spans="3:10" x14ac:dyDescent="0.2">
      <c r="C3049" s="175"/>
      <c r="D3049" s="227"/>
      <c r="J3049" s="175"/>
    </row>
    <row r="3050" spans="3:10" x14ac:dyDescent="0.2">
      <c r="C3050" s="175"/>
      <c r="D3050" s="227"/>
      <c r="J3050" s="175"/>
    </row>
    <row r="3051" spans="3:10" x14ac:dyDescent="0.2">
      <c r="C3051" s="175"/>
      <c r="D3051" s="227"/>
      <c r="J3051" s="175"/>
    </row>
    <row r="3052" spans="3:10" x14ac:dyDescent="0.2">
      <c r="C3052" s="175"/>
      <c r="D3052" s="227"/>
      <c r="J3052" s="175"/>
    </row>
    <row r="3053" spans="3:10" x14ac:dyDescent="0.2">
      <c r="C3053" s="175"/>
      <c r="D3053" s="227"/>
      <c r="J3053" s="175"/>
    </row>
    <row r="3054" spans="3:10" x14ac:dyDescent="0.2">
      <c r="C3054" s="175"/>
      <c r="D3054" s="227"/>
      <c r="J3054" s="175"/>
    </row>
    <row r="3055" spans="3:10" x14ac:dyDescent="0.2">
      <c r="C3055" s="175"/>
      <c r="D3055" s="227"/>
      <c r="J3055" s="175"/>
    </row>
    <row r="3056" spans="3:10" x14ac:dyDescent="0.2">
      <c r="C3056" s="175"/>
      <c r="D3056" s="227"/>
      <c r="J3056" s="175"/>
    </row>
    <row r="3057" spans="3:10" x14ac:dyDescent="0.2">
      <c r="C3057" s="175"/>
      <c r="D3057" s="227"/>
      <c r="J3057" s="175"/>
    </row>
    <row r="3058" spans="3:10" x14ac:dyDescent="0.2">
      <c r="C3058" s="175"/>
      <c r="D3058" s="227"/>
      <c r="J3058" s="175"/>
    </row>
    <row r="3059" spans="3:10" x14ac:dyDescent="0.2">
      <c r="C3059" s="175"/>
      <c r="D3059" s="227"/>
      <c r="J3059" s="175"/>
    </row>
    <row r="3060" spans="3:10" x14ac:dyDescent="0.2">
      <c r="C3060" s="175"/>
      <c r="D3060" s="227"/>
      <c r="J3060" s="175"/>
    </row>
    <row r="3061" spans="3:10" x14ac:dyDescent="0.2">
      <c r="C3061" s="175"/>
      <c r="D3061" s="227"/>
      <c r="J3061" s="175"/>
    </row>
    <row r="3062" spans="3:10" x14ac:dyDescent="0.2">
      <c r="C3062" s="175"/>
      <c r="D3062" s="227"/>
      <c r="J3062" s="175"/>
    </row>
    <row r="3063" spans="3:10" x14ac:dyDescent="0.2">
      <c r="C3063" s="175"/>
      <c r="D3063" s="227"/>
      <c r="J3063" s="175"/>
    </row>
    <row r="3064" spans="3:10" x14ac:dyDescent="0.2">
      <c r="C3064" s="175"/>
      <c r="D3064" s="227"/>
      <c r="J3064" s="175"/>
    </row>
    <row r="3065" spans="3:10" x14ac:dyDescent="0.2">
      <c r="C3065" s="175"/>
      <c r="D3065" s="227"/>
      <c r="J3065" s="175"/>
    </row>
    <row r="3066" spans="3:10" x14ac:dyDescent="0.2">
      <c r="C3066" s="175"/>
      <c r="D3066" s="227"/>
      <c r="J3066" s="175"/>
    </row>
    <row r="3067" spans="3:10" x14ac:dyDescent="0.2">
      <c r="C3067" s="175"/>
      <c r="D3067" s="227"/>
      <c r="J3067" s="175"/>
    </row>
    <row r="3068" spans="3:10" x14ac:dyDescent="0.2">
      <c r="C3068" s="175"/>
      <c r="D3068" s="227"/>
      <c r="J3068" s="175"/>
    </row>
    <row r="3069" spans="3:10" x14ac:dyDescent="0.2">
      <c r="C3069" s="175"/>
      <c r="D3069" s="227"/>
      <c r="J3069" s="175"/>
    </row>
    <row r="3070" spans="3:10" x14ac:dyDescent="0.2">
      <c r="C3070" s="175"/>
      <c r="D3070" s="227"/>
      <c r="J3070" s="175"/>
    </row>
    <row r="3071" spans="3:10" x14ac:dyDescent="0.2">
      <c r="C3071" s="175"/>
      <c r="D3071" s="227"/>
      <c r="J3071" s="175"/>
    </row>
    <row r="3072" spans="3:10" x14ac:dyDescent="0.2">
      <c r="C3072" s="175"/>
      <c r="D3072" s="227"/>
      <c r="J3072" s="175"/>
    </row>
    <row r="3073" spans="3:10" x14ac:dyDescent="0.2">
      <c r="C3073" s="175"/>
      <c r="D3073" s="227"/>
      <c r="J3073" s="175"/>
    </row>
    <row r="3074" spans="3:10" x14ac:dyDescent="0.2">
      <c r="C3074" s="175"/>
      <c r="D3074" s="227"/>
      <c r="J3074" s="175"/>
    </row>
    <row r="3075" spans="3:10" x14ac:dyDescent="0.2">
      <c r="C3075" s="175"/>
      <c r="D3075" s="227"/>
      <c r="J3075" s="175"/>
    </row>
    <row r="3076" spans="3:10" x14ac:dyDescent="0.2">
      <c r="C3076" s="175"/>
      <c r="D3076" s="227"/>
      <c r="J3076" s="175"/>
    </row>
    <row r="3077" spans="3:10" x14ac:dyDescent="0.2">
      <c r="C3077" s="175"/>
      <c r="D3077" s="227"/>
      <c r="J3077" s="175"/>
    </row>
    <row r="3078" spans="3:10" x14ac:dyDescent="0.2">
      <c r="C3078" s="175"/>
      <c r="D3078" s="227"/>
      <c r="J3078" s="175"/>
    </row>
    <row r="3079" spans="3:10" x14ac:dyDescent="0.2">
      <c r="C3079" s="175"/>
      <c r="D3079" s="227"/>
      <c r="J3079" s="175"/>
    </row>
    <row r="3080" spans="3:10" x14ac:dyDescent="0.2">
      <c r="C3080" s="175"/>
      <c r="D3080" s="227"/>
      <c r="J3080" s="175"/>
    </row>
    <row r="3081" spans="3:10" x14ac:dyDescent="0.2">
      <c r="C3081" s="175"/>
      <c r="D3081" s="227"/>
      <c r="J3081" s="175"/>
    </row>
    <row r="3082" spans="3:10" x14ac:dyDescent="0.2">
      <c r="C3082" s="175"/>
      <c r="D3082" s="227"/>
      <c r="J3082" s="175"/>
    </row>
    <row r="3083" spans="3:10" x14ac:dyDescent="0.2">
      <c r="C3083" s="175"/>
      <c r="D3083" s="227"/>
      <c r="J3083" s="175"/>
    </row>
    <row r="3084" spans="3:10" x14ac:dyDescent="0.2">
      <c r="C3084" s="175"/>
      <c r="D3084" s="227"/>
      <c r="J3084" s="175"/>
    </row>
    <row r="3085" spans="3:10" x14ac:dyDescent="0.2">
      <c r="C3085" s="175"/>
      <c r="D3085" s="227"/>
      <c r="J3085" s="175"/>
    </row>
    <row r="3086" spans="3:10" x14ac:dyDescent="0.2">
      <c r="C3086" s="175"/>
      <c r="D3086" s="227"/>
      <c r="J3086" s="175"/>
    </row>
    <row r="3087" spans="3:10" x14ac:dyDescent="0.2">
      <c r="C3087" s="175"/>
      <c r="D3087" s="227"/>
      <c r="J3087" s="175"/>
    </row>
    <row r="3088" spans="3:10" x14ac:dyDescent="0.2">
      <c r="C3088" s="175"/>
      <c r="D3088" s="227"/>
      <c r="J3088" s="175"/>
    </row>
    <row r="3089" spans="3:10" x14ac:dyDescent="0.2">
      <c r="C3089" s="175"/>
      <c r="D3089" s="227"/>
      <c r="J3089" s="175"/>
    </row>
    <row r="3090" spans="3:10" x14ac:dyDescent="0.2">
      <c r="C3090" s="175"/>
      <c r="D3090" s="227"/>
      <c r="J3090" s="175"/>
    </row>
    <row r="3091" spans="3:10" x14ac:dyDescent="0.2">
      <c r="C3091" s="175"/>
      <c r="D3091" s="227"/>
      <c r="J3091" s="175"/>
    </row>
    <row r="3092" spans="3:10" x14ac:dyDescent="0.2">
      <c r="C3092" s="175"/>
      <c r="D3092" s="227"/>
      <c r="J3092" s="175"/>
    </row>
    <row r="3093" spans="3:10" x14ac:dyDescent="0.2">
      <c r="C3093" s="175"/>
      <c r="D3093" s="227"/>
      <c r="J3093" s="175"/>
    </row>
    <row r="3094" spans="3:10" x14ac:dyDescent="0.2">
      <c r="C3094" s="175"/>
      <c r="D3094" s="227"/>
      <c r="J3094" s="175"/>
    </row>
    <row r="3095" spans="3:10" x14ac:dyDescent="0.2">
      <c r="C3095" s="175"/>
      <c r="D3095" s="227"/>
      <c r="J3095" s="175"/>
    </row>
    <row r="3096" spans="3:10" x14ac:dyDescent="0.2">
      <c r="C3096" s="175"/>
      <c r="D3096" s="227"/>
      <c r="J3096" s="175"/>
    </row>
    <row r="3097" spans="3:10" x14ac:dyDescent="0.2">
      <c r="C3097" s="175"/>
      <c r="D3097" s="227"/>
      <c r="J3097" s="175"/>
    </row>
    <row r="3098" spans="3:10" x14ac:dyDescent="0.2">
      <c r="C3098" s="175"/>
      <c r="D3098" s="227"/>
      <c r="J3098" s="175"/>
    </row>
    <row r="3099" spans="3:10" x14ac:dyDescent="0.2">
      <c r="C3099" s="175"/>
      <c r="D3099" s="227"/>
      <c r="J3099" s="175"/>
    </row>
    <row r="3100" spans="3:10" x14ac:dyDescent="0.2">
      <c r="C3100" s="175"/>
      <c r="D3100" s="227"/>
      <c r="J3100" s="175"/>
    </row>
    <row r="3101" spans="3:10" x14ac:dyDescent="0.2">
      <c r="C3101" s="175"/>
      <c r="D3101" s="227"/>
      <c r="J3101" s="175"/>
    </row>
    <row r="3102" spans="3:10" x14ac:dyDescent="0.2">
      <c r="C3102" s="175"/>
      <c r="D3102" s="227"/>
      <c r="J3102" s="175"/>
    </row>
    <row r="3103" spans="3:10" x14ac:dyDescent="0.2">
      <c r="C3103" s="175"/>
      <c r="D3103" s="227"/>
      <c r="J3103" s="175"/>
    </row>
    <row r="3104" spans="3:10" x14ac:dyDescent="0.2">
      <c r="C3104" s="175"/>
      <c r="D3104" s="227"/>
      <c r="J3104" s="175"/>
    </row>
    <row r="3105" spans="3:10" x14ac:dyDescent="0.2">
      <c r="C3105" s="175"/>
      <c r="D3105" s="227"/>
      <c r="J3105" s="175"/>
    </row>
    <row r="3106" spans="3:10" x14ac:dyDescent="0.2">
      <c r="C3106" s="175"/>
      <c r="D3106" s="227"/>
      <c r="J3106" s="175"/>
    </row>
    <row r="3107" spans="3:10" x14ac:dyDescent="0.2">
      <c r="C3107" s="175"/>
      <c r="D3107" s="227"/>
      <c r="J3107" s="175"/>
    </row>
    <row r="3108" spans="3:10" x14ac:dyDescent="0.2">
      <c r="C3108" s="175"/>
      <c r="D3108" s="227"/>
      <c r="J3108" s="175"/>
    </row>
    <row r="3109" spans="3:10" x14ac:dyDescent="0.2">
      <c r="C3109" s="175"/>
      <c r="D3109" s="227"/>
      <c r="J3109" s="175"/>
    </row>
    <row r="3110" spans="3:10" x14ac:dyDescent="0.2">
      <c r="C3110" s="175"/>
      <c r="D3110" s="227"/>
      <c r="J3110" s="175"/>
    </row>
    <row r="3111" spans="3:10" x14ac:dyDescent="0.2">
      <c r="C3111" s="175"/>
      <c r="D3111" s="227"/>
      <c r="J3111" s="175"/>
    </row>
    <row r="3112" spans="3:10" x14ac:dyDescent="0.2">
      <c r="C3112" s="175"/>
      <c r="D3112" s="227"/>
      <c r="J3112" s="175"/>
    </row>
    <row r="3113" spans="3:10" x14ac:dyDescent="0.2">
      <c r="C3113" s="175"/>
      <c r="D3113" s="227"/>
      <c r="J3113" s="175"/>
    </row>
    <row r="3114" spans="3:10" x14ac:dyDescent="0.2">
      <c r="C3114" s="175"/>
      <c r="D3114" s="227"/>
      <c r="J3114" s="175"/>
    </row>
    <row r="3115" spans="3:10" x14ac:dyDescent="0.2">
      <c r="C3115" s="175"/>
      <c r="D3115" s="227"/>
      <c r="J3115" s="175"/>
    </row>
    <row r="3116" spans="3:10" x14ac:dyDescent="0.2">
      <c r="C3116" s="175"/>
      <c r="D3116" s="227"/>
      <c r="J3116" s="175"/>
    </row>
    <row r="3117" spans="3:10" x14ac:dyDescent="0.2">
      <c r="C3117" s="175"/>
      <c r="D3117" s="227"/>
      <c r="J3117" s="175"/>
    </row>
    <row r="3118" spans="3:10" x14ac:dyDescent="0.2">
      <c r="C3118" s="175"/>
      <c r="D3118" s="227"/>
      <c r="J3118" s="175"/>
    </row>
    <row r="3119" spans="3:10" x14ac:dyDescent="0.2">
      <c r="C3119" s="175"/>
      <c r="D3119" s="227"/>
      <c r="J3119" s="175"/>
    </row>
    <row r="3120" spans="3:10" x14ac:dyDescent="0.2">
      <c r="C3120" s="175"/>
      <c r="D3120" s="227"/>
      <c r="J3120" s="175"/>
    </row>
    <row r="3121" spans="3:10" x14ac:dyDescent="0.2">
      <c r="C3121" s="175"/>
      <c r="D3121" s="227"/>
      <c r="J3121" s="175"/>
    </row>
    <row r="3122" spans="3:10" x14ac:dyDescent="0.2">
      <c r="C3122" s="175"/>
      <c r="D3122" s="227"/>
      <c r="J3122" s="175"/>
    </row>
    <row r="3123" spans="3:10" x14ac:dyDescent="0.2">
      <c r="C3123" s="175"/>
      <c r="D3123" s="227"/>
      <c r="J3123" s="175"/>
    </row>
    <row r="3124" spans="3:10" x14ac:dyDescent="0.2">
      <c r="C3124" s="175"/>
      <c r="D3124" s="227"/>
      <c r="J3124" s="175"/>
    </row>
    <row r="3125" spans="3:10" x14ac:dyDescent="0.2">
      <c r="C3125" s="175"/>
      <c r="D3125" s="227"/>
      <c r="J3125" s="175"/>
    </row>
    <row r="3126" spans="3:10" x14ac:dyDescent="0.2">
      <c r="C3126" s="175"/>
      <c r="D3126" s="227"/>
      <c r="J3126" s="175"/>
    </row>
    <row r="3127" spans="3:10" x14ac:dyDescent="0.2">
      <c r="C3127" s="175"/>
      <c r="D3127" s="227"/>
      <c r="J3127" s="175"/>
    </row>
    <row r="3128" spans="3:10" x14ac:dyDescent="0.2">
      <c r="C3128" s="175"/>
      <c r="D3128" s="227"/>
      <c r="J3128" s="175"/>
    </row>
    <row r="3129" spans="3:10" x14ac:dyDescent="0.2">
      <c r="C3129" s="175"/>
      <c r="D3129" s="227"/>
      <c r="J3129" s="175"/>
    </row>
    <row r="3130" spans="3:10" x14ac:dyDescent="0.2">
      <c r="C3130" s="175"/>
      <c r="D3130" s="227"/>
      <c r="J3130" s="175"/>
    </row>
    <row r="3131" spans="3:10" x14ac:dyDescent="0.2">
      <c r="C3131" s="175"/>
      <c r="D3131" s="227"/>
      <c r="J3131" s="175"/>
    </row>
    <row r="3132" spans="3:10" x14ac:dyDescent="0.2">
      <c r="C3132" s="175"/>
      <c r="D3132" s="227"/>
      <c r="J3132" s="175"/>
    </row>
    <row r="3133" spans="3:10" x14ac:dyDescent="0.2">
      <c r="C3133" s="175"/>
      <c r="D3133" s="227"/>
      <c r="J3133" s="175"/>
    </row>
    <row r="3134" spans="3:10" x14ac:dyDescent="0.2">
      <c r="C3134" s="175"/>
      <c r="D3134" s="227"/>
      <c r="J3134" s="175"/>
    </row>
    <row r="3135" spans="3:10" x14ac:dyDescent="0.2">
      <c r="C3135" s="175"/>
      <c r="D3135" s="227"/>
      <c r="J3135" s="175"/>
    </row>
    <row r="3136" spans="3:10" x14ac:dyDescent="0.2">
      <c r="C3136" s="175"/>
      <c r="D3136" s="227"/>
      <c r="J3136" s="175"/>
    </row>
    <row r="3137" spans="3:10" x14ac:dyDescent="0.2">
      <c r="C3137" s="175"/>
      <c r="D3137" s="227"/>
      <c r="J3137" s="175"/>
    </row>
    <row r="3138" spans="3:10" x14ac:dyDescent="0.2">
      <c r="C3138" s="175"/>
      <c r="D3138" s="227"/>
      <c r="J3138" s="175"/>
    </row>
    <row r="3139" spans="3:10" x14ac:dyDescent="0.2">
      <c r="C3139" s="175"/>
      <c r="D3139" s="227"/>
      <c r="J3139" s="175"/>
    </row>
    <row r="3140" spans="3:10" x14ac:dyDescent="0.2">
      <c r="C3140" s="175"/>
      <c r="D3140" s="227"/>
      <c r="J3140" s="175"/>
    </row>
    <row r="3141" spans="3:10" x14ac:dyDescent="0.2">
      <c r="C3141" s="175"/>
      <c r="D3141" s="227"/>
      <c r="J3141" s="175"/>
    </row>
    <row r="3142" spans="3:10" x14ac:dyDescent="0.2">
      <c r="C3142" s="175"/>
      <c r="D3142" s="227"/>
      <c r="J3142" s="175"/>
    </row>
    <row r="3143" spans="3:10" x14ac:dyDescent="0.2">
      <c r="C3143" s="175"/>
      <c r="D3143" s="227"/>
      <c r="J3143" s="175"/>
    </row>
    <row r="3144" spans="3:10" x14ac:dyDescent="0.2">
      <c r="C3144" s="175"/>
      <c r="D3144" s="227"/>
      <c r="J3144" s="175"/>
    </row>
    <row r="3145" spans="3:10" x14ac:dyDescent="0.2">
      <c r="C3145" s="175"/>
      <c r="D3145" s="227"/>
      <c r="J3145" s="175"/>
    </row>
    <row r="3146" spans="3:10" x14ac:dyDescent="0.2">
      <c r="C3146" s="175"/>
      <c r="D3146" s="227"/>
      <c r="J3146" s="175"/>
    </row>
    <row r="3147" spans="3:10" x14ac:dyDescent="0.2">
      <c r="C3147" s="175"/>
      <c r="D3147" s="227"/>
      <c r="J3147" s="175"/>
    </row>
    <row r="3148" spans="3:10" x14ac:dyDescent="0.2">
      <c r="C3148" s="175"/>
      <c r="D3148" s="227"/>
      <c r="J3148" s="175"/>
    </row>
    <row r="3149" spans="3:10" x14ac:dyDescent="0.2">
      <c r="C3149" s="175"/>
      <c r="D3149" s="227"/>
      <c r="J3149" s="175"/>
    </row>
    <row r="3150" spans="3:10" x14ac:dyDescent="0.2">
      <c r="C3150" s="175"/>
      <c r="D3150" s="227"/>
      <c r="J3150" s="175"/>
    </row>
    <row r="3151" spans="3:10" x14ac:dyDescent="0.2">
      <c r="C3151" s="175"/>
      <c r="D3151" s="227"/>
      <c r="J3151" s="175"/>
    </row>
    <row r="3152" spans="3:10" x14ac:dyDescent="0.2">
      <c r="C3152" s="175"/>
      <c r="D3152" s="227"/>
      <c r="J3152" s="175"/>
    </row>
    <row r="3153" spans="3:10" x14ac:dyDescent="0.2">
      <c r="C3153" s="175"/>
      <c r="D3153" s="227"/>
      <c r="J3153" s="175"/>
    </row>
    <row r="3154" spans="3:10" x14ac:dyDescent="0.2">
      <c r="C3154" s="175"/>
      <c r="D3154" s="227"/>
      <c r="J3154" s="175"/>
    </row>
    <row r="3155" spans="3:10" x14ac:dyDescent="0.2">
      <c r="C3155" s="175"/>
      <c r="D3155" s="227"/>
      <c r="J3155" s="175"/>
    </row>
    <row r="3156" spans="3:10" x14ac:dyDescent="0.2">
      <c r="C3156" s="175"/>
      <c r="D3156" s="227"/>
      <c r="J3156" s="175"/>
    </row>
    <row r="3157" spans="3:10" x14ac:dyDescent="0.2">
      <c r="C3157" s="175"/>
      <c r="D3157" s="227"/>
      <c r="J3157" s="175"/>
    </row>
    <row r="3158" spans="3:10" x14ac:dyDescent="0.2">
      <c r="C3158" s="175"/>
      <c r="D3158" s="227"/>
      <c r="J3158" s="175"/>
    </row>
    <row r="3159" spans="3:10" x14ac:dyDescent="0.2">
      <c r="C3159" s="175"/>
      <c r="D3159" s="227"/>
      <c r="J3159" s="175"/>
    </row>
    <row r="3160" spans="3:10" x14ac:dyDescent="0.2">
      <c r="C3160" s="175"/>
      <c r="D3160" s="227"/>
      <c r="J3160" s="175"/>
    </row>
    <row r="3161" spans="3:10" x14ac:dyDescent="0.2">
      <c r="C3161" s="175"/>
      <c r="D3161" s="227"/>
      <c r="J3161" s="175"/>
    </row>
    <row r="3162" spans="3:10" x14ac:dyDescent="0.2">
      <c r="C3162" s="175"/>
      <c r="D3162" s="227"/>
      <c r="J3162" s="175"/>
    </row>
    <row r="3163" spans="3:10" x14ac:dyDescent="0.2">
      <c r="C3163" s="175"/>
      <c r="D3163" s="227"/>
      <c r="J3163" s="175"/>
    </row>
    <row r="3164" spans="3:10" x14ac:dyDescent="0.2">
      <c r="C3164" s="175"/>
      <c r="D3164" s="227"/>
      <c r="J3164" s="175"/>
    </row>
    <row r="3165" spans="3:10" x14ac:dyDescent="0.2">
      <c r="C3165" s="175"/>
      <c r="D3165" s="227"/>
      <c r="J3165" s="175"/>
    </row>
    <row r="3166" spans="3:10" x14ac:dyDescent="0.2">
      <c r="C3166" s="175"/>
      <c r="D3166" s="227"/>
      <c r="J3166" s="175"/>
    </row>
    <row r="3167" spans="3:10" x14ac:dyDescent="0.2">
      <c r="C3167" s="175"/>
      <c r="D3167" s="227"/>
      <c r="J3167" s="175"/>
    </row>
    <row r="3168" spans="3:10" x14ac:dyDescent="0.2">
      <c r="C3168" s="175"/>
      <c r="D3168" s="227"/>
      <c r="J3168" s="175"/>
    </row>
    <row r="3169" spans="3:10" x14ac:dyDescent="0.2">
      <c r="C3169" s="175"/>
      <c r="D3169" s="227"/>
      <c r="J3169" s="175"/>
    </row>
    <row r="3170" spans="3:10" x14ac:dyDescent="0.2">
      <c r="C3170" s="175"/>
      <c r="D3170" s="227"/>
      <c r="J3170" s="175"/>
    </row>
    <row r="3171" spans="3:10" x14ac:dyDescent="0.2">
      <c r="C3171" s="175"/>
      <c r="D3171" s="227"/>
      <c r="J3171" s="175"/>
    </row>
    <row r="3172" spans="3:10" x14ac:dyDescent="0.2">
      <c r="C3172" s="175"/>
      <c r="D3172" s="227"/>
      <c r="J3172" s="175"/>
    </row>
    <row r="3173" spans="3:10" x14ac:dyDescent="0.2">
      <c r="C3173" s="175"/>
      <c r="D3173" s="227"/>
      <c r="J3173" s="175"/>
    </row>
    <row r="3174" spans="3:10" x14ac:dyDescent="0.2">
      <c r="C3174" s="175"/>
      <c r="D3174" s="227"/>
      <c r="J3174" s="175"/>
    </row>
    <row r="3175" spans="3:10" x14ac:dyDescent="0.2">
      <c r="C3175" s="175"/>
      <c r="D3175" s="227"/>
      <c r="J3175" s="175"/>
    </row>
    <row r="3176" spans="3:10" x14ac:dyDescent="0.2">
      <c r="C3176" s="175"/>
      <c r="D3176" s="227"/>
      <c r="J3176" s="175"/>
    </row>
    <row r="3177" spans="3:10" x14ac:dyDescent="0.2">
      <c r="C3177" s="175"/>
      <c r="D3177" s="227"/>
      <c r="J3177" s="175"/>
    </row>
    <row r="3178" spans="3:10" x14ac:dyDescent="0.2">
      <c r="C3178" s="175"/>
      <c r="D3178" s="227"/>
      <c r="J3178" s="175"/>
    </row>
    <row r="3179" spans="3:10" x14ac:dyDescent="0.2">
      <c r="C3179" s="175"/>
      <c r="D3179" s="227"/>
      <c r="J3179" s="175"/>
    </row>
    <row r="3180" spans="3:10" x14ac:dyDescent="0.2">
      <c r="C3180" s="175"/>
      <c r="D3180" s="227"/>
      <c r="J3180" s="175"/>
    </row>
    <row r="3181" spans="3:10" x14ac:dyDescent="0.2">
      <c r="C3181" s="175"/>
      <c r="D3181" s="227"/>
      <c r="J3181" s="175"/>
    </row>
    <row r="3182" spans="3:10" x14ac:dyDescent="0.2">
      <c r="C3182" s="175"/>
      <c r="D3182" s="227"/>
      <c r="J3182" s="175"/>
    </row>
    <row r="3183" spans="3:10" x14ac:dyDescent="0.2">
      <c r="C3183" s="175"/>
      <c r="D3183" s="227"/>
      <c r="J3183" s="175"/>
    </row>
    <row r="3184" spans="3:10" x14ac:dyDescent="0.2">
      <c r="C3184" s="175"/>
      <c r="D3184" s="227"/>
      <c r="J3184" s="175"/>
    </row>
    <row r="3185" spans="3:10" x14ac:dyDescent="0.2">
      <c r="C3185" s="175"/>
      <c r="D3185" s="227"/>
      <c r="J3185" s="175"/>
    </row>
    <row r="3186" spans="3:10" x14ac:dyDescent="0.2">
      <c r="C3186" s="175"/>
      <c r="D3186" s="227"/>
      <c r="J3186" s="175"/>
    </row>
    <row r="3187" spans="3:10" x14ac:dyDescent="0.2">
      <c r="C3187" s="175"/>
      <c r="D3187" s="227"/>
      <c r="J3187" s="175"/>
    </row>
    <row r="3188" spans="3:10" x14ac:dyDescent="0.2">
      <c r="C3188" s="175"/>
      <c r="D3188" s="227"/>
      <c r="J3188" s="175"/>
    </row>
    <row r="3189" spans="3:10" x14ac:dyDescent="0.2">
      <c r="C3189" s="175"/>
      <c r="D3189" s="227"/>
      <c r="J3189" s="175"/>
    </row>
    <row r="3190" spans="3:10" x14ac:dyDescent="0.2">
      <c r="C3190" s="175"/>
      <c r="D3190" s="227"/>
      <c r="J3190" s="175"/>
    </row>
    <row r="3191" spans="3:10" x14ac:dyDescent="0.2">
      <c r="C3191" s="175"/>
      <c r="D3191" s="227"/>
      <c r="J3191" s="175"/>
    </row>
    <row r="3192" spans="3:10" x14ac:dyDescent="0.2">
      <c r="C3192" s="175"/>
      <c r="D3192" s="227"/>
      <c r="J3192" s="175"/>
    </row>
    <row r="3193" spans="3:10" x14ac:dyDescent="0.2">
      <c r="C3193" s="175"/>
      <c r="D3193" s="227"/>
      <c r="J3193" s="175"/>
    </row>
    <row r="3194" spans="3:10" x14ac:dyDescent="0.2">
      <c r="C3194" s="175"/>
      <c r="D3194" s="227"/>
      <c r="J3194" s="175"/>
    </row>
    <row r="3195" spans="3:10" x14ac:dyDescent="0.2">
      <c r="C3195" s="175"/>
      <c r="D3195" s="227"/>
      <c r="J3195" s="175"/>
    </row>
    <row r="3196" spans="3:10" x14ac:dyDescent="0.2">
      <c r="C3196" s="175"/>
      <c r="D3196" s="227"/>
      <c r="J3196" s="175"/>
    </row>
    <row r="3197" spans="3:10" x14ac:dyDescent="0.2">
      <c r="C3197" s="175"/>
      <c r="D3197" s="227"/>
      <c r="J3197" s="175"/>
    </row>
    <row r="3198" spans="3:10" x14ac:dyDescent="0.2">
      <c r="C3198" s="175"/>
      <c r="D3198" s="227"/>
      <c r="J3198" s="175"/>
    </row>
    <row r="3199" spans="3:10" x14ac:dyDescent="0.2">
      <c r="C3199" s="175"/>
      <c r="D3199" s="227"/>
      <c r="J3199" s="175"/>
    </row>
    <row r="3200" spans="3:10" x14ac:dyDescent="0.2">
      <c r="C3200" s="175"/>
      <c r="D3200" s="227"/>
      <c r="J3200" s="175"/>
    </row>
    <row r="3201" spans="3:10" x14ac:dyDescent="0.2">
      <c r="C3201" s="175"/>
      <c r="D3201" s="227"/>
      <c r="J3201" s="175"/>
    </row>
    <row r="3202" spans="3:10" x14ac:dyDescent="0.2">
      <c r="C3202" s="175"/>
      <c r="D3202" s="227"/>
      <c r="J3202" s="175"/>
    </row>
    <row r="3203" spans="3:10" x14ac:dyDescent="0.2">
      <c r="C3203" s="175"/>
      <c r="D3203" s="227"/>
      <c r="J3203" s="175"/>
    </row>
    <row r="3204" spans="3:10" x14ac:dyDescent="0.2">
      <c r="C3204" s="175"/>
      <c r="D3204" s="227"/>
      <c r="J3204" s="175"/>
    </row>
    <row r="3205" spans="3:10" x14ac:dyDescent="0.2">
      <c r="C3205" s="175"/>
      <c r="D3205" s="227"/>
      <c r="J3205" s="175"/>
    </row>
    <row r="3206" spans="3:10" x14ac:dyDescent="0.2">
      <c r="C3206" s="175"/>
      <c r="D3206" s="227"/>
      <c r="J3206" s="175"/>
    </row>
    <row r="3207" spans="3:10" x14ac:dyDescent="0.2">
      <c r="C3207" s="175"/>
      <c r="D3207" s="227"/>
      <c r="J3207" s="175"/>
    </row>
    <row r="3208" spans="3:10" x14ac:dyDescent="0.2">
      <c r="C3208" s="175"/>
      <c r="D3208" s="227"/>
      <c r="J3208" s="175"/>
    </row>
    <row r="3209" spans="3:10" x14ac:dyDescent="0.2">
      <c r="C3209" s="175"/>
      <c r="D3209" s="227"/>
      <c r="J3209" s="175"/>
    </row>
    <row r="3210" spans="3:10" x14ac:dyDescent="0.2">
      <c r="C3210" s="175"/>
      <c r="D3210" s="227"/>
      <c r="J3210" s="175"/>
    </row>
    <row r="3211" spans="3:10" x14ac:dyDescent="0.2">
      <c r="C3211" s="175"/>
      <c r="D3211" s="227"/>
      <c r="J3211" s="175"/>
    </row>
    <row r="3212" spans="3:10" x14ac:dyDescent="0.2">
      <c r="C3212" s="175"/>
      <c r="D3212" s="227"/>
      <c r="J3212" s="175"/>
    </row>
    <row r="3213" spans="3:10" x14ac:dyDescent="0.2">
      <c r="C3213" s="175"/>
      <c r="D3213" s="227"/>
      <c r="J3213" s="175"/>
    </row>
    <row r="3214" spans="3:10" x14ac:dyDescent="0.2">
      <c r="C3214" s="175"/>
      <c r="D3214" s="227"/>
      <c r="J3214" s="175"/>
    </row>
    <row r="3215" spans="3:10" x14ac:dyDescent="0.2">
      <c r="C3215" s="175"/>
      <c r="D3215" s="227"/>
      <c r="J3215" s="175"/>
    </row>
    <row r="3216" spans="3:10" x14ac:dyDescent="0.2">
      <c r="C3216" s="175"/>
      <c r="D3216" s="227"/>
      <c r="J3216" s="175"/>
    </row>
    <row r="3217" spans="3:10" x14ac:dyDescent="0.2">
      <c r="C3217" s="175"/>
      <c r="D3217" s="227"/>
      <c r="J3217" s="175"/>
    </row>
    <row r="3218" spans="3:10" x14ac:dyDescent="0.2">
      <c r="C3218" s="175"/>
      <c r="D3218" s="227"/>
      <c r="J3218" s="175"/>
    </row>
    <row r="3219" spans="3:10" x14ac:dyDescent="0.2">
      <c r="C3219" s="175"/>
      <c r="D3219" s="227"/>
      <c r="J3219" s="175"/>
    </row>
    <row r="3220" spans="3:10" x14ac:dyDescent="0.2">
      <c r="C3220" s="175"/>
      <c r="D3220" s="227"/>
      <c r="J3220" s="175"/>
    </row>
    <row r="3221" spans="3:10" x14ac:dyDescent="0.2">
      <c r="C3221" s="175"/>
      <c r="D3221" s="227"/>
      <c r="J3221" s="175"/>
    </row>
    <row r="3222" spans="3:10" x14ac:dyDescent="0.2">
      <c r="C3222" s="175"/>
      <c r="D3222" s="227"/>
      <c r="J3222" s="175"/>
    </row>
    <row r="3223" spans="3:10" x14ac:dyDescent="0.2">
      <c r="C3223" s="175"/>
      <c r="D3223" s="227"/>
      <c r="J3223" s="175"/>
    </row>
    <row r="3224" spans="3:10" x14ac:dyDescent="0.2">
      <c r="C3224" s="175"/>
      <c r="D3224" s="227"/>
      <c r="J3224" s="175"/>
    </row>
    <row r="3225" spans="3:10" x14ac:dyDescent="0.2">
      <c r="C3225" s="175"/>
      <c r="D3225" s="227"/>
      <c r="J3225" s="175"/>
    </row>
    <row r="3226" spans="3:10" x14ac:dyDescent="0.2">
      <c r="C3226" s="175"/>
      <c r="D3226" s="227"/>
      <c r="J3226" s="175"/>
    </row>
    <row r="3227" spans="3:10" x14ac:dyDescent="0.2">
      <c r="C3227" s="175"/>
      <c r="D3227" s="227"/>
      <c r="J3227" s="175"/>
    </row>
    <row r="3228" spans="3:10" x14ac:dyDescent="0.2">
      <c r="C3228" s="175"/>
      <c r="D3228" s="227"/>
      <c r="J3228" s="175"/>
    </row>
    <row r="3229" spans="3:10" x14ac:dyDescent="0.2">
      <c r="C3229" s="175"/>
      <c r="D3229" s="227"/>
      <c r="J3229" s="175"/>
    </row>
    <row r="3230" spans="3:10" x14ac:dyDescent="0.2">
      <c r="C3230" s="175"/>
      <c r="D3230" s="227"/>
      <c r="J3230" s="175"/>
    </row>
    <row r="3231" spans="3:10" x14ac:dyDescent="0.2">
      <c r="C3231" s="175"/>
      <c r="D3231" s="227"/>
      <c r="J3231" s="175"/>
    </row>
    <row r="3232" spans="3:10" x14ac:dyDescent="0.2">
      <c r="C3232" s="175"/>
      <c r="D3232" s="227"/>
      <c r="J3232" s="175"/>
    </row>
    <row r="3233" spans="3:10" x14ac:dyDescent="0.2">
      <c r="C3233" s="175"/>
      <c r="D3233" s="227"/>
      <c r="J3233" s="175"/>
    </row>
    <row r="3234" spans="3:10" x14ac:dyDescent="0.2">
      <c r="C3234" s="175"/>
      <c r="D3234" s="227"/>
      <c r="J3234" s="175"/>
    </row>
    <row r="3235" spans="3:10" x14ac:dyDescent="0.2">
      <c r="C3235" s="175"/>
      <c r="D3235" s="227"/>
      <c r="J3235" s="175"/>
    </row>
    <row r="3236" spans="3:10" x14ac:dyDescent="0.2">
      <c r="C3236" s="175"/>
      <c r="D3236" s="227"/>
      <c r="J3236" s="175"/>
    </row>
    <row r="3237" spans="3:10" x14ac:dyDescent="0.2">
      <c r="C3237" s="175"/>
      <c r="D3237" s="227"/>
      <c r="J3237" s="175"/>
    </row>
    <row r="3238" spans="3:10" x14ac:dyDescent="0.2">
      <c r="C3238" s="175"/>
      <c r="D3238" s="227"/>
      <c r="J3238" s="175"/>
    </row>
    <row r="3239" spans="3:10" x14ac:dyDescent="0.2">
      <c r="C3239" s="175"/>
      <c r="D3239" s="227"/>
      <c r="J3239" s="175"/>
    </row>
    <row r="3240" spans="3:10" x14ac:dyDescent="0.2">
      <c r="C3240" s="175"/>
      <c r="D3240" s="227"/>
      <c r="J3240" s="175"/>
    </row>
    <row r="3241" spans="3:10" x14ac:dyDescent="0.2">
      <c r="C3241" s="175"/>
      <c r="D3241" s="227"/>
      <c r="J3241" s="175"/>
    </row>
    <row r="3242" spans="3:10" x14ac:dyDescent="0.2">
      <c r="C3242" s="175"/>
      <c r="D3242" s="227"/>
      <c r="J3242" s="175"/>
    </row>
    <row r="3243" spans="3:10" x14ac:dyDescent="0.2">
      <c r="C3243" s="175"/>
      <c r="D3243" s="227"/>
      <c r="J3243" s="175"/>
    </row>
    <row r="3244" spans="3:10" x14ac:dyDescent="0.2">
      <c r="C3244" s="175"/>
      <c r="D3244" s="227"/>
      <c r="J3244" s="175"/>
    </row>
    <row r="3245" spans="3:10" x14ac:dyDescent="0.2">
      <c r="C3245" s="175"/>
      <c r="D3245" s="227"/>
      <c r="J3245" s="175"/>
    </row>
    <row r="3246" spans="3:10" x14ac:dyDescent="0.2">
      <c r="C3246" s="175"/>
      <c r="D3246" s="227"/>
      <c r="J3246" s="175"/>
    </row>
    <row r="3247" spans="3:10" x14ac:dyDescent="0.2">
      <c r="C3247" s="175"/>
      <c r="D3247" s="227"/>
      <c r="J3247" s="175"/>
    </row>
    <row r="3248" spans="3:10" x14ac:dyDescent="0.2">
      <c r="C3248" s="175"/>
      <c r="D3248" s="227"/>
      <c r="J3248" s="175"/>
    </row>
    <row r="3249" spans="3:10" x14ac:dyDescent="0.2">
      <c r="C3249" s="175"/>
      <c r="D3249" s="227"/>
      <c r="J3249" s="175"/>
    </row>
    <row r="3250" spans="3:10" x14ac:dyDescent="0.2">
      <c r="C3250" s="175"/>
      <c r="D3250" s="227"/>
      <c r="J3250" s="175"/>
    </row>
    <row r="3251" spans="3:10" x14ac:dyDescent="0.2">
      <c r="C3251" s="175"/>
      <c r="D3251" s="227"/>
      <c r="J3251" s="175"/>
    </row>
    <row r="3252" spans="3:10" x14ac:dyDescent="0.2">
      <c r="C3252" s="175"/>
      <c r="D3252" s="227"/>
      <c r="J3252" s="175"/>
    </row>
    <row r="3253" spans="3:10" x14ac:dyDescent="0.2">
      <c r="C3253" s="175"/>
      <c r="D3253" s="227"/>
      <c r="J3253" s="175"/>
    </row>
    <row r="3254" spans="3:10" x14ac:dyDescent="0.2">
      <c r="C3254" s="175"/>
      <c r="D3254" s="227"/>
      <c r="J3254" s="175"/>
    </row>
    <row r="3255" spans="3:10" x14ac:dyDescent="0.2">
      <c r="C3255" s="175"/>
      <c r="D3255" s="227"/>
      <c r="J3255" s="175"/>
    </row>
    <row r="3256" spans="3:10" x14ac:dyDescent="0.2">
      <c r="C3256" s="175"/>
      <c r="D3256" s="227"/>
      <c r="J3256" s="175"/>
    </row>
    <row r="3257" spans="3:10" x14ac:dyDescent="0.2">
      <c r="C3257" s="175"/>
      <c r="D3257" s="227"/>
      <c r="J3257" s="175"/>
    </row>
    <row r="3258" spans="3:10" x14ac:dyDescent="0.2">
      <c r="C3258" s="175"/>
      <c r="D3258" s="227"/>
      <c r="J3258" s="175"/>
    </row>
    <row r="3259" spans="3:10" x14ac:dyDescent="0.2">
      <c r="C3259" s="175"/>
      <c r="D3259" s="227"/>
      <c r="J3259" s="175"/>
    </row>
    <row r="3260" spans="3:10" x14ac:dyDescent="0.2">
      <c r="C3260" s="175"/>
      <c r="D3260" s="227"/>
      <c r="J3260" s="175"/>
    </row>
    <row r="3261" spans="3:10" x14ac:dyDescent="0.2">
      <c r="C3261" s="175"/>
      <c r="D3261" s="227"/>
      <c r="J3261" s="175"/>
    </row>
    <row r="3262" spans="3:10" x14ac:dyDescent="0.2">
      <c r="C3262" s="175"/>
      <c r="D3262" s="227"/>
      <c r="J3262" s="175"/>
    </row>
    <row r="3263" spans="3:10" x14ac:dyDescent="0.2">
      <c r="C3263" s="175"/>
      <c r="D3263" s="227"/>
      <c r="J3263" s="175"/>
    </row>
    <row r="3264" spans="3:10" x14ac:dyDescent="0.2">
      <c r="C3264" s="175"/>
      <c r="D3264" s="227"/>
      <c r="J3264" s="175"/>
    </row>
    <row r="3265" spans="3:10" x14ac:dyDescent="0.2">
      <c r="C3265" s="175"/>
      <c r="D3265" s="227"/>
      <c r="J3265" s="175"/>
    </row>
    <row r="3266" spans="3:10" x14ac:dyDescent="0.2">
      <c r="C3266" s="175"/>
      <c r="D3266" s="227"/>
      <c r="J3266" s="175"/>
    </row>
    <row r="3267" spans="3:10" x14ac:dyDescent="0.2">
      <c r="C3267" s="175"/>
      <c r="D3267" s="227"/>
      <c r="J3267" s="175"/>
    </row>
    <row r="3268" spans="3:10" x14ac:dyDescent="0.2">
      <c r="C3268" s="175"/>
      <c r="D3268" s="227"/>
      <c r="J3268" s="175"/>
    </row>
    <row r="3269" spans="3:10" x14ac:dyDescent="0.2">
      <c r="C3269" s="175"/>
      <c r="D3269" s="227"/>
      <c r="J3269" s="175"/>
    </row>
    <row r="3270" spans="3:10" x14ac:dyDescent="0.2">
      <c r="C3270" s="175"/>
      <c r="D3270" s="227"/>
      <c r="J3270" s="175"/>
    </row>
    <row r="3271" spans="3:10" x14ac:dyDescent="0.2">
      <c r="C3271" s="175"/>
      <c r="D3271" s="227"/>
      <c r="J3271" s="175"/>
    </row>
    <row r="3272" spans="3:10" x14ac:dyDescent="0.2">
      <c r="C3272" s="175"/>
      <c r="D3272" s="227"/>
      <c r="J3272" s="175"/>
    </row>
    <row r="3273" spans="3:10" x14ac:dyDescent="0.2">
      <c r="C3273" s="175"/>
      <c r="D3273" s="227"/>
      <c r="J3273" s="175"/>
    </row>
    <row r="3274" spans="3:10" x14ac:dyDescent="0.2">
      <c r="C3274" s="175"/>
      <c r="D3274" s="227"/>
      <c r="J3274" s="175"/>
    </row>
    <row r="3275" spans="3:10" x14ac:dyDescent="0.2">
      <c r="C3275" s="175"/>
      <c r="D3275" s="227"/>
      <c r="J3275" s="175"/>
    </row>
    <row r="3276" spans="3:10" x14ac:dyDescent="0.2">
      <c r="C3276" s="175"/>
      <c r="D3276" s="227"/>
      <c r="J3276" s="175"/>
    </row>
    <row r="3277" spans="3:10" x14ac:dyDescent="0.2">
      <c r="C3277" s="175"/>
      <c r="D3277" s="227"/>
      <c r="J3277" s="175"/>
    </row>
    <row r="3278" spans="3:10" x14ac:dyDescent="0.2">
      <c r="C3278" s="175"/>
      <c r="D3278" s="227"/>
      <c r="J3278" s="175"/>
    </row>
    <row r="3279" spans="3:10" x14ac:dyDescent="0.2">
      <c r="C3279" s="175"/>
      <c r="D3279" s="227"/>
      <c r="J3279" s="175"/>
    </row>
    <row r="3280" spans="3:10" x14ac:dyDescent="0.2">
      <c r="C3280" s="175"/>
      <c r="D3280" s="227"/>
      <c r="J3280" s="175"/>
    </row>
    <row r="3281" spans="3:10" x14ac:dyDescent="0.2">
      <c r="C3281" s="175"/>
      <c r="D3281" s="227"/>
      <c r="J3281" s="175"/>
    </row>
    <row r="3282" spans="3:10" x14ac:dyDescent="0.2">
      <c r="C3282" s="175"/>
      <c r="D3282" s="227"/>
      <c r="J3282" s="175"/>
    </row>
    <row r="3283" spans="3:10" x14ac:dyDescent="0.2">
      <c r="C3283" s="175"/>
      <c r="D3283" s="227"/>
      <c r="J3283" s="175"/>
    </row>
    <row r="3284" spans="3:10" x14ac:dyDescent="0.2">
      <c r="C3284" s="175"/>
      <c r="D3284" s="227"/>
      <c r="J3284" s="175"/>
    </row>
    <row r="3285" spans="3:10" x14ac:dyDescent="0.2">
      <c r="C3285" s="175"/>
      <c r="D3285" s="227"/>
      <c r="J3285" s="175"/>
    </row>
    <row r="3286" spans="3:10" x14ac:dyDescent="0.2">
      <c r="C3286" s="175"/>
      <c r="D3286" s="227"/>
      <c r="J3286" s="175"/>
    </row>
    <row r="3287" spans="3:10" x14ac:dyDescent="0.2">
      <c r="C3287" s="175"/>
      <c r="D3287" s="227"/>
      <c r="J3287" s="175"/>
    </row>
    <row r="3288" spans="3:10" x14ac:dyDescent="0.2">
      <c r="C3288" s="175"/>
      <c r="D3288" s="227"/>
      <c r="J3288" s="175"/>
    </row>
    <row r="3289" spans="3:10" x14ac:dyDescent="0.2">
      <c r="C3289" s="175"/>
      <c r="D3289" s="227"/>
      <c r="J3289" s="175"/>
    </row>
    <row r="3290" spans="3:10" x14ac:dyDescent="0.2">
      <c r="C3290" s="175"/>
      <c r="D3290" s="227"/>
      <c r="J3290" s="175"/>
    </row>
    <row r="3291" spans="3:10" x14ac:dyDescent="0.2">
      <c r="C3291" s="175"/>
      <c r="D3291" s="227"/>
      <c r="J3291" s="175"/>
    </row>
    <row r="3292" spans="3:10" x14ac:dyDescent="0.2">
      <c r="C3292" s="175"/>
      <c r="D3292" s="227"/>
      <c r="J3292" s="175"/>
    </row>
    <row r="3293" spans="3:10" x14ac:dyDescent="0.2">
      <c r="C3293" s="175"/>
      <c r="D3293" s="227"/>
      <c r="J3293" s="175"/>
    </row>
    <row r="3294" spans="3:10" x14ac:dyDescent="0.2">
      <c r="C3294" s="175"/>
      <c r="D3294" s="227"/>
      <c r="J3294" s="175"/>
    </row>
    <row r="3295" spans="3:10" x14ac:dyDescent="0.2">
      <c r="C3295" s="175"/>
      <c r="D3295" s="227"/>
      <c r="J3295" s="175"/>
    </row>
    <row r="3296" spans="3:10" x14ac:dyDescent="0.2">
      <c r="C3296" s="175"/>
      <c r="D3296" s="227"/>
      <c r="J3296" s="175"/>
    </row>
    <row r="3297" spans="3:10" x14ac:dyDescent="0.2">
      <c r="C3297" s="175"/>
      <c r="D3297" s="227"/>
      <c r="J3297" s="175"/>
    </row>
    <row r="3298" spans="3:10" x14ac:dyDescent="0.2">
      <c r="C3298" s="175"/>
      <c r="D3298" s="227"/>
      <c r="J3298" s="175"/>
    </row>
    <row r="3299" spans="3:10" x14ac:dyDescent="0.2">
      <c r="C3299" s="175"/>
      <c r="D3299" s="227"/>
      <c r="J3299" s="175"/>
    </row>
    <row r="3300" spans="3:10" x14ac:dyDescent="0.2">
      <c r="C3300" s="175"/>
      <c r="D3300" s="227"/>
      <c r="J3300" s="175"/>
    </row>
    <row r="3301" spans="3:10" x14ac:dyDescent="0.2">
      <c r="C3301" s="175"/>
      <c r="D3301" s="227"/>
      <c r="J3301" s="175"/>
    </row>
    <row r="3302" spans="3:10" x14ac:dyDescent="0.2">
      <c r="C3302" s="175"/>
      <c r="D3302" s="227"/>
      <c r="J3302" s="175"/>
    </row>
    <row r="3303" spans="3:10" x14ac:dyDescent="0.2">
      <c r="C3303" s="175"/>
      <c r="D3303" s="227"/>
      <c r="J3303" s="175"/>
    </row>
    <row r="3304" spans="3:10" x14ac:dyDescent="0.2">
      <c r="C3304" s="175"/>
      <c r="D3304" s="227"/>
      <c r="J3304" s="175"/>
    </row>
    <row r="3305" spans="3:10" x14ac:dyDescent="0.2">
      <c r="C3305" s="175"/>
      <c r="D3305" s="227"/>
      <c r="J3305" s="175"/>
    </row>
    <row r="3306" spans="3:10" x14ac:dyDescent="0.2">
      <c r="C3306" s="175"/>
      <c r="D3306" s="227"/>
      <c r="J3306" s="175"/>
    </row>
    <row r="3307" spans="3:10" x14ac:dyDescent="0.2">
      <c r="C3307" s="175"/>
      <c r="D3307" s="227"/>
      <c r="J3307" s="175"/>
    </row>
    <row r="3308" spans="3:10" x14ac:dyDescent="0.2">
      <c r="C3308" s="175"/>
      <c r="D3308" s="227"/>
      <c r="J3308" s="175"/>
    </row>
    <row r="3309" spans="3:10" x14ac:dyDescent="0.2">
      <c r="C3309" s="175"/>
      <c r="D3309" s="227"/>
      <c r="J3309" s="175"/>
    </row>
    <row r="3310" spans="3:10" x14ac:dyDescent="0.2">
      <c r="C3310" s="175"/>
      <c r="D3310" s="227"/>
      <c r="J3310" s="175"/>
    </row>
    <row r="3311" spans="3:10" x14ac:dyDescent="0.2">
      <c r="C3311" s="175"/>
      <c r="D3311" s="227"/>
      <c r="J3311" s="175"/>
    </row>
    <row r="3312" spans="3:10" x14ac:dyDescent="0.2">
      <c r="C3312" s="175"/>
      <c r="D3312" s="227"/>
      <c r="J3312" s="175"/>
    </row>
    <row r="3313" spans="3:10" x14ac:dyDescent="0.2">
      <c r="C3313" s="175"/>
      <c r="D3313" s="227"/>
      <c r="J3313" s="175"/>
    </row>
    <row r="3314" spans="3:10" x14ac:dyDescent="0.2">
      <c r="C3314" s="175"/>
      <c r="D3314" s="227"/>
      <c r="J3314" s="175"/>
    </row>
    <row r="3315" spans="3:10" x14ac:dyDescent="0.2">
      <c r="C3315" s="175"/>
      <c r="D3315" s="227"/>
      <c r="J3315" s="175"/>
    </row>
    <row r="3316" spans="3:10" x14ac:dyDescent="0.2">
      <c r="C3316" s="175"/>
      <c r="D3316" s="227"/>
      <c r="J3316" s="175"/>
    </row>
    <row r="3317" spans="3:10" x14ac:dyDescent="0.2">
      <c r="C3317" s="175"/>
      <c r="D3317" s="227"/>
      <c r="J3317" s="175"/>
    </row>
    <row r="3318" spans="3:10" x14ac:dyDescent="0.2">
      <c r="C3318" s="175"/>
      <c r="D3318" s="227"/>
      <c r="J3318" s="175"/>
    </row>
    <row r="3319" spans="3:10" x14ac:dyDescent="0.2">
      <c r="C3319" s="175"/>
      <c r="D3319" s="227"/>
      <c r="J3319" s="175"/>
    </row>
    <row r="3320" spans="3:10" x14ac:dyDescent="0.2">
      <c r="C3320" s="175"/>
      <c r="D3320" s="227"/>
      <c r="J3320" s="175"/>
    </row>
    <row r="3321" spans="3:10" x14ac:dyDescent="0.2">
      <c r="C3321" s="175"/>
      <c r="D3321" s="227"/>
      <c r="J3321" s="175"/>
    </row>
    <row r="3322" spans="3:10" x14ac:dyDescent="0.2">
      <c r="C3322" s="175"/>
      <c r="D3322" s="227"/>
      <c r="J3322" s="175"/>
    </row>
    <row r="3323" spans="3:10" x14ac:dyDescent="0.2">
      <c r="C3323" s="175"/>
      <c r="D3323" s="227"/>
      <c r="J3323" s="175"/>
    </row>
    <row r="3324" spans="3:10" x14ac:dyDescent="0.2">
      <c r="C3324" s="175"/>
      <c r="D3324" s="227"/>
      <c r="J3324" s="175"/>
    </row>
    <row r="3325" spans="3:10" x14ac:dyDescent="0.2">
      <c r="C3325" s="175"/>
      <c r="D3325" s="227"/>
      <c r="J3325" s="175"/>
    </row>
    <row r="3326" spans="3:10" x14ac:dyDescent="0.2">
      <c r="C3326" s="175"/>
      <c r="D3326" s="227"/>
      <c r="J3326" s="175"/>
    </row>
    <row r="3327" spans="3:10" x14ac:dyDescent="0.2">
      <c r="C3327" s="175"/>
      <c r="D3327" s="227"/>
      <c r="J3327" s="175"/>
    </row>
    <row r="3328" spans="3:10" x14ac:dyDescent="0.2">
      <c r="C3328" s="175"/>
      <c r="D3328" s="227"/>
      <c r="J3328" s="175"/>
    </row>
    <row r="3329" spans="3:10" x14ac:dyDescent="0.2">
      <c r="C3329" s="175"/>
      <c r="D3329" s="227"/>
      <c r="J3329" s="175"/>
    </row>
    <row r="3330" spans="3:10" x14ac:dyDescent="0.2">
      <c r="C3330" s="175"/>
      <c r="D3330" s="227"/>
      <c r="J3330" s="175"/>
    </row>
    <row r="3331" spans="3:10" x14ac:dyDescent="0.2">
      <c r="C3331" s="175"/>
      <c r="D3331" s="227"/>
      <c r="J3331" s="175"/>
    </row>
    <row r="3332" spans="3:10" x14ac:dyDescent="0.2">
      <c r="C3332" s="175"/>
      <c r="D3332" s="227"/>
      <c r="J3332" s="175"/>
    </row>
    <row r="3333" spans="3:10" x14ac:dyDescent="0.2">
      <c r="C3333" s="175"/>
      <c r="D3333" s="227"/>
      <c r="J3333" s="175"/>
    </row>
    <row r="3334" spans="3:10" x14ac:dyDescent="0.2">
      <c r="C3334" s="175"/>
      <c r="D3334" s="227"/>
      <c r="J3334" s="175"/>
    </row>
    <row r="3335" spans="3:10" x14ac:dyDescent="0.2">
      <c r="C3335" s="175"/>
      <c r="D3335" s="227"/>
      <c r="J3335" s="175"/>
    </row>
    <row r="3336" spans="3:10" x14ac:dyDescent="0.2">
      <c r="C3336" s="175"/>
      <c r="D3336" s="227"/>
      <c r="J3336" s="175"/>
    </row>
    <row r="3337" spans="3:10" x14ac:dyDescent="0.2">
      <c r="C3337" s="175"/>
      <c r="D3337" s="227"/>
      <c r="J3337" s="175"/>
    </row>
    <row r="3338" spans="3:10" x14ac:dyDescent="0.2">
      <c r="C3338" s="175"/>
      <c r="D3338" s="227"/>
      <c r="J3338" s="175"/>
    </row>
    <row r="3339" spans="3:10" x14ac:dyDescent="0.2">
      <c r="C3339" s="175"/>
      <c r="D3339" s="227"/>
      <c r="J3339" s="175"/>
    </row>
    <row r="3340" spans="3:10" x14ac:dyDescent="0.2">
      <c r="C3340" s="175"/>
      <c r="D3340" s="227"/>
      <c r="J3340" s="175"/>
    </row>
    <row r="3341" spans="3:10" x14ac:dyDescent="0.2">
      <c r="C3341" s="175"/>
      <c r="D3341" s="227"/>
      <c r="J3341" s="175"/>
    </row>
    <row r="3342" spans="3:10" x14ac:dyDescent="0.2">
      <c r="C3342" s="175"/>
      <c r="D3342" s="227"/>
      <c r="J3342" s="175"/>
    </row>
    <row r="3343" spans="3:10" x14ac:dyDescent="0.2">
      <c r="C3343" s="175"/>
      <c r="D3343" s="227"/>
      <c r="J3343" s="175"/>
    </row>
    <row r="3344" spans="3:10" x14ac:dyDescent="0.2">
      <c r="C3344" s="175"/>
      <c r="D3344" s="227"/>
      <c r="J3344" s="175"/>
    </row>
    <row r="3345" spans="3:10" x14ac:dyDescent="0.2">
      <c r="C3345" s="175"/>
      <c r="D3345" s="227"/>
      <c r="J3345" s="175"/>
    </row>
    <row r="3346" spans="3:10" x14ac:dyDescent="0.2">
      <c r="C3346" s="175"/>
      <c r="D3346" s="227"/>
      <c r="J3346" s="175"/>
    </row>
    <row r="3347" spans="3:10" x14ac:dyDescent="0.2">
      <c r="C3347" s="175"/>
      <c r="D3347" s="227"/>
      <c r="J3347" s="175"/>
    </row>
    <row r="3348" spans="3:10" x14ac:dyDescent="0.2">
      <c r="C3348" s="175"/>
      <c r="D3348" s="227"/>
      <c r="J3348" s="175"/>
    </row>
    <row r="3349" spans="3:10" x14ac:dyDescent="0.2">
      <c r="C3349" s="175"/>
      <c r="D3349" s="227"/>
      <c r="J3349" s="175"/>
    </row>
    <row r="3350" spans="3:10" x14ac:dyDescent="0.2">
      <c r="C3350" s="175"/>
      <c r="D3350" s="227"/>
      <c r="J3350" s="175"/>
    </row>
    <row r="3351" spans="3:10" x14ac:dyDescent="0.2">
      <c r="C3351" s="175"/>
      <c r="D3351" s="227"/>
      <c r="J3351" s="175"/>
    </row>
    <row r="3352" spans="3:10" x14ac:dyDescent="0.2">
      <c r="C3352" s="175"/>
      <c r="D3352" s="227"/>
      <c r="J3352" s="175"/>
    </row>
    <row r="3353" spans="3:10" x14ac:dyDescent="0.2">
      <c r="C3353" s="175"/>
      <c r="D3353" s="227"/>
      <c r="J3353" s="175"/>
    </row>
    <row r="3354" spans="3:10" x14ac:dyDescent="0.2">
      <c r="C3354" s="175"/>
      <c r="D3354" s="227"/>
      <c r="J3354" s="175"/>
    </row>
    <row r="3355" spans="3:10" x14ac:dyDescent="0.2">
      <c r="C3355" s="175"/>
      <c r="D3355" s="227"/>
      <c r="J3355" s="175"/>
    </row>
    <row r="3356" spans="3:10" x14ac:dyDescent="0.2">
      <c r="C3356" s="175"/>
      <c r="D3356" s="227"/>
      <c r="J3356" s="175"/>
    </row>
    <row r="3357" spans="3:10" x14ac:dyDescent="0.2">
      <c r="C3357" s="175"/>
      <c r="D3357" s="227"/>
      <c r="J3357" s="175"/>
    </row>
    <row r="3358" spans="3:10" x14ac:dyDescent="0.2">
      <c r="C3358" s="175"/>
      <c r="D3358" s="227"/>
      <c r="J3358" s="175"/>
    </row>
    <row r="3359" spans="3:10" x14ac:dyDescent="0.2">
      <c r="C3359" s="175"/>
      <c r="D3359" s="227"/>
      <c r="J3359" s="175"/>
    </row>
    <row r="3360" spans="3:10" x14ac:dyDescent="0.2">
      <c r="C3360" s="175"/>
      <c r="D3360" s="227"/>
      <c r="J3360" s="175"/>
    </row>
    <row r="3361" spans="3:10" x14ac:dyDescent="0.2">
      <c r="C3361" s="175"/>
      <c r="D3361" s="227"/>
      <c r="J3361" s="175"/>
    </row>
    <row r="3362" spans="3:10" x14ac:dyDescent="0.2">
      <c r="C3362" s="175"/>
      <c r="D3362" s="227"/>
      <c r="J3362" s="175"/>
    </row>
    <row r="3363" spans="3:10" x14ac:dyDescent="0.2">
      <c r="C3363" s="175"/>
      <c r="D3363" s="227"/>
      <c r="J3363" s="175"/>
    </row>
    <row r="3364" spans="3:10" x14ac:dyDescent="0.2">
      <c r="C3364" s="175"/>
      <c r="D3364" s="227"/>
      <c r="J3364" s="175"/>
    </row>
    <row r="3365" spans="3:10" x14ac:dyDescent="0.2">
      <c r="C3365" s="175"/>
      <c r="D3365" s="227"/>
      <c r="J3365" s="175"/>
    </row>
    <row r="3366" spans="3:10" x14ac:dyDescent="0.2">
      <c r="C3366" s="175"/>
      <c r="D3366" s="227"/>
      <c r="J3366" s="175"/>
    </row>
    <row r="3367" spans="3:10" x14ac:dyDescent="0.2">
      <c r="C3367" s="175"/>
      <c r="D3367" s="227"/>
      <c r="J3367" s="175"/>
    </row>
    <row r="3368" spans="3:10" x14ac:dyDescent="0.2">
      <c r="C3368" s="175"/>
      <c r="D3368" s="227"/>
      <c r="J3368" s="175"/>
    </row>
    <row r="3369" spans="3:10" x14ac:dyDescent="0.2">
      <c r="C3369" s="175"/>
      <c r="D3369" s="227"/>
      <c r="J3369" s="175"/>
    </row>
    <row r="3370" spans="3:10" x14ac:dyDescent="0.2">
      <c r="C3370" s="175"/>
      <c r="D3370" s="227"/>
      <c r="J3370" s="175"/>
    </row>
    <row r="3371" spans="3:10" x14ac:dyDescent="0.2">
      <c r="C3371" s="175"/>
      <c r="D3371" s="227"/>
      <c r="J3371" s="175"/>
    </row>
    <row r="3372" spans="3:10" x14ac:dyDescent="0.2">
      <c r="C3372" s="175"/>
      <c r="D3372" s="227"/>
      <c r="J3372" s="175"/>
    </row>
    <row r="3373" spans="3:10" x14ac:dyDescent="0.2">
      <c r="C3373" s="175"/>
      <c r="D3373" s="227"/>
      <c r="J3373" s="175"/>
    </row>
    <row r="3374" spans="3:10" x14ac:dyDescent="0.2">
      <c r="C3374" s="175"/>
      <c r="D3374" s="227"/>
      <c r="J3374" s="175"/>
    </row>
    <row r="3375" spans="3:10" x14ac:dyDescent="0.2">
      <c r="C3375" s="175"/>
      <c r="D3375" s="227"/>
      <c r="J3375" s="175"/>
    </row>
    <row r="3376" spans="3:10" x14ac:dyDescent="0.2">
      <c r="C3376" s="175"/>
      <c r="D3376" s="227"/>
      <c r="J3376" s="175"/>
    </row>
    <row r="3377" spans="3:10" x14ac:dyDescent="0.2">
      <c r="C3377" s="175"/>
      <c r="D3377" s="227"/>
      <c r="J3377" s="175"/>
    </row>
    <row r="3378" spans="3:10" x14ac:dyDescent="0.2">
      <c r="C3378" s="175"/>
      <c r="D3378" s="227"/>
      <c r="J3378" s="175"/>
    </row>
    <row r="3379" spans="3:10" x14ac:dyDescent="0.2">
      <c r="C3379" s="175"/>
      <c r="D3379" s="227"/>
      <c r="J3379" s="175"/>
    </row>
    <row r="3380" spans="3:10" x14ac:dyDescent="0.2">
      <c r="C3380" s="175"/>
      <c r="D3380" s="227"/>
      <c r="J3380" s="175"/>
    </row>
    <row r="3381" spans="3:10" x14ac:dyDescent="0.2">
      <c r="C3381" s="175"/>
      <c r="D3381" s="227"/>
      <c r="J3381" s="175"/>
    </row>
    <row r="3382" spans="3:10" x14ac:dyDescent="0.2">
      <c r="C3382" s="175"/>
      <c r="D3382" s="227"/>
      <c r="J3382" s="175"/>
    </row>
    <row r="3383" spans="3:10" x14ac:dyDescent="0.2">
      <c r="C3383" s="175"/>
      <c r="D3383" s="227"/>
      <c r="J3383" s="175"/>
    </row>
    <row r="3384" spans="3:10" x14ac:dyDescent="0.2">
      <c r="C3384" s="175"/>
      <c r="D3384" s="227"/>
      <c r="J3384" s="175"/>
    </row>
    <row r="3385" spans="3:10" x14ac:dyDescent="0.2">
      <c r="C3385" s="175"/>
      <c r="D3385" s="227"/>
      <c r="J3385" s="175"/>
    </row>
    <row r="3386" spans="3:10" x14ac:dyDescent="0.2">
      <c r="C3386" s="175"/>
      <c r="D3386" s="227"/>
      <c r="J3386" s="175"/>
    </row>
    <row r="3387" spans="3:10" x14ac:dyDescent="0.2">
      <c r="C3387" s="175"/>
      <c r="D3387" s="227"/>
      <c r="J3387" s="175"/>
    </row>
    <row r="3388" spans="3:10" x14ac:dyDescent="0.2">
      <c r="C3388" s="175"/>
      <c r="D3388" s="227"/>
      <c r="J3388" s="175"/>
    </row>
    <row r="3389" spans="3:10" x14ac:dyDescent="0.2">
      <c r="C3389" s="175"/>
      <c r="D3389" s="227"/>
      <c r="J3389" s="175"/>
    </row>
    <row r="3390" spans="3:10" x14ac:dyDescent="0.2">
      <c r="C3390" s="175"/>
      <c r="D3390" s="227"/>
      <c r="J3390" s="175"/>
    </row>
    <row r="3391" spans="3:10" x14ac:dyDescent="0.2">
      <c r="C3391" s="175"/>
      <c r="D3391" s="227"/>
      <c r="J3391" s="175"/>
    </row>
    <row r="3392" spans="3:10" x14ac:dyDescent="0.2">
      <c r="C3392" s="175"/>
      <c r="D3392" s="227"/>
      <c r="J3392" s="175"/>
    </row>
    <row r="3393" spans="3:10" x14ac:dyDescent="0.2">
      <c r="C3393" s="175"/>
      <c r="D3393" s="227"/>
      <c r="J3393" s="175"/>
    </row>
    <row r="3394" spans="3:10" x14ac:dyDescent="0.2">
      <c r="C3394" s="175"/>
      <c r="D3394" s="227"/>
      <c r="J3394" s="175"/>
    </row>
    <row r="3395" spans="3:10" x14ac:dyDescent="0.2">
      <c r="C3395" s="175"/>
      <c r="D3395" s="227"/>
      <c r="J3395" s="175"/>
    </row>
    <row r="3396" spans="3:10" x14ac:dyDescent="0.2">
      <c r="C3396" s="175"/>
      <c r="D3396" s="227"/>
      <c r="J3396" s="175"/>
    </row>
    <row r="3397" spans="3:10" x14ac:dyDescent="0.2">
      <c r="C3397" s="175"/>
      <c r="D3397" s="227"/>
      <c r="J3397" s="175"/>
    </row>
    <row r="3398" spans="3:10" x14ac:dyDescent="0.2">
      <c r="C3398" s="175"/>
      <c r="D3398" s="227"/>
      <c r="J3398" s="175"/>
    </row>
    <row r="3399" spans="3:10" x14ac:dyDescent="0.2">
      <c r="C3399" s="175"/>
      <c r="D3399" s="227"/>
      <c r="J3399" s="175"/>
    </row>
    <row r="3400" spans="3:10" x14ac:dyDescent="0.2">
      <c r="C3400" s="175"/>
      <c r="D3400" s="227"/>
      <c r="J3400" s="175"/>
    </row>
    <row r="3401" spans="3:10" x14ac:dyDescent="0.2">
      <c r="C3401" s="175"/>
      <c r="D3401" s="227"/>
      <c r="J3401" s="175"/>
    </row>
    <row r="3402" spans="3:10" x14ac:dyDescent="0.2">
      <c r="C3402" s="175"/>
      <c r="D3402" s="227"/>
      <c r="J3402" s="175"/>
    </row>
    <row r="3403" spans="3:10" x14ac:dyDescent="0.2">
      <c r="C3403" s="175"/>
      <c r="D3403" s="227"/>
      <c r="J3403" s="175"/>
    </row>
    <row r="3404" spans="3:10" x14ac:dyDescent="0.2">
      <c r="C3404" s="175"/>
      <c r="D3404" s="227"/>
      <c r="J3404" s="175"/>
    </row>
    <row r="3405" spans="3:10" x14ac:dyDescent="0.2">
      <c r="C3405" s="175"/>
      <c r="D3405" s="227"/>
      <c r="J3405" s="175"/>
    </row>
    <row r="3406" spans="3:10" x14ac:dyDescent="0.2">
      <c r="C3406" s="175"/>
      <c r="D3406" s="227"/>
      <c r="J3406" s="175"/>
    </row>
    <row r="3407" spans="3:10" x14ac:dyDescent="0.2">
      <c r="C3407" s="175"/>
      <c r="D3407" s="227"/>
      <c r="J3407" s="175"/>
    </row>
    <row r="3408" spans="3:10" x14ac:dyDescent="0.2">
      <c r="C3408" s="175"/>
      <c r="D3408" s="227"/>
      <c r="J3408" s="175"/>
    </row>
    <row r="3409" spans="3:10" x14ac:dyDescent="0.2">
      <c r="C3409" s="175"/>
      <c r="D3409" s="227"/>
      <c r="J3409" s="175"/>
    </row>
    <row r="3410" spans="3:10" x14ac:dyDescent="0.2">
      <c r="C3410" s="175"/>
      <c r="D3410" s="227"/>
      <c r="J3410" s="175"/>
    </row>
    <row r="3411" spans="3:10" x14ac:dyDescent="0.2">
      <c r="C3411" s="175"/>
      <c r="D3411" s="227"/>
      <c r="J3411" s="175"/>
    </row>
    <row r="3412" spans="3:10" x14ac:dyDescent="0.2">
      <c r="C3412" s="175"/>
      <c r="D3412" s="227"/>
      <c r="J3412" s="175"/>
    </row>
    <row r="3413" spans="3:10" x14ac:dyDescent="0.2">
      <c r="C3413" s="175"/>
      <c r="D3413" s="227"/>
      <c r="J3413" s="175"/>
    </row>
    <row r="3414" spans="3:10" x14ac:dyDescent="0.2">
      <c r="C3414" s="175"/>
      <c r="D3414" s="227"/>
      <c r="J3414" s="175"/>
    </row>
    <row r="3415" spans="3:10" x14ac:dyDescent="0.2">
      <c r="C3415" s="175"/>
      <c r="D3415" s="227"/>
      <c r="J3415" s="175"/>
    </row>
    <row r="3416" spans="3:10" x14ac:dyDescent="0.2">
      <c r="C3416" s="175"/>
      <c r="D3416" s="227"/>
      <c r="J3416" s="175"/>
    </row>
    <row r="3417" spans="3:10" x14ac:dyDescent="0.2">
      <c r="C3417" s="175"/>
      <c r="D3417" s="227"/>
      <c r="J3417" s="175"/>
    </row>
    <row r="3418" spans="3:10" x14ac:dyDescent="0.2">
      <c r="C3418" s="175"/>
      <c r="D3418" s="227"/>
      <c r="J3418" s="175"/>
    </row>
    <row r="3419" spans="3:10" x14ac:dyDescent="0.2">
      <c r="C3419" s="175"/>
      <c r="D3419" s="227"/>
      <c r="J3419" s="175"/>
    </row>
    <row r="3420" spans="3:10" x14ac:dyDescent="0.2">
      <c r="C3420" s="175"/>
      <c r="D3420" s="227"/>
      <c r="J3420" s="175"/>
    </row>
    <row r="3421" spans="3:10" x14ac:dyDescent="0.2">
      <c r="C3421" s="175"/>
      <c r="D3421" s="227"/>
      <c r="J3421" s="175"/>
    </row>
    <row r="3422" spans="3:10" x14ac:dyDescent="0.2">
      <c r="C3422" s="175"/>
      <c r="D3422" s="227"/>
      <c r="J3422" s="175"/>
    </row>
    <row r="3423" spans="3:10" x14ac:dyDescent="0.2">
      <c r="C3423" s="175"/>
      <c r="D3423" s="227"/>
      <c r="J3423" s="175"/>
    </row>
    <row r="3424" spans="3:10" x14ac:dyDescent="0.2">
      <c r="C3424" s="175"/>
      <c r="D3424" s="227"/>
      <c r="J3424" s="175"/>
    </row>
    <row r="3425" spans="3:10" x14ac:dyDescent="0.2">
      <c r="C3425" s="175"/>
      <c r="D3425" s="227"/>
      <c r="J3425" s="175"/>
    </row>
    <row r="3426" spans="3:10" x14ac:dyDescent="0.2">
      <c r="C3426" s="175"/>
      <c r="D3426" s="227"/>
      <c r="J3426" s="175"/>
    </row>
    <row r="3427" spans="3:10" x14ac:dyDescent="0.2">
      <c r="C3427" s="175"/>
      <c r="D3427" s="227"/>
      <c r="J3427" s="175"/>
    </row>
    <row r="3428" spans="3:10" x14ac:dyDescent="0.2">
      <c r="C3428" s="175"/>
      <c r="D3428" s="227"/>
      <c r="J3428" s="175"/>
    </row>
    <row r="3429" spans="3:10" x14ac:dyDescent="0.2">
      <c r="C3429" s="175"/>
      <c r="D3429" s="227"/>
      <c r="J3429" s="175"/>
    </row>
    <row r="3430" spans="3:10" x14ac:dyDescent="0.2">
      <c r="C3430" s="175"/>
      <c r="D3430" s="227"/>
      <c r="J3430" s="175"/>
    </row>
    <row r="3431" spans="3:10" x14ac:dyDescent="0.2">
      <c r="C3431" s="175"/>
      <c r="D3431" s="227"/>
      <c r="J3431" s="175"/>
    </row>
    <row r="3432" spans="3:10" x14ac:dyDescent="0.2">
      <c r="C3432" s="175"/>
      <c r="D3432" s="227"/>
      <c r="J3432" s="175"/>
    </row>
    <row r="3433" spans="3:10" x14ac:dyDescent="0.2">
      <c r="C3433" s="175"/>
      <c r="D3433" s="227"/>
      <c r="J3433" s="175"/>
    </row>
    <row r="3434" spans="3:10" x14ac:dyDescent="0.2">
      <c r="C3434" s="175"/>
      <c r="D3434" s="227"/>
      <c r="J3434" s="175"/>
    </row>
    <row r="3435" spans="3:10" x14ac:dyDescent="0.2">
      <c r="C3435" s="175"/>
      <c r="D3435" s="227"/>
      <c r="J3435" s="175"/>
    </row>
    <row r="3436" spans="3:10" x14ac:dyDescent="0.2">
      <c r="C3436" s="175"/>
      <c r="D3436" s="227"/>
      <c r="J3436" s="175"/>
    </row>
    <row r="3437" spans="3:10" x14ac:dyDescent="0.2">
      <c r="C3437" s="175"/>
      <c r="D3437" s="227"/>
      <c r="J3437" s="175"/>
    </row>
    <row r="3438" spans="3:10" x14ac:dyDescent="0.2">
      <c r="C3438" s="175"/>
      <c r="D3438" s="227"/>
      <c r="J3438" s="175"/>
    </row>
    <row r="3439" spans="3:10" x14ac:dyDescent="0.2">
      <c r="C3439" s="175"/>
      <c r="D3439" s="227"/>
      <c r="J3439" s="175"/>
    </row>
    <row r="3440" spans="3:10" x14ac:dyDescent="0.2">
      <c r="C3440" s="175"/>
      <c r="D3440" s="227"/>
      <c r="J3440" s="175"/>
    </row>
    <row r="3441" spans="3:10" x14ac:dyDescent="0.2">
      <c r="C3441" s="175"/>
      <c r="D3441" s="227"/>
      <c r="J3441" s="175"/>
    </row>
    <row r="3442" spans="3:10" x14ac:dyDescent="0.2">
      <c r="C3442" s="175"/>
      <c r="D3442" s="227"/>
      <c r="J3442" s="175"/>
    </row>
    <row r="3443" spans="3:10" x14ac:dyDescent="0.2">
      <c r="C3443" s="175"/>
      <c r="D3443" s="227"/>
      <c r="J3443" s="175"/>
    </row>
    <row r="3444" spans="3:10" x14ac:dyDescent="0.2">
      <c r="C3444" s="175"/>
      <c r="D3444" s="227"/>
      <c r="J3444" s="175"/>
    </row>
    <row r="3445" spans="3:10" x14ac:dyDescent="0.2">
      <c r="C3445" s="175"/>
      <c r="D3445" s="227"/>
      <c r="J3445" s="175"/>
    </row>
    <row r="3446" spans="3:10" x14ac:dyDescent="0.2">
      <c r="C3446" s="175"/>
      <c r="D3446" s="227"/>
      <c r="J3446" s="175"/>
    </row>
    <row r="3447" spans="3:10" x14ac:dyDescent="0.2">
      <c r="C3447" s="175"/>
      <c r="D3447" s="227"/>
      <c r="J3447" s="175"/>
    </row>
    <row r="3448" spans="3:10" x14ac:dyDescent="0.2">
      <c r="C3448" s="175"/>
      <c r="D3448" s="227"/>
      <c r="J3448" s="175"/>
    </row>
    <row r="3449" spans="3:10" x14ac:dyDescent="0.2">
      <c r="C3449" s="175"/>
      <c r="D3449" s="227"/>
      <c r="J3449" s="175"/>
    </row>
    <row r="3450" spans="3:10" x14ac:dyDescent="0.2">
      <c r="C3450" s="175"/>
      <c r="D3450" s="227"/>
      <c r="J3450" s="175"/>
    </row>
    <row r="3451" spans="3:10" x14ac:dyDescent="0.2">
      <c r="C3451" s="175"/>
      <c r="D3451" s="227"/>
      <c r="J3451" s="175"/>
    </row>
    <row r="3452" spans="3:10" x14ac:dyDescent="0.2">
      <c r="C3452" s="175"/>
      <c r="D3452" s="227"/>
      <c r="J3452" s="175"/>
    </row>
    <row r="3453" spans="3:10" x14ac:dyDescent="0.2">
      <c r="C3453" s="175"/>
      <c r="D3453" s="227"/>
      <c r="J3453" s="175"/>
    </row>
    <row r="3454" spans="3:10" x14ac:dyDescent="0.2">
      <c r="C3454" s="175"/>
      <c r="D3454" s="227"/>
      <c r="J3454" s="175"/>
    </row>
    <row r="3455" spans="3:10" x14ac:dyDescent="0.2">
      <c r="C3455" s="175"/>
      <c r="D3455" s="227"/>
      <c r="J3455" s="175"/>
    </row>
    <row r="3456" spans="3:10" x14ac:dyDescent="0.2">
      <c r="C3456" s="175"/>
      <c r="D3456" s="227"/>
      <c r="J3456" s="175"/>
    </row>
    <row r="3457" spans="3:10" x14ac:dyDescent="0.2">
      <c r="C3457" s="175"/>
      <c r="D3457" s="227"/>
      <c r="J3457" s="175"/>
    </row>
    <row r="3458" spans="3:10" x14ac:dyDescent="0.2">
      <c r="C3458" s="175"/>
      <c r="D3458" s="227"/>
      <c r="J3458" s="175"/>
    </row>
    <row r="3459" spans="3:10" x14ac:dyDescent="0.2">
      <c r="C3459" s="175"/>
      <c r="D3459" s="227"/>
      <c r="J3459" s="175"/>
    </row>
    <row r="3460" spans="3:10" x14ac:dyDescent="0.2">
      <c r="C3460" s="175"/>
      <c r="D3460" s="227"/>
      <c r="J3460" s="175"/>
    </row>
    <row r="3461" spans="3:10" x14ac:dyDescent="0.2">
      <c r="C3461" s="175"/>
      <c r="D3461" s="227"/>
      <c r="J3461" s="175"/>
    </row>
    <row r="3462" spans="3:10" x14ac:dyDescent="0.2">
      <c r="C3462" s="175"/>
      <c r="D3462" s="227"/>
      <c r="J3462" s="175"/>
    </row>
    <row r="3463" spans="3:10" x14ac:dyDescent="0.2">
      <c r="C3463" s="175"/>
      <c r="D3463" s="227"/>
      <c r="J3463" s="175"/>
    </row>
    <row r="3464" spans="3:10" x14ac:dyDescent="0.2">
      <c r="C3464" s="175"/>
      <c r="D3464" s="227"/>
      <c r="J3464" s="175"/>
    </row>
    <row r="3465" spans="3:10" x14ac:dyDescent="0.2">
      <c r="C3465" s="175"/>
      <c r="D3465" s="227"/>
      <c r="J3465" s="175"/>
    </row>
    <row r="3466" spans="3:10" x14ac:dyDescent="0.2">
      <c r="C3466" s="175"/>
      <c r="D3466" s="227"/>
      <c r="J3466" s="175"/>
    </row>
    <row r="3467" spans="3:10" x14ac:dyDescent="0.2">
      <c r="C3467" s="175"/>
      <c r="D3467" s="227"/>
      <c r="J3467" s="175"/>
    </row>
    <row r="3468" spans="3:10" x14ac:dyDescent="0.2">
      <c r="C3468" s="175"/>
      <c r="D3468" s="227"/>
      <c r="J3468" s="175"/>
    </row>
    <row r="3469" spans="3:10" x14ac:dyDescent="0.2">
      <c r="C3469" s="175"/>
      <c r="D3469" s="227"/>
      <c r="J3469" s="175"/>
    </row>
    <row r="3470" spans="3:10" x14ac:dyDescent="0.2">
      <c r="C3470" s="175"/>
      <c r="D3470" s="227"/>
      <c r="J3470" s="175"/>
    </row>
    <row r="3471" spans="3:10" x14ac:dyDescent="0.2">
      <c r="C3471" s="175"/>
      <c r="D3471" s="227"/>
      <c r="J3471" s="175"/>
    </row>
    <row r="3472" spans="3:10" x14ac:dyDescent="0.2">
      <c r="C3472" s="175"/>
      <c r="D3472" s="227"/>
      <c r="J3472" s="175"/>
    </row>
    <row r="3473" spans="3:10" x14ac:dyDescent="0.2">
      <c r="C3473" s="175"/>
      <c r="D3473" s="227"/>
      <c r="J3473" s="175"/>
    </row>
    <row r="3474" spans="3:10" x14ac:dyDescent="0.2">
      <c r="C3474" s="175"/>
      <c r="D3474" s="227"/>
      <c r="J3474" s="175"/>
    </row>
    <row r="3475" spans="3:10" x14ac:dyDescent="0.2">
      <c r="C3475" s="175"/>
      <c r="D3475" s="227"/>
      <c r="J3475" s="175"/>
    </row>
    <row r="3476" spans="3:10" x14ac:dyDescent="0.2">
      <c r="C3476" s="175"/>
      <c r="D3476" s="227"/>
      <c r="J3476" s="175"/>
    </row>
    <row r="3477" spans="3:10" x14ac:dyDescent="0.2">
      <c r="C3477" s="175"/>
      <c r="D3477" s="227"/>
      <c r="J3477" s="175"/>
    </row>
    <row r="3478" spans="3:10" x14ac:dyDescent="0.2">
      <c r="C3478" s="175"/>
      <c r="D3478" s="227"/>
      <c r="J3478" s="175"/>
    </row>
    <row r="3479" spans="3:10" x14ac:dyDescent="0.2">
      <c r="C3479" s="175"/>
      <c r="D3479" s="227"/>
      <c r="J3479" s="175"/>
    </row>
    <row r="3480" spans="3:10" x14ac:dyDescent="0.2">
      <c r="C3480" s="175"/>
      <c r="D3480" s="227"/>
      <c r="J3480" s="175"/>
    </row>
    <row r="3481" spans="3:10" x14ac:dyDescent="0.2">
      <c r="C3481" s="175"/>
      <c r="D3481" s="227"/>
      <c r="J3481" s="175"/>
    </row>
    <row r="3482" spans="3:10" x14ac:dyDescent="0.2">
      <c r="C3482" s="175"/>
      <c r="D3482" s="227"/>
      <c r="J3482" s="175"/>
    </row>
    <row r="3483" spans="3:10" x14ac:dyDescent="0.2">
      <c r="C3483" s="175"/>
      <c r="D3483" s="227"/>
      <c r="J3483" s="175"/>
    </row>
    <row r="3484" spans="3:10" x14ac:dyDescent="0.2">
      <c r="C3484" s="175"/>
      <c r="D3484" s="227"/>
      <c r="J3484" s="175"/>
    </row>
    <row r="3485" spans="3:10" x14ac:dyDescent="0.2">
      <c r="C3485" s="175"/>
      <c r="D3485" s="227"/>
      <c r="J3485" s="175"/>
    </row>
    <row r="3486" spans="3:10" x14ac:dyDescent="0.2">
      <c r="C3486" s="175"/>
      <c r="D3486" s="227"/>
      <c r="J3486" s="175"/>
    </row>
    <row r="3487" spans="3:10" x14ac:dyDescent="0.2">
      <c r="C3487" s="175"/>
      <c r="D3487" s="227"/>
      <c r="J3487" s="175"/>
    </row>
    <row r="3488" spans="3:10" x14ac:dyDescent="0.2">
      <c r="C3488" s="175"/>
      <c r="D3488" s="227"/>
      <c r="J3488" s="175"/>
    </row>
    <row r="3489" spans="3:10" x14ac:dyDescent="0.2">
      <c r="C3489" s="175"/>
      <c r="D3489" s="227"/>
      <c r="J3489" s="175"/>
    </row>
    <row r="3490" spans="3:10" x14ac:dyDescent="0.2">
      <c r="C3490" s="175"/>
      <c r="D3490" s="227"/>
      <c r="J3490" s="175"/>
    </row>
    <row r="3491" spans="3:10" x14ac:dyDescent="0.2">
      <c r="C3491" s="175"/>
      <c r="D3491" s="227"/>
      <c r="J3491" s="175"/>
    </row>
    <row r="3492" spans="3:10" x14ac:dyDescent="0.2">
      <c r="C3492" s="175"/>
      <c r="D3492" s="227"/>
      <c r="J3492" s="175"/>
    </row>
    <row r="3493" spans="3:10" x14ac:dyDescent="0.2">
      <c r="C3493" s="175"/>
      <c r="D3493" s="227"/>
      <c r="J3493" s="175"/>
    </row>
    <row r="3494" spans="3:10" x14ac:dyDescent="0.2">
      <c r="C3494" s="175"/>
      <c r="D3494" s="227"/>
      <c r="J3494" s="175"/>
    </row>
    <row r="3495" spans="3:10" x14ac:dyDescent="0.2">
      <c r="C3495" s="175"/>
      <c r="D3495" s="227"/>
      <c r="J3495" s="175"/>
    </row>
    <row r="3496" spans="3:10" x14ac:dyDescent="0.2">
      <c r="C3496" s="175"/>
      <c r="D3496" s="227"/>
      <c r="J3496" s="175"/>
    </row>
    <row r="3497" spans="3:10" x14ac:dyDescent="0.2">
      <c r="C3497" s="175"/>
      <c r="D3497" s="227"/>
      <c r="J3497" s="175"/>
    </row>
    <row r="3498" spans="3:10" x14ac:dyDescent="0.2">
      <c r="C3498" s="175"/>
      <c r="D3498" s="227"/>
      <c r="J3498" s="175"/>
    </row>
    <row r="3499" spans="3:10" x14ac:dyDescent="0.2">
      <c r="C3499" s="175"/>
      <c r="D3499" s="227"/>
      <c r="J3499" s="175"/>
    </row>
    <row r="3500" spans="3:10" x14ac:dyDescent="0.2">
      <c r="C3500" s="175"/>
      <c r="D3500" s="227"/>
      <c r="J3500" s="175"/>
    </row>
    <row r="3501" spans="3:10" x14ac:dyDescent="0.2">
      <c r="C3501" s="175"/>
      <c r="D3501" s="227"/>
      <c r="J3501" s="175"/>
    </row>
    <row r="3502" spans="3:10" x14ac:dyDescent="0.2">
      <c r="C3502" s="175"/>
      <c r="D3502" s="227"/>
      <c r="J3502" s="175"/>
    </row>
    <row r="3503" spans="3:10" x14ac:dyDescent="0.2">
      <c r="C3503" s="175"/>
      <c r="D3503" s="227"/>
      <c r="J3503" s="175"/>
    </row>
    <row r="3504" spans="3:10" x14ac:dyDescent="0.2">
      <c r="C3504" s="175"/>
      <c r="D3504" s="227"/>
      <c r="J3504" s="175"/>
    </row>
    <row r="3505" spans="3:10" x14ac:dyDescent="0.2">
      <c r="C3505" s="175"/>
      <c r="D3505" s="227"/>
      <c r="J3505" s="175"/>
    </row>
    <row r="3506" spans="3:10" x14ac:dyDescent="0.2">
      <c r="C3506" s="175"/>
      <c r="D3506" s="227"/>
      <c r="J3506" s="175"/>
    </row>
    <row r="3507" spans="3:10" x14ac:dyDescent="0.2">
      <c r="C3507" s="175"/>
      <c r="D3507" s="227"/>
      <c r="J3507" s="175"/>
    </row>
    <row r="3508" spans="3:10" x14ac:dyDescent="0.2">
      <c r="C3508" s="175"/>
      <c r="D3508" s="227"/>
      <c r="J3508" s="175"/>
    </row>
    <row r="3509" spans="3:10" x14ac:dyDescent="0.2">
      <c r="C3509" s="175"/>
      <c r="D3509" s="227"/>
      <c r="J3509" s="175"/>
    </row>
    <row r="3510" spans="3:10" x14ac:dyDescent="0.2">
      <c r="C3510" s="175"/>
      <c r="D3510" s="227"/>
      <c r="J3510" s="175"/>
    </row>
    <row r="3511" spans="3:10" x14ac:dyDescent="0.2">
      <c r="C3511" s="175"/>
      <c r="D3511" s="227"/>
      <c r="J3511" s="175"/>
    </row>
    <row r="3512" spans="3:10" x14ac:dyDescent="0.2">
      <c r="C3512" s="175"/>
      <c r="D3512" s="227"/>
      <c r="J3512" s="175"/>
    </row>
    <row r="3513" spans="3:10" x14ac:dyDescent="0.2">
      <c r="C3513" s="175"/>
      <c r="D3513" s="227"/>
      <c r="J3513" s="175"/>
    </row>
    <row r="3514" spans="3:10" x14ac:dyDescent="0.2">
      <c r="C3514" s="175"/>
      <c r="D3514" s="227"/>
      <c r="J3514" s="175"/>
    </row>
    <row r="3515" spans="3:10" x14ac:dyDescent="0.2">
      <c r="C3515" s="175"/>
      <c r="D3515" s="227"/>
      <c r="J3515" s="175"/>
    </row>
    <row r="3516" spans="3:10" x14ac:dyDescent="0.2">
      <c r="C3516" s="175"/>
      <c r="D3516" s="227"/>
      <c r="J3516" s="175"/>
    </row>
    <row r="3517" spans="3:10" x14ac:dyDescent="0.2">
      <c r="C3517" s="175"/>
      <c r="D3517" s="227"/>
      <c r="J3517" s="175"/>
    </row>
    <row r="3518" spans="3:10" x14ac:dyDescent="0.2">
      <c r="C3518" s="175"/>
      <c r="D3518" s="227"/>
      <c r="J3518" s="175"/>
    </row>
    <row r="3519" spans="3:10" x14ac:dyDescent="0.2">
      <c r="C3519" s="175"/>
      <c r="D3519" s="227"/>
      <c r="J3519" s="175"/>
    </row>
    <row r="3520" spans="3:10" x14ac:dyDescent="0.2">
      <c r="C3520" s="175"/>
      <c r="D3520" s="227"/>
      <c r="J3520" s="175"/>
    </row>
    <row r="3521" spans="3:10" x14ac:dyDescent="0.2">
      <c r="C3521" s="175"/>
      <c r="D3521" s="227"/>
      <c r="J3521" s="175"/>
    </row>
    <row r="3522" spans="3:10" x14ac:dyDescent="0.2">
      <c r="C3522" s="175"/>
      <c r="D3522" s="227"/>
      <c r="J3522" s="175"/>
    </row>
    <row r="3523" spans="3:10" x14ac:dyDescent="0.2">
      <c r="C3523" s="175"/>
      <c r="D3523" s="227"/>
      <c r="J3523" s="175"/>
    </row>
    <row r="3524" spans="3:10" x14ac:dyDescent="0.2">
      <c r="C3524" s="175"/>
      <c r="D3524" s="227"/>
      <c r="J3524" s="175"/>
    </row>
    <row r="3525" spans="3:10" x14ac:dyDescent="0.2">
      <c r="C3525" s="175"/>
      <c r="D3525" s="227"/>
      <c r="J3525" s="175"/>
    </row>
    <row r="3526" spans="3:10" x14ac:dyDescent="0.2">
      <c r="C3526" s="175"/>
      <c r="D3526" s="227"/>
      <c r="J3526" s="175"/>
    </row>
    <row r="3527" spans="3:10" x14ac:dyDescent="0.2">
      <c r="C3527" s="175"/>
      <c r="D3527" s="227"/>
      <c r="J3527" s="175"/>
    </row>
    <row r="3528" spans="3:10" x14ac:dyDescent="0.2">
      <c r="C3528" s="175"/>
      <c r="D3528" s="227"/>
      <c r="J3528" s="175"/>
    </row>
    <row r="3529" spans="3:10" x14ac:dyDescent="0.2">
      <c r="C3529" s="175"/>
      <c r="D3529" s="227"/>
      <c r="J3529" s="175"/>
    </row>
    <row r="3530" spans="3:10" x14ac:dyDescent="0.2">
      <c r="C3530" s="175"/>
      <c r="D3530" s="227"/>
      <c r="J3530" s="175"/>
    </row>
    <row r="3531" spans="3:10" x14ac:dyDescent="0.2">
      <c r="C3531" s="175"/>
      <c r="D3531" s="227"/>
      <c r="J3531" s="175"/>
    </row>
    <row r="3532" spans="3:10" x14ac:dyDescent="0.2">
      <c r="C3532" s="175"/>
      <c r="D3532" s="227"/>
      <c r="J3532" s="175"/>
    </row>
    <row r="3533" spans="3:10" x14ac:dyDescent="0.2">
      <c r="C3533" s="175"/>
      <c r="D3533" s="227"/>
      <c r="J3533" s="175"/>
    </row>
  </sheetData>
  <mergeCells count="585">
    <mergeCell ref="P5:P6"/>
    <mergeCell ref="P279:P280"/>
    <mergeCell ref="A2:O2"/>
    <mergeCell ref="A3:O3"/>
    <mergeCell ref="A563:B563"/>
    <mergeCell ref="A564:B564"/>
    <mergeCell ref="A565:B565"/>
    <mergeCell ref="D1:K1"/>
    <mergeCell ref="A273:B273"/>
    <mergeCell ref="A275:B275"/>
    <mergeCell ref="A276:B276"/>
    <mergeCell ref="I5:I6"/>
    <mergeCell ref="J5:J6"/>
    <mergeCell ref="J279:J280"/>
    <mergeCell ref="I279:I280"/>
    <mergeCell ref="G5:G6"/>
    <mergeCell ref="H5:H6"/>
    <mergeCell ref="G279:G280"/>
    <mergeCell ref="H279:H280"/>
    <mergeCell ref="D278:G278"/>
    <mergeCell ref="A5:B6"/>
    <mergeCell ref="D5:D6"/>
    <mergeCell ref="F5:F6"/>
    <mergeCell ref="A7:B7"/>
    <mergeCell ref="A8:B8"/>
    <mergeCell ref="A9:B9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16:B16"/>
    <mergeCell ref="A17:B17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68:B268"/>
    <mergeCell ref="A269:B269"/>
    <mergeCell ref="A270:B270"/>
    <mergeCell ref="A271:B271"/>
    <mergeCell ref="A272:B272"/>
    <mergeCell ref="A279:B280"/>
    <mergeCell ref="A262:B262"/>
    <mergeCell ref="A263:B263"/>
    <mergeCell ref="A264:B264"/>
    <mergeCell ref="A265:B265"/>
    <mergeCell ref="A266:B266"/>
    <mergeCell ref="A267:B267"/>
    <mergeCell ref="A284:B284"/>
    <mergeCell ref="A285:B285"/>
    <mergeCell ref="A286:B286"/>
    <mergeCell ref="A287:B287"/>
    <mergeCell ref="A288:B288"/>
    <mergeCell ref="A289:B289"/>
    <mergeCell ref="C279:C280"/>
    <mergeCell ref="D279:D280"/>
    <mergeCell ref="F279:F280"/>
    <mergeCell ref="A281:B281"/>
    <mergeCell ref="A282:B282"/>
    <mergeCell ref="A283:B283"/>
    <mergeCell ref="A296:B296"/>
    <mergeCell ref="A297:B297"/>
    <mergeCell ref="A298:B298"/>
    <mergeCell ref="A299:B299"/>
    <mergeCell ref="A300:B300"/>
    <mergeCell ref="A301:B301"/>
    <mergeCell ref="A290:B290"/>
    <mergeCell ref="A291:B291"/>
    <mergeCell ref="A292:B292"/>
    <mergeCell ref="A293:B293"/>
    <mergeCell ref="A294:B294"/>
    <mergeCell ref="A295:B295"/>
    <mergeCell ref="A308:B308"/>
    <mergeCell ref="A309:B309"/>
    <mergeCell ref="A310:B310"/>
    <mergeCell ref="A311:B311"/>
    <mergeCell ref="A312:B312"/>
    <mergeCell ref="A313:B313"/>
    <mergeCell ref="A302:B302"/>
    <mergeCell ref="A303:B303"/>
    <mergeCell ref="A304:B304"/>
    <mergeCell ref="A305:B305"/>
    <mergeCell ref="A306:B306"/>
    <mergeCell ref="A307:B307"/>
    <mergeCell ref="A320:B320"/>
    <mergeCell ref="A321:B321"/>
    <mergeCell ref="A322:B322"/>
    <mergeCell ref="A323:B323"/>
    <mergeCell ref="A324:B324"/>
    <mergeCell ref="A325:B325"/>
    <mergeCell ref="A314:B314"/>
    <mergeCell ref="A315:B315"/>
    <mergeCell ref="A316:B316"/>
    <mergeCell ref="A317:B317"/>
    <mergeCell ref="A318:B318"/>
    <mergeCell ref="A319:B319"/>
    <mergeCell ref="A332:B332"/>
    <mergeCell ref="A333:B333"/>
    <mergeCell ref="A334:B334"/>
    <mergeCell ref="A335:B335"/>
    <mergeCell ref="A336:B336"/>
    <mergeCell ref="A337:B337"/>
    <mergeCell ref="A326:B326"/>
    <mergeCell ref="A327:B327"/>
    <mergeCell ref="A328:B328"/>
    <mergeCell ref="A329:B329"/>
    <mergeCell ref="A330:B330"/>
    <mergeCell ref="A331:B331"/>
    <mergeCell ref="A344:B344"/>
    <mergeCell ref="A345:B345"/>
    <mergeCell ref="A346:B346"/>
    <mergeCell ref="A347:B347"/>
    <mergeCell ref="A348:B348"/>
    <mergeCell ref="A349:B349"/>
    <mergeCell ref="A338:B338"/>
    <mergeCell ref="A339:B339"/>
    <mergeCell ref="A340:B340"/>
    <mergeCell ref="A341:B341"/>
    <mergeCell ref="A342:B342"/>
    <mergeCell ref="A343:B343"/>
    <mergeCell ref="A356:B356"/>
    <mergeCell ref="A357:B357"/>
    <mergeCell ref="A358:B358"/>
    <mergeCell ref="A359:B359"/>
    <mergeCell ref="A360:B360"/>
    <mergeCell ref="A361:B361"/>
    <mergeCell ref="A350:B350"/>
    <mergeCell ref="A351:B351"/>
    <mergeCell ref="A352:B352"/>
    <mergeCell ref="A353:B353"/>
    <mergeCell ref="A354:B354"/>
    <mergeCell ref="A355:B355"/>
    <mergeCell ref="A368:B368"/>
    <mergeCell ref="A369:B369"/>
    <mergeCell ref="A370:B370"/>
    <mergeCell ref="A371:B371"/>
    <mergeCell ref="A372:B372"/>
    <mergeCell ref="A373:B373"/>
    <mergeCell ref="A362:B362"/>
    <mergeCell ref="A363:B363"/>
    <mergeCell ref="A364:B364"/>
    <mergeCell ref="A365:B365"/>
    <mergeCell ref="A366:B366"/>
    <mergeCell ref="A367:B367"/>
    <mergeCell ref="A380:B380"/>
    <mergeCell ref="A381:B381"/>
    <mergeCell ref="A382:B382"/>
    <mergeCell ref="A383:B383"/>
    <mergeCell ref="A384:B384"/>
    <mergeCell ref="A385:B385"/>
    <mergeCell ref="A374:B374"/>
    <mergeCell ref="A375:B375"/>
    <mergeCell ref="A376:B376"/>
    <mergeCell ref="A377:B377"/>
    <mergeCell ref="A378:B378"/>
    <mergeCell ref="A379:B379"/>
    <mergeCell ref="A392:B392"/>
    <mergeCell ref="A393:B393"/>
    <mergeCell ref="A394:B394"/>
    <mergeCell ref="A395:B395"/>
    <mergeCell ref="A396:B396"/>
    <mergeCell ref="A397:B397"/>
    <mergeCell ref="A386:B386"/>
    <mergeCell ref="A387:B387"/>
    <mergeCell ref="A388:B388"/>
    <mergeCell ref="A389:B389"/>
    <mergeCell ref="A390:B390"/>
    <mergeCell ref="A391:B391"/>
    <mergeCell ref="A404:B404"/>
    <mergeCell ref="A405:B405"/>
    <mergeCell ref="A406:B406"/>
    <mergeCell ref="A407:B407"/>
    <mergeCell ref="A408:B408"/>
    <mergeCell ref="A409:B409"/>
    <mergeCell ref="A398:B398"/>
    <mergeCell ref="A399:B399"/>
    <mergeCell ref="A400:B400"/>
    <mergeCell ref="A401:B401"/>
    <mergeCell ref="A402:B402"/>
    <mergeCell ref="A403:B403"/>
    <mergeCell ref="A416:B416"/>
    <mergeCell ref="A417:B417"/>
    <mergeCell ref="A418:B418"/>
    <mergeCell ref="A419:B419"/>
    <mergeCell ref="A420:B420"/>
    <mergeCell ref="A421:B421"/>
    <mergeCell ref="A410:B410"/>
    <mergeCell ref="A411:B411"/>
    <mergeCell ref="A412:B412"/>
    <mergeCell ref="A413:B413"/>
    <mergeCell ref="A414:B414"/>
    <mergeCell ref="A415:B415"/>
    <mergeCell ref="A428:B428"/>
    <mergeCell ref="A429:B429"/>
    <mergeCell ref="A430:B430"/>
    <mergeCell ref="A431:B431"/>
    <mergeCell ref="A432:B432"/>
    <mergeCell ref="A433:B433"/>
    <mergeCell ref="A422:B422"/>
    <mergeCell ref="A423:B423"/>
    <mergeCell ref="A424:B424"/>
    <mergeCell ref="A425:B425"/>
    <mergeCell ref="A426:B426"/>
    <mergeCell ref="A427:B427"/>
    <mergeCell ref="A440:B440"/>
    <mergeCell ref="A441:B441"/>
    <mergeCell ref="A442:B442"/>
    <mergeCell ref="A443:B443"/>
    <mergeCell ref="A444:B444"/>
    <mergeCell ref="A445:B445"/>
    <mergeCell ref="A434:B434"/>
    <mergeCell ref="A435:B435"/>
    <mergeCell ref="A436:B436"/>
    <mergeCell ref="A437:B437"/>
    <mergeCell ref="A438:B438"/>
    <mergeCell ref="A439:B439"/>
    <mergeCell ref="A452:B452"/>
    <mergeCell ref="A453:B453"/>
    <mergeCell ref="A454:B454"/>
    <mergeCell ref="A455:B455"/>
    <mergeCell ref="A456:B456"/>
    <mergeCell ref="A457:B457"/>
    <mergeCell ref="A446:B446"/>
    <mergeCell ref="A447:B447"/>
    <mergeCell ref="A448:B448"/>
    <mergeCell ref="A449:B449"/>
    <mergeCell ref="A450:B450"/>
    <mergeCell ref="A451:B451"/>
    <mergeCell ref="A464:B464"/>
    <mergeCell ref="A465:B465"/>
    <mergeCell ref="A466:B466"/>
    <mergeCell ref="A467:B467"/>
    <mergeCell ref="A468:B468"/>
    <mergeCell ref="A469:B469"/>
    <mergeCell ref="A458:B458"/>
    <mergeCell ref="A459:B459"/>
    <mergeCell ref="A460:B460"/>
    <mergeCell ref="A461:B461"/>
    <mergeCell ref="A462:B462"/>
    <mergeCell ref="A463:B463"/>
    <mergeCell ref="A476:B476"/>
    <mergeCell ref="A477:B477"/>
    <mergeCell ref="A478:B478"/>
    <mergeCell ref="A479:B479"/>
    <mergeCell ref="A480:B480"/>
    <mergeCell ref="A481:B481"/>
    <mergeCell ref="A470:B470"/>
    <mergeCell ref="A471:B471"/>
    <mergeCell ref="A472:B472"/>
    <mergeCell ref="A473:B473"/>
    <mergeCell ref="A474:B474"/>
    <mergeCell ref="A475:B475"/>
    <mergeCell ref="A488:B488"/>
    <mergeCell ref="A489:B489"/>
    <mergeCell ref="A490:B490"/>
    <mergeCell ref="A491:B491"/>
    <mergeCell ref="A492:B492"/>
    <mergeCell ref="A493:B493"/>
    <mergeCell ref="A482:B482"/>
    <mergeCell ref="A483:B483"/>
    <mergeCell ref="A484:B484"/>
    <mergeCell ref="A485:B485"/>
    <mergeCell ref="A486:B486"/>
    <mergeCell ref="A487:B487"/>
    <mergeCell ref="A500:B500"/>
    <mergeCell ref="A501:B501"/>
    <mergeCell ref="A502:B502"/>
    <mergeCell ref="A503:B503"/>
    <mergeCell ref="A504:B504"/>
    <mergeCell ref="A505:B505"/>
    <mergeCell ref="A494:B494"/>
    <mergeCell ref="A495:B495"/>
    <mergeCell ref="A496:B496"/>
    <mergeCell ref="A497:B497"/>
    <mergeCell ref="A498:B498"/>
    <mergeCell ref="A499:B499"/>
    <mergeCell ref="A512:B512"/>
    <mergeCell ref="A513:B513"/>
    <mergeCell ref="A514:B514"/>
    <mergeCell ref="A515:B515"/>
    <mergeCell ref="A516:B516"/>
    <mergeCell ref="A517:B517"/>
    <mergeCell ref="A506:B506"/>
    <mergeCell ref="A507:B507"/>
    <mergeCell ref="A508:B508"/>
    <mergeCell ref="A509:B509"/>
    <mergeCell ref="A510:B510"/>
    <mergeCell ref="A511:B511"/>
    <mergeCell ref="A524:B524"/>
    <mergeCell ref="A525:B525"/>
    <mergeCell ref="A526:B526"/>
    <mergeCell ref="A527:B527"/>
    <mergeCell ref="A528:B528"/>
    <mergeCell ref="A529:B529"/>
    <mergeCell ref="A518:B518"/>
    <mergeCell ref="A519:B519"/>
    <mergeCell ref="A520:B520"/>
    <mergeCell ref="A521:B521"/>
    <mergeCell ref="A522:B522"/>
    <mergeCell ref="A523:B523"/>
    <mergeCell ref="A539:B539"/>
    <mergeCell ref="A540:B540"/>
    <mergeCell ref="A541:B541"/>
    <mergeCell ref="A530:B530"/>
    <mergeCell ref="A531:B531"/>
    <mergeCell ref="A532:B532"/>
    <mergeCell ref="A533:B533"/>
    <mergeCell ref="A534:B534"/>
    <mergeCell ref="A535:B535"/>
    <mergeCell ref="A561:B561"/>
    <mergeCell ref="A562:B562"/>
    <mergeCell ref="C5:C6"/>
    <mergeCell ref="A554:B554"/>
    <mergeCell ref="A555:B555"/>
    <mergeCell ref="A556:B556"/>
    <mergeCell ref="A557:B557"/>
    <mergeCell ref="A558:B558"/>
    <mergeCell ref="A559:B559"/>
    <mergeCell ref="A548:B548"/>
    <mergeCell ref="A549:B549"/>
    <mergeCell ref="A550:B550"/>
    <mergeCell ref="A551:B551"/>
    <mergeCell ref="A552:B552"/>
    <mergeCell ref="A553:B553"/>
    <mergeCell ref="A542:B542"/>
    <mergeCell ref="A543:B543"/>
    <mergeCell ref="A544:B544"/>
    <mergeCell ref="A545:B545"/>
    <mergeCell ref="A546:B546"/>
    <mergeCell ref="A547:B547"/>
    <mergeCell ref="A536:B536"/>
    <mergeCell ref="A537:B537"/>
    <mergeCell ref="A538:B538"/>
    <mergeCell ref="K5:K6"/>
    <mergeCell ref="L5:L6"/>
    <mergeCell ref="M5:M6"/>
    <mergeCell ref="N5:N6"/>
    <mergeCell ref="O5:O6"/>
    <mergeCell ref="K279:K280"/>
    <mergeCell ref="L279:L280"/>
    <mergeCell ref="M279:M280"/>
    <mergeCell ref="N279:N280"/>
    <mergeCell ref="O279:O280"/>
  </mergeCells>
  <pageMargins left="0.25" right="0.25" top="0.75" bottom="0.75" header="0.3" footer="0.3"/>
  <pageSetup paperSize="9" scale="66" fitToHeight="0" orientation="portrait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9"/>
  <sheetViews>
    <sheetView view="pageBreakPreview" topLeftCell="A4" zoomScaleNormal="100" zoomScaleSheetLayoutView="100" workbookViewId="0">
      <selection activeCell="L119" sqref="L119"/>
    </sheetView>
  </sheetViews>
  <sheetFormatPr defaultRowHeight="15" x14ac:dyDescent="0.2"/>
  <cols>
    <col min="1" max="1" width="5.21875" style="175" customWidth="1"/>
    <col min="2" max="2" width="8.88671875" style="175" hidden="1" customWidth="1"/>
    <col min="3" max="3" width="42.6640625" style="229" customWidth="1"/>
    <col min="4" max="4" width="4.88671875" style="225" customWidth="1"/>
    <col min="5" max="7" width="8.88671875" style="175" hidden="1" customWidth="1"/>
    <col min="8" max="8" width="0" style="175" hidden="1" customWidth="1"/>
    <col min="9" max="9" width="13.6640625" style="175" customWidth="1"/>
    <col min="10" max="10" width="8.88671875" style="175" hidden="1" customWidth="1"/>
    <col min="11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11.44140625" style="175" hidden="1" customWidth="1"/>
    <col min="17" max="17" width="8.88671875" style="175" customWidth="1"/>
    <col min="18" max="16384" width="8.88671875" style="175"/>
  </cols>
  <sheetData>
    <row r="1" spans="1:16" x14ac:dyDescent="0.2">
      <c r="A1" s="200"/>
      <c r="B1" s="200"/>
      <c r="C1" s="230"/>
      <c r="D1" s="416" t="s">
        <v>835</v>
      </c>
      <c r="E1" s="416"/>
      <c r="F1" s="416"/>
      <c r="G1" s="416"/>
      <c r="H1" s="416"/>
      <c r="I1" s="416"/>
      <c r="J1" s="416"/>
      <c r="K1" s="416"/>
      <c r="L1" s="200"/>
      <c r="M1" s="200"/>
      <c r="N1" s="200"/>
      <c r="O1" s="200"/>
      <c r="P1" s="200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</row>
    <row r="3" spans="1:16" x14ac:dyDescent="0.2">
      <c r="A3" s="419" t="s">
        <v>830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</row>
    <row r="4" spans="1:16" x14ac:dyDescent="0.2">
      <c r="A4" s="200"/>
      <c r="B4" s="200"/>
      <c r="C4" s="230"/>
      <c r="D4" s="227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</row>
    <row r="5" spans="1:16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420"/>
      <c r="C7" s="223" t="s">
        <v>4</v>
      </c>
      <c r="D7" s="223" t="s">
        <v>5</v>
      </c>
      <c r="E7" s="223">
        <f>-9635860-70599-836000</f>
        <v>-10542459</v>
      </c>
      <c r="F7" s="223" t="s">
        <v>857</v>
      </c>
      <c r="G7" s="223" t="s">
        <v>858</v>
      </c>
      <c r="H7" s="223" t="s">
        <v>865</v>
      </c>
      <c r="I7" s="371" t="s">
        <v>866</v>
      </c>
      <c r="J7" s="223" t="s">
        <v>858</v>
      </c>
      <c r="K7" s="371" t="s">
        <v>866</v>
      </c>
      <c r="L7" s="223" t="s">
        <v>858</v>
      </c>
      <c r="M7" s="223" t="s">
        <v>865</v>
      </c>
      <c r="N7" s="223" t="s">
        <v>866</v>
      </c>
      <c r="O7" s="223" t="s">
        <v>867</v>
      </c>
      <c r="P7" s="329" t="s">
        <v>866</v>
      </c>
    </row>
    <row r="8" spans="1:16" ht="15" hidden="1" customHeight="1" x14ac:dyDescent="0.2">
      <c r="A8" s="392" t="s">
        <v>6</v>
      </c>
      <c r="B8" s="418"/>
      <c r="C8" s="35" t="s">
        <v>7</v>
      </c>
      <c r="D8" s="14" t="s">
        <v>8</v>
      </c>
      <c r="E8" s="14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</row>
    <row r="9" spans="1:16" ht="25.5" hidden="1" customHeight="1" x14ac:dyDescent="0.2">
      <c r="A9" s="392" t="s">
        <v>9</v>
      </c>
      <c r="B9" s="418"/>
      <c r="C9" s="35" t="s">
        <v>10</v>
      </c>
      <c r="D9" s="14" t="s">
        <v>11</v>
      </c>
      <c r="E9" s="14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</row>
    <row r="10" spans="1:16" ht="25.5" hidden="1" customHeight="1" x14ac:dyDescent="0.2">
      <c r="A10" s="392" t="s">
        <v>12</v>
      </c>
      <c r="B10" s="418"/>
      <c r="C10" s="35" t="s">
        <v>13</v>
      </c>
      <c r="D10" s="14" t="s">
        <v>14</v>
      </c>
      <c r="E10" s="14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</row>
    <row r="11" spans="1:16" ht="15" hidden="1" customHeight="1" x14ac:dyDescent="0.2">
      <c r="A11" s="392" t="s">
        <v>15</v>
      </c>
      <c r="B11" s="418"/>
      <c r="C11" s="35" t="s">
        <v>16</v>
      </c>
      <c r="D11" s="14" t="s">
        <v>17</v>
      </c>
      <c r="E11" s="14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</row>
    <row r="12" spans="1:16" ht="15" hidden="1" customHeight="1" x14ac:dyDescent="0.2">
      <c r="A12" s="392" t="s">
        <v>18</v>
      </c>
      <c r="B12" s="418"/>
      <c r="C12" s="35" t="s">
        <v>19</v>
      </c>
      <c r="D12" s="14" t="s">
        <v>20</v>
      </c>
      <c r="E12" s="14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</row>
    <row r="13" spans="1:16" ht="15" hidden="1" customHeight="1" x14ac:dyDescent="0.2">
      <c r="A13" s="392" t="s">
        <v>21</v>
      </c>
      <c r="B13" s="418"/>
      <c r="C13" s="35" t="s">
        <v>22</v>
      </c>
      <c r="D13" s="14" t="s">
        <v>23</v>
      </c>
      <c r="E13" s="14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</row>
    <row r="14" spans="1:16" ht="15" hidden="1" customHeight="1" x14ac:dyDescent="0.2">
      <c r="A14" s="394" t="s">
        <v>24</v>
      </c>
      <c r="B14" s="421"/>
      <c r="C14" s="37" t="s">
        <v>25</v>
      </c>
      <c r="D14" s="15" t="s">
        <v>26</v>
      </c>
      <c r="E14" s="15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</row>
    <row r="15" spans="1:16" ht="15" hidden="1" customHeight="1" x14ac:dyDescent="0.2">
      <c r="A15" s="392" t="s">
        <v>1019</v>
      </c>
      <c r="B15" s="418"/>
      <c r="C15" s="35" t="s">
        <v>28</v>
      </c>
      <c r="D15" s="14" t="s">
        <v>29</v>
      </c>
      <c r="E15" s="14">
        <v>836000</v>
      </c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</row>
    <row r="16" spans="1:16" ht="25.5" hidden="1" customHeight="1" x14ac:dyDescent="0.2">
      <c r="A16" s="392" t="s">
        <v>30</v>
      </c>
      <c r="B16" s="418"/>
      <c r="C16" s="35" t="s">
        <v>31</v>
      </c>
      <c r="D16" s="14" t="s">
        <v>32</v>
      </c>
      <c r="E16" s="14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</row>
    <row r="17" spans="1:16" ht="25.5" hidden="1" customHeight="1" x14ac:dyDescent="0.2">
      <c r="A17" s="392" t="s">
        <v>33</v>
      </c>
      <c r="B17" s="418"/>
      <c r="C17" s="35" t="s">
        <v>34</v>
      </c>
      <c r="D17" s="14" t="s">
        <v>35</v>
      </c>
      <c r="E17" s="14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</row>
    <row r="18" spans="1:16" ht="15" hidden="1" customHeight="1" x14ac:dyDescent="0.2">
      <c r="A18" s="392" t="s">
        <v>36</v>
      </c>
      <c r="B18" s="418"/>
      <c r="C18" s="39" t="s">
        <v>37</v>
      </c>
      <c r="D18" s="14" t="s">
        <v>35</v>
      </c>
      <c r="E18" s="14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</row>
    <row r="19" spans="1:16" ht="15" hidden="1" customHeight="1" x14ac:dyDescent="0.2">
      <c r="A19" s="392" t="s">
        <v>38</v>
      </c>
      <c r="B19" s="418"/>
      <c r="C19" s="39" t="s">
        <v>39</v>
      </c>
      <c r="D19" s="14" t="s">
        <v>35</v>
      </c>
      <c r="E19" s="14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</row>
    <row r="20" spans="1:16" ht="25.5" hidden="1" customHeight="1" x14ac:dyDescent="0.2">
      <c r="A20" s="392" t="s">
        <v>40</v>
      </c>
      <c r="B20" s="418"/>
      <c r="C20" s="39" t="s">
        <v>41</v>
      </c>
      <c r="D20" s="14" t="s">
        <v>35</v>
      </c>
      <c r="E20" s="14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</row>
    <row r="21" spans="1:16" ht="15" hidden="1" customHeight="1" x14ac:dyDescent="0.2">
      <c r="A21" s="392" t="s">
        <v>42</v>
      </c>
      <c r="B21" s="418"/>
      <c r="C21" s="39" t="s">
        <v>43</v>
      </c>
      <c r="D21" s="14" t="s">
        <v>35</v>
      </c>
      <c r="E21" s="14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</row>
    <row r="22" spans="1:16" ht="15" hidden="1" customHeight="1" x14ac:dyDescent="0.2">
      <c r="A22" s="392" t="s">
        <v>44</v>
      </c>
      <c r="B22" s="418"/>
      <c r="C22" s="39" t="s">
        <v>45</v>
      </c>
      <c r="D22" s="14" t="s">
        <v>35</v>
      </c>
      <c r="E22" s="14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</row>
    <row r="23" spans="1:16" ht="15" hidden="1" customHeight="1" x14ac:dyDescent="0.2">
      <c r="A23" s="392" t="s">
        <v>46</v>
      </c>
      <c r="B23" s="418"/>
      <c r="C23" s="39" t="s">
        <v>47</v>
      </c>
      <c r="D23" s="14" t="s">
        <v>35</v>
      </c>
      <c r="E23" s="14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</row>
    <row r="24" spans="1:16" ht="15" hidden="1" customHeight="1" x14ac:dyDescent="0.2">
      <c r="A24" s="392" t="s">
        <v>48</v>
      </c>
      <c r="B24" s="418"/>
      <c r="C24" s="39" t="s">
        <v>49</v>
      </c>
      <c r="D24" s="14" t="s">
        <v>35</v>
      </c>
      <c r="E24" s="14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</row>
    <row r="25" spans="1:16" ht="15" hidden="1" customHeight="1" x14ac:dyDescent="0.2">
      <c r="A25" s="392" t="s">
        <v>50</v>
      </c>
      <c r="B25" s="418"/>
      <c r="C25" s="39" t="s">
        <v>51</v>
      </c>
      <c r="D25" s="14" t="s">
        <v>35</v>
      </c>
      <c r="E25" s="14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</row>
    <row r="26" spans="1:16" ht="15" hidden="1" customHeight="1" x14ac:dyDescent="0.2">
      <c r="A26" s="392" t="s">
        <v>52</v>
      </c>
      <c r="B26" s="418"/>
      <c r="C26" s="39" t="s">
        <v>53</v>
      </c>
      <c r="D26" s="14" t="s">
        <v>35</v>
      </c>
      <c r="E26" s="14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</row>
    <row r="27" spans="1:16" ht="15" hidden="1" customHeight="1" x14ac:dyDescent="0.2">
      <c r="A27" s="392" t="s">
        <v>54</v>
      </c>
      <c r="B27" s="418"/>
      <c r="C27" s="39" t="s">
        <v>55</v>
      </c>
      <c r="D27" s="14" t="s">
        <v>35</v>
      </c>
      <c r="E27" s="14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</row>
    <row r="28" spans="1:16" ht="25.5" hidden="1" customHeight="1" x14ac:dyDescent="0.2">
      <c r="A28" s="392" t="s">
        <v>56</v>
      </c>
      <c r="B28" s="418"/>
      <c r="C28" s="35" t="s">
        <v>57</v>
      </c>
      <c r="D28" s="14" t="s">
        <v>58</v>
      </c>
      <c r="E28" s="14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</row>
    <row r="29" spans="1:16" ht="15" hidden="1" customHeight="1" x14ac:dyDescent="0.2">
      <c r="A29" s="392" t="s">
        <v>59</v>
      </c>
      <c r="B29" s="418"/>
      <c r="C29" s="39" t="s">
        <v>37</v>
      </c>
      <c r="D29" s="14" t="s">
        <v>58</v>
      </c>
      <c r="E29" s="14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</row>
    <row r="30" spans="1:16" ht="15" hidden="1" customHeight="1" x14ac:dyDescent="0.2">
      <c r="A30" s="392" t="s">
        <v>60</v>
      </c>
      <c r="B30" s="418"/>
      <c r="C30" s="39" t="s">
        <v>39</v>
      </c>
      <c r="D30" s="14" t="s">
        <v>58</v>
      </c>
      <c r="E30" s="14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</row>
    <row r="31" spans="1:16" ht="25.5" hidden="1" customHeight="1" x14ac:dyDescent="0.2">
      <c r="A31" s="392" t="s">
        <v>61</v>
      </c>
      <c r="B31" s="418"/>
      <c r="C31" s="39" t="s">
        <v>41</v>
      </c>
      <c r="D31" s="14" t="s">
        <v>58</v>
      </c>
      <c r="E31" s="14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</row>
    <row r="32" spans="1:16" ht="15" hidden="1" customHeight="1" x14ac:dyDescent="0.2">
      <c r="A32" s="392" t="s">
        <v>62</v>
      </c>
      <c r="B32" s="418"/>
      <c r="C32" s="39" t="s">
        <v>43</v>
      </c>
      <c r="D32" s="14" t="s">
        <v>58</v>
      </c>
      <c r="E32" s="14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</row>
    <row r="33" spans="1:16" ht="15" hidden="1" customHeight="1" x14ac:dyDescent="0.2">
      <c r="A33" s="392" t="s">
        <v>63</v>
      </c>
      <c r="B33" s="418"/>
      <c r="C33" s="39" t="s">
        <v>45</v>
      </c>
      <c r="D33" s="14" t="s">
        <v>58</v>
      </c>
      <c r="E33" s="14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</row>
    <row r="34" spans="1:16" ht="15" hidden="1" customHeight="1" x14ac:dyDescent="0.2">
      <c r="A34" s="392" t="s">
        <v>64</v>
      </c>
      <c r="B34" s="418"/>
      <c r="C34" s="39" t="s">
        <v>47</v>
      </c>
      <c r="D34" s="14" t="s">
        <v>58</v>
      </c>
      <c r="E34" s="14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</row>
    <row r="35" spans="1:16" ht="15" hidden="1" customHeight="1" x14ac:dyDescent="0.2">
      <c r="A35" s="392" t="s">
        <v>65</v>
      </c>
      <c r="B35" s="418"/>
      <c r="C35" s="39" t="s">
        <v>49</v>
      </c>
      <c r="D35" s="14" t="s">
        <v>58</v>
      </c>
      <c r="E35" s="14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</row>
    <row r="36" spans="1:16" ht="15" hidden="1" customHeight="1" x14ac:dyDescent="0.2">
      <c r="A36" s="392" t="s">
        <v>66</v>
      </c>
      <c r="B36" s="418"/>
      <c r="C36" s="39" t="s">
        <v>51</v>
      </c>
      <c r="D36" s="14" t="s">
        <v>58</v>
      </c>
      <c r="E36" s="14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</row>
    <row r="37" spans="1:16" ht="15" hidden="1" customHeight="1" x14ac:dyDescent="0.2">
      <c r="A37" s="392" t="s">
        <v>67</v>
      </c>
      <c r="B37" s="418"/>
      <c r="C37" s="39" t="s">
        <v>53</v>
      </c>
      <c r="D37" s="14" t="s">
        <v>58</v>
      </c>
      <c r="E37" s="14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</row>
    <row r="38" spans="1:16" ht="15" hidden="1" customHeight="1" x14ac:dyDescent="0.2">
      <c r="A38" s="392" t="s">
        <v>68</v>
      </c>
      <c r="B38" s="418"/>
      <c r="C38" s="39" t="s">
        <v>55</v>
      </c>
      <c r="D38" s="14" t="s">
        <v>58</v>
      </c>
      <c r="E38" s="14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</row>
    <row r="39" spans="1:16" ht="25.5" hidden="1" customHeight="1" x14ac:dyDescent="0.2">
      <c r="A39" s="392" t="s">
        <v>69</v>
      </c>
      <c r="B39" s="418"/>
      <c r="C39" s="35" t="s">
        <v>70</v>
      </c>
      <c r="D39" s="14" t="s">
        <v>71</v>
      </c>
      <c r="E39" s="14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</row>
    <row r="40" spans="1:16" ht="15" hidden="1" customHeight="1" x14ac:dyDescent="0.2">
      <c r="A40" s="392" t="s">
        <v>72</v>
      </c>
      <c r="B40" s="418"/>
      <c r="C40" s="39" t="s">
        <v>37</v>
      </c>
      <c r="D40" s="14" t="s">
        <v>71</v>
      </c>
      <c r="E40" s="14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</row>
    <row r="41" spans="1:16" ht="15" hidden="1" customHeight="1" x14ac:dyDescent="0.2">
      <c r="A41" s="392" t="s">
        <v>73</v>
      </c>
      <c r="B41" s="418"/>
      <c r="C41" s="39" t="s">
        <v>39</v>
      </c>
      <c r="D41" s="14" t="s">
        <v>71</v>
      </c>
      <c r="E41" s="14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</row>
    <row r="42" spans="1:16" ht="25.5" hidden="1" customHeight="1" x14ac:dyDescent="0.2">
      <c r="A42" s="392" t="s">
        <v>74</v>
      </c>
      <c r="B42" s="418"/>
      <c r="C42" s="39" t="s">
        <v>41</v>
      </c>
      <c r="D42" s="14" t="s">
        <v>71</v>
      </c>
      <c r="E42" s="14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</row>
    <row r="43" spans="1:16" ht="15" hidden="1" customHeight="1" x14ac:dyDescent="0.2">
      <c r="A43" s="392" t="s">
        <v>75</v>
      </c>
      <c r="B43" s="418"/>
      <c r="C43" s="39" t="s">
        <v>43</v>
      </c>
      <c r="D43" s="14" t="s">
        <v>71</v>
      </c>
      <c r="E43" s="14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</row>
    <row r="44" spans="1:16" ht="15" hidden="1" customHeight="1" x14ac:dyDescent="0.2">
      <c r="A44" s="392" t="s">
        <v>76</v>
      </c>
      <c r="B44" s="418"/>
      <c r="C44" s="39" t="s">
        <v>45</v>
      </c>
      <c r="D44" s="14" t="s">
        <v>71</v>
      </c>
      <c r="E44" s="14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</row>
    <row r="45" spans="1:16" ht="15" hidden="1" customHeight="1" x14ac:dyDescent="0.2">
      <c r="A45" s="392" t="s">
        <v>77</v>
      </c>
      <c r="B45" s="418"/>
      <c r="C45" s="39" t="s">
        <v>47</v>
      </c>
      <c r="D45" s="14" t="s">
        <v>71</v>
      </c>
      <c r="E45" s="14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</row>
    <row r="46" spans="1:16" ht="15" hidden="1" customHeight="1" x14ac:dyDescent="0.2">
      <c r="A46" s="392" t="s">
        <v>78</v>
      </c>
      <c r="B46" s="418"/>
      <c r="C46" s="39" t="s">
        <v>49</v>
      </c>
      <c r="D46" s="14" t="s">
        <v>71</v>
      </c>
      <c r="E46" s="14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</row>
    <row r="47" spans="1:16" ht="15" hidden="1" customHeight="1" x14ac:dyDescent="0.2">
      <c r="A47" s="392" t="s">
        <v>79</v>
      </c>
      <c r="B47" s="418"/>
      <c r="C47" s="39" t="s">
        <v>51</v>
      </c>
      <c r="D47" s="14" t="s">
        <v>71</v>
      </c>
      <c r="E47" s="14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</row>
    <row r="48" spans="1:16" ht="15" hidden="1" customHeight="1" x14ac:dyDescent="0.2">
      <c r="A48" s="392" t="s">
        <v>80</v>
      </c>
      <c r="B48" s="418"/>
      <c r="C48" s="39" t="s">
        <v>53</v>
      </c>
      <c r="D48" s="14" t="s">
        <v>71</v>
      </c>
      <c r="E48" s="14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</row>
    <row r="49" spans="1:16" ht="15" hidden="1" customHeight="1" x14ac:dyDescent="0.2">
      <c r="A49" s="392" t="s">
        <v>81</v>
      </c>
      <c r="B49" s="418"/>
      <c r="C49" s="39" t="s">
        <v>55</v>
      </c>
      <c r="D49" s="14" t="s">
        <v>71</v>
      </c>
      <c r="E49" s="14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</row>
    <row r="50" spans="1:16" ht="25.5" hidden="1" customHeight="1" x14ac:dyDescent="0.2">
      <c r="A50" s="394" t="s">
        <v>82</v>
      </c>
      <c r="B50" s="421"/>
      <c r="C50" s="37" t="s">
        <v>83</v>
      </c>
      <c r="D50" s="15" t="s">
        <v>84</v>
      </c>
      <c r="E50" s="15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</row>
    <row r="51" spans="1:16" ht="15" hidden="1" customHeight="1" x14ac:dyDescent="0.2">
      <c r="A51" s="392" t="s">
        <v>85</v>
      </c>
      <c r="B51" s="418"/>
      <c r="C51" s="35" t="s">
        <v>86</v>
      </c>
      <c r="D51" s="14" t="s">
        <v>87</v>
      </c>
      <c r="E51" s="14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</row>
    <row r="52" spans="1:16" ht="25.5" hidden="1" customHeight="1" x14ac:dyDescent="0.2">
      <c r="A52" s="392" t="s">
        <v>88</v>
      </c>
      <c r="B52" s="418"/>
      <c r="C52" s="35" t="s">
        <v>89</v>
      </c>
      <c r="D52" s="14" t="s">
        <v>90</v>
      </c>
      <c r="E52" s="14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</row>
    <row r="53" spans="1:16" ht="25.5" hidden="1" customHeight="1" x14ac:dyDescent="0.2">
      <c r="A53" s="392" t="s">
        <v>91</v>
      </c>
      <c r="B53" s="418"/>
      <c r="C53" s="35" t="s">
        <v>92</v>
      </c>
      <c r="D53" s="14" t="s">
        <v>93</v>
      </c>
      <c r="E53" s="14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</row>
    <row r="54" spans="1:16" ht="15" hidden="1" customHeight="1" x14ac:dyDescent="0.2">
      <c r="A54" s="392" t="s">
        <v>94</v>
      </c>
      <c r="B54" s="418"/>
      <c r="C54" s="39" t="s">
        <v>37</v>
      </c>
      <c r="D54" s="14" t="s">
        <v>93</v>
      </c>
      <c r="E54" s="14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</row>
    <row r="55" spans="1:16" ht="15" hidden="1" customHeight="1" x14ac:dyDescent="0.2">
      <c r="A55" s="392" t="s">
        <v>95</v>
      </c>
      <c r="B55" s="418"/>
      <c r="C55" s="39" t="s">
        <v>39</v>
      </c>
      <c r="D55" s="14" t="s">
        <v>93</v>
      </c>
      <c r="E55" s="14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</row>
    <row r="56" spans="1:16" ht="25.5" hidden="1" customHeight="1" x14ac:dyDescent="0.2">
      <c r="A56" s="392" t="s">
        <v>96</v>
      </c>
      <c r="B56" s="418"/>
      <c r="C56" s="39" t="s">
        <v>41</v>
      </c>
      <c r="D56" s="14" t="s">
        <v>93</v>
      </c>
      <c r="E56" s="14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</row>
    <row r="57" spans="1:16" ht="15" hidden="1" customHeight="1" x14ac:dyDescent="0.2">
      <c r="A57" s="392" t="s">
        <v>97</v>
      </c>
      <c r="B57" s="418"/>
      <c r="C57" s="39" t="s">
        <v>43</v>
      </c>
      <c r="D57" s="14" t="s">
        <v>93</v>
      </c>
      <c r="E57" s="14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</row>
    <row r="58" spans="1:16" ht="15" hidden="1" customHeight="1" x14ac:dyDescent="0.2">
      <c r="A58" s="392" t="s">
        <v>98</v>
      </c>
      <c r="B58" s="418"/>
      <c r="C58" s="39" t="s">
        <v>45</v>
      </c>
      <c r="D58" s="14" t="s">
        <v>93</v>
      </c>
      <c r="E58" s="1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</row>
    <row r="59" spans="1:16" ht="15" hidden="1" customHeight="1" x14ac:dyDescent="0.2">
      <c r="A59" s="392" t="s">
        <v>99</v>
      </c>
      <c r="B59" s="418"/>
      <c r="C59" s="39" t="s">
        <v>47</v>
      </c>
      <c r="D59" s="14" t="s">
        <v>93</v>
      </c>
      <c r="E59" s="14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</row>
    <row r="60" spans="1:16" ht="15" hidden="1" customHeight="1" x14ac:dyDescent="0.2">
      <c r="A60" s="400" t="s">
        <v>100</v>
      </c>
      <c r="B60" s="422"/>
      <c r="C60" s="39" t="s">
        <v>49</v>
      </c>
      <c r="D60" s="14" t="s">
        <v>93</v>
      </c>
      <c r="E60" s="14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</row>
    <row r="61" spans="1:16" ht="15" hidden="1" customHeight="1" x14ac:dyDescent="0.2">
      <c r="A61" s="400" t="s">
        <v>101</v>
      </c>
      <c r="B61" s="422"/>
      <c r="C61" s="39" t="s">
        <v>51</v>
      </c>
      <c r="D61" s="14" t="s">
        <v>93</v>
      </c>
      <c r="E61" s="14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</row>
    <row r="62" spans="1:16" ht="15" hidden="1" customHeight="1" x14ac:dyDescent="0.2">
      <c r="A62" s="400" t="s">
        <v>102</v>
      </c>
      <c r="B62" s="422"/>
      <c r="C62" s="39" t="s">
        <v>53</v>
      </c>
      <c r="D62" s="14" t="s">
        <v>93</v>
      </c>
      <c r="E62" s="14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</row>
    <row r="63" spans="1:16" ht="15" hidden="1" customHeight="1" x14ac:dyDescent="0.2">
      <c r="A63" s="400" t="s">
        <v>103</v>
      </c>
      <c r="B63" s="422"/>
      <c r="C63" s="39" t="s">
        <v>55</v>
      </c>
      <c r="D63" s="14" t="s">
        <v>93</v>
      </c>
      <c r="E63" s="14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</row>
    <row r="64" spans="1:16" ht="25.5" hidden="1" customHeight="1" x14ac:dyDescent="0.2">
      <c r="A64" s="400" t="s">
        <v>104</v>
      </c>
      <c r="B64" s="422"/>
      <c r="C64" s="35" t="s">
        <v>105</v>
      </c>
      <c r="D64" s="14" t="s">
        <v>106</v>
      </c>
      <c r="E64" s="1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</row>
    <row r="65" spans="1:16" ht="15" hidden="1" customHeight="1" x14ac:dyDescent="0.2">
      <c r="A65" s="400" t="s">
        <v>107</v>
      </c>
      <c r="B65" s="422"/>
      <c r="C65" s="39" t="s">
        <v>37</v>
      </c>
      <c r="D65" s="14" t="s">
        <v>106</v>
      </c>
      <c r="E65" s="14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</row>
    <row r="66" spans="1:16" ht="15" hidden="1" customHeight="1" x14ac:dyDescent="0.2">
      <c r="A66" s="400" t="s">
        <v>108</v>
      </c>
      <c r="B66" s="422"/>
      <c r="C66" s="39" t="s">
        <v>39</v>
      </c>
      <c r="D66" s="14" t="s">
        <v>106</v>
      </c>
      <c r="E66" s="14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</row>
    <row r="67" spans="1:16" ht="25.5" hidden="1" customHeight="1" x14ac:dyDescent="0.2">
      <c r="A67" s="400" t="s">
        <v>109</v>
      </c>
      <c r="B67" s="422"/>
      <c r="C67" s="39" t="s">
        <v>41</v>
      </c>
      <c r="D67" s="14" t="s">
        <v>106</v>
      </c>
      <c r="E67" s="14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</row>
    <row r="68" spans="1:16" ht="15" hidden="1" customHeight="1" x14ac:dyDescent="0.2">
      <c r="A68" s="400" t="s">
        <v>110</v>
      </c>
      <c r="B68" s="422"/>
      <c r="C68" s="39" t="s">
        <v>43</v>
      </c>
      <c r="D68" s="14" t="s">
        <v>106</v>
      </c>
      <c r="E68" s="14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</row>
    <row r="69" spans="1:16" ht="15" hidden="1" customHeight="1" x14ac:dyDescent="0.2">
      <c r="A69" s="400" t="s">
        <v>111</v>
      </c>
      <c r="B69" s="422"/>
      <c r="C69" s="39" t="s">
        <v>45</v>
      </c>
      <c r="D69" s="14" t="s">
        <v>106</v>
      </c>
      <c r="E69" s="14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</row>
    <row r="70" spans="1:16" ht="15" hidden="1" customHeight="1" x14ac:dyDescent="0.2">
      <c r="A70" s="400" t="s">
        <v>112</v>
      </c>
      <c r="B70" s="422"/>
      <c r="C70" s="39" t="s">
        <v>47</v>
      </c>
      <c r="D70" s="14" t="s">
        <v>106</v>
      </c>
      <c r="E70" s="14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</row>
    <row r="71" spans="1:16" ht="15" hidden="1" customHeight="1" x14ac:dyDescent="0.2">
      <c r="A71" s="400" t="s">
        <v>113</v>
      </c>
      <c r="B71" s="422"/>
      <c r="C71" s="39" t="s">
        <v>49</v>
      </c>
      <c r="D71" s="14" t="s">
        <v>106</v>
      </c>
      <c r="E71" s="14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</row>
    <row r="72" spans="1:16" ht="15" hidden="1" customHeight="1" x14ac:dyDescent="0.2">
      <c r="A72" s="400" t="s">
        <v>114</v>
      </c>
      <c r="B72" s="422"/>
      <c r="C72" s="39" t="s">
        <v>51</v>
      </c>
      <c r="D72" s="14" t="s">
        <v>106</v>
      </c>
      <c r="E72" s="14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</row>
    <row r="73" spans="1:16" ht="15" hidden="1" customHeight="1" x14ac:dyDescent="0.2">
      <c r="A73" s="400" t="s">
        <v>115</v>
      </c>
      <c r="B73" s="422"/>
      <c r="C73" s="39" t="s">
        <v>53</v>
      </c>
      <c r="D73" s="14" t="s">
        <v>106</v>
      </c>
      <c r="E73" s="14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</row>
    <row r="74" spans="1:16" ht="15" hidden="1" customHeight="1" x14ac:dyDescent="0.2">
      <c r="A74" s="400" t="s">
        <v>116</v>
      </c>
      <c r="B74" s="422"/>
      <c r="C74" s="39" t="s">
        <v>55</v>
      </c>
      <c r="D74" s="14" t="s">
        <v>106</v>
      </c>
      <c r="E74" s="14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</row>
    <row r="75" spans="1:16" ht="25.5" hidden="1" customHeight="1" x14ac:dyDescent="0.2">
      <c r="A75" s="400" t="s">
        <v>117</v>
      </c>
      <c r="B75" s="422"/>
      <c r="C75" s="35" t="s">
        <v>118</v>
      </c>
      <c r="D75" s="14" t="s">
        <v>119</v>
      </c>
      <c r="E75" s="14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</row>
    <row r="76" spans="1:16" ht="15" hidden="1" customHeight="1" x14ac:dyDescent="0.2">
      <c r="A76" s="400" t="s">
        <v>120</v>
      </c>
      <c r="B76" s="422"/>
      <c r="C76" s="39" t="s">
        <v>37</v>
      </c>
      <c r="D76" s="14" t="s">
        <v>119</v>
      </c>
      <c r="E76" s="14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</row>
    <row r="77" spans="1:16" ht="15" hidden="1" customHeight="1" x14ac:dyDescent="0.2">
      <c r="A77" s="400" t="s">
        <v>121</v>
      </c>
      <c r="B77" s="422"/>
      <c r="C77" s="39" t="s">
        <v>39</v>
      </c>
      <c r="D77" s="14" t="s">
        <v>119</v>
      </c>
      <c r="E77" s="14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</row>
    <row r="78" spans="1:16" ht="25.5" hidden="1" customHeight="1" x14ac:dyDescent="0.2">
      <c r="A78" s="400" t="s">
        <v>122</v>
      </c>
      <c r="B78" s="422"/>
      <c r="C78" s="39" t="s">
        <v>41</v>
      </c>
      <c r="D78" s="14" t="s">
        <v>119</v>
      </c>
      <c r="E78" s="14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</row>
    <row r="79" spans="1:16" ht="15" hidden="1" customHeight="1" x14ac:dyDescent="0.2">
      <c r="A79" s="400" t="s">
        <v>123</v>
      </c>
      <c r="B79" s="422"/>
      <c r="C79" s="39" t="s">
        <v>43</v>
      </c>
      <c r="D79" s="14" t="s">
        <v>119</v>
      </c>
      <c r="E79" s="14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</row>
    <row r="80" spans="1:16" ht="15" hidden="1" customHeight="1" x14ac:dyDescent="0.2">
      <c r="A80" s="400" t="s">
        <v>124</v>
      </c>
      <c r="B80" s="422"/>
      <c r="C80" s="39" t="s">
        <v>45</v>
      </c>
      <c r="D80" s="14" t="s">
        <v>119</v>
      </c>
      <c r="E80" s="14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</row>
    <row r="81" spans="1:16" ht="15" hidden="1" customHeight="1" x14ac:dyDescent="0.2">
      <c r="A81" s="400" t="s">
        <v>125</v>
      </c>
      <c r="B81" s="422"/>
      <c r="C81" s="39" t="s">
        <v>47</v>
      </c>
      <c r="D81" s="14" t="s">
        <v>119</v>
      </c>
      <c r="E81" s="14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</row>
    <row r="82" spans="1:16" ht="15" hidden="1" customHeight="1" x14ac:dyDescent="0.2">
      <c r="A82" s="400" t="s">
        <v>126</v>
      </c>
      <c r="B82" s="422"/>
      <c r="C82" s="39" t="s">
        <v>49</v>
      </c>
      <c r="D82" s="14" t="s">
        <v>119</v>
      </c>
      <c r="E82" s="14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</row>
    <row r="83" spans="1:16" ht="15" hidden="1" customHeight="1" x14ac:dyDescent="0.2">
      <c r="A83" s="400" t="s">
        <v>127</v>
      </c>
      <c r="B83" s="422"/>
      <c r="C83" s="39" t="s">
        <v>51</v>
      </c>
      <c r="D83" s="14" t="s">
        <v>119</v>
      </c>
      <c r="E83" s="14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</row>
    <row r="84" spans="1:16" ht="15" hidden="1" customHeight="1" x14ac:dyDescent="0.2">
      <c r="A84" s="400" t="s">
        <v>128</v>
      </c>
      <c r="B84" s="422"/>
      <c r="C84" s="39" t="s">
        <v>53</v>
      </c>
      <c r="D84" s="14" t="s">
        <v>119</v>
      </c>
      <c r="E84" s="14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</row>
    <row r="85" spans="1:16" ht="15" hidden="1" customHeight="1" x14ac:dyDescent="0.2">
      <c r="A85" s="400" t="s">
        <v>129</v>
      </c>
      <c r="B85" s="422"/>
      <c r="C85" s="39" t="s">
        <v>55</v>
      </c>
      <c r="D85" s="14" t="s">
        <v>119</v>
      </c>
      <c r="E85" s="14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</row>
    <row r="86" spans="1:16" ht="25.5" hidden="1" customHeight="1" x14ac:dyDescent="0.2">
      <c r="A86" s="402" t="s">
        <v>130</v>
      </c>
      <c r="B86" s="423"/>
      <c r="C86" s="37" t="s">
        <v>131</v>
      </c>
      <c r="D86" s="15" t="s">
        <v>132</v>
      </c>
      <c r="E86" s="15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</row>
    <row r="87" spans="1:16" ht="15" hidden="1" customHeight="1" x14ac:dyDescent="0.2">
      <c r="A87" s="400" t="s">
        <v>133</v>
      </c>
      <c r="B87" s="422"/>
      <c r="C87" s="35" t="s">
        <v>134</v>
      </c>
      <c r="D87" s="14" t="s">
        <v>135</v>
      </c>
      <c r="E87" s="14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</row>
    <row r="88" spans="1:16" ht="15" hidden="1" customHeight="1" x14ac:dyDescent="0.2">
      <c r="A88" s="400" t="s">
        <v>136</v>
      </c>
      <c r="B88" s="422"/>
      <c r="C88" s="35" t="s">
        <v>137</v>
      </c>
      <c r="D88" s="14" t="s">
        <v>135</v>
      </c>
      <c r="E88" s="14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</row>
    <row r="89" spans="1:16" ht="25.5" hidden="1" customHeight="1" x14ac:dyDescent="0.2">
      <c r="A89" s="400" t="s">
        <v>138</v>
      </c>
      <c r="B89" s="422"/>
      <c r="C89" s="35" t="s">
        <v>139</v>
      </c>
      <c r="D89" s="14" t="s">
        <v>135</v>
      </c>
      <c r="E89" s="14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</row>
    <row r="90" spans="1:16" ht="25.5" hidden="1" customHeight="1" x14ac:dyDescent="0.2">
      <c r="A90" s="400" t="s">
        <v>140</v>
      </c>
      <c r="B90" s="422"/>
      <c r="C90" s="35" t="s">
        <v>141</v>
      </c>
      <c r="D90" s="14" t="s">
        <v>135</v>
      </c>
      <c r="E90" s="14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</row>
    <row r="91" spans="1:16" ht="15" hidden="1" customHeight="1" x14ac:dyDescent="0.2">
      <c r="A91" s="400" t="s">
        <v>142</v>
      </c>
      <c r="B91" s="422"/>
      <c r="C91" s="35" t="s">
        <v>143</v>
      </c>
      <c r="D91" s="14" t="s">
        <v>144</v>
      </c>
      <c r="E91" s="14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</row>
    <row r="92" spans="1:16" ht="15" hidden="1" customHeight="1" x14ac:dyDescent="0.2">
      <c r="A92" s="400">
        <v>85</v>
      </c>
      <c r="B92" s="422"/>
      <c r="C92" s="35" t="s">
        <v>146</v>
      </c>
      <c r="D92" s="14" t="s">
        <v>144</v>
      </c>
      <c r="E92" s="14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</row>
    <row r="93" spans="1:16" ht="15" hidden="1" customHeight="1" x14ac:dyDescent="0.2">
      <c r="A93" s="400" t="s">
        <v>147</v>
      </c>
      <c r="B93" s="422"/>
      <c r="C93" s="35" t="s">
        <v>148</v>
      </c>
      <c r="D93" s="14" t="s">
        <v>144</v>
      </c>
      <c r="E93" s="14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</row>
    <row r="94" spans="1:16" ht="15" hidden="1" customHeight="1" x14ac:dyDescent="0.2">
      <c r="A94" s="400" t="s">
        <v>149</v>
      </c>
      <c r="B94" s="422"/>
      <c r="C94" s="35" t="s">
        <v>150</v>
      </c>
      <c r="D94" s="14" t="s">
        <v>144</v>
      </c>
      <c r="E94" s="14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</row>
    <row r="95" spans="1:16" ht="15" hidden="1" customHeight="1" x14ac:dyDescent="0.2">
      <c r="A95" s="400" t="s">
        <v>151</v>
      </c>
      <c r="B95" s="422"/>
      <c r="C95" s="35" t="s">
        <v>152</v>
      </c>
      <c r="D95" s="14" t="s">
        <v>144</v>
      </c>
      <c r="E95" s="14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</row>
    <row r="96" spans="1:16" ht="15" hidden="1" customHeight="1" x14ac:dyDescent="0.2">
      <c r="A96" s="400" t="s">
        <v>153</v>
      </c>
      <c r="B96" s="422"/>
      <c r="C96" s="35" t="s">
        <v>154</v>
      </c>
      <c r="D96" s="14" t="s">
        <v>144</v>
      </c>
      <c r="E96" s="14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</row>
    <row r="97" spans="1:16" ht="15" hidden="1" customHeight="1" x14ac:dyDescent="0.2">
      <c r="A97" s="400" t="s">
        <v>155</v>
      </c>
      <c r="B97" s="422"/>
      <c r="C97" s="35" t="s">
        <v>156</v>
      </c>
      <c r="D97" s="14" t="s">
        <v>144</v>
      </c>
      <c r="E97" s="14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</row>
    <row r="98" spans="1:16" ht="15" hidden="1" customHeight="1" x14ac:dyDescent="0.2">
      <c r="A98" s="400" t="s">
        <v>157</v>
      </c>
      <c r="B98" s="422"/>
      <c r="C98" s="35" t="s">
        <v>158</v>
      </c>
      <c r="D98" s="14" t="s">
        <v>144</v>
      </c>
      <c r="E98" s="14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</row>
    <row r="99" spans="1:16" ht="15" hidden="1" customHeight="1" x14ac:dyDescent="0.2">
      <c r="A99" s="400" t="s">
        <v>159</v>
      </c>
      <c r="B99" s="422"/>
      <c r="C99" s="35" t="s">
        <v>160</v>
      </c>
      <c r="D99" s="14" t="s">
        <v>144</v>
      </c>
      <c r="E99" s="14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</row>
    <row r="100" spans="1:16" ht="15" hidden="1" customHeight="1" x14ac:dyDescent="0.2">
      <c r="A100" s="402" t="s">
        <v>161</v>
      </c>
      <c r="B100" s="423"/>
      <c r="C100" s="37" t="s">
        <v>162</v>
      </c>
      <c r="D100" s="15" t="s">
        <v>163</v>
      </c>
      <c r="E100" s="15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</row>
    <row r="101" spans="1:16" ht="15" hidden="1" customHeight="1" x14ac:dyDescent="0.2">
      <c r="A101" s="400" t="s">
        <v>164</v>
      </c>
      <c r="B101" s="422"/>
      <c r="C101" s="35" t="s">
        <v>165</v>
      </c>
      <c r="D101" s="14" t="s">
        <v>166</v>
      </c>
      <c r="E101" s="14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</row>
    <row r="102" spans="1:16" ht="15" hidden="1" customHeight="1" x14ac:dyDescent="0.2">
      <c r="A102" s="400" t="s">
        <v>167</v>
      </c>
      <c r="B102" s="422"/>
      <c r="C102" s="35" t="s">
        <v>168</v>
      </c>
      <c r="D102" s="14" t="s">
        <v>166</v>
      </c>
      <c r="E102" s="14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</row>
    <row r="103" spans="1:16" ht="25.5" hidden="1" customHeight="1" x14ac:dyDescent="0.2">
      <c r="A103" s="400" t="s">
        <v>169</v>
      </c>
      <c r="B103" s="422"/>
      <c r="C103" s="35" t="s">
        <v>170</v>
      </c>
      <c r="D103" s="14" t="s">
        <v>166</v>
      </c>
      <c r="E103" s="14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</row>
    <row r="104" spans="1:16" ht="15" hidden="1" customHeight="1" x14ac:dyDescent="0.2">
      <c r="A104" s="400" t="s">
        <v>171</v>
      </c>
      <c r="B104" s="422"/>
      <c r="C104" s="35" t="s">
        <v>172</v>
      </c>
      <c r="D104" s="14" t="s">
        <v>166</v>
      </c>
      <c r="E104" s="14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</row>
    <row r="105" spans="1:16" ht="15" hidden="1" customHeight="1" x14ac:dyDescent="0.2">
      <c r="A105" s="400" t="s">
        <v>173</v>
      </c>
      <c r="B105" s="422"/>
      <c r="C105" s="35" t="s">
        <v>174</v>
      </c>
      <c r="D105" s="14" t="s">
        <v>166</v>
      </c>
      <c r="E105" s="14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</row>
    <row r="106" spans="1:16" ht="15" hidden="1" customHeight="1" x14ac:dyDescent="0.2">
      <c r="A106" s="400" t="s">
        <v>175</v>
      </c>
      <c r="B106" s="422"/>
      <c r="C106" s="35" t="s">
        <v>176</v>
      </c>
      <c r="D106" s="14" t="s">
        <v>166</v>
      </c>
      <c r="E106" s="14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</row>
    <row r="107" spans="1:16" ht="15" hidden="1" customHeight="1" x14ac:dyDescent="0.2">
      <c r="A107" s="400" t="s">
        <v>177</v>
      </c>
      <c r="B107" s="422"/>
      <c r="C107" s="35" t="s">
        <v>178</v>
      </c>
      <c r="D107" s="14" t="s">
        <v>166</v>
      </c>
      <c r="E107" s="14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</row>
    <row r="108" spans="1:16" ht="15" hidden="1" customHeight="1" x14ac:dyDescent="0.2">
      <c r="A108" s="400" t="s">
        <v>179</v>
      </c>
      <c r="B108" s="422"/>
      <c r="C108" s="35" t="s">
        <v>180</v>
      </c>
      <c r="D108" s="14" t="s">
        <v>181</v>
      </c>
      <c r="E108" s="14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</row>
    <row r="109" spans="1:16" ht="15" hidden="1" customHeight="1" x14ac:dyDescent="0.2">
      <c r="A109" s="400" t="s">
        <v>182</v>
      </c>
      <c r="B109" s="422"/>
      <c r="C109" s="35" t="s">
        <v>183</v>
      </c>
      <c r="D109" s="14" t="s">
        <v>181</v>
      </c>
      <c r="E109" s="14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</row>
    <row r="110" spans="1:16" ht="15" hidden="1" customHeight="1" x14ac:dyDescent="0.2">
      <c r="A110" s="400" t="s">
        <v>184</v>
      </c>
      <c r="B110" s="422"/>
      <c r="C110" s="35" t="s">
        <v>185</v>
      </c>
      <c r="D110" s="14" t="s">
        <v>181</v>
      </c>
      <c r="E110" s="14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</row>
    <row r="111" spans="1:16" ht="15" hidden="1" customHeight="1" x14ac:dyDescent="0.2">
      <c r="A111" s="400" t="s">
        <v>186</v>
      </c>
      <c r="B111" s="422"/>
      <c r="C111" s="35" t="s">
        <v>187</v>
      </c>
      <c r="D111" s="14" t="s">
        <v>181</v>
      </c>
      <c r="E111" s="14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</row>
    <row r="112" spans="1:16" ht="15" hidden="1" customHeight="1" x14ac:dyDescent="0.2">
      <c r="A112" s="400" t="s">
        <v>188</v>
      </c>
      <c r="B112" s="422"/>
      <c r="C112" s="35" t="s">
        <v>189</v>
      </c>
      <c r="D112" s="14" t="s">
        <v>181</v>
      </c>
      <c r="E112" s="14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</row>
    <row r="113" spans="1:16" ht="15" hidden="1" customHeight="1" x14ac:dyDescent="0.2">
      <c r="A113" s="400" t="s">
        <v>190</v>
      </c>
      <c r="B113" s="422"/>
      <c r="C113" s="35" t="s">
        <v>191</v>
      </c>
      <c r="D113" s="14" t="s">
        <v>181</v>
      </c>
      <c r="E113" s="14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</row>
    <row r="114" spans="1:16" ht="15" hidden="1" customHeight="1" x14ac:dyDescent="0.2">
      <c r="A114" s="400" t="s">
        <v>192</v>
      </c>
      <c r="B114" s="422"/>
      <c r="C114" s="35" t="s">
        <v>193</v>
      </c>
      <c r="D114" s="14" t="s">
        <v>181</v>
      </c>
      <c r="E114" s="14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</row>
    <row r="115" spans="1:16" x14ac:dyDescent="0.2">
      <c r="A115" s="402" t="s">
        <v>194</v>
      </c>
      <c r="B115" s="423"/>
      <c r="C115" s="37" t="s">
        <v>195</v>
      </c>
      <c r="D115" s="15" t="s">
        <v>196</v>
      </c>
      <c r="E115" s="15"/>
      <c r="F115" s="146">
        <f t="shared" ref="F115:H115" si="0">SUM(F116:F123)</f>
        <v>1513</v>
      </c>
      <c r="G115" s="146">
        <f t="shared" si="0"/>
        <v>267</v>
      </c>
      <c r="H115" s="146">
        <f t="shared" si="0"/>
        <v>1780</v>
      </c>
      <c r="I115" s="146">
        <f t="shared" ref="I115" si="1">SUM(I116:I123)</f>
        <v>4268869</v>
      </c>
      <c r="J115" s="146">
        <f t="shared" ref="J115:N115" si="2">SUM(J116:J123)</f>
        <v>4987.2660694069227</v>
      </c>
      <c r="K115" s="146">
        <f t="shared" ref="K115" si="3">SUM(K116:K123)</f>
        <v>2000000</v>
      </c>
      <c r="L115" s="146">
        <f t="shared" si="2"/>
        <v>0</v>
      </c>
      <c r="M115" s="146">
        <f t="shared" si="2"/>
        <v>2000000</v>
      </c>
      <c r="N115" s="146">
        <f t="shared" si="2"/>
        <v>1987067</v>
      </c>
      <c r="O115" s="143">
        <f t="shared" ref="O115:O178" si="4">IF(M115=0," ",N115/M115)</f>
        <v>0.99353349999999996</v>
      </c>
      <c r="P115" s="146">
        <f t="shared" ref="P115" si="5">SUM(P116:P123)</f>
        <v>2000000</v>
      </c>
    </row>
    <row r="116" spans="1:16" x14ac:dyDescent="0.2">
      <c r="A116" s="400" t="s">
        <v>197</v>
      </c>
      <c r="B116" s="422"/>
      <c r="C116" s="35" t="s">
        <v>198</v>
      </c>
      <c r="D116" s="16" t="s">
        <v>196</v>
      </c>
      <c r="E116" s="16"/>
      <c r="F116" s="176">
        <v>0</v>
      </c>
      <c r="G116" s="176"/>
      <c r="H116" s="145">
        <f t="shared" ref="H116:H123" si="6">SUM(F116:G116)</f>
        <v>0</v>
      </c>
      <c r="I116" s="176"/>
      <c r="J116" s="147" t="str">
        <f t="shared" ref="J116:J176" si="7">IF(H116=0," ",I116/H116)</f>
        <v xml:space="preserve"> </v>
      </c>
      <c r="K116" s="176"/>
      <c r="L116" s="176">
        <v>0</v>
      </c>
      <c r="M116" s="145">
        <f t="shared" ref="M116:M179" si="8">SUM(K116:L116)</f>
        <v>0</v>
      </c>
      <c r="N116" s="176"/>
      <c r="O116" s="133" t="str">
        <f t="shared" si="4"/>
        <v xml:space="preserve"> </v>
      </c>
      <c r="P116" s="176"/>
    </row>
    <row r="117" spans="1:16" x14ac:dyDescent="0.2">
      <c r="A117" s="400" t="s">
        <v>199</v>
      </c>
      <c r="B117" s="422"/>
      <c r="C117" s="35" t="s">
        <v>200</v>
      </c>
      <c r="D117" s="16" t="s">
        <v>196</v>
      </c>
      <c r="E117" s="16"/>
      <c r="F117" s="176">
        <v>0</v>
      </c>
      <c r="G117" s="176"/>
      <c r="H117" s="145">
        <f t="shared" si="6"/>
        <v>0</v>
      </c>
      <c r="I117" s="176"/>
      <c r="J117" s="147" t="str">
        <f t="shared" si="7"/>
        <v xml:space="preserve"> </v>
      </c>
      <c r="K117" s="176"/>
      <c r="L117" s="176"/>
      <c r="M117" s="145">
        <f t="shared" si="8"/>
        <v>0</v>
      </c>
      <c r="N117" s="176"/>
      <c r="O117" s="133" t="str">
        <f t="shared" si="4"/>
        <v xml:space="preserve"> </v>
      </c>
      <c r="P117" s="176"/>
    </row>
    <row r="118" spans="1:16" x14ac:dyDescent="0.2">
      <c r="A118" s="400" t="s">
        <v>201</v>
      </c>
      <c r="B118" s="422"/>
      <c r="C118" s="35" t="s">
        <v>202</v>
      </c>
      <c r="D118" s="16" t="s">
        <v>196</v>
      </c>
      <c r="E118" s="16"/>
      <c r="F118" s="176">
        <v>1000</v>
      </c>
      <c r="G118" s="176">
        <v>131</v>
      </c>
      <c r="H118" s="145">
        <f t="shared" si="6"/>
        <v>1131</v>
      </c>
      <c r="I118" s="176">
        <v>2421873</v>
      </c>
      <c r="J118" s="147">
        <f t="shared" si="7"/>
        <v>2141.3554376657826</v>
      </c>
      <c r="K118" s="176">
        <v>800000</v>
      </c>
      <c r="L118" s="176">
        <v>66042</v>
      </c>
      <c r="M118" s="145">
        <f t="shared" si="8"/>
        <v>866042</v>
      </c>
      <c r="N118" s="176">
        <v>866042</v>
      </c>
      <c r="O118" s="133">
        <f t="shared" si="4"/>
        <v>1</v>
      </c>
      <c r="P118" s="176">
        <v>800000</v>
      </c>
    </row>
    <row r="119" spans="1:16" x14ac:dyDescent="0.2">
      <c r="A119" s="400" t="s">
        <v>203</v>
      </c>
      <c r="B119" s="422"/>
      <c r="C119" s="35" t="s">
        <v>204</v>
      </c>
      <c r="D119" s="16" t="s">
        <v>196</v>
      </c>
      <c r="E119" s="16"/>
      <c r="F119" s="176">
        <v>513</v>
      </c>
      <c r="G119" s="176">
        <v>136</v>
      </c>
      <c r="H119" s="145">
        <f t="shared" si="6"/>
        <v>649</v>
      </c>
      <c r="I119" s="176">
        <v>1846996</v>
      </c>
      <c r="J119" s="147">
        <f t="shared" si="7"/>
        <v>2845.9106317411402</v>
      </c>
      <c r="K119" s="176">
        <v>1200000</v>
      </c>
      <c r="L119" s="176">
        <v>-66042</v>
      </c>
      <c r="M119" s="145">
        <f t="shared" si="8"/>
        <v>1133958</v>
      </c>
      <c r="N119" s="176">
        <v>1121025</v>
      </c>
      <c r="O119" s="133">
        <f t="shared" si="4"/>
        <v>0.98859481568100405</v>
      </c>
      <c r="P119" s="176">
        <v>1200000</v>
      </c>
    </row>
    <row r="120" spans="1:16" ht="15" hidden="1" customHeight="1" x14ac:dyDescent="0.2">
      <c r="A120" s="400" t="s">
        <v>205</v>
      </c>
      <c r="B120" s="422"/>
      <c r="C120" s="35" t="s">
        <v>206</v>
      </c>
      <c r="D120" s="16" t="s">
        <v>196</v>
      </c>
      <c r="E120" s="16"/>
      <c r="F120" s="176">
        <v>0</v>
      </c>
      <c r="G120" s="176"/>
      <c r="H120" s="145">
        <f t="shared" si="6"/>
        <v>0</v>
      </c>
      <c r="I120" s="176"/>
      <c r="J120" s="147" t="str">
        <f t="shared" si="7"/>
        <v xml:space="preserve"> </v>
      </c>
      <c r="K120" s="176"/>
      <c r="L120" s="176"/>
      <c r="M120" s="145">
        <f t="shared" si="8"/>
        <v>0</v>
      </c>
      <c r="N120" s="176"/>
      <c r="O120" s="133" t="str">
        <f t="shared" si="4"/>
        <v xml:space="preserve"> </v>
      </c>
      <c r="P120" s="176"/>
    </row>
    <row r="121" spans="1:16" ht="15" hidden="1" customHeight="1" x14ac:dyDescent="0.2">
      <c r="A121" s="400" t="s">
        <v>207</v>
      </c>
      <c r="B121" s="422"/>
      <c r="C121" s="35" t="s">
        <v>208</v>
      </c>
      <c r="D121" s="16" t="s">
        <v>196</v>
      </c>
      <c r="E121" s="16"/>
      <c r="F121" s="176">
        <v>0</v>
      </c>
      <c r="G121" s="176"/>
      <c r="H121" s="145">
        <f t="shared" si="6"/>
        <v>0</v>
      </c>
      <c r="I121" s="176"/>
      <c r="J121" s="147" t="str">
        <f t="shared" si="7"/>
        <v xml:space="preserve"> </v>
      </c>
      <c r="K121" s="176"/>
      <c r="L121" s="176"/>
      <c r="M121" s="145">
        <f t="shared" si="8"/>
        <v>0</v>
      </c>
      <c r="N121" s="176"/>
      <c r="O121" s="133" t="str">
        <f t="shared" si="4"/>
        <v xml:space="preserve"> </v>
      </c>
      <c r="P121" s="176"/>
    </row>
    <row r="122" spans="1:16" ht="15" hidden="1" customHeight="1" x14ac:dyDescent="0.2">
      <c r="A122" s="400" t="s">
        <v>209</v>
      </c>
      <c r="B122" s="422"/>
      <c r="C122" s="35" t="s">
        <v>210</v>
      </c>
      <c r="D122" s="16" t="s">
        <v>196</v>
      </c>
      <c r="E122" s="16"/>
      <c r="F122" s="176">
        <v>0</v>
      </c>
      <c r="G122" s="176"/>
      <c r="H122" s="145">
        <f t="shared" si="6"/>
        <v>0</v>
      </c>
      <c r="I122" s="176"/>
      <c r="J122" s="147" t="str">
        <f t="shared" si="7"/>
        <v xml:space="preserve"> </v>
      </c>
      <c r="K122" s="176"/>
      <c r="L122" s="176"/>
      <c r="M122" s="145">
        <f t="shared" si="8"/>
        <v>0</v>
      </c>
      <c r="N122" s="176"/>
      <c r="O122" s="133" t="str">
        <f t="shared" si="4"/>
        <v xml:space="preserve"> </v>
      </c>
      <c r="P122" s="176"/>
    </row>
    <row r="123" spans="1:16" ht="15" hidden="1" customHeight="1" x14ac:dyDescent="0.2">
      <c r="A123" s="400" t="s">
        <v>211</v>
      </c>
      <c r="B123" s="422"/>
      <c r="C123" s="35" t="s">
        <v>212</v>
      </c>
      <c r="D123" s="16" t="s">
        <v>196</v>
      </c>
      <c r="E123" s="16"/>
      <c r="F123" s="176">
        <v>0</v>
      </c>
      <c r="G123" s="176"/>
      <c r="H123" s="145">
        <f t="shared" si="6"/>
        <v>0</v>
      </c>
      <c r="I123" s="176"/>
      <c r="J123" s="147" t="str">
        <f t="shared" si="7"/>
        <v xml:space="preserve"> </v>
      </c>
      <c r="K123" s="176"/>
      <c r="L123" s="176"/>
      <c r="M123" s="145">
        <f t="shared" si="8"/>
        <v>0</v>
      </c>
      <c r="N123" s="176"/>
      <c r="O123" s="133" t="str">
        <f t="shared" si="4"/>
        <v xml:space="preserve"> </v>
      </c>
      <c r="P123" s="176"/>
    </row>
    <row r="124" spans="1:16" x14ac:dyDescent="0.2">
      <c r="A124" s="400" t="s">
        <v>213</v>
      </c>
      <c r="B124" s="422"/>
      <c r="C124" s="35" t="s">
        <v>214</v>
      </c>
      <c r="D124" s="14" t="s">
        <v>215</v>
      </c>
      <c r="E124" s="14"/>
      <c r="F124" s="145">
        <f t="shared" ref="F124:I124" si="9">SUM(F125:F143)</f>
        <v>1200</v>
      </c>
      <c r="G124" s="145">
        <f t="shared" si="9"/>
        <v>886</v>
      </c>
      <c r="H124" s="145">
        <f t="shared" si="9"/>
        <v>2086</v>
      </c>
      <c r="I124" s="145">
        <f t="shared" si="9"/>
        <v>6526670</v>
      </c>
      <c r="J124" s="145">
        <f t="shared" ref="J124:N124" si="10">SUM(J125:J143)</f>
        <v>3128.7967401725791</v>
      </c>
      <c r="K124" s="145">
        <f t="shared" si="10"/>
        <v>5500000</v>
      </c>
      <c r="L124" s="145">
        <f>SUM(L125:L143)</f>
        <v>492212</v>
      </c>
      <c r="M124" s="145">
        <f t="shared" si="10"/>
        <v>5992212</v>
      </c>
      <c r="N124" s="145">
        <f t="shared" si="10"/>
        <v>5992212</v>
      </c>
      <c r="O124" s="133">
        <f t="shared" si="4"/>
        <v>1</v>
      </c>
      <c r="P124" s="145">
        <f t="shared" ref="P124" si="11">SUM(P125:P143)</f>
        <v>5500000</v>
      </c>
    </row>
    <row r="125" spans="1:16" ht="15" hidden="1" customHeight="1" x14ac:dyDescent="0.2">
      <c r="A125" s="404">
        <v>118</v>
      </c>
      <c r="B125" s="422"/>
      <c r="C125" s="35" t="s">
        <v>217</v>
      </c>
      <c r="D125" s="16" t="s">
        <v>215</v>
      </c>
      <c r="E125" s="16"/>
      <c r="F125" s="176">
        <v>0</v>
      </c>
      <c r="G125" s="176"/>
      <c r="H125" s="145">
        <f t="shared" ref="H125:H148" si="12">SUM(F125:G125)</f>
        <v>0</v>
      </c>
      <c r="I125" s="176"/>
      <c r="J125" s="147" t="str">
        <f t="shared" si="7"/>
        <v xml:space="preserve"> </v>
      </c>
      <c r="K125" s="176"/>
      <c r="L125" s="176"/>
      <c r="M125" s="145">
        <f t="shared" si="8"/>
        <v>0</v>
      </c>
      <c r="N125" s="176"/>
      <c r="O125" s="133" t="str">
        <f t="shared" si="4"/>
        <v xml:space="preserve"> </v>
      </c>
      <c r="P125" s="176"/>
    </row>
    <row r="126" spans="1:16" ht="15" hidden="1" customHeight="1" x14ac:dyDescent="0.2">
      <c r="A126" s="404">
        <v>119</v>
      </c>
      <c r="B126" s="422"/>
      <c r="C126" s="35" t="s">
        <v>219</v>
      </c>
      <c r="D126" s="16" t="s">
        <v>215</v>
      </c>
      <c r="E126" s="16"/>
      <c r="F126" s="176">
        <v>0</v>
      </c>
      <c r="G126" s="176"/>
      <c r="H126" s="145">
        <f t="shared" si="12"/>
        <v>0</v>
      </c>
      <c r="I126" s="176"/>
      <c r="J126" s="147" t="str">
        <f t="shared" si="7"/>
        <v xml:space="preserve"> </v>
      </c>
      <c r="K126" s="176"/>
      <c r="L126" s="176"/>
      <c r="M126" s="145">
        <f t="shared" si="8"/>
        <v>0</v>
      </c>
      <c r="N126" s="176"/>
      <c r="O126" s="133" t="str">
        <f t="shared" si="4"/>
        <v xml:space="preserve"> </v>
      </c>
      <c r="P126" s="176"/>
    </row>
    <row r="127" spans="1:16" ht="15" hidden="1" customHeight="1" x14ac:dyDescent="0.2">
      <c r="A127" s="404">
        <v>120</v>
      </c>
      <c r="B127" s="422"/>
      <c r="C127" s="35" t="s">
        <v>221</v>
      </c>
      <c r="D127" s="16" t="s">
        <v>215</v>
      </c>
      <c r="E127" s="16"/>
      <c r="F127" s="176">
        <v>0</v>
      </c>
      <c r="G127" s="176"/>
      <c r="H127" s="145">
        <f t="shared" si="12"/>
        <v>0</v>
      </c>
      <c r="I127" s="176"/>
      <c r="J127" s="147" t="str">
        <f t="shared" si="7"/>
        <v xml:space="preserve"> </v>
      </c>
      <c r="K127" s="176"/>
      <c r="L127" s="176"/>
      <c r="M127" s="145">
        <f t="shared" si="8"/>
        <v>0</v>
      </c>
      <c r="N127" s="176"/>
      <c r="O127" s="133" t="str">
        <f t="shared" si="4"/>
        <v xml:space="preserve"> </v>
      </c>
      <c r="P127" s="176"/>
    </row>
    <row r="128" spans="1:16" ht="15" hidden="1" customHeight="1" x14ac:dyDescent="0.2">
      <c r="A128" s="404">
        <v>121</v>
      </c>
      <c r="B128" s="422"/>
      <c r="C128" s="35" t="s">
        <v>223</v>
      </c>
      <c r="D128" s="16" t="s">
        <v>215</v>
      </c>
      <c r="E128" s="16"/>
      <c r="F128" s="176">
        <v>0</v>
      </c>
      <c r="G128" s="176"/>
      <c r="H128" s="145">
        <f t="shared" si="12"/>
        <v>0</v>
      </c>
      <c r="I128" s="176"/>
      <c r="J128" s="147" t="str">
        <f t="shared" si="7"/>
        <v xml:space="preserve"> </v>
      </c>
      <c r="K128" s="176"/>
      <c r="L128" s="176"/>
      <c r="M128" s="145">
        <f t="shared" si="8"/>
        <v>0</v>
      </c>
      <c r="N128" s="176"/>
      <c r="O128" s="133" t="str">
        <f t="shared" si="4"/>
        <v xml:space="preserve"> </v>
      </c>
      <c r="P128" s="176"/>
    </row>
    <row r="129" spans="1:16" ht="15" hidden="1" customHeight="1" x14ac:dyDescent="0.2">
      <c r="A129" s="404">
        <v>122</v>
      </c>
      <c r="B129" s="422"/>
      <c r="C129" s="35" t="s">
        <v>225</v>
      </c>
      <c r="D129" s="16" t="s">
        <v>215</v>
      </c>
      <c r="E129" s="16"/>
      <c r="F129" s="176">
        <v>0</v>
      </c>
      <c r="G129" s="176"/>
      <c r="H129" s="145">
        <f t="shared" si="12"/>
        <v>0</v>
      </c>
      <c r="I129" s="176"/>
      <c r="J129" s="147" t="str">
        <f t="shared" si="7"/>
        <v xml:space="preserve"> </v>
      </c>
      <c r="K129" s="176"/>
      <c r="L129" s="176"/>
      <c r="M129" s="145">
        <f t="shared" si="8"/>
        <v>0</v>
      </c>
      <c r="N129" s="176"/>
      <c r="O129" s="133" t="str">
        <f t="shared" si="4"/>
        <v xml:space="preserve"> </v>
      </c>
      <c r="P129" s="176"/>
    </row>
    <row r="130" spans="1:16" ht="15" hidden="1" customHeight="1" x14ac:dyDescent="0.2">
      <c r="A130" s="404">
        <v>123</v>
      </c>
      <c r="B130" s="422"/>
      <c r="C130" s="35" t="s">
        <v>227</v>
      </c>
      <c r="D130" s="16" t="s">
        <v>215</v>
      </c>
      <c r="E130" s="16"/>
      <c r="F130" s="176">
        <v>0</v>
      </c>
      <c r="G130" s="176"/>
      <c r="H130" s="145">
        <f t="shared" si="12"/>
        <v>0</v>
      </c>
      <c r="I130" s="176"/>
      <c r="J130" s="147" t="str">
        <f t="shared" si="7"/>
        <v xml:space="preserve"> </v>
      </c>
      <c r="K130" s="176"/>
      <c r="L130" s="176"/>
      <c r="M130" s="145">
        <f t="shared" si="8"/>
        <v>0</v>
      </c>
      <c r="N130" s="176"/>
      <c r="O130" s="133" t="str">
        <f t="shared" si="4"/>
        <v xml:space="preserve"> </v>
      </c>
      <c r="P130" s="176"/>
    </row>
    <row r="131" spans="1:16" ht="25.5" x14ac:dyDescent="0.2">
      <c r="A131" s="404">
        <v>124</v>
      </c>
      <c r="B131" s="422"/>
      <c r="C131" s="35" t="s">
        <v>229</v>
      </c>
      <c r="D131" s="16" t="s">
        <v>215</v>
      </c>
      <c r="E131" s="16"/>
      <c r="F131" s="176">
        <v>1200</v>
      </c>
      <c r="G131" s="176">
        <v>886</v>
      </c>
      <c r="H131" s="145">
        <f t="shared" si="12"/>
        <v>2086</v>
      </c>
      <c r="I131" s="176">
        <v>6526670</v>
      </c>
      <c r="J131" s="147">
        <f t="shared" si="7"/>
        <v>3128.7967401725791</v>
      </c>
      <c r="K131" s="176">
        <v>5500000</v>
      </c>
      <c r="L131" s="176">
        <v>492212</v>
      </c>
      <c r="M131" s="145">
        <f t="shared" si="8"/>
        <v>5992212</v>
      </c>
      <c r="N131" s="176">
        <v>5992212</v>
      </c>
      <c r="O131" s="133">
        <f t="shared" si="4"/>
        <v>1</v>
      </c>
      <c r="P131" s="176">
        <v>5500000</v>
      </c>
    </row>
    <row r="132" spans="1:16" ht="25.5" hidden="1" customHeight="1" x14ac:dyDescent="0.2">
      <c r="A132" s="404">
        <v>125</v>
      </c>
      <c r="B132" s="422"/>
      <c r="C132" s="35" t="s">
        <v>231</v>
      </c>
      <c r="D132" s="16" t="s">
        <v>215</v>
      </c>
      <c r="E132" s="16"/>
      <c r="F132" s="176">
        <v>0</v>
      </c>
      <c r="G132" s="176"/>
      <c r="H132" s="145">
        <f t="shared" si="12"/>
        <v>0</v>
      </c>
      <c r="I132" s="176"/>
      <c r="J132" s="147" t="str">
        <f t="shared" si="7"/>
        <v xml:space="preserve"> </v>
      </c>
      <c r="K132" s="176"/>
      <c r="L132" s="176"/>
      <c r="M132" s="145">
        <f t="shared" si="8"/>
        <v>0</v>
      </c>
      <c r="N132" s="176"/>
      <c r="O132" s="133" t="str">
        <f t="shared" si="4"/>
        <v xml:space="preserve"> </v>
      </c>
      <c r="P132" s="176"/>
    </row>
    <row r="133" spans="1:16" ht="15" hidden="1" customHeight="1" x14ac:dyDescent="0.2">
      <c r="A133" s="404">
        <v>126</v>
      </c>
      <c r="B133" s="422"/>
      <c r="C133" s="35" t="s">
        <v>233</v>
      </c>
      <c r="D133" s="16" t="s">
        <v>215</v>
      </c>
      <c r="E133" s="16"/>
      <c r="F133" s="176">
        <v>0</v>
      </c>
      <c r="G133" s="176"/>
      <c r="H133" s="145">
        <f t="shared" si="12"/>
        <v>0</v>
      </c>
      <c r="I133" s="176"/>
      <c r="J133" s="147" t="str">
        <f t="shared" si="7"/>
        <v xml:space="preserve"> </v>
      </c>
      <c r="K133" s="176"/>
      <c r="L133" s="176"/>
      <c r="M133" s="145">
        <f t="shared" si="8"/>
        <v>0</v>
      </c>
      <c r="N133" s="176"/>
      <c r="O133" s="133" t="str">
        <f t="shared" si="4"/>
        <v xml:space="preserve"> </v>
      </c>
      <c r="P133" s="176"/>
    </row>
    <row r="134" spans="1:16" ht="15" hidden="1" customHeight="1" x14ac:dyDescent="0.2">
      <c r="A134" s="404">
        <v>127</v>
      </c>
      <c r="B134" s="422"/>
      <c r="C134" s="35" t="s">
        <v>235</v>
      </c>
      <c r="D134" s="16" t="s">
        <v>215</v>
      </c>
      <c r="E134" s="16"/>
      <c r="F134" s="176">
        <v>0</v>
      </c>
      <c r="G134" s="176"/>
      <c r="H134" s="145">
        <f t="shared" si="12"/>
        <v>0</v>
      </c>
      <c r="I134" s="176"/>
      <c r="J134" s="147" t="str">
        <f t="shared" si="7"/>
        <v xml:space="preserve"> </v>
      </c>
      <c r="K134" s="176"/>
      <c r="L134" s="176"/>
      <c r="M134" s="145">
        <f t="shared" si="8"/>
        <v>0</v>
      </c>
      <c r="N134" s="176"/>
      <c r="O134" s="133" t="str">
        <f t="shared" si="4"/>
        <v xml:space="preserve"> </v>
      </c>
      <c r="P134" s="176"/>
    </row>
    <row r="135" spans="1:16" ht="25.5" hidden="1" customHeight="1" x14ac:dyDescent="0.2">
      <c r="A135" s="400" t="s">
        <v>236</v>
      </c>
      <c r="B135" s="422"/>
      <c r="C135" s="35" t="s">
        <v>237</v>
      </c>
      <c r="D135" s="16" t="s">
        <v>215</v>
      </c>
      <c r="E135" s="16"/>
      <c r="F135" s="176">
        <v>0</v>
      </c>
      <c r="G135" s="176"/>
      <c r="H135" s="145">
        <f t="shared" si="12"/>
        <v>0</v>
      </c>
      <c r="I135" s="176"/>
      <c r="J135" s="147" t="str">
        <f t="shared" si="7"/>
        <v xml:space="preserve"> </v>
      </c>
      <c r="K135" s="176"/>
      <c r="L135" s="176"/>
      <c r="M135" s="145">
        <f t="shared" si="8"/>
        <v>0</v>
      </c>
      <c r="N135" s="176"/>
      <c r="O135" s="133" t="str">
        <f t="shared" si="4"/>
        <v xml:space="preserve"> </v>
      </c>
      <c r="P135" s="176"/>
    </row>
    <row r="136" spans="1:16" ht="25.5" hidden="1" customHeight="1" x14ac:dyDescent="0.2">
      <c r="A136" s="400" t="s">
        <v>238</v>
      </c>
      <c r="B136" s="422"/>
      <c r="C136" s="35" t="s">
        <v>239</v>
      </c>
      <c r="D136" s="16" t="s">
        <v>215</v>
      </c>
      <c r="E136" s="16"/>
      <c r="F136" s="176">
        <v>0</v>
      </c>
      <c r="G136" s="176"/>
      <c r="H136" s="145">
        <f t="shared" si="12"/>
        <v>0</v>
      </c>
      <c r="I136" s="176"/>
      <c r="J136" s="147" t="str">
        <f t="shared" si="7"/>
        <v xml:space="preserve"> </v>
      </c>
      <c r="K136" s="176"/>
      <c r="L136" s="176"/>
      <c r="M136" s="145">
        <f t="shared" si="8"/>
        <v>0</v>
      </c>
      <c r="N136" s="176"/>
      <c r="O136" s="133" t="str">
        <f t="shared" si="4"/>
        <v xml:space="preserve"> </v>
      </c>
      <c r="P136" s="176"/>
    </row>
    <row r="137" spans="1:16" ht="25.5" hidden="1" customHeight="1" x14ac:dyDescent="0.2">
      <c r="A137" s="400" t="s">
        <v>240</v>
      </c>
      <c r="B137" s="422"/>
      <c r="C137" s="35" t="s">
        <v>241</v>
      </c>
      <c r="D137" s="16" t="s">
        <v>215</v>
      </c>
      <c r="E137" s="16"/>
      <c r="F137" s="176">
        <v>0</v>
      </c>
      <c r="G137" s="176"/>
      <c r="H137" s="145">
        <f t="shared" si="12"/>
        <v>0</v>
      </c>
      <c r="I137" s="176"/>
      <c r="J137" s="147" t="str">
        <f t="shared" si="7"/>
        <v xml:space="preserve"> </v>
      </c>
      <c r="K137" s="176"/>
      <c r="L137" s="176"/>
      <c r="M137" s="145">
        <f t="shared" si="8"/>
        <v>0</v>
      </c>
      <c r="N137" s="176"/>
      <c r="O137" s="133" t="str">
        <f t="shared" si="4"/>
        <v xml:space="preserve"> </v>
      </c>
      <c r="P137" s="176"/>
    </row>
    <row r="138" spans="1:16" ht="25.5" hidden="1" customHeight="1" x14ac:dyDescent="0.2">
      <c r="A138" s="400" t="s">
        <v>242</v>
      </c>
      <c r="B138" s="422"/>
      <c r="C138" s="35" t="s">
        <v>243</v>
      </c>
      <c r="D138" s="16" t="s">
        <v>215</v>
      </c>
      <c r="E138" s="16"/>
      <c r="F138" s="176">
        <v>0</v>
      </c>
      <c r="G138" s="176"/>
      <c r="H138" s="145">
        <f t="shared" si="12"/>
        <v>0</v>
      </c>
      <c r="I138" s="176"/>
      <c r="J138" s="147" t="str">
        <f t="shared" si="7"/>
        <v xml:space="preserve"> </v>
      </c>
      <c r="K138" s="176"/>
      <c r="L138" s="176"/>
      <c r="M138" s="145">
        <f t="shared" si="8"/>
        <v>0</v>
      </c>
      <c r="N138" s="176"/>
      <c r="O138" s="133" t="str">
        <f t="shared" si="4"/>
        <v xml:space="preserve"> </v>
      </c>
      <c r="P138" s="176"/>
    </row>
    <row r="139" spans="1:16" ht="38.25" hidden="1" customHeight="1" x14ac:dyDescent="0.2">
      <c r="A139" s="400" t="s">
        <v>244</v>
      </c>
      <c r="B139" s="422"/>
      <c r="C139" s="35" t="s">
        <v>245</v>
      </c>
      <c r="D139" s="16" t="s">
        <v>215</v>
      </c>
      <c r="E139" s="16"/>
      <c r="F139" s="176">
        <v>0</v>
      </c>
      <c r="G139" s="176"/>
      <c r="H139" s="145">
        <f t="shared" si="12"/>
        <v>0</v>
      </c>
      <c r="I139" s="176"/>
      <c r="J139" s="147" t="str">
        <f t="shared" si="7"/>
        <v xml:space="preserve"> </v>
      </c>
      <c r="K139" s="176"/>
      <c r="L139" s="176"/>
      <c r="M139" s="145">
        <f t="shared" si="8"/>
        <v>0</v>
      </c>
      <c r="N139" s="176"/>
      <c r="O139" s="133" t="str">
        <f t="shared" si="4"/>
        <v xml:space="preserve"> </v>
      </c>
      <c r="P139" s="176"/>
    </row>
    <row r="140" spans="1:16" ht="15" hidden="1" customHeight="1" x14ac:dyDescent="0.2">
      <c r="A140" s="400" t="s">
        <v>246</v>
      </c>
      <c r="B140" s="422"/>
      <c r="C140" s="35" t="s">
        <v>247</v>
      </c>
      <c r="D140" s="16" t="s">
        <v>215</v>
      </c>
      <c r="E140" s="16"/>
      <c r="F140" s="176">
        <v>0</v>
      </c>
      <c r="G140" s="176"/>
      <c r="H140" s="145">
        <f t="shared" si="12"/>
        <v>0</v>
      </c>
      <c r="I140" s="176"/>
      <c r="J140" s="147" t="str">
        <f t="shared" si="7"/>
        <v xml:space="preserve"> </v>
      </c>
      <c r="K140" s="176"/>
      <c r="L140" s="176"/>
      <c r="M140" s="145">
        <f t="shared" si="8"/>
        <v>0</v>
      </c>
      <c r="N140" s="176"/>
      <c r="O140" s="133" t="str">
        <f t="shared" si="4"/>
        <v xml:space="preserve"> </v>
      </c>
      <c r="P140" s="176"/>
    </row>
    <row r="141" spans="1:16" ht="15" hidden="1" customHeight="1" x14ac:dyDescent="0.2">
      <c r="A141" s="400" t="s">
        <v>248</v>
      </c>
      <c r="B141" s="422"/>
      <c r="C141" s="35" t="s">
        <v>249</v>
      </c>
      <c r="D141" s="16" t="s">
        <v>215</v>
      </c>
      <c r="E141" s="16"/>
      <c r="F141" s="176">
        <v>0</v>
      </c>
      <c r="G141" s="176"/>
      <c r="H141" s="145">
        <f t="shared" si="12"/>
        <v>0</v>
      </c>
      <c r="I141" s="176"/>
      <c r="J141" s="147" t="str">
        <f t="shared" si="7"/>
        <v xml:space="preserve"> </v>
      </c>
      <c r="K141" s="176"/>
      <c r="L141" s="176"/>
      <c r="M141" s="145">
        <f t="shared" si="8"/>
        <v>0</v>
      </c>
      <c r="N141" s="176"/>
      <c r="O141" s="133" t="str">
        <f t="shared" si="4"/>
        <v xml:space="preserve"> </v>
      </c>
      <c r="P141" s="176"/>
    </row>
    <row r="142" spans="1:16" ht="15" hidden="1" customHeight="1" x14ac:dyDescent="0.2">
      <c r="A142" s="400" t="s">
        <v>250</v>
      </c>
      <c r="B142" s="422"/>
      <c r="C142" s="35" t="s">
        <v>251</v>
      </c>
      <c r="D142" s="16" t="s">
        <v>215</v>
      </c>
      <c r="E142" s="16"/>
      <c r="F142" s="176">
        <v>0</v>
      </c>
      <c r="G142" s="176"/>
      <c r="H142" s="145">
        <f t="shared" si="12"/>
        <v>0</v>
      </c>
      <c r="I142" s="176"/>
      <c r="J142" s="147" t="str">
        <f t="shared" si="7"/>
        <v xml:space="preserve"> </v>
      </c>
      <c r="K142" s="176"/>
      <c r="L142" s="176"/>
      <c r="M142" s="145">
        <f t="shared" si="8"/>
        <v>0</v>
      </c>
      <c r="N142" s="176"/>
      <c r="O142" s="133" t="str">
        <f t="shared" si="4"/>
        <v xml:space="preserve"> </v>
      </c>
      <c r="P142" s="176"/>
    </row>
    <row r="143" spans="1:16" ht="15" hidden="1" customHeight="1" x14ac:dyDescent="0.2">
      <c r="A143" s="400" t="s">
        <v>252</v>
      </c>
      <c r="B143" s="422"/>
      <c r="C143" s="35" t="s">
        <v>253</v>
      </c>
      <c r="D143" s="16" t="s">
        <v>215</v>
      </c>
      <c r="E143" s="16"/>
      <c r="F143" s="176">
        <v>0</v>
      </c>
      <c r="G143" s="176"/>
      <c r="H143" s="145">
        <f t="shared" si="12"/>
        <v>0</v>
      </c>
      <c r="I143" s="176"/>
      <c r="J143" s="147" t="str">
        <f t="shared" si="7"/>
        <v xml:space="preserve"> </v>
      </c>
      <c r="K143" s="176"/>
      <c r="L143" s="176"/>
      <c r="M143" s="145">
        <f t="shared" si="8"/>
        <v>0</v>
      </c>
      <c r="N143" s="176"/>
      <c r="O143" s="133" t="str">
        <f t="shared" si="4"/>
        <v xml:space="preserve"> </v>
      </c>
      <c r="P143" s="176"/>
    </row>
    <row r="144" spans="1:16" ht="15" hidden="1" customHeight="1" x14ac:dyDescent="0.2">
      <c r="A144" s="400" t="s">
        <v>254</v>
      </c>
      <c r="B144" s="422"/>
      <c r="C144" s="35" t="s">
        <v>255</v>
      </c>
      <c r="D144" s="14" t="s">
        <v>256</v>
      </c>
      <c r="E144" s="14"/>
      <c r="F144" s="176">
        <v>0</v>
      </c>
      <c r="G144" s="176"/>
      <c r="H144" s="145">
        <f t="shared" si="12"/>
        <v>0</v>
      </c>
      <c r="I144" s="176"/>
      <c r="J144" s="147" t="str">
        <f t="shared" si="7"/>
        <v xml:space="preserve"> </v>
      </c>
      <c r="K144" s="176"/>
      <c r="L144" s="176"/>
      <c r="M144" s="145">
        <f t="shared" si="8"/>
        <v>0</v>
      </c>
      <c r="N144" s="176"/>
      <c r="O144" s="133" t="str">
        <f t="shared" si="4"/>
        <v xml:space="preserve"> </v>
      </c>
      <c r="P144" s="176"/>
    </row>
    <row r="145" spans="1:16" ht="15" hidden="1" customHeight="1" x14ac:dyDescent="0.2">
      <c r="A145" s="400" t="s">
        <v>257</v>
      </c>
      <c r="B145" s="422"/>
      <c r="C145" s="35" t="s">
        <v>258</v>
      </c>
      <c r="D145" s="16" t="s">
        <v>256</v>
      </c>
      <c r="E145" s="16"/>
      <c r="F145" s="176">
        <v>0</v>
      </c>
      <c r="G145" s="176"/>
      <c r="H145" s="145">
        <f t="shared" si="12"/>
        <v>0</v>
      </c>
      <c r="I145" s="176"/>
      <c r="J145" s="147" t="str">
        <f t="shared" si="7"/>
        <v xml:space="preserve"> </v>
      </c>
      <c r="K145" s="176"/>
      <c r="L145" s="176"/>
      <c r="M145" s="145">
        <f t="shared" si="8"/>
        <v>0</v>
      </c>
      <c r="N145" s="176"/>
      <c r="O145" s="133" t="str">
        <f t="shared" si="4"/>
        <v xml:space="preserve"> </v>
      </c>
      <c r="P145" s="176"/>
    </row>
    <row r="146" spans="1:16" ht="15" hidden="1" customHeight="1" x14ac:dyDescent="0.2">
      <c r="A146" s="400" t="s">
        <v>259</v>
      </c>
      <c r="B146" s="422"/>
      <c r="C146" s="35" t="s">
        <v>260</v>
      </c>
      <c r="D146" s="16" t="s">
        <v>256</v>
      </c>
      <c r="E146" s="16"/>
      <c r="F146" s="176">
        <v>0</v>
      </c>
      <c r="G146" s="176"/>
      <c r="H146" s="145">
        <f t="shared" si="12"/>
        <v>0</v>
      </c>
      <c r="I146" s="176"/>
      <c r="J146" s="147" t="str">
        <f t="shared" si="7"/>
        <v xml:space="preserve"> </v>
      </c>
      <c r="K146" s="176"/>
      <c r="L146" s="176"/>
      <c r="M146" s="145">
        <f t="shared" si="8"/>
        <v>0</v>
      </c>
      <c r="N146" s="176"/>
      <c r="O146" s="133" t="str">
        <f t="shared" si="4"/>
        <v xml:space="preserve"> </v>
      </c>
      <c r="P146" s="176"/>
    </row>
    <row r="147" spans="1:16" ht="15" hidden="1" customHeight="1" x14ac:dyDescent="0.2">
      <c r="A147" s="400" t="s">
        <v>261</v>
      </c>
      <c r="B147" s="422"/>
      <c r="C147" s="35" t="s">
        <v>262</v>
      </c>
      <c r="D147" s="16" t="s">
        <v>256</v>
      </c>
      <c r="E147" s="16"/>
      <c r="F147" s="176">
        <v>0</v>
      </c>
      <c r="G147" s="176"/>
      <c r="H147" s="145">
        <f t="shared" si="12"/>
        <v>0</v>
      </c>
      <c r="I147" s="176"/>
      <c r="J147" s="147" t="str">
        <f t="shared" si="7"/>
        <v xml:space="preserve"> </v>
      </c>
      <c r="K147" s="176"/>
      <c r="L147" s="176"/>
      <c r="M147" s="145">
        <f t="shared" si="8"/>
        <v>0</v>
      </c>
      <c r="N147" s="176"/>
      <c r="O147" s="133" t="str">
        <f t="shared" si="4"/>
        <v xml:space="preserve"> </v>
      </c>
      <c r="P147" s="176"/>
    </row>
    <row r="148" spans="1:16" ht="15" hidden="1" customHeight="1" x14ac:dyDescent="0.2">
      <c r="A148" s="400" t="s">
        <v>263</v>
      </c>
      <c r="B148" s="422"/>
      <c r="C148" s="35" t="s">
        <v>264</v>
      </c>
      <c r="D148" s="14" t="s">
        <v>265</v>
      </c>
      <c r="E148" s="14"/>
      <c r="F148" s="176">
        <v>0</v>
      </c>
      <c r="G148" s="176"/>
      <c r="H148" s="145">
        <f t="shared" si="12"/>
        <v>0</v>
      </c>
      <c r="I148" s="176"/>
      <c r="J148" s="147" t="str">
        <f t="shared" si="7"/>
        <v xml:space="preserve"> </v>
      </c>
      <c r="K148" s="176"/>
      <c r="L148" s="176"/>
      <c r="M148" s="145">
        <f t="shared" si="8"/>
        <v>0</v>
      </c>
      <c r="N148" s="176"/>
      <c r="O148" s="133" t="str">
        <f t="shared" si="4"/>
        <v xml:space="preserve"> </v>
      </c>
      <c r="P148" s="176"/>
    </row>
    <row r="149" spans="1:16" x14ac:dyDescent="0.2">
      <c r="A149" s="400" t="s">
        <v>266</v>
      </c>
      <c r="B149" s="422"/>
      <c r="C149" s="35" t="s">
        <v>267</v>
      </c>
      <c r="D149" s="14" t="s">
        <v>268</v>
      </c>
      <c r="E149" s="14"/>
      <c r="F149" s="145">
        <f t="shared" ref="F149:I149" si="13">SUM(F150:F153)</f>
        <v>1311</v>
      </c>
      <c r="G149" s="145">
        <f t="shared" si="13"/>
        <v>170</v>
      </c>
      <c r="H149" s="145">
        <f t="shared" si="13"/>
        <v>1481</v>
      </c>
      <c r="I149" s="145">
        <f t="shared" si="13"/>
        <v>2132365</v>
      </c>
      <c r="J149" s="145">
        <f t="shared" ref="J149:N149" si="14">SUM(J150:J153)</f>
        <v>1439.8143146522621</v>
      </c>
      <c r="K149" s="145">
        <f t="shared" si="14"/>
        <v>1500000</v>
      </c>
      <c r="L149" s="145">
        <f t="shared" si="14"/>
        <v>-1500000</v>
      </c>
      <c r="M149" s="145">
        <f t="shared" si="14"/>
        <v>0</v>
      </c>
      <c r="N149" s="145">
        <f t="shared" si="14"/>
        <v>0</v>
      </c>
      <c r="O149" s="133" t="str">
        <f t="shared" si="4"/>
        <v xml:space="preserve"> </v>
      </c>
      <c r="P149" s="145">
        <f t="shared" ref="P149" si="15">SUM(P150:P153)</f>
        <v>1500000</v>
      </c>
    </row>
    <row r="150" spans="1:16" ht="25.5" x14ac:dyDescent="0.2">
      <c r="A150" s="400" t="s">
        <v>269</v>
      </c>
      <c r="B150" s="422"/>
      <c r="C150" s="35" t="s">
        <v>270</v>
      </c>
      <c r="D150" s="16" t="s">
        <v>268</v>
      </c>
      <c r="E150" s="16"/>
      <c r="F150" s="176">
        <v>0</v>
      </c>
      <c r="G150" s="176"/>
      <c r="H150" s="145">
        <f t="shared" ref="H150:H153" si="16">SUM(F150:G150)</f>
        <v>0</v>
      </c>
      <c r="I150" s="176"/>
      <c r="J150" s="147" t="str">
        <f t="shared" si="7"/>
        <v xml:space="preserve"> </v>
      </c>
      <c r="K150" s="176"/>
      <c r="L150" s="176"/>
      <c r="M150" s="145">
        <f t="shared" si="8"/>
        <v>0</v>
      </c>
      <c r="N150" s="176"/>
      <c r="O150" s="133" t="str">
        <f t="shared" si="4"/>
        <v xml:space="preserve"> </v>
      </c>
      <c r="P150" s="176"/>
    </row>
    <row r="151" spans="1:16" ht="25.5" x14ac:dyDescent="0.2">
      <c r="A151" s="400" t="s">
        <v>271</v>
      </c>
      <c r="B151" s="422"/>
      <c r="C151" s="35" t="s">
        <v>272</v>
      </c>
      <c r="D151" s="16" t="s">
        <v>268</v>
      </c>
      <c r="E151" s="16"/>
      <c r="F151" s="176">
        <v>1311</v>
      </c>
      <c r="G151" s="176">
        <v>170</v>
      </c>
      <c r="H151" s="145">
        <f t="shared" si="16"/>
        <v>1481</v>
      </c>
      <c r="I151" s="176">
        <v>2132365</v>
      </c>
      <c r="J151" s="147">
        <f t="shared" si="7"/>
        <v>1439.8143146522621</v>
      </c>
      <c r="K151" s="176">
        <v>1500000</v>
      </c>
      <c r="L151" s="176">
        <v>-1500000</v>
      </c>
      <c r="M151" s="145">
        <f t="shared" si="8"/>
        <v>0</v>
      </c>
      <c r="N151" s="176">
        <v>0</v>
      </c>
      <c r="O151" s="133" t="str">
        <f t="shared" si="4"/>
        <v xml:space="preserve"> </v>
      </c>
      <c r="P151" s="176">
        <v>1500000</v>
      </c>
    </row>
    <row r="152" spans="1:16" ht="15" hidden="1" customHeight="1" x14ac:dyDescent="0.2">
      <c r="A152" s="400" t="s">
        <v>273</v>
      </c>
      <c r="B152" s="422"/>
      <c r="C152" s="35" t="s">
        <v>274</v>
      </c>
      <c r="D152" s="16" t="s">
        <v>268</v>
      </c>
      <c r="E152" s="16"/>
      <c r="F152" s="176">
        <v>0</v>
      </c>
      <c r="G152" s="176"/>
      <c r="H152" s="145">
        <f t="shared" si="16"/>
        <v>0</v>
      </c>
      <c r="I152" s="176"/>
      <c r="J152" s="147" t="str">
        <f t="shared" si="7"/>
        <v xml:space="preserve"> </v>
      </c>
      <c r="K152" s="176"/>
      <c r="L152" s="176"/>
      <c r="M152" s="145">
        <f t="shared" si="8"/>
        <v>0</v>
      </c>
      <c r="N152" s="176"/>
      <c r="O152" s="133" t="str">
        <f t="shared" si="4"/>
        <v xml:space="preserve"> </v>
      </c>
      <c r="P152" s="176"/>
    </row>
    <row r="153" spans="1:16" ht="15" hidden="1" customHeight="1" x14ac:dyDescent="0.2">
      <c r="A153" s="400" t="s">
        <v>275</v>
      </c>
      <c r="B153" s="422"/>
      <c r="C153" s="35" t="s">
        <v>276</v>
      </c>
      <c r="D153" s="16" t="s">
        <v>268</v>
      </c>
      <c r="E153" s="16"/>
      <c r="F153" s="176">
        <v>0</v>
      </c>
      <c r="G153" s="176"/>
      <c r="H153" s="145">
        <f t="shared" si="16"/>
        <v>0</v>
      </c>
      <c r="I153" s="176"/>
      <c r="J153" s="147" t="str">
        <f t="shared" si="7"/>
        <v xml:space="preserve"> </v>
      </c>
      <c r="K153" s="176"/>
      <c r="L153" s="176"/>
      <c r="M153" s="145">
        <f t="shared" si="8"/>
        <v>0</v>
      </c>
      <c r="N153" s="176"/>
      <c r="O153" s="133" t="str">
        <f t="shared" si="4"/>
        <v xml:space="preserve"> </v>
      </c>
      <c r="P153" s="176"/>
    </row>
    <row r="154" spans="1:16" x14ac:dyDescent="0.2">
      <c r="A154" s="400" t="s">
        <v>277</v>
      </c>
      <c r="B154" s="422"/>
      <c r="C154" s="35" t="s">
        <v>278</v>
      </c>
      <c r="D154" s="14" t="s">
        <v>279</v>
      </c>
      <c r="E154" s="14"/>
      <c r="F154" s="145">
        <f t="shared" ref="F154:I154" si="17">SUM(F155:F169)</f>
        <v>0</v>
      </c>
      <c r="G154" s="145">
        <f t="shared" si="17"/>
        <v>7</v>
      </c>
      <c r="H154" s="145">
        <f t="shared" si="17"/>
        <v>7</v>
      </c>
      <c r="I154" s="145">
        <f t="shared" si="17"/>
        <v>0</v>
      </c>
      <c r="J154" s="145">
        <f t="shared" ref="J154:N154" si="18">SUM(J155:J169)</f>
        <v>0</v>
      </c>
      <c r="K154" s="145">
        <f t="shared" si="18"/>
        <v>0</v>
      </c>
      <c r="L154" s="145">
        <f t="shared" si="18"/>
        <v>0</v>
      </c>
      <c r="M154" s="145">
        <f t="shared" si="18"/>
        <v>0</v>
      </c>
      <c r="N154" s="145">
        <f t="shared" si="18"/>
        <v>0</v>
      </c>
      <c r="O154" s="133" t="str">
        <f t="shared" si="4"/>
        <v xml:space="preserve"> </v>
      </c>
      <c r="P154" s="145">
        <f t="shared" ref="P154" si="19">SUM(P155:P169)</f>
        <v>0</v>
      </c>
    </row>
    <row r="155" spans="1:16" ht="15" hidden="1" customHeight="1" x14ac:dyDescent="0.2">
      <c r="A155" s="400" t="s">
        <v>280</v>
      </c>
      <c r="B155" s="422"/>
      <c r="C155" s="35" t="s">
        <v>281</v>
      </c>
      <c r="D155" s="16" t="s">
        <v>279</v>
      </c>
      <c r="E155" s="16"/>
      <c r="F155" s="176">
        <v>0</v>
      </c>
      <c r="G155" s="176"/>
      <c r="H155" s="145">
        <f t="shared" ref="H155:H169" si="20">SUM(F155:G155)</f>
        <v>0</v>
      </c>
      <c r="I155" s="176"/>
      <c r="J155" s="147" t="str">
        <f t="shared" si="7"/>
        <v xml:space="preserve"> </v>
      </c>
      <c r="K155" s="176"/>
      <c r="L155" s="176"/>
      <c r="M155" s="145">
        <f t="shared" si="8"/>
        <v>0</v>
      </c>
      <c r="N155" s="176"/>
      <c r="O155" s="133" t="str">
        <f t="shared" si="4"/>
        <v xml:space="preserve"> </v>
      </c>
      <c r="P155" s="176"/>
    </row>
    <row r="156" spans="1:16" ht="15" hidden="1" customHeight="1" x14ac:dyDescent="0.2">
      <c r="A156" s="400" t="s">
        <v>282</v>
      </c>
      <c r="B156" s="422"/>
      <c r="C156" s="35" t="s">
        <v>283</v>
      </c>
      <c r="D156" s="16" t="s">
        <v>279</v>
      </c>
      <c r="E156" s="16"/>
      <c r="F156" s="176">
        <v>0</v>
      </c>
      <c r="G156" s="176"/>
      <c r="H156" s="145">
        <f t="shared" si="20"/>
        <v>0</v>
      </c>
      <c r="I156" s="176"/>
      <c r="J156" s="147" t="str">
        <f t="shared" si="7"/>
        <v xml:space="preserve"> </v>
      </c>
      <c r="K156" s="176"/>
      <c r="L156" s="176"/>
      <c r="M156" s="145">
        <f t="shared" si="8"/>
        <v>0</v>
      </c>
      <c r="N156" s="176"/>
      <c r="O156" s="133" t="str">
        <f t="shared" si="4"/>
        <v xml:space="preserve"> </v>
      </c>
      <c r="P156" s="176"/>
    </row>
    <row r="157" spans="1:16" ht="25.5" hidden="1" customHeight="1" x14ac:dyDescent="0.2">
      <c r="A157" s="400" t="s">
        <v>284</v>
      </c>
      <c r="B157" s="422"/>
      <c r="C157" s="35" t="s">
        <v>285</v>
      </c>
      <c r="D157" s="16" t="s">
        <v>279</v>
      </c>
      <c r="E157" s="16"/>
      <c r="F157" s="176">
        <v>0</v>
      </c>
      <c r="G157" s="176"/>
      <c r="H157" s="145">
        <f t="shared" si="20"/>
        <v>0</v>
      </c>
      <c r="I157" s="176"/>
      <c r="J157" s="147" t="str">
        <f t="shared" si="7"/>
        <v xml:space="preserve"> </v>
      </c>
      <c r="K157" s="176"/>
      <c r="L157" s="176"/>
      <c r="M157" s="145">
        <f t="shared" si="8"/>
        <v>0</v>
      </c>
      <c r="N157" s="176"/>
      <c r="O157" s="133" t="str">
        <f t="shared" si="4"/>
        <v xml:space="preserve"> </v>
      </c>
      <c r="P157" s="176"/>
    </row>
    <row r="158" spans="1:16" ht="15" hidden="1" customHeight="1" x14ac:dyDescent="0.2">
      <c r="A158" s="400" t="s">
        <v>286</v>
      </c>
      <c r="B158" s="422"/>
      <c r="C158" s="35" t="s">
        <v>287</v>
      </c>
      <c r="D158" s="16" t="s">
        <v>279</v>
      </c>
      <c r="E158" s="16"/>
      <c r="F158" s="176">
        <v>0</v>
      </c>
      <c r="G158" s="176"/>
      <c r="H158" s="145">
        <f t="shared" si="20"/>
        <v>0</v>
      </c>
      <c r="I158" s="176"/>
      <c r="J158" s="147" t="str">
        <f t="shared" si="7"/>
        <v xml:space="preserve"> </v>
      </c>
      <c r="K158" s="176"/>
      <c r="L158" s="176"/>
      <c r="M158" s="145">
        <f t="shared" si="8"/>
        <v>0</v>
      </c>
      <c r="N158" s="176"/>
      <c r="O158" s="133" t="str">
        <f t="shared" si="4"/>
        <v xml:space="preserve"> </v>
      </c>
      <c r="P158" s="176"/>
    </row>
    <row r="159" spans="1:16" ht="15" hidden="1" customHeight="1" x14ac:dyDescent="0.2">
      <c r="A159" s="400" t="s">
        <v>288</v>
      </c>
      <c r="B159" s="422"/>
      <c r="C159" s="35" t="s">
        <v>289</v>
      </c>
      <c r="D159" s="16" t="s">
        <v>279</v>
      </c>
      <c r="E159" s="16"/>
      <c r="F159" s="176">
        <v>0</v>
      </c>
      <c r="G159" s="176"/>
      <c r="H159" s="145">
        <f t="shared" si="20"/>
        <v>0</v>
      </c>
      <c r="I159" s="176"/>
      <c r="J159" s="147" t="str">
        <f t="shared" si="7"/>
        <v xml:space="preserve"> </v>
      </c>
      <c r="K159" s="176"/>
      <c r="L159" s="176"/>
      <c r="M159" s="145">
        <f t="shared" si="8"/>
        <v>0</v>
      </c>
      <c r="N159" s="176"/>
      <c r="O159" s="133" t="str">
        <f t="shared" si="4"/>
        <v xml:space="preserve"> </v>
      </c>
      <c r="P159" s="176"/>
    </row>
    <row r="160" spans="1:16" ht="15" hidden="1" customHeight="1" x14ac:dyDescent="0.2">
      <c r="A160" s="400" t="s">
        <v>290</v>
      </c>
      <c r="B160" s="422"/>
      <c r="C160" s="35" t="s">
        <v>291</v>
      </c>
      <c r="D160" s="16" t="s">
        <v>279</v>
      </c>
      <c r="E160" s="16"/>
      <c r="F160" s="176">
        <v>0</v>
      </c>
      <c r="G160" s="176"/>
      <c r="H160" s="145">
        <f t="shared" si="20"/>
        <v>0</v>
      </c>
      <c r="I160" s="176"/>
      <c r="J160" s="147" t="str">
        <f t="shared" si="7"/>
        <v xml:space="preserve"> </v>
      </c>
      <c r="K160" s="176"/>
      <c r="L160" s="176"/>
      <c r="M160" s="145">
        <f t="shared" si="8"/>
        <v>0</v>
      </c>
      <c r="N160" s="176"/>
      <c r="O160" s="133" t="str">
        <f t="shared" si="4"/>
        <v xml:space="preserve"> </v>
      </c>
      <c r="P160" s="176"/>
    </row>
    <row r="161" spans="1:16" ht="15" hidden="1" customHeight="1" x14ac:dyDescent="0.2">
      <c r="A161" s="400" t="s">
        <v>292</v>
      </c>
      <c r="B161" s="422"/>
      <c r="C161" s="35" t="s">
        <v>293</v>
      </c>
      <c r="D161" s="16" t="s">
        <v>279</v>
      </c>
      <c r="E161" s="16"/>
      <c r="F161" s="176">
        <v>0</v>
      </c>
      <c r="G161" s="176"/>
      <c r="H161" s="145">
        <f t="shared" si="20"/>
        <v>0</v>
      </c>
      <c r="I161" s="176"/>
      <c r="J161" s="147" t="str">
        <f t="shared" si="7"/>
        <v xml:space="preserve"> </v>
      </c>
      <c r="K161" s="176"/>
      <c r="L161" s="176"/>
      <c r="M161" s="145">
        <f t="shared" si="8"/>
        <v>0</v>
      </c>
      <c r="N161" s="176"/>
      <c r="O161" s="133" t="str">
        <f t="shared" si="4"/>
        <v xml:space="preserve"> </v>
      </c>
      <c r="P161" s="176"/>
    </row>
    <row r="162" spans="1:16" ht="15" hidden="1" customHeight="1" x14ac:dyDescent="0.2">
      <c r="A162" s="400" t="s">
        <v>294</v>
      </c>
      <c r="B162" s="422"/>
      <c r="C162" s="35" t="s">
        <v>295</v>
      </c>
      <c r="D162" s="16" t="s">
        <v>279</v>
      </c>
      <c r="E162" s="16"/>
      <c r="F162" s="176">
        <v>0</v>
      </c>
      <c r="G162" s="176"/>
      <c r="H162" s="145">
        <f t="shared" si="20"/>
        <v>0</v>
      </c>
      <c r="I162" s="176"/>
      <c r="J162" s="147" t="str">
        <f t="shared" si="7"/>
        <v xml:space="preserve"> </v>
      </c>
      <c r="K162" s="176"/>
      <c r="L162" s="176"/>
      <c r="M162" s="145">
        <f t="shared" si="8"/>
        <v>0</v>
      </c>
      <c r="N162" s="176"/>
      <c r="O162" s="133" t="str">
        <f t="shared" si="4"/>
        <v xml:space="preserve"> </v>
      </c>
      <c r="P162" s="176"/>
    </row>
    <row r="163" spans="1:16" x14ac:dyDescent="0.2">
      <c r="A163" s="400" t="s">
        <v>296</v>
      </c>
      <c r="B163" s="422"/>
      <c r="C163" s="35" t="s">
        <v>297</v>
      </c>
      <c r="D163" s="16" t="s">
        <v>279</v>
      </c>
      <c r="E163" s="16"/>
      <c r="F163" s="176">
        <v>0</v>
      </c>
      <c r="G163" s="176">
        <v>7</v>
      </c>
      <c r="H163" s="145">
        <f t="shared" si="20"/>
        <v>7</v>
      </c>
      <c r="I163" s="176">
        <v>0</v>
      </c>
      <c r="J163" s="147">
        <f t="shared" si="7"/>
        <v>0</v>
      </c>
      <c r="K163" s="176">
        <v>0</v>
      </c>
      <c r="L163" s="176">
        <v>0</v>
      </c>
      <c r="M163" s="145">
        <f t="shared" si="8"/>
        <v>0</v>
      </c>
      <c r="N163" s="176">
        <v>0</v>
      </c>
      <c r="O163" s="133" t="str">
        <f t="shared" si="4"/>
        <v xml:space="preserve"> </v>
      </c>
      <c r="P163" s="176">
        <v>0</v>
      </c>
    </row>
    <row r="164" spans="1:16" ht="15" hidden="1" customHeight="1" x14ac:dyDescent="0.2">
      <c r="A164" s="400" t="s">
        <v>298</v>
      </c>
      <c r="B164" s="422"/>
      <c r="C164" s="35" t="s">
        <v>299</v>
      </c>
      <c r="D164" s="16" t="s">
        <v>279</v>
      </c>
      <c r="E164" s="16"/>
      <c r="F164" s="176">
        <v>0</v>
      </c>
      <c r="G164" s="176"/>
      <c r="H164" s="145">
        <f t="shared" si="20"/>
        <v>0</v>
      </c>
      <c r="I164" s="176"/>
      <c r="J164" s="147" t="str">
        <f t="shared" si="7"/>
        <v xml:space="preserve"> </v>
      </c>
      <c r="K164" s="176"/>
      <c r="L164" s="176"/>
      <c r="M164" s="145">
        <f t="shared" si="8"/>
        <v>0</v>
      </c>
      <c r="N164" s="176"/>
      <c r="O164" s="133" t="str">
        <f t="shared" si="4"/>
        <v xml:space="preserve"> </v>
      </c>
      <c r="P164" s="176"/>
    </row>
    <row r="165" spans="1:16" ht="15" hidden="1" customHeight="1" x14ac:dyDescent="0.2">
      <c r="A165" s="400" t="s">
        <v>300</v>
      </c>
      <c r="B165" s="422"/>
      <c r="C165" s="35" t="s">
        <v>301</v>
      </c>
      <c r="D165" s="16" t="s">
        <v>279</v>
      </c>
      <c r="E165" s="16"/>
      <c r="F165" s="176">
        <v>0</v>
      </c>
      <c r="G165" s="176"/>
      <c r="H165" s="145">
        <f t="shared" si="20"/>
        <v>0</v>
      </c>
      <c r="I165" s="176"/>
      <c r="J165" s="147" t="str">
        <f t="shared" si="7"/>
        <v xml:space="preserve"> </v>
      </c>
      <c r="K165" s="176"/>
      <c r="L165" s="176"/>
      <c r="M165" s="145">
        <f t="shared" si="8"/>
        <v>0</v>
      </c>
      <c r="N165" s="176"/>
      <c r="O165" s="133" t="str">
        <f t="shared" si="4"/>
        <v xml:space="preserve"> </v>
      </c>
      <c r="P165" s="176"/>
    </row>
    <row r="166" spans="1:16" ht="15" hidden="1" customHeight="1" x14ac:dyDescent="0.2">
      <c r="A166" s="400" t="s">
        <v>302</v>
      </c>
      <c r="B166" s="422"/>
      <c r="C166" s="35" t="s">
        <v>303</v>
      </c>
      <c r="D166" s="16" t="s">
        <v>279</v>
      </c>
      <c r="E166" s="16"/>
      <c r="F166" s="176">
        <v>0</v>
      </c>
      <c r="G166" s="176"/>
      <c r="H166" s="145">
        <f t="shared" si="20"/>
        <v>0</v>
      </c>
      <c r="I166" s="176"/>
      <c r="J166" s="147" t="str">
        <f t="shared" si="7"/>
        <v xml:space="preserve"> </v>
      </c>
      <c r="K166" s="176"/>
      <c r="L166" s="176"/>
      <c r="M166" s="145">
        <f t="shared" si="8"/>
        <v>0</v>
      </c>
      <c r="N166" s="176"/>
      <c r="O166" s="133" t="str">
        <f t="shared" si="4"/>
        <v xml:space="preserve"> </v>
      </c>
      <c r="P166" s="176"/>
    </row>
    <row r="167" spans="1:16" ht="15" hidden="1" customHeight="1" x14ac:dyDescent="0.2">
      <c r="A167" s="400" t="s">
        <v>304</v>
      </c>
      <c r="B167" s="422"/>
      <c r="C167" s="35" t="s">
        <v>305</v>
      </c>
      <c r="D167" s="16" t="s">
        <v>279</v>
      </c>
      <c r="E167" s="16"/>
      <c r="F167" s="176">
        <v>0</v>
      </c>
      <c r="G167" s="176"/>
      <c r="H167" s="145">
        <f t="shared" si="20"/>
        <v>0</v>
      </c>
      <c r="I167" s="176"/>
      <c r="J167" s="147" t="str">
        <f t="shared" si="7"/>
        <v xml:space="preserve"> </v>
      </c>
      <c r="K167" s="176"/>
      <c r="L167" s="176"/>
      <c r="M167" s="145">
        <f t="shared" si="8"/>
        <v>0</v>
      </c>
      <c r="N167" s="176"/>
      <c r="O167" s="133" t="str">
        <f t="shared" si="4"/>
        <v xml:space="preserve"> </v>
      </c>
      <c r="P167" s="176"/>
    </row>
    <row r="168" spans="1:16" ht="15" hidden="1" customHeight="1" x14ac:dyDescent="0.2">
      <c r="A168" s="400" t="s">
        <v>306</v>
      </c>
      <c r="B168" s="422"/>
      <c r="C168" s="35" t="s">
        <v>307</v>
      </c>
      <c r="D168" s="16" t="s">
        <v>279</v>
      </c>
      <c r="E168" s="16"/>
      <c r="F168" s="176">
        <v>0</v>
      </c>
      <c r="G168" s="176"/>
      <c r="H168" s="145">
        <f t="shared" si="20"/>
        <v>0</v>
      </c>
      <c r="I168" s="176"/>
      <c r="J168" s="147" t="str">
        <f t="shared" si="7"/>
        <v xml:space="preserve"> </v>
      </c>
      <c r="K168" s="176"/>
      <c r="L168" s="176"/>
      <c r="M168" s="145">
        <f t="shared" si="8"/>
        <v>0</v>
      </c>
      <c r="N168" s="176"/>
      <c r="O168" s="133" t="str">
        <f t="shared" si="4"/>
        <v xml:space="preserve"> </v>
      </c>
      <c r="P168" s="176"/>
    </row>
    <row r="169" spans="1:16" ht="25.5" hidden="1" customHeight="1" x14ac:dyDescent="0.2">
      <c r="A169" s="400" t="s">
        <v>308</v>
      </c>
      <c r="B169" s="422"/>
      <c r="C169" s="35" t="s">
        <v>309</v>
      </c>
      <c r="D169" s="16" t="s">
        <v>279</v>
      </c>
      <c r="E169" s="16"/>
      <c r="F169" s="176">
        <v>0</v>
      </c>
      <c r="G169" s="176"/>
      <c r="H169" s="145">
        <f t="shared" si="20"/>
        <v>0</v>
      </c>
      <c r="I169" s="176"/>
      <c r="J169" s="147" t="str">
        <f t="shared" si="7"/>
        <v xml:space="preserve"> </v>
      </c>
      <c r="K169" s="176"/>
      <c r="L169" s="176"/>
      <c r="M169" s="145">
        <f t="shared" si="8"/>
        <v>0</v>
      </c>
      <c r="N169" s="176"/>
      <c r="O169" s="133" t="str">
        <f t="shared" si="4"/>
        <v xml:space="preserve"> </v>
      </c>
      <c r="P169" s="176"/>
    </row>
    <row r="170" spans="1:16" x14ac:dyDescent="0.2">
      <c r="A170" s="402" t="s">
        <v>310</v>
      </c>
      <c r="B170" s="423"/>
      <c r="C170" s="37" t="s">
        <v>311</v>
      </c>
      <c r="D170" s="15" t="s">
        <v>312</v>
      </c>
      <c r="E170" s="15"/>
      <c r="F170" s="146">
        <f t="shared" ref="F170:N170" si="21">F124+F144+F149+F154</f>
        <v>2511</v>
      </c>
      <c r="G170" s="146">
        <f t="shared" si="21"/>
        <v>1063</v>
      </c>
      <c r="H170" s="146">
        <f t="shared" si="21"/>
        <v>3574</v>
      </c>
      <c r="I170" s="146">
        <f t="shared" ref="I170" si="22">I124+I144+I149+I154</f>
        <v>8659035</v>
      </c>
      <c r="J170" s="146" t="e">
        <f t="shared" si="21"/>
        <v>#VALUE!</v>
      </c>
      <c r="K170" s="146">
        <f>K124+K144+K149+K154</f>
        <v>7000000</v>
      </c>
      <c r="L170" s="146">
        <f t="shared" si="21"/>
        <v>-1007788</v>
      </c>
      <c r="M170" s="146">
        <f t="shared" si="21"/>
        <v>5992212</v>
      </c>
      <c r="N170" s="146">
        <f t="shared" si="21"/>
        <v>5992212</v>
      </c>
      <c r="O170" s="133">
        <f t="shared" si="4"/>
        <v>1</v>
      </c>
      <c r="P170" s="146">
        <f>P124+P144+P149+P154</f>
        <v>7000000</v>
      </c>
    </row>
    <row r="171" spans="1:16" x14ac:dyDescent="0.2">
      <c r="A171" s="400" t="s">
        <v>313</v>
      </c>
      <c r="B171" s="422"/>
      <c r="C171" s="35" t="s">
        <v>514</v>
      </c>
      <c r="D171" s="14" t="s">
        <v>314</v>
      </c>
      <c r="E171" s="14"/>
      <c r="F171" s="145">
        <f t="shared" ref="F171:H171" si="23">SUM(F172:F183)</f>
        <v>236</v>
      </c>
      <c r="G171" s="145">
        <f t="shared" si="23"/>
        <v>31</v>
      </c>
      <c r="H171" s="145">
        <f t="shared" si="23"/>
        <v>267</v>
      </c>
      <c r="I171" s="145">
        <v>242173</v>
      </c>
      <c r="J171" s="145">
        <f t="shared" ref="J171" si="24">SUM(J172:J183)</f>
        <v>74.906367041198507</v>
      </c>
      <c r="K171" s="145">
        <v>1150000</v>
      </c>
      <c r="L171" s="145">
        <v>46955</v>
      </c>
      <c r="M171" s="145">
        <f>SUM(K171:L171)</f>
        <v>1196955</v>
      </c>
      <c r="N171" s="145">
        <v>1196955</v>
      </c>
      <c r="O171" s="133">
        <f t="shared" si="4"/>
        <v>1</v>
      </c>
      <c r="P171" s="145">
        <v>1150000</v>
      </c>
    </row>
    <row r="172" spans="1:16" ht="15" hidden="1" customHeight="1" x14ac:dyDescent="0.2">
      <c r="A172" s="400" t="s">
        <v>315</v>
      </c>
      <c r="B172" s="422"/>
      <c r="C172" s="35" t="s">
        <v>316</v>
      </c>
      <c r="D172" s="16" t="s">
        <v>314</v>
      </c>
      <c r="E172" s="16"/>
      <c r="F172" s="176">
        <v>0</v>
      </c>
      <c r="G172" s="176"/>
      <c r="H172" s="145">
        <f t="shared" ref="H172:H183" si="25">SUM(F172:G172)</f>
        <v>0</v>
      </c>
      <c r="I172" s="176"/>
      <c r="J172" s="147" t="str">
        <f t="shared" si="7"/>
        <v xml:space="preserve"> </v>
      </c>
      <c r="K172" s="176"/>
      <c r="L172" s="176"/>
      <c r="M172" s="145">
        <f t="shared" si="8"/>
        <v>0</v>
      </c>
      <c r="N172" s="176"/>
      <c r="O172" s="133" t="str">
        <f t="shared" si="4"/>
        <v xml:space="preserve"> </v>
      </c>
      <c r="P172" s="176"/>
    </row>
    <row r="173" spans="1:16" ht="15" hidden="1" customHeight="1" x14ac:dyDescent="0.2">
      <c r="A173" s="400" t="s">
        <v>317</v>
      </c>
      <c r="B173" s="422"/>
      <c r="C173" s="35" t="s">
        <v>318</v>
      </c>
      <c r="D173" s="16" t="s">
        <v>314</v>
      </c>
      <c r="E173" s="16"/>
      <c r="F173" s="176">
        <v>0</v>
      </c>
      <c r="G173" s="176"/>
      <c r="H173" s="145">
        <f t="shared" si="25"/>
        <v>0</v>
      </c>
      <c r="I173" s="176"/>
      <c r="J173" s="147" t="str">
        <f t="shared" si="7"/>
        <v xml:space="preserve"> </v>
      </c>
      <c r="K173" s="176"/>
      <c r="L173" s="176"/>
      <c r="M173" s="145">
        <f t="shared" si="8"/>
        <v>0</v>
      </c>
      <c r="N173" s="176"/>
      <c r="O173" s="133" t="str">
        <f t="shared" si="4"/>
        <v xml:space="preserve"> </v>
      </c>
      <c r="P173" s="176"/>
    </row>
    <row r="174" spans="1:16" ht="15" hidden="1" customHeight="1" x14ac:dyDescent="0.2">
      <c r="A174" s="400" t="s">
        <v>319</v>
      </c>
      <c r="B174" s="422"/>
      <c r="C174" s="35" t="s">
        <v>320</v>
      </c>
      <c r="D174" s="16" t="s">
        <v>314</v>
      </c>
      <c r="E174" s="16"/>
      <c r="F174" s="176">
        <v>0</v>
      </c>
      <c r="G174" s="176"/>
      <c r="H174" s="145">
        <f t="shared" si="25"/>
        <v>0</v>
      </c>
      <c r="I174" s="176"/>
      <c r="J174" s="147" t="str">
        <f t="shared" si="7"/>
        <v xml:space="preserve"> </v>
      </c>
      <c r="K174" s="176"/>
      <c r="L174" s="176"/>
      <c r="M174" s="145">
        <f t="shared" si="8"/>
        <v>0</v>
      </c>
      <c r="N174" s="176"/>
      <c r="O174" s="133" t="str">
        <f t="shared" si="4"/>
        <v xml:space="preserve"> </v>
      </c>
      <c r="P174" s="176"/>
    </row>
    <row r="175" spans="1:16" ht="15" hidden="1" customHeight="1" x14ac:dyDescent="0.2">
      <c r="A175" s="400" t="s">
        <v>321</v>
      </c>
      <c r="B175" s="422"/>
      <c r="C175" s="35" t="s">
        <v>322</v>
      </c>
      <c r="D175" s="16" t="s">
        <v>314</v>
      </c>
      <c r="E175" s="16"/>
      <c r="F175" s="176">
        <v>0</v>
      </c>
      <c r="G175" s="176"/>
      <c r="H175" s="145">
        <f t="shared" si="25"/>
        <v>0</v>
      </c>
      <c r="I175" s="176"/>
      <c r="J175" s="147" t="str">
        <f t="shared" si="7"/>
        <v xml:space="preserve"> </v>
      </c>
      <c r="K175" s="176"/>
      <c r="L175" s="176"/>
      <c r="M175" s="145">
        <f t="shared" si="8"/>
        <v>0</v>
      </c>
      <c r="N175" s="176"/>
      <c r="O175" s="133" t="str">
        <f t="shared" si="4"/>
        <v xml:space="preserve"> </v>
      </c>
      <c r="P175" s="176"/>
    </row>
    <row r="176" spans="1:16" ht="15" hidden="1" customHeight="1" x14ac:dyDescent="0.2">
      <c r="A176" s="400" t="s">
        <v>323</v>
      </c>
      <c r="B176" s="422"/>
      <c r="C176" s="35" t="s">
        <v>324</v>
      </c>
      <c r="D176" s="16" t="s">
        <v>314</v>
      </c>
      <c r="E176" s="16"/>
      <c r="F176" s="176">
        <v>0</v>
      </c>
      <c r="G176" s="176"/>
      <c r="H176" s="145">
        <f t="shared" si="25"/>
        <v>0</v>
      </c>
      <c r="I176" s="176"/>
      <c r="J176" s="147" t="str">
        <f t="shared" si="7"/>
        <v xml:space="preserve"> </v>
      </c>
      <c r="K176" s="176"/>
      <c r="L176" s="176"/>
      <c r="M176" s="145">
        <f t="shared" si="8"/>
        <v>0</v>
      </c>
      <c r="N176" s="176"/>
      <c r="O176" s="133" t="str">
        <f t="shared" si="4"/>
        <v xml:space="preserve"> </v>
      </c>
      <c r="P176" s="176"/>
    </row>
    <row r="177" spans="1:16" ht="38.25" hidden="1" customHeight="1" x14ac:dyDescent="0.2">
      <c r="A177" s="400" t="s">
        <v>325</v>
      </c>
      <c r="B177" s="422"/>
      <c r="C177" s="35" t="s">
        <v>326</v>
      </c>
      <c r="D177" s="16" t="s">
        <v>314</v>
      </c>
      <c r="E177" s="16"/>
      <c r="F177" s="176">
        <v>0</v>
      </c>
      <c r="G177" s="176"/>
      <c r="H177" s="145">
        <f t="shared" si="25"/>
        <v>0</v>
      </c>
      <c r="I177" s="176"/>
      <c r="J177" s="147" t="str">
        <f t="shared" ref="J177:J241" si="26">IF(H177=0," ",I177/H177)</f>
        <v xml:space="preserve"> </v>
      </c>
      <c r="K177" s="176"/>
      <c r="L177" s="176"/>
      <c r="M177" s="145">
        <f t="shared" si="8"/>
        <v>0</v>
      </c>
      <c r="N177" s="176"/>
      <c r="O177" s="133" t="str">
        <f t="shared" si="4"/>
        <v xml:space="preserve"> </v>
      </c>
      <c r="P177" s="176"/>
    </row>
    <row r="178" spans="1:16" ht="15" hidden="1" customHeight="1" x14ac:dyDescent="0.2">
      <c r="A178" s="400" t="s">
        <v>327</v>
      </c>
      <c r="B178" s="422"/>
      <c r="C178" s="35" t="s">
        <v>328</v>
      </c>
      <c r="D178" s="16" t="s">
        <v>314</v>
      </c>
      <c r="E178" s="16"/>
      <c r="F178" s="176">
        <v>0</v>
      </c>
      <c r="G178" s="176"/>
      <c r="H178" s="145">
        <f t="shared" si="25"/>
        <v>0</v>
      </c>
      <c r="I178" s="176"/>
      <c r="J178" s="147" t="str">
        <f t="shared" si="26"/>
        <v xml:space="preserve"> </v>
      </c>
      <c r="K178" s="176"/>
      <c r="L178" s="176"/>
      <c r="M178" s="145">
        <f t="shared" si="8"/>
        <v>0</v>
      </c>
      <c r="N178" s="176"/>
      <c r="O178" s="133" t="str">
        <f t="shared" si="4"/>
        <v xml:space="preserve"> </v>
      </c>
      <c r="P178" s="176"/>
    </row>
    <row r="179" spans="1:16" ht="15" hidden="1" customHeight="1" x14ac:dyDescent="0.2">
      <c r="A179" s="400" t="s">
        <v>329</v>
      </c>
      <c r="B179" s="422"/>
      <c r="C179" s="35" t="s">
        <v>330</v>
      </c>
      <c r="D179" s="16" t="s">
        <v>314</v>
      </c>
      <c r="E179" s="16"/>
      <c r="F179" s="176">
        <v>0</v>
      </c>
      <c r="G179" s="176"/>
      <c r="H179" s="145">
        <f t="shared" si="25"/>
        <v>0</v>
      </c>
      <c r="I179" s="176"/>
      <c r="J179" s="147" t="str">
        <f t="shared" si="26"/>
        <v xml:space="preserve"> </v>
      </c>
      <c r="K179" s="176"/>
      <c r="L179" s="176"/>
      <c r="M179" s="145">
        <f t="shared" si="8"/>
        <v>0</v>
      </c>
      <c r="N179" s="176"/>
      <c r="O179" s="133" t="str">
        <f t="shared" ref="O179:O243" si="27">IF(M179=0," ",N179/M179)</f>
        <v xml:space="preserve"> </v>
      </c>
      <c r="P179" s="176"/>
    </row>
    <row r="180" spans="1:16" ht="15" hidden="1" customHeight="1" x14ac:dyDescent="0.2">
      <c r="A180" s="400" t="s">
        <v>331</v>
      </c>
      <c r="B180" s="422"/>
      <c r="C180" s="35" t="s">
        <v>332</v>
      </c>
      <c r="D180" s="16" t="s">
        <v>314</v>
      </c>
      <c r="E180" s="16"/>
      <c r="F180" s="176">
        <v>0</v>
      </c>
      <c r="G180" s="176"/>
      <c r="H180" s="145">
        <f t="shared" si="25"/>
        <v>0</v>
      </c>
      <c r="I180" s="176"/>
      <c r="J180" s="147" t="str">
        <f t="shared" si="26"/>
        <v xml:space="preserve"> </v>
      </c>
      <c r="K180" s="176"/>
      <c r="L180" s="176"/>
      <c r="M180" s="145">
        <f t="shared" ref="M180:M244" si="28">SUM(K180:L180)</f>
        <v>0</v>
      </c>
      <c r="N180" s="176"/>
      <c r="O180" s="133" t="str">
        <f t="shared" si="27"/>
        <v xml:space="preserve"> </v>
      </c>
      <c r="P180" s="176"/>
    </row>
    <row r="181" spans="1:16" ht="15" hidden="1" customHeight="1" x14ac:dyDescent="0.2">
      <c r="A181" s="400" t="s">
        <v>333</v>
      </c>
      <c r="B181" s="422"/>
      <c r="C181" s="35" t="s">
        <v>334</v>
      </c>
      <c r="D181" s="16" t="s">
        <v>314</v>
      </c>
      <c r="E181" s="16"/>
      <c r="F181" s="176">
        <v>0</v>
      </c>
      <c r="G181" s="176"/>
      <c r="H181" s="145">
        <f t="shared" si="25"/>
        <v>0</v>
      </c>
      <c r="I181" s="176"/>
      <c r="J181" s="147" t="str">
        <f t="shared" si="26"/>
        <v xml:space="preserve"> </v>
      </c>
      <c r="K181" s="176"/>
      <c r="L181" s="176"/>
      <c r="M181" s="145">
        <f t="shared" si="28"/>
        <v>0</v>
      </c>
      <c r="N181" s="176"/>
      <c r="O181" s="133" t="str">
        <f t="shared" si="27"/>
        <v xml:space="preserve"> </v>
      </c>
      <c r="P181" s="176"/>
    </row>
    <row r="182" spans="1:16" ht="38.25" hidden="1" customHeight="1" x14ac:dyDescent="0.2">
      <c r="A182" s="400" t="s">
        <v>335</v>
      </c>
      <c r="B182" s="422"/>
      <c r="C182" s="35" t="s">
        <v>336</v>
      </c>
      <c r="D182" s="16" t="s">
        <v>314</v>
      </c>
      <c r="E182" s="16"/>
      <c r="F182" s="176">
        <v>0</v>
      </c>
      <c r="G182" s="176"/>
      <c r="H182" s="145">
        <f t="shared" si="25"/>
        <v>0</v>
      </c>
      <c r="I182" s="176"/>
      <c r="J182" s="147" t="str">
        <f t="shared" si="26"/>
        <v xml:space="preserve"> </v>
      </c>
      <c r="K182" s="176"/>
      <c r="L182" s="176"/>
      <c r="M182" s="145">
        <f t="shared" si="28"/>
        <v>0</v>
      </c>
      <c r="N182" s="176"/>
      <c r="O182" s="133" t="str">
        <f t="shared" si="27"/>
        <v xml:space="preserve"> </v>
      </c>
      <c r="P182" s="176"/>
    </row>
    <row r="183" spans="1:16" x14ac:dyDescent="0.2">
      <c r="A183" s="400" t="s">
        <v>337</v>
      </c>
      <c r="B183" s="422"/>
      <c r="C183" s="35" t="s">
        <v>338</v>
      </c>
      <c r="D183" s="16" t="s">
        <v>314</v>
      </c>
      <c r="E183" s="16"/>
      <c r="F183" s="176">
        <v>236</v>
      </c>
      <c r="G183" s="176">
        <v>31</v>
      </c>
      <c r="H183" s="145">
        <f t="shared" si="25"/>
        <v>267</v>
      </c>
      <c r="I183" s="176">
        <v>20000</v>
      </c>
      <c r="J183" s="147">
        <f t="shared" si="26"/>
        <v>74.906367041198507</v>
      </c>
      <c r="K183" s="176">
        <v>20000</v>
      </c>
      <c r="L183" s="176"/>
      <c r="M183" s="145">
        <f t="shared" si="28"/>
        <v>20000</v>
      </c>
      <c r="N183" s="176">
        <v>5000</v>
      </c>
      <c r="O183" s="133">
        <f t="shared" si="27"/>
        <v>0.25</v>
      </c>
      <c r="P183" s="176">
        <v>20000</v>
      </c>
    </row>
    <row r="184" spans="1:16" x14ac:dyDescent="0.2">
      <c r="A184" s="369"/>
      <c r="B184" s="370"/>
      <c r="C184" s="35" t="s">
        <v>1054</v>
      </c>
      <c r="D184" s="16" t="s">
        <v>314</v>
      </c>
      <c r="E184" s="16"/>
      <c r="F184" s="176"/>
      <c r="G184" s="176"/>
      <c r="H184" s="145"/>
      <c r="I184" s="176"/>
      <c r="J184" s="147"/>
      <c r="K184" s="176">
        <v>1000000</v>
      </c>
      <c r="L184" s="176"/>
      <c r="M184" s="145"/>
      <c r="N184" s="176">
        <v>952918</v>
      </c>
      <c r="O184" s="133"/>
      <c r="P184" s="176">
        <v>1000000</v>
      </c>
    </row>
    <row r="185" spans="1:16" x14ac:dyDescent="0.2">
      <c r="A185" s="402" t="s">
        <v>339</v>
      </c>
      <c r="B185" s="423"/>
      <c r="C185" s="37" t="s">
        <v>340</v>
      </c>
      <c r="D185" s="15" t="s">
        <v>341</v>
      </c>
      <c r="E185" s="15"/>
      <c r="F185" s="146">
        <f t="shared" ref="F185:N185" si="29">F100+F101+F108+F115+F170+F171</f>
        <v>4260</v>
      </c>
      <c r="G185" s="146">
        <f t="shared" si="29"/>
        <v>1361</v>
      </c>
      <c r="H185" s="146">
        <f t="shared" si="29"/>
        <v>5621</v>
      </c>
      <c r="I185" s="146">
        <f t="shared" ref="I185" si="30">I100+I101+I108+I115+I170+I171</f>
        <v>13170077</v>
      </c>
      <c r="J185" s="146" t="e">
        <f t="shared" si="29"/>
        <v>#VALUE!</v>
      </c>
      <c r="K185" s="146">
        <f>K100+K101+K108+K115+K170+K171</f>
        <v>10150000</v>
      </c>
      <c r="L185" s="146">
        <f t="shared" si="29"/>
        <v>-960833</v>
      </c>
      <c r="M185" s="146">
        <f t="shared" si="29"/>
        <v>9189167</v>
      </c>
      <c r="N185" s="146">
        <f t="shared" si="29"/>
        <v>9176234</v>
      </c>
      <c r="O185" s="133">
        <f t="shared" si="27"/>
        <v>0.99859258189561684</v>
      </c>
      <c r="P185" s="146">
        <f>P100+P101+P108+P115+P170+P171</f>
        <v>10150000</v>
      </c>
    </row>
    <row r="186" spans="1:16" ht="15" hidden="1" customHeight="1" x14ac:dyDescent="0.2">
      <c r="A186" s="400" t="s">
        <v>342</v>
      </c>
      <c r="B186" s="422"/>
      <c r="C186" s="39" t="s">
        <v>343</v>
      </c>
      <c r="D186" s="14" t="s">
        <v>344</v>
      </c>
      <c r="E186" s="14"/>
      <c r="F186" s="176">
        <v>0</v>
      </c>
      <c r="G186" s="176"/>
      <c r="H186" s="145">
        <f t="shared" ref="H186:H214" si="31">SUM(F186:G186)</f>
        <v>0</v>
      </c>
      <c r="I186" s="176"/>
      <c r="J186" s="147" t="str">
        <f t="shared" si="26"/>
        <v xml:space="preserve"> </v>
      </c>
      <c r="K186" s="176"/>
      <c r="L186" s="176"/>
      <c r="M186" s="145">
        <f t="shared" si="28"/>
        <v>0</v>
      </c>
      <c r="N186" s="176"/>
      <c r="O186" s="133" t="str">
        <f t="shared" si="27"/>
        <v xml:space="preserve"> </v>
      </c>
      <c r="P186" s="176"/>
    </row>
    <row r="187" spans="1:16" ht="15" hidden="1" customHeight="1" x14ac:dyDescent="0.2">
      <c r="A187" s="400" t="s">
        <v>345</v>
      </c>
      <c r="B187" s="422"/>
      <c r="C187" s="39" t="s">
        <v>515</v>
      </c>
      <c r="D187" s="14" t="s">
        <v>346</v>
      </c>
      <c r="E187" s="14"/>
      <c r="F187" s="176">
        <v>0</v>
      </c>
      <c r="G187" s="176"/>
      <c r="H187" s="145">
        <f t="shared" si="31"/>
        <v>0</v>
      </c>
      <c r="I187" s="176"/>
      <c r="J187" s="147" t="str">
        <f t="shared" si="26"/>
        <v xml:space="preserve"> </v>
      </c>
      <c r="K187" s="176"/>
      <c r="L187" s="176"/>
      <c r="M187" s="145">
        <f t="shared" si="28"/>
        <v>0</v>
      </c>
      <c r="N187" s="176"/>
      <c r="O187" s="133" t="str">
        <f t="shared" si="27"/>
        <v xml:space="preserve"> </v>
      </c>
      <c r="P187" s="176"/>
    </row>
    <row r="188" spans="1:16" ht="15" hidden="1" customHeight="1" x14ac:dyDescent="0.2">
      <c r="A188" s="400" t="s">
        <v>347</v>
      </c>
      <c r="B188" s="422"/>
      <c r="C188" s="39" t="s">
        <v>348</v>
      </c>
      <c r="D188" s="16" t="s">
        <v>346</v>
      </c>
      <c r="E188" s="16"/>
      <c r="F188" s="176">
        <v>0</v>
      </c>
      <c r="G188" s="176"/>
      <c r="H188" s="145">
        <f t="shared" si="31"/>
        <v>0</v>
      </c>
      <c r="I188" s="176"/>
      <c r="J188" s="147" t="str">
        <f t="shared" si="26"/>
        <v xml:space="preserve"> </v>
      </c>
      <c r="K188" s="176"/>
      <c r="L188" s="176"/>
      <c r="M188" s="145">
        <f t="shared" si="28"/>
        <v>0</v>
      </c>
      <c r="N188" s="176"/>
      <c r="O188" s="133" t="str">
        <f t="shared" si="27"/>
        <v xml:space="preserve"> </v>
      </c>
      <c r="P188" s="176"/>
    </row>
    <row r="189" spans="1:16" ht="25.5" hidden="1" customHeight="1" x14ac:dyDescent="0.2">
      <c r="A189" s="400" t="s">
        <v>349</v>
      </c>
      <c r="B189" s="422"/>
      <c r="C189" s="39" t="s">
        <v>350</v>
      </c>
      <c r="D189" s="16" t="s">
        <v>346</v>
      </c>
      <c r="E189" s="16"/>
      <c r="F189" s="176">
        <v>0</v>
      </c>
      <c r="G189" s="176"/>
      <c r="H189" s="145">
        <f t="shared" si="31"/>
        <v>0</v>
      </c>
      <c r="I189" s="176"/>
      <c r="J189" s="147" t="str">
        <f t="shared" si="26"/>
        <v xml:space="preserve"> </v>
      </c>
      <c r="K189" s="176"/>
      <c r="L189" s="176"/>
      <c r="M189" s="145">
        <f t="shared" si="28"/>
        <v>0</v>
      </c>
      <c r="N189" s="176"/>
      <c r="O189" s="133" t="str">
        <f t="shared" si="27"/>
        <v xml:space="preserve"> </v>
      </c>
      <c r="P189" s="176"/>
    </row>
    <row r="190" spans="1:16" ht="15" hidden="1" customHeight="1" x14ac:dyDescent="0.2">
      <c r="A190" s="400" t="s">
        <v>351</v>
      </c>
      <c r="B190" s="422"/>
      <c r="C190" s="39" t="s">
        <v>352</v>
      </c>
      <c r="D190" s="14" t="s">
        <v>353</v>
      </c>
      <c r="E190" s="14"/>
      <c r="F190" s="176">
        <v>0</v>
      </c>
      <c r="G190" s="176"/>
      <c r="H190" s="145">
        <f t="shared" si="31"/>
        <v>0</v>
      </c>
      <c r="I190" s="176"/>
      <c r="J190" s="147" t="str">
        <f t="shared" si="26"/>
        <v xml:space="preserve"> </v>
      </c>
      <c r="K190" s="176"/>
      <c r="L190" s="176"/>
      <c r="M190" s="145">
        <f t="shared" si="28"/>
        <v>0</v>
      </c>
      <c r="N190" s="176"/>
      <c r="O190" s="133" t="str">
        <f t="shared" si="27"/>
        <v xml:space="preserve"> </v>
      </c>
      <c r="P190" s="176"/>
    </row>
    <row r="191" spans="1:16" ht="15" hidden="1" customHeight="1" x14ac:dyDescent="0.2">
      <c r="A191" s="400" t="s">
        <v>354</v>
      </c>
      <c r="B191" s="422"/>
      <c r="C191" s="39" t="s">
        <v>355</v>
      </c>
      <c r="D191" s="14" t="s">
        <v>353</v>
      </c>
      <c r="E191" s="14"/>
      <c r="F191" s="176">
        <v>0</v>
      </c>
      <c r="G191" s="176"/>
      <c r="H191" s="145">
        <f t="shared" si="31"/>
        <v>0</v>
      </c>
      <c r="I191" s="176"/>
      <c r="J191" s="147" t="str">
        <f t="shared" si="26"/>
        <v xml:space="preserve"> </v>
      </c>
      <c r="K191" s="176"/>
      <c r="L191" s="176"/>
      <c r="M191" s="145">
        <f t="shared" si="28"/>
        <v>0</v>
      </c>
      <c r="N191" s="176"/>
      <c r="O191" s="133" t="str">
        <f t="shared" si="27"/>
        <v xml:space="preserve"> </v>
      </c>
      <c r="P191" s="176"/>
    </row>
    <row r="192" spans="1:16" ht="15" hidden="1" customHeight="1" x14ac:dyDescent="0.2">
      <c r="A192" s="400" t="s">
        <v>356</v>
      </c>
      <c r="B192" s="422"/>
      <c r="C192" s="39" t="s">
        <v>357</v>
      </c>
      <c r="D192" s="14" t="s">
        <v>358</v>
      </c>
      <c r="E192" s="14"/>
      <c r="F192" s="176">
        <v>0</v>
      </c>
      <c r="G192" s="176"/>
      <c r="H192" s="145">
        <f t="shared" si="31"/>
        <v>0</v>
      </c>
      <c r="I192" s="176"/>
      <c r="J192" s="147" t="str">
        <f t="shared" si="26"/>
        <v xml:space="preserve"> </v>
      </c>
      <c r="K192" s="176"/>
      <c r="L192" s="176"/>
      <c r="M192" s="145">
        <f t="shared" si="28"/>
        <v>0</v>
      </c>
      <c r="N192" s="176"/>
      <c r="O192" s="133" t="str">
        <f t="shared" si="27"/>
        <v xml:space="preserve"> </v>
      </c>
      <c r="P192" s="176"/>
    </row>
    <row r="193" spans="1:16" ht="15" hidden="1" customHeight="1" x14ac:dyDescent="0.2">
      <c r="A193" s="400" t="s">
        <v>359</v>
      </c>
      <c r="B193" s="422"/>
      <c r="C193" s="39" t="s">
        <v>360</v>
      </c>
      <c r="D193" s="16" t="s">
        <v>358</v>
      </c>
      <c r="E193" s="16"/>
      <c r="F193" s="176">
        <v>0</v>
      </c>
      <c r="G193" s="176"/>
      <c r="H193" s="145">
        <f t="shared" si="31"/>
        <v>0</v>
      </c>
      <c r="I193" s="176"/>
      <c r="J193" s="147" t="str">
        <f t="shared" si="26"/>
        <v xml:space="preserve"> </v>
      </c>
      <c r="K193" s="176"/>
      <c r="L193" s="176"/>
      <c r="M193" s="145">
        <f t="shared" si="28"/>
        <v>0</v>
      </c>
      <c r="N193" s="176"/>
      <c r="O193" s="133" t="str">
        <f t="shared" si="27"/>
        <v xml:space="preserve"> </v>
      </c>
      <c r="P193" s="176"/>
    </row>
    <row r="194" spans="1:16" ht="25.5" hidden="1" customHeight="1" x14ac:dyDescent="0.2">
      <c r="A194" s="400" t="s">
        <v>361</v>
      </c>
      <c r="B194" s="422"/>
      <c r="C194" s="39" t="s">
        <v>362</v>
      </c>
      <c r="D194" s="16" t="s">
        <v>358</v>
      </c>
      <c r="E194" s="16"/>
      <c r="F194" s="176">
        <v>0</v>
      </c>
      <c r="G194" s="176"/>
      <c r="H194" s="145">
        <f t="shared" si="31"/>
        <v>0</v>
      </c>
      <c r="I194" s="176"/>
      <c r="J194" s="147" t="str">
        <f t="shared" si="26"/>
        <v xml:space="preserve"> </v>
      </c>
      <c r="K194" s="176"/>
      <c r="L194" s="176"/>
      <c r="M194" s="145">
        <f t="shared" si="28"/>
        <v>0</v>
      </c>
      <c r="N194" s="176"/>
      <c r="O194" s="133" t="str">
        <f t="shared" si="27"/>
        <v xml:space="preserve"> </v>
      </c>
      <c r="P194" s="176"/>
    </row>
    <row r="195" spans="1:16" ht="25.5" hidden="1" customHeight="1" x14ac:dyDescent="0.2">
      <c r="A195" s="400" t="s">
        <v>363</v>
      </c>
      <c r="B195" s="422"/>
      <c r="C195" s="39" t="s">
        <v>364</v>
      </c>
      <c r="D195" s="16" t="s">
        <v>358</v>
      </c>
      <c r="E195" s="16"/>
      <c r="F195" s="176">
        <v>0</v>
      </c>
      <c r="G195" s="176"/>
      <c r="H195" s="145">
        <f t="shared" si="31"/>
        <v>0</v>
      </c>
      <c r="I195" s="176"/>
      <c r="J195" s="147" t="str">
        <f t="shared" si="26"/>
        <v xml:space="preserve"> </v>
      </c>
      <c r="K195" s="176"/>
      <c r="L195" s="176"/>
      <c r="M195" s="145">
        <f t="shared" si="28"/>
        <v>0</v>
      </c>
      <c r="N195" s="176"/>
      <c r="O195" s="133" t="str">
        <f t="shared" si="27"/>
        <v xml:space="preserve"> </v>
      </c>
      <c r="P195" s="176"/>
    </row>
    <row r="196" spans="1:16" ht="15" hidden="1" customHeight="1" x14ac:dyDescent="0.2">
      <c r="A196" s="400" t="s">
        <v>365</v>
      </c>
      <c r="B196" s="422"/>
      <c r="C196" s="39" t="s">
        <v>366</v>
      </c>
      <c r="D196" s="16" t="s">
        <v>358</v>
      </c>
      <c r="E196" s="16"/>
      <c r="F196" s="176">
        <v>0</v>
      </c>
      <c r="G196" s="176"/>
      <c r="H196" s="145">
        <f t="shared" si="31"/>
        <v>0</v>
      </c>
      <c r="I196" s="176"/>
      <c r="J196" s="147" t="str">
        <f t="shared" si="26"/>
        <v xml:space="preserve"> </v>
      </c>
      <c r="K196" s="176"/>
      <c r="L196" s="176"/>
      <c r="M196" s="145">
        <f t="shared" si="28"/>
        <v>0</v>
      </c>
      <c r="N196" s="176"/>
      <c r="O196" s="133" t="str">
        <f t="shared" si="27"/>
        <v xml:space="preserve"> </v>
      </c>
      <c r="P196" s="176"/>
    </row>
    <row r="197" spans="1:16" ht="25.5" hidden="1" customHeight="1" x14ac:dyDescent="0.2">
      <c r="A197" s="400" t="s">
        <v>367</v>
      </c>
      <c r="B197" s="422"/>
      <c r="C197" s="39" t="s">
        <v>368</v>
      </c>
      <c r="D197" s="16" t="s">
        <v>358</v>
      </c>
      <c r="E197" s="16"/>
      <c r="F197" s="176">
        <v>0</v>
      </c>
      <c r="G197" s="176"/>
      <c r="H197" s="145">
        <f t="shared" si="31"/>
        <v>0</v>
      </c>
      <c r="I197" s="176"/>
      <c r="J197" s="147" t="str">
        <f t="shared" si="26"/>
        <v xml:space="preserve"> </v>
      </c>
      <c r="K197" s="176"/>
      <c r="L197" s="176"/>
      <c r="M197" s="145">
        <f t="shared" si="28"/>
        <v>0</v>
      </c>
      <c r="N197" s="176"/>
      <c r="O197" s="133" t="str">
        <f t="shared" si="27"/>
        <v xml:space="preserve"> </v>
      </c>
      <c r="P197" s="176"/>
    </row>
    <row r="198" spans="1:16" ht="15" hidden="1" customHeight="1" x14ac:dyDescent="0.2">
      <c r="A198" s="400" t="s">
        <v>369</v>
      </c>
      <c r="B198" s="422"/>
      <c r="C198" s="39" t="s">
        <v>370</v>
      </c>
      <c r="D198" s="16" t="s">
        <v>358</v>
      </c>
      <c r="E198" s="16"/>
      <c r="F198" s="176">
        <v>0</v>
      </c>
      <c r="G198" s="176"/>
      <c r="H198" s="145">
        <f t="shared" si="31"/>
        <v>0</v>
      </c>
      <c r="I198" s="176"/>
      <c r="J198" s="147" t="str">
        <f t="shared" si="26"/>
        <v xml:space="preserve"> </v>
      </c>
      <c r="K198" s="176"/>
      <c r="L198" s="176"/>
      <c r="M198" s="145">
        <f t="shared" si="28"/>
        <v>0</v>
      </c>
      <c r="N198" s="176"/>
      <c r="O198" s="133" t="str">
        <f t="shared" si="27"/>
        <v xml:space="preserve"> </v>
      </c>
      <c r="P198" s="176"/>
    </row>
    <row r="199" spans="1:16" ht="15" hidden="1" customHeight="1" x14ac:dyDescent="0.2">
      <c r="A199" s="400" t="s">
        <v>371</v>
      </c>
      <c r="B199" s="422"/>
      <c r="C199" s="39" t="s">
        <v>372</v>
      </c>
      <c r="D199" s="14" t="s">
        <v>373</v>
      </c>
      <c r="E199" s="14"/>
      <c r="F199" s="176">
        <v>0</v>
      </c>
      <c r="G199" s="176"/>
      <c r="H199" s="145">
        <f t="shared" si="31"/>
        <v>0</v>
      </c>
      <c r="I199" s="176"/>
      <c r="J199" s="147" t="str">
        <f t="shared" si="26"/>
        <v xml:space="preserve"> </v>
      </c>
      <c r="K199" s="176"/>
      <c r="L199" s="176"/>
      <c r="M199" s="145">
        <f t="shared" si="28"/>
        <v>0</v>
      </c>
      <c r="N199" s="176"/>
      <c r="O199" s="133" t="str">
        <f t="shared" si="27"/>
        <v xml:space="preserve"> </v>
      </c>
      <c r="P199" s="176"/>
    </row>
    <row r="200" spans="1:16" ht="15" hidden="1" customHeight="1" x14ac:dyDescent="0.2">
      <c r="A200" s="400" t="s">
        <v>374</v>
      </c>
      <c r="B200" s="422"/>
      <c r="C200" s="39" t="s">
        <v>375</v>
      </c>
      <c r="D200" s="14" t="s">
        <v>376</v>
      </c>
      <c r="E200" s="14"/>
      <c r="F200" s="176">
        <v>0</v>
      </c>
      <c r="G200" s="176"/>
      <c r="H200" s="145">
        <f t="shared" si="31"/>
        <v>0</v>
      </c>
      <c r="I200" s="176"/>
      <c r="J200" s="147" t="str">
        <f t="shared" si="26"/>
        <v xml:space="preserve"> </v>
      </c>
      <c r="K200" s="176"/>
      <c r="L200" s="176"/>
      <c r="M200" s="145">
        <f t="shared" si="28"/>
        <v>0</v>
      </c>
      <c r="N200" s="176"/>
      <c r="O200" s="133" t="str">
        <f t="shared" si="27"/>
        <v xml:space="preserve"> </v>
      </c>
      <c r="P200" s="176"/>
    </row>
    <row r="201" spans="1:16" ht="15" hidden="1" customHeight="1" x14ac:dyDescent="0.2">
      <c r="A201" s="400" t="s">
        <v>377</v>
      </c>
      <c r="B201" s="422"/>
      <c r="C201" s="39" t="s">
        <v>378</v>
      </c>
      <c r="D201" s="14" t="s">
        <v>379</v>
      </c>
      <c r="E201" s="14"/>
      <c r="F201" s="176">
        <v>0</v>
      </c>
      <c r="G201" s="176"/>
      <c r="H201" s="145">
        <f t="shared" si="31"/>
        <v>0</v>
      </c>
      <c r="I201" s="176"/>
      <c r="J201" s="147" t="str">
        <f t="shared" si="26"/>
        <v xml:space="preserve"> </v>
      </c>
      <c r="K201" s="176"/>
      <c r="L201" s="176"/>
      <c r="M201" s="145">
        <f t="shared" si="28"/>
        <v>0</v>
      </c>
      <c r="N201" s="176"/>
      <c r="O201" s="133" t="str">
        <f t="shared" si="27"/>
        <v xml:space="preserve"> </v>
      </c>
      <c r="P201" s="176"/>
    </row>
    <row r="202" spans="1:16" ht="15" hidden="1" customHeight="1" x14ac:dyDescent="0.2">
      <c r="A202" s="400" t="s">
        <v>380</v>
      </c>
      <c r="B202" s="422"/>
      <c r="C202" s="39" t="s">
        <v>381</v>
      </c>
      <c r="D202" s="14" t="s">
        <v>382</v>
      </c>
      <c r="E202" s="14"/>
      <c r="F202" s="176">
        <v>0</v>
      </c>
      <c r="G202" s="176"/>
      <c r="H202" s="145">
        <f t="shared" si="31"/>
        <v>0</v>
      </c>
      <c r="I202" s="176"/>
      <c r="J202" s="147" t="str">
        <f t="shared" si="26"/>
        <v xml:space="preserve"> </v>
      </c>
      <c r="K202" s="176"/>
      <c r="L202" s="176"/>
      <c r="M202" s="145">
        <f t="shared" si="28"/>
        <v>0</v>
      </c>
      <c r="N202" s="176"/>
      <c r="O202" s="133" t="str">
        <f t="shared" si="27"/>
        <v xml:space="preserve"> </v>
      </c>
      <c r="P202" s="176"/>
    </row>
    <row r="203" spans="1:16" ht="15" hidden="1" customHeight="1" x14ac:dyDescent="0.2">
      <c r="A203" s="400" t="s">
        <v>383</v>
      </c>
      <c r="B203" s="422"/>
      <c r="C203" s="39" t="s">
        <v>355</v>
      </c>
      <c r="D203" s="14" t="s">
        <v>382</v>
      </c>
      <c r="E203" s="14"/>
      <c r="F203" s="176">
        <v>0</v>
      </c>
      <c r="G203" s="176"/>
      <c r="H203" s="145">
        <f t="shared" si="31"/>
        <v>0</v>
      </c>
      <c r="I203" s="176"/>
      <c r="J203" s="147" t="str">
        <f t="shared" si="26"/>
        <v xml:space="preserve"> </v>
      </c>
      <c r="K203" s="176"/>
      <c r="L203" s="176"/>
      <c r="M203" s="145">
        <f t="shared" si="28"/>
        <v>0</v>
      </c>
      <c r="N203" s="176"/>
      <c r="O203" s="133" t="str">
        <f t="shared" si="27"/>
        <v xml:space="preserve"> </v>
      </c>
      <c r="P203" s="176"/>
    </row>
    <row r="204" spans="1:16" ht="15" hidden="1" customHeight="1" x14ac:dyDescent="0.2">
      <c r="A204" s="400" t="s">
        <v>384</v>
      </c>
      <c r="B204" s="422"/>
      <c r="C204" s="39" t="s">
        <v>385</v>
      </c>
      <c r="D204" s="14" t="s">
        <v>382</v>
      </c>
      <c r="E204" s="14"/>
      <c r="F204" s="176">
        <v>0</v>
      </c>
      <c r="G204" s="176"/>
      <c r="H204" s="145">
        <f t="shared" si="31"/>
        <v>0</v>
      </c>
      <c r="I204" s="176"/>
      <c r="J204" s="147" t="str">
        <f t="shared" si="26"/>
        <v xml:space="preserve"> </v>
      </c>
      <c r="K204" s="176"/>
      <c r="L204" s="176"/>
      <c r="M204" s="145">
        <f t="shared" si="28"/>
        <v>0</v>
      </c>
      <c r="N204" s="176"/>
      <c r="O204" s="133" t="str">
        <f t="shared" si="27"/>
        <v xml:space="preserve"> </v>
      </c>
      <c r="P204" s="176"/>
    </row>
    <row r="205" spans="1:16" ht="15" hidden="1" customHeight="1" x14ac:dyDescent="0.2">
      <c r="A205" s="400" t="s">
        <v>386</v>
      </c>
      <c r="B205" s="422"/>
      <c r="C205" s="39" t="s">
        <v>387</v>
      </c>
      <c r="D205" s="14" t="s">
        <v>382</v>
      </c>
      <c r="E205" s="14"/>
      <c r="F205" s="176">
        <v>0</v>
      </c>
      <c r="G205" s="176"/>
      <c r="H205" s="145">
        <f t="shared" si="31"/>
        <v>0</v>
      </c>
      <c r="I205" s="176"/>
      <c r="J205" s="147" t="str">
        <f t="shared" si="26"/>
        <v xml:space="preserve"> </v>
      </c>
      <c r="K205" s="176"/>
      <c r="L205" s="176"/>
      <c r="M205" s="145">
        <f t="shared" si="28"/>
        <v>0</v>
      </c>
      <c r="N205" s="176"/>
      <c r="O205" s="133" t="str">
        <f t="shared" si="27"/>
        <v xml:space="preserve"> </v>
      </c>
      <c r="P205" s="176"/>
    </row>
    <row r="206" spans="1:16" ht="15" hidden="1" customHeight="1" x14ac:dyDescent="0.2">
      <c r="A206" s="400" t="s">
        <v>388</v>
      </c>
      <c r="B206" s="422"/>
      <c r="C206" s="39" t="s">
        <v>389</v>
      </c>
      <c r="D206" s="14" t="s">
        <v>390</v>
      </c>
      <c r="E206" s="14"/>
      <c r="F206" s="176">
        <v>0</v>
      </c>
      <c r="G206" s="176"/>
      <c r="H206" s="145">
        <f t="shared" si="31"/>
        <v>0</v>
      </c>
      <c r="I206" s="176"/>
      <c r="J206" s="147" t="str">
        <f t="shared" si="26"/>
        <v xml:space="preserve"> </v>
      </c>
      <c r="K206" s="176"/>
      <c r="L206" s="176"/>
      <c r="M206" s="145">
        <f t="shared" si="28"/>
        <v>0</v>
      </c>
      <c r="N206" s="176"/>
      <c r="O206" s="133" t="str">
        <f t="shared" si="27"/>
        <v xml:space="preserve"> </v>
      </c>
      <c r="P206" s="176"/>
    </row>
    <row r="207" spans="1:16" ht="25.5" hidden="1" customHeight="1" x14ac:dyDescent="0.2">
      <c r="A207" s="400" t="s">
        <v>391</v>
      </c>
      <c r="B207" s="422"/>
      <c r="C207" s="39" t="s">
        <v>392</v>
      </c>
      <c r="D207" s="14" t="s">
        <v>390</v>
      </c>
      <c r="E207" s="14"/>
      <c r="F207" s="176">
        <v>0</v>
      </c>
      <c r="G207" s="176"/>
      <c r="H207" s="145">
        <f t="shared" si="31"/>
        <v>0</v>
      </c>
      <c r="I207" s="176"/>
      <c r="J207" s="147" t="str">
        <f t="shared" si="26"/>
        <v xml:space="preserve"> </v>
      </c>
      <c r="K207" s="176"/>
      <c r="L207" s="176"/>
      <c r="M207" s="145">
        <f t="shared" si="28"/>
        <v>0</v>
      </c>
      <c r="N207" s="176"/>
      <c r="O207" s="133" t="str">
        <f t="shared" si="27"/>
        <v xml:space="preserve"> </v>
      </c>
      <c r="P207" s="176"/>
    </row>
    <row r="208" spans="1:16" ht="25.5" hidden="1" customHeight="1" x14ac:dyDescent="0.2">
      <c r="A208" s="400" t="s">
        <v>393</v>
      </c>
      <c r="B208" s="422"/>
      <c r="C208" s="39" t="s">
        <v>394</v>
      </c>
      <c r="D208" s="14" t="s">
        <v>390</v>
      </c>
      <c r="E208" s="14"/>
      <c r="F208" s="176">
        <v>0</v>
      </c>
      <c r="G208" s="176"/>
      <c r="H208" s="145">
        <f t="shared" si="31"/>
        <v>0</v>
      </c>
      <c r="I208" s="176"/>
      <c r="J208" s="147" t="str">
        <f t="shared" si="26"/>
        <v xml:space="preserve"> </v>
      </c>
      <c r="K208" s="176"/>
      <c r="L208" s="176"/>
      <c r="M208" s="145">
        <f t="shared" si="28"/>
        <v>0</v>
      </c>
      <c r="N208" s="176"/>
      <c r="O208" s="133" t="str">
        <f t="shared" si="27"/>
        <v xml:space="preserve"> </v>
      </c>
      <c r="P208" s="176"/>
    </row>
    <row r="209" spans="1:16" ht="25.5" hidden="1" customHeight="1" x14ac:dyDescent="0.2">
      <c r="A209" s="400" t="s">
        <v>395</v>
      </c>
      <c r="B209" s="422"/>
      <c r="C209" s="39" t="s">
        <v>396</v>
      </c>
      <c r="D209" s="14" t="s">
        <v>390</v>
      </c>
      <c r="E209" s="14"/>
      <c r="F209" s="176">
        <v>0</v>
      </c>
      <c r="G209" s="176"/>
      <c r="H209" s="145">
        <f t="shared" si="31"/>
        <v>0</v>
      </c>
      <c r="I209" s="176"/>
      <c r="J209" s="147" t="str">
        <f t="shared" si="26"/>
        <v xml:space="preserve"> </v>
      </c>
      <c r="K209" s="176"/>
      <c r="L209" s="176"/>
      <c r="M209" s="145">
        <f t="shared" si="28"/>
        <v>0</v>
      </c>
      <c r="N209" s="176"/>
      <c r="O209" s="133" t="str">
        <f t="shared" si="27"/>
        <v xml:space="preserve"> </v>
      </c>
      <c r="P209" s="176"/>
    </row>
    <row r="210" spans="1:16" ht="15" hidden="1" customHeight="1" x14ac:dyDescent="0.2">
      <c r="A210" s="400" t="s">
        <v>397</v>
      </c>
      <c r="B210" s="422"/>
      <c r="C210" s="39" t="s">
        <v>398</v>
      </c>
      <c r="D210" s="14" t="s">
        <v>390</v>
      </c>
      <c r="E210" s="14"/>
      <c r="F210" s="176">
        <v>0</v>
      </c>
      <c r="G210" s="176"/>
      <c r="H210" s="145">
        <f t="shared" si="31"/>
        <v>0</v>
      </c>
      <c r="I210" s="176"/>
      <c r="J210" s="147" t="str">
        <f t="shared" si="26"/>
        <v xml:space="preserve"> </v>
      </c>
      <c r="K210" s="176"/>
      <c r="L210" s="176"/>
      <c r="M210" s="145">
        <f t="shared" si="28"/>
        <v>0</v>
      </c>
      <c r="N210" s="176"/>
      <c r="O210" s="133" t="str">
        <f t="shared" si="27"/>
        <v xml:space="preserve"> </v>
      </c>
      <c r="P210" s="176"/>
    </row>
    <row r="211" spans="1:16" ht="15" hidden="1" customHeight="1" x14ac:dyDescent="0.2">
      <c r="A211" s="400" t="s">
        <v>399</v>
      </c>
      <c r="B211" s="422"/>
      <c r="C211" s="39" t="s">
        <v>400</v>
      </c>
      <c r="D211" s="14" t="s">
        <v>401</v>
      </c>
      <c r="E211" s="14"/>
      <c r="F211" s="176">
        <v>0</v>
      </c>
      <c r="G211" s="176"/>
      <c r="H211" s="145">
        <f t="shared" si="31"/>
        <v>0</v>
      </c>
      <c r="I211" s="176"/>
      <c r="J211" s="147" t="str">
        <f t="shared" si="26"/>
        <v xml:space="preserve"> </v>
      </c>
      <c r="K211" s="176"/>
      <c r="L211" s="176"/>
      <c r="M211" s="145">
        <f t="shared" si="28"/>
        <v>0</v>
      </c>
      <c r="N211" s="176"/>
      <c r="O211" s="133" t="str">
        <f t="shared" si="27"/>
        <v xml:space="preserve"> </v>
      </c>
      <c r="P211" s="176"/>
    </row>
    <row r="212" spans="1:16" ht="15" hidden="1" customHeight="1" x14ac:dyDescent="0.2">
      <c r="A212" s="400" t="s">
        <v>402</v>
      </c>
      <c r="B212" s="422"/>
      <c r="C212" s="39" t="s">
        <v>403</v>
      </c>
      <c r="D212" s="14" t="s">
        <v>401</v>
      </c>
      <c r="E212" s="14"/>
      <c r="F212" s="176">
        <v>0</v>
      </c>
      <c r="G212" s="176"/>
      <c r="H212" s="145">
        <f t="shared" si="31"/>
        <v>0</v>
      </c>
      <c r="I212" s="176"/>
      <c r="J212" s="147" t="str">
        <f t="shared" si="26"/>
        <v xml:space="preserve"> </v>
      </c>
      <c r="K212" s="176"/>
      <c r="L212" s="176"/>
      <c r="M212" s="145">
        <f t="shared" si="28"/>
        <v>0</v>
      </c>
      <c r="N212" s="176"/>
      <c r="O212" s="133" t="str">
        <f t="shared" si="27"/>
        <v xml:space="preserve"> </v>
      </c>
      <c r="P212" s="176"/>
    </row>
    <row r="213" spans="1:16" ht="51" hidden="1" customHeight="1" x14ac:dyDescent="0.2">
      <c r="A213" s="400" t="s">
        <v>404</v>
      </c>
      <c r="B213" s="422"/>
      <c r="C213" s="39" t="s">
        <v>405</v>
      </c>
      <c r="D213" s="14" t="s">
        <v>401</v>
      </c>
      <c r="E213" s="14"/>
      <c r="F213" s="176">
        <v>0</v>
      </c>
      <c r="G213" s="176"/>
      <c r="H213" s="145">
        <f t="shared" si="31"/>
        <v>0</v>
      </c>
      <c r="I213" s="176"/>
      <c r="J213" s="147" t="str">
        <f t="shared" si="26"/>
        <v xml:space="preserve"> </v>
      </c>
      <c r="K213" s="176"/>
      <c r="L213" s="176"/>
      <c r="M213" s="145">
        <f t="shared" si="28"/>
        <v>0</v>
      </c>
      <c r="N213" s="176"/>
      <c r="O213" s="133" t="str">
        <f t="shared" si="27"/>
        <v xml:space="preserve"> </v>
      </c>
      <c r="P213" s="176"/>
    </row>
    <row r="214" spans="1:16" ht="15" hidden="1" customHeight="1" x14ac:dyDescent="0.2">
      <c r="A214" s="400" t="s">
        <v>406</v>
      </c>
      <c r="B214" s="422"/>
      <c r="C214" s="39" t="s">
        <v>407</v>
      </c>
      <c r="D214" s="14" t="s">
        <v>401</v>
      </c>
      <c r="E214" s="14"/>
      <c r="F214" s="176">
        <v>0</v>
      </c>
      <c r="G214" s="176"/>
      <c r="H214" s="145">
        <f t="shared" si="31"/>
        <v>0</v>
      </c>
      <c r="I214" s="176"/>
      <c r="J214" s="147" t="str">
        <f t="shared" si="26"/>
        <v xml:space="preserve"> </v>
      </c>
      <c r="K214" s="176"/>
      <c r="L214" s="176"/>
      <c r="M214" s="145">
        <f t="shared" si="28"/>
        <v>0</v>
      </c>
      <c r="N214" s="176"/>
      <c r="O214" s="133" t="str">
        <f t="shared" si="27"/>
        <v xml:space="preserve"> </v>
      </c>
      <c r="P214" s="176"/>
    </row>
    <row r="215" spans="1:16" ht="25.5" hidden="1" customHeight="1" x14ac:dyDescent="0.2">
      <c r="A215" s="402" t="s">
        <v>408</v>
      </c>
      <c r="B215" s="423"/>
      <c r="C215" s="42" t="s">
        <v>409</v>
      </c>
      <c r="D215" s="15" t="s">
        <v>410</v>
      </c>
      <c r="E215" s="15"/>
      <c r="F215" s="146">
        <f t="shared" ref="F215:H215" si="32">F186+F187+F190+F192+F199+F200+F201+F202+F206+F211</f>
        <v>0</v>
      </c>
      <c r="G215" s="146">
        <f t="shared" si="32"/>
        <v>0</v>
      </c>
      <c r="H215" s="146">
        <f t="shared" si="32"/>
        <v>0</v>
      </c>
      <c r="I215" s="176"/>
      <c r="J215" s="146" t="e">
        <f t="shared" ref="J215:M215" si="33">J186+J187+J190+J192+J199+J200+J201+J202+J206+J211</f>
        <v>#VALUE!</v>
      </c>
      <c r="K215" s="176"/>
      <c r="L215" s="146">
        <f t="shared" si="33"/>
        <v>0</v>
      </c>
      <c r="M215" s="146">
        <f t="shared" si="33"/>
        <v>0</v>
      </c>
      <c r="N215" s="176"/>
      <c r="O215" s="133" t="str">
        <f t="shared" si="27"/>
        <v xml:space="preserve"> </v>
      </c>
      <c r="P215" s="176"/>
    </row>
    <row r="216" spans="1:16" ht="15" hidden="1" customHeight="1" x14ac:dyDescent="0.2">
      <c r="A216" s="400" t="s">
        <v>411</v>
      </c>
      <c r="B216" s="422"/>
      <c r="C216" s="39" t="s">
        <v>412</v>
      </c>
      <c r="D216" s="14" t="s">
        <v>413</v>
      </c>
      <c r="E216" s="14"/>
      <c r="F216" s="176">
        <v>0</v>
      </c>
      <c r="G216" s="176"/>
      <c r="H216" s="145">
        <f t="shared" ref="H216:H225" si="34">SUM(F216:G216)</f>
        <v>0</v>
      </c>
      <c r="I216" s="176"/>
      <c r="J216" s="147" t="str">
        <f t="shared" si="26"/>
        <v xml:space="preserve"> </v>
      </c>
      <c r="K216" s="176"/>
      <c r="L216" s="176"/>
      <c r="M216" s="145">
        <f t="shared" si="28"/>
        <v>0</v>
      </c>
      <c r="N216" s="176"/>
      <c r="O216" s="133" t="str">
        <f t="shared" si="27"/>
        <v xml:space="preserve"> </v>
      </c>
      <c r="P216" s="176"/>
    </row>
    <row r="217" spans="1:16" ht="25.5" hidden="1" customHeight="1" x14ac:dyDescent="0.2">
      <c r="A217" s="400" t="s">
        <v>414</v>
      </c>
      <c r="B217" s="422"/>
      <c r="C217" s="39" t="s">
        <v>415</v>
      </c>
      <c r="D217" s="14" t="s">
        <v>413</v>
      </c>
      <c r="E217" s="14"/>
      <c r="F217" s="176">
        <v>0</v>
      </c>
      <c r="G217" s="176"/>
      <c r="H217" s="145">
        <f t="shared" si="34"/>
        <v>0</v>
      </c>
      <c r="I217" s="176"/>
      <c r="J217" s="147" t="str">
        <f t="shared" si="26"/>
        <v xml:space="preserve"> </v>
      </c>
      <c r="K217" s="176"/>
      <c r="L217" s="176"/>
      <c r="M217" s="145">
        <f t="shared" si="28"/>
        <v>0</v>
      </c>
      <c r="N217" s="176"/>
      <c r="O217" s="133" t="str">
        <f t="shared" si="27"/>
        <v xml:space="preserve"> </v>
      </c>
      <c r="P217" s="176"/>
    </row>
    <row r="218" spans="1:16" ht="15" hidden="1" customHeight="1" x14ac:dyDescent="0.2">
      <c r="A218" s="400" t="s">
        <v>416</v>
      </c>
      <c r="B218" s="422"/>
      <c r="C218" s="39" t="s">
        <v>417</v>
      </c>
      <c r="D218" s="14" t="s">
        <v>418</v>
      </c>
      <c r="E218" s="14"/>
      <c r="F218" s="176">
        <v>0</v>
      </c>
      <c r="G218" s="176"/>
      <c r="H218" s="145">
        <f t="shared" si="34"/>
        <v>0</v>
      </c>
      <c r="I218" s="176"/>
      <c r="J218" s="147" t="str">
        <f t="shared" si="26"/>
        <v xml:space="preserve"> </v>
      </c>
      <c r="K218" s="176"/>
      <c r="L218" s="176"/>
      <c r="M218" s="145">
        <f t="shared" si="28"/>
        <v>0</v>
      </c>
      <c r="N218" s="176"/>
      <c r="O218" s="133" t="str">
        <f t="shared" si="27"/>
        <v xml:space="preserve"> </v>
      </c>
      <c r="P218" s="176"/>
    </row>
    <row r="219" spans="1:16" ht="15" hidden="1" customHeight="1" x14ac:dyDescent="0.2">
      <c r="A219" s="400" t="s">
        <v>419</v>
      </c>
      <c r="B219" s="422"/>
      <c r="C219" s="39" t="s">
        <v>420</v>
      </c>
      <c r="D219" s="14" t="s">
        <v>418</v>
      </c>
      <c r="E219" s="14"/>
      <c r="F219" s="176">
        <v>0</v>
      </c>
      <c r="G219" s="176"/>
      <c r="H219" s="145">
        <f t="shared" si="34"/>
        <v>0</v>
      </c>
      <c r="I219" s="176"/>
      <c r="J219" s="147" t="str">
        <f t="shared" si="26"/>
        <v xml:space="preserve"> </v>
      </c>
      <c r="K219" s="176"/>
      <c r="L219" s="176"/>
      <c r="M219" s="145">
        <f t="shared" si="28"/>
        <v>0</v>
      </c>
      <c r="N219" s="176"/>
      <c r="O219" s="133" t="str">
        <f t="shared" si="27"/>
        <v xml:space="preserve"> </v>
      </c>
      <c r="P219" s="176"/>
    </row>
    <row r="220" spans="1:16" ht="15" hidden="1" customHeight="1" x14ac:dyDescent="0.2">
      <c r="A220" s="400" t="s">
        <v>421</v>
      </c>
      <c r="B220" s="422"/>
      <c r="C220" s="39" t="s">
        <v>422</v>
      </c>
      <c r="D220" s="14" t="s">
        <v>423</v>
      </c>
      <c r="E220" s="14"/>
      <c r="F220" s="176">
        <v>0</v>
      </c>
      <c r="G220" s="176"/>
      <c r="H220" s="145">
        <f t="shared" si="34"/>
        <v>0</v>
      </c>
      <c r="I220" s="176"/>
      <c r="J220" s="147" t="str">
        <f t="shared" si="26"/>
        <v xml:space="preserve"> </v>
      </c>
      <c r="K220" s="176"/>
      <c r="L220" s="176"/>
      <c r="M220" s="145">
        <f t="shared" si="28"/>
        <v>0</v>
      </c>
      <c r="N220" s="176"/>
      <c r="O220" s="133" t="str">
        <f t="shared" si="27"/>
        <v xml:space="preserve"> </v>
      </c>
      <c r="P220" s="176"/>
    </row>
    <row r="221" spans="1:16" ht="15" hidden="1" customHeight="1" x14ac:dyDescent="0.2">
      <c r="A221" s="400" t="s">
        <v>424</v>
      </c>
      <c r="B221" s="422"/>
      <c r="C221" s="39" t="s">
        <v>425</v>
      </c>
      <c r="D221" s="14" t="s">
        <v>426</v>
      </c>
      <c r="E221" s="14"/>
      <c r="F221" s="176">
        <v>0</v>
      </c>
      <c r="G221" s="176"/>
      <c r="H221" s="145">
        <f t="shared" si="34"/>
        <v>0</v>
      </c>
      <c r="I221" s="176"/>
      <c r="J221" s="147" t="str">
        <f t="shared" si="26"/>
        <v xml:space="preserve"> </v>
      </c>
      <c r="K221" s="176"/>
      <c r="L221" s="176"/>
      <c r="M221" s="145">
        <f t="shared" si="28"/>
        <v>0</v>
      </c>
      <c r="N221" s="176"/>
      <c r="O221" s="133" t="str">
        <f t="shared" si="27"/>
        <v xml:space="preserve"> </v>
      </c>
      <c r="P221" s="176"/>
    </row>
    <row r="222" spans="1:16" ht="15" hidden="1" customHeight="1" x14ac:dyDescent="0.2">
      <c r="A222" s="400" t="s">
        <v>427</v>
      </c>
      <c r="B222" s="422"/>
      <c r="C222" s="39" t="s">
        <v>428</v>
      </c>
      <c r="D222" s="14" t="s">
        <v>426</v>
      </c>
      <c r="E222" s="14"/>
      <c r="F222" s="176">
        <v>0</v>
      </c>
      <c r="G222" s="176"/>
      <c r="H222" s="145">
        <f t="shared" si="34"/>
        <v>0</v>
      </c>
      <c r="I222" s="176"/>
      <c r="J222" s="147" t="str">
        <f t="shared" si="26"/>
        <v xml:space="preserve"> </v>
      </c>
      <c r="K222" s="176"/>
      <c r="L222" s="176"/>
      <c r="M222" s="145">
        <f t="shared" si="28"/>
        <v>0</v>
      </c>
      <c r="N222" s="176"/>
      <c r="O222" s="133" t="str">
        <f t="shared" si="27"/>
        <v xml:space="preserve"> </v>
      </c>
      <c r="P222" s="176"/>
    </row>
    <row r="223" spans="1:16" ht="15" hidden="1" customHeight="1" x14ac:dyDescent="0.2">
      <c r="A223" s="400" t="s">
        <v>429</v>
      </c>
      <c r="B223" s="422"/>
      <c r="C223" s="39" t="s">
        <v>430</v>
      </c>
      <c r="D223" s="14" t="s">
        <v>431</v>
      </c>
      <c r="E223" s="14"/>
      <c r="F223" s="176">
        <v>0</v>
      </c>
      <c r="G223" s="176"/>
      <c r="H223" s="145">
        <f t="shared" si="34"/>
        <v>0</v>
      </c>
      <c r="I223" s="176"/>
      <c r="J223" s="147" t="str">
        <f t="shared" si="26"/>
        <v xml:space="preserve"> </v>
      </c>
      <c r="K223" s="176"/>
      <c r="L223" s="176"/>
      <c r="M223" s="145">
        <f t="shared" si="28"/>
        <v>0</v>
      </c>
      <c r="N223" s="176"/>
      <c r="O223" s="133" t="str">
        <f t="shared" si="27"/>
        <v xml:space="preserve"> </v>
      </c>
      <c r="P223" s="176"/>
    </row>
    <row r="224" spans="1:16" ht="15" hidden="1" customHeight="1" x14ac:dyDescent="0.2">
      <c r="A224" s="402" t="s">
        <v>432</v>
      </c>
      <c r="B224" s="423"/>
      <c r="C224" s="37" t="s">
        <v>433</v>
      </c>
      <c r="D224" s="15" t="s">
        <v>434</v>
      </c>
      <c r="E224" s="15"/>
      <c r="F224" s="146">
        <f t="shared" ref="F224:G224" si="35">F216+F218+F220+F221+F223</f>
        <v>0</v>
      </c>
      <c r="G224" s="146">
        <f t="shared" si="35"/>
        <v>0</v>
      </c>
      <c r="H224" s="145">
        <f t="shared" si="34"/>
        <v>0</v>
      </c>
      <c r="I224" s="176"/>
      <c r="J224" s="146" t="e">
        <f t="shared" ref="J224:L224" si="36">J216+J218+J220+J221+J223</f>
        <v>#VALUE!</v>
      </c>
      <c r="K224" s="176"/>
      <c r="L224" s="146">
        <f t="shared" si="36"/>
        <v>0</v>
      </c>
      <c r="M224" s="145">
        <f t="shared" si="28"/>
        <v>0</v>
      </c>
      <c r="N224" s="176"/>
      <c r="O224" s="133" t="str">
        <f t="shared" si="27"/>
        <v xml:space="preserve"> </v>
      </c>
      <c r="P224" s="176"/>
    </row>
    <row r="225" spans="1:16" ht="25.5" hidden="1" customHeight="1" x14ac:dyDescent="0.2">
      <c r="A225" s="400" t="s">
        <v>435</v>
      </c>
      <c r="B225" s="422"/>
      <c r="C225" s="39" t="s">
        <v>436</v>
      </c>
      <c r="D225" s="14" t="s">
        <v>437</v>
      </c>
      <c r="E225" s="14"/>
      <c r="F225" s="176">
        <v>0</v>
      </c>
      <c r="G225" s="176"/>
      <c r="H225" s="145">
        <f t="shared" si="34"/>
        <v>0</v>
      </c>
      <c r="I225" s="176"/>
      <c r="J225" s="147" t="str">
        <f t="shared" si="26"/>
        <v xml:space="preserve"> </v>
      </c>
      <c r="K225" s="176"/>
      <c r="L225" s="176"/>
      <c r="M225" s="145">
        <f t="shared" si="28"/>
        <v>0</v>
      </c>
      <c r="N225" s="176"/>
      <c r="O225" s="133" t="str">
        <f t="shared" si="27"/>
        <v xml:space="preserve"> </v>
      </c>
      <c r="P225" s="176"/>
    </row>
    <row r="226" spans="1:16" ht="25.5" hidden="1" customHeight="1" x14ac:dyDescent="0.2">
      <c r="A226" s="400" t="s">
        <v>438</v>
      </c>
      <c r="B226" s="422"/>
      <c r="C226" s="35" t="s">
        <v>439</v>
      </c>
      <c r="D226" s="14" t="s">
        <v>440</v>
      </c>
      <c r="E226" s="14"/>
      <c r="F226" s="145">
        <f t="shared" ref="F226:H226" si="37">SUM(F227:F236)</f>
        <v>0</v>
      </c>
      <c r="G226" s="145">
        <f t="shared" si="37"/>
        <v>0</v>
      </c>
      <c r="H226" s="145">
        <f t="shared" si="37"/>
        <v>0</v>
      </c>
      <c r="I226" s="176"/>
      <c r="J226" s="145">
        <f t="shared" ref="J226:M226" si="38">SUM(J227:J236)</f>
        <v>0</v>
      </c>
      <c r="K226" s="176"/>
      <c r="L226" s="145">
        <f t="shared" si="38"/>
        <v>0</v>
      </c>
      <c r="M226" s="145">
        <f t="shared" si="38"/>
        <v>0</v>
      </c>
      <c r="N226" s="176"/>
      <c r="O226" s="133" t="str">
        <f t="shared" si="27"/>
        <v xml:space="preserve"> </v>
      </c>
      <c r="P226" s="176"/>
    </row>
    <row r="227" spans="1:16" ht="15" hidden="1" customHeight="1" x14ac:dyDescent="0.2">
      <c r="A227" s="400" t="s">
        <v>441</v>
      </c>
      <c r="B227" s="422"/>
      <c r="C227" s="39" t="s">
        <v>442</v>
      </c>
      <c r="D227" s="16" t="s">
        <v>440</v>
      </c>
      <c r="E227" s="16"/>
      <c r="F227" s="176">
        <v>0</v>
      </c>
      <c r="G227" s="176"/>
      <c r="H227" s="145">
        <f t="shared" ref="H227:H272" si="39">SUM(F227:G227)</f>
        <v>0</v>
      </c>
      <c r="I227" s="176"/>
      <c r="J227" s="147" t="str">
        <f t="shared" si="26"/>
        <v xml:space="preserve"> </v>
      </c>
      <c r="K227" s="176"/>
      <c r="L227" s="176"/>
      <c r="M227" s="145">
        <f t="shared" si="28"/>
        <v>0</v>
      </c>
      <c r="N227" s="176"/>
      <c r="O227" s="133" t="str">
        <f t="shared" si="27"/>
        <v xml:space="preserve"> </v>
      </c>
      <c r="P227" s="176"/>
    </row>
    <row r="228" spans="1:16" ht="15" hidden="1" customHeight="1" x14ac:dyDescent="0.2">
      <c r="A228" s="400" t="s">
        <v>443</v>
      </c>
      <c r="B228" s="422"/>
      <c r="C228" s="39" t="s">
        <v>444</v>
      </c>
      <c r="D228" s="16" t="s">
        <v>440</v>
      </c>
      <c r="E228" s="16"/>
      <c r="F228" s="176">
        <v>0</v>
      </c>
      <c r="G228" s="176"/>
      <c r="H228" s="145">
        <f t="shared" si="39"/>
        <v>0</v>
      </c>
      <c r="I228" s="176"/>
      <c r="J228" s="147" t="str">
        <f t="shared" si="26"/>
        <v xml:space="preserve"> </v>
      </c>
      <c r="K228" s="176"/>
      <c r="L228" s="176"/>
      <c r="M228" s="145">
        <f t="shared" si="28"/>
        <v>0</v>
      </c>
      <c r="N228" s="176"/>
      <c r="O228" s="133" t="str">
        <f t="shared" si="27"/>
        <v xml:space="preserve"> </v>
      </c>
      <c r="P228" s="176"/>
    </row>
    <row r="229" spans="1:16" ht="15" hidden="1" customHeight="1" x14ac:dyDescent="0.2">
      <c r="A229" s="400" t="s">
        <v>445</v>
      </c>
      <c r="B229" s="422"/>
      <c r="C229" s="39" t="s">
        <v>446</v>
      </c>
      <c r="D229" s="16" t="s">
        <v>440</v>
      </c>
      <c r="E229" s="16"/>
      <c r="F229" s="176">
        <v>0</v>
      </c>
      <c r="G229" s="176"/>
      <c r="H229" s="145">
        <f t="shared" si="39"/>
        <v>0</v>
      </c>
      <c r="I229" s="176"/>
      <c r="J229" s="147" t="str">
        <f t="shared" si="26"/>
        <v xml:space="preserve"> </v>
      </c>
      <c r="K229" s="176"/>
      <c r="L229" s="176"/>
      <c r="M229" s="145">
        <f t="shared" si="28"/>
        <v>0</v>
      </c>
      <c r="N229" s="176"/>
      <c r="O229" s="133" t="str">
        <f t="shared" si="27"/>
        <v xml:space="preserve"> </v>
      </c>
      <c r="P229" s="176"/>
    </row>
    <row r="230" spans="1:16" ht="15" hidden="1" customHeight="1" x14ac:dyDescent="0.2">
      <c r="A230" s="400" t="s">
        <v>447</v>
      </c>
      <c r="B230" s="422"/>
      <c r="C230" s="35" t="s">
        <v>448</v>
      </c>
      <c r="D230" s="16" t="s">
        <v>440</v>
      </c>
      <c r="E230" s="16"/>
      <c r="F230" s="176">
        <v>0</v>
      </c>
      <c r="G230" s="176"/>
      <c r="H230" s="145">
        <f t="shared" si="39"/>
        <v>0</v>
      </c>
      <c r="I230" s="176"/>
      <c r="J230" s="147" t="str">
        <f t="shared" si="26"/>
        <v xml:space="preserve"> </v>
      </c>
      <c r="K230" s="176"/>
      <c r="L230" s="176"/>
      <c r="M230" s="145">
        <f t="shared" si="28"/>
        <v>0</v>
      </c>
      <c r="N230" s="176"/>
      <c r="O230" s="133" t="str">
        <f t="shared" si="27"/>
        <v xml:space="preserve"> </v>
      </c>
      <c r="P230" s="176"/>
    </row>
    <row r="231" spans="1:16" ht="15" hidden="1" customHeight="1" x14ac:dyDescent="0.2">
      <c r="A231" s="400" t="s">
        <v>449</v>
      </c>
      <c r="B231" s="422"/>
      <c r="C231" s="35" t="s">
        <v>450</v>
      </c>
      <c r="D231" s="16" t="s">
        <v>440</v>
      </c>
      <c r="E231" s="16"/>
      <c r="F231" s="176">
        <v>0</v>
      </c>
      <c r="G231" s="176"/>
      <c r="H231" s="145">
        <f t="shared" si="39"/>
        <v>0</v>
      </c>
      <c r="I231" s="176"/>
      <c r="J231" s="147" t="str">
        <f t="shared" si="26"/>
        <v xml:space="preserve"> </v>
      </c>
      <c r="K231" s="176"/>
      <c r="L231" s="176"/>
      <c r="M231" s="145">
        <f t="shared" si="28"/>
        <v>0</v>
      </c>
      <c r="N231" s="176"/>
      <c r="O231" s="133" t="str">
        <f t="shared" si="27"/>
        <v xml:space="preserve"> </v>
      </c>
      <c r="P231" s="176"/>
    </row>
    <row r="232" spans="1:16" ht="25.5" hidden="1" customHeight="1" x14ac:dyDescent="0.2">
      <c r="A232" s="400" t="s">
        <v>451</v>
      </c>
      <c r="B232" s="422"/>
      <c r="C232" s="35" t="s">
        <v>452</v>
      </c>
      <c r="D232" s="16" t="s">
        <v>440</v>
      </c>
      <c r="E232" s="16"/>
      <c r="F232" s="176">
        <v>0</v>
      </c>
      <c r="G232" s="176"/>
      <c r="H232" s="145">
        <f t="shared" si="39"/>
        <v>0</v>
      </c>
      <c r="I232" s="176"/>
      <c r="J232" s="147" t="str">
        <f t="shared" si="26"/>
        <v xml:space="preserve"> </v>
      </c>
      <c r="K232" s="176"/>
      <c r="L232" s="176"/>
      <c r="M232" s="145">
        <f t="shared" si="28"/>
        <v>0</v>
      </c>
      <c r="N232" s="176"/>
      <c r="O232" s="133" t="str">
        <f t="shared" si="27"/>
        <v xml:space="preserve"> </v>
      </c>
      <c r="P232" s="176"/>
    </row>
    <row r="233" spans="1:16" ht="15" hidden="1" customHeight="1" x14ac:dyDescent="0.2">
      <c r="A233" s="400" t="s">
        <v>453</v>
      </c>
      <c r="B233" s="422"/>
      <c r="C233" s="39" t="s">
        <v>454</v>
      </c>
      <c r="D233" s="16" t="s">
        <v>440</v>
      </c>
      <c r="E233" s="16"/>
      <c r="F233" s="176">
        <v>0</v>
      </c>
      <c r="G233" s="176"/>
      <c r="H233" s="145">
        <f t="shared" si="39"/>
        <v>0</v>
      </c>
      <c r="I233" s="176"/>
      <c r="J233" s="147" t="str">
        <f t="shared" si="26"/>
        <v xml:space="preserve"> </v>
      </c>
      <c r="K233" s="176"/>
      <c r="L233" s="176"/>
      <c r="M233" s="145">
        <f t="shared" si="28"/>
        <v>0</v>
      </c>
      <c r="N233" s="176"/>
      <c r="O233" s="133" t="str">
        <f t="shared" si="27"/>
        <v xml:space="preserve"> </v>
      </c>
      <c r="P233" s="176"/>
    </row>
    <row r="234" spans="1:16" ht="15" hidden="1" customHeight="1" x14ac:dyDescent="0.2">
      <c r="A234" s="400" t="s">
        <v>455</v>
      </c>
      <c r="B234" s="422"/>
      <c r="C234" s="39" t="s">
        <v>456</v>
      </c>
      <c r="D234" s="16" t="s">
        <v>440</v>
      </c>
      <c r="E234" s="16"/>
      <c r="F234" s="176">
        <v>0</v>
      </c>
      <c r="G234" s="176"/>
      <c r="H234" s="145">
        <f t="shared" si="39"/>
        <v>0</v>
      </c>
      <c r="I234" s="176"/>
      <c r="J234" s="147" t="str">
        <f t="shared" si="26"/>
        <v xml:space="preserve"> </v>
      </c>
      <c r="K234" s="176"/>
      <c r="L234" s="176"/>
      <c r="M234" s="145">
        <f t="shared" si="28"/>
        <v>0</v>
      </c>
      <c r="N234" s="176"/>
      <c r="O234" s="133" t="str">
        <f t="shared" si="27"/>
        <v xml:space="preserve"> </v>
      </c>
      <c r="P234" s="176"/>
    </row>
    <row r="235" spans="1:16" ht="15" hidden="1" customHeight="1" x14ac:dyDescent="0.2">
      <c r="A235" s="400" t="s">
        <v>457</v>
      </c>
      <c r="B235" s="422"/>
      <c r="C235" s="39" t="s">
        <v>458</v>
      </c>
      <c r="D235" s="16" t="s">
        <v>440</v>
      </c>
      <c r="E235" s="16"/>
      <c r="F235" s="176">
        <v>0</v>
      </c>
      <c r="G235" s="176"/>
      <c r="H235" s="145">
        <f t="shared" si="39"/>
        <v>0</v>
      </c>
      <c r="I235" s="176"/>
      <c r="J235" s="147" t="str">
        <f t="shared" si="26"/>
        <v xml:space="preserve"> </v>
      </c>
      <c r="K235" s="176"/>
      <c r="L235" s="176"/>
      <c r="M235" s="145">
        <f t="shared" si="28"/>
        <v>0</v>
      </c>
      <c r="N235" s="176"/>
      <c r="O235" s="133" t="str">
        <f t="shared" si="27"/>
        <v xml:space="preserve"> </v>
      </c>
      <c r="P235" s="176"/>
    </row>
    <row r="236" spans="1:16" ht="15" hidden="1" customHeight="1" x14ac:dyDescent="0.2">
      <c r="A236" s="400" t="s">
        <v>459</v>
      </c>
      <c r="B236" s="422"/>
      <c r="C236" s="39" t="s">
        <v>460</v>
      </c>
      <c r="D236" s="16" t="s">
        <v>440</v>
      </c>
      <c r="E236" s="16"/>
      <c r="F236" s="176">
        <v>0</v>
      </c>
      <c r="G236" s="176"/>
      <c r="H236" s="145">
        <f t="shared" si="39"/>
        <v>0</v>
      </c>
      <c r="I236" s="176"/>
      <c r="J236" s="147" t="str">
        <f t="shared" si="26"/>
        <v xml:space="preserve"> </v>
      </c>
      <c r="K236" s="176"/>
      <c r="L236" s="176"/>
      <c r="M236" s="145">
        <f t="shared" si="28"/>
        <v>0</v>
      </c>
      <c r="N236" s="176"/>
      <c r="O236" s="133" t="str">
        <f t="shared" si="27"/>
        <v xml:space="preserve"> </v>
      </c>
      <c r="P236" s="176"/>
    </row>
    <row r="237" spans="1:16" ht="15" hidden="1" customHeight="1" x14ac:dyDescent="0.2">
      <c r="A237" s="400" t="s">
        <v>461</v>
      </c>
      <c r="B237" s="422"/>
      <c r="C237" s="39" t="s">
        <v>462</v>
      </c>
      <c r="D237" s="14" t="s">
        <v>463</v>
      </c>
      <c r="E237" s="14"/>
      <c r="F237" s="176">
        <v>0</v>
      </c>
      <c r="G237" s="176"/>
      <c r="H237" s="145">
        <f t="shared" si="39"/>
        <v>0</v>
      </c>
      <c r="I237" s="176"/>
      <c r="J237" s="147" t="str">
        <f t="shared" si="26"/>
        <v xml:space="preserve"> </v>
      </c>
      <c r="K237" s="176"/>
      <c r="L237" s="176"/>
      <c r="M237" s="145">
        <f t="shared" si="28"/>
        <v>0</v>
      </c>
      <c r="N237" s="176"/>
      <c r="O237" s="133" t="str">
        <f t="shared" si="27"/>
        <v xml:space="preserve"> </v>
      </c>
      <c r="P237" s="176"/>
    </row>
    <row r="238" spans="1:16" ht="15" hidden="1" customHeight="1" x14ac:dyDescent="0.2">
      <c r="A238" s="400" t="s">
        <v>464</v>
      </c>
      <c r="B238" s="422"/>
      <c r="C238" s="39" t="s">
        <v>442</v>
      </c>
      <c r="D238" s="16" t="s">
        <v>463</v>
      </c>
      <c r="E238" s="16"/>
      <c r="F238" s="176">
        <v>0</v>
      </c>
      <c r="G238" s="176"/>
      <c r="H238" s="145">
        <f t="shared" si="39"/>
        <v>0</v>
      </c>
      <c r="I238" s="176"/>
      <c r="J238" s="147" t="str">
        <f t="shared" si="26"/>
        <v xml:space="preserve"> </v>
      </c>
      <c r="K238" s="176"/>
      <c r="L238" s="176"/>
      <c r="M238" s="145">
        <f t="shared" si="28"/>
        <v>0</v>
      </c>
      <c r="N238" s="176"/>
      <c r="O238" s="133" t="str">
        <f t="shared" si="27"/>
        <v xml:space="preserve"> </v>
      </c>
      <c r="P238" s="176"/>
    </row>
    <row r="239" spans="1:16" ht="15" hidden="1" customHeight="1" x14ac:dyDescent="0.2">
      <c r="A239" s="400" t="s">
        <v>465</v>
      </c>
      <c r="B239" s="422"/>
      <c r="C239" s="39" t="s">
        <v>444</v>
      </c>
      <c r="D239" s="16" t="s">
        <v>463</v>
      </c>
      <c r="E239" s="16"/>
      <c r="F239" s="176">
        <v>0</v>
      </c>
      <c r="G239" s="176"/>
      <c r="H239" s="145">
        <f t="shared" si="39"/>
        <v>0</v>
      </c>
      <c r="I239" s="176"/>
      <c r="J239" s="147" t="str">
        <f t="shared" si="26"/>
        <v xml:space="preserve"> </v>
      </c>
      <c r="K239" s="176"/>
      <c r="L239" s="176"/>
      <c r="M239" s="145">
        <f t="shared" si="28"/>
        <v>0</v>
      </c>
      <c r="N239" s="176"/>
      <c r="O239" s="133" t="str">
        <f t="shared" si="27"/>
        <v xml:space="preserve"> </v>
      </c>
      <c r="P239" s="176"/>
    </row>
    <row r="240" spans="1:16" ht="15" hidden="1" customHeight="1" x14ac:dyDescent="0.2">
      <c r="A240" s="400" t="s">
        <v>466</v>
      </c>
      <c r="B240" s="422"/>
      <c r="C240" s="39" t="s">
        <v>446</v>
      </c>
      <c r="D240" s="16" t="s">
        <v>463</v>
      </c>
      <c r="E240" s="16"/>
      <c r="F240" s="176">
        <v>0</v>
      </c>
      <c r="G240" s="176"/>
      <c r="H240" s="145">
        <f t="shared" si="39"/>
        <v>0</v>
      </c>
      <c r="I240" s="176"/>
      <c r="J240" s="147" t="str">
        <f t="shared" si="26"/>
        <v xml:space="preserve"> </v>
      </c>
      <c r="K240" s="176"/>
      <c r="L240" s="176"/>
      <c r="M240" s="145">
        <f t="shared" si="28"/>
        <v>0</v>
      </c>
      <c r="N240" s="176"/>
      <c r="O240" s="133" t="str">
        <f t="shared" si="27"/>
        <v xml:space="preserve"> </v>
      </c>
      <c r="P240" s="176"/>
    </row>
    <row r="241" spans="1:16" ht="15" hidden="1" customHeight="1" x14ac:dyDescent="0.2">
      <c r="A241" s="400" t="s">
        <v>467</v>
      </c>
      <c r="B241" s="422"/>
      <c r="C241" s="35" t="s">
        <v>448</v>
      </c>
      <c r="D241" s="16" t="s">
        <v>463</v>
      </c>
      <c r="E241" s="16"/>
      <c r="F241" s="176">
        <v>0</v>
      </c>
      <c r="G241" s="176"/>
      <c r="H241" s="145">
        <f t="shared" si="39"/>
        <v>0</v>
      </c>
      <c r="I241" s="176"/>
      <c r="J241" s="147" t="str">
        <f t="shared" si="26"/>
        <v xml:space="preserve"> </v>
      </c>
      <c r="K241" s="176"/>
      <c r="L241" s="176"/>
      <c r="M241" s="145">
        <f t="shared" si="28"/>
        <v>0</v>
      </c>
      <c r="N241" s="176"/>
      <c r="O241" s="133" t="str">
        <f t="shared" si="27"/>
        <v xml:space="preserve"> </v>
      </c>
      <c r="P241" s="176"/>
    </row>
    <row r="242" spans="1:16" ht="15" hidden="1" customHeight="1" x14ac:dyDescent="0.2">
      <c r="A242" s="400" t="s">
        <v>468</v>
      </c>
      <c r="B242" s="422"/>
      <c r="C242" s="35" t="s">
        <v>450</v>
      </c>
      <c r="D242" s="16" t="s">
        <v>463</v>
      </c>
      <c r="E242" s="16"/>
      <c r="F242" s="176">
        <v>0</v>
      </c>
      <c r="G242" s="176"/>
      <c r="H242" s="145">
        <f t="shared" si="39"/>
        <v>0</v>
      </c>
      <c r="I242" s="176"/>
      <c r="J242" s="147" t="str">
        <f t="shared" ref="J242:J309" si="40">IF(H242=0," ",I242/H242)</f>
        <v xml:space="preserve"> </v>
      </c>
      <c r="K242" s="176"/>
      <c r="L242" s="176"/>
      <c r="M242" s="145">
        <f t="shared" si="28"/>
        <v>0</v>
      </c>
      <c r="N242" s="176"/>
      <c r="O242" s="133" t="str">
        <f t="shared" si="27"/>
        <v xml:space="preserve"> </v>
      </c>
      <c r="P242" s="176"/>
    </row>
    <row r="243" spans="1:16" ht="25.5" hidden="1" customHeight="1" x14ac:dyDescent="0.2">
      <c r="A243" s="400" t="s">
        <v>469</v>
      </c>
      <c r="B243" s="422"/>
      <c r="C243" s="35" t="s">
        <v>452</v>
      </c>
      <c r="D243" s="16" t="s">
        <v>463</v>
      </c>
      <c r="E243" s="16"/>
      <c r="F243" s="176">
        <v>0</v>
      </c>
      <c r="G243" s="176"/>
      <c r="H243" s="145">
        <f t="shared" si="39"/>
        <v>0</v>
      </c>
      <c r="I243" s="176"/>
      <c r="J243" s="147" t="str">
        <f t="shared" si="40"/>
        <v xml:space="preserve"> </v>
      </c>
      <c r="K243" s="176"/>
      <c r="L243" s="176"/>
      <c r="M243" s="145">
        <f t="shared" si="28"/>
        <v>0</v>
      </c>
      <c r="N243" s="176"/>
      <c r="O243" s="133" t="str">
        <f t="shared" si="27"/>
        <v xml:space="preserve"> </v>
      </c>
      <c r="P243" s="176"/>
    </row>
    <row r="244" spans="1:16" ht="15" hidden="1" customHeight="1" x14ac:dyDescent="0.2">
      <c r="A244" s="400" t="s">
        <v>470</v>
      </c>
      <c r="B244" s="422"/>
      <c r="C244" s="39" t="s">
        <v>454</v>
      </c>
      <c r="D244" s="16" t="s">
        <v>463</v>
      </c>
      <c r="E244" s="16"/>
      <c r="F244" s="176">
        <v>0</v>
      </c>
      <c r="G244" s="176"/>
      <c r="H244" s="145">
        <f t="shared" si="39"/>
        <v>0</v>
      </c>
      <c r="I244" s="176"/>
      <c r="J244" s="147" t="str">
        <f t="shared" si="40"/>
        <v xml:space="preserve"> </v>
      </c>
      <c r="K244" s="176"/>
      <c r="L244" s="176"/>
      <c r="M244" s="145">
        <f t="shared" si="28"/>
        <v>0</v>
      </c>
      <c r="N244" s="176"/>
      <c r="O244" s="133" t="str">
        <f t="shared" ref="O244:O276" si="41">IF(M244=0," ",N244/M244)</f>
        <v xml:space="preserve"> </v>
      </c>
      <c r="P244" s="176"/>
    </row>
    <row r="245" spans="1:16" ht="15" hidden="1" customHeight="1" x14ac:dyDescent="0.2">
      <c r="A245" s="400" t="s">
        <v>471</v>
      </c>
      <c r="B245" s="422"/>
      <c r="C245" s="39" t="s">
        <v>456</v>
      </c>
      <c r="D245" s="16" t="s">
        <v>463</v>
      </c>
      <c r="E245" s="16"/>
      <c r="F245" s="176">
        <v>0</v>
      </c>
      <c r="G245" s="176"/>
      <c r="H245" s="145">
        <f t="shared" si="39"/>
        <v>0</v>
      </c>
      <c r="I245" s="176"/>
      <c r="J245" s="147" t="str">
        <f t="shared" si="40"/>
        <v xml:space="preserve"> </v>
      </c>
      <c r="K245" s="176"/>
      <c r="L245" s="176"/>
      <c r="M245" s="145">
        <f t="shared" ref="M245:M272" si="42">SUM(K245:L245)</f>
        <v>0</v>
      </c>
      <c r="N245" s="176"/>
      <c r="O245" s="133" t="str">
        <f t="shared" si="41"/>
        <v xml:space="preserve"> </v>
      </c>
      <c r="P245" s="176"/>
    </row>
    <row r="246" spans="1:16" ht="15" hidden="1" customHeight="1" x14ac:dyDescent="0.2">
      <c r="A246" s="400" t="s">
        <v>472</v>
      </c>
      <c r="B246" s="422"/>
      <c r="C246" s="39" t="s">
        <v>458</v>
      </c>
      <c r="D246" s="16" t="s">
        <v>463</v>
      </c>
      <c r="E246" s="16"/>
      <c r="F246" s="176">
        <v>0</v>
      </c>
      <c r="G246" s="176"/>
      <c r="H246" s="145">
        <f t="shared" si="39"/>
        <v>0</v>
      </c>
      <c r="I246" s="176"/>
      <c r="J246" s="147" t="str">
        <f t="shared" si="40"/>
        <v xml:space="preserve"> </v>
      </c>
      <c r="K246" s="176"/>
      <c r="L246" s="176"/>
      <c r="M246" s="145">
        <f t="shared" si="42"/>
        <v>0</v>
      </c>
      <c r="N246" s="176"/>
      <c r="O246" s="133" t="str">
        <f t="shared" si="41"/>
        <v xml:space="preserve"> </v>
      </c>
      <c r="P246" s="176"/>
    </row>
    <row r="247" spans="1:16" ht="15" hidden="1" customHeight="1" x14ac:dyDescent="0.2">
      <c r="A247" s="400" t="s">
        <v>473</v>
      </c>
      <c r="B247" s="422"/>
      <c r="C247" s="39" t="s">
        <v>460</v>
      </c>
      <c r="D247" s="16" t="s">
        <v>463</v>
      </c>
      <c r="E247" s="16"/>
      <c r="F247" s="176">
        <v>0</v>
      </c>
      <c r="G247" s="176"/>
      <c r="H247" s="145">
        <f t="shared" si="39"/>
        <v>0</v>
      </c>
      <c r="I247" s="176"/>
      <c r="J247" s="147" t="str">
        <f t="shared" si="40"/>
        <v xml:space="preserve"> </v>
      </c>
      <c r="K247" s="176"/>
      <c r="L247" s="176"/>
      <c r="M247" s="145">
        <f t="shared" si="42"/>
        <v>0</v>
      </c>
      <c r="N247" s="176"/>
      <c r="O247" s="133" t="str">
        <f t="shared" si="41"/>
        <v xml:space="preserve"> </v>
      </c>
      <c r="P247" s="176"/>
    </row>
    <row r="248" spans="1:16" ht="15" hidden="1" customHeight="1" x14ac:dyDescent="0.2">
      <c r="A248" s="402" t="s">
        <v>474</v>
      </c>
      <c r="B248" s="423"/>
      <c r="C248" s="37" t="s">
        <v>475</v>
      </c>
      <c r="D248" s="15" t="s">
        <v>476</v>
      </c>
      <c r="E248" s="15"/>
      <c r="F248" s="176">
        <v>0</v>
      </c>
      <c r="G248" s="176"/>
      <c r="H248" s="145">
        <f t="shared" si="39"/>
        <v>0</v>
      </c>
      <c r="I248" s="176"/>
      <c r="J248" s="147" t="str">
        <f t="shared" si="40"/>
        <v xml:space="preserve"> </v>
      </c>
      <c r="K248" s="176"/>
      <c r="L248" s="176"/>
      <c r="M248" s="145">
        <f t="shared" si="42"/>
        <v>0</v>
      </c>
      <c r="N248" s="176"/>
      <c r="O248" s="133" t="str">
        <f t="shared" si="41"/>
        <v xml:space="preserve"> </v>
      </c>
      <c r="P248" s="176"/>
    </row>
    <row r="249" spans="1:16" ht="25.5" hidden="1" customHeight="1" x14ac:dyDescent="0.2">
      <c r="A249" s="400" t="s">
        <v>477</v>
      </c>
      <c r="B249" s="422"/>
      <c r="C249" s="39" t="s">
        <v>478</v>
      </c>
      <c r="D249" s="14" t="s">
        <v>479</v>
      </c>
      <c r="E249" s="14"/>
      <c r="F249" s="176">
        <v>0</v>
      </c>
      <c r="G249" s="176"/>
      <c r="H249" s="145">
        <f t="shared" si="39"/>
        <v>0</v>
      </c>
      <c r="I249" s="176"/>
      <c r="J249" s="147" t="str">
        <f t="shared" si="40"/>
        <v xml:space="preserve"> </v>
      </c>
      <c r="K249" s="176"/>
      <c r="L249" s="176"/>
      <c r="M249" s="145">
        <f t="shared" si="42"/>
        <v>0</v>
      </c>
      <c r="N249" s="176"/>
      <c r="O249" s="133" t="str">
        <f t="shared" si="41"/>
        <v xml:space="preserve"> </v>
      </c>
      <c r="P249" s="176"/>
    </row>
    <row r="250" spans="1:16" ht="25.5" hidden="1" customHeight="1" x14ac:dyDescent="0.2">
      <c r="A250" s="400" t="s">
        <v>480</v>
      </c>
      <c r="B250" s="422"/>
      <c r="C250" s="35" t="s">
        <v>481</v>
      </c>
      <c r="D250" s="14" t="s">
        <v>482</v>
      </c>
      <c r="E250" s="14"/>
      <c r="F250" s="176">
        <v>0</v>
      </c>
      <c r="G250" s="176"/>
      <c r="H250" s="145">
        <f t="shared" si="39"/>
        <v>0</v>
      </c>
      <c r="I250" s="176"/>
      <c r="J250" s="147" t="str">
        <f t="shared" si="40"/>
        <v xml:space="preserve"> </v>
      </c>
      <c r="K250" s="176"/>
      <c r="L250" s="176"/>
      <c r="M250" s="145">
        <f t="shared" si="42"/>
        <v>0</v>
      </c>
      <c r="N250" s="176"/>
      <c r="O250" s="133" t="str">
        <f t="shared" si="41"/>
        <v xml:space="preserve"> </v>
      </c>
      <c r="P250" s="176"/>
    </row>
    <row r="251" spans="1:16" ht="15" hidden="1" customHeight="1" x14ac:dyDescent="0.2">
      <c r="A251" s="400" t="s">
        <v>483</v>
      </c>
      <c r="B251" s="422"/>
      <c r="C251" s="39" t="s">
        <v>442</v>
      </c>
      <c r="D251" s="16" t="s">
        <v>482</v>
      </c>
      <c r="E251" s="16"/>
      <c r="F251" s="176">
        <v>0</v>
      </c>
      <c r="G251" s="176"/>
      <c r="H251" s="145">
        <f t="shared" si="39"/>
        <v>0</v>
      </c>
      <c r="I251" s="176"/>
      <c r="J251" s="147" t="str">
        <f t="shared" si="40"/>
        <v xml:space="preserve"> </v>
      </c>
      <c r="K251" s="176"/>
      <c r="L251" s="176"/>
      <c r="M251" s="145">
        <f t="shared" si="42"/>
        <v>0</v>
      </c>
      <c r="N251" s="176"/>
      <c r="O251" s="133" t="str">
        <f t="shared" si="41"/>
        <v xml:space="preserve"> </v>
      </c>
      <c r="P251" s="176"/>
    </row>
    <row r="252" spans="1:16" ht="15" hidden="1" customHeight="1" x14ac:dyDescent="0.2">
      <c r="A252" s="400" t="s">
        <v>484</v>
      </c>
      <c r="B252" s="422"/>
      <c r="C252" s="39" t="s">
        <v>444</v>
      </c>
      <c r="D252" s="16" t="s">
        <v>482</v>
      </c>
      <c r="E252" s="16"/>
      <c r="F252" s="176">
        <v>0</v>
      </c>
      <c r="G252" s="176"/>
      <c r="H252" s="145">
        <f t="shared" si="39"/>
        <v>0</v>
      </c>
      <c r="I252" s="176"/>
      <c r="J252" s="147" t="str">
        <f t="shared" si="40"/>
        <v xml:space="preserve"> </v>
      </c>
      <c r="K252" s="176"/>
      <c r="L252" s="176"/>
      <c r="M252" s="145">
        <f t="shared" si="42"/>
        <v>0</v>
      </c>
      <c r="N252" s="176"/>
      <c r="O252" s="133" t="str">
        <f t="shared" si="41"/>
        <v xml:space="preserve"> </v>
      </c>
      <c r="P252" s="176"/>
    </row>
    <row r="253" spans="1:16" ht="15" hidden="1" customHeight="1" x14ac:dyDescent="0.2">
      <c r="A253" s="400" t="s">
        <v>485</v>
      </c>
      <c r="B253" s="422"/>
      <c r="C253" s="39" t="s">
        <v>446</v>
      </c>
      <c r="D253" s="16" t="s">
        <v>482</v>
      </c>
      <c r="E253" s="16"/>
      <c r="F253" s="176">
        <v>0</v>
      </c>
      <c r="G253" s="176"/>
      <c r="H253" s="145">
        <f t="shared" si="39"/>
        <v>0</v>
      </c>
      <c r="I253" s="176"/>
      <c r="J253" s="147" t="str">
        <f t="shared" si="40"/>
        <v xml:space="preserve"> </v>
      </c>
      <c r="K253" s="176"/>
      <c r="L253" s="176"/>
      <c r="M253" s="145">
        <f t="shared" si="42"/>
        <v>0</v>
      </c>
      <c r="N253" s="176"/>
      <c r="O253" s="133" t="str">
        <f t="shared" si="41"/>
        <v xml:space="preserve"> </v>
      </c>
      <c r="P253" s="176"/>
    </row>
    <row r="254" spans="1:16" ht="15" hidden="1" customHeight="1" x14ac:dyDescent="0.2">
      <c r="A254" s="400" t="s">
        <v>486</v>
      </c>
      <c r="B254" s="422"/>
      <c r="C254" s="35" t="s">
        <v>448</v>
      </c>
      <c r="D254" s="16" t="s">
        <v>482</v>
      </c>
      <c r="E254" s="16"/>
      <c r="F254" s="176">
        <v>0</v>
      </c>
      <c r="G254" s="176"/>
      <c r="H254" s="145">
        <f t="shared" si="39"/>
        <v>0</v>
      </c>
      <c r="I254" s="176"/>
      <c r="J254" s="147" t="str">
        <f t="shared" si="40"/>
        <v xml:space="preserve"> </v>
      </c>
      <c r="K254" s="176"/>
      <c r="L254" s="176"/>
      <c r="M254" s="145">
        <f t="shared" si="42"/>
        <v>0</v>
      </c>
      <c r="N254" s="176"/>
      <c r="O254" s="133" t="str">
        <f t="shared" si="41"/>
        <v xml:space="preserve"> </v>
      </c>
      <c r="P254" s="176"/>
    </row>
    <row r="255" spans="1:16" ht="15" hidden="1" customHeight="1" x14ac:dyDescent="0.2">
      <c r="A255" s="400" t="s">
        <v>487</v>
      </c>
      <c r="B255" s="422"/>
      <c r="C255" s="35" t="s">
        <v>450</v>
      </c>
      <c r="D255" s="16" t="s">
        <v>482</v>
      </c>
      <c r="E255" s="16"/>
      <c r="F255" s="176">
        <v>0</v>
      </c>
      <c r="G255" s="176"/>
      <c r="H255" s="145">
        <f t="shared" si="39"/>
        <v>0</v>
      </c>
      <c r="I255" s="176"/>
      <c r="J255" s="147" t="str">
        <f t="shared" si="40"/>
        <v xml:space="preserve"> </v>
      </c>
      <c r="K255" s="176"/>
      <c r="L255" s="176"/>
      <c r="M255" s="145">
        <f t="shared" si="42"/>
        <v>0</v>
      </c>
      <c r="N255" s="176"/>
      <c r="O255" s="133" t="str">
        <f t="shared" si="41"/>
        <v xml:space="preserve"> </v>
      </c>
      <c r="P255" s="176"/>
    </row>
    <row r="256" spans="1:16" ht="25.5" hidden="1" customHeight="1" x14ac:dyDescent="0.2">
      <c r="A256" s="400" t="s">
        <v>488</v>
      </c>
      <c r="B256" s="422"/>
      <c r="C256" s="35" t="s">
        <v>452</v>
      </c>
      <c r="D256" s="16" t="s">
        <v>482</v>
      </c>
      <c r="E256" s="16"/>
      <c r="F256" s="176">
        <v>0</v>
      </c>
      <c r="G256" s="176"/>
      <c r="H256" s="145">
        <f t="shared" si="39"/>
        <v>0</v>
      </c>
      <c r="I256" s="176"/>
      <c r="J256" s="147" t="str">
        <f t="shared" si="40"/>
        <v xml:space="preserve"> </v>
      </c>
      <c r="K256" s="176"/>
      <c r="L256" s="176"/>
      <c r="M256" s="145">
        <f t="shared" si="42"/>
        <v>0</v>
      </c>
      <c r="N256" s="176"/>
      <c r="O256" s="133" t="str">
        <f t="shared" si="41"/>
        <v xml:space="preserve"> </v>
      </c>
      <c r="P256" s="176"/>
    </row>
    <row r="257" spans="1:16" ht="15" hidden="1" customHeight="1" x14ac:dyDescent="0.2">
      <c r="A257" s="400" t="s">
        <v>489</v>
      </c>
      <c r="B257" s="422"/>
      <c r="C257" s="39" t="s">
        <v>454</v>
      </c>
      <c r="D257" s="16" t="s">
        <v>482</v>
      </c>
      <c r="E257" s="16"/>
      <c r="F257" s="176">
        <v>0</v>
      </c>
      <c r="G257" s="176"/>
      <c r="H257" s="145">
        <f t="shared" si="39"/>
        <v>0</v>
      </c>
      <c r="I257" s="176"/>
      <c r="J257" s="147" t="str">
        <f t="shared" si="40"/>
        <v xml:space="preserve"> </v>
      </c>
      <c r="K257" s="176"/>
      <c r="L257" s="176"/>
      <c r="M257" s="145">
        <f t="shared" si="42"/>
        <v>0</v>
      </c>
      <c r="N257" s="176"/>
      <c r="O257" s="133" t="str">
        <f t="shared" si="41"/>
        <v xml:space="preserve"> </v>
      </c>
      <c r="P257" s="176"/>
    </row>
    <row r="258" spans="1:16" ht="15" hidden="1" customHeight="1" x14ac:dyDescent="0.2">
      <c r="A258" s="400" t="s">
        <v>490</v>
      </c>
      <c r="B258" s="422"/>
      <c r="C258" s="39" t="s">
        <v>456</v>
      </c>
      <c r="D258" s="16" t="s">
        <v>482</v>
      </c>
      <c r="E258" s="16"/>
      <c r="F258" s="176">
        <v>0</v>
      </c>
      <c r="G258" s="176"/>
      <c r="H258" s="145">
        <f t="shared" si="39"/>
        <v>0</v>
      </c>
      <c r="I258" s="176"/>
      <c r="J258" s="147" t="str">
        <f t="shared" si="40"/>
        <v xml:space="preserve"> </v>
      </c>
      <c r="K258" s="176"/>
      <c r="L258" s="176"/>
      <c r="M258" s="145">
        <f t="shared" si="42"/>
        <v>0</v>
      </c>
      <c r="N258" s="176"/>
      <c r="O258" s="133" t="str">
        <f t="shared" si="41"/>
        <v xml:space="preserve"> </v>
      </c>
      <c r="P258" s="176"/>
    </row>
    <row r="259" spans="1:16" ht="15" hidden="1" customHeight="1" x14ac:dyDescent="0.2">
      <c r="A259" s="400" t="s">
        <v>491</v>
      </c>
      <c r="B259" s="422"/>
      <c r="C259" s="39" t="s">
        <v>458</v>
      </c>
      <c r="D259" s="16" t="s">
        <v>482</v>
      </c>
      <c r="E259" s="16"/>
      <c r="F259" s="176">
        <v>0</v>
      </c>
      <c r="G259" s="176"/>
      <c r="H259" s="145">
        <f t="shared" si="39"/>
        <v>0</v>
      </c>
      <c r="I259" s="176"/>
      <c r="J259" s="147" t="str">
        <f t="shared" si="40"/>
        <v xml:space="preserve"> </v>
      </c>
      <c r="K259" s="176"/>
      <c r="L259" s="176"/>
      <c r="M259" s="145">
        <f t="shared" si="42"/>
        <v>0</v>
      </c>
      <c r="N259" s="176"/>
      <c r="O259" s="133" t="str">
        <f t="shared" si="41"/>
        <v xml:space="preserve"> </v>
      </c>
      <c r="P259" s="176"/>
    </row>
    <row r="260" spans="1:16" ht="15" hidden="1" customHeight="1" x14ac:dyDescent="0.2">
      <c r="A260" s="400" t="s">
        <v>492</v>
      </c>
      <c r="B260" s="422"/>
      <c r="C260" s="39" t="s">
        <v>460</v>
      </c>
      <c r="D260" s="16" t="s">
        <v>482</v>
      </c>
      <c r="E260" s="16"/>
      <c r="F260" s="176">
        <v>0</v>
      </c>
      <c r="G260" s="176"/>
      <c r="H260" s="145">
        <f t="shared" si="39"/>
        <v>0</v>
      </c>
      <c r="I260" s="176"/>
      <c r="J260" s="147" t="str">
        <f t="shared" si="40"/>
        <v xml:space="preserve"> </v>
      </c>
      <c r="K260" s="176"/>
      <c r="L260" s="176"/>
      <c r="M260" s="145">
        <f t="shared" si="42"/>
        <v>0</v>
      </c>
      <c r="N260" s="176"/>
      <c r="O260" s="133" t="str">
        <f t="shared" si="41"/>
        <v xml:space="preserve"> </v>
      </c>
      <c r="P260" s="176"/>
    </row>
    <row r="261" spans="1:16" ht="15" hidden="1" customHeight="1" x14ac:dyDescent="0.2">
      <c r="A261" s="400" t="s">
        <v>493</v>
      </c>
      <c r="B261" s="422"/>
      <c r="C261" s="39" t="s">
        <v>494</v>
      </c>
      <c r="D261" s="14" t="s">
        <v>495</v>
      </c>
      <c r="E261" s="14"/>
      <c r="F261" s="176">
        <v>0</v>
      </c>
      <c r="G261" s="176"/>
      <c r="H261" s="145">
        <f t="shared" si="39"/>
        <v>0</v>
      </c>
      <c r="I261" s="176"/>
      <c r="J261" s="147" t="str">
        <f t="shared" si="40"/>
        <v xml:space="preserve"> </v>
      </c>
      <c r="K261" s="176"/>
      <c r="L261" s="176"/>
      <c r="M261" s="145">
        <f t="shared" si="42"/>
        <v>0</v>
      </c>
      <c r="N261" s="176"/>
      <c r="O261" s="133" t="str">
        <f t="shared" si="41"/>
        <v xml:space="preserve"> </v>
      </c>
      <c r="P261" s="176"/>
    </row>
    <row r="262" spans="1:16" ht="15" hidden="1" customHeight="1" x14ac:dyDescent="0.2">
      <c r="A262" s="400" t="s">
        <v>496</v>
      </c>
      <c r="B262" s="422"/>
      <c r="C262" s="39" t="s">
        <v>442</v>
      </c>
      <c r="D262" s="16" t="s">
        <v>495</v>
      </c>
      <c r="E262" s="16"/>
      <c r="F262" s="176">
        <v>0</v>
      </c>
      <c r="G262" s="176"/>
      <c r="H262" s="145">
        <f t="shared" si="39"/>
        <v>0</v>
      </c>
      <c r="I262" s="176"/>
      <c r="J262" s="147" t="str">
        <f t="shared" si="40"/>
        <v xml:space="preserve"> </v>
      </c>
      <c r="K262" s="176"/>
      <c r="L262" s="176"/>
      <c r="M262" s="145">
        <f t="shared" si="42"/>
        <v>0</v>
      </c>
      <c r="N262" s="176"/>
      <c r="O262" s="133" t="str">
        <f t="shared" si="41"/>
        <v xml:space="preserve"> </v>
      </c>
      <c r="P262" s="176"/>
    </row>
    <row r="263" spans="1:16" ht="15" hidden="1" customHeight="1" x14ac:dyDescent="0.2">
      <c r="A263" s="400" t="s">
        <v>497</v>
      </c>
      <c r="B263" s="422"/>
      <c r="C263" s="39" t="s">
        <v>444</v>
      </c>
      <c r="D263" s="16" t="s">
        <v>495</v>
      </c>
      <c r="E263" s="16"/>
      <c r="F263" s="176">
        <v>0</v>
      </c>
      <c r="G263" s="176"/>
      <c r="H263" s="145">
        <f t="shared" si="39"/>
        <v>0</v>
      </c>
      <c r="I263" s="176"/>
      <c r="J263" s="147" t="str">
        <f t="shared" si="40"/>
        <v xml:space="preserve"> </v>
      </c>
      <c r="K263" s="176"/>
      <c r="L263" s="176"/>
      <c r="M263" s="145">
        <f t="shared" si="42"/>
        <v>0</v>
      </c>
      <c r="N263" s="176"/>
      <c r="O263" s="133" t="str">
        <f t="shared" si="41"/>
        <v xml:space="preserve"> </v>
      </c>
      <c r="P263" s="176"/>
    </row>
    <row r="264" spans="1:16" ht="15" hidden="1" customHeight="1" x14ac:dyDescent="0.2">
      <c r="A264" s="400" t="s">
        <v>498</v>
      </c>
      <c r="B264" s="422"/>
      <c r="C264" s="39" t="s">
        <v>446</v>
      </c>
      <c r="D264" s="16" t="s">
        <v>495</v>
      </c>
      <c r="E264" s="16"/>
      <c r="F264" s="176">
        <v>0</v>
      </c>
      <c r="G264" s="176"/>
      <c r="H264" s="145">
        <f t="shared" si="39"/>
        <v>0</v>
      </c>
      <c r="I264" s="176"/>
      <c r="J264" s="147" t="str">
        <f t="shared" si="40"/>
        <v xml:space="preserve"> </v>
      </c>
      <c r="K264" s="176"/>
      <c r="L264" s="176"/>
      <c r="M264" s="145">
        <f t="shared" si="42"/>
        <v>0</v>
      </c>
      <c r="N264" s="176"/>
      <c r="O264" s="133" t="str">
        <f t="shared" si="41"/>
        <v xml:space="preserve"> </v>
      </c>
      <c r="P264" s="176"/>
    </row>
    <row r="265" spans="1:16" ht="15" hidden="1" customHeight="1" x14ac:dyDescent="0.2">
      <c r="A265" s="400" t="s">
        <v>499</v>
      </c>
      <c r="B265" s="422"/>
      <c r="C265" s="35" t="s">
        <v>448</v>
      </c>
      <c r="D265" s="16" t="s">
        <v>495</v>
      </c>
      <c r="E265" s="16"/>
      <c r="F265" s="176">
        <v>0</v>
      </c>
      <c r="G265" s="176"/>
      <c r="H265" s="145">
        <f t="shared" si="39"/>
        <v>0</v>
      </c>
      <c r="I265" s="176"/>
      <c r="J265" s="147" t="str">
        <f t="shared" si="40"/>
        <v xml:space="preserve"> </v>
      </c>
      <c r="K265" s="176"/>
      <c r="L265" s="176"/>
      <c r="M265" s="145">
        <f t="shared" si="42"/>
        <v>0</v>
      </c>
      <c r="N265" s="176"/>
      <c r="O265" s="133" t="str">
        <f t="shared" si="41"/>
        <v xml:space="preserve"> </v>
      </c>
      <c r="P265" s="176"/>
    </row>
    <row r="266" spans="1:16" ht="15" hidden="1" customHeight="1" x14ac:dyDescent="0.2">
      <c r="A266" s="400" t="s">
        <v>500</v>
      </c>
      <c r="B266" s="422"/>
      <c r="C266" s="35" t="s">
        <v>450</v>
      </c>
      <c r="D266" s="16" t="s">
        <v>495</v>
      </c>
      <c r="E266" s="16"/>
      <c r="F266" s="176">
        <v>0</v>
      </c>
      <c r="G266" s="176"/>
      <c r="H266" s="145">
        <f t="shared" si="39"/>
        <v>0</v>
      </c>
      <c r="I266" s="176"/>
      <c r="J266" s="147" t="str">
        <f t="shared" si="40"/>
        <v xml:space="preserve"> </v>
      </c>
      <c r="K266" s="176"/>
      <c r="L266" s="176"/>
      <c r="M266" s="145">
        <f t="shared" si="42"/>
        <v>0</v>
      </c>
      <c r="N266" s="176"/>
      <c r="O266" s="133" t="str">
        <f t="shared" si="41"/>
        <v xml:space="preserve"> </v>
      </c>
      <c r="P266" s="176"/>
    </row>
    <row r="267" spans="1:16" ht="25.5" hidden="1" customHeight="1" x14ac:dyDescent="0.2">
      <c r="A267" s="400" t="s">
        <v>501</v>
      </c>
      <c r="B267" s="422"/>
      <c r="C267" s="35" t="s">
        <v>452</v>
      </c>
      <c r="D267" s="16" t="s">
        <v>495</v>
      </c>
      <c r="E267" s="16"/>
      <c r="F267" s="176">
        <v>0</v>
      </c>
      <c r="G267" s="176"/>
      <c r="H267" s="145">
        <f t="shared" si="39"/>
        <v>0</v>
      </c>
      <c r="I267" s="176"/>
      <c r="J267" s="147" t="str">
        <f t="shared" si="40"/>
        <v xml:space="preserve"> </v>
      </c>
      <c r="K267" s="176"/>
      <c r="L267" s="176"/>
      <c r="M267" s="145">
        <f t="shared" si="42"/>
        <v>0</v>
      </c>
      <c r="N267" s="176"/>
      <c r="O267" s="133" t="str">
        <f t="shared" si="41"/>
        <v xml:space="preserve"> </v>
      </c>
      <c r="P267" s="176"/>
    </row>
    <row r="268" spans="1:16" ht="15" hidden="1" customHeight="1" x14ac:dyDescent="0.2">
      <c r="A268" s="400" t="s">
        <v>502</v>
      </c>
      <c r="B268" s="422"/>
      <c r="C268" s="39" t="s">
        <v>454</v>
      </c>
      <c r="D268" s="16" t="s">
        <v>495</v>
      </c>
      <c r="E268" s="16"/>
      <c r="F268" s="176">
        <v>0</v>
      </c>
      <c r="G268" s="176"/>
      <c r="H268" s="145">
        <f t="shared" si="39"/>
        <v>0</v>
      </c>
      <c r="I268" s="176"/>
      <c r="J268" s="147" t="str">
        <f t="shared" si="40"/>
        <v xml:space="preserve"> </v>
      </c>
      <c r="K268" s="176"/>
      <c r="L268" s="176"/>
      <c r="M268" s="145">
        <f t="shared" si="42"/>
        <v>0</v>
      </c>
      <c r="N268" s="176"/>
      <c r="O268" s="133" t="str">
        <f t="shared" si="41"/>
        <v xml:space="preserve"> </v>
      </c>
      <c r="P268" s="176"/>
    </row>
    <row r="269" spans="1:16" ht="15" hidden="1" customHeight="1" x14ac:dyDescent="0.2">
      <c r="A269" s="400" t="s">
        <v>503</v>
      </c>
      <c r="B269" s="422"/>
      <c r="C269" s="39" t="s">
        <v>456</v>
      </c>
      <c r="D269" s="16" t="s">
        <v>495</v>
      </c>
      <c r="E269" s="16"/>
      <c r="F269" s="176">
        <v>0</v>
      </c>
      <c r="G269" s="176"/>
      <c r="H269" s="145">
        <f t="shared" si="39"/>
        <v>0</v>
      </c>
      <c r="I269" s="176"/>
      <c r="J269" s="147" t="str">
        <f t="shared" si="40"/>
        <v xml:space="preserve"> </v>
      </c>
      <c r="K269" s="176"/>
      <c r="L269" s="176"/>
      <c r="M269" s="145">
        <f t="shared" si="42"/>
        <v>0</v>
      </c>
      <c r="N269" s="176"/>
      <c r="O269" s="133" t="str">
        <f t="shared" si="41"/>
        <v xml:space="preserve"> </v>
      </c>
      <c r="P269" s="176"/>
    </row>
    <row r="270" spans="1:16" ht="15" hidden="1" customHeight="1" x14ac:dyDescent="0.2">
      <c r="A270" s="400" t="s">
        <v>504</v>
      </c>
      <c r="B270" s="422"/>
      <c r="C270" s="39" t="s">
        <v>458</v>
      </c>
      <c r="D270" s="16" t="s">
        <v>495</v>
      </c>
      <c r="E270" s="16"/>
      <c r="F270" s="176">
        <v>0</v>
      </c>
      <c r="G270" s="176"/>
      <c r="H270" s="145">
        <f t="shared" si="39"/>
        <v>0</v>
      </c>
      <c r="I270" s="176"/>
      <c r="J270" s="147" t="str">
        <f t="shared" si="40"/>
        <v xml:space="preserve"> </v>
      </c>
      <c r="K270" s="176"/>
      <c r="L270" s="176"/>
      <c r="M270" s="145">
        <f t="shared" si="42"/>
        <v>0</v>
      </c>
      <c r="N270" s="176"/>
      <c r="O270" s="133" t="str">
        <f t="shared" si="41"/>
        <v xml:space="preserve"> </v>
      </c>
      <c r="P270" s="176"/>
    </row>
    <row r="271" spans="1:16" ht="15" hidden="1" customHeight="1" x14ac:dyDescent="0.2">
      <c r="A271" s="400" t="s">
        <v>505</v>
      </c>
      <c r="B271" s="422"/>
      <c r="C271" s="39" t="s">
        <v>460</v>
      </c>
      <c r="D271" s="16" t="s">
        <v>495</v>
      </c>
      <c r="E271" s="16"/>
      <c r="F271" s="176">
        <v>0</v>
      </c>
      <c r="G271" s="176"/>
      <c r="H271" s="145">
        <f t="shared" si="39"/>
        <v>0</v>
      </c>
      <c r="I271" s="176"/>
      <c r="J271" s="147" t="str">
        <f t="shared" si="40"/>
        <v xml:space="preserve"> </v>
      </c>
      <c r="K271" s="176"/>
      <c r="L271" s="176"/>
      <c r="M271" s="145">
        <f t="shared" si="42"/>
        <v>0</v>
      </c>
      <c r="N271" s="176"/>
      <c r="O271" s="133" t="str">
        <f t="shared" si="41"/>
        <v xml:space="preserve"> </v>
      </c>
      <c r="P271" s="176"/>
    </row>
    <row r="272" spans="1:16" ht="15" hidden="1" customHeight="1" x14ac:dyDescent="0.2">
      <c r="A272" s="402" t="s">
        <v>506</v>
      </c>
      <c r="B272" s="423"/>
      <c r="C272" s="37" t="s">
        <v>507</v>
      </c>
      <c r="D272" s="15" t="s">
        <v>508</v>
      </c>
      <c r="E272" s="15"/>
      <c r="F272" s="176">
        <v>0</v>
      </c>
      <c r="G272" s="176"/>
      <c r="H272" s="145">
        <f t="shared" si="39"/>
        <v>0</v>
      </c>
      <c r="I272" s="176"/>
      <c r="J272" s="147" t="str">
        <f t="shared" si="40"/>
        <v xml:space="preserve"> </v>
      </c>
      <c r="K272" s="176"/>
      <c r="L272" s="176"/>
      <c r="M272" s="145">
        <f t="shared" si="42"/>
        <v>0</v>
      </c>
      <c r="N272" s="176"/>
      <c r="O272" s="133" t="str">
        <f t="shared" si="41"/>
        <v xml:space="preserve"> </v>
      </c>
      <c r="P272" s="176"/>
    </row>
    <row r="273" spans="1:16" x14ac:dyDescent="0.2">
      <c r="A273" s="402" t="s">
        <v>509</v>
      </c>
      <c r="B273" s="423"/>
      <c r="C273" s="42" t="s">
        <v>510</v>
      </c>
      <c r="D273" s="15" t="s">
        <v>511</v>
      </c>
      <c r="E273" s="15"/>
      <c r="F273" s="146">
        <v>4224</v>
      </c>
      <c r="G273" s="146">
        <f t="shared" ref="G273:N273" si="43">G50+G86+G185+G215+G224+G248+G272</f>
        <v>1361</v>
      </c>
      <c r="H273" s="146">
        <f t="shared" si="43"/>
        <v>5621</v>
      </c>
      <c r="I273" s="146">
        <f t="shared" ref="I273" si="44">I50+I86+I185+I215+I224+I248+I272</f>
        <v>13170077</v>
      </c>
      <c r="J273" s="146" t="e">
        <f t="shared" si="43"/>
        <v>#VALUE!</v>
      </c>
      <c r="K273" s="146">
        <f>K50+K86+K185+K215+K224+K248+K272</f>
        <v>10150000</v>
      </c>
      <c r="L273" s="146">
        <f t="shared" si="43"/>
        <v>-960833</v>
      </c>
      <c r="M273" s="146">
        <f t="shared" si="43"/>
        <v>9189167</v>
      </c>
      <c r="N273" s="146">
        <f t="shared" si="43"/>
        <v>9176234</v>
      </c>
      <c r="O273" s="133">
        <f t="shared" si="41"/>
        <v>0.99859258189561684</v>
      </c>
      <c r="P273" s="146">
        <f>P50+P86+P185+P215+P224+P248+P272</f>
        <v>10150000</v>
      </c>
    </row>
    <row r="274" spans="1:16" x14ac:dyDescent="0.2">
      <c r="A274" s="384">
        <v>266</v>
      </c>
      <c r="B274" s="384"/>
      <c r="C274" s="42" t="s">
        <v>881</v>
      </c>
      <c r="D274" s="15" t="s">
        <v>882</v>
      </c>
      <c r="E274" s="15"/>
      <c r="F274" s="146"/>
      <c r="G274" s="146"/>
      <c r="H274" s="146"/>
      <c r="I274" s="146"/>
      <c r="J274" s="146"/>
      <c r="K274" s="146"/>
      <c r="L274" s="146"/>
      <c r="M274" s="146"/>
      <c r="N274" s="146"/>
      <c r="O274" s="133" t="str">
        <f t="shared" si="41"/>
        <v xml:space="preserve"> </v>
      </c>
      <c r="P274" s="146"/>
    </row>
    <row r="275" spans="1:16" x14ac:dyDescent="0.2">
      <c r="A275" s="384">
        <v>267</v>
      </c>
      <c r="B275" s="384"/>
      <c r="C275" s="42" t="s">
        <v>883</v>
      </c>
      <c r="D275" s="15" t="s">
        <v>884</v>
      </c>
      <c r="E275" s="15"/>
      <c r="F275" s="146"/>
      <c r="G275" s="146"/>
      <c r="H275" s="146"/>
      <c r="I275" s="146">
        <f t="shared" ref="I275" si="45">SUM(I274)</f>
        <v>0</v>
      </c>
      <c r="J275" s="146">
        <f t="shared" ref="J275:N275" si="46">SUM(J274)</f>
        <v>0</v>
      </c>
      <c r="K275" s="146">
        <f t="shared" si="46"/>
        <v>0</v>
      </c>
      <c r="L275" s="146">
        <f t="shared" si="46"/>
        <v>0</v>
      </c>
      <c r="M275" s="146">
        <f t="shared" si="46"/>
        <v>0</v>
      </c>
      <c r="N275" s="146">
        <f t="shared" si="46"/>
        <v>0</v>
      </c>
      <c r="O275" s="133" t="str">
        <f t="shared" si="41"/>
        <v xml:space="preserve"> </v>
      </c>
      <c r="P275" s="146">
        <f t="shared" ref="P275" si="47">SUM(P274)</f>
        <v>0</v>
      </c>
    </row>
    <row r="276" spans="1:16" x14ac:dyDescent="0.2">
      <c r="A276" s="384">
        <v>268</v>
      </c>
      <c r="B276" s="384"/>
      <c r="C276" s="42" t="s">
        <v>885</v>
      </c>
      <c r="D276" s="15" t="s">
        <v>886</v>
      </c>
      <c r="E276" s="15"/>
      <c r="F276" s="146"/>
      <c r="G276" s="146"/>
      <c r="H276" s="146"/>
      <c r="I276" s="146">
        <f t="shared" ref="I276" si="48">I273+I275</f>
        <v>13170077</v>
      </c>
      <c r="J276" s="146" t="e">
        <f t="shared" ref="J276:N276" si="49">J273+J275</f>
        <v>#VALUE!</v>
      </c>
      <c r="K276" s="146">
        <f t="shared" si="49"/>
        <v>10150000</v>
      </c>
      <c r="L276" s="146">
        <f t="shared" si="49"/>
        <v>-960833</v>
      </c>
      <c r="M276" s="146">
        <f t="shared" si="49"/>
        <v>9189167</v>
      </c>
      <c r="N276" s="146">
        <f t="shared" si="49"/>
        <v>9176234</v>
      </c>
      <c r="O276" s="133">
        <f t="shared" si="41"/>
        <v>0.99859258189561684</v>
      </c>
      <c r="P276" s="146">
        <f t="shared" ref="P276" si="50">P273+P275</f>
        <v>10150000</v>
      </c>
    </row>
    <row r="277" spans="1:16" x14ac:dyDescent="0.2">
      <c r="A277" s="202"/>
      <c r="B277" s="202"/>
      <c r="C277" s="42"/>
      <c r="D277" s="15"/>
      <c r="E277" s="15"/>
      <c r="F277" s="146"/>
      <c r="G277" s="146"/>
      <c r="H277" s="146"/>
      <c r="I277" s="146"/>
      <c r="J277" s="146"/>
      <c r="K277" s="146"/>
      <c r="L277" s="146"/>
      <c r="M277" s="146"/>
      <c r="N277" s="146"/>
      <c r="O277" s="133"/>
      <c r="P277" s="146"/>
    </row>
    <row r="278" spans="1:16" x14ac:dyDescent="0.2">
      <c r="C278" s="231"/>
      <c r="D278" s="224"/>
      <c r="E278" s="177"/>
      <c r="F278" s="177"/>
      <c r="G278" s="177"/>
      <c r="H278" s="177"/>
      <c r="I278" s="177"/>
      <c r="J278" s="133" t="str">
        <f t="shared" si="40"/>
        <v xml:space="preserve"> </v>
      </c>
      <c r="K278" s="177"/>
      <c r="L278" s="177"/>
      <c r="M278" s="177"/>
      <c r="N278" s="177"/>
      <c r="O278" s="177"/>
      <c r="P278" s="177"/>
    </row>
    <row r="279" spans="1:16" ht="25.5" customHeight="1" x14ac:dyDescent="0.2">
      <c r="A279" s="409" t="s">
        <v>0</v>
      </c>
      <c r="B279" s="409"/>
      <c r="C279" s="410" t="str">
        <f>igazgatás!C279</f>
        <v>KIADÁSOK</v>
      </c>
      <c r="D279" s="412" t="s">
        <v>2</v>
      </c>
      <c r="E279" s="247"/>
      <c r="F279" s="407" t="s">
        <v>862</v>
      </c>
      <c r="G279" s="409" t="s">
        <v>851</v>
      </c>
      <c r="H279" s="409" t="s">
        <v>863</v>
      </c>
      <c r="I279" s="407" t="s">
        <v>1025</v>
      </c>
      <c r="J279" s="407" t="s">
        <v>856</v>
      </c>
      <c r="K279" s="407" t="s">
        <v>1026</v>
      </c>
      <c r="L279" s="409" t="s">
        <v>851</v>
      </c>
      <c r="M279" s="409" t="s">
        <v>1062</v>
      </c>
      <c r="N279" s="407" t="s">
        <v>1063</v>
      </c>
      <c r="O279" s="407" t="s">
        <v>856</v>
      </c>
      <c r="P279" s="407" t="s">
        <v>1026</v>
      </c>
    </row>
    <row r="280" spans="1:16" x14ac:dyDescent="0.2">
      <c r="A280" s="409"/>
      <c r="B280" s="409"/>
      <c r="C280" s="411"/>
      <c r="D280" s="413"/>
      <c r="E280" s="248"/>
      <c r="F280" s="408"/>
      <c r="G280" s="409"/>
      <c r="H280" s="409"/>
      <c r="I280" s="408"/>
      <c r="J280" s="408"/>
      <c r="K280" s="408"/>
      <c r="L280" s="409"/>
      <c r="M280" s="409"/>
      <c r="N280" s="408"/>
      <c r="O280" s="408"/>
      <c r="P280" s="408"/>
    </row>
    <row r="281" spans="1:16" x14ac:dyDescent="0.2">
      <c r="A281" s="386" t="s">
        <v>3</v>
      </c>
      <c r="B281" s="398"/>
      <c r="C281" s="223" t="s">
        <v>4</v>
      </c>
      <c r="D281" s="223" t="s">
        <v>5</v>
      </c>
      <c r="E281" s="223"/>
      <c r="F281" s="223" t="s">
        <v>857</v>
      </c>
      <c r="G281" s="223" t="s">
        <v>858</v>
      </c>
      <c r="H281" s="223" t="s">
        <v>865</v>
      </c>
      <c r="I281" s="371" t="s">
        <v>866</v>
      </c>
      <c r="J281" s="133" t="e">
        <f t="shared" si="40"/>
        <v>#VALUE!</v>
      </c>
      <c r="K281" s="371" t="s">
        <v>866</v>
      </c>
      <c r="L281" s="223" t="s">
        <v>858</v>
      </c>
      <c r="M281" s="223" t="s">
        <v>865</v>
      </c>
      <c r="N281" s="223" t="s">
        <v>866</v>
      </c>
      <c r="O281" s="223" t="s">
        <v>867</v>
      </c>
      <c r="P281" s="329" t="s">
        <v>866</v>
      </c>
    </row>
    <row r="282" spans="1:16" ht="15" hidden="1" customHeight="1" x14ac:dyDescent="0.2">
      <c r="A282" s="383" t="s">
        <v>6</v>
      </c>
      <c r="B282" s="400"/>
      <c r="C282" s="35" t="s">
        <v>516</v>
      </c>
      <c r="D282" s="168" t="s">
        <v>517</v>
      </c>
      <c r="E282" s="35"/>
      <c r="F282" s="177"/>
      <c r="G282" s="177"/>
      <c r="H282" s="177"/>
      <c r="I282" s="177"/>
      <c r="J282" s="133" t="str">
        <f t="shared" si="40"/>
        <v xml:space="preserve"> </v>
      </c>
      <c r="K282" s="177"/>
      <c r="L282" s="177"/>
      <c r="M282" s="177"/>
      <c r="N282" s="177"/>
      <c r="O282" s="177"/>
      <c r="P282" s="177"/>
    </row>
    <row r="283" spans="1:16" ht="15" hidden="1" customHeight="1" x14ac:dyDescent="0.2">
      <c r="A283" s="383" t="s">
        <v>9</v>
      </c>
      <c r="B283" s="400"/>
      <c r="C283" s="35" t="s">
        <v>518</v>
      </c>
      <c r="D283" s="168" t="s">
        <v>519</v>
      </c>
      <c r="E283" s="35"/>
      <c r="F283" s="177"/>
      <c r="G283" s="177"/>
      <c r="H283" s="177"/>
      <c r="I283" s="177"/>
      <c r="J283" s="133" t="str">
        <f t="shared" si="40"/>
        <v xml:space="preserve"> </v>
      </c>
      <c r="K283" s="177"/>
      <c r="L283" s="177"/>
      <c r="M283" s="177"/>
      <c r="N283" s="177"/>
      <c r="O283" s="177"/>
      <c r="P283" s="177"/>
    </row>
    <row r="284" spans="1:16" ht="15" hidden="1" customHeight="1" x14ac:dyDescent="0.2">
      <c r="A284" s="383" t="s">
        <v>12</v>
      </c>
      <c r="B284" s="400"/>
      <c r="C284" s="35" t="s">
        <v>520</v>
      </c>
      <c r="D284" s="168" t="s">
        <v>521</v>
      </c>
      <c r="E284" s="35"/>
      <c r="F284" s="177"/>
      <c r="G284" s="177"/>
      <c r="H284" s="177"/>
      <c r="I284" s="177"/>
      <c r="J284" s="133" t="str">
        <f t="shared" si="40"/>
        <v xml:space="preserve"> </v>
      </c>
      <c r="K284" s="177"/>
      <c r="L284" s="177"/>
      <c r="M284" s="177"/>
      <c r="N284" s="177"/>
      <c r="O284" s="177"/>
      <c r="P284" s="177"/>
    </row>
    <row r="285" spans="1:16" ht="15" hidden="1" customHeight="1" x14ac:dyDescent="0.2">
      <c r="A285" s="383" t="s">
        <v>15</v>
      </c>
      <c r="B285" s="400"/>
      <c r="C285" s="35" t="s">
        <v>522</v>
      </c>
      <c r="D285" s="168" t="s">
        <v>523</v>
      </c>
      <c r="E285" s="35"/>
      <c r="F285" s="177"/>
      <c r="G285" s="177"/>
      <c r="H285" s="177"/>
      <c r="I285" s="177"/>
      <c r="J285" s="133" t="str">
        <f t="shared" si="40"/>
        <v xml:space="preserve"> </v>
      </c>
      <c r="K285" s="177"/>
      <c r="L285" s="177"/>
      <c r="M285" s="177"/>
      <c r="N285" s="177"/>
      <c r="O285" s="177"/>
      <c r="P285" s="177"/>
    </row>
    <row r="286" spans="1:16" ht="15" hidden="1" customHeight="1" x14ac:dyDescent="0.2">
      <c r="A286" s="383" t="s">
        <v>18</v>
      </c>
      <c r="B286" s="400"/>
      <c r="C286" s="35" t="s">
        <v>524</v>
      </c>
      <c r="D286" s="168" t="s">
        <v>525</v>
      </c>
      <c r="E286" s="35"/>
      <c r="F286" s="177"/>
      <c r="G286" s="177"/>
      <c r="H286" s="177"/>
      <c r="I286" s="177"/>
      <c r="J286" s="133" t="str">
        <f t="shared" si="40"/>
        <v xml:space="preserve"> </v>
      </c>
      <c r="K286" s="177"/>
      <c r="L286" s="177"/>
      <c r="M286" s="177"/>
      <c r="N286" s="177"/>
      <c r="O286" s="177"/>
      <c r="P286" s="177"/>
    </row>
    <row r="287" spans="1:16" ht="15" hidden="1" customHeight="1" x14ac:dyDescent="0.2">
      <c r="A287" s="383" t="s">
        <v>21</v>
      </c>
      <c r="B287" s="400"/>
      <c r="C287" s="35" t="s">
        <v>526</v>
      </c>
      <c r="D287" s="168" t="s">
        <v>527</v>
      </c>
      <c r="E287" s="35"/>
      <c r="F287" s="177"/>
      <c r="G287" s="177"/>
      <c r="H287" s="177"/>
      <c r="I287" s="177"/>
      <c r="J287" s="133" t="str">
        <f t="shared" si="40"/>
        <v xml:space="preserve"> </v>
      </c>
      <c r="K287" s="177"/>
      <c r="L287" s="177"/>
      <c r="M287" s="177"/>
      <c r="N287" s="177"/>
      <c r="O287" s="177"/>
      <c r="P287" s="177"/>
    </row>
    <row r="288" spans="1:16" ht="15" hidden="1" customHeight="1" x14ac:dyDescent="0.2">
      <c r="A288" s="383" t="s">
        <v>24</v>
      </c>
      <c r="B288" s="400"/>
      <c r="C288" s="35" t="s">
        <v>528</v>
      </c>
      <c r="D288" s="168" t="s">
        <v>529</v>
      </c>
      <c r="E288" s="35"/>
      <c r="F288" s="177"/>
      <c r="G288" s="177"/>
      <c r="H288" s="177"/>
      <c r="I288" s="177"/>
      <c r="J288" s="133" t="str">
        <f t="shared" si="40"/>
        <v xml:space="preserve"> </v>
      </c>
      <c r="K288" s="177"/>
      <c r="L288" s="177"/>
      <c r="M288" s="177"/>
      <c r="N288" s="177"/>
      <c r="O288" s="177"/>
      <c r="P288" s="177"/>
    </row>
    <row r="289" spans="1:16" ht="15" hidden="1" customHeight="1" x14ac:dyDescent="0.2">
      <c r="A289" s="383" t="s">
        <v>27</v>
      </c>
      <c r="B289" s="400"/>
      <c r="C289" s="35" t="s">
        <v>530</v>
      </c>
      <c r="D289" s="168" t="s">
        <v>531</v>
      </c>
      <c r="E289" s="35"/>
      <c r="F289" s="177"/>
      <c r="G289" s="177"/>
      <c r="H289" s="177"/>
      <c r="I289" s="177"/>
      <c r="J289" s="133" t="str">
        <f t="shared" si="40"/>
        <v xml:space="preserve"> </v>
      </c>
      <c r="K289" s="177"/>
      <c r="L289" s="177"/>
      <c r="M289" s="177"/>
      <c r="N289" s="177"/>
      <c r="O289" s="177"/>
      <c r="P289" s="177"/>
    </row>
    <row r="290" spans="1:16" ht="15" hidden="1" customHeight="1" x14ac:dyDescent="0.2">
      <c r="A290" s="383" t="s">
        <v>30</v>
      </c>
      <c r="B290" s="400"/>
      <c r="C290" s="35" t="s">
        <v>532</v>
      </c>
      <c r="D290" s="168" t="s">
        <v>533</v>
      </c>
      <c r="E290" s="35"/>
      <c r="F290" s="177"/>
      <c r="G290" s="177"/>
      <c r="H290" s="177"/>
      <c r="I290" s="177"/>
      <c r="J290" s="133" t="str">
        <f t="shared" si="40"/>
        <v xml:space="preserve"> </v>
      </c>
      <c r="K290" s="177"/>
      <c r="L290" s="177"/>
      <c r="M290" s="177"/>
      <c r="N290" s="177"/>
      <c r="O290" s="177"/>
      <c r="P290" s="177"/>
    </row>
    <row r="291" spans="1:16" ht="15" hidden="1" customHeight="1" x14ac:dyDescent="0.2">
      <c r="A291" s="383" t="s">
        <v>33</v>
      </c>
      <c r="B291" s="400"/>
      <c r="C291" s="35" t="s">
        <v>534</v>
      </c>
      <c r="D291" s="168" t="s">
        <v>535</v>
      </c>
      <c r="E291" s="35"/>
      <c r="F291" s="177"/>
      <c r="G291" s="177"/>
      <c r="H291" s="177"/>
      <c r="I291" s="177"/>
      <c r="J291" s="133" t="str">
        <f t="shared" si="40"/>
        <v xml:space="preserve"> </v>
      </c>
      <c r="K291" s="177"/>
      <c r="L291" s="177"/>
      <c r="M291" s="177"/>
      <c r="N291" s="177"/>
      <c r="O291" s="177"/>
      <c r="P291" s="177"/>
    </row>
    <row r="292" spans="1:16" ht="15" hidden="1" customHeight="1" x14ac:dyDescent="0.2">
      <c r="A292" s="383" t="s">
        <v>36</v>
      </c>
      <c r="B292" s="400"/>
      <c r="C292" s="35" t="s">
        <v>536</v>
      </c>
      <c r="D292" s="168" t="s">
        <v>537</v>
      </c>
      <c r="E292" s="35"/>
      <c r="F292" s="177"/>
      <c r="G292" s="177"/>
      <c r="H292" s="177"/>
      <c r="I292" s="177"/>
      <c r="J292" s="133" t="str">
        <f t="shared" si="40"/>
        <v xml:space="preserve"> </v>
      </c>
      <c r="K292" s="177"/>
      <c r="L292" s="177"/>
      <c r="M292" s="177"/>
      <c r="N292" s="177"/>
      <c r="O292" s="177"/>
      <c r="P292" s="177"/>
    </row>
    <row r="293" spans="1:16" ht="15" hidden="1" customHeight="1" x14ac:dyDescent="0.2">
      <c r="A293" s="383" t="s">
        <v>38</v>
      </c>
      <c r="B293" s="400"/>
      <c r="C293" s="35" t="s">
        <v>538</v>
      </c>
      <c r="D293" s="168" t="s">
        <v>539</v>
      </c>
      <c r="E293" s="35"/>
      <c r="F293" s="177"/>
      <c r="G293" s="177"/>
      <c r="H293" s="177"/>
      <c r="I293" s="177"/>
      <c r="J293" s="133" t="str">
        <f t="shared" si="40"/>
        <v xml:space="preserve"> </v>
      </c>
      <c r="K293" s="177"/>
      <c r="L293" s="177"/>
      <c r="M293" s="177"/>
      <c r="N293" s="177"/>
      <c r="O293" s="177"/>
      <c r="P293" s="177"/>
    </row>
    <row r="294" spans="1:16" ht="15" hidden="1" customHeight="1" x14ac:dyDescent="0.2">
      <c r="A294" s="383" t="s">
        <v>40</v>
      </c>
      <c r="B294" s="400"/>
      <c r="C294" s="35" t="s">
        <v>540</v>
      </c>
      <c r="D294" s="168" t="s">
        <v>541</v>
      </c>
      <c r="E294" s="35"/>
      <c r="F294" s="177"/>
      <c r="G294" s="177"/>
      <c r="H294" s="177"/>
      <c r="I294" s="177"/>
      <c r="J294" s="133" t="str">
        <f t="shared" si="40"/>
        <v xml:space="preserve"> </v>
      </c>
      <c r="K294" s="177"/>
      <c r="L294" s="177"/>
      <c r="M294" s="177"/>
      <c r="N294" s="177"/>
      <c r="O294" s="177"/>
      <c r="P294" s="177"/>
    </row>
    <row r="295" spans="1:16" ht="15" hidden="1" customHeight="1" x14ac:dyDescent="0.2">
      <c r="A295" s="383" t="s">
        <v>42</v>
      </c>
      <c r="B295" s="400"/>
      <c r="C295" s="36" t="s">
        <v>542</v>
      </c>
      <c r="D295" s="168" t="s">
        <v>541</v>
      </c>
      <c r="E295" s="36"/>
      <c r="F295" s="177"/>
      <c r="G295" s="177"/>
      <c r="H295" s="177"/>
      <c r="I295" s="177"/>
      <c r="J295" s="133" t="str">
        <f t="shared" si="40"/>
        <v xml:space="preserve"> </v>
      </c>
      <c r="K295" s="177"/>
      <c r="L295" s="177"/>
      <c r="M295" s="177"/>
      <c r="N295" s="177"/>
      <c r="O295" s="177"/>
      <c r="P295" s="177"/>
    </row>
    <row r="296" spans="1:16" ht="15" hidden="1" customHeight="1" x14ac:dyDescent="0.2">
      <c r="A296" s="384" t="s">
        <v>44</v>
      </c>
      <c r="B296" s="402"/>
      <c r="C296" s="37" t="s">
        <v>543</v>
      </c>
      <c r="D296" s="115" t="s">
        <v>544</v>
      </c>
      <c r="E296" s="3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</row>
    <row r="297" spans="1:16" ht="15" hidden="1" customHeight="1" x14ac:dyDescent="0.2">
      <c r="A297" s="383" t="s">
        <v>46</v>
      </c>
      <c r="B297" s="400"/>
      <c r="C297" s="35" t="s">
        <v>545</v>
      </c>
      <c r="D297" s="168" t="s">
        <v>546</v>
      </c>
      <c r="E297" s="35"/>
      <c r="F297" s="177"/>
      <c r="G297" s="177"/>
      <c r="H297" s="177"/>
      <c r="I297" s="177"/>
      <c r="J297" s="133" t="str">
        <f t="shared" si="40"/>
        <v xml:space="preserve"> </v>
      </c>
      <c r="K297" s="177"/>
      <c r="L297" s="177"/>
      <c r="M297" s="177"/>
      <c r="N297" s="177"/>
      <c r="O297" s="177"/>
      <c r="P297" s="177"/>
    </row>
    <row r="298" spans="1:16" ht="25.5" hidden="1" customHeight="1" x14ac:dyDescent="0.2">
      <c r="A298" s="383" t="s">
        <v>48</v>
      </c>
      <c r="B298" s="400"/>
      <c r="C298" s="35" t="s">
        <v>547</v>
      </c>
      <c r="D298" s="168" t="s">
        <v>548</v>
      </c>
      <c r="E298" s="35"/>
      <c r="F298" s="177"/>
      <c r="G298" s="177"/>
      <c r="H298" s="177"/>
      <c r="I298" s="177"/>
      <c r="J298" s="133" t="str">
        <f t="shared" si="40"/>
        <v xml:space="preserve"> </v>
      </c>
      <c r="K298" s="177"/>
      <c r="L298" s="177"/>
      <c r="M298" s="177"/>
      <c r="N298" s="177"/>
      <c r="O298" s="177"/>
      <c r="P298" s="177"/>
    </row>
    <row r="299" spans="1:16" ht="15" hidden="1" customHeight="1" x14ac:dyDescent="0.2">
      <c r="A299" s="383" t="s">
        <v>50</v>
      </c>
      <c r="B299" s="400"/>
      <c r="C299" s="35" t="s">
        <v>549</v>
      </c>
      <c r="D299" s="168" t="s">
        <v>550</v>
      </c>
      <c r="E299" s="35"/>
      <c r="F299" s="177"/>
      <c r="G299" s="177"/>
      <c r="H299" s="177"/>
      <c r="I299" s="177"/>
      <c r="J299" s="133" t="str">
        <f t="shared" si="40"/>
        <v xml:space="preserve"> </v>
      </c>
      <c r="K299" s="177"/>
      <c r="L299" s="177"/>
      <c r="M299" s="177"/>
      <c r="N299" s="177"/>
      <c r="O299" s="177"/>
      <c r="P299" s="177"/>
    </row>
    <row r="300" spans="1:16" ht="15" hidden="1" customHeight="1" x14ac:dyDescent="0.2">
      <c r="A300" s="384" t="s">
        <v>52</v>
      </c>
      <c r="B300" s="402"/>
      <c r="C300" s="37" t="s">
        <v>551</v>
      </c>
      <c r="D300" s="115" t="s">
        <v>552</v>
      </c>
      <c r="E300" s="3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</row>
    <row r="301" spans="1:16" ht="15" hidden="1" customHeight="1" x14ac:dyDescent="0.2">
      <c r="A301" s="384" t="s">
        <v>54</v>
      </c>
      <c r="B301" s="402"/>
      <c r="C301" s="37" t="s">
        <v>553</v>
      </c>
      <c r="D301" s="115" t="s">
        <v>554</v>
      </c>
      <c r="E301" s="3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</row>
    <row r="302" spans="1:16" ht="25.5" hidden="1" customHeight="1" x14ac:dyDescent="0.2">
      <c r="A302" s="384">
        <v>21</v>
      </c>
      <c r="B302" s="402"/>
      <c r="C302" s="37" t="s">
        <v>555</v>
      </c>
      <c r="D302" s="115" t="s">
        <v>556</v>
      </c>
      <c r="E302" s="3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</row>
    <row r="303" spans="1:16" ht="15" hidden="1" customHeight="1" x14ac:dyDescent="0.2">
      <c r="A303" s="383">
        <v>22</v>
      </c>
      <c r="B303" s="400"/>
      <c r="C303" s="36" t="s">
        <v>168</v>
      </c>
      <c r="D303" s="168" t="s">
        <v>556</v>
      </c>
      <c r="E303" s="36"/>
      <c r="F303" s="177"/>
      <c r="G303" s="177"/>
      <c r="H303" s="177"/>
      <c r="I303" s="177"/>
      <c r="J303" s="133" t="str">
        <f t="shared" si="40"/>
        <v xml:space="preserve"> </v>
      </c>
      <c r="K303" s="177"/>
      <c r="L303" s="177"/>
      <c r="M303" s="177"/>
      <c r="N303" s="177"/>
      <c r="O303" s="177"/>
      <c r="P303" s="177"/>
    </row>
    <row r="304" spans="1:16" ht="15" hidden="1" customHeight="1" x14ac:dyDescent="0.2">
      <c r="A304" s="383">
        <v>23</v>
      </c>
      <c r="B304" s="400"/>
      <c r="C304" s="36" t="s">
        <v>185</v>
      </c>
      <c r="D304" s="168" t="s">
        <v>556</v>
      </c>
      <c r="E304" s="36"/>
      <c r="F304" s="177"/>
      <c r="G304" s="177"/>
      <c r="H304" s="177"/>
      <c r="I304" s="177"/>
      <c r="J304" s="133" t="str">
        <f t="shared" si="40"/>
        <v xml:space="preserve"> </v>
      </c>
      <c r="K304" s="177"/>
      <c r="L304" s="177"/>
      <c r="M304" s="177"/>
      <c r="N304" s="177"/>
      <c r="O304" s="177"/>
      <c r="P304" s="177"/>
    </row>
    <row r="305" spans="1:16" ht="15" hidden="1" customHeight="1" x14ac:dyDescent="0.2">
      <c r="A305" s="383">
        <v>24</v>
      </c>
      <c r="B305" s="400"/>
      <c r="C305" s="36" t="s">
        <v>172</v>
      </c>
      <c r="D305" s="168" t="s">
        <v>556</v>
      </c>
      <c r="E305" s="36"/>
      <c r="F305" s="177"/>
      <c r="G305" s="177"/>
      <c r="H305" s="177"/>
      <c r="I305" s="177"/>
      <c r="J305" s="133" t="str">
        <f t="shared" si="40"/>
        <v xml:space="preserve"> </v>
      </c>
      <c r="K305" s="177"/>
      <c r="L305" s="177"/>
      <c r="M305" s="177"/>
      <c r="N305" s="177"/>
      <c r="O305" s="177"/>
      <c r="P305" s="177"/>
    </row>
    <row r="306" spans="1:16" ht="15" hidden="1" customHeight="1" x14ac:dyDescent="0.2">
      <c r="A306" s="383">
        <v>25</v>
      </c>
      <c r="B306" s="400"/>
      <c r="C306" s="36" t="s">
        <v>189</v>
      </c>
      <c r="D306" s="168" t="s">
        <v>556</v>
      </c>
      <c r="E306" s="36"/>
      <c r="F306" s="177"/>
      <c r="G306" s="177"/>
      <c r="H306" s="177"/>
      <c r="I306" s="177"/>
      <c r="J306" s="133" t="str">
        <f t="shared" si="40"/>
        <v xml:space="preserve"> </v>
      </c>
      <c r="K306" s="177"/>
      <c r="L306" s="177"/>
      <c r="M306" s="177"/>
      <c r="N306" s="177"/>
      <c r="O306" s="177"/>
      <c r="P306" s="177"/>
    </row>
    <row r="307" spans="1:16" ht="15" hidden="1" customHeight="1" x14ac:dyDescent="0.2">
      <c r="A307" s="383">
        <v>26</v>
      </c>
      <c r="B307" s="400"/>
      <c r="C307" s="36" t="s">
        <v>557</v>
      </c>
      <c r="D307" s="168" t="s">
        <v>556</v>
      </c>
      <c r="E307" s="36"/>
      <c r="F307" s="177"/>
      <c r="G307" s="177"/>
      <c r="H307" s="177"/>
      <c r="I307" s="177"/>
      <c r="J307" s="133" t="str">
        <f t="shared" si="40"/>
        <v xml:space="preserve"> </v>
      </c>
      <c r="K307" s="177"/>
      <c r="L307" s="177"/>
      <c r="M307" s="177"/>
      <c r="N307" s="177"/>
      <c r="O307" s="177"/>
      <c r="P307" s="177"/>
    </row>
    <row r="308" spans="1:16" ht="38.25" hidden="1" customHeight="1" x14ac:dyDescent="0.2">
      <c r="A308" s="383">
        <v>27</v>
      </c>
      <c r="B308" s="400"/>
      <c r="C308" s="36" t="s">
        <v>558</v>
      </c>
      <c r="D308" s="168" t="s">
        <v>556</v>
      </c>
      <c r="E308" s="36"/>
      <c r="F308" s="177"/>
      <c r="G308" s="177"/>
      <c r="H308" s="177"/>
      <c r="I308" s="177"/>
      <c r="J308" s="133" t="str">
        <f t="shared" si="40"/>
        <v xml:space="preserve"> </v>
      </c>
      <c r="K308" s="177"/>
      <c r="L308" s="177"/>
      <c r="M308" s="177"/>
      <c r="N308" s="177"/>
      <c r="O308" s="177"/>
      <c r="P308" s="177"/>
    </row>
    <row r="309" spans="1:16" ht="15" hidden="1" customHeight="1" x14ac:dyDescent="0.2">
      <c r="A309" s="383">
        <v>28</v>
      </c>
      <c r="B309" s="400"/>
      <c r="C309" s="36" t="s">
        <v>559</v>
      </c>
      <c r="D309" s="168" t="s">
        <v>556</v>
      </c>
      <c r="E309" s="36"/>
      <c r="F309" s="177"/>
      <c r="G309" s="177"/>
      <c r="H309" s="177"/>
      <c r="I309" s="177"/>
      <c r="J309" s="133" t="str">
        <f t="shared" si="40"/>
        <v xml:space="preserve"> </v>
      </c>
      <c r="K309" s="177"/>
      <c r="L309" s="177"/>
      <c r="M309" s="177"/>
      <c r="N309" s="177"/>
      <c r="O309" s="177"/>
      <c r="P309" s="177"/>
    </row>
    <row r="310" spans="1:16" ht="15" hidden="1" customHeight="1" x14ac:dyDescent="0.2">
      <c r="A310" s="383" t="s">
        <v>66</v>
      </c>
      <c r="B310" s="400"/>
      <c r="C310" s="35" t="s">
        <v>560</v>
      </c>
      <c r="D310" s="168" t="s">
        <v>561</v>
      </c>
      <c r="E310" s="35"/>
      <c r="F310" s="177"/>
      <c r="G310" s="177"/>
      <c r="H310" s="177"/>
      <c r="I310" s="177"/>
      <c r="J310" s="133" t="str">
        <f t="shared" ref="J310:J373" si="51">IF(H310=0," ",I310/H310)</f>
        <v xml:space="preserve"> </v>
      </c>
      <c r="K310" s="177"/>
      <c r="L310" s="177"/>
      <c r="M310" s="177"/>
      <c r="N310" s="177"/>
      <c r="O310" s="177"/>
      <c r="P310" s="177"/>
    </row>
    <row r="311" spans="1:16" ht="15" hidden="1" customHeight="1" x14ac:dyDescent="0.2">
      <c r="A311" s="383" t="s">
        <v>67</v>
      </c>
      <c r="B311" s="400"/>
      <c r="C311" s="35" t="s">
        <v>562</v>
      </c>
      <c r="D311" s="168" t="s">
        <v>563</v>
      </c>
      <c r="E311" s="35"/>
      <c r="F311" s="177"/>
      <c r="G311" s="177"/>
      <c r="H311" s="177"/>
      <c r="I311" s="177"/>
      <c r="J311" s="133" t="str">
        <f t="shared" si="51"/>
        <v xml:space="preserve"> </v>
      </c>
      <c r="K311" s="177"/>
      <c r="L311" s="177"/>
      <c r="M311" s="177"/>
      <c r="N311" s="177"/>
      <c r="O311" s="177"/>
      <c r="P311" s="177"/>
    </row>
    <row r="312" spans="1:16" ht="15" hidden="1" customHeight="1" x14ac:dyDescent="0.2">
      <c r="A312" s="383" t="s">
        <v>68</v>
      </c>
      <c r="B312" s="400"/>
      <c r="C312" s="35" t="s">
        <v>564</v>
      </c>
      <c r="D312" s="168" t="s">
        <v>565</v>
      </c>
      <c r="E312" s="35"/>
      <c r="F312" s="177"/>
      <c r="G312" s="177"/>
      <c r="H312" s="177"/>
      <c r="I312" s="177"/>
      <c r="J312" s="133" t="str">
        <f t="shared" si="51"/>
        <v xml:space="preserve"> </v>
      </c>
      <c r="K312" s="177"/>
      <c r="L312" s="177"/>
      <c r="M312" s="177"/>
      <c r="N312" s="177"/>
      <c r="O312" s="177"/>
      <c r="P312" s="177"/>
    </row>
    <row r="313" spans="1:16" ht="15" hidden="1" customHeight="1" x14ac:dyDescent="0.2">
      <c r="A313" s="384" t="s">
        <v>69</v>
      </c>
      <c r="B313" s="402"/>
      <c r="C313" s="37" t="s">
        <v>566</v>
      </c>
      <c r="D313" s="115" t="s">
        <v>567</v>
      </c>
      <c r="E313" s="3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</row>
    <row r="314" spans="1:16" ht="15" hidden="1" customHeight="1" x14ac:dyDescent="0.2">
      <c r="A314" s="383" t="s">
        <v>72</v>
      </c>
      <c r="B314" s="400"/>
      <c r="C314" s="35" t="s">
        <v>568</v>
      </c>
      <c r="D314" s="168" t="s">
        <v>569</v>
      </c>
      <c r="E314" s="35"/>
      <c r="F314" s="177"/>
      <c r="G314" s="177"/>
      <c r="H314" s="177"/>
      <c r="I314" s="177"/>
      <c r="J314" s="133" t="str">
        <f t="shared" si="51"/>
        <v xml:space="preserve"> </v>
      </c>
      <c r="K314" s="177"/>
      <c r="L314" s="177"/>
      <c r="M314" s="177"/>
      <c r="N314" s="177"/>
      <c r="O314" s="177"/>
      <c r="P314" s="177"/>
    </row>
    <row r="315" spans="1:16" ht="15" hidden="1" customHeight="1" x14ac:dyDescent="0.2">
      <c r="A315" s="383" t="s">
        <v>73</v>
      </c>
      <c r="B315" s="400"/>
      <c r="C315" s="35" t="s">
        <v>570</v>
      </c>
      <c r="D315" s="168" t="s">
        <v>571</v>
      </c>
      <c r="E315" s="35"/>
      <c r="F315" s="177"/>
      <c r="G315" s="177"/>
      <c r="H315" s="177"/>
      <c r="I315" s="177"/>
      <c r="J315" s="133" t="str">
        <f t="shared" si="51"/>
        <v xml:space="preserve"> </v>
      </c>
      <c r="K315" s="177"/>
      <c r="L315" s="177"/>
      <c r="M315" s="177"/>
      <c r="N315" s="177"/>
      <c r="O315" s="177"/>
      <c r="P315" s="177"/>
    </row>
    <row r="316" spans="1:16" ht="15" hidden="1" customHeight="1" x14ac:dyDescent="0.2">
      <c r="A316" s="384" t="s">
        <v>74</v>
      </c>
      <c r="B316" s="402"/>
      <c r="C316" s="37" t="s">
        <v>572</v>
      </c>
      <c r="D316" s="115" t="s">
        <v>573</v>
      </c>
      <c r="E316" s="3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</row>
    <row r="317" spans="1:16" ht="15" hidden="1" customHeight="1" x14ac:dyDescent="0.2">
      <c r="A317" s="383" t="s">
        <v>75</v>
      </c>
      <c r="B317" s="400"/>
      <c r="C317" s="35" t="s">
        <v>574</v>
      </c>
      <c r="D317" s="168" t="s">
        <v>575</v>
      </c>
      <c r="E317" s="35"/>
      <c r="F317" s="177"/>
      <c r="G317" s="177"/>
      <c r="H317" s="177"/>
      <c r="I317" s="177"/>
      <c r="J317" s="133" t="str">
        <f t="shared" si="51"/>
        <v xml:space="preserve"> </v>
      </c>
      <c r="K317" s="177"/>
      <c r="L317" s="177"/>
      <c r="M317" s="177"/>
      <c r="N317" s="177"/>
      <c r="O317" s="177"/>
      <c r="P317" s="177"/>
    </row>
    <row r="318" spans="1:16" ht="15" hidden="1" customHeight="1" x14ac:dyDescent="0.2">
      <c r="A318" s="383" t="s">
        <v>76</v>
      </c>
      <c r="B318" s="400"/>
      <c r="C318" s="35" t="s">
        <v>576</v>
      </c>
      <c r="D318" s="168" t="s">
        <v>577</v>
      </c>
      <c r="E318" s="35"/>
      <c r="F318" s="177"/>
      <c r="G318" s="177"/>
      <c r="H318" s="177"/>
      <c r="I318" s="177"/>
      <c r="J318" s="133" t="str">
        <f t="shared" si="51"/>
        <v xml:space="preserve"> </v>
      </c>
      <c r="K318" s="177"/>
      <c r="L318" s="177"/>
      <c r="M318" s="177"/>
      <c r="N318" s="177"/>
      <c r="O318" s="177"/>
      <c r="P318" s="177"/>
    </row>
    <row r="319" spans="1:16" ht="15" hidden="1" customHeight="1" x14ac:dyDescent="0.2">
      <c r="A319" s="383" t="s">
        <v>77</v>
      </c>
      <c r="B319" s="400"/>
      <c r="C319" s="35" t="s">
        <v>578</v>
      </c>
      <c r="D319" s="168" t="s">
        <v>579</v>
      </c>
      <c r="E319" s="35"/>
      <c r="F319" s="177"/>
      <c r="G319" s="177"/>
      <c r="H319" s="177"/>
      <c r="I319" s="177"/>
      <c r="J319" s="133" t="str">
        <f t="shared" si="51"/>
        <v xml:space="preserve"> </v>
      </c>
      <c r="K319" s="177"/>
      <c r="L319" s="177"/>
      <c r="M319" s="177"/>
      <c r="N319" s="177"/>
      <c r="O319" s="177"/>
      <c r="P319" s="177"/>
    </row>
    <row r="320" spans="1:16" ht="25.5" hidden="1" customHeight="1" x14ac:dyDescent="0.2">
      <c r="A320" s="383" t="s">
        <v>78</v>
      </c>
      <c r="B320" s="400"/>
      <c r="C320" s="36" t="s">
        <v>580</v>
      </c>
      <c r="D320" s="168" t="s">
        <v>579</v>
      </c>
      <c r="E320" s="36"/>
      <c r="F320" s="177"/>
      <c r="G320" s="177"/>
      <c r="H320" s="177"/>
      <c r="I320" s="177"/>
      <c r="J320" s="133" t="str">
        <f t="shared" si="51"/>
        <v xml:space="preserve"> </v>
      </c>
      <c r="K320" s="177"/>
      <c r="L320" s="177"/>
      <c r="M320" s="177"/>
      <c r="N320" s="177"/>
      <c r="O320" s="177"/>
      <c r="P320" s="177"/>
    </row>
    <row r="321" spans="1:16" ht="15" hidden="1" customHeight="1" x14ac:dyDescent="0.2">
      <c r="A321" s="383" t="s">
        <v>79</v>
      </c>
      <c r="B321" s="400"/>
      <c r="C321" s="35" t="s">
        <v>581</v>
      </c>
      <c r="D321" s="168" t="s">
        <v>582</v>
      </c>
      <c r="E321" s="35"/>
      <c r="F321" s="177"/>
      <c r="G321" s="177"/>
      <c r="H321" s="177"/>
      <c r="I321" s="177"/>
      <c r="J321" s="133" t="str">
        <f t="shared" si="51"/>
        <v xml:space="preserve"> </v>
      </c>
      <c r="K321" s="177"/>
      <c r="L321" s="177"/>
      <c r="M321" s="177"/>
      <c r="N321" s="177"/>
      <c r="O321" s="177"/>
      <c r="P321" s="177"/>
    </row>
    <row r="322" spans="1:16" ht="15" hidden="1" customHeight="1" x14ac:dyDescent="0.2">
      <c r="A322" s="383" t="s">
        <v>80</v>
      </c>
      <c r="B322" s="400"/>
      <c r="C322" s="35" t="s">
        <v>583</v>
      </c>
      <c r="D322" s="168" t="s">
        <v>584</v>
      </c>
      <c r="E322" s="35"/>
      <c r="F322" s="177"/>
      <c r="G322" s="177"/>
      <c r="H322" s="177"/>
      <c r="I322" s="177"/>
      <c r="J322" s="133" t="str">
        <f t="shared" si="51"/>
        <v xml:space="preserve"> </v>
      </c>
      <c r="K322" s="177"/>
      <c r="L322" s="177"/>
      <c r="M322" s="177"/>
      <c r="N322" s="177"/>
      <c r="O322" s="177"/>
      <c r="P322" s="177"/>
    </row>
    <row r="323" spans="1:16" ht="15" hidden="1" customHeight="1" x14ac:dyDescent="0.2">
      <c r="A323" s="383" t="s">
        <v>81</v>
      </c>
      <c r="B323" s="400"/>
      <c r="C323" s="36" t="s">
        <v>355</v>
      </c>
      <c r="D323" s="168" t="s">
        <v>584</v>
      </c>
      <c r="E323" s="36"/>
      <c r="F323" s="177"/>
      <c r="G323" s="177"/>
      <c r="H323" s="177"/>
      <c r="I323" s="177"/>
      <c r="J323" s="133" t="str">
        <f t="shared" si="51"/>
        <v xml:space="preserve"> </v>
      </c>
      <c r="K323" s="177"/>
      <c r="L323" s="177"/>
      <c r="M323" s="177"/>
      <c r="N323" s="177"/>
      <c r="O323" s="177"/>
      <c r="P323" s="177"/>
    </row>
    <row r="324" spans="1:16" ht="15" hidden="1" customHeight="1" x14ac:dyDescent="0.2">
      <c r="A324" s="383" t="s">
        <v>82</v>
      </c>
      <c r="B324" s="400"/>
      <c r="C324" s="35" t="s">
        <v>585</v>
      </c>
      <c r="D324" s="168" t="s">
        <v>586</v>
      </c>
      <c r="E324" s="35"/>
      <c r="F324" s="177"/>
      <c r="G324" s="177"/>
      <c r="H324" s="177"/>
      <c r="I324" s="177"/>
      <c r="J324" s="133" t="str">
        <f t="shared" si="51"/>
        <v xml:space="preserve"> </v>
      </c>
      <c r="K324" s="177"/>
      <c r="L324" s="177"/>
      <c r="M324" s="177"/>
      <c r="N324" s="177"/>
      <c r="O324" s="177"/>
      <c r="P324" s="177"/>
    </row>
    <row r="325" spans="1:16" ht="15" hidden="1" customHeight="1" x14ac:dyDescent="0.2">
      <c r="A325" s="383" t="s">
        <v>85</v>
      </c>
      <c r="B325" s="400"/>
      <c r="C325" s="35" t="s">
        <v>587</v>
      </c>
      <c r="D325" s="168" t="s">
        <v>588</v>
      </c>
      <c r="E325" s="35"/>
      <c r="F325" s="177"/>
      <c r="G325" s="177"/>
      <c r="H325" s="177"/>
      <c r="I325" s="177"/>
      <c r="J325" s="133" t="str">
        <f t="shared" si="51"/>
        <v xml:space="preserve"> </v>
      </c>
      <c r="K325" s="177"/>
      <c r="L325" s="177"/>
      <c r="M325" s="177"/>
      <c r="N325" s="177"/>
      <c r="O325" s="177"/>
      <c r="P325" s="177"/>
    </row>
    <row r="326" spans="1:16" ht="15" hidden="1" customHeight="1" x14ac:dyDescent="0.2">
      <c r="A326" s="383" t="s">
        <v>88</v>
      </c>
      <c r="B326" s="400"/>
      <c r="C326" s="36" t="s">
        <v>589</v>
      </c>
      <c r="D326" s="168" t="s">
        <v>588</v>
      </c>
      <c r="E326" s="36"/>
      <c r="F326" s="177"/>
      <c r="G326" s="177"/>
      <c r="H326" s="177"/>
      <c r="I326" s="177"/>
      <c r="J326" s="133" t="str">
        <f t="shared" si="51"/>
        <v xml:space="preserve"> </v>
      </c>
      <c r="K326" s="177"/>
      <c r="L326" s="177"/>
      <c r="M326" s="177"/>
      <c r="N326" s="177"/>
      <c r="O326" s="177"/>
      <c r="P326" s="177"/>
    </row>
    <row r="327" spans="1:16" ht="15" hidden="1" customHeight="1" x14ac:dyDescent="0.2">
      <c r="A327" s="384" t="s">
        <v>91</v>
      </c>
      <c r="B327" s="402"/>
      <c r="C327" s="37" t="s">
        <v>590</v>
      </c>
      <c r="D327" s="115" t="s">
        <v>591</v>
      </c>
      <c r="E327" s="3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</row>
    <row r="328" spans="1:16" ht="15" hidden="1" customHeight="1" x14ac:dyDescent="0.2">
      <c r="A328" s="383" t="s">
        <v>94</v>
      </c>
      <c r="B328" s="400"/>
      <c r="C328" s="35" t="s">
        <v>592</v>
      </c>
      <c r="D328" s="168" t="s">
        <v>593</v>
      </c>
      <c r="E328" s="35"/>
      <c r="F328" s="177"/>
      <c r="G328" s="177"/>
      <c r="H328" s="177"/>
      <c r="I328" s="177"/>
      <c r="J328" s="133" t="str">
        <f t="shared" si="51"/>
        <v xml:space="preserve"> </v>
      </c>
      <c r="K328" s="177"/>
      <c r="L328" s="177"/>
      <c r="M328" s="177"/>
      <c r="N328" s="177"/>
      <c r="O328" s="177"/>
      <c r="P328" s="177"/>
    </row>
    <row r="329" spans="1:16" ht="15" hidden="1" customHeight="1" x14ac:dyDescent="0.2">
      <c r="A329" s="383" t="s">
        <v>95</v>
      </c>
      <c r="B329" s="400"/>
      <c r="C329" s="35" t="s">
        <v>594</v>
      </c>
      <c r="D329" s="168" t="s">
        <v>595</v>
      </c>
      <c r="E329" s="35"/>
      <c r="F329" s="177"/>
      <c r="G329" s="177"/>
      <c r="H329" s="177"/>
      <c r="I329" s="177"/>
      <c r="J329" s="133" t="str">
        <f t="shared" si="51"/>
        <v xml:space="preserve"> </v>
      </c>
      <c r="K329" s="177"/>
      <c r="L329" s="177"/>
      <c r="M329" s="177"/>
      <c r="N329" s="177"/>
      <c r="O329" s="177"/>
      <c r="P329" s="177"/>
    </row>
    <row r="330" spans="1:16" ht="15" hidden="1" customHeight="1" x14ac:dyDescent="0.2">
      <c r="A330" s="384" t="s">
        <v>96</v>
      </c>
      <c r="B330" s="402"/>
      <c r="C330" s="37" t="s">
        <v>596</v>
      </c>
      <c r="D330" s="115" t="s">
        <v>597</v>
      </c>
      <c r="E330" s="3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</row>
    <row r="331" spans="1:16" ht="15" hidden="1" customHeight="1" x14ac:dyDescent="0.2">
      <c r="A331" s="383" t="s">
        <v>97</v>
      </c>
      <c r="B331" s="400"/>
      <c r="C331" s="35" t="s">
        <v>598</v>
      </c>
      <c r="D331" s="168" t="s">
        <v>599</v>
      </c>
      <c r="E331" s="35"/>
      <c r="F331" s="177"/>
      <c r="G331" s="177"/>
      <c r="H331" s="177"/>
      <c r="I331" s="177"/>
      <c r="J331" s="133" t="str">
        <f t="shared" si="51"/>
        <v xml:space="preserve"> </v>
      </c>
      <c r="K331" s="177"/>
      <c r="L331" s="177"/>
      <c r="M331" s="177"/>
      <c r="N331" s="177"/>
      <c r="O331" s="177"/>
      <c r="P331" s="177"/>
    </row>
    <row r="332" spans="1:16" ht="15" hidden="1" customHeight="1" x14ac:dyDescent="0.2">
      <c r="A332" s="383" t="s">
        <v>98</v>
      </c>
      <c r="B332" s="400"/>
      <c r="C332" s="35" t="s">
        <v>600</v>
      </c>
      <c r="D332" s="168" t="s">
        <v>601</v>
      </c>
      <c r="E332" s="35"/>
      <c r="F332" s="177"/>
      <c r="G332" s="177"/>
      <c r="H332" s="177"/>
      <c r="I332" s="177"/>
      <c r="J332" s="133" t="str">
        <f t="shared" si="51"/>
        <v xml:space="preserve"> </v>
      </c>
      <c r="K332" s="177"/>
      <c r="L332" s="177"/>
      <c r="M332" s="177"/>
      <c r="N332" s="177"/>
      <c r="O332" s="177"/>
      <c r="P332" s="177"/>
    </row>
    <row r="333" spans="1:16" ht="15" hidden="1" customHeight="1" x14ac:dyDescent="0.2">
      <c r="A333" s="383" t="s">
        <v>99</v>
      </c>
      <c r="B333" s="400"/>
      <c r="C333" s="35" t="s">
        <v>602</v>
      </c>
      <c r="D333" s="168" t="s">
        <v>603</v>
      </c>
      <c r="E333" s="35"/>
      <c r="F333" s="177"/>
      <c r="G333" s="177"/>
      <c r="H333" s="177"/>
      <c r="I333" s="177"/>
      <c r="J333" s="133" t="str">
        <f t="shared" si="51"/>
        <v xml:space="preserve"> </v>
      </c>
      <c r="K333" s="177"/>
      <c r="L333" s="177"/>
      <c r="M333" s="177"/>
      <c r="N333" s="177"/>
      <c r="O333" s="177"/>
      <c r="P333" s="177"/>
    </row>
    <row r="334" spans="1:16" ht="15" hidden="1" customHeight="1" x14ac:dyDescent="0.2">
      <c r="A334" s="383" t="s">
        <v>100</v>
      </c>
      <c r="B334" s="400"/>
      <c r="C334" s="36" t="s">
        <v>355</v>
      </c>
      <c r="D334" s="168" t="s">
        <v>603</v>
      </c>
      <c r="E334" s="36"/>
      <c r="F334" s="177"/>
      <c r="G334" s="177"/>
      <c r="H334" s="177"/>
      <c r="I334" s="177"/>
      <c r="J334" s="133" t="str">
        <f t="shared" si="51"/>
        <v xml:space="preserve"> </v>
      </c>
      <c r="K334" s="177"/>
      <c r="L334" s="177"/>
      <c r="M334" s="177"/>
      <c r="N334" s="177"/>
      <c r="O334" s="177"/>
      <c r="P334" s="177"/>
    </row>
    <row r="335" spans="1:16" ht="15" hidden="1" customHeight="1" x14ac:dyDescent="0.2">
      <c r="A335" s="383" t="s">
        <v>101</v>
      </c>
      <c r="B335" s="400"/>
      <c r="C335" s="36" t="s">
        <v>604</v>
      </c>
      <c r="D335" s="168" t="s">
        <v>603</v>
      </c>
      <c r="E335" s="36"/>
      <c r="F335" s="177"/>
      <c r="G335" s="177"/>
      <c r="H335" s="177"/>
      <c r="I335" s="177"/>
      <c r="J335" s="133" t="str">
        <f t="shared" si="51"/>
        <v xml:space="preserve"> </v>
      </c>
      <c r="K335" s="177"/>
      <c r="L335" s="177"/>
      <c r="M335" s="177"/>
      <c r="N335" s="177"/>
      <c r="O335" s="177"/>
      <c r="P335" s="177"/>
    </row>
    <row r="336" spans="1:16" ht="15" hidden="1" customHeight="1" x14ac:dyDescent="0.2">
      <c r="A336" s="383" t="s">
        <v>102</v>
      </c>
      <c r="B336" s="400"/>
      <c r="C336" s="35" t="s">
        <v>605</v>
      </c>
      <c r="D336" s="168" t="s">
        <v>606</v>
      </c>
      <c r="E336" s="35"/>
      <c r="F336" s="177"/>
      <c r="G336" s="177"/>
      <c r="H336" s="177"/>
      <c r="I336" s="177"/>
      <c r="J336" s="133" t="str">
        <f t="shared" si="51"/>
        <v xml:space="preserve"> </v>
      </c>
      <c r="K336" s="177"/>
      <c r="L336" s="177"/>
      <c r="M336" s="177"/>
      <c r="N336" s="177"/>
      <c r="O336" s="177"/>
      <c r="P336" s="177"/>
    </row>
    <row r="337" spans="1:16" ht="15" hidden="1" customHeight="1" x14ac:dyDescent="0.2">
      <c r="A337" s="383" t="s">
        <v>103</v>
      </c>
      <c r="B337" s="400"/>
      <c r="C337" s="36" t="s">
        <v>607</v>
      </c>
      <c r="D337" s="168" t="s">
        <v>606</v>
      </c>
      <c r="E337" s="36"/>
      <c r="F337" s="177"/>
      <c r="G337" s="177"/>
      <c r="H337" s="177"/>
      <c r="I337" s="177"/>
      <c r="J337" s="133" t="str">
        <f t="shared" si="51"/>
        <v xml:space="preserve"> </v>
      </c>
      <c r="K337" s="177"/>
      <c r="L337" s="177"/>
      <c r="M337" s="177"/>
      <c r="N337" s="177"/>
      <c r="O337" s="177"/>
      <c r="P337" s="177"/>
    </row>
    <row r="338" spans="1:16" ht="25.5" hidden="1" customHeight="1" x14ac:dyDescent="0.2">
      <c r="A338" s="383" t="s">
        <v>104</v>
      </c>
      <c r="B338" s="400"/>
      <c r="C338" s="36" t="s">
        <v>608</v>
      </c>
      <c r="D338" s="168" t="s">
        <v>606</v>
      </c>
      <c r="E338" s="36"/>
      <c r="F338" s="177"/>
      <c r="G338" s="177"/>
      <c r="H338" s="177"/>
      <c r="I338" s="177"/>
      <c r="J338" s="133" t="str">
        <f t="shared" si="51"/>
        <v xml:space="preserve"> </v>
      </c>
      <c r="K338" s="177"/>
      <c r="L338" s="177"/>
      <c r="M338" s="177"/>
      <c r="N338" s="177"/>
      <c r="O338" s="177"/>
      <c r="P338" s="177"/>
    </row>
    <row r="339" spans="1:16" ht="15" hidden="1" customHeight="1" x14ac:dyDescent="0.2">
      <c r="A339" s="383" t="s">
        <v>107</v>
      </c>
      <c r="B339" s="400"/>
      <c r="C339" s="36" t="s">
        <v>609</v>
      </c>
      <c r="D339" s="168" t="s">
        <v>606</v>
      </c>
      <c r="E339" s="36"/>
      <c r="F339" s="177"/>
      <c r="G339" s="177"/>
      <c r="H339" s="177"/>
      <c r="I339" s="177"/>
      <c r="J339" s="133" t="str">
        <f t="shared" si="51"/>
        <v xml:space="preserve"> </v>
      </c>
      <c r="K339" s="177"/>
      <c r="L339" s="177"/>
      <c r="M339" s="177"/>
      <c r="N339" s="177"/>
      <c r="O339" s="177"/>
      <c r="P339" s="177"/>
    </row>
    <row r="340" spans="1:16" ht="15" hidden="1" customHeight="1" x14ac:dyDescent="0.2">
      <c r="A340" s="383" t="s">
        <v>108</v>
      </c>
      <c r="B340" s="400"/>
      <c r="C340" s="35" t="s">
        <v>610</v>
      </c>
      <c r="D340" s="168" t="s">
        <v>611</v>
      </c>
      <c r="E340" s="35"/>
      <c r="F340" s="177"/>
      <c r="G340" s="177"/>
      <c r="H340" s="177"/>
      <c r="I340" s="177"/>
      <c r="J340" s="133" t="str">
        <f t="shared" si="51"/>
        <v xml:space="preserve"> </v>
      </c>
      <c r="K340" s="177"/>
      <c r="L340" s="177"/>
      <c r="M340" s="177"/>
      <c r="N340" s="177"/>
      <c r="O340" s="177"/>
      <c r="P340" s="177"/>
    </row>
    <row r="341" spans="1:16" ht="25.5" hidden="1" customHeight="1" x14ac:dyDescent="0.2">
      <c r="A341" s="384" t="s">
        <v>109</v>
      </c>
      <c r="B341" s="402"/>
      <c r="C341" s="37" t="s">
        <v>612</v>
      </c>
      <c r="D341" s="115" t="s">
        <v>613</v>
      </c>
      <c r="E341" s="37"/>
      <c r="F341" s="177">
        <f t="shared" ref="F341:H341" si="52">F331+F332+F333+F336+F340</f>
        <v>0</v>
      </c>
      <c r="G341" s="177">
        <f t="shared" si="52"/>
        <v>0</v>
      </c>
      <c r="H341" s="177">
        <f t="shared" si="52"/>
        <v>0</v>
      </c>
      <c r="I341" s="177"/>
      <c r="J341" s="177" t="e">
        <f t="shared" ref="J341:M341" si="53">J331+J332+J333+J336+J340</f>
        <v>#VALUE!</v>
      </c>
      <c r="K341" s="177"/>
      <c r="L341" s="177">
        <f t="shared" si="53"/>
        <v>0</v>
      </c>
      <c r="M341" s="177">
        <f t="shared" si="53"/>
        <v>0</v>
      </c>
      <c r="N341" s="177"/>
      <c r="O341" s="177"/>
      <c r="P341" s="177"/>
    </row>
    <row r="342" spans="1:16" ht="15" hidden="1" customHeight="1" x14ac:dyDescent="0.2">
      <c r="A342" s="384" t="s">
        <v>110</v>
      </c>
      <c r="B342" s="402"/>
      <c r="C342" s="37" t="s">
        <v>614</v>
      </c>
      <c r="D342" s="115" t="s">
        <v>615</v>
      </c>
      <c r="E342" s="3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</row>
    <row r="343" spans="1:16" ht="15" hidden="1" customHeight="1" x14ac:dyDescent="0.2">
      <c r="A343" s="383" t="s">
        <v>111</v>
      </c>
      <c r="B343" s="400"/>
      <c r="C343" s="39" t="s">
        <v>616</v>
      </c>
      <c r="D343" s="168" t="s">
        <v>617</v>
      </c>
      <c r="E343" s="39"/>
      <c r="F343" s="177"/>
      <c r="G343" s="177"/>
      <c r="H343" s="177"/>
      <c r="I343" s="177"/>
      <c r="J343" s="133" t="str">
        <f t="shared" si="51"/>
        <v xml:space="preserve"> </v>
      </c>
      <c r="K343" s="177"/>
      <c r="L343" s="177"/>
      <c r="M343" s="177"/>
      <c r="N343" s="177"/>
      <c r="O343" s="177"/>
      <c r="P343" s="177"/>
    </row>
    <row r="344" spans="1:16" ht="15" hidden="1" customHeight="1" x14ac:dyDescent="0.2">
      <c r="A344" s="385" t="s">
        <v>112</v>
      </c>
      <c r="B344" s="424"/>
      <c r="C344" s="39" t="s">
        <v>618</v>
      </c>
      <c r="D344" s="169" t="s">
        <v>619</v>
      </c>
      <c r="E344" s="39"/>
      <c r="F344" s="177"/>
      <c r="G344" s="177"/>
      <c r="H344" s="177"/>
      <c r="I344" s="177"/>
      <c r="J344" s="133" t="str">
        <f t="shared" si="51"/>
        <v xml:space="preserve"> </v>
      </c>
      <c r="K344" s="177"/>
      <c r="L344" s="177"/>
      <c r="M344" s="177"/>
      <c r="N344" s="177"/>
      <c r="O344" s="177"/>
      <c r="P344" s="177"/>
    </row>
    <row r="345" spans="1:16" ht="15" hidden="1" customHeight="1" x14ac:dyDescent="0.2">
      <c r="A345" s="383" t="s">
        <v>113</v>
      </c>
      <c r="B345" s="400"/>
      <c r="C345" s="39" t="s">
        <v>620</v>
      </c>
      <c r="D345" s="168" t="s">
        <v>619</v>
      </c>
      <c r="E345" s="39"/>
      <c r="F345" s="177"/>
      <c r="G345" s="177"/>
      <c r="H345" s="177"/>
      <c r="I345" s="177"/>
      <c r="J345" s="133" t="str">
        <f t="shared" si="51"/>
        <v xml:space="preserve"> </v>
      </c>
      <c r="K345" s="177"/>
      <c r="L345" s="177"/>
      <c r="M345" s="177"/>
      <c r="N345" s="177"/>
      <c r="O345" s="177"/>
      <c r="P345" s="177"/>
    </row>
    <row r="346" spans="1:16" ht="15" hidden="1" customHeight="1" x14ac:dyDescent="0.2">
      <c r="A346" s="383" t="s">
        <v>114</v>
      </c>
      <c r="B346" s="400"/>
      <c r="C346" s="39" t="s">
        <v>621</v>
      </c>
      <c r="D346" s="168" t="s">
        <v>619</v>
      </c>
      <c r="E346" s="39"/>
      <c r="F346" s="177"/>
      <c r="G346" s="177"/>
      <c r="H346" s="177"/>
      <c r="I346" s="177"/>
      <c r="J346" s="133" t="str">
        <f t="shared" si="51"/>
        <v xml:space="preserve"> </v>
      </c>
      <c r="K346" s="177"/>
      <c r="L346" s="177"/>
      <c r="M346" s="177"/>
      <c r="N346" s="177"/>
      <c r="O346" s="177"/>
      <c r="P346" s="177"/>
    </row>
    <row r="347" spans="1:16" ht="15" hidden="1" customHeight="1" x14ac:dyDescent="0.2">
      <c r="A347" s="383" t="s">
        <v>115</v>
      </c>
      <c r="B347" s="400"/>
      <c r="C347" s="39" t="s">
        <v>622</v>
      </c>
      <c r="D347" s="168" t="s">
        <v>619</v>
      </c>
      <c r="E347" s="39"/>
      <c r="F347" s="177"/>
      <c r="G347" s="177"/>
      <c r="H347" s="177"/>
      <c r="I347" s="177"/>
      <c r="J347" s="133" t="str">
        <f t="shared" si="51"/>
        <v xml:space="preserve"> </v>
      </c>
      <c r="K347" s="177"/>
      <c r="L347" s="177"/>
      <c r="M347" s="177"/>
      <c r="N347" s="177"/>
      <c r="O347" s="177"/>
      <c r="P347" s="177"/>
    </row>
    <row r="348" spans="1:16" ht="15" hidden="1" customHeight="1" x14ac:dyDescent="0.2">
      <c r="A348" s="383" t="s">
        <v>116</v>
      </c>
      <c r="B348" s="400"/>
      <c r="C348" s="39" t="s">
        <v>623</v>
      </c>
      <c r="D348" s="168" t="s">
        <v>619</v>
      </c>
      <c r="E348" s="39"/>
      <c r="F348" s="177"/>
      <c r="G348" s="177"/>
      <c r="H348" s="177"/>
      <c r="I348" s="177"/>
      <c r="J348" s="133" t="str">
        <f t="shared" si="51"/>
        <v xml:space="preserve"> </v>
      </c>
      <c r="K348" s="177"/>
      <c r="L348" s="177"/>
      <c r="M348" s="177"/>
      <c r="N348" s="177"/>
      <c r="O348" s="177"/>
      <c r="P348" s="177"/>
    </row>
    <row r="349" spans="1:16" ht="25.5" hidden="1" customHeight="1" x14ac:dyDescent="0.2">
      <c r="A349" s="383" t="s">
        <v>117</v>
      </c>
      <c r="B349" s="400"/>
      <c r="C349" s="39" t="s">
        <v>624</v>
      </c>
      <c r="D349" s="168" t="s">
        <v>619</v>
      </c>
      <c r="E349" s="39"/>
      <c r="F349" s="177"/>
      <c r="G349" s="177"/>
      <c r="H349" s="177"/>
      <c r="I349" s="177"/>
      <c r="J349" s="133" t="str">
        <f t="shared" si="51"/>
        <v xml:space="preserve"> </v>
      </c>
      <c r="K349" s="177"/>
      <c r="L349" s="177"/>
      <c r="M349" s="177"/>
      <c r="N349" s="177"/>
      <c r="O349" s="177"/>
      <c r="P349" s="177"/>
    </row>
    <row r="350" spans="1:16" ht="15" hidden="1" customHeight="1" x14ac:dyDescent="0.2">
      <c r="A350" s="383" t="s">
        <v>120</v>
      </c>
      <c r="B350" s="400"/>
      <c r="C350" s="39" t="s">
        <v>625</v>
      </c>
      <c r="D350" s="168" t="s">
        <v>619</v>
      </c>
      <c r="E350" s="39"/>
      <c r="F350" s="177"/>
      <c r="G350" s="177"/>
      <c r="H350" s="177"/>
      <c r="I350" s="177"/>
      <c r="J350" s="133" t="str">
        <f t="shared" si="51"/>
        <v xml:space="preserve"> </v>
      </c>
      <c r="K350" s="177"/>
      <c r="L350" s="177"/>
      <c r="M350" s="177"/>
      <c r="N350" s="177"/>
      <c r="O350" s="177"/>
      <c r="P350" s="177"/>
    </row>
    <row r="351" spans="1:16" ht="15" hidden="1" customHeight="1" x14ac:dyDescent="0.2">
      <c r="A351" s="383" t="s">
        <v>121</v>
      </c>
      <c r="B351" s="400"/>
      <c r="C351" s="39" t="s">
        <v>626</v>
      </c>
      <c r="D351" s="168" t="s">
        <v>619</v>
      </c>
      <c r="E351" s="39"/>
      <c r="F351" s="177"/>
      <c r="G351" s="177"/>
      <c r="H351" s="177"/>
      <c r="I351" s="177"/>
      <c r="J351" s="133" t="str">
        <f t="shared" si="51"/>
        <v xml:space="preserve"> </v>
      </c>
      <c r="K351" s="177"/>
      <c r="L351" s="177"/>
      <c r="M351" s="177"/>
      <c r="N351" s="177"/>
      <c r="O351" s="177"/>
      <c r="P351" s="177"/>
    </row>
    <row r="352" spans="1:16" ht="15" hidden="1" customHeight="1" x14ac:dyDescent="0.2">
      <c r="A352" s="383" t="s">
        <v>122</v>
      </c>
      <c r="B352" s="400"/>
      <c r="C352" s="39" t="s">
        <v>627</v>
      </c>
      <c r="D352" s="168" t="s">
        <v>619</v>
      </c>
      <c r="E352" s="39"/>
      <c r="F352" s="177"/>
      <c r="G352" s="177"/>
      <c r="H352" s="177"/>
      <c r="I352" s="177"/>
      <c r="J352" s="133" t="str">
        <f t="shared" si="51"/>
        <v xml:space="preserve"> </v>
      </c>
      <c r="K352" s="177"/>
      <c r="L352" s="177"/>
      <c r="M352" s="177"/>
      <c r="N352" s="177"/>
      <c r="O352" s="177"/>
      <c r="P352" s="177"/>
    </row>
    <row r="353" spans="1:16" ht="15" hidden="1" customHeight="1" x14ac:dyDescent="0.2">
      <c r="A353" s="383" t="s">
        <v>123</v>
      </c>
      <c r="B353" s="400"/>
      <c r="C353" s="39" t="s">
        <v>628</v>
      </c>
      <c r="D353" s="168" t="s">
        <v>619</v>
      </c>
      <c r="E353" s="39"/>
      <c r="F353" s="177"/>
      <c r="G353" s="177"/>
      <c r="H353" s="177"/>
      <c r="I353" s="177"/>
      <c r="J353" s="133" t="str">
        <f t="shared" si="51"/>
        <v xml:space="preserve"> </v>
      </c>
      <c r="K353" s="177"/>
      <c r="L353" s="177"/>
      <c r="M353" s="177"/>
      <c r="N353" s="177"/>
      <c r="O353" s="177"/>
      <c r="P353" s="177"/>
    </row>
    <row r="354" spans="1:16" ht="25.5" hidden="1" customHeight="1" x14ac:dyDescent="0.2">
      <c r="A354" s="383" t="s">
        <v>124</v>
      </c>
      <c r="B354" s="400"/>
      <c r="C354" s="39" t="s">
        <v>629</v>
      </c>
      <c r="D354" s="168" t="s">
        <v>619</v>
      </c>
      <c r="E354" s="39"/>
      <c r="F354" s="177"/>
      <c r="G354" s="177"/>
      <c r="H354" s="177"/>
      <c r="I354" s="177"/>
      <c r="J354" s="133" t="str">
        <f t="shared" si="51"/>
        <v xml:space="preserve"> </v>
      </c>
      <c r="K354" s="177"/>
      <c r="L354" s="177"/>
      <c r="M354" s="177"/>
      <c r="N354" s="177"/>
      <c r="O354" s="177"/>
      <c r="P354" s="177"/>
    </row>
    <row r="355" spans="1:16" ht="25.5" hidden="1" customHeight="1" x14ac:dyDescent="0.2">
      <c r="A355" s="383" t="s">
        <v>125</v>
      </c>
      <c r="B355" s="400"/>
      <c r="C355" s="39" t="s">
        <v>630</v>
      </c>
      <c r="D355" s="168" t="s">
        <v>619</v>
      </c>
      <c r="E355" s="39"/>
      <c r="F355" s="177"/>
      <c r="G355" s="177"/>
      <c r="H355" s="177"/>
      <c r="I355" s="177"/>
      <c r="J355" s="133" t="str">
        <f t="shared" si="51"/>
        <v xml:space="preserve"> </v>
      </c>
      <c r="K355" s="177"/>
      <c r="L355" s="177"/>
      <c r="M355" s="177"/>
      <c r="N355" s="177"/>
      <c r="O355" s="177"/>
      <c r="P355" s="177"/>
    </row>
    <row r="356" spans="1:16" ht="25.5" hidden="1" customHeight="1" x14ac:dyDescent="0.2">
      <c r="A356" s="383" t="s">
        <v>126</v>
      </c>
      <c r="B356" s="400"/>
      <c r="C356" s="39" t="s">
        <v>631</v>
      </c>
      <c r="D356" s="168" t="s">
        <v>619</v>
      </c>
      <c r="E356" s="39"/>
      <c r="F356" s="177"/>
      <c r="G356" s="177"/>
      <c r="H356" s="177"/>
      <c r="I356" s="177"/>
      <c r="J356" s="133" t="str">
        <f t="shared" si="51"/>
        <v xml:space="preserve"> </v>
      </c>
      <c r="K356" s="177"/>
      <c r="L356" s="177"/>
      <c r="M356" s="177"/>
      <c r="N356" s="177"/>
      <c r="O356" s="177"/>
      <c r="P356" s="177"/>
    </row>
    <row r="357" spans="1:16" ht="15" hidden="1" customHeight="1" x14ac:dyDescent="0.2">
      <c r="A357" s="383" t="s">
        <v>127</v>
      </c>
      <c r="B357" s="400"/>
      <c r="C357" s="39" t="s">
        <v>632</v>
      </c>
      <c r="D357" s="168" t="s">
        <v>619</v>
      </c>
      <c r="E357" s="39"/>
      <c r="F357" s="177"/>
      <c r="G357" s="177"/>
      <c r="H357" s="177"/>
      <c r="I357" s="177"/>
      <c r="J357" s="133" t="str">
        <f t="shared" si="51"/>
        <v xml:space="preserve"> </v>
      </c>
      <c r="K357" s="177"/>
      <c r="L357" s="177"/>
      <c r="M357" s="177"/>
      <c r="N357" s="177"/>
      <c r="O357" s="177"/>
      <c r="P357" s="177"/>
    </row>
    <row r="358" spans="1:16" ht="25.5" hidden="1" customHeight="1" x14ac:dyDescent="0.2">
      <c r="A358" s="383" t="s">
        <v>128</v>
      </c>
      <c r="B358" s="400"/>
      <c r="C358" s="39" t="s">
        <v>633</v>
      </c>
      <c r="D358" s="168" t="s">
        <v>619</v>
      </c>
      <c r="E358" s="39"/>
      <c r="F358" s="177"/>
      <c r="G358" s="177"/>
      <c r="H358" s="177"/>
      <c r="I358" s="177"/>
      <c r="J358" s="133" t="str">
        <f t="shared" si="51"/>
        <v xml:space="preserve"> </v>
      </c>
      <c r="K358" s="177"/>
      <c r="L358" s="177"/>
      <c r="M358" s="177"/>
      <c r="N358" s="177"/>
      <c r="O358" s="177"/>
      <c r="P358" s="177"/>
    </row>
    <row r="359" spans="1:16" ht="25.5" hidden="1" customHeight="1" x14ac:dyDescent="0.2">
      <c r="A359" s="383" t="s">
        <v>129</v>
      </c>
      <c r="B359" s="400"/>
      <c r="C359" s="39" t="s">
        <v>634</v>
      </c>
      <c r="D359" s="168" t="s">
        <v>619</v>
      </c>
      <c r="E359" s="39"/>
      <c r="F359" s="177"/>
      <c r="G359" s="177"/>
      <c r="H359" s="177"/>
      <c r="I359" s="177"/>
      <c r="J359" s="133" t="str">
        <f t="shared" si="51"/>
        <v xml:space="preserve"> </v>
      </c>
      <c r="K359" s="177"/>
      <c r="L359" s="177"/>
      <c r="M359" s="177"/>
      <c r="N359" s="177"/>
      <c r="O359" s="177"/>
      <c r="P359" s="177"/>
    </row>
    <row r="360" spans="1:16" ht="25.5" hidden="1" customHeight="1" x14ac:dyDescent="0.2">
      <c r="A360" s="383" t="s">
        <v>130</v>
      </c>
      <c r="B360" s="400"/>
      <c r="C360" s="39" t="s">
        <v>635</v>
      </c>
      <c r="D360" s="168" t="s">
        <v>619</v>
      </c>
      <c r="E360" s="39"/>
      <c r="F360" s="177"/>
      <c r="G360" s="177"/>
      <c r="H360" s="177"/>
      <c r="I360" s="177"/>
      <c r="J360" s="133" t="str">
        <f t="shared" si="51"/>
        <v xml:space="preserve"> </v>
      </c>
      <c r="K360" s="177"/>
      <c r="L360" s="177"/>
      <c r="M360" s="177"/>
      <c r="N360" s="177"/>
      <c r="O360" s="177"/>
      <c r="P360" s="177"/>
    </row>
    <row r="361" spans="1:16" ht="15" hidden="1" customHeight="1" x14ac:dyDescent="0.2">
      <c r="A361" s="384" t="s">
        <v>133</v>
      </c>
      <c r="B361" s="402"/>
      <c r="C361" s="42" t="s">
        <v>636</v>
      </c>
      <c r="D361" s="115" t="s">
        <v>637</v>
      </c>
      <c r="E361" s="42"/>
      <c r="F361" s="177"/>
      <c r="G361" s="177"/>
      <c r="H361" s="177"/>
      <c r="I361" s="177"/>
      <c r="J361" s="133" t="str">
        <f t="shared" si="51"/>
        <v xml:space="preserve"> </v>
      </c>
      <c r="K361" s="177"/>
      <c r="L361" s="177"/>
      <c r="M361" s="177"/>
      <c r="N361" s="177"/>
      <c r="O361" s="177"/>
      <c r="P361" s="177"/>
    </row>
    <row r="362" spans="1:16" ht="25.5" hidden="1" customHeight="1" x14ac:dyDescent="0.2">
      <c r="A362" s="383" t="s">
        <v>136</v>
      </c>
      <c r="B362" s="400"/>
      <c r="C362" s="39" t="s">
        <v>638</v>
      </c>
      <c r="D362" s="168" t="s">
        <v>637</v>
      </c>
      <c r="E362" s="39"/>
      <c r="F362" s="177"/>
      <c r="G362" s="177"/>
      <c r="H362" s="177"/>
      <c r="I362" s="177"/>
      <c r="J362" s="133" t="str">
        <f t="shared" si="51"/>
        <v xml:space="preserve"> </v>
      </c>
      <c r="K362" s="177"/>
      <c r="L362" s="177"/>
      <c r="M362" s="177"/>
      <c r="N362" s="177"/>
      <c r="O362" s="177"/>
      <c r="P362" s="177"/>
    </row>
    <row r="363" spans="1:16" ht="15" hidden="1" customHeight="1" x14ac:dyDescent="0.2">
      <c r="A363" s="383" t="s">
        <v>138</v>
      </c>
      <c r="B363" s="400"/>
      <c r="C363" s="39" t="s">
        <v>639</v>
      </c>
      <c r="D363" s="168" t="s">
        <v>637</v>
      </c>
      <c r="E363" s="39"/>
      <c r="F363" s="177"/>
      <c r="G363" s="177"/>
      <c r="H363" s="177"/>
      <c r="I363" s="177"/>
      <c r="J363" s="133" t="str">
        <f t="shared" si="51"/>
        <v xml:space="preserve"> </v>
      </c>
      <c r="K363" s="177"/>
      <c r="L363" s="177"/>
      <c r="M363" s="177"/>
      <c r="N363" s="177"/>
      <c r="O363" s="177"/>
      <c r="P363" s="177"/>
    </row>
    <row r="364" spans="1:16" ht="15" hidden="1" customHeight="1" x14ac:dyDescent="0.2">
      <c r="A364" s="383" t="s">
        <v>140</v>
      </c>
      <c r="B364" s="400"/>
      <c r="C364" s="39" t="s">
        <v>640</v>
      </c>
      <c r="D364" s="168" t="s">
        <v>637</v>
      </c>
      <c r="E364" s="39"/>
      <c r="F364" s="177"/>
      <c r="G364" s="177"/>
      <c r="H364" s="177"/>
      <c r="I364" s="177"/>
      <c r="J364" s="133" t="str">
        <f t="shared" si="51"/>
        <v xml:space="preserve"> </v>
      </c>
      <c r="K364" s="177"/>
      <c r="L364" s="177"/>
      <c r="M364" s="177"/>
      <c r="N364" s="177"/>
      <c r="O364" s="177"/>
      <c r="P364" s="177"/>
    </row>
    <row r="365" spans="1:16" ht="25.5" hidden="1" customHeight="1" x14ac:dyDescent="0.2">
      <c r="A365" s="385" t="s">
        <v>142</v>
      </c>
      <c r="B365" s="424"/>
      <c r="C365" s="39" t="s">
        <v>641</v>
      </c>
      <c r="D365" s="169" t="s">
        <v>642</v>
      </c>
      <c r="E365" s="39"/>
      <c r="F365" s="177"/>
      <c r="G365" s="177"/>
      <c r="H365" s="177"/>
      <c r="I365" s="177"/>
      <c r="J365" s="133" t="str">
        <f t="shared" si="51"/>
        <v xml:space="preserve"> </v>
      </c>
      <c r="K365" s="177"/>
      <c r="L365" s="177"/>
      <c r="M365" s="177"/>
      <c r="N365" s="177"/>
      <c r="O365" s="177"/>
      <c r="P365" s="177"/>
    </row>
    <row r="366" spans="1:16" ht="15" hidden="1" customHeight="1" x14ac:dyDescent="0.2">
      <c r="A366" s="383" t="s">
        <v>145</v>
      </c>
      <c r="B366" s="400"/>
      <c r="C366" s="36" t="s">
        <v>643</v>
      </c>
      <c r="D366" s="168" t="s">
        <v>642</v>
      </c>
      <c r="E366" s="36"/>
      <c r="F366" s="177"/>
      <c r="G366" s="177"/>
      <c r="H366" s="177"/>
      <c r="I366" s="177"/>
      <c r="J366" s="133" t="str">
        <f t="shared" si="51"/>
        <v xml:space="preserve"> </v>
      </c>
      <c r="K366" s="177"/>
      <c r="L366" s="177"/>
      <c r="M366" s="177"/>
      <c r="N366" s="177"/>
      <c r="O366" s="177"/>
      <c r="P366" s="177"/>
    </row>
    <row r="367" spans="1:16" ht="15" hidden="1" customHeight="1" x14ac:dyDescent="0.2">
      <c r="A367" s="383" t="s">
        <v>147</v>
      </c>
      <c r="B367" s="400"/>
      <c r="C367" s="39" t="s">
        <v>644</v>
      </c>
      <c r="D367" s="168" t="s">
        <v>642</v>
      </c>
      <c r="E367" s="39"/>
      <c r="F367" s="177"/>
      <c r="G367" s="177"/>
      <c r="H367" s="177"/>
      <c r="I367" s="177"/>
      <c r="J367" s="133" t="str">
        <f t="shared" si="51"/>
        <v xml:space="preserve"> </v>
      </c>
      <c r="K367" s="177"/>
      <c r="L367" s="177"/>
      <c r="M367" s="177"/>
      <c r="N367" s="177"/>
      <c r="O367" s="177"/>
      <c r="P367" s="177"/>
    </row>
    <row r="368" spans="1:16" ht="15" hidden="1" customHeight="1" x14ac:dyDescent="0.2">
      <c r="A368" s="383" t="s">
        <v>149</v>
      </c>
      <c r="B368" s="400"/>
      <c r="C368" s="39" t="s">
        <v>645</v>
      </c>
      <c r="D368" s="168" t="s">
        <v>642</v>
      </c>
      <c r="E368" s="39"/>
      <c r="F368" s="177"/>
      <c r="G368" s="177"/>
      <c r="H368" s="177"/>
      <c r="I368" s="177"/>
      <c r="J368" s="133" t="str">
        <f t="shared" si="51"/>
        <v xml:space="preserve"> </v>
      </c>
      <c r="K368" s="177"/>
      <c r="L368" s="177"/>
      <c r="M368" s="177"/>
      <c r="N368" s="177"/>
      <c r="O368" s="177"/>
      <c r="P368" s="177"/>
    </row>
    <row r="369" spans="1:16" ht="15" hidden="1" customHeight="1" x14ac:dyDescent="0.2">
      <c r="A369" s="383" t="s">
        <v>151</v>
      </c>
      <c r="B369" s="400"/>
      <c r="C369" s="39" t="s">
        <v>646</v>
      </c>
      <c r="D369" s="168" t="s">
        <v>642</v>
      </c>
      <c r="E369" s="39"/>
      <c r="F369" s="177"/>
      <c r="G369" s="177"/>
      <c r="H369" s="177"/>
      <c r="I369" s="177"/>
      <c r="J369" s="133" t="str">
        <f t="shared" si="51"/>
        <v xml:space="preserve"> </v>
      </c>
      <c r="K369" s="177"/>
      <c r="L369" s="177"/>
      <c r="M369" s="177"/>
      <c r="N369" s="177"/>
      <c r="O369" s="177"/>
      <c r="P369" s="177"/>
    </row>
    <row r="370" spans="1:16" ht="25.5" hidden="1" customHeight="1" x14ac:dyDescent="0.2">
      <c r="A370" s="383" t="s">
        <v>153</v>
      </c>
      <c r="B370" s="400"/>
      <c r="C370" s="39" t="s">
        <v>647</v>
      </c>
      <c r="D370" s="168" t="s">
        <v>642</v>
      </c>
      <c r="E370" s="39"/>
      <c r="F370" s="177"/>
      <c r="G370" s="177"/>
      <c r="H370" s="177"/>
      <c r="I370" s="177"/>
      <c r="J370" s="133" t="str">
        <f t="shared" si="51"/>
        <v xml:space="preserve"> </v>
      </c>
      <c r="K370" s="177"/>
      <c r="L370" s="177"/>
      <c r="M370" s="177"/>
      <c r="N370" s="177"/>
      <c r="O370" s="177"/>
      <c r="P370" s="177"/>
    </row>
    <row r="371" spans="1:16" ht="25.5" hidden="1" customHeight="1" x14ac:dyDescent="0.2">
      <c r="A371" s="383" t="s">
        <v>155</v>
      </c>
      <c r="B371" s="400"/>
      <c r="C371" s="39" t="s">
        <v>648</v>
      </c>
      <c r="D371" s="168" t="s">
        <v>642</v>
      </c>
      <c r="E371" s="39"/>
      <c r="F371" s="177"/>
      <c r="G371" s="177"/>
      <c r="H371" s="177"/>
      <c r="I371" s="177"/>
      <c r="J371" s="133" t="str">
        <f t="shared" si="51"/>
        <v xml:space="preserve"> </v>
      </c>
      <c r="K371" s="177"/>
      <c r="L371" s="177"/>
      <c r="M371" s="177"/>
      <c r="N371" s="177"/>
      <c r="O371" s="177"/>
      <c r="P371" s="177"/>
    </row>
    <row r="372" spans="1:16" ht="15" hidden="1" customHeight="1" x14ac:dyDescent="0.2">
      <c r="A372" s="383" t="s">
        <v>157</v>
      </c>
      <c r="B372" s="400"/>
      <c r="C372" s="39" t="s">
        <v>649</v>
      </c>
      <c r="D372" s="168" t="s">
        <v>642</v>
      </c>
      <c r="E372" s="39"/>
      <c r="F372" s="177"/>
      <c r="G372" s="177"/>
      <c r="H372" s="177"/>
      <c r="I372" s="177"/>
      <c r="J372" s="133" t="str">
        <f t="shared" si="51"/>
        <v xml:space="preserve"> </v>
      </c>
      <c r="K372" s="177"/>
      <c r="L372" s="177"/>
      <c r="M372" s="177"/>
      <c r="N372" s="177"/>
      <c r="O372" s="177"/>
      <c r="P372" s="177"/>
    </row>
    <row r="373" spans="1:16" ht="15" hidden="1" customHeight="1" x14ac:dyDescent="0.2">
      <c r="A373" s="383" t="s">
        <v>159</v>
      </c>
      <c r="B373" s="400"/>
      <c r="C373" s="39" t="s">
        <v>650</v>
      </c>
      <c r="D373" s="168" t="s">
        <v>642</v>
      </c>
      <c r="E373" s="39"/>
      <c r="F373" s="177"/>
      <c r="G373" s="177"/>
      <c r="H373" s="177"/>
      <c r="I373" s="177"/>
      <c r="J373" s="133" t="str">
        <f t="shared" si="51"/>
        <v xml:space="preserve"> </v>
      </c>
      <c r="K373" s="177"/>
      <c r="L373" s="177"/>
      <c r="M373" s="177"/>
      <c r="N373" s="177"/>
      <c r="O373" s="177"/>
      <c r="P373" s="177"/>
    </row>
    <row r="374" spans="1:16" ht="25.5" hidden="1" customHeight="1" x14ac:dyDescent="0.2">
      <c r="A374" s="383" t="s">
        <v>161</v>
      </c>
      <c r="B374" s="400"/>
      <c r="C374" s="39" t="s">
        <v>651</v>
      </c>
      <c r="D374" s="168" t="s">
        <v>642</v>
      </c>
      <c r="E374" s="39"/>
      <c r="F374" s="177"/>
      <c r="G374" s="177"/>
      <c r="H374" s="177"/>
      <c r="I374" s="177"/>
      <c r="J374" s="133" t="str">
        <f t="shared" ref="J374:J437" si="54">IF(H374=0," ",I374/H374)</f>
        <v xml:space="preserve"> </v>
      </c>
      <c r="K374" s="177"/>
      <c r="L374" s="177"/>
      <c r="M374" s="177"/>
      <c r="N374" s="177"/>
      <c r="O374" s="177"/>
      <c r="P374" s="177"/>
    </row>
    <row r="375" spans="1:16" ht="25.5" hidden="1" customHeight="1" x14ac:dyDescent="0.2">
      <c r="A375" s="385" t="s">
        <v>164</v>
      </c>
      <c r="B375" s="424"/>
      <c r="C375" s="39" t="s">
        <v>652</v>
      </c>
      <c r="D375" s="169" t="s">
        <v>653</v>
      </c>
      <c r="E375" s="39"/>
      <c r="F375" s="177"/>
      <c r="G375" s="177"/>
      <c r="H375" s="177"/>
      <c r="I375" s="177"/>
      <c r="J375" s="133" t="str">
        <f t="shared" si="54"/>
        <v xml:space="preserve"> </v>
      </c>
      <c r="K375" s="177"/>
      <c r="L375" s="177"/>
      <c r="M375" s="177"/>
      <c r="N375" s="177"/>
      <c r="O375" s="177"/>
      <c r="P375" s="177"/>
    </row>
    <row r="376" spans="1:16" ht="51" hidden="1" customHeight="1" x14ac:dyDescent="0.2">
      <c r="A376" s="383" t="s">
        <v>167</v>
      </c>
      <c r="B376" s="400"/>
      <c r="C376" s="39" t="s">
        <v>654</v>
      </c>
      <c r="D376" s="168" t="s">
        <v>653</v>
      </c>
      <c r="E376" s="39"/>
      <c r="F376" s="177"/>
      <c r="G376" s="177"/>
      <c r="H376" s="177"/>
      <c r="I376" s="177"/>
      <c r="J376" s="133" t="str">
        <f t="shared" si="54"/>
        <v xml:space="preserve"> </v>
      </c>
      <c r="K376" s="177"/>
      <c r="L376" s="177"/>
      <c r="M376" s="177"/>
      <c r="N376" s="177"/>
      <c r="O376" s="177"/>
      <c r="P376" s="177"/>
    </row>
    <row r="377" spans="1:16" ht="25.5" hidden="1" customHeight="1" x14ac:dyDescent="0.2">
      <c r="A377" s="383" t="s">
        <v>169</v>
      </c>
      <c r="B377" s="400"/>
      <c r="C377" s="39" t="s">
        <v>655</v>
      </c>
      <c r="D377" s="168" t="s">
        <v>653</v>
      </c>
      <c r="E377" s="39"/>
      <c r="F377" s="177"/>
      <c r="G377" s="177"/>
      <c r="H377" s="177"/>
      <c r="I377" s="177"/>
      <c r="J377" s="133" t="str">
        <f t="shared" si="54"/>
        <v xml:space="preserve"> </v>
      </c>
      <c r="K377" s="177"/>
      <c r="L377" s="177"/>
      <c r="M377" s="177"/>
      <c r="N377" s="177"/>
      <c r="O377" s="177"/>
      <c r="P377" s="177"/>
    </row>
    <row r="378" spans="1:16" ht="25.5" hidden="1" customHeight="1" x14ac:dyDescent="0.2">
      <c r="A378" s="383" t="s">
        <v>171</v>
      </c>
      <c r="B378" s="400"/>
      <c r="C378" s="39" t="s">
        <v>656</v>
      </c>
      <c r="D378" s="168" t="s">
        <v>653</v>
      </c>
      <c r="E378" s="39"/>
      <c r="F378" s="177"/>
      <c r="G378" s="177"/>
      <c r="H378" s="177"/>
      <c r="I378" s="177"/>
      <c r="J378" s="133" t="str">
        <f t="shared" si="54"/>
        <v xml:space="preserve"> </v>
      </c>
      <c r="K378" s="177"/>
      <c r="L378" s="177"/>
      <c r="M378" s="177"/>
      <c r="N378" s="177"/>
      <c r="O378" s="177"/>
      <c r="P378" s="177"/>
    </row>
    <row r="379" spans="1:16" ht="15" hidden="1" customHeight="1" x14ac:dyDescent="0.2">
      <c r="A379" s="383" t="s">
        <v>173</v>
      </c>
      <c r="B379" s="400"/>
      <c r="C379" s="39" t="s">
        <v>657</v>
      </c>
      <c r="D379" s="168" t="s">
        <v>653</v>
      </c>
      <c r="E379" s="39"/>
      <c r="F379" s="177"/>
      <c r="G379" s="177"/>
      <c r="H379" s="177"/>
      <c r="I379" s="177"/>
      <c r="J379" s="133" t="str">
        <f t="shared" si="54"/>
        <v xml:space="preserve"> </v>
      </c>
      <c r="K379" s="177"/>
      <c r="L379" s="177"/>
      <c r="M379" s="177"/>
      <c r="N379" s="177"/>
      <c r="O379" s="177"/>
      <c r="P379" s="177"/>
    </row>
    <row r="380" spans="1:16" ht="15" hidden="1" customHeight="1" x14ac:dyDescent="0.2">
      <c r="A380" s="383" t="s">
        <v>175</v>
      </c>
      <c r="B380" s="400"/>
      <c r="C380" s="39" t="s">
        <v>658</v>
      </c>
      <c r="D380" s="168" t="s">
        <v>653</v>
      </c>
      <c r="E380" s="39"/>
      <c r="F380" s="177"/>
      <c r="G380" s="177"/>
      <c r="H380" s="177"/>
      <c r="I380" s="177"/>
      <c r="J380" s="133" t="str">
        <f t="shared" si="54"/>
        <v xml:space="preserve"> </v>
      </c>
      <c r="K380" s="177"/>
      <c r="L380" s="177"/>
      <c r="M380" s="177"/>
      <c r="N380" s="177"/>
      <c r="O380" s="177"/>
      <c r="P380" s="177"/>
    </row>
    <row r="381" spans="1:16" ht="25.5" hidden="1" customHeight="1" x14ac:dyDescent="0.2">
      <c r="A381" s="383" t="s">
        <v>177</v>
      </c>
      <c r="B381" s="400"/>
      <c r="C381" s="39" t="s">
        <v>659</v>
      </c>
      <c r="D381" s="168" t="s">
        <v>653</v>
      </c>
      <c r="E381" s="39"/>
      <c r="F381" s="177"/>
      <c r="G381" s="177"/>
      <c r="H381" s="177"/>
      <c r="I381" s="177"/>
      <c r="J381" s="133" t="str">
        <f t="shared" si="54"/>
        <v xml:space="preserve"> </v>
      </c>
      <c r="K381" s="177"/>
      <c r="L381" s="177"/>
      <c r="M381" s="177"/>
      <c r="N381" s="177"/>
      <c r="O381" s="177"/>
      <c r="P381" s="177"/>
    </row>
    <row r="382" spans="1:16" ht="15" hidden="1" customHeight="1" x14ac:dyDescent="0.2">
      <c r="A382" s="383" t="s">
        <v>179</v>
      </c>
      <c r="B382" s="400"/>
      <c r="C382" s="39" t="s">
        <v>660</v>
      </c>
      <c r="D382" s="168" t="s">
        <v>653</v>
      </c>
      <c r="E382" s="39"/>
      <c r="F382" s="177"/>
      <c r="G382" s="177"/>
      <c r="H382" s="177"/>
      <c r="I382" s="177"/>
      <c r="J382" s="133" t="str">
        <f t="shared" si="54"/>
        <v xml:space="preserve"> </v>
      </c>
      <c r="K382" s="177"/>
      <c r="L382" s="177"/>
      <c r="M382" s="177"/>
      <c r="N382" s="177"/>
      <c r="O382" s="177"/>
      <c r="P382" s="177"/>
    </row>
    <row r="383" spans="1:16" ht="25.5" hidden="1" customHeight="1" x14ac:dyDescent="0.2">
      <c r="A383" s="383" t="s">
        <v>182</v>
      </c>
      <c r="B383" s="400"/>
      <c r="C383" s="39" t="s">
        <v>661</v>
      </c>
      <c r="D383" s="168" t="s">
        <v>653</v>
      </c>
      <c r="E383" s="39"/>
      <c r="F383" s="177"/>
      <c r="G383" s="177"/>
      <c r="H383" s="177"/>
      <c r="I383" s="177"/>
      <c r="J383" s="133" t="str">
        <f t="shared" si="54"/>
        <v xml:space="preserve"> </v>
      </c>
      <c r="K383" s="177"/>
      <c r="L383" s="177"/>
      <c r="M383" s="177"/>
      <c r="N383" s="177"/>
      <c r="O383" s="177"/>
      <c r="P383" s="177"/>
    </row>
    <row r="384" spans="1:16" ht="15" hidden="1" customHeight="1" x14ac:dyDescent="0.2">
      <c r="A384" s="383" t="s">
        <v>184</v>
      </c>
      <c r="B384" s="400"/>
      <c r="C384" s="39" t="s">
        <v>662</v>
      </c>
      <c r="D384" s="168" t="s">
        <v>653</v>
      </c>
      <c r="E384" s="39"/>
      <c r="F384" s="177"/>
      <c r="G384" s="177"/>
      <c r="H384" s="177"/>
      <c r="I384" s="177"/>
      <c r="J384" s="133" t="str">
        <f t="shared" si="54"/>
        <v xml:space="preserve"> </v>
      </c>
      <c r="K384" s="177"/>
      <c r="L384" s="177"/>
      <c r="M384" s="177"/>
      <c r="N384" s="177"/>
      <c r="O384" s="177"/>
      <c r="P384" s="177"/>
    </row>
    <row r="385" spans="1:16" ht="15" hidden="1" customHeight="1" x14ac:dyDescent="0.2">
      <c r="A385" s="385" t="s">
        <v>186</v>
      </c>
      <c r="B385" s="424"/>
      <c r="C385" s="39" t="s">
        <v>663</v>
      </c>
      <c r="D385" s="169" t="s">
        <v>664</v>
      </c>
      <c r="E385" s="39"/>
      <c r="F385" s="177"/>
      <c r="G385" s="177"/>
      <c r="H385" s="177"/>
      <c r="I385" s="177"/>
      <c r="J385" s="133" t="str">
        <f t="shared" si="54"/>
        <v xml:space="preserve"> </v>
      </c>
      <c r="K385" s="177"/>
      <c r="L385" s="177"/>
      <c r="M385" s="177"/>
      <c r="N385" s="177"/>
      <c r="O385" s="177"/>
      <c r="P385" s="177"/>
    </row>
    <row r="386" spans="1:16" ht="15" hidden="1" customHeight="1" x14ac:dyDescent="0.2">
      <c r="A386" s="383" t="s">
        <v>188</v>
      </c>
      <c r="B386" s="400"/>
      <c r="C386" s="39" t="s">
        <v>665</v>
      </c>
      <c r="D386" s="168" t="s">
        <v>664</v>
      </c>
      <c r="E386" s="39"/>
      <c r="F386" s="177"/>
      <c r="G386" s="177"/>
      <c r="H386" s="177"/>
      <c r="I386" s="177"/>
      <c r="J386" s="133" t="str">
        <f t="shared" si="54"/>
        <v xml:space="preserve"> </v>
      </c>
      <c r="K386" s="177"/>
      <c r="L386" s="177"/>
      <c r="M386" s="177"/>
      <c r="N386" s="177"/>
      <c r="O386" s="177"/>
      <c r="P386" s="177"/>
    </row>
    <row r="387" spans="1:16" ht="15" hidden="1" customHeight="1" x14ac:dyDescent="0.2">
      <c r="A387" s="383" t="s">
        <v>190</v>
      </c>
      <c r="B387" s="400"/>
      <c r="C387" s="39" t="s">
        <v>666</v>
      </c>
      <c r="D387" s="168" t="s">
        <v>664</v>
      </c>
      <c r="E387" s="39"/>
      <c r="F387" s="177"/>
      <c r="G387" s="177"/>
      <c r="H387" s="177"/>
      <c r="I387" s="177"/>
      <c r="J387" s="133" t="str">
        <f t="shared" si="54"/>
        <v xml:space="preserve"> </v>
      </c>
      <c r="K387" s="177"/>
      <c r="L387" s="177"/>
      <c r="M387" s="177"/>
      <c r="N387" s="177"/>
      <c r="O387" s="177"/>
      <c r="P387" s="177"/>
    </row>
    <row r="388" spans="1:16" ht="25.5" hidden="1" customHeight="1" x14ac:dyDescent="0.2">
      <c r="A388" s="383" t="s">
        <v>192</v>
      </c>
      <c r="B388" s="400"/>
      <c r="C388" s="39" t="s">
        <v>667</v>
      </c>
      <c r="D388" s="168" t="s">
        <v>664</v>
      </c>
      <c r="E388" s="39"/>
      <c r="F388" s="177"/>
      <c r="G388" s="177"/>
      <c r="H388" s="177"/>
      <c r="I388" s="177"/>
      <c r="J388" s="133" t="str">
        <f t="shared" si="54"/>
        <v xml:space="preserve"> </v>
      </c>
      <c r="K388" s="177"/>
      <c r="L388" s="177"/>
      <c r="M388" s="177"/>
      <c r="N388" s="177"/>
      <c r="O388" s="177"/>
      <c r="P388" s="177"/>
    </row>
    <row r="389" spans="1:16" ht="25.5" hidden="1" customHeight="1" x14ac:dyDescent="0.2">
      <c r="A389" s="383" t="s">
        <v>194</v>
      </c>
      <c r="B389" s="400"/>
      <c r="C389" s="39" t="s">
        <v>668</v>
      </c>
      <c r="D389" s="168" t="s">
        <v>664</v>
      </c>
      <c r="E389" s="39"/>
      <c r="F389" s="177"/>
      <c r="G389" s="177"/>
      <c r="H389" s="177"/>
      <c r="I389" s="177"/>
      <c r="J389" s="133" t="str">
        <f t="shared" si="54"/>
        <v xml:space="preserve"> </v>
      </c>
      <c r="K389" s="177"/>
      <c r="L389" s="177"/>
      <c r="M389" s="177"/>
      <c r="N389" s="177"/>
      <c r="O389" s="177"/>
      <c r="P389" s="177"/>
    </row>
    <row r="390" spans="1:16" ht="25.5" hidden="1" customHeight="1" x14ac:dyDescent="0.2">
      <c r="A390" s="383" t="s">
        <v>197</v>
      </c>
      <c r="B390" s="400"/>
      <c r="C390" s="39" t="s">
        <v>669</v>
      </c>
      <c r="D390" s="168" t="s">
        <v>664</v>
      </c>
      <c r="E390" s="39"/>
      <c r="F390" s="177"/>
      <c r="G390" s="177"/>
      <c r="H390" s="177"/>
      <c r="I390" s="177"/>
      <c r="J390" s="133" t="str">
        <f t="shared" si="54"/>
        <v xml:space="preserve"> </v>
      </c>
      <c r="K390" s="177"/>
      <c r="L390" s="177"/>
      <c r="M390" s="177"/>
      <c r="N390" s="177"/>
      <c r="O390" s="177"/>
      <c r="P390" s="177"/>
    </row>
    <row r="391" spans="1:16" ht="38.25" hidden="1" customHeight="1" x14ac:dyDescent="0.2">
      <c r="A391" s="383" t="s">
        <v>199</v>
      </c>
      <c r="B391" s="400"/>
      <c r="C391" s="39" t="s">
        <v>670</v>
      </c>
      <c r="D391" s="168" t="s">
        <v>664</v>
      </c>
      <c r="E391" s="39"/>
      <c r="F391" s="177"/>
      <c r="G391" s="177"/>
      <c r="H391" s="177"/>
      <c r="I391" s="177"/>
      <c r="J391" s="133" t="str">
        <f t="shared" si="54"/>
        <v xml:space="preserve"> </v>
      </c>
      <c r="K391" s="177"/>
      <c r="L391" s="177"/>
      <c r="M391" s="177"/>
      <c r="N391" s="177"/>
      <c r="O391" s="177"/>
      <c r="P391" s="177"/>
    </row>
    <row r="392" spans="1:16" ht="15" hidden="1" customHeight="1" x14ac:dyDescent="0.2">
      <c r="A392" s="383" t="s">
        <v>201</v>
      </c>
      <c r="B392" s="400"/>
      <c r="C392" s="39" t="s">
        <v>671</v>
      </c>
      <c r="D392" s="168" t="s">
        <v>672</v>
      </c>
      <c r="E392" s="39"/>
      <c r="F392" s="177"/>
      <c r="G392" s="177"/>
      <c r="H392" s="177"/>
      <c r="I392" s="177"/>
      <c r="J392" s="133" t="str">
        <f t="shared" si="54"/>
        <v xml:space="preserve"> </v>
      </c>
      <c r="K392" s="177"/>
      <c r="L392" s="177"/>
      <c r="M392" s="177"/>
      <c r="N392" s="177"/>
      <c r="O392" s="177"/>
      <c r="P392" s="177"/>
    </row>
    <row r="393" spans="1:16" ht="15" hidden="1" customHeight="1" x14ac:dyDescent="0.2">
      <c r="A393" s="383" t="s">
        <v>203</v>
      </c>
      <c r="B393" s="400"/>
      <c r="C393" s="39" t="s">
        <v>673</v>
      </c>
      <c r="D393" s="168" t="s">
        <v>672</v>
      </c>
      <c r="E393" s="39"/>
      <c r="F393" s="177"/>
      <c r="G393" s="177"/>
      <c r="H393" s="177"/>
      <c r="I393" s="177"/>
      <c r="J393" s="133" t="str">
        <f t="shared" si="54"/>
        <v xml:space="preserve"> </v>
      </c>
      <c r="K393" s="177"/>
      <c r="L393" s="177"/>
      <c r="M393" s="177"/>
      <c r="N393" s="177"/>
      <c r="O393" s="177"/>
      <c r="P393" s="177"/>
    </row>
    <row r="394" spans="1:16" ht="15" hidden="1" customHeight="1" x14ac:dyDescent="0.2">
      <c r="A394" s="383" t="s">
        <v>205</v>
      </c>
      <c r="B394" s="400"/>
      <c r="C394" s="39" t="s">
        <v>674</v>
      </c>
      <c r="D394" s="168" t="s">
        <v>672</v>
      </c>
      <c r="E394" s="39"/>
      <c r="F394" s="177"/>
      <c r="G394" s="177"/>
      <c r="H394" s="177"/>
      <c r="I394" s="177"/>
      <c r="J394" s="133" t="str">
        <f t="shared" si="54"/>
        <v xml:space="preserve"> </v>
      </c>
      <c r="K394" s="177"/>
      <c r="L394" s="177"/>
      <c r="M394" s="177"/>
      <c r="N394" s="177"/>
      <c r="O394" s="177"/>
      <c r="P394" s="177"/>
    </row>
    <row r="395" spans="1:16" ht="15" hidden="1" customHeight="1" x14ac:dyDescent="0.2">
      <c r="A395" s="385" t="s">
        <v>207</v>
      </c>
      <c r="B395" s="424"/>
      <c r="C395" s="39" t="s">
        <v>675</v>
      </c>
      <c r="D395" s="169" t="s">
        <v>676</v>
      </c>
      <c r="E395" s="39"/>
      <c r="F395" s="177"/>
      <c r="G395" s="177"/>
      <c r="H395" s="177"/>
      <c r="I395" s="177"/>
      <c r="J395" s="133" t="str">
        <f t="shared" si="54"/>
        <v xml:space="preserve"> </v>
      </c>
      <c r="K395" s="177"/>
      <c r="L395" s="177"/>
      <c r="M395" s="177"/>
      <c r="N395" s="177"/>
      <c r="O395" s="177"/>
      <c r="P395" s="177"/>
    </row>
    <row r="396" spans="1:16" ht="15" hidden="1" customHeight="1" x14ac:dyDescent="0.2">
      <c r="A396" s="383" t="s">
        <v>209</v>
      </c>
      <c r="B396" s="400"/>
      <c r="C396" s="39" t="s">
        <v>677</v>
      </c>
      <c r="D396" s="168" t="s">
        <v>676</v>
      </c>
      <c r="E396" s="39"/>
      <c r="F396" s="177"/>
      <c r="G396" s="177"/>
      <c r="H396" s="177"/>
      <c r="I396" s="177"/>
      <c r="J396" s="133" t="str">
        <f t="shared" si="54"/>
        <v xml:space="preserve"> </v>
      </c>
      <c r="K396" s="177"/>
      <c r="L396" s="177"/>
      <c r="M396" s="177"/>
      <c r="N396" s="177"/>
      <c r="O396" s="177"/>
      <c r="P396" s="177"/>
    </row>
    <row r="397" spans="1:16" ht="25.5" hidden="1" customHeight="1" x14ac:dyDescent="0.2">
      <c r="A397" s="383" t="s">
        <v>211</v>
      </c>
      <c r="B397" s="400"/>
      <c r="C397" s="39" t="s">
        <v>678</v>
      </c>
      <c r="D397" s="168" t="s">
        <v>676</v>
      </c>
      <c r="E397" s="39"/>
      <c r="F397" s="177"/>
      <c r="G397" s="177"/>
      <c r="H397" s="177"/>
      <c r="I397" s="177"/>
      <c r="J397" s="133" t="str">
        <f t="shared" si="54"/>
        <v xml:space="preserve"> </v>
      </c>
      <c r="K397" s="177"/>
      <c r="L397" s="177"/>
      <c r="M397" s="177"/>
      <c r="N397" s="177"/>
      <c r="O397" s="177"/>
      <c r="P397" s="177"/>
    </row>
    <row r="398" spans="1:16" ht="15" hidden="1" customHeight="1" x14ac:dyDescent="0.2">
      <c r="A398" s="383" t="s">
        <v>213</v>
      </c>
      <c r="B398" s="400"/>
      <c r="C398" s="39" t="s">
        <v>679</v>
      </c>
      <c r="D398" s="168" t="s">
        <v>676</v>
      </c>
      <c r="E398" s="39"/>
      <c r="F398" s="177"/>
      <c r="G398" s="177"/>
      <c r="H398" s="177"/>
      <c r="I398" s="177"/>
      <c r="J398" s="133" t="str">
        <f t="shared" si="54"/>
        <v xml:space="preserve"> </v>
      </c>
      <c r="K398" s="177"/>
      <c r="L398" s="177"/>
      <c r="M398" s="177"/>
      <c r="N398" s="177"/>
      <c r="O398" s="177"/>
      <c r="P398" s="177"/>
    </row>
    <row r="399" spans="1:16" ht="15" hidden="1" customHeight="1" x14ac:dyDescent="0.2">
      <c r="A399" s="383" t="s">
        <v>216</v>
      </c>
      <c r="B399" s="400"/>
      <c r="C399" s="39" t="s">
        <v>680</v>
      </c>
      <c r="D399" s="168" t="s">
        <v>676</v>
      </c>
      <c r="E399" s="39"/>
      <c r="F399" s="177"/>
      <c r="G399" s="177"/>
      <c r="H399" s="177"/>
      <c r="I399" s="177"/>
      <c r="J399" s="133" t="str">
        <f t="shared" si="54"/>
        <v xml:space="preserve"> </v>
      </c>
      <c r="K399" s="177"/>
      <c r="L399" s="177"/>
      <c r="M399" s="177"/>
      <c r="N399" s="177"/>
      <c r="O399" s="177"/>
      <c r="P399" s="177"/>
    </row>
    <row r="400" spans="1:16" ht="15" hidden="1" customHeight="1" x14ac:dyDescent="0.2">
      <c r="A400" s="383" t="s">
        <v>218</v>
      </c>
      <c r="B400" s="400"/>
      <c r="C400" s="39" t="s">
        <v>681</v>
      </c>
      <c r="D400" s="168" t="s">
        <v>676</v>
      </c>
      <c r="E400" s="39"/>
      <c r="F400" s="177"/>
      <c r="G400" s="177"/>
      <c r="H400" s="177"/>
      <c r="I400" s="177"/>
      <c r="J400" s="133" t="str">
        <f t="shared" si="54"/>
        <v xml:space="preserve"> </v>
      </c>
      <c r="K400" s="177"/>
      <c r="L400" s="177"/>
      <c r="M400" s="177"/>
      <c r="N400" s="177"/>
      <c r="O400" s="177"/>
      <c r="P400" s="177"/>
    </row>
    <row r="401" spans="1:16" ht="25.5" hidden="1" customHeight="1" x14ac:dyDescent="0.2">
      <c r="A401" s="383" t="s">
        <v>220</v>
      </c>
      <c r="B401" s="400"/>
      <c r="C401" s="39" t="s">
        <v>682</v>
      </c>
      <c r="D401" s="168" t="s">
        <v>676</v>
      </c>
      <c r="E401" s="39"/>
      <c r="F401" s="177"/>
      <c r="G401" s="177"/>
      <c r="H401" s="177"/>
      <c r="I401" s="177"/>
      <c r="J401" s="133" t="str">
        <f t="shared" si="54"/>
        <v xml:space="preserve"> </v>
      </c>
      <c r="K401" s="177"/>
      <c r="L401" s="177"/>
      <c r="M401" s="177"/>
      <c r="N401" s="177"/>
      <c r="O401" s="177"/>
      <c r="P401" s="177"/>
    </row>
    <row r="402" spans="1:16" ht="25.5" hidden="1" customHeight="1" x14ac:dyDescent="0.2">
      <c r="A402" s="383" t="s">
        <v>222</v>
      </c>
      <c r="B402" s="400"/>
      <c r="C402" s="39" t="s">
        <v>683</v>
      </c>
      <c r="D402" s="168" t="s">
        <v>676</v>
      </c>
      <c r="E402" s="39"/>
      <c r="F402" s="177"/>
      <c r="G402" s="177"/>
      <c r="H402" s="177"/>
      <c r="I402" s="177"/>
      <c r="J402" s="133" t="str">
        <f t="shared" si="54"/>
        <v xml:space="preserve"> </v>
      </c>
      <c r="K402" s="177"/>
      <c r="L402" s="177"/>
      <c r="M402" s="177"/>
      <c r="N402" s="177"/>
      <c r="O402" s="177"/>
      <c r="P402" s="177"/>
    </row>
    <row r="403" spans="1:16" ht="38.25" hidden="1" customHeight="1" x14ac:dyDescent="0.2">
      <c r="A403" s="383" t="s">
        <v>224</v>
      </c>
      <c r="B403" s="400"/>
      <c r="C403" s="39" t="s">
        <v>684</v>
      </c>
      <c r="D403" s="168" t="s">
        <v>676</v>
      </c>
      <c r="E403" s="39"/>
      <c r="F403" s="177"/>
      <c r="G403" s="177"/>
      <c r="H403" s="177"/>
      <c r="I403" s="177"/>
      <c r="J403" s="133" t="str">
        <f t="shared" si="54"/>
        <v xml:space="preserve"> </v>
      </c>
      <c r="K403" s="177"/>
      <c r="L403" s="177"/>
      <c r="M403" s="177"/>
      <c r="N403" s="177"/>
      <c r="O403" s="177"/>
      <c r="P403" s="177"/>
    </row>
    <row r="404" spans="1:16" ht="25.5" hidden="1" customHeight="1" x14ac:dyDescent="0.2">
      <c r="A404" s="383" t="s">
        <v>226</v>
      </c>
      <c r="B404" s="400"/>
      <c r="C404" s="39" t="s">
        <v>685</v>
      </c>
      <c r="D404" s="168" t="s">
        <v>676</v>
      </c>
      <c r="E404" s="39"/>
      <c r="F404" s="177"/>
      <c r="G404" s="177"/>
      <c r="H404" s="177"/>
      <c r="I404" s="177"/>
      <c r="J404" s="133" t="str">
        <f t="shared" si="54"/>
        <v xml:space="preserve"> </v>
      </c>
      <c r="K404" s="177"/>
      <c r="L404" s="177"/>
      <c r="M404" s="177"/>
      <c r="N404" s="177"/>
      <c r="O404" s="177"/>
      <c r="P404" s="177"/>
    </row>
    <row r="405" spans="1:16" ht="25.5" hidden="1" customHeight="1" x14ac:dyDescent="0.2">
      <c r="A405" s="383" t="s">
        <v>228</v>
      </c>
      <c r="B405" s="400"/>
      <c r="C405" s="39" t="s">
        <v>686</v>
      </c>
      <c r="D405" s="168" t="s">
        <v>676</v>
      </c>
      <c r="E405" s="39"/>
      <c r="F405" s="177"/>
      <c r="G405" s="177"/>
      <c r="H405" s="177"/>
      <c r="I405" s="177"/>
      <c r="J405" s="133" t="str">
        <f t="shared" si="54"/>
        <v xml:space="preserve"> </v>
      </c>
      <c r="K405" s="177"/>
      <c r="L405" s="177"/>
      <c r="M405" s="177"/>
      <c r="N405" s="177"/>
      <c r="O405" s="177"/>
      <c r="P405" s="177"/>
    </row>
    <row r="406" spans="1:16" ht="15" hidden="1" customHeight="1" x14ac:dyDescent="0.2">
      <c r="A406" s="383" t="s">
        <v>230</v>
      </c>
      <c r="B406" s="400"/>
      <c r="C406" s="39" t="s">
        <v>687</v>
      </c>
      <c r="D406" s="168" t="s">
        <v>676</v>
      </c>
      <c r="E406" s="39"/>
      <c r="F406" s="177"/>
      <c r="G406" s="177"/>
      <c r="H406" s="177"/>
      <c r="I406" s="177"/>
      <c r="J406" s="133" t="str">
        <f t="shared" si="54"/>
        <v xml:space="preserve"> </v>
      </c>
      <c r="K406" s="177"/>
      <c r="L406" s="177"/>
      <c r="M406" s="177"/>
      <c r="N406" s="177"/>
      <c r="O406" s="177"/>
      <c r="P406" s="177"/>
    </row>
    <row r="407" spans="1:16" ht="25.5" hidden="1" customHeight="1" x14ac:dyDescent="0.2">
      <c r="A407" s="383" t="s">
        <v>232</v>
      </c>
      <c r="B407" s="400"/>
      <c r="C407" s="39" t="s">
        <v>688</v>
      </c>
      <c r="D407" s="168" t="s">
        <v>676</v>
      </c>
      <c r="E407" s="39"/>
      <c r="F407" s="177"/>
      <c r="G407" s="177"/>
      <c r="H407" s="177"/>
      <c r="I407" s="177"/>
      <c r="J407" s="133" t="str">
        <f t="shared" si="54"/>
        <v xml:space="preserve"> </v>
      </c>
      <c r="K407" s="177"/>
      <c r="L407" s="177"/>
      <c r="M407" s="177"/>
      <c r="N407" s="177"/>
      <c r="O407" s="177"/>
      <c r="P407" s="177"/>
    </row>
    <row r="408" spans="1:16" ht="15" hidden="1" customHeight="1" x14ac:dyDescent="0.2">
      <c r="A408" s="383" t="s">
        <v>234</v>
      </c>
      <c r="B408" s="400"/>
      <c r="C408" s="39" t="s">
        <v>689</v>
      </c>
      <c r="D408" s="168" t="s">
        <v>676</v>
      </c>
      <c r="E408" s="39"/>
      <c r="F408" s="177"/>
      <c r="G408" s="177"/>
      <c r="H408" s="177"/>
      <c r="I408" s="177"/>
      <c r="J408" s="133" t="str">
        <f t="shared" si="54"/>
        <v xml:space="preserve"> </v>
      </c>
      <c r="K408" s="177"/>
      <c r="L408" s="177"/>
      <c r="M408" s="177"/>
      <c r="N408" s="177"/>
      <c r="O408" s="177"/>
      <c r="P408" s="177"/>
    </row>
    <row r="409" spans="1:16" ht="15" hidden="1" customHeight="1" x14ac:dyDescent="0.2">
      <c r="A409" s="383" t="s">
        <v>236</v>
      </c>
      <c r="B409" s="400"/>
      <c r="C409" s="39" t="s">
        <v>690</v>
      </c>
      <c r="D409" s="168" t="s">
        <v>676</v>
      </c>
      <c r="E409" s="39"/>
      <c r="F409" s="177"/>
      <c r="G409" s="177"/>
      <c r="H409" s="177"/>
      <c r="I409" s="177"/>
      <c r="J409" s="133" t="str">
        <f t="shared" si="54"/>
        <v xml:space="preserve"> </v>
      </c>
      <c r="K409" s="177"/>
      <c r="L409" s="177"/>
      <c r="M409" s="177"/>
      <c r="N409" s="177"/>
      <c r="O409" s="177"/>
      <c r="P409" s="177"/>
    </row>
    <row r="410" spans="1:16" ht="25.5" hidden="1" customHeight="1" x14ac:dyDescent="0.2">
      <c r="A410" s="383" t="s">
        <v>238</v>
      </c>
      <c r="B410" s="400"/>
      <c r="C410" s="39" t="s">
        <v>691</v>
      </c>
      <c r="D410" s="168" t="s">
        <v>676</v>
      </c>
      <c r="E410" s="39"/>
      <c r="F410" s="177"/>
      <c r="G410" s="177"/>
      <c r="H410" s="177"/>
      <c r="I410" s="177"/>
      <c r="J410" s="133" t="str">
        <f t="shared" si="54"/>
        <v xml:space="preserve"> </v>
      </c>
      <c r="K410" s="177"/>
      <c r="L410" s="177"/>
      <c r="M410" s="177"/>
      <c r="N410" s="177"/>
      <c r="O410" s="177"/>
      <c r="P410" s="177"/>
    </row>
    <row r="411" spans="1:16" ht="15" hidden="1" customHeight="1" x14ac:dyDescent="0.2">
      <c r="A411" s="383" t="s">
        <v>240</v>
      </c>
      <c r="B411" s="400"/>
      <c r="C411" s="39" t="s">
        <v>692</v>
      </c>
      <c r="D411" s="168" t="s">
        <v>676</v>
      </c>
      <c r="E411" s="39"/>
      <c r="F411" s="177"/>
      <c r="G411" s="177"/>
      <c r="H411" s="177"/>
      <c r="I411" s="177"/>
      <c r="J411" s="133" t="str">
        <f t="shared" si="54"/>
        <v xml:space="preserve"> </v>
      </c>
      <c r="K411" s="177"/>
      <c r="L411" s="177"/>
      <c r="M411" s="177"/>
      <c r="N411" s="177"/>
      <c r="O411" s="177"/>
      <c r="P411" s="177"/>
    </row>
    <row r="412" spans="1:16" ht="15" hidden="1" customHeight="1" x14ac:dyDescent="0.2">
      <c r="A412" s="383" t="s">
        <v>242</v>
      </c>
      <c r="B412" s="400"/>
      <c r="C412" s="39" t="s">
        <v>693</v>
      </c>
      <c r="D412" s="168" t="s">
        <v>676</v>
      </c>
      <c r="E412" s="39"/>
      <c r="F412" s="177"/>
      <c r="G412" s="177"/>
      <c r="H412" s="177"/>
      <c r="I412" s="177"/>
      <c r="J412" s="133" t="str">
        <f t="shared" si="54"/>
        <v xml:space="preserve"> </v>
      </c>
      <c r="K412" s="177"/>
      <c r="L412" s="177"/>
      <c r="M412" s="177"/>
      <c r="N412" s="177"/>
      <c r="O412" s="177"/>
      <c r="P412" s="177"/>
    </row>
    <row r="413" spans="1:16" ht="25.5" hidden="1" customHeight="1" x14ac:dyDescent="0.2">
      <c r="A413" s="383" t="s">
        <v>244</v>
      </c>
      <c r="B413" s="400"/>
      <c r="C413" s="39" t="s">
        <v>694</v>
      </c>
      <c r="D413" s="168" t="s">
        <v>676</v>
      </c>
      <c r="E413" s="39"/>
      <c r="F413" s="177"/>
      <c r="G413" s="177"/>
      <c r="H413" s="177"/>
      <c r="I413" s="177"/>
      <c r="J413" s="133" t="str">
        <f t="shared" si="54"/>
        <v xml:space="preserve"> </v>
      </c>
      <c r="K413" s="177"/>
      <c r="L413" s="177"/>
      <c r="M413" s="177"/>
      <c r="N413" s="177"/>
      <c r="O413" s="177"/>
      <c r="P413" s="177"/>
    </row>
    <row r="414" spans="1:16" ht="25.5" hidden="1" customHeight="1" x14ac:dyDescent="0.2">
      <c r="A414" s="383" t="s">
        <v>246</v>
      </c>
      <c r="B414" s="400"/>
      <c r="C414" s="39" t="s">
        <v>695</v>
      </c>
      <c r="D414" s="168" t="s">
        <v>676</v>
      </c>
      <c r="E414" s="39"/>
      <c r="F414" s="177"/>
      <c r="G414" s="177"/>
      <c r="H414" s="177"/>
      <c r="I414" s="177"/>
      <c r="J414" s="133" t="str">
        <f t="shared" si="54"/>
        <v xml:space="preserve"> </v>
      </c>
      <c r="K414" s="177"/>
      <c r="L414" s="177"/>
      <c r="M414" s="177"/>
      <c r="N414" s="177"/>
      <c r="O414" s="177"/>
      <c r="P414" s="177"/>
    </row>
    <row r="415" spans="1:16" ht="15" hidden="1" customHeight="1" x14ac:dyDescent="0.2">
      <c r="A415" s="383" t="s">
        <v>248</v>
      </c>
      <c r="B415" s="400"/>
      <c r="C415" s="39" t="s">
        <v>696</v>
      </c>
      <c r="D415" s="168" t="s">
        <v>676</v>
      </c>
      <c r="E415" s="39"/>
      <c r="F415" s="177"/>
      <c r="G415" s="177"/>
      <c r="H415" s="177"/>
      <c r="I415" s="177"/>
      <c r="J415" s="133" t="str">
        <f t="shared" si="54"/>
        <v xml:space="preserve"> </v>
      </c>
      <c r="K415" s="177"/>
      <c r="L415" s="177"/>
      <c r="M415" s="177"/>
      <c r="N415" s="177"/>
      <c r="O415" s="177"/>
      <c r="P415" s="177"/>
    </row>
    <row r="416" spans="1:16" ht="15" hidden="1" customHeight="1" x14ac:dyDescent="0.2">
      <c r="A416" s="383" t="s">
        <v>250</v>
      </c>
      <c r="B416" s="400"/>
      <c r="C416" s="39" t="s">
        <v>697</v>
      </c>
      <c r="D416" s="168" t="s">
        <v>676</v>
      </c>
      <c r="E416" s="39"/>
      <c r="F416" s="177"/>
      <c r="G416" s="177"/>
      <c r="H416" s="177"/>
      <c r="I416" s="177"/>
      <c r="J416" s="133" t="str">
        <f t="shared" si="54"/>
        <v xml:space="preserve"> </v>
      </c>
      <c r="K416" s="177"/>
      <c r="L416" s="177"/>
      <c r="M416" s="177"/>
      <c r="N416" s="177"/>
      <c r="O416" s="177"/>
      <c r="P416" s="177"/>
    </row>
    <row r="417" spans="1:16" ht="15" hidden="1" customHeight="1" x14ac:dyDescent="0.2">
      <c r="A417" s="383" t="s">
        <v>252</v>
      </c>
      <c r="B417" s="400"/>
      <c r="C417" s="39" t="s">
        <v>698</v>
      </c>
      <c r="D417" s="168" t="s">
        <v>676</v>
      </c>
      <c r="E417" s="39"/>
      <c r="F417" s="177"/>
      <c r="G417" s="177"/>
      <c r="H417" s="177"/>
      <c r="I417" s="177"/>
      <c r="J417" s="133" t="str">
        <f t="shared" si="54"/>
        <v xml:space="preserve"> </v>
      </c>
      <c r="K417" s="177"/>
      <c r="L417" s="177"/>
      <c r="M417" s="177"/>
      <c r="N417" s="177"/>
      <c r="O417" s="177"/>
      <c r="P417" s="177"/>
    </row>
    <row r="418" spans="1:16" ht="25.5" hidden="1" customHeight="1" x14ac:dyDescent="0.2">
      <c r="A418" s="383" t="s">
        <v>254</v>
      </c>
      <c r="B418" s="400"/>
      <c r="C418" s="39" t="s">
        <v>699</v>
      </c>
      <c r="D418" s="168" t="s">
        <v>676</v>
      </c>
      <c r="E418" s="39"/>
      <c r="F418" s="177"/>
      <c r="G418" s="177"/>
      <c r="H418" s="177"/>
      <c r="I418" s="177"/>
      <c r="J418" s="133" t="str">
        <f t="shared" si="54"/>
        <v xml:space="preserve"> </v>
      </c>
      <c r="K418" s="177"/>
      <c r="L418" s="177"/>
      <c r="M418" s="177"/>
      <c r="N418" s="177"/>
      <c r="O418" s="177"/>
      <c r="P418" s="177"/>
    </row>
    <row r="419" spans="1:16" ht="25.5" hidden="1" customHeight="1" x14ac:dyDescent="0.2">
      <c r="A419" s="383" t="s">
        <v>257</v>
      </c>
      <c r="B419" s="400"/>
      <c r="C419" s="39" t="s">
        <v>700</v>
      </c>
      <c r="D419" s="168" t="s">
        <v>676</v>
      </c>
      <c r="E419" s="39"/>
      <c r="F419" s="177"/>
      <c r="G419" s="177"/>
      <c r="H419" s="177"/>
      <c r="I419" s="177"/>
      <c r="J419" s="133" t="str">
        <f t="shared" si="54"/>
        <v xml:space="preserve"> </v>
      </c>
      <c r="K419" s="177"/>
      <c r="L419" s="177"/>
      <c r="M419" s="177"/>
      <c r="N419" s="177"/>
      <c r="O419" s="177"/>
      <c r="P419" s="177"/>
    </row>
    <row r="420" spans="1:16" ht="25.5" hidden="1" customHeight="1" x14ac:dyDescent="0.2">
      <c r="A420" s="383" t="s">
        <v>259</v>
      </c>
      <c r="B420" s="400"/>
      <c r="C420" s="39" t="s">
        <v>701</v>
      </c>
      <c r="D420" s="168" t="s">
        <v>676</v>
      </c>
      <c r="E420" s="39"/>
      <c r="F420" s="177"/>
      <c r="G420" s="177"/>
      <c r="H420" s="177"/>
      <c r="I420" s="177"/>
      <c r="J420" s="133" t="str">
        <f t="shared" si="54"/>
        <v xml:space="preserve"> </v>
      </c>
      <c r="K420" s="177"/>
      <c r="L420" s="177"/>
      <c r="M420" s="177"/>
      <c r="N420" s="177"/>
      <c r="O420" s="177"/>
      <c r="P420" s="177"/>
    </row>
    <row r="421" spans="1:16" ht="25.5" hidden="1" customHeight="1" x14ac:dyDescent="0.2">
      <c r="A421" s="384" t="s">
        <v>261</v>
      </c>
      <c r="B421" s="402"/>
      <c r="C421" s="42" t="s">
        <v>702</v>
      </c>
      <c r="D421" s="115" t="s">
        <v>703</v>
      </c>
      <c r="E421" s="42"/>
      <c r="F421" s="177"/>
      <c r="G421" s="177"/>
      <c r="H421" s="177"/>
      <c r="I421" s="177"/>
      <c r="J421" s="133" t="str">
        <f t="shared" si="54"/>
        <v xml:space="preserve"> </v>
      </c>
      <c r="K421" s="177"/>
      <c r="L421" s="177"/>
      <c r="M421" s="177"/>
      <c r="N421" s="177"/>
      <c r="O421" s="177"/>
      <c r="P421" s="177"/>
    </row>
    <row r="422" spans="1:16" ht="15" hidden="1" customHeight="1" x14ac:dyDescent="0.2">
      <c r="A422" s="383" t="s">
        <v>263</v>
      </c>
      <c r="B422" s="400"/>
      <c r="C422" s="39" t="s">
        <v>704</v>
      </c>
      <c r="D422" s="168" t="s">
        <v>705</v>
      </c>
      <c r="E422" s="39"/>
      <c r="F422" s="177"/>
      <c r="G422" s="177"/>
      <c r="H422" s="177"/>
      <c r="I422" s="177"/>
      <c r="J422" s="133" t="str">
        <f t="shared" si="54"/>
        <v xml:space="preserve"> </v>
      </c>
      <c r="K422" s="177"/>
      <c r="L422" s="177"/>
      <c r="M422" s="177"/>
      <c r="N422" s="177"/>
      <c r="O422" s="177"/>
      <c r="P422" s="177"/>
    </row>
    <row r="423" spans="1:16" ht="15" hidden="1" customHeight="1" x14ac:dyDescent="0.2">
      <c r="A423" s="383" t="s">
        <v>266</v>
      </c>
      <c r="B423" s="400"/>
      <c r="C423" s="39" t="s">
        <v>706</v>
      </c>
      <c r="D423" s="168" t="s">
        <v>705</v>
      </c>
      <c r="E423" s="39"/>
      <c r="F423" s="177"/>
      <c r="G423" s="177"/>
      <c r="H423" s="177"/>
      <c r="I423" s="177"/>
      <c r="J423" s="133" t="str">
        <f t="shared" si="54"/>
        <v xml:space="preserve"> </v>
      </c>
      <c r="K423" s="177"/>
      <c r="L423" s="177"/>
      <c r="M423" s="177"/>
      <c r="N423" s="177"/>
      <c r="O423" s="177"/>
      <c r="P423" s="177"/>
    </row>
    <row r="424" spans="1:16" ht="15" hidden="1" customHeight="1" x14ac:dyDescent="0.2">
      <c r="A424" s="383" t="s">
        <v>269</v>
      </c>
      <c r="B424" s="400"/>
      <c r="C424" s="39" t="s">
        <v>707</v>
      </c>
      <c r="D424" s="168" t="s">
        <v>708</v>
      </c>
      <c r="E424" s="39"/>
      <c r="F424" s="177"/>
      <c r="G424" s="177"/>
      <c r="H424" s="177"/>
      <c r="I424" s="177"/>
      <c r="J424" s="133" t="str">
        <f t="shared" si="54"/>
        <v xml:space="preserve"> </v>
      </c>
      <c r="K424" s="177"/>
      <c r="L424" s="177"/>
      <c r="M424" s="177"/>
      <c r="N424" s="177"/>
      <c r="O424" s="177"/>
      <c r="P424" s="177"/>
    </row>
    <row r="425" spans="1:16" ht="25.5" hidden="1" customHeight="1" x14ac:dyDescent="0.2">
      <c r="A425" s="383" t="s">
        <v>271</v>
      </c>
      <c r="B425" s="400"/>
      <c r="C425" s="39" t="s">
        <v>709</v>
      </c>
      <c r="D425" s="168" t="s">
        <v>710</v>
      </c>
      <c r="E425" s="39"/>
      <c r="F425" s="177"/>
      <c r="G425" s="177"/>
      <c r="H425" s="177"/>
      <c r="I425" s="177"/>
      <c r="J425" s="133" t="str">
        <f t="shared" si="54"/>
        <v xml:space="preserve"> </v>
      </c>
      <c r="K425" s="177"/>
      <c r="L425" s="177"/>
      <c r="M425" s="177"/>
      <c r="N425" s="177"/>
      <c r="O425" s="177"/>
      <c r="P425" s="177"/>
    </row>
    <row r="426" spans="1:16" ht="25.5" hidden="1" customHeight="1" x14ac:dyDescent="0.2">
      <c r="A426" s="383" t="s">
        <v>273</v>
      </c>
      <c r="B426" s="400"/>
      <c r="C426" s="39" t="s">
        <v>711</v>
      </c>
      <c r="D426" s="168" t="s">
        <v>712</v>
      </c>
      <c r="E426" s="39"/>
      <c r="F426" s="177"/>
      <c r="G426" s="177"/>
      <c r="H426" s="177"/>
      <c r="I426" s="177"/>
      <c r="J426" s="133" t="str">
        <f t="shared" si="54"/>
        <v xml:space="preserve"> </v>
      </c>
      <c r="K426" s="177"/>
      <c r="L426" s="177"/>
      <c r="M426" s="177"/>
      <c r="N426" s="177"/>
      <c r="O426" s="177"/>
      <c r="P426" s="177"/>
    </row>
    <row r="427" spans="1:16" ht="15" hidden="1" customHeight="1" x14ac:dyDescent="0.2">
      <c r="A427" s="383" t="s">
        <v>275</v>
      </c>
      <c r="B427" s="400"/>
      <c r="C427" s="39" t="s">
        <v>37</v>
      </c>
      <c r="D427" s="168" t="s">
        <v>712</v>
      </c>
      <c r="E427" s="39"/>
      <c r="F427" s="177"/>
      <c r="G427" s="177"/>
      <c r="H427" s="177"/>
      <c r="I427" s="177"/>
      <c r="J427" s="133" t="str">
        <f t="shared" si="54"/>
        <v xml:space="preserve"> </v>
      </c>
      <c r="K427" s="177"/>
      <c r="L427" s="177"/>
      <c r="M427" s="177"/>
      <c r="N427" s="177"/>
      <c r="O427" s="177"/>
      <c r="P427" s="177"/>
    </row>
    <row r="428" spans="1:16" ht="15" hidden="1" customHeight="1" x14ac:dyDescent="0.2">
      <c r="A428" s="383" t="s">
        <v>277</v>
      </c>
      <c r="B428" s="400"/>
      <c r="C428" s="39" t="s">
        <v>39</v>
      </c>
      <c r="D428" s="168" t="s">
        <v>712</v>
      </c>
      <c r="E428" s="39"/>
      <c r="F428" s="177"/>
      <c r="G428" s="177"/>
      <c r="H428" s="177"/>
      <c r="I428" s="177"/>
      <c r="J428" s="133" t="str">
        <f t="shared" si="54"/>
        <v xml:space="preserve"> </v>
      </c>
      <c r="K428" s="177"/>
      <c r="L428" s="177"/>
      <c r="M428" s="177"/>
      <c r="N428" s="177"/>
      <c r="O428" s="177"/>
      <c r="P428" s="177"/>
    </row>
    <row r="429" spans="1:16" ht="25.5" hidden="1" customHeight="1" x14ac:dyDescent="0.2">
      <c r="A429" s="383" t="s">
        <v>280</v>
      </c>
      <c r="B429" s="400"/>
      <c r="C429" s="39" t="s">
        <v>41</v>
      </c>
      <c r="D429" s="168" t="s">
        <v>712</v>
      </c>
      <c r="E429" s="39"/>
      <c r="F429" s="177"/>
      <c r="G429" s="177"/>
      <c r="H429" s="177"/>
      <c r="I429" s="177"/>
      <c r="J429" s="133" t="str">
        <f t="shared" si="54"/>
        <v xml:space="preserve"> </v>
      </c>
      <c r="K429" s="177"/>
      <c r="L429" s="177"/>
      <c r="M429" s="177"/>
      <c r="N429" s="177"/>
      <c r="O429" s="177"/>
      <c r="P429" s="177"/>
    </row>
    <row r="430" spans="1:16" ht="15" hidden="1" customHeight="1" x14ac:dyDescent="0.2">
      <c r="A430" s="383" t="s">
        <v>282</v>
      </c>
      <c r="B430" s="400"/>
      <c r="C430" s="39" t="s">
        <v>43</v>
      </c>
      <c r="D430" s="168" t="s">
        <v>712</v>
      </c>
      <c r="E430" s="39"/>
      <c r="F430" s="177"/>
      <c r="G430" s="177"/>
      <c r="H430" s="177"/>
      <c r="I430" s="177"/>
      <c r="J430" s="133" t="str">
        <f t="shared" si="54"/>
        <v xml:space="preserve"> </v>
      </c>
      <c r="K430" s="177"/>
      <c r="L430" s="177"/>
      <c r="M430" s="177"/>
      <c r="N430" s="177"/>
      <c r="O430" s="177"/>
      <c r="P430" s="177"/>
    </row>
    <row r="431" spans="1:16" ht="15" hidden="1" customHeight="1" x14ac:dyDescent="0.2">
      <c r="A431" s="383" t="s">
        <v>284</v>
      </c>
      <c r="B431" s="400"/>
      <c r="C431" s="39" t="s">
        <v>45</v>
      </c>
      <c r="D431" s="168" t="s">
        <v>712</v>
      </c>
      <c r="E431" s="39"/>
      <c r="F431" s="177"/>
      <c r="G431" s="177"/>
      <c r="H431" s="177"/>
      <c r="I431" s="177"/>
      <c r="J431" s="133" t="str">
        <f t="shared" si="54"/>
        <v xml:space="preserve"> </v>
      </c>
      <c r="K431" s="177"/>
      <c r="L431" s="177"/>
      <c r="M431" s="177"/>
      <c r="N431" s="177"/>
      <c r="O431" s="177"/>
      <c r="P431" s="177"/>
    </row>
    <row r="432" spans="1:16" ht="15" hidden="1" customHeight="1" x14ac:dyDescent="0.2">
      <c r="A432" s="383" t="s">
        <v>286</v>
      </c>
      <c r="B432" s="400"/>
      <c r="C432" s="39" t="s">
        <v>47</v>
      </c>
      <c r="D432" s="168" t="s">
        <v>712</v>
      </c>
      <c r="E432" s="39"/>
      <c r="F432" s="177"/>
      <c r="G432" s="177"/>
      <c r="H432" s="177"/>
      <c r="I432" s="177"/>
      <c r="J432" s="133" t="str">
        <f t="shared" si="54"/>
        <v xml:space="preserve"> </v>
      </c>
      <c r="K432" s="177"/>
      <c r="L432" s="177"/>
      <c r="M432" s="177"/>
      <c r="N432" s="177"/>
      <c r="O432" s="177"/>
      <c r="P432" s="177"/>
    </row>
    <row r="433" spans="1:16" ht="15" hidden="1" customHeight="1" x14ac:dyDescent="0.2">
      <c r="A433" s="383" t="s">
        <v>288</v>
      </c>
      <c r="B433" s="400"/>
      <c r="C433" s="39" t="s">
        <v>49</v>
      </c>
      <c r="D433" s="168" t="s">
        <v>712</v>
      </c>
      <c r="E433" s="39"/>
      <c r="F433" s="177"/>
      <c r="G433" s="177"/>
      <c r="H433" s="177"/>
      <c r="I433" s="177"/>
      <c r="J433" s="133" t="str">
        <f t="shared" si="54"/>
        <v xml:space="preserve"> </v>
      </c>
      <c r="K433" s="177"/>
      <c r="L433" s="177"/>
      <c r="M433" s="177"/>
      <c r="N433" s="177"/>
      <c r="O433" s="177"/>
      <c r="P433" s="177"/>
    </row>
    <row r="434" spans="1:16" ht="15" hidden="1" customHeight="1" x14ac:dyDescent="0.2">
      <c r="A434" s="383" t="s">
        <v>290</v>
      </c>
      <c r="B434" s="400"/>
      <c r="C434" s="39" t="s">
        <v>51</v>
      </c>
      <c r="D434" s="168" t="s">
        <v>712</v>
      </c>
      <c r="E434" s="39"/>
      <c r="F434" s="177"/>
      <c r="G434" s="177"/>
      <c r="H434" s="177"/>
      <c r="I434" s="177"/>
      <c r="J434" s="133" t="str">
        <f t="shared" si="54"/>
        <v xml:space="preserve"> </v>
      </c>
      <c r="K434" s="177"/>
      <c r="L434" s="177"/>
      <c r="M434" s="177"/>
      <c r="N434" s="177"/>
      <c r="O434" s="177"/>
      <c r="P434" s="177"/>
    </row>
    <row r="435" spans="1:16" ht="15" hidden="1" customHeight="1" x14ac:dyDescent="0.2">
      <c r="A435" s="383" t="s">
        <v>292</v>
      </c>
      <c r="B435" s="400"/>
      <c r="C435" s="39" t="s">
        <v>53</v>
      </c>
      <c r="D435" s="168" t="s">
        <v>712</v>
      </c>
      <c r="E435" s="39"/>
      <c r="F435" s="177"/>
      <c r="G435" s="177"/>
      <c r="H435" s="177"/>
      <c r="I435" s="177"/>
      <c r="J435" s="133" t="str">
        <f t="shared" si="54"/>
        <v xml:space="preserve"> </v>
      </c>
      <c r="K435" s="177"/>
      <c r="L435" s="177"/>
      <c r="M435" s="177"/>
      <c r="N435" s="177"/>
      <c r="O435" s="177"/>
      <c r="P435" s="177"/>
    </row>
    <row r="436" spans="1:16" ht="15" hidden="1" customHeight="1" x14ac:dyDescent="0.2">
      <c r="A436" s="383" t="s">
        <v>294</v>
      </c>
      <c r="B436" s="400"/>
      <c r="C436" s="39" t="s">
        <v>55</v>
      </c>
      <c r="D436" s="168" t="s">
        <v>712</v>
      </c>
      <c r="E436" s="39"/>
      <c r="F436" s="177"/>
      <c r="G436" s="177"/>
      <c r="H436" s="177"/>
      <c r="I436" s="177"/>
      <c r="J436" s="133" t="str">
        <f t="shared" si="54"/>
        <v xml:space="preserve"> </v>
      </c>
      <c r="K436" s="177"/>
      <c r="L436" s="177"/>
      <c r="M436" s="177"/>
      <c r="N436" s="177"/>
      <c r="O436" s="177"/>
      <c r="P436" s="177"/>
    </row>
    <row r="437" spans="1:16" ht="25.5" hidden="1" customHeight="1" x14ac:dyDescent="0.2">
      <c r="A437" s="383" t="s">
        <v>296</v>
      </c>
      <c r="B437" s="400"/>
      <c r="C437" s="39" t="s">
        <v>713</v>
      </c>
      <c r="D437" s="168" t="s">
        <v>714</v>
      </c>
      <c r="E437" s="39"/>
      <c r="F437" s="177"/>
      <c r="G437" s="177"/>
      <c r="H437" s="177"/>
      <c r="I437" s="177"/>
      <c r="J437" s="133" t="str">
        <f t="shared" si="54"/>
        <v xml:space="preserve"> </v>
      </c>
      <c r="K437" s="177"/>
      <c r="L437" s="177"/>
      <c r="M437" s="177"/>
      <c r="N437" s="177"/>
      <c r="O437" s="177"/>
      <c r="P437" s="177"/>
    </row>
    <row r="438" spans="1:16" ht="15" hidden="1" customHeight="1" x14ac:dyDescent="0.2">
      <c r="A438" s="383" t="s">
        <v>298</v>
      </c>
      <c r="B438" s="400"/>
      <c r="C438" s="39" t="s">
        <v>37</v>
      </c>
      <c r="D438" s="168" t="s">
        <v>714</v>
      </c>
      <c r="E438" s="39"/>
      <c r="F438" s="177"/>
      <c r="G438" s="177"/>
      <c r="H438" s="177"/>
      <c r="I438" s="177"/>
      <c r="J438" s="133" t="str">
        <f t="shared" ref="J438:J501" si="55">IF(H438=0," ",I438/H438)</f>
        <v xml:space="preserve"> </v>
      </c>
      <c r="K438" s="177"/>
      <c r="L438" s="177"/>
      <c r="M438" s="177"/>
      <c r="N438" s="177"/>
      <c r="O438" s="177"/>
      <c r="P438" s="177"/>
    </row>
    <row r="439" spans="1:16" ht="15" hidden="1" customHeight="1" x14ac:dyDescent="0.2">
      <c r="A439" s="383" t="s">
        <v>300</v>
      </c>
      <c r="B439" s="400"/>
      <c r="C439" s="39" t="s">
        <v>39</v>
      </c>
      <c r="D439" s="168" t="s">
        <v>714</v>
      </c>
      <c r="E439" s="39"/>
      <c r="F439" s="177"/>
      <c r="G439" s="177"/>
      <c r="H439" s="177"/>
      <c r="I439" s="177"/>
      <c r="J439" s="133" t="str">
        <f t="shared" si="55"/>
        <v xml:space="preserve"> </v>
      </c>
      <c r="K439" s="177"/>
      <c r="L439" s="177"/>
      <c r="M439" s="177"/>
      <c r="N439" s="177"/>
      <c r="O439" s="177"/>
      <c r="P439" s="177"/>
    </row>
    <row r="440" spans="1:16" ht="25.5" hidden="1" customHeight="1" x14ac:dyDescent="0.2">
      <c r="A440" s="383" t="s">
        <v>302</v>
      </c>
      <c r="B440" s="400"/>
      <c r="C440" s="39" t="s">
        <v>41</v>
      </c>
      <c r="D440" s="168" t="s">
        <v>714</v>
      </c>
      <c r="E440" s="39"/>
      <c r="F440" s="177"/>
      <c r="G440" s="177"/>
      <c r="H440" s="177"/>
      <c r="I440" s="177"/>
      <c r="J440" s="133" t="str">
        <f t="shared" si="55"/>
        <v xml:space="preserve"> </v>
      </c>
      <c r="K440" s="177"/>
      <c r="L440" s="177"/>
      <c r="M440" s="177"/>
      <c r="N440" s="177"/>
      <c r="O440" s="177"/>
      <c r="P440" s="177"/>
    </row>
    <row r="441" spans="1:16" ht="15" hidden="1" customHeight="1" x14ac:dyDescent="0.2">
      <c r="A441" s="383" t="s">
        <v>304</v>
      </c>
      <c r="B441" s="400"/>
      <c r="C441" s="39" t="s">
        <v>43</v>
      </c>
      <c r="D441" s="168" t="s">
        <v>714</v>
      </c>
      <c r="E441" s="39"/>
      <c r="F441" s="177"/>
      <c r="G441" s="177"/>
      <c r="H441" s="177"/>
      <c r="I441" s="177"/>
      <c r="J441" s="133" t="str">
        <f t="shared" si="55"/>
        <v xml:space="preserve"> </v>
      </c>
      <c r="K441" s="177"/>
      <c r="L441" s="177"/>
      <c r="M441" s="177"/>
      <c r="N441" s="177"/>
      <c r="O441" s="177"/>
      <c r="P441" s="177"/>
    </row>
    <row r="442" spans="1:16" ht="15" hidden="1" customHeight="1" x14ac:dyDescent="0.2">
      <c r="A442" s="383" t="s">
        <v>306</v>
      </c>
      <c r="B442" s="400"/>
      <c r="C442" s="39" t="s">
        <v>45</v>
      </c>
      <c r="D442" s="168" t="s">
        <v>714</v>
      </c>
      <c r="E442" s="39"/>
      <c r="F442" s="177"/>
      <c r="G442" s="177"/>
      <c r="H442" s="177"/>
      <c r="I442" s="177"/>
      <c r="J442" s="133" t="str">
        <f t="shared" si="55"/>
        <v xml:space="preserve"> </v>
      </c>
      <c r="K442" s="177"/>
      <c r="L442" s="177"/>
      <c r="M442" s="177"/>
      <c r="N442" s="177"/>
      <c r="O442" s="177"/>
      <c r="P442" s="177"/>
    </row>
    <row r="443" spans="1:16" ht="15" hidden="1" customHeight="1" x14ac:dyDescent="0.2">
      <c r="A443" s="383" t="s">
        <v>308</v>
      </c>
      <c r="B443" s="400"/>
      <c r="C443" s="39" t="s">
        <v>47</v>
      </c>
      <c r="D443" s="168" t="s">
        <v>714</v>
      </c>
      <c r="E443" s="39"/>
      <c r="F443" s="177"/>
      <c r="G443" s="177"/>
      <c r="H443" s="177"/>
      <c r="I443" s="177"/>
      <c r="J443" s="133" t="str">
        <f t="shared" si="55"/>
        <v xml:space="preserve"> </v>
      </c>
      <c r="K443" s="177"/>
      <c r="L443" s="177"/>
      <c r="M443" s="177"/>
      <c r="N443" s="177"/>
      <c r="O443" s="177"/>
      <c r="P443" s="177"/>
    </row>
    <row r="444" spans="1:16" ht="15" hidden="1" customHeight="1" x14ac:dyDescent="0.2">
      <c r="A444" s="383" t="s">
        <v>310</v>
      </c>
      <c r="B444" s="400"/>
      <c r="C444" s="39" t="s">
        <v>49</v>
      </c>
      <c r="D444" s="168" t="s">
        <v>714</v>
      </c>
      <c r="E444" s="39"/>
      <c r="F444" s="177"/>
      <c r="G444" s="177"/>
      <c r="H444" s="177"/>
      <c r="I444" s="177"/>
      <c r="J444" s="133" t="str">
        <f t="shared" si="55"/>
        <v xml:space="preserve"> </v>
      </c>
      <c r="K444" s="177"/>
      <c r="L444" s="177"/>
      <c r="M444" s="177"/>
      <c r="N444" s="177"/>
      <c r="O444" s="177"/>
      <c r="P444" s="177"/>
    </row>
    <row r="445" spans="1:16" ht="15" hidden="1" customHeight="1" x14ac:dyDescent="0.2">
      <c r="A445" s="383" t="s">
        <v>313</v>
      </c>
      <c r="B445" s="400"/>
      <c r="C445" s="39" t="s">
        <v>51</v>
      </c>
      <c r="D445" s="168" t="s">
        <v>714</v>
      </c>
      <c r="E445" s="39"/>
      <c r="F445" s="177"/>
      <c r="G445" s="177"/>
      <c r="H445" s="177"/>
      <c r="I445" s="177"/>
      <c r="J445" s="133" t="str">
        <f t="shared" si="55"/>
        <v xml:space="preserve"> </v>
      </c>
      <c r="K445" s="177"/>
      <c r="L445" s="177"/>
      <c r="M445" s="177"/>
      <c r="N445" s="177"/>
      <c r="O445" s="177"/>
      <c r="P445" s="177"/>
    </row>
    <row r="446" spans="1:16" ht="15" hidden="1" customHeight="1" x14ac:dyDescent="0.2">
      <c r="A446" s="383" t="s">
        <v>315</v>
      </c>
      <c r="B446" s="400"/>
      <c r="C446" s="39" t="s">
        <v>53</v>
      </c>
      <c r="D446" s="168" t="s">
        <v>714</v>
      </c>
      <c r="E446" s="39"/>
      <c r="F446" s="177"/>
      <c r="G446" s="177"/>
      <c r="H446" s="177"/>
      <c r="I446" s="177"/>
      <c r="J446" s="133" t="str">
        <f t="shared" si="55"/>
        <v xml:space="preserve"> </v>
      </c>
      <c r="K446" s="177"/>
      <c r="L446" s="177"/>
      <c r="M446" s="177"/>
      <c r="N446" s="177"/>
      <c r="O446" s="177"/>
      <c r="P446" s="177"/>
    </row>
    <row r="447" spans="1:16" ht="15" hidden="1" customHeight="1" x14ac:dyDescent="0.2">
      <c r="A447" s="383" t="s">
        <v>317</v>
      </c>
      <c r="B447" s="400"/>
      <c r="C447" s="39" t="s">
        <v>55</v>
      </c>
      <c r="D447" s="168" t="s">
        <v>714</v>
      </c>
      <c r="E447" s="39"/>
      <c r="F447" s="177"/>
      <c r="G447" s="177"/>
      <c r="H447" s="177"/>
      <c r="I447" s="177"/>
      <c r="J447" s="133" t="str">
        <f t="shared" si="55"/>
        <v xml:space="preserve"> </v>
      </c>
      <c r="K447" s="177"/>
      <c r="L447" s="177"/>
      <c r="M447" s="177"/>
      <c r="N447" s="177"/>
      <c r="O447" s="177"/>
      <c r="P447" s="177"/>
    </row>
    <row r="448" spans="1:16" ht="25.5" hidden="1" customHeight="1" x14ac:dyDescent="0.2">
      <c r="A448" s="383" t="s">
        <v>319</v>
      </c>
      <c r="B448" s="400"/>
      <c r="C448" s="39" t="s">
        <v>715</v>
      </c>
      <c r="D448" s="168" t="s">
        <v>716</v>
      </c>
      <c r="E448" s="39"/>
      <c r="F448" s="177"/>
      <c r="G448" s="177"/>
      <c r="H448" s="177"/>
      <c r="I448" s="177"/>
      <c r="J448" s="133" t="str">
        <f t="shared" si="55"/>
        <v xml:space="preserve"> </v>
      </c>
      <c r="K448" s="177"/>
      <c r="L448" s="177"/>
      <c r="M448" s="177"/>
      <c r="N448" s="177"/>
      <c r="O448" s="177"/>
      <c r="P448" s="177"/>
    </row>
    <row r="449" spans="1:16" ht="15" hidden="1" customHeight="1" x14ac:dyDescent="0.2">
      <c r="A449" s="383" t="s">
        <v>321</v>
      </c>
      <c r="B449" s="400"/>
      <c r="C449" s="39" t="s">
        <v>37</v>
      </c>
      <c r="D449" s="168" t="s">
        <v>716</v>
      </c>
      <c r="E449" s="39"/>
      <c r="F449" s="177"/>
      <c r="G449" s="177"/>
      <c r="H449" s="177"/>
      <c r="I449" s="177"/>
      <c r="J449" s="133" t="str">
        <f t="shared" si="55"/>
        <v xml:space="preserve"> </v>
      </c>
      <c r="K449" s="177"/>
      <c r="L449" s="177"/>
      <c r="M449" s="177"/>
      <c r="N449" s="177"/>
      <c r="O449" s="177"/>
      <c r="P449" s="177"/>
    </row>
    <row r="450" spans="1:16" ht="15" hidden="1" customHeight="1" x14ac:dyDescent="0.2">
      <c r="A450" s="383" t="s">
        <v>323</v>
      </c>
      <c r="B450" s="400"/>
      <c r="C450" s="39" t="s">
        <v>39</v>
      </c>
      <c r="D450" s="168" t="s">
        <v>716</v>
      </c>
      <c r="E450" s="39"/>
      <c r="F450" s="177"/>
      <c r="G450" s="177"/>
      <c r="H450" s="177"/>
      <c r="I450" s="177"/>
      <c r="J450" s="133" t="str">
        <f t="shared" si="55"/>
        <v xml:space="preserve"> </v>
      </c>
      <c r="K450" s="177"/>
      <c r="L450" s="177"/>
      <c r="M450" s="177"/>
      <c r="N450" s="177"/>
      <c r="O450" s="177"/>
      <c r="P450" s="177"/>
    </row>
    <row r="451" spans="1:16" ht="25.5" hidden="1" customHeight="1" x14ac:dyDescent="0.2">
      <c r="A451" s="383" t="s">
        <v>325</v>
      </c>
      <c r="B451" s="400"/>
      <c r="C451" s="39" t="s">
        <v>41</v>
      </c>
      <c r="D451" s="168" t="s">
        <v>716</v>
      </c>
      <c r="E451" s="39"/>
      <c r="F451" s="177"/>
      <c r="G451" s="177"/>
      <c r="H451" s="177"/>
      <c r="I451" s="177"/>
      <c r="J451" s="133" t="str">
        <f t="shared" si="55"/>
        <v xml:space="preserve"> </v>
      </c>
      <c r="K451" s="177"/>
      <c r="L451" s="177"/>
      <c r="M451" s="177"/>
      <c r="N451" s="177"/>
      <c r="O451" s="177"/>
      <c r="P451" s="177"/>
    </row>
    <row r="452" spans="1:16" ht="15" hidden="1" customHeight="1" x14ac:dyDescent="0.2">
      <c r="A452" s="383" t="s">
        <v>327</v>
      </c>
      <c r="B452" s="400"/>
      <c r="C452" s="39" t="s">
        <v>43</v>
      </c>
      <c r="D452" s="168" t="s">
        <v>716</v>
      </c>
      <c r="E452" s="39"/>
      <c r="F452" s="177"/>
      <c r="G452" s="177"/>
      <c r="H452" s="177"/>
      <c r="I452" s="177"/>
      <c r="J452" s="133" t="str">
        <f t="shared" si="55"/>
        <v xml:space="preserve"> </v>
      </c>
      <c r="K452" s="177"/>
      <c r="L452" s="177"/>
      <c r="M452" s="177"/>
      <c r="N452" s="177"/>
      <c r="O452" s="177"/>
      <c r="P452" s="177"/>
    </row>
    <row r="453" spans="1:16" ht="15" hidden="1" customHeight="1" x14ac:dyDescent="0.2">
      <c r="A453" s="383" t="s">
        <v>329</v>
      </c>
      <c r="B453" s="400"/>
      <c r="C453" s="39" t="s">
        <v>45</v>
      </c>
      <c r="D453" s="168" t="s">
        <v>716</v>
      </c>
      <c r="E453" s="39"/>
      <c r="F453" s="177"/>
      <c r="G453" s="177"/>
      <c r="H453" s="177"/>
      <c r="I453" s="177"/>
      <c r="J453" s="133" t="str">
        <f t="shared" si="55"/>
        <v xml:space="preserve"> </v>
      </c>
      <c r="K453" s="177"/>
      <c r="L453" s="177"/>
      <c r="M453" s="177"/>
      <c r="N453" s="177"/>
      <c r="O453" s="177"/>
      <c r="P453" s="177"/>
    </row>
    <row r="454" spans="1:16" ht="15" hidden="1" customHeight="1" x14ac:dyDescent="0.2">
      <c r="A454" s="383" t="s">
        <v>331</v>
      </c>
      <c r="B454" s="400"/>
      <c r="C454" s="39" t="s">
        <v>47</v>
      </c>
      <c r="D454" s="168" t="s">
        <v>716</v>
      </c>
      <c r="E454" s="39"/>
      <c r="F454" s="177"/>
      <c r="G454" s="177"/>
      <c r="H454" s="177"/>
      <c r="I454" s="177"/>
      <c r="J454" s="133" t="str">
        <f t="shared" si="55"/>
        <v xml:space="preserve"> </v>
      </c>
      <c r="K454" s="177"/>
      <c r="L454" s="177"/>
      <c r="M454" s="177"/>
      <c r="N454" s="177"/>
      <c r="O454" s="177"/>
      <c r="P454" s="177"/>
    </row>
    <row r="455" spans="1:16" ht="15" hidden="1" customHeight="1" x14ac:dyDescent="0.2">
      <c r="A455" s="383" t="s">
        <v>333</v>
      </c>
      <c r="B455" s="400"/>
      <c r="C455" s="39" t="s">
        <v>49</v>
      </c>
      <c r="D455" s="168" t="s">
        <v>716</v>
      </c>
      <c r="E455" s="39"/>
      <c r="F455" s="177"/>
      <c r="G455" s="177"/>
      <c r="H455" s="177"/>
      <c r="I455" s="177"/>
      <c r="J455" s="133" t="str">
        <f t="shared" si="55"/>
        <v xml:space="preserve"> </v>
      </c>
      <c r="K455" s="177"/>
      <c r="L455" s="177"/>
      <c r="M455" s="177"/>
      <c r="N455" s="177"/>
      <c r="O455" s="177"/>
      <c r="P455" s="177"/>
    </row>
    <row r="456" spans="1:16" ht="15" hidden="1" customHeight="1" x14ac:dyDescent="0.2">
      <c r="A456" s="383" t="s">
        <v>335</v>
      </c>
      <c r="B456" s="400"/>
      <c r="C456" s="39" t="s">
        <v>51</v>
      </c>
      <c r="D456" s="168" t="s">
        <v>716</v>
      </c>
      <c r="E456" s="39"/>
      <c r="F456" s="177"/>
      <c r="G456" s="177"/>
      <c r="H456" s="177"/>
      <c r="I456" s="177"/>
      <c r="J456" s="133" t="str">
        <f t="shared" si="55"/>
        <v xml:space="preserve"> </v>
      </c>
      <c r="K456" s="177"/>
      <c r="L456" s="177"/>
      <c r="M456" s="177"/>
      <c r="N456" s="177"/>
      <c r="O456" s="177"/>
      <c r="P456" s="177"/>
    </row>
    <row r="457" spans="1:16" ht="15" hidden="1" customHeight="1" x14ac:dyDescent="0.2">
      <c r="A457" s="383" t="s">
        <v>337</v>
      </c>
      <c r="B457" s="400"/>
      <c r="C457" s="39" t="s">
        <v>53</v>
      </c>
      <c r="D457" s="168" t="s">
        <v>716</v>
      </c>
      <c r="E457" s="39"/>
      <c r="F457" s="177"/>
      <c r="G457" s="177"/>
      <c r="H457" s="177"/>
      <c r="I457" s="177"/>
      <c r="J457" s="133" t="str">
        <f t="shared" si="55"/>
        <v xml:space="preserve"> </v>
      </c>
      <c r="K457" s="177"/>
      <c r="L457" s="177"/>
      <c r="M457" s="177"/>
      <c r="N457" s="177"/>
      <c r="O457" s="177"/>
      <c r="P457" s="177"/>
    </row>
    <row r="458" spans="1:16" ht="15" hidden="1" customHeight="1" x14ac:dyDescent="0.2">
      <c r="A458" s="383" t="s">
        <v>339</v>
      </c>
      <c r="B458" s="400"/>
      <c r="C458" s="39" t="s">
        <v>55</v>
      </c>
      <c r="D458" s="168" t="s">
        <v>716</v>
      </c>
      <c r="E458" s="39"/>
      <c r="F458" s="177"/>
      <c r="G458" s="177"/>
      <c r="H458" s="177"/>
      <c r="I458" s="177"/>
      <c r="J458" s="133" t="str">
        <f t="shared" si="55"/>
        <v xml:space="preserve"> </v>
      </c>
      <c r="K458" s="177"/>
      <c r="L458" s="177"/>
      <c r="M458" s="177"/>
      <c r="N458" s="177"/>
      <c r="O458" s="177"/>
      <c r="P458" s="177"/>
    </row>
    <row r="459" spans="1:16" ht="25.5" hidden="1" customHeight="1" x14ac:dyDescent="0.2">
      <c r="A459" s="383" t="s">
        <v>342</v>
      </c>
      <c r="B459" s="400"/>
      <c r="C459" s="39" t="s">
        <v>717</v>
      </c>
      <c r="D459" s="168" t="s">
        <v>718</v>
      </c>
      <c r="E459" s="39"/>
      <c r="F459" s="177"/>
      <c r="G459" s="177"/>
      <c r="H459" s="177"/>
      <c r="I459" s="177"/>
      <c r="J459" s="133" t="str">
        <f t="shared" si="55"/>
        <v xml:space="preserve"> </v>
      </c>
      <c r="K459" s="177"/>
      <c r="L459" s="177"/>
      <c r="M459" s="177"/>
      <c r="N459" s="177"/>
      <c r="O459" s="177"/>
      <c r="P459" s="177"/>
    </row>
    <row r="460" spans="1:16" ht="25.5" hidden="1" customHeight="1" x14ac:dyDescent="0.2">
      <c r="A460" s="383" t="s">
        <v>345</v>
      </c>
      <c r="B460" s="400"/>
      <c r="C460" s="39" t="s">
        <v>719</v>
      </c>
      <c r="D460" s="168" t="s">
        <v>718</v>
      </c>
      <c r="E460" s="39"/>
      <c r="F460" s="177"/>
      <c r="G460" s="177"/>
      <c r="H460" s="177"/>
      <c r="I460" s="177"/>
      <c r="J460" s="133" t="str">
        <f t="shared" si="55"/>
        <v xml:space="preserve"> </v>
      </c>
      <c r="K460" s="177"/>
      <c r="L460" s="177"/>
      <c r="M460" s="177"/>
      <c r="N460" s="177"/>
      <c r="O460" s="177"/>
      <c r="P460" s="177"/>
    </row>
    <row r="461" spans="1:16" ht="25.5" hidden="1" customHeight="1" x14ac:dyDescent="0.2">
      <c r="A461" s="383" t="s">
        <v>347</v>
      </c>
      <c r="B461" s="400"/>
      <c r="C461" s="39" t="s">
        <v>720</v>
      </c>
      <c r="D461" s="168" t="s">
        <v>721</v>
      </c>
      <c r="E461" s="39"/>
      <c r="F461" s="177"/>
      <c r="G461" s="177"/>
      <c r="H461" s="177"/>
      <c r="I461" s="177"/>
      <c r="J461" s="133" t="str">
        <f t="shared" si="55"/>
        <v xml:space="preserve"> </v>
      </c>
      <c r="K461" s="177"/>
      <c r="L461" s="177"/>
      <c r="M461" s="177"/>
      <c r="N461" s="177"/>
      <c r="O461" s="177"/>
      <c r="P461" s="177"/>
    </row>
    <row r="462" spans="1:16" ht="15" hidden="1" customHeight="1" x14ac:dyDescent="0.2">
      <c r="A462" s="383" t="s">
        <v>349</v>
      </c>
      <c r="B462" s="400"/>
      <c r="C462" s="39" t="s">
        <v>442</v>
      </c>
      <c r="D462" s="35" t="s">
        <v>721</v>
      </c>
      <c r="E462" s="39"/>
      <c r="F462" s="177"/>
      <c r="G462" s="177"/>
      <c r="H462" s="177"/>
      <c r="I462" s="177"/>
      <c r="J462" s="133" t="str">
        <f t="shared" si="55"/>
        <v xml:space="preserve"> </v>
      </c>
      <c r="K462" s="177"/>
      <c r="L462" s="177"/>
      <c r="M462" s="177"/>
      <c r="N462" s="177"/>
      <c r="O462" s="177"/>
      <c r="P462" s="177"/>
    </row>
    <row r="463" spans="1:16" ht="15" hidden="1" customHeight="1" x14ac:dyDescent="0.2">
      <c r="A463" s="383" t="s">
        <v>351</v>
      </c>
      <c r="B463" s="400"/>
      <c r="C463" s="39" t="s">
        <v>444</v>
      </c>
      <c r="D463" s="35" t="s">
        <v>721</v>
      </c>
      <c r="E463" s="39"/>
      <c r="F463" s="177"/>
      <c r="G463" s="177"/>
      <c r="H463" s="177"/>
      <c r="I463" s="177"/>
      <c r="J463" s="133" t="str">
        <f t="shared" si="55"/>
        <v xml:space="preserve"> </v>
      </c>
      <c r="K463" s="177"/>
      <c r="L463" s="177"/>
      <c r="M463" s="177"/>
      <c r="N463" s="177"/>
      <c r="O463" s="177"/>
      <c r="P463" s="177"/>
    </row>
    <row r="464" spans="1:16" ht="15" hidden="1" customHeight="1" x14ac:dyDescent="0.2">
      <c r="A464" s="383" t="s">
        <v>354</v>
      </c>
      <c r="B464" s="400"/>
      <c r="C464" s="39" t="s">
        <v>446</v>
      </c>
      <c r="D464" s="35" t="s">
        <v>721</v>
      </c>
      <c r="E464" s="39"/>
      <c r="F464" s="177"/>
      <c r="G464" s="177"/>
      <c r="H464" s="177"/>
      <c r="I464" s="177"/>
      <c r="J464" s="133" t="str">
        <f t="shared" si="55"/>
        <v xml:space="preserve"> </v>
      </c>
      <c r="K464" s="177"/>
      <c r="L464" s="177"/>
      <c r="M464" s="177"/>
      <c r="N464" s="177"/>
      <c r="O464" s="177"/>
      <c r="P464" s="177"/>
    </row>
    <row r="465" spans="1:16" ht="15" hidden="1" customHeight="1" x14ac:dyDescent="0.2">
      <c r="A465" s="383" t="s">
        <v>356</v>
      </c>
      <c r="B465" s="400"/>
      <c r="C465" s="35" t="s">
        <v>448</v>
      </c>
      <c r="D465" s="35" t="s">
        <v>721</v>
      </c>
      <c r="E465" s="35"/>
      <c r="F465" s="177"/>
      <c r="G465" s="177"/>
      <c r="H465" s="177"/>
      <c r="I465" s="177"/>
      <c r="J465" s="133" t="str">
        <f t="shared" si="55"/>
        <v xml:space="preserve"> </v>
      </c>
      <c r="K465" s="177"/>
      <c r="L465" s="177"/>
      <c r="M465" s="177"/>
      <c r="N465" s="177"/>
      <c r="O465" s="177"/>
      <c r="P465" s="177"/>
    </row>
    <row r="466" spans="1:16" ht="15" hidden="1" customHeight="1" x14ac:dyDescent="0.2">
      <c r="A466" s="383" t="s">
        <v>359</v>
      </c>
      <c r="B466" s="400"/>
      <c r="C466" s="35" t="s">
        <v>450</v>
      </c>
      <c r="D466" s="35" t="s">
        <v>721</v>
      </c>
      <c r="E466" s="35"/>
      <c r="F466" s="177"/>
      <c r="G466" s="177"/>
      <c r="H466" s="177"/>
      <c r="I466" s="177"/>
      <c r="J466" s="133" t="str">
        <f t="shared" si="55"/>
        <v xml:space="preserve"> </v>
      </c>
      <c r="K466" s="177"/>
      <c r="L466" s="177"/>
      <c r="M466" s="177"/>
      <c r="N466" s="177"/>
      <c r="O466" s="177"/>
      <c r="P466" s="177"/>
    </row>
    <row r="467" spans="1:16" ht="25.5" hidden="1" customHeight="1" x14ac:dyDescent="0.2">
      <c r="A467" s="383" t="s">
        <v>361</v>
      </c>
      <c r="B467" s="400"/>
      <c r="C467" s="35" t="s">
        <v>452</v>
      </c>
      <c r="D467" s="35" t="s">
        <v>721</v>
      </c>
      <c r="E467" s="35"/>
      <c r="F467" s="177"/>
      <c r="G467" s="177"/>
      <c r="H467" s="177"/>
      <c r="I467" s="177"/>
      <c r="J467" s="133" t="str">
        <f t="shared" si="55"/>
        <v xml:space="preserve"> </v>
      </c>
      <c r="K467" s="177"/>
      <c r="L467" s="177"/>
      <c r="M467" s="177"/>
      <c r="N467" s="177"/>
      <c r="O467" s="177"/>
      <c r="P467" s="177"/>
    </row>
    <row r="468" spans="1:16" ht="15" hidden="1" customHeight="1" x14ac:dyDescent="0.2">
      <c r="A468" s="383" t="s">
        <v>363</v>
      </c>
      <c r="B468" s="400"/>
      <c r="C468" s="39" t="s">
        <v>454</v>
      </c>
      <c r="D468" s="35" t="s">
        <v>721</v>
      </c>
      <c r="E468" s="39"/>
      <c r="F468" s="177"/>
      <c r="G468" s="177"/>
      <c r="H468" s="177"/>
      <c r="I468" s="177"/>
      <c r="J468" s="133" t="str">
        <f t="shared" si="55"/>
        <v xml:space="preserve"> </v>
      </c>
      <c r="K468" s="177"/>
      <c r="L468" s="177"/>
      <c r="M468" s="177"/>
      <c r="N468" s="177"/>
      <c r="O468" s="177"/>
      <c r="P468" s="177"/>
    </row>
    <row r="469" spans="1:16" ht="15" hidden="1" customHeight="1" x14ac:dyDescent="0.2">
      <c r="A469" s="383" t="s">
        <v>365</v>
      </c>
      <c r="B469" s="400"/>
      <c r="C469" s="39" t="s">
        <v>456</v>
      </c>
      <c r="D469" s="35" t="s">
        <v>721</v>
      </c>
      <c r="E469" s="39"/>
      <c r="F469" s="177"/>
      <c r="G469" s="177"/>
      <c r="H469" s="177"/>
      <c r="I469" s="177"/>
      <c r="J469" s="133" t="str">
        <f t="shared" si="55"/>
        <v xml:space="preserve"> </v>
      </c>
      <c r="K469" s="177"/>
      <c r="L469" s="177"/>
      <c r="M469" s="177"/>
      <c r="N469" s="177"/>
      <c r="O469" s="177"/>
      <c r="P469" s="177"/>
    </row>
    <row r="470" spans="1:16" ht="15" hidden="1" customHeight="1" x14ac:dyDescent="0.2">
      <c r="A470" s="383" t="s">
        <v>367</v>
      </c>
      <c r="B470" s="400"/>
      <c r="C470" s="39" t="s">
        <v>458</v>
      </c>
      <c r="D470" s="35" t="s">
        <v>721</v>
      </c>
      <c r="E470" s="39"/>
      <c r="F470" s="177"/>
      <c r="G470" s="177"/>
      <c r="H470" s="177"/>
      <c r="I470" s="177"/>
      <c r="J470" s="133" t="str">
        <f t="shared" si="55"/>
        <v xml:space="preserve"> </v>
      </c>
      <c r="K470" s="177"/>
      <c r="L470" s="177"/>
      <c r="M470" s="177"/>
      <c r="N470" s="177"/>
      <c r="O470" s="177"/>
      <c r="P470" s="177"/>
    </row>
    <row r="471" spans="1:16" ht="15" hidden="1" customHeight="1" x14ac:dyDescent="0.2">
      <c r="A471" s="383" t="s">
        <v>369</v>
      </c>
      <c r="B471" s="400"/>
      <c r="C471" s="39" t="s">
        <v>460</v>
      </c>
      <c r="D471" s="35" t="s">
        <v>721</v>
      </c>
      <c r="E471" s="39"/>
      <c r="F471" s="177"/>
      <c r="G471" s="177"/>
      <c r="H471" s="177"/>
      <c r="I471" s="177"/>
      <c r="J471" s="133" t="str">
        <f t="shared" si="55"/>
        <v xml:space="preserve"> </v>
      </c>
      <c r="K471" s="177"/>
      <c r="L471" s="177"/>
      <c r="M471" s="177"/>
      <c r="N471" s="177"/>
      <c r="O471" s="177"/>
      <c r="P471" s="177"/>
    </row>
    <row r="472" spans="1:16" ht="15" hidden="1" customHeight="1" x14ac:dyDescent="0.2">
      <c r="A472" s="383" t="s">
        <v>371</v>
      </c>
      <c r="B472" s="400"/>
      <c r="C472" s="39" t="s">
        <v>722</v>
      </c>
      <c r="D472" s="168" t="s">
        <v>723</v>
      </c>
      <c r="E472" s="39"/>
      <c r="F472" s="177"/>
      <c r="G472" s="177"/>
      <c r="H472" s="177"/>
      <c r="I472" s="177"/>
      <c r="J472" s="133" t="str">
        <f t="shared" si="55"/>
        <v xml:space="preserve"> </v>
      </c>
      <c r="K472" s="177"/>
      <c r="L472" s="177"/>
      <c r="M472" s="177"/>
      <c r="N472" s="177"/>
      <c r="O472" s="177"/>
      <c r="P472" s="177"/>
    </row>
    <row r="473" spans="1:16" ht="15" hidden="1" customHeight="1" x14ac:dyDescent="0.2">
      <c r="A473" s="383" t="s">
        <v>374</v>
      </c>
      <c r="B473" s="400"/>
      <c r="C473" s="39" t="s">
        <v>724</v>
      </c>
      <c r="D473" s="168" t="s">
        <v>725</v>
      </c>
      <c r="E473" s="39"/>
      <c r="F473" s="177"/>
      <c r="G473" s="177"/>
      <c r="H473" s="177"/>
      <c r="I473" s="177"/>
      <c r="J473" s="133" t="str">
        <f t="shared" si="55"/>
        <v xml:space="preserve"> </v>
      </c>
      <c r="K473" s="177"/>
      <c r="L473" s="177"/>
      <c r="M473" s="177"/>
      <c r="N473" s="177"/>
      <c r="O473" s="177"/>
      <c r="P473" s="177"/>
    </row>
    <row r="474" spans="1:16" ht="25.5" hidden="1" customHeight="1" x14ac:dyDescent="0.2">
      <c r="A474" s="383" t="s">
        <v>377</v>
      </c>
      <c r="B474" s="400"/>
      <c r="C474" s="39" t="s">
        <v>726</v>
      </c>
      <c r="D474" s="168" t="s">
        <v>727</v>
      </c>
      <c r="E474" s="39"/>
      <c r="F474" s="177"/>
      <c r="G474" s="177"/>
      <c r="H474" s="177"/>
      <c r="I474" s="177"/>
      <c r="J474" s="133" t="str">
        <f t="shared" si="55"/>
        <v xml:space="preserve"> </v>
      </c>
      <c r="K474" s="177"/>
      <c r="L474" s="177"/>
      <c r="M474" s="177"/>
      <c r="N474" s="177"/>
      <c r="O474" s="177"/>
      <c r="P474" s="177"/>
    </row>
    <row r="475" spans="1:16" ht="15" hidden="1" customHeight="1" x14ac:dyDescent="0.2">
      <c r="A475" s="383" t="s">
        <v>380</v>
      </c>
      <c r="B475" s="400"/>
      <c r="C475" s="39" t="s">
        <v>442</v>
      </c>
      <c r="D475" s="35" t="s">
        <v>727</v>
      </c>
      <c r="E475" s="39"/>
      <c r="F475" s="177"/>
      <c r="G475" s="177"/>
      <c r="H475" s="177"/>
      <c r="I475" s="177"/>
      <c r="J475" s="133" t="str">
        <f t="shared" si="55"/>
        <v xml:space="preserve"> </v>
      </c>
      <c r="K475" s="177"/>
      <c r="L475" s="177"/>
      <c r="M475" s="177"/>
      <c r="N475" s="177"/>
      <c r="O475" s="177"/>
      <c r="P475" s="177"/>
    </row>
    <row r="476" spans="1:16" ht="15" hidden="1" customHeight="1" x14ac:dyDescent="0.2">
      <c r="A476" s="383" t="s">
        <v>383</v>
      </c>
      <c r="B476" s="400"/>
      <c r="C476" s="39" t="s">
        <v>444</v>
      </c>
      <c r="D476" s="35" t="s">
        <v>727</v>
      </c>
      <c r="E476" s="39"/>
      <c r="F476" s="177"/>
      <c r="G476" s="177"/>
      <c r="H476" s="177"/>
      <c r="I476" s="177"/>
      <c r="J476" s="133" t="str">
        <f t="shared" si="55"/>
        <v xml:space="preserve"> </v>
      </c>
      <c r="K476" s="177"/>
      <c r="L476" s="177"/>
      <c r="M476" s="177"/>
      <c r="N476" s="177"/>
      <c r="O476" s="177"/>
      <c r="P476" s="177"/>
    </row>
    <row r="477" spans="1:16" ht="15" hidden="1" customHeight="1" x14ac:dyDescent="0.2">
      <c r="A477" s="383" t="s">
        <v>384</v>
      </c>
      <c r="B477" s="400"/>
      <c r="C477" s="39" t="s">
        <v>446</v>
      </c>
      <c r="D477" s="35" t="s">
        <v>727</v>
      </c>
      <c r="E477" s="39"/>
      <c r="F477" s="177"/>
      <c r="G477" s="177"/>
      <c r="H477" s="177"/>
      <c r="I477" s="177"/>
      <c r="J477" s="133" t="str">
        <f t="shared" si="55"/>
        <v xml:space="preserve"> </v>
      </c>
      <c r="K477" s="177"/>
      <c r="L477" s="177"/>
      <c r="M477" s="177"/>
      <c r="N477" s="177"/>
      <c r="O477" s="177"/>
      <c r="P477" s="177"/>
    </row>
    <row r="478" spans="1:16" ht="15" hidden="1" customHeight="1" x14ac:dyDescent="0.2">
      <c r="A478" s="383" t="s">
        <v>386</v>
      </c>
      <c r="B478" s="400"/>
      <c r="C478" s="35" t="s">
        <v>448</v>
      </c>
      <c r="D478" s="35" t="s">
        <v>727</v>
      </c>
      <c r="E478" s="35"/>
      <c r="F478" s="177"/>
      <c r="G478" s="177"/>
      <c r="H478" s="177"/>
      <c r="I478" s="177"/>
      <c r="J478" s="133" t="str">
        <f t="shared" si="55"/>
        <v xml:space="preserve"> </v>
      </c>
      <c r="K478" s="177"/>
      <c r="L478" s="177"/>
      <c r="M478" s="177"/>
      <c r="N478" s="177"/>
      <c r="O478" s="177"/>
      <c r="P478" s="177"/>
    </row>
    <row r="479" spans="1:16" ht="15" hidden="1" customHeight="1" x14ac:dyDescent="0.2">
      <c r="A479" s="383" t="s">
        <v>388</v>
      </c>
      <c r="B479" s="400"/>
      <c r="C479" s="35" t="s">
        <v>450</v>
      </c>
      <c r="D479" s="35" t="s">
        <v>727</v>
      </c>
      <c r="E479" s="35"/>
      <c r="F479" s="177"/>
      <c r="G479" s="177"/>
      <c r="H479" s="177"/>
      <c r="I479" s="177"/>
      <c r="J479" s="133" t="str">
        <f t="shared" si="55"/>
        <v xml:space="preserve"> </v>
      </c>
      <c r="K479" s="177"/>
      <c r="L479" s="177"/>
      <c r="M479" s="177"/>
      <c r="N479" s="177"/>
      <c r="O479" s="177"/>
      <c r="P479" s="177"/>
    </row>
    <row r="480" spans="1:16" ht="25.5" hidden="1" customHeight="1" x14ac:dyDescent="0.2">
      <c r="A480" s="383" t="s">
        <v>391</v>
      </c>
      <c r="B480" s="400"/>
      <c r="C480" s="35" t="s">
        <v>452</v>
      </c>
      <c r="D480" s="35" t="s">
        <v>727</v>
      </c>
      <c r="E480" s="35"/>
      <c r="F480" s="177"/>
      <c r="G480" s="177"/>
      <c r="H480" s="177"/>
      <c r="I480" s="177"/>
      <c r="J480" s="133" t="str">
        <f t="shared" si="55"/>
        <v xml:space="preserve"> </v>
      </c>
      <c r="K480" s="177"/>
      <c r="L480" s="177"/>
      <c r="M480" s="177"/>
      <c r="N480" s="177"/>
      <c r="O480" s="177"/>
      <c r="P480" s="177"/>
    </row>
    <row r="481" spans="1:16" ht="15" hidden="1" customHeight="1" x14ac:dyDescent="0.2">
      <c r="A481" s="383" t="s">
        <v>393</v>
      </c>
      <c r="B481" s="400"/>
      <c r="C481" s="39" t="s">
        <v>454</v>
      </c>
      <c r="D481" s="35" t="s">
        <v>727</v>
      </c>
      <c r="E481" s="39"/>
      <c r="F481" s="177"/>
      <c r="G481" s="177"/>
      <c r="H481" s="177"/>
      <c r="I481" s="177"/>
      <c r="J481" s="133" t="str">
        <f t="shared" si="55"/>
        <v xml:space="preserve"> </v>
      </c>
      <c r="K481" s="177"/>
      <c r="L481" s="177"/>
      <c r="M481" s="177"/>
      <c r="N481" s="177"/>
      <c r="O481" s="177"/>
      <c r="P481" s="177"/>
    </row>
    <row r="482" spans="1:16" ht="15" hidden="1" customHeight="1" x14ac:dyDescent="0.2">
      <c r="A482" s="383" t="s">
        <v>395</v>
      </c>
      <c r="B482" s="400"/>
      <c r="C482" s="39" t="s">
        <v>456</v>
      </c>
      <c r="D482" s="35" t="s">
        <v>727</v>
      </c>
      <c r="E482" s="39"/>
      <c r="F482" s="177"/>
      <c r="G482" s="177"/>
      <c r="H482" s="177"/>
      <c r="I482" s="177"/>
      <c r="J482" s="133" t="str">
        <f t="shared" si="55"/>
        <v xml:space="preserve"> </v>
      </c>
      <c r="K482" s="177"/>
      <c r="L482" s="177"/>
      <c r="M482" s="177"/>
      <c r="N482" s="177"/>
      <c r="O482" s="177"/>
      <c r="P482" s="177"/>
    </row>
    <row r="483" spans="1:16" ht="15" hidden="1" customHeight="1" x14ac:dyDescent="0.2">
      <c r="A483" s="383" t="s">
        <v>397</v>
      </c>
      <c r="B483" s="400"/>
      <c r="C483" s="39" t="s">
        <v>458</v>
      </c>
      <c r="D483" s="35" t="s">
        <v>727</v>
      </c>
      <c r="E483" s="39"/>
      <c r="F483" s="177"/>
      <c r="G483" s="177"/>
      <c r="H483" s="177"/>
      <c r="I483" s="177"/>
      <c r="J483" s="133" t="str">
        <f t="shared" si="55"/>
        <v xml:space="preserve"> </v>
      </c>
      <c r="K483" s="177"/>
      <c r="L483" s="177"/>
      <c r="M483" s="177"/>
      <c r="N483" s="177"/>
      <c r="O483" s="177"/>
      <c r="P483" s="177"/>
    </row>
    <row r="484" spans="1:16" ht="15" hidden="1" customHeight="1" x14ac:dyDescent="0.2">
      <c r="A484" s="383" t="s">
        <v>399</v>
      </c>
      <c r="B484" s="400"/>
      <c r="C484" s="39" t="s">
        <v>460</v>
      </c>
      <c r="D484" s="35" t="s">
        <v>727</v>
      </c>
      <c r="E484" s="39"/>
      <c r="F484" s="177"/>
      <c r="G484" s="177"/>
      <c r="H484" s="177"/>
      <c r="I484" s="177"/>
      <c r="J484" s="133" t="str">
        <f t="shared" si="55"/>
        <v xml:space="preserve"> </v>
      </c>
      <c r="K484" s="177"/>
      <c r="L484" s="177"/>
      <c r="M484" s="177"/>
      <c r="N484" s="177"/>
      <c r="O484" s="177"/>
      <c r="P484" s="177"/>
    </row>
    <row r="485" spans="1:16" x14ac:dyDescent="0.2">
      <c r="A485" s="383" t="s">
        <v>402</v>
      </c>
      <c r="B485" s="400"/>
      <c r="C485" s="39" t="s">
        <v>728</v>
      </c>
      <c r="D485" s="168" t="s">
        <v>895</v>
      </c>
      <c r="E485" s="39"/>
      <c r="F485" s="177"/>
      <c r="G485" s="177"/>
      <c r="H485" s="177"/>
      <c r="I485" s="145">
        <v>0</v>
      </c>
      <c r="J485" s="145" t="str">
        <f t="shared" si="55"/>
        <v xml:space="preserve"> </v>
      </c>
      <c r="K485" s="145">
        <v>0</v>
      </c>
      <c r="L485" s="145"/>
      <c r="M485" s="145">
        <f t="shared" ref="M485" si="56">SUM(K485:L485)</f>
        <v>0</v>
      </c>
      <c r="N485" s="145">
        <v>0</v>
      </c>
      <c r="O485" s="133" t="str">
        <f t="shared" ref="O485:O486" si="57">IF(M485=0," ",N485/M485)</f>
        <v xml:space="preserve"> </v>
      </c>
      <c r="P485" s="145">
        <v>0</v>
      </c>
    </row>
    <row r="486" spans="1:16" ht="25.5" x14ac:dyDescent="0.2">
      <c r="A486" s="384" t="s">
        <v>404</v>
      </c>
      <c r="B486" s="402"/>
      <c r="C486" s="42" t="s">
        <v>730</v>
      </c>
      <c r="D486" s="115" t="s">
        <v>731</v>
      </c>
      <c r="E486" s="42"/>
      <c r="F486" s="177"/>
      <c r="G486" s="177"/>
      <c r="H486" s="177"/>
      <c r="I486" s="146">
        <f t="shared" ref="I486" si="58">I422+I424+I425+I426+I437+I448+I459+I461+I472+I473+I474+I485</f>
        <v>0</v>
      </c>
      <c r="J486" s="15" t="e">
        <f t="shared" ref="J486:N486" si="59">J422+J424+J425+J426+J437+J448+J459+J461+J472+J473+J474+J485</f>
        <v>#VALUE!</v>
      </c>
      <c r="K486" s="146">
        <f t="shared" si="59"/>
        <v>0</v>
      </c>
      <c r="L486" s="146">
        <f t="shared" si="59"/>
        <v>0</v>
      </c>
      <c r="M486" s="146">
        <f t="shared" si="59"/>
        <v>0</v>
      </c>
      <c r="N486" s="146">
        <f t="shared" si="59"/>
        <v>0</v>
      </c>
      <c r="O486" s="146" t="str">
        <f t="shared" si="57"/>
        <v xml:space="preserve"> </v>
      </c>
      <c r="P486" s="146">
        <f t="shared" ref="P486" si="60">P422+P424+P425+P426+P437+P448+P459+P461+P472+P473+P474+P485</f>
        <v>0</v>
      </c>
    </row>
    <row r="487" spans="1:16" x14ac:dyDescent="0.2">
      <c r="A487" s="383" t="s">
        <v>406</v>
      </c>
      <c r="B487" s="400"/>
      <c r="C487" s="39" t="s">
        <v>732</v>
      </c>
      <c r="D487" s="168" t="s">
        <v>733</v>
      </c>
      <c r="E487" s="39"/>
      <c r="F487" s="177"/>
      <c r="G487" s="177"/>
      <c r="H487" s="177"/>
      <c r="I487" s="177"/>
      <c r="J487" s="133" t="str">
        <f t="shared" si="55"/>
        <v xml:space="preserve"> </v>
      </c>
      <c r="K487" s="177"/>
      <c r="L487" s="177"/>
      <c r="M487" s="177"/>
      <c r="N487" s="177"/>
      <c r="O487" s="177"/>
      <c r="P487" s="177"/>
    </row>
    <row r="488" spans="1:16" x14ac:dyDescent="0.2">
      <c r="A488" s="383" t="s">
        <v>408</v>
      </c>
      <c r="B488" s="400"/>
      <c r="C488" s="39" t="s">
        <v>734</v>
      </c>
      <c r="D488" s="168" t="s">
        <v>735</v>
      </c>
      <c r="E488" s="39"/>
      <c r="F488" s="177"/>
      <c r="G488" s="177"/>
      <c r="H488" s="177"/>
      <c r="I488" s="177"/>
      <c r="J488" s="133" t="str">
        <f t="shared" si="55"/>
        <v xml:space="preserve"> </v>
      </c>
      <c r="K488" s="177"/>
      <c r="L488" s="177"/>
      <c r="M488" s="177"/>
      <c r="N488" s="177"/>
      <c r="O488" s="177"/>
      <c r="P488" s="177"/>
    </row>
    <row r="489" spans="1:16" x14ac:dyDescent="0.2">
      <c r="A489" s="383" t="s">
        <v>411</v>
      </c>
      <c r="B489" s="400"/>
      <c r="C489" s="39" t="s">
        <v>736</v>
      </c>
      <c r="D489" s="168" t="s">
        <v>735</v>
      </c>
      <c r="E489" s="39"/>
      <c r="F489" s="177"/>
      <c r="G489" s="177"/>
      <c r="H489" s="177"/>
      <c r="I489" s="177"/>
      <c r="J489" s="133" t="str">
        <f t="shared" si="55"/>
        <v xml:space="preserve"> </v>
      </c>
      <c r="K489" s="177"/>
      <c r="L489" s="177"/>
      <c r="M489" s="177"/>
      <c r="N489" s="177"/>
      <c r="O489" s="177"/>
      <c r="P489" s="177"/>
    </row>
    <row r="490" spans="1:16" x14ac:dyDescent="0.2">
      <c r="A490" s="383" t="s">
        <v>414</v>
      </c>
      <c r="B490" s="400"/>
      <c r="C490" s="35" t="s">
        <v>737</v>
      </c>
      <c r="D490" s="168" t="s">
        <v>738</v>
      </c>
      <c r="E490" s="35"/>
      <c r="F490" s="177"/>
      <c r="G490" s="177"/>
      <c r="H490" s="177"/>
      <c r="I490" s="177"/>
      <c r="J490" s="133" t="str">
        <f t="shared" si="55"/>
        <v xml:space="preserve"> </v>
      </c>
      <c r="K490" s="177"/>
      <c r="L490" s="177"/>
      <c r="M490" s="177"/>
      <c r="N490" s="177"/>
      <c r="O490" s="177"/>
      <c r="P490" s="177"/>
    </row>
    <row r="491" spans="1:16" x14ac:dyDescent="0.2">
      <c r="A491" s="383" t="s">
        <v>416</v>
      </c>
      <c r="B491" s="400"/>
      <c r="C491" s="39" t="s">
        <v>739</v>
      </c>
      <c r="D491" s="168" t="s">
        <v>740</v>
      </c>
      <c r="E491" s="39"/>
      <c r="F491" s="177"/>
      <c r="G491" s="177"/>
      <c r="H491" s="177"/>
      <c r="I491" s="177"/>
      <c r="J491" s="133" t="str">
        <f t="shared" si="55"/>
        <v xml:space="preserve"> </v>
      </c>
      <c r="K491" s="177"/>
      <c r="L491" s="177"/>
      <c r="M491" s="177"/>
      <c r="N491" s="177"/>
      <c r="O491" s="177"/>
      <c r="P491" s="177"/>
    </row>
    <row r="492" spans="1:16" x14ac:dyDescent="0.2">
      <c r="A492" s="383" t="s">
        <v>419</v>
      </c>
      <c r="B492" s="400"/>
      <c r="C492" s="39" t="s">
        <v>741</v>
      </c>
      <c r="D492" s="168" t="s">
        <v>742</v>
      </c>
      <c r="E492" s="39"/>
      <c r="F492" s="177"/>
      <c r="G492" s="177"/>
      <c r="H492" s="177"/>
      <c r="I492" s="177"/>
      <c r="J492" s="133" t="str">
        <f t="shared" si="55"/>
        <v xml:space="preserve"> </v>
      </c>
      <c r="K492" s="177"/>
      <c r="L492" s="177"/>
      <c r="M492" s="177"/>
      <c r="N492" s="177"/>
      <c r="O492" s="177"/>
      <c r="P492" s="177"/>
    </row>
    <row r="493" spans="1:16" x14ac:dyDescent="0.2">
      <c r="A493" s="383" t="s">
        <v>421</v>
      </c>
      <c r="B493" s="400"/>
      <c r="C493" s="35" t="s">
        <v>743</v>
      </c>
      <c r="D493" s="168" t="s">
        <v>744</v>
      </c>
      <c r="E493" s="35"/>
      <c r="F493" s="177"/>
      <c r="G493" s="177"/>
      <c r="H493" s="177"/>
      <c r="I493" s="177"/>
      <c r="J493" s="133" t="str">
        <f t="shared" si="55"/>
        <v xml:space="preserve"> </v>
      </c>
      <c r="K493" s="177"/>
      <c r="L493" s="177"/>
      <c r="M493" s="177"/>
      <c r="N493" s="177"/>
      <c r="O493" s="177"/>
      <c r="P493" s="177"/>
    </row>
    <row r="494" spans="1:16" x14ac:dyDescent="0.2">
      <c r="A494" s="383" t="s">
        <v>424</v>
      </c>
      <c r="B494" s="400"/>
      <c r="C494" s="35" t="s">
        <v>745</v>
      </c>
      <c r="D494" s="168" t="s">
        <v>746</v>
      </c>
      <c r="E494" s="35"/>
      <c r="F494" s="177"/>
      <c r="G494" s="177"/>
      <c r="H494" s="177"/>
      <c r="I494" s="177"/>
      <c r="J494" s="133" t="str">
        <f t="shared" si="55"/>
        <v xml:space="preserve"> </v>
      </c>
      <c r="K494" s="177"/>
      <c r="L494" s="177"/>
      <c r="M494" s="177"/>
      <c r="N494" s="177"/>
      <c r="O494" s="177"/>
      <c r="P494" s="177"/>
    </row>
    <row r="495" spans="1:16" x14ac:dyDescent="0.2">
      <c r="A495" s="384" t="s">
        <v>427</v>
      </c>
      <c r="B495" s="402"/>
      <c r="C495" s="42" t="s">
        <v>747</v>
      </c>
      <c r="D495" s="115" t="s">
        <v>748</v>
      </c>
      <c r="E495" s="42"/>
      <c r="F495" s="177"/>
      <c r="G495" s="177"/>
      <c r="H495" s="177"/>
      <c r="I495" s="177"/>
      <c r="J495" s="133" t="str">
        <f t="shared" si="55"/>
        <v xml:space="preserve"> </v>
      </c>
      <c r="K495" s="177"/>
      <c r="L495" s="177"/>
      <c r="M495" s="177"/>
      <c r="N495" s="177"/>
      <c r="O495" s="177"/>
      <c r="P495" s="177"/>
    </row>
    <row r="496" spans="1:16" x14ac:dyDescent="0.2">
      <c r="A496" s="383" t="s">
        <v>429</v>
      </c>
      <c r="B496" s="400"/>
      <c r="C496" s="39" t="s">
        <v>749</v>
      </c>
      <c r="D496" s="168" t="s">
        <v>750</v>
      </c>
      <c r="E496" s="39"/>
      <c r="F496" s="177"/>
      <c r="G496" s="177"/>
      <c r="H496" s="177"/>
      <c r="I496" s="177"/>
      <c r="J496" s="133" t="str">
        <f t="shared" si="55"/>
        <v xml:space="preserve"> </v>
      </c>
      <c r="K496" s="177"/>
      <c r="L496" s="177"/>
      <c r="M496" s="177"/>
      <c r="N496" s="177"/>
      <c r="O496" s="177"/>
      <c r="P496" s="177"/>
    </row>
    <row r="497" spans="1:16" x14ac:dyDescent="0.2">
      <c r="A497" s="383" t="s">
        <v>432</v>
      </c>
      <c r="B497" s="400"/>
      <c r="C497" s="39" t="s">
        <v>751</v>
      </c>
      <c r="D497" s="168" t="s">
        <v>752</v>
      </c>
      <c r="E497" s="39"/>
      <c r="F497" s="177"/>
      <c r="G497" s="177"/>
      <c r="H497" s="177"/>
      <c r="I497" s="177"/>
      <c r="J497" s="133" t="str">
        <f t="shared" si="55"/>
        <v xml:space="preserve"> </v>
      </c>
      <c r="K497" s="177"/>
      <c r="L497" s="177"/>
      <c r="M497" s="177"/>
      <c r="N497" s="177"/>
      <c r="O497" s="177"/>
      <c r="P497" s="177"/>
    </row>
    <row r="498" spans="1:16" x14ac:dyDescent="0.2">
      <c r="A498" s="383" t="s">
        <v>435</v>
      </c>
      <c r="B498" s="400"/>
      <c r="C498" s="39" t="s">
        <v>753</v>
      </c>
      <c r="D498" s="168" t="s">
        <v>754</v>
      </c>
      <c r="E498" s="39"/>
      <c r="F498" s="177"/>
      <c r="G498" s="177"/>
      <c r="H498" s="177"/>
      <c r="I498" s="177"/>
      <c r="J498" s="133" t="str">
        <f t="shared" si="55"/>
        <v xml:space="preserve"> </v>
      </c>
      <c r="K498" s="177"/>
      <c r="L498" s="177"/>
      <c r="M498" s="177"/>
      <c r="N498" s="177"/>
      <c r="O498" s="177"/>
      <c r="P498" s="177"/>
    </row>
    <row r="499" spans="1:16" x14ac:dyDescent="0.2">
      <c r="A499" s="383" t="s">
        <v>438</v>
      </c>
      <c r="B499" s="400"/>
      <c r="C499" s="39" t="s">
        <v>755</v>
      </c>
      <c r="D499" s="168" t="s">
        <v>756</v>
      </c>
      <c r="E499" s="39"/>
      <c r="F499" s="177"/>
      <c r="G499" s="177"/>
      <c r="H499" s="177"/>
      <c r="I499" s="177"/>
      <c r="J499" s="133" t="str">
        <f t="shared" si="55"/>
        <v xml:space="preserve"> </v>
      </c>
      <c r="K499" s="177"/>
      <c r="L499" s="177"/>
      <c r="M499" s="177"/>
      <c r="N499" s="177"/>
      <c r="O499" s="177"/>
      <c r="P499" s="177"/>
    </row>
    <row r="500" spans="1:16" x14ac:dyDescent="0.2">
      <c r="A500" s="384" t="s">
        <v>441</v>
      </c>
      <c r="B500" s="402"/>
      <c r="C500" s="42" t="s">
        <v>757</v>
      </c>
      <c r="D500" s="115" t="s">
        <v>758</v>
      </c>
      <c r="E500" s="42"/>
      <c r="F500" s="177"/>
      <c r="G500" s="177"/>
      <c r="H500" s="177"/>
      <c r="I500" s="177"/>
      <c r="J500" s="133" t="str">
        <f t="shared" si="55"/>
        <v xml:space="preserve"> </v>
      </c>
      <c r="K500" s="177"/>
      <c r="L500" s="177"/>
      <c r="M500" s="177"/>
      <c r="N500" s="177"/>
      <c r="O500" s="177"/>
      <c r="P500" s="177"/>
    </row>
    <row r="501" spans="1:16" ht="25.5" hidden="1" customHeight="1" x14ac:dyDescent="0.2">
      <c r="A501" s="383" t="s">
        <v>443</v>
      </c>
      <c r="B501" s="400"/>
      <c r="C501" s="39" t="s">
        <v>759</v>
      </c>
      <c r="D501" s="168" t="s">
        <v>760</v>
      </c>
      <c r="E501" s="39"/>
      <c r="F501" s="177"/>
      <c r="G501" s="177"/>
      <c r="H501" s="177"/>
      <c r="I501" s="177"/>
      <c r="J501" s="133" t="str">
        <f t="shared" si="55"/>
        <v xml:space="preserve"> </v>
      </c>
      <c r="K501" s="177"/>
      <c r="L501" s="177"/>
      <c r="M501" s="177"/>
      <c r="N501" s="177"/>
      <c r="O501" s="177"/>
      <c r="P501" s="177"/>
    </row>
    <row r="502" spans="1:16" ht="25.5" hidden="1" customHeight="1" x14ac:dyDescent="0.2">
      <c r="A502" s="383" t="s">
        <v>445</v>
      </c>
      <c r="B502" s="400"/>
      <c r="C502" s="39" t="s">
        <v>761</v>
      </c>
      <c r="D502" s="168" t="s">
        <v>762</v>
      </c>
      <c r="E502" s="39"/>
      <c r="F502" s="177"/>
      <c r="G502" s="177"/>
      <c r="H502" s="177"/>
      <c r="I502" s="177"/>
      <c r="J502" s="133" t="str">
        <f t="shared" ref="J502:J560" si="61">IF(H502=0," ",I502/H502)</f>
        <v xml:space="preserve"> </v>
      </c>
      <c r="K502" s="177"/>
      <c r="L502" s="177"/>
      <c r="M502" s="177"/>
      <c r="N502" s="177"/>
      <c r="O502" s="177"/>
      <c r="P502" s="177"/>
    </row>
    <row r="503" spans="1:16" ht="15" hidden="1" customHeight="1" x14ac:dyDescent="0.2">
      <c r="A503" s="383" t="s">
        <v>447</v>
      </c>
      <c r="B503" s="400"/>
      <c r="C503" s="39" t="s">
        <v>37</v>
      </c>
      <c r="D503" s="168" t="s">
        <v>762</v>
      </c>
      <c r="E503" s="39"/>
      <c r="F503" s="177"/>
      <c r="G503" s="177"/>
      <c r="H503" s="177"/>
      <c r="I503" s="177"/>
      <c r="J503" s="133" t="str">
        <f t="shared" si="61"/>
        <v xml:space="preserve"> </v>
      </c>
      <c r="K503" s="177"/>
      <c r="L503" s="177"/>
      <c r="M503" s="177"/>
      <c r="N503" s="177"/>
      <c r="O503" s="177"/>
      <c r="P503" s="177"/>
    </row>
    <row r="504" spans="1:16" ht="15" hidden="1" customHeight="1" x14ac:dyDescent="0.2">
      <c r="A504" s="383" t="s">
        <v>449</v>
      </c>
      <c r="B504" s="400"/>
      <c r="C504" s="39" t="s">
        <v>39</v>
      </c>
      <c r="D504" s="168" t="s">
        <v>762</v>
      </c>
      <c r="E504" s="39"/>
      <c r="F504" s="177"/>
      <c r="G504" s="177"/>
      <c r="H504" s="177"/>
      <c r="I504" s="177"/>
      <c r="J504" s="133" t="str">
        <f t="shared" si="61"/>
        <v xml:space="preserve"> </v>
      </c>
      <c r="K504" s="177"/>
      <c r="L504" s="177"/>
      <c r="M504" s="177"/>
      <c r="N504" s="177"/>
      <c r="O504" s="177"/>
      <c r="P504" s="177"/>
    </row>
    <row r="505" spans="1:16" ht="25.5" hidden="1" customHeight="1" x14ac:dyDescent="0.2">
      <c r="A505" s="383" t="s">
        <v>451</v>
      </c>
      <c r="B505" s="400"/>
      <c r="C505" s="39" t="s">
        <v>41</v>
      </c>
      <c r="D505" s="168" t="s">
        <v>762</v>
      </c>
      <c r="E505" s="39"/>
      <c r="F505" s="177"/>
      <c r="G505" s="177"/>
      <c r="H505" s="177"/>
      <c r="I505" s="177"/>
      <c r="J505" s="133" t="str">
        <f t="shared" si="61"/>
        <v xml:space="preserve"> </v>
      </c>
      <c r="K505" s="177"/>
      <c r="L505" s="177"/>
      <c r="M505" s="177"/>
      <c r="N505" s="177"/>
      <c r="O505" s="177"/>
      <c r="P505" s="177"/>
    </row>
    <row r="506" spans="1:16" ht="15" hidden="1" customHeight="1" x14ac:dyDescent="0.2">
      <c r="A506" s="383" t="s">
        <v>453</v>
      </c>
      <c r="B506" s="400"/>
      <c r="C506" s="39" t="s">
        <v>43</v>
      </c>
      <c r="D506" s="168" t="s">
        <v>762</v>
      </c>
      <c r="E506" s="39"/>
      <c r="F506" s="177"/>
      <c r="G506" s="177"/>
      <c r="H506" s="177"/>
      <c r="I506" s="177"/>
      <c r="J506" s="133" t="str">
        <f t="shared" si="61"/>
        <v xml:space="preserve"> </v>
      </c>
      <c r="K506" s="177"/>
      <c r="L506" s="177"/>
      <c r="M506" s="177"/>
      <c r="N506" s="177"/>
      <c r="O506" s="177"/>
      <c r="P506" s="177"/>
    </row>
    <row r="507" spans="1:16" ht="15" hidden="1" customHeight="1" x14ac:dyDescent="0.2">
      <c r="A507" s="383" t="s">
        <v>455</v>
      </c>
      <c r="B507" s="400"/>
      <c r="C507" s="39" t="s">
        <v>45</v>
      </c>
      <c r="D507" s="168" t="s">
        <v>762</v>
      </c>
      <c r="E507" s="39"/>
      <c r="F507" s="177"/>
      <c r="G507" s="177"/>
      <c r="H507" s="177"/>
      <c r="I507" s="177"/>
      <c r="J507" s="133" t="str">
        <f t="shared" si="61"/>
        <v xml:space="preserve"> </v>
      </c>
      <c r="K507" s="177"/>
      <c r="L507" s="177"/>
      <c r="M507" s="177"/>
      <c r="N507" s="177"/>
      <c r="O507" s="177"/>
      <c r="P507" s="177"/>
    </row>
    <row r="508" spans="1:16" ht="15" hidden="1" customHeight="1" x14ac:dyDescent="0.2">
      <c r="A508" s="383" t="s">
        <v>457</v>
      </c>
      <c r="B508" s="400"/>
      <c r="C508" s="39" t="s">
        <v>47</v>
      </c>
      <c r="D508" s="168" t="s">
        <v>762</v>
      </c>
      <c r="E508" s="39"/>
      <c r="F508" s="177"/>
      <c r="G508" s="177"/>
      <c r="H508" s="177"/>
      <c r="I508" s="177"/>
      <c r="J508" s="133" t="str">
        <f t="shared" si="61"/>
        <v xml:space="preserve"> </v>
      </c>
      <c r="K508" s="177"/>
      <c r="L508" s="177"/>
      <c r="M508" s="177"/>
      <c r="N508" s="177"/>
      <c r="O508" s="177"/>
      <c r="P508" s="177"/>
    </row>
    <row r="509" spans="1:16" ht="15" hidden="1" customHeight="1" x14ac:dyDescent="0.2">
      <c r="A509" s="383" t="s">
        <v>459</v>
      </c>
      <c r="B509" s="400"/>
      <c r="C509" s="39" t="s">
        <v>49</v>
      </c>
      <c r="D509" s="168" t="s">
        <v>762</v>
      </c>
      <c r="E509" s="39"/>
      <c r="F509" s="177"/>
      <c r="G509" s="177"/>
      <c r="H509" s="177"/>
      <c r="I509" s="177"/>
      <c r="J509" s="133" t="str">
        <f t="shared" si="61"/>
        <v xml:space="preserve"> </v>
      </c>
      <c r="K509" s="177"/>
      <c r="L509" s="177"/>
      <c r="M509" s="177"/>
      <c r="N509" s="177"/>
      <c r="O509" s="177"/>
      <c r="P509" s="177"/>
    </row>
    <row r="510" spans="1:16" ht="15" hidden="1" customHeight="1" x14ac:dyDescent="0.2">
      <c r="A510" s="383" t="s">
        <v>461</v>
      </c>
      <c r="B510" s="400"/>
      <c r="C510" s="39" t="s">
        <v>51</v>
      </c>
      <c r="D510" s="168" t="s">
        <v>762</v>
      </c>
      <c r="E510" s="39"/>
      <c r="F510" s="177"/>
      <c r="G510" s="177"/>
      <c r="H510" s="177"/>
      <c r="I510" s="177"/>
      <c r="J510" s="133" t="str">
        <f t="shared" si="61"/>
        <v xml:space="preserve"> </v>
      </c>
      <c r="K510" s="177"/>
      <c r="L510" s="177"/>
      <c r="M510" s="177"/>
      <c r="N510" s="177"/>
      <c r="O510" s="177"/>
      <c r="P510" s="177"/>
    </row>
    <row r="511" spans="1:16" ht="15" hidden="1" customHeight="1" x14ac:dyDescent="0.2">
      <c r="A511" s="383" t="s">
        <v>464</v>
      </c>
      <c r="B511" s="400"/>
      <c r="C511" s="39" t="s">
        <v>53</v>
      </c>
      <c r="D511" s="168" t="s">
        <v>762</v>
      </c>
      <c r="E511" s="39"/>
      <c r="F511" s="177"/>
      <c r="G511" s="177"/>
      <c r="H511" s="177"/>
      <c r="I511" s="177"/>
      <c r="J511" s="133" t="str">
        <f t="shared" si="61"/>
        <v xml:space="preserve"> </v>
      </c>
      <c r="K511" s="177"/>
      <c r="L511" s="177"/>
      <c r="M511" s="177"/>
      <c r="N511" s="177"/>
      <c r="O511" s="177"/>
      <c r="P511" s="177"/>
    </row>
    <row r="512" spans="1:16" ht="15" hidden="1" customHeight="1" x14ac:dyDescent="0.2">
      <c r="A512" s="383" t="s">
        <v>465</v>
      </c>
      <c r="B512" s="400"/>
      <c r="C512" s="39" t="s">
        <v>55</v>
      </c>
      <c r="D512" s="168" t="s">
        <v>762</v>
      </c>
      <c r="E512" s="39"/>
      <c r="F512" s="177"/>
      <c r="G512" s="177"/>
      <c r="H512" s="177"/>
      <c r="I512" s="177"/>
      <c r="J512" s="133" t="str">
        <f t="shared" si="61"/>
        <v xml:space="preserve"> </v>
      </c>
      <c r="K512" s="177"/>
      <c r="L512" s="177"/>
      <c r="M512" s="177"/>
      <c r="N512" s="177"/>
      <c r="O512" s="177"/>
      <c r="P512" s="177"/>
    </row>
    <row r="513" spans="1:16" ht="25.5" hidden="1" customHeight="1" x14ac:dyDescent="0.2">
      <c r="A513" s="383" t="s">
        <v>466</v>
      </c>
      <c r="B513" s="400"/>
      <c r="C513" s="39" t="s">
        <v>763</v>
      </c>
      <c r="D513" s="168" t="s">
        <v>764</v>
      </c>
      <c r="E513" s="39"/>
      <c r="F513" s="177"/>
      <c r="G513" s="177"/>
      <c r="H513" s="177"/>
      <c r="I513" s="177"/>
      <c r="J513" s="133" t="str">
        <f t="shared" si="61"/>
        <v xml:space="preserve"> </v>
      </c>
      <c r="K513" s="177"/>
      <c r="L513" s="177"/>
      <c r="M513" s="177"/>
      <c r="N513" s="177"/>
      <c r="O513" s="177"/>
      <c r="P513" s="177"/>
    </row>
    <row r="514" spans="1:16" ht="15" hidden="1" customHeight="1" x14ac:dyDescent="0.2">
      <c r="A514" s="383" t="s">
        <v>467</v>
      </c>
      <c r="B514" s="400"/>
      <c r="C514" s="39" t="s">
        <v>37</v>
      </c>
      <c r="D514" s="168" t="s">
        <v>764</v>
      </c>
      <c r="E514" s="39"/>
      <c r="F514" s="177"/>
      <c r="G514" s="177"/>
      <c r="H514" s="177"/>
      <c r="I514" s="177"/>
      <c r="J514" s="133" t="str">
        <f t="shared" si="61"/>
        <v xml:space="preserve"> </v>
      </c>
      <c r="K514" s="177"/>
      <c r="L514" s="177"/>
      <c r="M514" s="177"/>
      <c r="N514" s="177"/>
      <c r="O514" s="177"/>
      <c r="P514" s="177"/>
    </row>
    <row r="515" spans="1:16" ht="15" hidden="1" customHeight="1" x14ac:dyDescent="0.2">
      <c r="A515" s="383" t="s">
        <v>468</v>
      </c>
      <c r="B515" s="400"/>
      <c r="C515" s="39" t="s">
        <v>39</v>
      </c>
      <c r="D515" s="168" t="s">
        <v>764</v>
      </c>
      <c r="E515" s="39"/>
      <c r="F515" s="177"/>
      <c r="G515" s="177"/>
      <c r="H515" s="177"/>
      <c r="I515" s="177"/>
      <c r="J515" s="133" t="str">
        <f t="shared" si="61"/>
        <v xml:space="preserve"> </v>
      </c>
      <c r="K515" s="177"/>
      <c r="L515" s="177"/>
      <c r="M515" s="177"/>
      <c r="N515" s="177"/>
      <c r="O515" s="177"/>
      <c r="P515" s="177"/>
    </row>
    <row r="516" spans="1:16" ht="25.5" hidden="1" customHeight="1" x14ac:dyDescent="0.2">
      <c r="A516" s="383" t="s">
        <v>469</v>
      </c>
      <c r="B516" s="400"/>
      <c r="C516" s="39" t="s">
        <v>41</v>
      </c>
      <c r="D516" s="168" t="s">
        <v>764</v>
      </c>
      <c r="E516" s="39"/>
      <c r="F516" s="177"/>
      <c r="G516" s="177"/>
      <c r="H516" s="177"/>
      <c r="I516" s="177"/>
      <c r="J516" s="133" t="str">
        <f t="shared" si="61"/>
        <v xml:space="preserve"> </v>
      </c>
      <c r="K516" s="177"/>
      <c r="L516" s="177"/>
      <c r="M516" s="177"/>
      <c r="N516" s="177"/>
      <c r="O516" s="177"/>
      <c r="P516" s="177"/>
    </row>
    <row r="517" spans="1:16" ht="15" hidden="1" customHeight="1" x14ac:dyDescent="0.2">
      <c r="A517" s="383" t="s">
        <v>470</v>
      </c>
      <c r="B517" s="400"/>
      <c r="C517" s="39" t="s">
        <v>43</v>
      </c>
      <c r="D517" s="168" t="s">
        <v>764</v>
      </c>
      <c r="E517" s="39"/>
      <c r="F517" s="177"/>
      <c r="G517" s="177"/>
      <c r="H517" s="177"/>
      <c r="I517" s="177"/>
      <c r="J517" s="133" t="str">
        <f t="shared" si="61"/>
        <v xml:space="preserve"> </v>
      </c>
      <c r="K517" s="177"/>
      <c r="L517" s="177"/>
      <c r="M517" s="177"/>
      <c r="N517" s="177"/>
      <c r="O517" s="177"/>
      <c r="P517" s="177"/>
    </row>
    <row r="518" spans="1:16" ht="15" hidden="1" customHeight="1" x14ac:dyDescent="0.2">
      <c r="A518" s="383" t="s">
        <v>471</v>
      </c>
      <c r="B518" s="400"/>
      <c r="C518" s="39" t="s">
        <v>45</v>
      </c>
      <c r="D518" s="168" t="s">
        <v>764</v>
      </c>
      <c r="E518" s="39"/>
      <c r="F518" s="177"/>
      <c r="G518" s="177"/>
      <c r="H518" s="177"/>
      <c r="I518" s="177"/>
      <c r="J518" s="133" t="str">
        <f t="shared" si="61"/>
        <v xml:space="preserve"> </v>
      </c>
      <c r="K518" s="177"/>
      <c r="L518" s="177"/>
      <c r="M518" s="177"/>
      <c r="N518" s="177"/>
      <c r="O518" s="177"/>
      <c r="P518" s="177"/>
    </row>
    <row r="519" spans="1:16" ht="15" hidden="1" customHeight="1" x14ac:dyDescent="0.2">
      <c r="A519" s="383" t="s">
        <v>472</v>
      </c>
      <c r="B519" s="400"/>
      <c r="C519" s="39" t="s">
        <v>47</v>
      </c>
      <c r="D519" s="168" t="s">
        <v>764</v>
      </c>
      <c r="E519" s="39"/>
      <c r="F519" s="177"/>
      <c r="G519" s="177"/>
      <c r="H519" s="177"/>
      <c r="I519" s="177"/>
      <c r="J519" s="133" t="str">
        <f t="shared" si="61"/>
        <v xml:space="preserve"> </v>
      </c>
      <c r="K519" s="177"/>
      <c r="L519" s="177"/>
      <c r="M519" s="177"/>
      <c r="N519" s="177"/>
      <c r="O519" s="177"/>
      <c r="P519" s="177"/>
    </row>
    <row r="520" spans="1:16" ht="15" hidden="1" customHeight="1" x14ac:dyDescent="0.2">
      <c r="A520" s="383" t="s">
        <v>473</v>
      </c>
      <c r="B520" s="400"/>
      <c r="C520" s="39" t="s">
        <v>49</v>
      </c>
      <c r="D520" s="168" t="s">
        <v>764</v>
      </c>
      <c r="E520" s="39"/>
      <c r="F520" s="177"/>
      <c r="G520" s="177"/>
      <c r="H520" s="177"/>
      <c r="I520" s="177"/>
      <c r="J520" s="133" t="str">
        <f t="shared" si="61"/>
        <v xml:space="preserve"> </v>
      </c>
      <c r="K520" s="177"/>
      <c r="L520" s="177"/>
      <c r="M520" s="177"/>
      <c r="N520" s="177"/>
      <c r="O520" s="177"/>
      <c r="P520" s="177"/>
    </row>
    <row r="521" spans="1:16" ht="15" hidden="1" customHeight="1" x14ac:dyDescent="0.2">
      <c r="A521" s="383" t="s">
        <v>474</v>
      </c>
      <c r="B521" s="400"/>
      <c r="C521" s="39" t="s">
        <v>51</v>
      </c>
      <c r="D521" s="168" t="s">
        <v>764</v>
      </c>
      <c r="E521" s="39"/>
      <c r="F521" s="177"/>
      <c r="G521" s="177"/>
      <c r="H521" s="177"/>
      <c r="I521" s="177"/>
      <c r="J521" s="133" t="str">
        <f t="shared" si="61"/>
        <v xml:space="preserve"> </v>
      </c>
      <c r="K521" s="177"/>
      <c r="L521" s="177"/>
      <c r="M521" s="177"/>
      <c r="N521" s="177"/>
      <c r="O521" s="177"/>
      <c r="P521" s="177"/>
    </row>
    <row r="522" spans="1:16" ht="15" hidden="1" customHeight="1" x14ac:dyDescent="0.2">
      <c r="A522" s="383" t="s">
        <v>477</v>
      </c>
      <c r="B522" s="400"/>
      <c r="C522" s="39" t="s">
        <v>53</v>
      </c>
      <c r="D522" s="168" t="s">
        <v>764</v>
      </c>
      <c r="E522" s="39"/>
      <c r="F522" s="177"/>
      <c r="G522" s="177"/>
      <c r="H522" s="177"/>
      <c r="I522" s="177"/>
      <c r="J522" s="133" t="str">
        <f t="shared" si="61"/>
        <v xml:space="preserve"> </v>
      </c>
      <c r="K522" s="177"/>
      <c r="L522" s="177"/>
      <c r="M522" s="177"/>
      <c r="N522" s="177"/>
      <c r="O522" s="177"/>
      <c r="P522" s="177"/>
    </row>
    <row r="523" spans="1:16" ht="15" hidden="1" customHeight="1" x14ac:dyDescent="0.2">
      <c r="A523" s="383" t="s">
        <v>480</v>
      </c>
      <c r="B523" s="400"/>
      <c r="C523" s="39" t="s">
        <v>55</v>
      </c>
      <c r="D523" s="168" t="s">
        <v>764</v>
      </c>
      <c r="E523" s="39"/>
      <c r="F523" s="177"/>
      <c r="G523" s="177"/>
      <c r="H523" s="177"/>
      <c r="I523" s="177"/>
      <c r="J523" s="133" t="str">
        <f t="shared" si="61"/>
        <v xml:space="preserve"> </v>
      </c>
      <c r="K523" s="177"/>
      <c r="L523" s="177"/>
      <c r="M523" s="177"/>
      <c r="N523" s="177"/>
      <c r="O523" s="177"/>
      <c r="P523" s="177"/>
    </row>
    <row r="524" spans="1:16" ht="25.5" hidden="1" customHeight="1" x14ac:dyDescent="0.2">
      <c r="A524" s="383" t="s">
        <v>483</v>
      </c>
      <c r="B524" s="400"/>
      <c r="C524" s="39" t="s">
        <v>765</v>
      </c>
      <c r="D524" s="168" t="s">
        <v>766</v>
      </c>
      <c r="E524" s="39"/>
      <c r="F524" s="177"/>
      <c r="G524" s="177"/>
      <c r="H524" s="177"/>
      <c r="I524" s="177"/>
      <c r="J524" s="133" t="str">
        <f t="shared" si="61"/>
        <v xml:space="preserve"> </v>
      </c>
      <c r="K524" s="177"/>
      <c r="L524" s="177"/>
      <c r="M524" s="177"/>
      <c r="N524" s="177"/>
      <c r="O524" s="177"/>
      <c r="P524" s="177"/>
    </row>
    <row r="525" spans="1:16" ht="15" hidden="1" customHeight="1" x14ac:dyDescent="0.2">
      <c r="A525" s="383" t="s">
        <v>484</v>
      </c>
      <c r="B525" s="400"/>
      <c r="C525" s="39" t="s">
        <v>37</v>
      </c>
      <c r="D525" s="168" t="s">
        <v>766</v>
      </c>
      <c r="E525" s="39"/>
      <c r="F525" s="177"/>
      <c r="G525" s="177"/>
      <c r="H525" s="177"/>
      <c r="I525" s="177"/>
      <c r="J525" s="133" t="str">
        <f t="shared" si="61"/>
        <v xml:space="preserve"> </v>
      </c>
      <c r="K525" s="177"/>
      <c r="L525" s="177"/>
      <c r="M525" s="177"/>
      <c r="N525" s="177"/>
      <c r="O525" s="177"/>
      <c r="P525" s="177"/>
    </row>
    <row r="526" spans="1:16" ht="15" hidden="1" customHeight="1" x14ac:dyDescent="0.2">
      <c r="A526" s="383" t="s">
        <v>485</v>
      </c>
      <c r="B526" s="400"/>
      <c r="C526" s="39" t="s">
        <v>39</v>
      </c>
      <c r="D526" s="168" t="s">
        <v>766</v>
      </c>
      <c r="E526" s="39"/>
      <c r="F526" s="177"/>
      <c r="G526" s="177"/>
      <c r="H526" s="177"/>
      <c r="I526" s="177"/>
      <c r="J526" s="133" t="str">
        <f t="shared" si="61"/>
        <v xml:space="preserve"> </v>
      </c>
      <c r="K526" s="177"/>
      <c r="L526" s="177"/>
      <c r="M526" s="177"/>
      <c r="N526" s="177"/>
      <c r="O526" s="177"/>
      <c r="P526" s="177"/>
    </row>
    <row r="527" spans="1:16" ht="25.5" hidden="1" customHeight="1" x14ac:dyDescent="0.2">
      <c r="A527" s="383" t="s">
        <v>486</v>
      </c>
      <c r="B527" s="400"/>
      <c r="C527" s="39" t="s">
        <v>41</v>
      </c>
      <c r="D527" s="168" t="s">
        <v>766</v>
      </c>
      <c r="E527" s="39"/>
      <c r="F527" s="177"/>
      <c r="G527" s="177"/>
      <c r="H527" s="177"/>
      <c r="I527" s="177"/>
      <c r="J527" s="133" t="str">
        <f t="shared" si="61"/>
        <v xml:space="preserve"> </v>
      </c>
      <c r="K527" s="177"/>
      <c r="L527" s="177"/>
      <c r="M527" s="177"/>
      <c r="N527" s="177"/>
      <c r="O527" s="177"/>
      <c r="P527" s="177"/>
    </row>
    <row r="528" spans="1:16" ht="15" hidden="1" customHeight="1" x14ac:dyDescent="0.2">
      <c r="A528" s="383" t="s">
        <v>487</v>
      </c>
      <c r="B528" s="400"/>
      <c r="C528" s="39" t="s">
        <v>43</v>
      </c>
      <c r="D528" s="168" t="s">
        <v>766</v>
      </c>
      <c r="E528" s="39"/>
      <c r="F528" s="177"/>
      <c r="G528" s="177"/>
      <c r="H528" s="177"/>
      <c r="I528" s="177"/>
      <c r="J528" s="133" t="str">
        <f t="shared" si="61"/>
        <v xml:space="preserve"> </v>
      </c>
      <c r="K528" s="177"/>
      <c r="L528" s="177"/>
      <c r="M528" s="177"/>
      <c r="N528" s="177"/>
      <c r="O528" s="177"/>
      <c r="P528" s="177"/>
    </row>
    <row r="529" spans="1:16" ht="15" hidden="1" customHeight="1" x14ac:dyDescent="0.2">
      <c r="A529" s="383" t="s">
        <v>488</v>
      </c>
      <c r="B529" s="400"/>
      <c r="C529" s="39" t="s">
        <v>45</v>
      </c>
      <c r="D529" s="168" t="s">
        <v>766</v>
      </c>
      <c r="E529" s="39"/>
      <c r="F529" s="177"/>
      <c r="G529" s="177"/>
      <c r="H529" s="177"/>
      <c r="I529" s="177"/>
      <c r="J529" s="133" t="str">
        <f t="shared" si="61"/>
        <v xml:space="preserve"> </v>
      </c>
      <c r="K529" s="177"/>
      <c r="L529" s="177"/>
      <c r="M529" s="177"/>
      <c r="N529" s="177"/>
      <c r="O529" s="177"/>
      <c r="P529" s="177"/>
    </row>
    <row r="530" spans="1:16" ht="15" hidden="1" customHeight="1" x14ac:dyDescent="0.2">
      <c r="A530" s="383" t="s">
        <v>489</v>
      </c>
      <c r="B530" s="400"/>
      <c r="C530" s="39" t="s">
        <v>47</v>
      </c>
      <c r="D530" s="168" t="s">
        <v>766</v>
      </c>
      <c r="E530" s="39"/>
      <c r="F530" s="177"/>
      <c r="G530" s="177"/>
      <c r="H530" s="177"/>
      <c r="I530" s="177"/>
      <c r="J530" s="133" t="str">
        <f t="shared" si="61"/>
        <v xml:space="preserve"> </v>
      </c>
      <c r="K530" s="177"/>
      <c r="L530" s="177"/>
      <c r="M530" s="177"/>
      <c r="N530" s="177"/>
      <c r="O530" s="177"/>
      <c r="P530" s="177"/>
    </row>
    <row r="531" spans="1:16" ht="15" hidden="1" customHeight="1" x14ac:dyDescent="0.2">
      <c r="A531" s="383" t="s">
        <v>490</v>
      </c>
      <c r="B531" s="400"/>
      <c r="C531" s="39" t="s">
        <v>49</v>
      </c>
      <c r="D531" s="168" t="s">
        <v>766</v>
      </c>
      <c r="E531" s="39"/>
      <c r="F531" s="177"/>
      <c r="G531" s="177"/>
      <c r="H531" s="177"/>
      <c r="I531" s="177"/>
      <c r="J531" s="133" t="str">
        <f t="shared" si="61"/>
        <v xml:space="preserve"> </v>
      </c>
      <c r="K531" s="177"/>
      <c r="L531" s="177"/>
      <c r="M531" s="177"/>
      <c r="N531" s="177"/>
      <c r="O531" s="177"/>
      <c r="P531" s="177"/>
    </row>
    <row r="532" spans="1:16" ht="15" hidden="1" customHeight="1" x14ac:dyDescent="0.2">
      <c r="A532" s="383" t="s">
        <v>491</v>
      </c>
      <c r="B532" s="400"/>
      <c r="C532" s="39" t="s">
        <v>51</v>
      </c>
      <c r="D532" s="168" t="s">
        <v>766</v>
      </c>
      <c r="E532" s="39"/>
      <c r="F532" s="177"/>
      <c r="G532" s="177"/>
      <c r="H532" s="177"/>
      <c r="I532" s="177"/>
      <c r="J532" s="133" t="str">
        <f t="shared" si="61"/>
        <v xml:space="preserve"> </v>
      </c>
      <c r="K532" s="177"/>
      <c r="L532" s="177"/>
      <c r="M532" s="177"/>
      <c r="N532" s="177"/>
      <c r="O532" s="177"/>
      <c r="P532" s="177"/>
    </row>
    <row r="533" spans="1:16" ht="15" hidden="1" customHeight="1" x14ac:dyDescent="0.2">
      <c r="A533" s="383" t="s">
        <v>492</v>
      </c>
      <c r="B533" s="400"/>
      <c r="C533" s="39" t="s">
        <v>53</v>
      </c>
      <c r="D533" s="168" t="s">
        <v>766</v>
      </c>
      <c r="E533" s="39"/>
      <c r="F533" s="177"/>
      <c r="G533" s="177"/>
      <c r="H533" s="177"/>
      <c r="I533" s="177"/>
      <c r="J533" s="133" t="str">
        <f t="shared" si="61"/>
        <v xml:space="preserve"> </v>
      </c>
      <c r="K533" s="177"/>
      <c r="L533" s="177"/>
      <c r="M533" s="177"/>
      <c r="N533" s="177"/>
      <c r="O533" s="177"/>
      <c r="P533" s="177"/>
    </row>
    <row r="534" spans="1:16" ht="15" hidden="1" customHeight="1" x14ac:dyDescent="0.2">
      <c r="A534" s="383" t="s">
        <v>493</v>
      </c>
      <c r="B534" s="400"/>
      <c r="C534" s="39" t="s">
        <v>55</v>
      </c>
      <c r="D534" s="168" t="s">
        <v>766</v>
      </c>
      <c r="E534" s="39"/>
      <c r="F534" s="177"/>
      <c r="G534" s="177"/>
      <c r="H534" s="177"/>
      <c r="I534" s="177"/>
      <c r="J534" s="133" t="str">
        <f t="shared" si="61"/>
        <v xml:space="preserve"> </v>
      </c>
      <c r="K534" s="177"/>
      <c r="L534" s="177"/>
      <c r="M534" s="177"/>
      <c r="N534" s="177"/>
      <c r="O534" s="177"/>
      <c r="P534" s="177"/>
    </row>
    <row r="535" spans="1:16" ht="25.5" hidden="1" customHeight="1" x14ac:dyDescent="0.2">
      <c r="A535" s="383" t="s">
        <v>496</v>
      </c>
      <c r="B535" s="400"/>
      <c r="C535" s="39" t="s">
        <v>767</v>
      </c>
      <c r="D535" s="168" t="s">
        <v>768</v>
      </c>
      <c r="E535" s="39"/>
      <c r="F535" s="177"/>
      <c r="G535" s="177"/>
      <c r="H535" s="177"/>
      <c r="I535" s="177"/>
      <c r="J535" s="133" t="str">
        <f t="shared" si="61"/>
        <v xml:space="preserve"> </v>
      </c>
      <c r="K535" s="177"/>
      <c r="L535" s="177"/>
      <c r="M535" s="177"/>
      <c r="N535" s="177"/>
      <c r="O535" s="177"/>
      <c r="P535" s="177"/>
    </row>
    <row r="536" spans="1:16" ht="25.5" hidden="1" customHeight="1" x14ac:dyDescent="0.2">
      <c r="A536" s="383" t="s">
        <v>497</v>
      </c>
      <c r="B536" s="400"/>
      <c r="C536" s="39" t="s">
        <v>719</v>
      </c>
      <c r="D536" s="168" t="s">
        <v>768</v>
      </c>
      <c r="E536" s="39"/>
      <c r="F536" s="177"/>
      <c r="G536" s="177"/>
      <c r="H536" s="177"/>
      <c r="I536" s="177"/>
      <c r="J536" s="133" t="str">
        <f t="shared" si="61"/>
        <v xml:space="preserve"> </v>
      </c>
      <c r="K536" s="177"/>
      <c r="L536" s="177"/>
      <c r="M536" s="177"/>
      <c r="N536" s="177"/>
      <c r="O536" s="177"/>
      <c r="P536" s="177"/>
    </row>
    <row r="537" spans="1:16" ht="25.5" hidden="1" customHeight="1" x14ac:dyDescent="0.2">
      <c r="A537" s="383" t="s">
        <v>498</v>
      </c>
      <c r="B537" s="400"/>
      <c r="C537" s="39" t="s">
        <v>769</v>
      </c>
      <c r="D537" s="168" t="s">
        <v>770</v>
      </c>
      <c r="E537" s="39"/>
      <c r="F537" s="177"/>
      <c r="G537" s="177"/>
      <c r="H537" s="177"/>
      <c r="I537" s="177"/>
      <c r="J537" s="133" t="str">
        <f t="shared" si="61"/>
        <v xml:space="preserve"> </v>
      </c>
      <c r="K537" s="177"/>
      <c r="L537" s="177"/>
      <c r="M537" s="177"/>
      <c r="N537" s="177"/>
      <c r="O537" s="177"/>
      <c r="P537" s="177"/>
    </row>
    <row r="538" spans="1:16" ht="15" hidden="1" customHeight="1" x14ac:dyDescent="0.2">
      <c r="A538" s="383" t="s">
        <v>499</v>
      </c>
      <c r="B538" s="400"/>
      <c r="C538" s="39" t="s">
        <v>442</v>
      </c>
      <c r="D538" s="35" t="s">
        <v>770</v>
      </c>
      <c r="E538" s="39"/>
      <c r="F538" s="177"/>
      <c r="G538" s="177"/>
      <c r="H538" s="177"/>
      <c r="I538" s="177"/>
      <c r="J538" s="133" t="str">
        <f t="shared" si="61"/>
        <v xml:space="preserve"> </v>
      </c>
      <c r="K538" s="177"/>
      <c r="L538" s="177"/>
      <c r="M538" s="177"/>
      <c r="N538" s="177"/>
      <c r="O538" s="177"/>
      <c r="P538" s="177"/>
    </row>
    <row r="539" spans="1:16" ht="15" hidden="1" customHeight="1" x14ac:dyDescent="0.2">
      <c r="A539" s="383" t="s">
        <v>500</v>
      </c>
      <c r="B539" s="400"/>
      <c r="C539" s="39" t="s">
        <v>444</v>
      </c>
      <c r="D539" s="168" t="s">
        <v>770</v>
      </c>
      <c r="E539" s="39"/>
      <c r="F539" s="177"/>
      <c r="G539" s="177"/>
      <c r="H539" s="177"/>
      <c r="I539" s="177"/>
      <c r="J539" s="133" t="str">
        <f t="shared" si="61"/>
        <v xml:space="preserve"> </v>
      </c>
      <c r="K539" s="177"/>
      <c r="L539" s="177"/>
      <c r="M539" s="177"/>
      <c r="N539" s="177"/>
      <c r="O539" s="177"/>
      <c r="P539" s="177"/>
    </row>
    <row r="540" spans="1:16" ht="15" hidden="1" customHeight="1" x14ac:dyDescent="0.2">
      <c r="A540" s="383" t="s">
        <v>501</v>
      </c>
      <c r="B540" s="400"/>
      <c r="C540" s="39" t="s">
        <v>446</v>
      </c>
      <c r="D540" s="35" t="s">
        <v>770</v>
      </c>
      <c r="E540" s="39"/>
      <c r="F540" s="177"/>
      <c r="G540" s="177"/>
      <c r="H540" s="177"/>
      <c r="I540" s="177"/>
      <c r="J540" s="133" t="str">
        <f t="shared" si="61"/>
        <v xml:space="preserve"> </v>
      </c>
      <c r="K540" s="177"/>
      <c r="L540" s="177"/>
      <c r="M540" s="177"/>
      <c r="N540" s="177"/>
      <c r="O540" s="177"/>
      <c r="P540" s="177"/>
    </row>
    <row r="541" spans="1:16" ht="15" hidden="1" customHeight="1" x14ac:dyDescent="0.2">
      <c r="A541" s="383" t="s">
        <v>502</v>
      </c>
      <c r="B541" s="400"/>
      <c r="C541" s="35" t="s">
        <v>448</v>
      </c>
      <c r="D541" s="168" t="s">
        <v>770</v>
      </c>
      <c r="E541" s="35"/>
      <c r="F541" s="177"/>
      <c r="G541" s="177"/>
      <c r="H541" s="177"/>
      <c r="I541" s="177"/>
      <c r="J541" s="133" t="str">
        <f t="shared" si="61"/>
        <v xml:space="preserve"> </v>
      </c>
      <c r="K541" s="177"/>
      <c r="L541" s="177"/>
      <c r="M541" s="177"/>
      <c r="N541" s="177"/>
      <c r="O541" s="177"/>
      <c r="P541" s="177"/>
    </row>
    <row r="542" spans="1:16" ht="15" hidden="1" customHeight="1" x14ac:dyDescent="0.2">
      <c r="A542" s="383" t="s">
        <v>503</v>
      </c>
      <c r="B542" s="400"/>
      <c r="C542" s="35" t="s">
        <v>450</v>
      </c>
      <c r="D542" s="35" t="s">
        <v>770</v>
      </c>
      <c r="E542" s="35"/>
      <c r="F542" s="177"/>
      <c r="G542" s="177"/>
      <c r="H542" s="177"/>
      <c r="I542" s="177"/>
      <c r="J542" s="133" t="str">
        <f t="shared" si="61"/>
        <v xml:space="preserve"> </v>
      </c>
      <c r="K542" s="177"/>
      <c r="L542" s="177"/>
      <c r="M542" s="177"/>
      <c r="N542" s="177"/>
      <c r="O542" s="177"/>
      <c r="P542" s="177"/>
    </row>
    <row r="543" spans="1:16" ht="25.5" hidden="1" customHeight="1" x14ac:dyDescent="0.2">
      <c r="A543" s="383" t="s">
        <v>504</v>
      </c>
      <c r="B543" s="400"/>
      <c r="C543" s="35" t="s">
        <v>452</v>
      </c>
      <c r="D543" s="168" t="s">
        <v>770</v>
      </c>
      <c r="E543" s="35"/>
      <c r="F543" s="177"/>
      <c r="G543" s="177"/>
      <c r="H543" s="177"/>
      <c r="I543" s="177"/>
      <c r="J543" s="133" t="str">
        <f t="shared" si="61"/>
        <v xml:space="preserve"> </v>
      </c>
      <c r="K543" s="177"/>
      <c r="L543" s="177"/>
      <c r="M543" s="177"/>
      <c r="N543" s="177"/>
      <c r="O543" s="177"/>
      <c r="P543" s="177"/>
    </row>
    <row r="544" spans="1:16" ht="15" hidden="1" customHeight="1" x14ac:dyDescent="0.2">
      <c r="A544" s="383" t="s">
        <v>505</v>
      </c>
      <c r="B544" s="400"/>
      <c r="C544" s="39" t="s">
        <v>454</v>
      </c>
      <c r="D544" s="35" t="s">
        <v>770</v>
      </c>
      <c r="E544" s="39"/>
      <c r="F544" s="177"/>
      <c r="G544" s="177"/>
      <c r="H544" s="177"/>
      <c r="I544" s="177"/>
      <c r="J544" s="133" t="str">
        <f t="shared" si="61"/>
        <v xml:space="preserve"> </v>
      </c>
      <c r="K544" s="177"/>
      <c r="L544" s="177"/>
      <c r="M544" s="177"/>
      <c r="N544" s="177"/>
      <c r="O544" s="177"/>
      <c r="P544" s="177"/>
    </row>
    <row r="545" spans="1:16" ht="15" hidden="1" customHeight="1" x14ac:dyDescent="0.2">
      <c r="A545" s="383" t="s">
        <v>506</v>
      </c>
      <c r="B545" s="400"/>
      <c r="C545" s="39" t="s">
        <v>456</v>
      </c>
      <c r="D545" s="168" t="s">
        <v>770</v>
      </c>
      <c r="E545" s="39"/>
      <c r="F545" s="177"/>
      <c r="G545" s="177"/>
      <c r="H545" s="177"/>
      <c r="I545" s="177"/>
      <c r="J545" s="133" t="str">
        <f t="shared" si="61"/>
        <v xml:space="preserve"> </v>
      </c>
      <c r="K545" s="177"/>
      <c r="L545" s="177"/>
      <c r="M545" s="177"/>
      <c r="N545" s="177"/>
      <c r="O545" s="177"/>
      <c r="P545" s="177"/>
    </row>
    <row r="546" spans="1:16" ht="15" hidden="1" customHeight="1" x14ac:dyDescent="0.2">
      <c r="A546" s="383" t="s">
        <v>509</v>
      </c>
      <c r="B546" s="400"/>
      <c r="C546" s="39" t="s">
        <v>458</v>
      </c>
      <c r="D546" s="35" t="s">
        <v>770</v>
      </c>
      <c r="E546" s="39"/>
      <c r="F546" s="177"/>
      <c r="G546" s="177"/>
      <c r="H546" s="177"/>
      <c r="I546" s="177"/>
      <c r="J546" s="133" t="str">
        <f t="shared" si="61"/>
        <v xml:space="preserve"> </v>
      </c>
      <c r="K546" s="177"/>
      <c r="L546" s="177"/>
      <c r="M546" s="177"/>
      <c r="N546" s="177"/>
      <c r="O546" s="177"/>
      <c r="P546" s="177"/>
    </row>
    <row r="547" spans="1:16" ht="15" hidden="1" customHeight="1" x14ac:dyDescent="0.2">
      <c r="A547" s="383" t="s">
        <v>771</v>
      </c>
      <c r="B547" s="400"/>
      <c r="C547" s="39" t="s">
        <v>460</v>
      </c>
      <c r="D547" s="168" t="s">
        <v>770</v>
      </c>
      <c r="E547" s="39"/>
      <c r="F547" s="177"/>
      <c r="G547" s="177"/>
      <c r="H547" s="177"/>
      <c r="I547" s="177"/>
      <c r="J547" s="133" t="str">
        <f t="shared" si="61"/>
        <v xml:space="preserve"> </v>
      </c>
      <c r="K547" s="177"/>
      <c r="L547" s="177"/>
      <c r="M547" s="177"/>
      <c r="N547" s="177"/>
      <c r="O547" s="177"/>
      <c r="P547" s="177"/>
    </row>
    <row r="548" spans="1:16" ht="15" hidden="1" customHeight="1" x14ac:dyDescent="0.2">
      <c r="A548" s="383" t="s">
        <v>772</v>
      </c>
      <c r="B548" s="400"/>
      <c r="C548" s="39" t="s">
        <v>773</v>
      </c>
      <c r="D548" s="168" t="s">
        <v>774</v>
      </c>
      <c r="E548" s="39"/>
      <c r="F548" s="177"/>
      <c r="G548" s="177"/>
      <c r="H548" s="177"/>
      <c r="I548" s="177"/>
      <c r="J548" s="133" t="str">
        <f t="shared" si="61"/>
        <v xml:space="preserve"> </v>
      </c>
      <c r="K548" s="177"/>
      <c r="L548" s="177"/>
      <c r="M548" s="177"/>
      <c r="N548" s="177"/>
      <c r="O548" s="177"/>
      <c r="P548" s="177"/>
    </row>
    <row r="549" spans="1:16" ht="25.5" hidden="1" customHeight="1" x14ac:dyDescent="0.2">
      <c r="A549" s="383" t="s">
        <v>775</v>
      </c>
      <c r="B549" s="400"/>
      <c r="C549" s="39" t="s">
        <v>776</v>
      </c>
      <c r="D549" s="168" t="s">
        <v>777</v>
      </c>
      <c r="E549" s="39"/>
      <c r="F549" s="177"/>
      <c r="G549" s="177"/>
      <c r="H549" s="177"/>
      <c r="I549" s="177"/>
      <c r="J549" s="133" t="str">
        <f t="shared" si="61"/>
        <v xml:space="preserve"> </v>
      </c>
      <c r="K549" s="177"/>
      <c r="L549" s="177"/>
      <c r="M549" s="177"/>
      <c r="N549" s="177"/>
      <c r="O549" s="177"/>
      <c r="P549" s="177"/>
    </row>
    <row r="550" spans="1:16" ht="15" hidden="1" customHeight="1" x14ac:dyDescent="0.2">
      <c r="A550" s="383" t="s">
        <v>778</v>
      </c>
      <c r="B550" s="400"/>
      <c r="C550" s="39" t="s">
        <v>442</v>
      </c>
      <c r="D550" s="35" t="s">
        <v>777</v>
      </c>
      <c r="E550" s="39"/>
      <c r="F550" s="177"/>
      <c r="G550" s="177"/>
      <c r="H550" s="177"/>
      <c r="I550" s="177"/>
      <c r="J550" s="133" t="str">
        <f t="shared" si="61"/>
        <v xml:space="preserve"> </v>
      </c>
      <c r="K550" s="177"/>
      <c r="L550" s="177"/>
      <c r="M550" s="177"/>
      <c r="N550" s="177"/>
      <c r="O550" s="177"/>
      <c r="P550" s="177"/>
    </row>
    <row r="551" spans="1:16" ht="15" hidden="1" customHeight="1" x14ac:dyDescent="0.2">
      <c r="A551" s="383" t="s">
        <v>779</v>
      </c>
      <c r="B551" s="400"/>
      <c r="C551" s="39" t="s">
        <v>444</v>
      </c>
      <c r="D551" s="35" t="s">
        <v>777</v>
      </c>
      <c r="E551" s="39"/>
      <c r="F551" s="177"/>
      <c r="G551" s="177"/>
      <c r="H551" s="177"/>
      <c r="I551" s="177"/>
      <c r="J551" s="133" t="str">
        <f t="shared" si="61"/>
        <v xml:space="preserve"> </v>
      </c>
      <c r="K551" s="177"/>
      <c r="L551" s="177"/>
      <c r="M551" s="177"/>
      <c r="N551" s="177"/>
      <c r="O551" s="177"/>
      <c r="P551" s="177"/>
    </row>
    <row r="552" spans="1:16" ht="15" hidden="1" customHeight="1" x14ac:dyDescent="0.2">
      <c r="A552" s="383" t="s">
        <v>780</v>
      </c>
      <c r="B552" s="400"/>
      <c r="C552" s="39" t="s">
        <v>446</v>
      </c>
      <c r="D552" s="35" t="s">
        <v>777</v>
      </c>
      <c r="E552" s="39"/>
      <c r="F552" s="177"/>
      <c r="G552" s="177"/>
      <c r="H552" s="177"/>
      <c r="I552" s="177"/>
      <c r="J552" s="133" t="str">
        <f t="shared" si="61"/>
        <v xml:space="preserve"> </v>
      </c>
      <c r="K552" s="177"/>
      <c r="L552" s="177"/>
      <c r="M552" s="177"/>
      <c r="N552" s="177"/>
      <c r="O552" s="177"/>
      <c r="P552" s="177"/>
    </row>
    <row r="553" spans="1:16" ht="15" hidden="1" customHeight="1" x14ac:dyDescent="0.2">
      <c r="A553" s="383" t="s">
        <v>781</v>
      </c>
      <c r="B553" s="400"/>
      <c r="C553" s="35" t="s">
        <v>448</v>
      </c>
      <c r="D553" s="35" t="s">
        <v>777</v>
      </c>
      <c r="E553" s="35"/>
      <c r="F553" s="177"/>
      <c r="G553" s="177"/>
      <c r="H553" s="177"/>
      <c r="I553" s="177"/>
      <c r="J553" s="133" t="str">
        <f t="shared" si="61"/>
        <v xml:space="preserve"> </v>
      </c>
      <c r="K553" s="177"/>
      <c r="L553" s="177"/>
      <c r="M553" s="177"/>
      <c r="N553" s="177"/>
      <c r="O553" s="177"/>
      <c r="P553" s="177"/>
    </row>
    <row r="554" spans="1:16" ht="15" hidden="1" customHeight="1" x14ac:dyDescent="0.2">
      <c r="A554" s="383" t="s">
        <v>782</v>
      </c>
      <c r="B554" s="400"/>
      <c r="C554" s="35" t="s">
        <v>450</v>
      </c>
      <c r="D554" s="35" t="s">
        <v>777</v>
      </c>
      <c r="E554" s="35"/>
      <c r="F554" s="177"/>
      <c r="G554" s="177"/>
      <c r="H554" s="177"/>
      <c r="I554" s="177"/>
      <c r="J554" s="133" t="str">
        <f t="shared" si="61"/>
        <v xml:space="preserve"> </v>
      </c>
      <c r="K554" s="177"/>
      <c r="L554" s="177"/>
      <c r="M554" s="177"/>
      <c r="N554" s="177"/>
      <c r="O554" s="177"/>
      <c r="P554" s="177"/>
    </row>
    <row r="555" spans="1:16" ht="25.5" hidden="1" customHeight="1" x14ac:dyDescent="0.2">
      <c r="A555" s="383" t="s">
        <v>783</v>
      </c>
      <c r="B555" s="400"/>
      <c r="C555" s="35" t="s">
        <v>452</v>
      </c>
      <c r="D555" s="35" t="s">
        <v>777</v>
      </c>
      <c r="E555" s="35"/>
      <c r="F555" s="177"/>
      <c r="G555" s="177"/>
      <c r="H555" s="177"/>
      <c r="I555" s="177"/>
      <c r="J555" s="133" t="str">
        <f t="shared" si="61"/>
        <v xml:space="preserve"> </v>
      </c>
      <c r="K555" s="177"/>
      <c r="L555" s="177"/>
      <c r="M555" s="177"/>
      <c r="N555" s="177"/>
      <c r="O555" s="177"/>
      <c r="P555" s="177"/>
    </row>
    <row r="556" spans="1:16" ht="15" hidden="1" customHeight="1" x14ac:dyDescent="0.2">
      <c r="A556" s="383" t="s">
        <v>784</v>
      </c>
      <c r="B556" s="400"/>
      <c r="C556" s="39" t="s">
        <v>454</v>
      </c>
      <c r="D556" s="35" t="s">
        <v>777</v>
      </c>
      <c r="E556" s="39"/>
      <c r="F556" s="177"/>
      <c r="G556" s="177"/>
      <c r="H556" s="177"/>
      <c r="I556" s="177"/>
      <c r="J556" s="133" t="str">
        <f t="shared" si="61"/>
        <v xml:space="preserve"> </v>
      </c>
      <c r="K556" s="177"/>
      <c r="L556" s="177"/>
      <c r="M556" s="177"/>
      <c r="N556" s="177"/>
      <c r="O556" s="177"/>
      <c r="P556" s="177"/>
    </row>
    <row r="557" spans="1:16" ht="15" hidden="1" customHeight="1" x14ac:dyDescent="0.2">
      <c r="A557" s="383" t="s">
        <v>785</v>
      </c>
      <c r="B557" s="400"/>
      <c r="C557" s="39" t="s">
        <v>456</v>
      </c>
      <c r="D557" s="35" t="s">
        <v>777</v>
      </c>
      <c r="E557" s="39"/>
      <c r="F557" s="177"/>
      <c r="G557" s="177"/>
      <c r="H557" s="177"/>
      <c r="I557" s="177"/>
      <c r="J557" s="133" t="str">
        <f t="shared" si="61"/>
        <v xml:space="preserve"> </v>
      </c>
      <c r="K557" s="177"/>
      <c r="L557" s="177"/>
      <c r="M557" s="177"/>
      <c r="N557" s="177"/>
      <c r="O557" s="177"/>
      <c r="P557" s="177"/>
    </row>
    <row r="558" spans="1:16" ht="15" hidden="1" customHeight="1" x14ac:dyDescent="0.2">
      <c r="A558" s="383" t="s">
        <v>786</v>
      </c>
      <c r="B558" s="400"/>
      <c r="C558" s="39" t="s">
        <v>458</v>
      </c>
      <c r="D558" s="35" t="s">
        <v>777</v>
      </c>
      <c r="E558" s="39"/>
      <c r="F558" s="177"/>
      <c r="G558" s="177"/>
      <c r="H558" s="177"/>
      <c r="I558" s="177"/>
      <c r="J558" s="133" t="str">
        <f t="shared" si="61"/>
        <v xml:space="preserve"> </v>
      </c>
      <c r="K558" s="177"/>
      <c r="L558" s="177"/>
      <c r="M558" s="177"/>
      <c r="N558" s="177"/>
      <c r="O558" s="177"/>
      <c r="P558" s="177"/>
    </row>
    <row r="559" spans="1:16" ht="15" hidden="1" customHeight="1" x14ac:dyDescent="0.2">
      <c r="A559" s="383" t="s">
        <v>787</v>
      </c>
      <c r="B559" s="400"/>
      <c r="C559" s="39" t="s">
        <v>460</v>
      </c>
      <c r="D559" s="35" t="s">
        <v>777</v>
      </c>
      <c r="E559" s="39"/>
      <c r="F559" s="177"/>
      <c r="G559" s="177"/>
      <c r="H559" s="177"/>
      <c r="I559" s="177"/>
      <c r="J559" s="133" t="str">
        <f t="shared" si="61"/>
        <v xml:space="preserve"> </v>
      </c>
      <c r="K559" s="177"/>
      <c r="L559" s="177"/>
      <c r="M559" s="177"/>
      <c r="N559" s="177"/>
      <c r="O559" s="177"/>
      <c r="P559" s="177"/>
    </row>
    <row r="560" spans="1:16" ht="25.5" hidden="1" customHeight="1" x14ac:dyDescent="0.2">
      <c r="A560" s="384" t="s">
        <v>788</v>
      </c>
      <c r="B560" s="402"/>
      <c r="C560" s="42" t="s">
        <v>789</v>
      </c>
      <c r="D560" s="115" t="s">
        <v>790</v>
      </c>
      <c r="E560" s="42"/>
      <c r="F560" s="177"/>
      <c r="G560" s="177"/>
      <c r="H560" s="177"/>
      <c r="I560" s="177"/>
      <c r="J560" s="133" t="str">
        <f t="shared" si="61"/>
        <v xml:space="preserve"> </v>
      </c>
      <c r="K560" s="177"/>
      <c r="L560" s="177"/>
      <c r="M560" s="177"/>
      <c r="N560" s="177"/>
      <c r="O560" s="177"/>
      <c r="P560" s="177"/>
    </row>
    <row r="561" spans="1:16" x14ac:dyDescent="0.2">
      <c r="A561" s="384" t="s">
        <v>791</v>
      </c>
      <c r="B561" s="402"/>
      <c r="C561" s="42" t="s">
        <v>792</v>
      </c>
      <c r="D561" s="37" t="s">
        <v>793</v>
      </c>
      <c r="E561" s="42"/>
      <c r="F561" s="177"/>
      <c r="G561" s="177"/>
      <c r="H561" s="177"/>
      <c r="I561" s="146">
        <f t="shared" ref="I561" si="62">I301+I302+I342+I421+I486+I495+I500+I560</f>
        <v>0</v>
      </c>
      <c r="J561" s="15" t="e">
        <f t="shared" ref="J561:N561" si="63">J301+J302+J342+J421+J486+J495+J500+J560</f>
        <v>#VALUE!</v>
      </c>
      <c r="K561" s="146">
        <f t="shared" si="63"/>
        <v>0</v>
      </c>
      <c r="L561" s="146">
        <f t="shared" si="63"/>
        <v>0</v>
      </c>
      <c r="M561" s="146">
        <f t="shared" si="63"/>
        <v>0</v>
      </c>
      <c r="N561" s="146">
        <f t="shared" si="63"/>
        <v>0</v>
      </c>
      <c r="O561" s="146" t="str">
        <f t="shared" ref="O561" si="64">IF(M561=0," ",N561/M561)</f>
        <v xml:space="preserve"> </v>
      </c>
      <c r="P561" s="146">
        <f t="shared" ref="P561" si="65">P301+P302+P342+P421+P486+P495+P500+P560</f>
        <v>0</v>
      </c>
    </row>
    <row r="562" spans="1:16" x14ac:dyDescent="0.2">
      <c r="D562" s="227"/>
      <c r="J562" s="133" t="str">
        <f t="shared" ref="J562:J625" si="66">IF(H562=0," ",I562/H562)</f>
        <v xml:space="preserve"> </v>
      </c>
    </row>
    <row r="563" spans="1:16" x14ac:dyDescent="0.2">
      <c r="C563" s="175"/>
      <c r="D563" s="227"/>
      <c r="J563" s="133" t="str">
        <f t="shared" si="66"/>
        <v xml:space="preserve"> </v>
      </c>
    </row>
    <row r="564" spans="1:16" x14ac:dyDescent="0.2">
      <c r="C564" s="175"/>
      <c r="D564" s="227"/>
      <c r="J564" s="133" t="str">
        <f t="shared" si="66"/>
        <v xml:space="preserve"> </v>
      </c>
    </row>
    <row r="565" spans="1:16" x14ac:dyDescent="0.2">
      <c r="C565" s="175"/>
      <c r="D565" s="227"/>
      <c r="J565" s="133" t="str">
        <f t="shared" si="66"/>
        <v xml:space="preserve"> </v>
      </c>
    </row>
    <row r="566" spans="1:16" x14ac:dyDescent="0.2">
      <c r="C566" s="175"/>
      <c r="D566" s="227"/>
      <c r="J566" s="133" t="str">
        <f t="shared" si="66"/>
        <v xml:space="preserve"> </v>
      </c>
    </row>
    <row r="567" spans="1:16" x14ac:dyDescent="0.2">
      <c r="C567" s="175"/>
      <c r="D567" s="227"/>
      <c r="J567" s="133" t="str">
        <f t="shared" si="66"/>
        <v xml:space="preserve"> </v>
      </c>
    </row>
    <row r="568" spans="1:16" x14ac:dyDescent="0.2">
      <c r="C568" s="175"/>
      <c r="D568" s="227"/>
      <c r="J568" s="133" t="str">
        <f t="shared" si="66"/>
        <v xml:space="preserve"> </v>
      </c>
    </row>
    <row r="569" spans="1:16" x14ac:dyDescent="0.2">
      <c r="C569" s="175"/>
      <c r="D569" s="227"/>
      <c r="J569" s="133" t="str">
        <f t="shared" si="66"/>
        <v xml:space="preserve"> </v>
      </c>
    </row>
    <row r="570" spans="1:16" x14ac:dyDescent="0.2">
      <c r="C570" s="175"/>
      <c r="D570" s="227"/>
      <c r="J570" s="133" t="str">
        <f t="shared" si="66"/>
        <v xml:space="preserve"> </v>
      </c>
    </row>
    <row r="571" spans="1:16" x14ac:dyDescent="0.2">
      <c r="C571" s="175"/>
      <c r="D571" s="227"/>
      <c r="J571" s="133" t="str">
        <f t="shared" si="66"/>
        <v xml:space="preserve"> </v>
      </c>
    </row>
    <row r="572" spans="1:16" x14ac:dyDescent="0.2">
      <c r="C572" s="175"/>
      <c r="D572" s="227"/>
      <c r="J572" s="133" t="str">
        <f t="shared" si="66"/>
        <v xml:space="preserve"> </v>
      </c>
    </row>
    <row r="573" spans="1:16" x14ac:dyDescent="0.2">
      <c r="C573" s="175"/>
      <c r="D573" s="227"/>
      <c r="J573" s="133" t="str">
        <f t="shared" si="66"/>
        <v xml:space="preserve"> </v>
      </c>
    </row>
    <row r="574" spans="1:16" x14ac:dyDescent="0.2">
      <c r="C574" s="175"/>
      <c r="D574" s="227"/>
      <c r="J574" s="133" t="str">
        <f t="shared" si="66"/>
        <v xml:space="preserve"> </v>
      </c>
    </row>
    <row r="575" spans="1:16" x14ac:dyDescent="0.2">
      <c r="C575" s="175"/>
      <c r="D575" s="227"/>
      <c r="J575" s="133" t="str">
        <f t="shared" si="66"/>
        <v xml:space="preserve"> </v>
      </c>
    </row>
    <row r="576" spans="1:16" x14ac:dyDescent="0.2">
      <c r="C576" s="175"/>
      <c r="D576" s="227"/>
      <c r="J576" s="133" t="str">
        <f t="shared" si="66"/>
        <v xml:space="preserve"> </v>
      </c>
    </row>
    <row r="577" spans="3:10" x14ac:dyDescent="0.2">
      <c r="C577" s="175"/>
      <c r="D577" s="227"/>
      <c r="J577" s="133" t="str">
        <f t="shared" si="66"/>
        <v xml:space="preserve"> </v>
      </c>
    </row>
    <row r="578" spans="3:10" x14ac:dyDescent="0.2">
      <c r="C578" s="175"/>
      <c r="D578" s="227"/>
      <c r="J578" s="133" t="str">
        <f t="shared" si="66"/>
        <v xml:space="preserve"> </v>
      </c>
    </row>
    <row r="579" spans="3:10" x14ac:dyDescent="0.2">
      <c r="C579" s="175"/>
      <c r="D579" s="227"/>
      <c r="J579" s="133" t="str">
        <f t="shared" si="66"/>
        <v xml:space="preserve"> </v>
      </c>
    </row>
    <row r="580" spans="3:10" x14ac:dyDescent="0.2">
      <c r="C580" s="175"/>
      <c r="D580" s="227"/>
      <c r="J580" s="133" t="str">
        <f t="shared" si="66"/>
        <v xml:space="preserve"> </v>
      </c>
    </row>
    <row r="581" spans="3:10" x14ac:dyDescent="0.2">
      <c r="C581" s="175"/>
      <c r="D581" s="227"/>
      <c r="J581" s="133" t="str">
        <f t="shared" si="66"/>
        <v xml:space="preserve"> </v>
      </c>
    </row>
    <row r="582" spans="3:10" x14ac:dyDescent="0.2">
      <c r="C582" s="175"/>
      <c r="D582" s="227"/>
      <c r="J582" s="133" t="str">
        <f t="shared" si="66"/>
        <v xml:space="preserve"> </v>
      </c>
    </row>
    <row r="583" spans="3:10" x14ac:dyDescent="0.2">
      <c r="C583" s="175"/>
      <c r="D583" s="227"/>
      <c r="J583" s="133" t="str">
        <f t="shared" si="66"/>
        <v xml:space="preserve"> </v>
      </c>
    </row>
    <row r="584" spans="3:10" x14ac:dyDescent="0.2">
      <c r="C584" s="175"/>
      <c r="D584" s="227"/>
      <c r="J584" s="133" t="str">
        <f t="shared" si="66"/>
        <v xml:space="preserve"> </v>
      </c>
    </row>
    <row r="585" spans="3:10" x14ac:dyDescent="0.2">
      <c r="C585" s="175"/>
      <c r="D585" s="227"/>
      <c r="J585" s="133" t="str">
        <f t="shared" si="66"/>
        <v xml:space="preserve"> </v>
      </c>
    </row>
    <row r="586" spans="3:10" x14ac:dyDescent="0.2">
      <c r="C586" s="175"/>
      <c r="D586" s="227"/>
      <c r="J586" s="133" t="str">
        <f t="shared" si="66"/>
        <v xml:space="preserve"> </v>
      </c>
    </row>
    <row r="587" spans="3:10" x14ac:dyDescent="0.2">
      <c r="C587" s="175"/>
      <c r="D587" s="227"/>
      <c r="J587" s="133" t="str">
        <f t="shared" si="66"/>
        <v xml:space="preserve"> </v>
      </c>
    </row>
    <row r="588" spans="3:10" x14ac:dyDescent="0.2">
      <c r="C588" s="175"/>
      <c r="D588" s="227"/>
      <c r="J588" s="133" t="str">
        <f t="shared" si="66"/>
        <v xml:space="preserve"> </v>
      </c>
    </row>
    <row r="589" spans="3:10" x14ac:dyDescent="0.2">
      <c r="C589" s="175"/>
      <c r="D589" s="227"/>
      <c r="J589" s="133" t="str">
        <f t="shared" si="66"/>
        <v xml:space="preserve"> </v>
      </c>
    </row>
    <row r="590" spans="3:10" x14ac:dyDescent="0.2">
      <c r="C590" s="175"/>
      <c r="D590" s="227"/>
      <c r="J590" s="133" t="str">
        <f t="shared" si="66"/>
        <v xml:space="preserve"> </v>
      </c>
    </row>
    <row r="591" spans="3:10" x14ac:dyDescent="0.2">
      <c r="C591" s="175"/>
      <c r="D591" s="227"/>
      <c r="J591" s="133" t="str">
        <f t="shared" si="66"/>
        <v xml:space="preserve"> </v>
      </c>
    </row>
    <row r="592" spans="3:10" x14ac:dyDescent="0.2">
      <c r="C592" s="175"/>
      <c r="D592" s="227"/>
      <c r="J592" s="133" t="str">
        <f t="shared" si="66"/>
        <v xml:space="preserve"> </v>
      </c>
    </row>
    <row r="593" spans="3:10" x14ac:dyDescent="0.2">
      <c r="C593" s="175"/>
      <c r="D593" s="227"/>
      <c r="J593" s="133" t="str">
        <f t="shared" si="66"/>
        <v xml:space="preserve"> </v>
      </c>
    </row>
    <row r="594" spans="3:10" x14ac:dyDescent="0.2">
      <c r="C594" s="175"/>
      <c r="D594" s="227"/>
      <c r="J594" s="133" t="str">
        <f t="shared" si="66"/>
        <v xml:space="preserve"> </v>
      </c>
    </row>
    <row r="595" spans="3:10" x14ac:dyDescent="0.2">
      <c r="C595" s="175"/>
      <c r="D595" s="227"/>
      <c r="J595" s="133" t="str">
        <f t="shared" si="66"/>
        <v xml:space="preserve"> </v>
      </c>
    </row>
    <row r="596" spans="3:10" x14ac:dyDescent="0.2">
      <c r="C596" s="175"/>
      <c r="D596" s="227"/>
      <c r="J596" s="133" t="str">
        <f t="shared" si="66"/>
        <v xml:space="preserve"> </v>
      </c>
    </row>
    <row r="597" spans="3:10" x14ac:dyDescent="0.2">
      <c r="C597" s="175"/>
      <c r="D597" s="227"/>
      <c r="J597" s="133" t="str">
        <f t="shared" si="66"/>
        <v xml:space="preserve"> </v>
      </c>
    </row>
    <row r="598" spans="3:10" x14ac:dyDescent="0.2">
      <c r="C598" s="175"/>
      <c r="D598" s="227"/>
      <c r="J598" s="133" t="str">
        <f t="shared" si="66"/>
        <v xml:space="preserve"> </v>
      </c>
    </row>
    <row r="599" spans="3:10" x14ac:dyDescent="0.2">
      <c r="C599" s="175"/>
      <c r="D599" s="227"/>
      <c r="J599" s="133" t="str">
        <f t="shared" si="66"/>
        <v xml:space="preserve"> </v>
      </c>
    </row>
    <row r="600" spans="3:10" x14ac:dyDescent="0.2">
      <c r="C600" s="175"/>
      <c r="D600" s="227"/>
      <c r="J600" s="133" t="str">
        <f t="shared" si="66"/>
        <v xml:space="preserve"> </v>
      </c>
    </row>
    <row r="601" spans="3:10" x14ac:dyDescent="0.2">
      <c r="C601" s="175"/>
      <c r="D601" s="227"/>
      <c r="J601" s="133" t="str">
        <f t="shared" si="66"/>
        <v xml:space="preserve"> </v>
      </c>
    </row>
    <row r="602" spans="3:10" x14ac:dyDescent="0.2">
      <c r="C602" s="175"/>
      <c r="D602" s="227"/>
      <c r="J602" s="133" t="str">
        <f t="shared" si="66"/>
        <v xml:space="preserve"> </v>
      </c>
    </row>
    <row r="603" spans="3:10" x14ac:dyDescent="0.2">
      <c r="C603" s="175"/>
      <c r="D603" s="227"/>
      <c r="J603" s="133" t="str">
        <f t="shared" si="66"/>
        <v xml:space="preserve"> </v>
      </c>
    </row>
    <row r="604" spans="3:10" x14ac:dyDescent="0.2">
      <c r="C604" s="175"/>
      <c r="D604" s="227"/>
      <c r="J604" s="133" t="str">
        <f t="shared" si="66"/>
        <v xml:space="preserve"> </v>
      </c>
    </row>
    <row r="605" spans="3:10" x14ac:dyDescent="0.2">
      <c r="C605" s="175"/>
      <c r="D605" s="227"/>
      <c r="J605" s="133" t="str">
        <f t="shared" si="66"/>
        <v xml:space="preserve"> </v>
      </c>
    </row>
    <row r="606" spans="3:10" x14ac:dyDescent="0.2">
      <c r="C606" s="175"/>
      <c r="D606" s="227"/>
      <c r="J606" s="133" t="str">
        <f t="shared" si="66"/>
        <v xml:space="preserve"> </v>
      </c>
    </row>
    <row r="607" spans="3:10" x14ac:dyDescent="0.2">
      <c r="C607" s="175"/>
      <c r="D607" s="227"/>
      <c r="J607" s="133" t="str">
        <f t="shared" si="66"/>
        <v xml:space="preserve"> </v>
      </c>
    </row>
    <row r="608" spans="3:10" x14ac:dyDescent="0.2">
      <c r="C608" s="175"/>
      <c r="D608" s="227"/>
      <c r="J608" s="133" t="str">
        <f t="shared" si="66"/>
        <v xml:space="preserve"> </v>
      </c>
    </row>
    <row r="609" spans="3:10" x14ac:dyDescent="0.2">
      <c r="C609" s="175"/>
      <c r="D609" s="227"/>
      <c r="J609" s="133" t="str">
        <f t="shared" si="66"/>
        <v xml:space="preserve"> </v>
      </c>
    </row>
    <row r="610" spans="3:10" x14ac:dyDescent="0.2">
      <c r="C610" s="175"/>
      <c r="D610" s="227"/>
      <c r="J610" s="133" t="str">
        <f t="shared" si="66"/>
        <v xml:space="preserve"> </v>
      </c>
    </row>
    <row r="611" spans="3:10" x14ac:dyDescent="0.2">
      <c r="C611" s="175"/>
      <c r="D611" s="227"/>
      <c r="J611" s="133" t="str">
        <f t="shared" si="66"/>
        <v xml:space="preserve"> </v>
      </c>
    </row>
    <row r="612" spans="3:10" x14ac:dyDescent="0.2">
      <c r="C612" s="175"/>
      <c r="D612" s="227"/>
      <c r="J612" s="133" t="str">
        <f t="shared" si="66"/>
        <v xml:space="preserve"> </v>
      </c>
    </row>
    <row r="613" spans="3:10" x14ac:dyDescent="0.2">
      <c r="C613" s="175"/>
      <c r="D613" s="227"/>
      <c r="J613" s="133" t="str">
        <f t="shared" si="66"/>
        <v xml:space="preserve"> </v>
      </c>
    </row>
    <row r="614" spans="3:10" x14ac:dyDescent="0.2">
      <c r="C614" s="175"/>
      <c r="D614" s="227"/>
      <c r="J614" s="133" t="str">
        <f t="shared" si="66"/>
        <v xml:space="preserve"> </v>
      </c>
    </row>
    <row r="615" spans="3:10" x14ac:dyDescent="0.2">
      <c r="C615" s="175"/>
      <c r="D615" s="227"/>
      <c r="J615" s="133" t="str">
        <f t="shared" si="66"/>
        <v xml:space="preserve"> </v>
      </c>
    </row>
    <row r="616" spans="3:10" x14ac:dyDescent="0.2">
      <c r="C616" s="175"/>
      <c r="D616" s="227"/>
      <c r="J616" s="133" t="str">
        <f t="shared" si="66"/>
        <v xml:space="preserve"> </v>
      </c>
    </row>
    <row r="617" spans="3:10" x14ac:dyDescent="0.2">
      <c r="C617" s="175"/>
      <c r="D617" s="227"/>
      <c r="J617" s="133" t="str">
        <f t="shared" si="66"/>
        <v xml:space="preserve"> </v>
      </c>
    </row>
    <row r="618" spans="3:10" x14ac:dyDescent="0.2">
      <c r="C618" s="175"/>
      <c r="D618" s="227"/>
      <c r="J618" s="133" t="str">
        <f t="shared" si="66"/>
        <v xml:space="preserve"> </v>
      </c>
    </row>
    <row r="619" spans="3:10" x14ac:dyDescent="0.2">
      <c r="C619" s="175"/>
      <c r="D619" s="227"/>
      <c r="J619" s="133" t="str">
        <f t="shared" si="66"/>
        <v xml:space="preserve"> </v>
      </c>
    </row>
    <row r="620" spans="3:10" x14ac:dyDescent="0.2">
      <c r="C620" s="175"/>
      <c r="D620" s="227"/>
      <c r="J620" s="133" t="str">
        <f t="shared" si="66"/>
        <v xml:space="preserve"> </v>
      </c>
    </row>
    <row r="621" spans="3:10" x14ac:dyDescent="0.2">
      <c r="C621" s="175"/>
      <c r="D621" s="227"/>
      <c r="J621" s="133" t="str">
        <f t="shared" si="66"/>
        <v xml:space="preserve"> </v>
      </c>
    </row>
    <row r="622" spans="3:10" x14ac:dyDescent="0.2">
      <c r="C622" s="175"/>
      <c r="D622" s="227"/>
      <c r="J622" s="133" t="str">
        <f t="shared" si="66"/>
        <v xml:space="preserve"> </v>
      </c>
    </row>
    <row r="623" spans="3:10" x14ac:dyDescent="0.2">
      <c r="C623" s="175"/>
      <c r="D623" s="227"/>
      <c r="J623" s="133" t="str">
        <f t="shared" si="66"/>
        <v xml:space="preserve"> </v>
      </c>
    </row>
    <row r="624" spans="3:10" x14ac:dyDescent="0.2">
      <c r="C624" s="175"/>
      <c r="D624" s="227"/>
      <c r="J624" s="133" t="str">
        <f t="shared" si="66"/>
        <v xml:space="preserve"> </v>
      </c>
    </row>
    <row r="625" spans="3:10" x14ac:dyDescent="0.2">
      <c r="C625" s="175"/>
      <c r="D625" s="227"/>
      <c r="J625" s="133" t="str">
        <f t="shared" si="66"/>
        <v xml:space="preserve"> </v>
      </c>
    </row>
    <row r="626" spans="3:10" x14ac:dyDescent="0.2">
      <c r="C626" s="175"/>
      <c r="D626" s="227"/>
      <c r="J626" s="133" t="str">
        <f t="shared" ref="J626:J689" si="67">IF(H626=0," ",I626/H626)</f>
        <v xml:space="preserve"> </v>
      </c>
    </row>
    <row r="627" spans="3:10" x14ac:dyDescent="0.2">
      <c r="C627" s="175"/>
      <c r="D627" s="227"/>
      <c r="J627" s="133" t="str">
        <f t="shared" si="67"/>
        <v xml:space="preserve"> </v>
      </c>
    </row>
    <row r="628" spans="3:10" x14ac:dyDescent="0.2">
      <c r="C628" s="175"/>
      <c r="D628" s="227"/>
      <c r="J628" s="133" t="str">
        <f t="shared" si="67"/>
        <v xml:space="preserve"> </v>
      </c>
    </row>
    <row r="629" spans="3:10" x14ac:dyDescent="0.2">
      <c r="C629" s="175"/>
      <c r="D629" s="227"/>
      <c r="J629" s="133" t="str">
        <f t="shared" si="67"/>
        <v xml:space="preserve"> </v>
      </c>
    </row>
    <row r="630" spans="3:10" x14ac:dyDescent="0.2">
      <c r="C630" s="175"/>
      <c r="D630" s="227"/>
      <c r="J630" s="133" t="str">
        <f t="shared" si="67"/>
        <v xml:space="preserve"> </v>
      </c>
    </row>
    <row r="631" spans="3:10" x14ac:dyDescent="0.2">
      <c r="C631" s="175"/>
      <c r="D631" s="227"/>
      <c r="J631" s="133" t="str">
        <f t="shared" si="67"/>
        <v xml:space="preserve"> </v>
      </c>
    </row>
    <row r="632" spans="3:10" x14ac:dyDescent="0.2">
      <c r="C632" s="175"/>
      <c r="D632" s="227"/>
      <c r="J632" s="133" t="str">
        <f t="shared" si="67"/>
        <v xml:space="preserve"> </v>
      </c>
    </row>
    <row r="633" spans="3:10" x14ac:dyDescent="0.2">
      <c r="C633" s="175"/>
      <c r="D633" s="227"/>
      <c r="J633" s="133" t="str">
        <f t="shared" si="67"/>
        <v xml:space="preserve"> </v>
      </c>
    </row>
    <row r="634" spans="3:10" x14ac:dyDescent="0.2">
      <c r="C634" s="175"/>
      <c r="D634" s="227"/>
      <c r="J634" s="133" t="str">
        <f t="shared" si="67"/>
        <v xml:space="preserve"> </v>
      </c>
    </row>
    <row r="635" spans="3:10" x14ac:dyDescent="0.2">
      <c r="C635" s="175"/>
      <c r="D635" s="227"/>
      <c r="J635" s="133" t="str">
        <f t="shared" si="67"/>
        <v xml:space="preserve"> </v>
      </c>
    </row>
    <row r="636" spans="3:10" x14ac:dyDescent="0.2">
      <c r="C636" s="175"/>
      <c r="D636" s="227"/>
      <c r="J636" s="133" t="str">
        <f t="shared" si="67"/>
        <v xml:space="preserve"> </v>
      </c>
    </row>
    <row r="637" spans="3:10" x14ac:dyDescent="0.2">
      <c r="C637" s="175"/>
      <c r="D637" s="227"/>
      <c r="J637" s="133" t="str">
        <f t="shared" si="67"/>
        <v xml:space="preserve"> </v>
      </c>
    </row>
    <row r="638" spans="3:10" x14ac:dyDescent="0.2">
      <c r="C638" s="175"/>
      <c r="D638" s="227"/>
      <c r="J638" s="133" t="str">
        <f t="shared" si="67"/>
        <v xml:space="preserve"> </v>
      </c>
    </row>
    <row r="639" spans="3:10" x14ac:dyDescent="0.2">
      <c r="C639" s="175"/>
      <c r="D639" s="227"/>
      <c r="J639" s="133" t="str">
        <f t="shared" si="67"/>
        <v xml:space="preserve"> </v>
      </c>
    </row>
    <row r="640" spans="3:10" x14ac:dyDescent="0.2">
      <c r="C640" s="175"/>
      <c r="D640" s="227"/>
      <c r="J640" s="133" t="str">
        <f t="shared" si="67"/>
        <v xml:space="preserve"> </v>
      </c>
    </row>
    <row r="641" spans="3:10" x14ac:dyDescent="0.2">
      <c r="C641" s="175"/>
      <c r="D641" s="227"/>
      <c r="J641" s="133" t="str">
        <f t="shared" si="67"/>
        <v xml:space="preserve"> </v>
      </c>
    </row>
    <row r="642" spans="3:10" x14ac:dyDescent="0.2">
      <c r="C642" s="175"/>
      <c r="D642" s="227"/>
      <c r="J642" s="133" t="str">
        <f t="shared" si="67"/>
        <v xml:space="preserve"> </v>
      </c>
    </row>
    <row r="643" spans="3:10" x14ac:dyDescent="0.2">
      <c r="C643" s="175"/>
      <c r="D643" s="227"/>
      <c r="J643" s="133" t="str">
        <f t="shared" si="67"/>
        <v xml:space="preserve"> </v>
      </c>
    </row>
    <row r="644" spans="3:10" x14ac:dyDescent="0.2">
      <c r="C644" s="175"/>
      <c r="D644" s="227"/>
      <c r="J644" s="133" t="str">
        <f t="shared" si="67"/>
        <v xml:space="preserve"> </v>
      </c>
    </row>
    <row r="645" spans="3:10" x14ac:dyDescent="0.2">
      <c r="C645" s="175"/>
      <c r="D645" s="227"/>
      <c r="J645" s="133" t="str">
        <f t="shared" si="67"/>
        <v xml:space="preserve"> </v>
      </c>
    </row>
    <row r="646" spans="3:10" x14ac:dyDescent="0.2">
      <c r="C646" s="175"/>
      <c r="D646" s="227"/>
      <c r="J646" s="133" t="str">
        <f t="shared" si="67"/>
        <v xml:space="preserve"> </v>
      </c>
    </row>
    <row r="647" spans="3:10" x14ac:dyDescent="0.2">
      <c r="C647" s="175"/>
      <c r="D647" s="227"/>
      <c r="J647" s="133" t="str">
        <f t="shared" si="67"/>
        <v xml:space="preserve"> </v>
      </c>
    </row>
    <row r="648" spans="3:10" x14ac:dyDescent="0.2">
      <c r="C648" s="175"/>
      <c r="D648" s="227"/>
      <c r="J648" s="133" t="str">
        <f t="shared" si="67"/>
        <v xml:space="preserve"> </v>
      </c>
    </row>
    <row r="649" spans="3:10" x14ac:dyDescent="0.2">
      <c r="C649" s="175"/>
      <c r="D649" s="227"/>
      <c r="J649" s="133" t="str">
        <f t="shared" si="67"/>
        <v xml:space="preserve"> </v>
      </c>
    </row>
    <row r="650" spans="3:10" x14ac:dyDescent="0.2">
      <c r="C650" s="175"/>
      <c r="D650" s="227"/>
      <c r="J650" s="133" t="str">
        <f t="shared" si="67"/>
        <v xml:space="preserve"> </v>
      </c>
    </row>
    <row r="651" spans="3:10" x14ac:dyDescent="0.2">
      <c r="C651" s="175"/>
      <c r="D651" s="227"/>
      <c r="J651" s="133" t="str">
        <f t="shared" si="67"/>
        <v xml:space="preserve"> </v>
      </c>
    </row>
    <row r="652" spans="3:10" x14ac:dyDescent="0.2">
      <c r="C652" s="175"/>
      <c r="D652" s="227"/>
      <c r="J652" s="133" t="str">
        <f t="shared" si="67"/>
        <v xml:space="preserve"> </v>
      </c>
    </row>
    <row r="653" spans="3:10" x14ac:dyDescent="0.2">
      <c r="C653" s="175"/>
      <c r="D653" s="227"/>
      <c r="J653" s="133" t="str">
        <f t="shared" si="67"/>
        <v xml:space="preserve"> </v>
      </c>
    </row>
    <row r="654" spans="3:10" x14ac:dyDescent="0.2">
      <c r="C654" s="175"/>
      <c r="D654" s="227"/>
      <c r="J654" s="133" t="str">
        <f t="shared" si="67"/>
        <v xml:space="preserve"> </v>
      </c>
    </row>
    <row r="655" spans="3:10" x14ac:dyDescent="0.2">
      <c r="C655" s="175"/>
      <c r="D655" s="227"/>
      <c r="J655" s="133" t="str">
        <f t="shared" si="67"/>
        <v xml:space="preserve"> </v>
      </c>
    </row>
    <row r="656" spans="3:10" x14ac:dyDescent="0.2">
      <c r="C656" s="175"/>
      <c r="D656" s="227"/>
      <c r="J656" s="133" t="str">
        <f t="shared" si="67"/>
        <v xml:space="preserve"> </v>
      </c>
    </row>
    <row r="657" spans="3:10" x14ac:dyDescent="0.2">
      <c r="C657" s="175"/>
      <c r="D657" s="227"/>
      <c r="J657" s="133" t="str">
        <f t="shared" si="67"/>
        <v xml:space="preserve"> </v>
      </c>
    </row>
    <row r="658" spans="3:10" x14ac:dyDescent="0.2">
      <c r="C658" s="175"/>
      <c r="D658" s="227"/>
      <c r="J658" s="133" t="str">
        <f t="shared" si="67"/>
        <v xml:space="preserve"> </v>
      </c>
    </row>
    <row r="659" spans="3:10" x14ac:dyDescent="0.2">
      <c r="C659" s="175"/>
      <c r="D659" s="227"/>
      <c r="J659" s="133" t="str">
        <f t="shared" si="67"/>
        <v xml:space="preserve"> </v>
      </c>
    </row>
    <row r="660" spans="3:10" x14ac:dyDescent="0.2">
      <c r="C660" s="175"/>
      <c r="D660" s="227"/>
      <c r="J660" s="133" t="str">
        <f t="shared" si="67"/>
        <v xml:space="preserve"> </v>
      </c>
    </row>
    <row r="661" spans="3:10" x14ac:dyDescent="0.2">
      <c r="C661" s="175"/>
      <c r="D661" s="227"/>
      <c r="J661" s="133" t="str">
        <f t="shared" si="67"/>
        <v xml:space="preserve"> </v>
      </c>
    </row>
    <row r="662" spans="3:10" x14ac:dyDescent="0.2">
      <c r="C662" s="175"/>
      <c r="D662" s="227"/>
      <c r="J662" s="133" t="str">
        <f t="shared" si="67"/>
        <v xml:space="preserve"> </v>
      </c>
    </row>
    <row r="663" spans="3:10" x14ac:dyDescent="0.2">
      <c r="C663" s="175"/>
      <c r="D663" s="227"/>
      <c r="J663" s="133" t="str">
        <f t="shared" si="67"/>
        <v xml:space="preserve"> </v>
      </c>
    </row>
    <row r="664" spans="3:10" x14ac:dyDescent="0.2">
      <c r="C664" s="175"/>
      <c r="D664" s="227"/>
      <c r="J664" s="133" t="str">
        <f t="shared" si="67"/>
        <v xml:space="preserve"> </v>
      </c>
    </row>
    <row r="665" spans="3:10" x14ac:dyDescent="0.2">
      <c r="C665" s="175"/>
      <c r="D665" s="227"/>
      <c r="J665" s="133" t="str">
        <f t="shared" si="67"/>
        <v xml:space="preserve"> </v>
      </c>
    </row>
    <row r="666" spans="3:10" x14ac:dyDescent="0.2">
      <c r="C666" s="175"/>
      <c r="D666" s="227"/>
      <c r="J666" s="133" t="str">
        <f t="shared" si="67"/>
        <v xml:space="preserve"> </v>
      </c>
    </row>
    <row r="667" spans="3:10" x14ac:dyDescent="0.2">
      <c r="C667" s="175"/>
      <c r="D667" s="227"/>
      <c r="J667" s="133" t="str">
        <f t="shared" si="67"/>
        <v xml:space="preserve"> </v>
      </c>
    </row>
    <row r="668" spans="3:10" x14ac:dyDescent="0.2">
      <c r="C668" s="175"/>
      <c r="D668" s="227"/>
      <c r="J668" s="133" t="str">
        <f t="shared" si="67"/>
        <v xml:space="preserve"> </v>
      </c>
    </row>
    <row r="669" spans="3:10" x14ac:dyDescent="0.2">
      <c r="C669" s="175"/>
      <c r="D669" s="227"/>
      <c r="J669" s="133" t="str">
        <f t="shared" si="67"/>
        <v xml:space="preserve"> </v>
      </c>
    </row>
    <row r="670" spans="3:10" x14ac:dyDescent="0.2">
      <c r="C670" s="175"/>
      <c r="D670" s="227"/>
      <c r="J670" s="133" t="str">
        <f t="shared" si="67"/>
        <v xml:space="preserve"> </v>
      </c>
    </row>
    <row r="671" spans="3:10" x14ac:dyDescent="0.2">
      <c r="C671" s="175"/>
      <c r="D671" s="227"/>
      <c r="J671" s="133" t="str">
        <f t="shared" si="67"/>
        <v xml:space="preserve"> </v>
      </c>
    </row>
    <row r="672" spans="3:10" x14ac:dyDescent="0.2">
      <c r="C672" s="175"/>
      <c r="D672" s="227"/>
      <c r="J672" s="133" t="str">
        <f t="shared" si="67"/>
        <v xml:space="preserve"> </v>
      </c>
    </row>
    <row r="673" spans="3:10" x14ac:dyDescent="0.2">
      <c r="C673" s="175"/>
      <c r="D673" s="227"/>
      <c r="J673" s="133" t="str">
        <f t="shared" si="67"/>
        <v xml:space="preserve"> </v>
      </c>
    </row>
    <row r="674" spans="3:10" x14ac:dyDescent="0.2">
      <c r="C674" s="175"/>
      <c r="D674" s="227"/>
      <c r="J674" s="133" t="str">
        <f t="shared" si="67"/>
        <v xml:space="preserve"> </v>
      </c>
    </row>
    <row r="675" spans="3:10" x14ac:dyDescent="0.2">
      <c r="C675" s="175"/>
      <c r="D675" s="227"/>
      <c r="J675" s="133" t="str">
        <f t="shared" si="67"/>
        <v xml:space="preserve"> </v>
      </c>
    </row>
    <row r="676" spans="3:10" x14ac:dyDescent="0.2">
      <c r="C676" s="175"/>
      <c r="D676" s="227"/>
      <c r="J676" s="133" t="str">
        <f t="shared" si="67"/>
        <v xml:space="preserve"> </v>
      </c>
    </row>
    <row r="677" spans="3:10" x14ac:dyDescent="0.2">
      <c r="C677" s="175"/>
      <c r="D677" s="227"/>
      <c r="J677" s="133" t="str">
        <f t="shared" si="67"/>
        <v xml:space="preserve"> </v>
      </c>
    </row>
    <row r="678" spans="3:10" x14ac:dyDescent="0.2">
      <c r="C678" s="175"/>
      <c r="D678" s="227"/>
      <c r="J678" s="133" t="str">
        <f t="shared" si="67"/>
        <v xml:space="preserve"> </v>
      </c>
    </row>
    <row r="679" spans="3:10" x14ac:dyDescent="0.2">
      <c r="C679" s="175"/>
      <c r="D679" s="227"/>
      <c r="J679" s="133" t="str">
        <f t="shared" si="67"/>
        <v xml:space="preserve"> </v>
      </c>
    </row>
    <row r="680" spans="3:10" x14ac:dyDescent="0.2">
      <c r="C680" s="175"/>
      <c r="D680" s="227"/>
      <c r="J680" s="133" t="str">
        <f t="shared" si="67"/>
        <v xml:space="preserve"> </v>
      </c>
    </row>
    <row r="681" spans="3:10" x14ac:dyDescent="0.2">
      <c r="C681" s="175"/>
      <c r="D681" s="227"/>
      <c r="J681" s="133" t="str">
        <f t="shared" si="67"/>
        <v xml:space="preserve"> </v>
      </c>
    </row>
    <row r="682" spans="3:10" x14ac:dyDescent="0.2">
      <c r="C682" s="175"/>
      <c r="D682" s="227"/>
      <c r="J682" s="133" t="str">
        <f t="shared" si="67"/>
        <v xml:space="preserve"> </v>
      </c>
    </row>
    <row r="683" spans="3:10" x14ac:dyDescent="0.2">
      <c r="C683" s="175"/>
      <c r="D683" s="227"/>
      <c r="J683" s="133" t="str">
        <f t="shared" si="67"/>
        <v xml:space="preserve"> </v>
      </c>
    </row>
    <row r="684" spans="3:10" x14ac:dyDescent="0.2">
      <c r="C684" s="175"/>
      <c r="D684" s="227"/>
      <c r="J684" s="133" t="str">
        <f t="shared" si="67"/>
        <v xml:space="preserve"> </v>
      </c>
    </row>
    <row r="685" spans="3:10" x14ac:dyDescent="0.2">
      <c r="C685" s="175"/>
      <c r="D685" s="227"/>
      <c r="J685" s="133" t="str">
        <f t="shared" si="67"/>
        <v xml:space="preserve"> </v>
      </c>
    </row>
    <row r="686" spans="3:10" x14ac:dyDescent="0.2">
      <c r="C686" s="175"/>
      <c r="D686" s="227"/>
      <c r="J686" s="133" t="str">
        <f t="shared" si="67"/>
        <v xml:space="preserve"> </v>
      </c>
    </row>
    <row r="687" spans="3:10" x14ac:dyDescent="0.2">
      <c r="C687" s="175"/>
      <c r="D687" s="227"/>
      <c r="J687" s="133" t="str">
        <f t="shared" si="67"/>
        <v xml:space="preserve"> </v>
      </c>
    </row>
    <row r="688" spans="3:10" x14ac:dyDescent="0.2">
      <c r="C688" s="175"/>
      <c r="D688" s="227"/>
      <c r="J688" s="133" t="str">
        <f t="shared" si="67"/>
        <v xml:space="preserve"> </v>
      </c>
    </row>
    <row r="689" spans="3:10" x14ac:dyDescent="0.2">
      <c r="C689" s="175"/>
      <c r="D689" s="227"/>
      <c r="J689" s="133" t="str">
        <f t="shared" si="67"/>
        <v xml:space="preserve"> </v>
      </c>
    </row>
    <row r="690" spans="3:10" x14ac:dyDescent="0.2">
      <c r="C690" s="175"/>
      <c r="D690" s="227"/>
      <c r="J690" s="133" t="str">
        <f t="shared" ref="J690:J728" si="68">IF(H690=0," ",I690/H690)</f>
        <v xml:space="preserve"> </v>
      </c>
    </row>
    <row r="691" spans="3:10" x14ac:dyDescent="0.2">
      <c r="C691" s="175"/>
      <c r="D691" s="227"/>
      <c r="J691" s="133" t="str">
        <f t="shared" si="68"/>
        <v xml:space="preserve"> </v>
      </c>
    </row>
    <row r="692" spans="3:10" x14ac:dyDescent="0.2">
      <c r="C692" s="175"/>
      <c r="D692" s="227"/>
      <c r="J692" s="133" t="str">
        <f t="shared" si="68"/>
        <v xml:space="preserve"> </v>
      </c>
    </row>
    <row r="693" spans="3:10" x14ac:dyDescent="0.2">
      <c r="C693" s="175"/>
      <c r="D693" s="227"/>
      <c r="J693" s="133" t="str">
        <f t="shared" si="68"/>
        <v xml:space="preserve"> </v>
      </c>
    </row>
    <row r="694" spans="3:10" x14ac:dyDescent="0.2">
      <c r="C694" s="175"/>
      <c r="D694" s="227"/>
      <c r="J694" s="133" t="str">
        <f t="shared" si="68"/>
        <v xml:space="preserve"> </v>
      </c>
    </row>
    <row r="695" spans="3:10" x14ac:dyDescent="0.2">
      <c r="C695" s="175"/>
      <c r="D695" s="227"/>
      <c r="J695" s="133" t="str">
        <f t="shared" si="68"/>
        <v xml:space="preserve"> </v>
      </c>
    </row>
    <row r="696" spans="3:10" x14ac:dyDescent="0.2">
      <c r="C696" s="175"/>
      <c r="D696" s="227"/>
      <c r="J696" s="133" t="str">
        <f t="shared" si="68"/>
        <v xml:space="preserve"> </v>
      </c>
    </row>
    <row r="697" spans="3:10" x14ac:dyDescent="0.2">
      <c r="C697" s="175"/>
      <c r="D697" s="227"/>
      <c r="J697" s="133" t="str">
        <f t="shared" si="68"/>
        <v xml:space="preserve"> </v>
      </c>
    </row>
    <row r="698" spans="3:10" x14ac:dyDescent="0.2">
      <c r="C698" s="175"/>
      <c r="D698" s="227"/>
      <c r="J698" s="133" t="str">
        <f t="shared" si="68"/>
        <v xml:space="preserve"> </v>
      </c>
    </row>
    <row r="699" spans="3:10" x14ac:dyDescent="0.2">
      <c r="C699" s="175"/>
      <c r="D699" s="227"/>
      <c r="J699" s="133" t="str">
        <f t="shared" si="68"/>
        <v xml:space="preserve"> </v>
      </c>
    </row>
    <row r="700" spans="3:10" x14ac:dyDescent="0.2">
      <c r="C700" s="175"/>
      <c r="D700" s="227"/>
      <c r="J700" s="133" t="str">
        <f t="shared" si="68"/>
        <v xml:space="preserve"> </v>
      </c>
    </row>
    <row r="701" spans="3:10" x14ac:dyDescent="0.2">
      <c r="C701" s="175"/>
      <c r="D701" s="227"/>
      <c r="J701" s="133" t="str">
        <f t="shared" si="68"/>
        <v xml:space="preserve"> </v>
      </c>
    </row>
    <row r="702" spans="3:10" x14ac:dyDescent="0.2">
      <c r="C702" s="175"/>
      <c r="D702" s="227"/>
      <c r="J702" s="133" t="str">
        <f t="shared" si="68"/>
        <v xml:space="preserve"> </v>
      </c>
    </row>
    <row r="703" spans="3:10" x14ac:dyDescent="0.2">
      <c r="C703" s="175"/>
      <c r="D703" s="227"/>
      <c r="J703" s="133" t="str">
        <f t="shared" si="68"/>
        <v xml:space="preserve"> </v>
      </c>
    </row>
    <row r="704" spans="3:10" x14ac:dyDescent="0.2">
      <c r="C704" s="175"/>
      <c r="D704" s="227"/>
      <c r="J704" s="133" t="str">
        <f t="shared" si="68"/>
        <v xml:space="preserve"> </v>
      </c>
    </row>
    <row r="705" spans="3:10" x14ac:dyDescent="0.2">
      <c r="C705" s="175"/>
      <c r="D705" s="227"/>
      <c r="J705" s="133" t="str">
        <f t="shared" si="68"/>
        <v xml:space="preserve"> </v>
      </c>
    </row>
    <row r="706" spans="3:10" x14ac:dyDescent="0.2">
      <c r="C706" s="175"/>
      <c r="D706" s="227"/>
      <c r="J706" s="133" t="str">
        <f t="shared" si="68"/>
        <v xml:space="preserve"> </v>
      </c>
    </row>
    <row r="707" spans="3:10" x14ac:dyDescent="0.2">
      <c r="C707" s="175"/>
      <c r="D707" s="227"/>
      <c r="J707" s="133" t="str">
        <f t="shared" si="68"/>
        <v xml:space="preserve"> </v>
      </c>
    </row>
    <row r="708" spans="3:10" x14ac:dyDescent="0.2">
      <c r="C708" s="175"/>
      <c r="D708" s="227"/>
      <c r="J708" s="133" t="str">
        <f t="shared" si="68"/>
        <v xml:space="preserve"> </v>
      </c>
    </row>
    <row r="709" spans="3:10" x14ac:dyDescent="0.2">
      <c r="C709" s="175"/>
      <c r="D709" s="227"/>
      <c r="J709" s="133" t="str">
        <f t="shared" si="68"/>
        <v xml:space="preserve"> </v>
      </c>
    </row>
    <row r="710" spans="3:10" x14ac:dyDescent="0.2">
      <c r="C710" s="175"/>
      <c r="D710" s="227"/>
      <c r="J710" s="133" t="str">
        <f t="shared" si="68"/>
        <v xml:space="preserve"> </v>
      </c>
    </row>
    <row r="711" spans="3:10" x14ac:dyDescent="0.2">
      <c r="C711" s="175"/>
      <c r="D711" s="227"/>
      <c r="J711" s="133" t="str">
        <f t="shared" si="68"/>
        <v xml:space="preserve"> </v>
      </c>
    </row>
    <row r="712" spans="3:10" x14ac:dyDescent="0.2">
      <c r="C712" s="175"/>
      <c r="D712" s="227"/>
      <c r="J712" s="133" t="str">
        <f t="shared" si="68"/>
        <v xml:space="preserve"> </v>
      </c>
    </row>
    <row r="713" spans="3:10" x14ac:dyDescent="0.2">
      <c r="C713" s="175"/>
      <c r="D713" s="227"/>
      <c r="J713" s="133" t="str">
        <f t="shared" si="68"/>
        <v xml:space="preserve"> </v>
      </c>
    </row>
    <row r="714" spans="3:10" x14ac:dyDescent="0.2">
      <c r="C714" s="175"/>
      <c r="D714" s="227"/>
      <c r="J714" s="133" t="str">
        <f t="shared" si="68"/>
        <v xml:space="preserve"> </v>
      </c>
    </row>
    <row r="715" spans="3:10" x14ac:dyDescent="0.2">
      <c r="C715" s="175"/>
      <c r="D715" s="227"/>
      <c r="J715" s="133" t="str">
        <f t="shared" si="68"/>
        <v xml:space="preserve"> </v>
      </c>
    </row>
    <row r="716" spans="3:10" x14ac:dyDescent="0.2">
      <c r="C716" s="175"/>
      <c r="D716" s="227"/>
      <c r="J716" s="133" t="str">
        <f t="shared" si="68"/>
        <v xml:space="preserve"> </v>
      </c>
    </row>
    <row r="717" spans="3:10" x14ac:dyDescent="0.2">
      <c r="C717" s="175"/>
      <c r="D717" s="227"/>
      <c r="J717" s="133" t="str">
        <f t="shared" si="68"/>
        <v xml:space="preserve"> </v>
      </c>
    </row>
    <row r="718" spans="3:10" x14ac:dyDescent="0.2">
      <c r="C718" s="175"/>
      <c r="D718" s="227"/>
      <c r="J718" s="133" t="str">
        <f t="shared" si="68"/>
        <v xml:space="preserve"> </v>
      </c>
    </row>
    <row r="719" spans="3:10" x14ac:dyDescent="0.2">
      <c r="C719" s="175"/>
      <c r="D719" s="227"/>
      <c r="J719" s="133" t="str">
        <f t="shared" si="68"/>
        <v xml:space="preserve"> </v>
      </c>
    </row>
    <row r="720" spans="3:10" x14ac:dyDescent="0.2">
      <c r="C720" s="175"/>
      <c r="D720" s="227"/>
      <c r="J720" s="133" t="str">
        <f t="shared" si="68"/>
        <v xml:space="preserve"> </v>
      </c>
    </row>
    <row r="721" spans="3:10" x14ac:dyDescent="0.2">
      <c r="C721" s="175"/>
      <c r="D721" s="227"/>
      <c r="J721" s="133" t="str">
        <f t="shared" si="68"/>
        <v xml:space="preserve"> </v>
      </c>
    </row>
    <row r="722" spans="3:10" x14ac:dyDescent="0.2">
      <c r="C722" s="175"/>
      <c r="D722" s="227"/>
      <c r="J722" s="133" t="str">
        <f t="shared" si="68"/>
        <v xml:space="preserve"> </v>
      </c>
    </row>
    <row r="723" spans="3:10" x14ac:dyDescent="0.2">
      <c r="C723" s="175"/>
      <c r="D723" s="227"/>
      <c r="J723" s="133" t="str">
        <f t="shared" si="68"/>
        <v xml:space="preserve"> </v>
      </c>
    </row>
    <row r="724" spans="3:10" x14ac:dyDescent="0.2">
      <c r="C724" s="175"/>
      <c r="D724" s="227"/>
      <c r="J724" s="133" t="str">
        <f t="shared" si="68"/>
        <v xml:space="preserve"> </v>
      </c>
    </row>
    <row r="725" spans="3:10" x14ac:dyDescent="0.2">
      <c r="C725" s="175"/>
      <c r="D725" s="227"/>
      <c r="J725" s="133" t="str">
        <f t="shared" si="68"/>
        <v xml:space="preserve"> </v>
      </c>
    </row>
    <row r="726" spans="3:10" x14ac:dyDescent="0.2">
      <c r="C726" s="175"/>
      <c r="D726" s="227"/>
      <c r="J726" s="133" t="str">
        <f t="shared" si="68"/>
        <v xml:space="preserve"> </v>
      </c>
    </row>
    <row r="727" spans="3:10" x14ac:dyDescent="0.2">
      <c r="C727" s="175"/>
      <c r="D727" s="227"/>
      <c r="J727" s="133" t="str">
        <f t="shared" si="68"/>
        <v xml:space="preserve"> </v>
      </c>
    </row>
    <row r="728" spans="3:10" x14ac:dyDescent="0.2">
      <c r="C728" s="175"/>
      <c r="D728" s="227"/>
      <c r="J728" s="133" t="str">
        <f t="shared" si="68"/>
        <v xml:space="preserve"> </v>
      </c>
    </row>
    <row r="729" spans="3:10" x14ac:dyDescent="0.2">
      <c r="C729" s="175"/>
      <c r="D729" s="227"/>
    </row>
    <row r="730" spans="3:10" x14ac:dyDescent="0.2">
      <c r="C730" s="175"/>
      <c r="D730" s="227"/>
    </row>
    <row r="731" spans="3:10" x14ac:dyDescent="0.2">
      <c r="C731" s="175"/>
      <c r="D731" s="227"/>
    </row>
    <row r="732" spans="3:10" x14ac:dyDescent="0.2">
      <c r="C732" s="175"/>
      <c r="D732" s="227"/>
    </row>
    <row r="733" spans="3:10" x14ac:dyDescent="0.2">
      <c r="C733" s="175"/>
      <c r="D733" s="227"/>
    </row>
    <row r="734" spans="3:10" x14ac:dyDescent="0.2">
      <c r="C734" s="175"/>
      <c r="D734" s="227"/>
    </row>
    <row r="735" spans="3:10" x14ac:dyDescent="0.2">
      <c r="C735" s="175"/>
      <c r="D735" s="227"/>
    </row>
    <row r="736" spans="3:10" x14ac:dyDescent="0.2">
      <c r="C736" s="175"/>
      <c r="D736" s="227"/>
    </row>
    <row r="737" spans="3:4" x14ac:dyDescent="0.2">
      <c r="C737" s="175"/>
      <c r="D737" s="227"/>
    </row>
    <row r="738" spans="3:4" x14ac:dyDescent="0.2">
      <c r="C738" s="175"/>
      <c r="D738" s="227"/>
    </row>
    <row r="739" spans="3:4" x14ac:dyDescent="0.2">
      <c r="C739" s="175"/>
      <c r="D739" s="227"/>
    </row>
    <row r="740" spans="3:4" x14ac:dyDescent="0.2">
      <c r="C740" s="175"/>
      <c r="D740" s="227"/>
    </row>
    <row r="741" spans="3:4" x14ac:dyDescent="0.2">
      <c r="C741" s="175"/>
      <c r="D741" s="227"/>
    </row>
    <row r="742" spans="3:4" x14ac:dyDescent="0.2">
      <c r="C742" s="175"/>
      <c r="D742" s="227"/>
    </row>
    <row r="743" spans="3:4" x14ac:dyDescent="0.2">
      <c r="C743" s="175"/>
      <c r="D743" s="227"/>
    </row>
    <row r="744" spans="3:4" x14ac:dyDescent="0.2">
      <c r="C744" s="175"/>
      <c r="D744" s="227"/>
    </row>
    <row r="745" spans="3:4" x14ac:dyDescent="0.2">
      <c r="C745" s="175"/>
      <c r="D745" s="227"/>
    </row>
    <row r="746" spans="3:4" x14ac:dyDescent="0.2">
      <c r="C746" s="175"/>
      <c r="D746" s="227"/>
    </row>
    <row r="747" spans="3:4" x14ac:dyDescent="0.2">
      <c r="C747" s="175"/>
      <c r="D747" s="227"/>
    </row>
    <row r="748" spans="3:4" x14ac:dyDescent="0.2">
      <c r="C748" s="175"/>
      <c r="D748" s="227"/>
    </row>
    <row r="749" spans="3:4" x14ac:dyDescent="0.2">
      <c r="C749" s="175"/>
      <c r="D749" s="227"/>
    </row>
    <row r="750" spans="3:4" x14ac:dyDescent="0.2">
      <c r="C750" s="175"/>
      <c r="D750" s="227"/>
    </row>
    <row r="751" spans="3:4" x14ac:dyDescent="0.2">
      <c r="C751" s="175"/>
      <c r="D751" s="227"/>
    </row>
    <row r="752" spans="3:4" x14ac:dyDescent="0.2">
      <c r="C752" s="175"/>
      <c r="D752" s="227"/>
    </row>
    <row r="753" spans="3:4" x14ac:dyDescent="0.2">
      <c r="C753" s="175"/>
      <c r="D753" s="227"/>
    </row>
    <row r="754" spans="3:4" x14ac:dyDescent="0.2">
      <c r="C754" s="175"/>
      <c r="D754" s="227"/>
    </row>
    <row r="755" spans="3:4" x14ac:dyDescent="0.2">
      <c r="C755" s="175"/>
      <c r="D755" s="227"/>
    </row>
    <row r="756" spans="3:4" x14ac:dyDescent="0.2">
      <c r="C756" s="175"/>
      <c r="D756" s="227"/>
    </row>
    <row r="757" spans="3:4" x14ac:dyDescent="0.2">
      <c r="C757" s="175"/>
      <c r="D757" s="227"/>
    </row>
    <row r="758" spans="3:4" x14ac:dyDescent="0.2">
      <c r="C758" s="175"/>
      <c r="D758" s="227"/>
    </row>
    <row r="759" spans="3:4" x14ac:dyDescent="0.2">
      <c r="C759" s="175"/>
      <c r="D759" s="227"/>
    </row>
    <row r="760" spans="3:4" x14ac:dyDescent="0.2">
      <c r="C760" s="175"/>
      <c r="D760" s="227"/>
    </row>
    <row r="761" spans="3:4" x14ac:dyDescent="0.2">
      <c r="C761" s="175"/>
      <c r="D761" s="227"/>
    </row>
    <row r="762" spans="3:4" x14ac:dyDescent="0.2">
      <c r="C762" s="175"/>
      <c r="D762" s="227"/>
    </row>
    <row r="763" spans="3:4" x14ac:dyDescent="0.2">
      <c r="C763" s="175"/>
      <c r="D763" s="227"/>
    </row>
    <row r="764" spans="3:4" x14ac:dyDescent="0.2">
      <c r="C764" s="175"/>
      <c r="D764" s="227"/>
    </row>
    <row r="765" spans="3:4" x14ac:dyDescent="0.2">
      <c r="C765" s="175"/>
      <c r="D765" s="227"/>
    </row>
    <row r="766" spans="3:4" x14ac:dyDescent="0.2">
      <c r="C766" s="175"/>
      <c r="D766" s="227"/>
    </row>
    <row r="767" spans="3:4" x14ac:dyDescent="0.2">
      <c r="C767" s="175"/>
      <c r="D767" s="227"/>
    </row>
    <row r="768" spans="3:4" x14ac:dyDescent="0.2">
      <c r="C768" s="175"/>
      <c r="D768" s="227"/>
    </row>
    <row r="769" spans="3:4" x14ac:dyDescent="0.2">
      <c r="C769" s="175"/>
      <c r="D769" s="227"/>
    </row>
    <row r="770" spans="3:4" x14ac:dyDescent="0.2">
      <c r="C770" s="175"/>
      <c r="D770" s="227"/>
    </row>
    <row r="771" spans="3:4" x14ac:dyDescent="0.2">
      <c r="C771" s="175"/>
      <c r="D771" s="227"/>
    </row>
    <row r="772" spans="3:4" x14ac:dyDescent="0.2">
      <c r="C772" s="175"/>
      <c r="D772" s="227"/>
    </row>
    <row r="773" spans="3:4" x14ac:dyDescent="0.2">
      <c r="C773" s="175"/>
      <c r="D773" s="227"/>
    </row>
    <row r="774" spans="3:4" x14ac:dyDescent="0.2">
      <c r="C774" s="175"/>
      <c r="D774" s="227"/>
    </row>
    <row r="775" spans="3:4" x14ac:dyDescent="0.2">
      <c r="C775" s="175"/>
      <c r="D775" s="227"/>
    </row>
    <row r="776" spans="3:4" x14ac:dyDescent="0.2">
      <c r="C776" s="175"/>
      <c r="D776" s="227"/>
    </row>
    <row r="777" spans="3:4" x14ac:dyDescent="0.2">
      <c r="C777" s="175"/>
      <c r="D777" s="227"/>
    </row>
    <row r="778" spans="3:4" x14ac:dyDescent="0.2">
      <c r="C778" s="175"/>
      <c r="D778" s="227"/>
    </row>
    <row r="779" spans="3:4" x14ac:dyDescent="0.2">
      <c r="C779" s="175"/>
      <c r="D779" s="227"/>
    </row>
    <row r="780" spans="3:4" x14ac:dyDescent="0.2">
      <c r="C780" s="175"/>
      <c r="D780" s="227"/>
    </row>
    <row r="781" spans="3:4" x14ac:dyDescent="0.2">
      <c r="C781" s="175"/>
      <c r="D781" s="227"/>
    </row>
    <row r="782" spans="3:4" x14ac:dyDescent="0.2">
      <c r="C782" s="175"/>
      <c r="D782" s="227"/>
    </row>
    <row r="783" spans="3:4" x14ac:dyDescent="0.2">
      <c r="C783" s="175"/>
      <c r="D783" s="227"/>
    </row>
    <row r="784" spans="3:4" x14ac:dyDescent="0.2">
      <c r="C784" s="175"/>
      <c r="D784" s="227"/>
    </row>
    <row r="785" spans="3:4" x14ac:dyDescent="0.2">
      <c r="C785" s="175"/>
      <c r="D785" s="227"/>
    </row>
    <row r="786" spans="3:4" x14ac:dyDescent="0.2">
      <c r="C786" s="175"/>
      <c r="D786" s="227"/>
    </row>
    <row r="787" spans="3:4" x14ac:dyDescent="0.2">
      <c r="C787" s="175"/>
      <c r="D787" s="227"/>
    </row>
    <row r="788" spans="3:4" x14ac:dyDescent="0.2">
      <c r="C788" s="175"/>
      <c r="D788" s="227"/>
    </row>
    <row r="789" spans="3:4" x14ac:dyDescent="0.2">
      <c r="C789" s="175"/>
      <c r="D789" s="227"/>
    </row>
    <row r="790" spans="3:4" x14ac:dyDescent="0.2">
      <c r="C790" s="175"/>
      <c r="D790" s="227"/>
    </row>
    <row r="791" spans="3:4" x14ac:dyDescent="0.2">
      <c r="C791" s="175"/>
      <c r="D791" s="227"/>
    </row>
    <row r="792" spans="3:4" x14ac:dyDescent="0.2">
      <c r="C792" s="175"/>
      <c r="D792" s="227"/>
    </row>
    <row r="793" spans="3:4" x14ac:dyDescent="0.2">
      <c r="C793" s="175"/>
      <c r="D793" s="227"/>
    </row>
    <row r="794" spans="3:4" x14ac:dyDescent="0.2">
      <c r="C794" s="175"/>
      <c r="D794" s="227"/>
    </row>
    <row r="795" spans="3:4" x14ac:dyDescent="0.2">
      <c r="C795" s="175"/>
      <c r="D795" s="227"/>
    </row>
    <row r="796" spans="3:4" x14ac:dyDescent="0.2">
      <c r="C796" s="175"/>
      <c r="D796" s="227"/>
    </row>
    <row r="797" spans="3:4" x14ac:dyDescent="0.2">
      <c r="C797" s="175"/>
      <c r="D797" s="227"/>
    </row>
    <row r="798" spans="3:4" x14ac:dyDescent="0.2">
      <c r="C798" s="175"/>
      <c r="D798" s="227"/>
    </row>
    <row r="799" spans="3:4" x14ac:dyDescent="0.2">
      <c r="C799" s="175"/>
      <c r="D799" s="227"/>
    </row>
    <row r="800" spans="3:4" x14ac:dyDescent="0.2">
      <c r="C800" s="175"/>
      <c r="D800" s="227"/>
    </row>
    <row r="801" spans="3:4" x14ac:dyDescent="0.2">
      <c r="C801" s="175"/>
      <c r="D801" s="227"/>
    </row>
    <row r="802" spans="3:4" x14ac:dyDescent="0.2">
      <c r="C802" s="175"/>
      <c r="D802" s="227"/>
    </row>
    <row r="803" spans="3:4" x14ac:dyDescent="0.2">
      <c r="C803" s="175"/>
      <c r="D803" s="227"/>
    </row>
    <row r="804" spans="3:4" x14ac:dyDescent="0.2">
      <c r="C804" s="175"/>
      <c r="D804" s="227"/>
    </row>
    <row r="805" spans="3:4" x14ac:dyDescent="0.2">
      <c r="C805" s="175"/>
      <c r="D805" s="227"/>
    </row>
    <row r="806" spans="3:4" x14ac:dyDescent="0.2">
      <c r="C806" s="175"/>
      <c r="D806" s="227"/>
    </row>
    <row r="807" spans="3:4" x14ac:dyDescent="0.2">
      <c r="C807" s="175"/>
      <c r="D807" s="227"/>
    </row>
    <row r="808" spans="3:4" x14ac:dyDescent="0.2">
      <c r="C808" s="175"/>
      <c r="D808" s="227"/>
    </row>
    <row r="809" spans="3:4" x14ac:dyDescent="0.2">
      <c r="C809" s="175"/>
      <c r="D809" s="227"/>
    </row>
    <row r="810" spans="3:4" x14ac:dyDescent="0.2">
      <c r="C810" s="175"/>
      <c r="D810" s="227"/>
    </row>
    <row r="811" spans="3:4" x14ac:dyDescent="0.2">
      <c r="C811" s="175"/>
      <c r="D811" s="227"/>
    </row>
    <row r="812" spans="3:4" x14ac:dyDescent="0.2">
      <c r="C812" s="175"/>
      <c r="D812" s="227"/>
    </row>
    <row r="813" spans="3:4" x14ac:dyDescent="0.2">
      <c r="C813" s="175"/>
      <c r="D813" s="227"/>
    </row>
    <row r="814" spans="3:4" x14ac:dyDescent="0.2">
      <c r="C814" s="175"/>
      <c r="D814" s="227"/>
    </row>
    <row r="815" spans="3:4" x14ac:dyDescent="0.2">
      <c r="C815" s="175"/>
      <c r="D815" s="227"/>
    </row>
    <row r="816" spans="3:4" x14ac:dyDescent="0.2">
      <c r="C816" s="175"/>
      <c r="D816" s="227"/>
    </row>
    <row r="817" spans="3:4" x14ac:dyDescent="0.2">
      <c r="C817" s="175"/>
      <c r="D817" s="227"/>
    </row>
    <row r="818" spans="3:4" x14ac:dyDescent="0.2">
      <c r="C818" s="175"/>
      <c r="D818" s="227"/>
    </row>
    <row r="819" spans="3:4" x14ac:dyDescent="0.2">
      <c r="C819" s="175"/>
      <c r="D819" s="227"/>
    </row>
    <row r="820" spans="3:4" x14ac:dyDescent="0.2">
      <c r="C820" s="175"/>
      <c r="D820" s="227"/>
    </row>
    <row r="821" spans="3:4" x14ac:dyDescent="0.2">
      <c r="C821" s="175"/>
      <c r="D821" s="227"/>
    </row>
    <row r="822" spans="3:4" x14ac:dyDescent="0.2">
      <c r="C822" s="175"/>
      <c r="D822" s="227"/>
    </row>
    <row r="823" spans="3:4" x14ac:dyDescent="0.2">
      <c r="C823" s="175"/>
      <c r="D823" s="227"/>
    </row>
    <row r="824" spans="3:4" x14ac:dyDescent="0.2">
      <c r="C824" s="175"/>
      <c r="D824" s="227"/>
    </row>
    <row r="825" spans="3:4" x14ac:dyDescent="0.2">
      <c r="C825" s="175"/>
      <c r="D825" s="227"/>
    </row>
    <row r="826" spans="3:4" x14ac:dyDescent="0.2">
      <c r="C826" s="175"/>
      <c r="D826" s="227"/>
    </row>
    <row r="827" spans="3:4" x14ac:dyDescent="0.2">
      <c r="C827" s="175"/>
      <c r="D827" s="227"/>
    </row>
    <row r="828" spans="3:4" x14ac:dyDescent="0.2">
      <c r="C828" s="175"/>
      <c r="D828" s="227"/>
    </row>
    <row r="829" spans="3:4" x14ac:dyDescent="0.2">
      <c r="C829" s="175"/>
      <c r="D829" s="227"/>
    </row>
    <row r="830" spans="3:4" x14ac:dyDescent="0.2">
      <c r="C830" s="175"/>
      <c r="D830" s="227"/>
    </row>
    <row r="831" spans="3:4" x14ac:dyDescent="0.2">
      <c r="C831" s="175"/>
      <c r="D831" s="227"/>
    </row>
    <row r="832" spans="3:4" x14ac:dyDescent="0.2">
      <c r="C832" s="175"/>
      <c r="D832" s="227"/>
    </row>
    <row r="833" spans="3:4" x14ac:dyDescent="0.2">
      <c r="C833" s="175"/>
      <c r="D833" s="227"/>
    </row>
    <row r="834" spans="3:4" x14ac:dyDescent="0.2">
      <c r="C834" s="175"/>
      <c r="D834" s="227"/>
    </row>
    <row r="835" spans="3:4" x14ac:dyDescent="0.2">
      <c r="C835" s="175"/>
      <c r="D835" s="227"/>
    </row>
    <row r="836" spans="3:4" x14ac:dyDescent="0.2">
      <c r="C836" s="175"/>
      <c r="D836" s="227"/>
    </row>
    <row r="837" spans="3:4" x14ac:dyDescent="0.2">
      <c r="C837" s="175"/>
      <c r="D837" s="227"/>
    </row>
    <row r="838" spans="3:4" x14ac:dyDescent="0.2">
      <c r="C838" s="175"/>
      <c r="D838" s="227"/>
    </row>
    <row r="839" spans="3:4" x14ac:dyDescent="0.2">
      <c r="C839" s="175"/>
      <c r="D839" s="227"/>
    </row>
    <row r="840" spans="3:4" x14ac:dyDescent="0.2">
      <c r="C840" s="175"/>
      <c r="D840" s="227"/>
    </row>
    <row r="841" spans="3:4" x14ac:dyDescent="0.2">
      <c r="C841" s="175"/>
      <c r="D841" s="227"/>
    </row>
    <row r="842" spans="3:4" x14ac:dyDescent="0.2">
      <c r="C842" s="175"/>
      <c r="D842" s="227"/>
    </row>
    <row r="843" spans="3:4" x14ac:dyDescent="0.2">
      <c r="C843" s="175"/>
      <c r="D843" s="227"/>
    </row>
    <row r="844" spans="3:4" x14ac:dyDescent="0.2">
      <c r="C844" s="175"/>
      <c r="D844" s="227"/>
    </row>
    <row r="845" spans="3:4" x14ac:dyDescent="0.2">
      <c r="C845" s="175"/>
      <c r="D845" s="227"/>
    </row>
    <row r="846" spans="3:4" x14ac:dyDescent="0.2">
      <c r="C846" s="175"/>
      <c r="D846" s="227"/>
    </row>
    <row r="847" spans="3:4" x14ac:dyDescent="0.2">
      <c r="C847" s="175"/>
      <c r="D847" s="227"/>
    </row>
    <row r="848" spans="3:4" x14ac:dyDescent="0.2">
      <c r="C848" s="175"/>
      <c r="D848" s="227"/>
    </row>
    <row r="849" spans="3:4" x14ac:dyDescent="0.2">
      <c r="C849" s="175"/>
      <c r="D849" s="227"/>
    </row>
    <row r="850" spans="3:4" x14ac:dyDescent="0.2">
      <c r="C850" s="175"/>
      <c r="D850" s="227"/>
    </row>
    <row r="851" spans="3:4" x14ac:dyDescent="0.2">
      <c r="C851" s="175"/>
      <c r="D851" s="227"/>
    </row>
    <row r="852" spans="3:4" x14ac:dyDescent="0.2">
      <c r="C852" s="175"/>
      <c r="D852" s="227"/>
    </row>
    <row r="853" spans="3:4" x14ac:dyDescent="0.2">
      <c r="C853" s="175"/>
      <c r="D853" s="227"/>
    </row>
    <row r="854" spans="3:4" x14ac:dyDescent="0.2">
      <c r="C854" s="175"/>
      <c r="D854" s="227"/>
    </row>
    <row r="855" spans="3:4" x14ac:dyDescent="0.2">
      <c r="C855" s="175"/>
      <c r="D855" s="227"/>
    </row>
    <row r="856" spans="3:4" x14ac:dyDescent="0.2">
      <c r="C856" s="175"/>
      <c r="D856" s="227"/>
    </row>
    <row r="857" spans="3:4" x14ac:dyDescent="0.2">
      <c r="C857" s="175"/>
      <c r="D857" s="227"/>
    </row>
    <row r="858" spans="3:4" x14ac:dyDescent="0.2">
      <c r="C858" s="175"/>
      <c r="D858" s="227"/>
    </row>
    <row r="859" spans="3:4" x14ac:dyDescent="0.2">
      <c r="C859" s="175"/>
      <c r="D859" s="227"/>
    </row>
    <row r="860" spans="3:4" x14ac:dyDescent="0.2">
      <c r="C860" s="175"/>
      <c r="D860" s="227"/>
    </row>
    <row r="861" spans="3:4" x14ac:dyDescent="0.2">
      <c r="C861" s="175"/>
      <c r="D861" s="227"/>
    </row>
    <row r="862" spans="3:4" x14ac:dyDescent="0.2">
      <c r="C862" s="175"/>
      <c r="D862" s="227"/>
    </row>
    <row r="863" spans="3:4" x14ac:dyDescent="0.2">
      <c r="C863" s="175"/>
      <c r="D863" s="227"/>
    </row>
    <row r="864" spans="3:4" x14ac:dyDescent="0.2">
      <c r="C864" s="175"/>
      <c r="D864" s="227"/>
    </row>
    <row r="865" spans="3:4" x14ac:dyDescent="0.2">
      <c r="C865" s="175"/>
      <c r="D865" s="227"/>
    </row>
    <row r="866" spans="3:4" x14ac:dyDescent="0.2">
      <c r="C866" s="175"/>
      <c r="D866" s="227"/>
    </row>
    <row r="867" spans="3:4" x14ac:dyDescent="0.2">
      <c r="C867" s="175"/>
      <c r="D867" s="227"/>
    </row>
    <row r="868" spans="3:4" x14ac:dyDescent="0.2">
      <c r="C868" s="175"/>
      <c r="D868" s="227"/>
    </row>
    <row r="869" spans="3:4" x14ac:dyDescent="0.2">
      <c r="C869" s="175"/>
      <c r="D869" s="227"/>
    </row>
    <row r="870" spans="3:4" x14ac:dyDescent="0.2">
      <c r="C870" s="175"/>
      <c r="D870" s="227"/>
    </row>
    <row r="871" spans="3:4" x14ac:dyDescent="0.2">
      <c r="C871" s="175"/>
      <c r="D871" s="227"/>
    </row>
    <row r="872" spans="3:4" x14ac:dyDescent="0.2">
      <c r="C872" s="175"/>
      <c r="D872" s="227"/>
    </row>
    <row r="873" spans="3:4" x14ac:dyDescent="0.2">
      <c r="C873" s="175"/>
      <c r="D873" s="227"/>
    </row>
    <row r="874" spans="3:4" x14ac:dyDescent="0.2">
      <c r="C874" s="175"/>
      <c r="D874" s="227"/>
    </row>
    <row r="875" spans="3:4" x14ac:dyDescent="0.2">
      <c r="C875" s="175"/>
      <c r="D875" s="227"/>
    </row>
    <row r="876" spans="3:4" x14ac:dyDescent="0.2">
      <c r="C876" s="175"/>
      <c r="D876" s="227"/>
    </row>
    <row r="877" spans="3:4" x14ac:dyDescent="0.2">
      <c r="C877" s="175"/>
      <c r="D877" s="227"/>
    </row>
    <row r="878" spans="3:4" x14ac:dyDescent="0.2">
      <c r="C878" s="175"/>
      <c r="D878" s="227"/>
    </row>
    <row r="879" spans="3:4" x14ac:dyDescent="0.2">
      <c r="C879" s="175"/>
      <c r="D879" s="227"/>
    </row>
    <row r="880" spans="3:4" x14ac:dyDescent="0.2">
      <c r="C880" s="175"/>
      <c r="D880" s="227"/>
    </row>
    <row r="881" spans="3:4" x14ac:dyDescent="0.2">
      <c r="C881" s="175"/>
      <c r="D881" s="227"/>
    </row>
    <row r="882" spans="3:4" x14ac:dyDescent="0.2">
      <c r="C882" s="175"/>
      <c r="D882" s="227"/>
    </row>
    <row r="883" spans="3:4" x14ac:dyDescent="0.2">
      <c r="C883" s="175"/>
      <c r="D883" s="227"/>
    </row>
    <row r="884" spans="3:4" x14ac:dyDescent="0.2">
      <c r="C884" s="175"/>
      <c r="D884" s="227"/>
    </row>
    <row r="885" spans="3:4" x14ac:dyDescent="0.2">
      <c r="C885" s="175"/>
      <c r="D885" s="227"/>
    </row>
    <row r="886" spans="3:4" x14ac:dyDescent="0.2">
      <c r="C886" s="175"/>
      <c r="D886" s="227"/>
    </row>
    <row r="887" spans="3:4" x14ac:dyDescent="0.2">
      <c r="C887" s="175"/>
      <c r="D887" s="227"/>
    </row>
    <row r="888" spans="3:4" x14ac:dyDescent="0.2">
      <c r="C888" s="175"/>
      <c r="D888" s="227"/>
    </row>
    <row r="889" spans="3:4" x14ac:dyDescent="0.2">
      <c r="C889" s="175"/>
      <c r="D889" s="227"/>
    </row>
    <row r="890" spans="3:4" x14ac:dyDescent="0.2">
      <c r="C890" s="175"/>
      <c r="D890" s="227"/>
    </row>
    <row r="891" spans="3:4" x14ac:dyDescent="0.2">
      <c r="C891" s="175"/>
      <c r="D891" s="227"/>
    </row>
    <row r="892" spans="3:4" x14ac:dyDescent="0.2">
      <c r="C892" s="175"/>
      <c r="D892" s="227"/>
    </row>
    <row r="893" spans="3:4" x14ac:dyDescent="0.2">
      <c r="C893" s="175"/>
      <c r="D893" s="227"/>
    </row>
    <row r="894" spans="3:4" x14ac:dyDescent="0.2">
      <c r="C894" s="175"/>
      <c r="D894" s="227"/>
    </row>
    <row r="895" spans="3:4" x14ac:dyDescent="0.2">
      <c r="C895" s="175"/>
      <c r="D895" s="227"/>
    </row>
    <row r="896" spans="3:4" x14ac:dyDescent="0.2">
      <c r="C896" s="175"/>
      <c r="D896" s="227"/>
    </row>
    <row r="897" spans="3:4" x14ac:dyDescent="0.2">
      <c r="C897" s="175"/>
      <c r="D897" s="227"/>
    </row>
    <row r="898" spans="3:4" x14ac:dyDescent="0.2">
      <c r="C898" s="175"/>
      <c r="D898" s="227"/>
    </row>
    <row r="899" spans="3:4" x14ac:dyDescent="0.2">
      <c r="C899" s="175"/>
      <c r="D899" s="227"/>
    </row>
    <row r="900" spans="3:4" x14ac:dyDescent="0.2">
      <c r="C900" s="175"/>
      <c r="D900" s="227"/>
    </row>
    <row r="901" spans="3:4" x14ac:dyDescent="0.2">
      <c r="C901" s="175"/>
      <c r="D901" s="227"/>
    </row>
    <row r="902" spans="3:4" x14ac:dyDescent="0.2">
      <c r="C902" s="175"/>
      <c r="D902" s="227"/>
    </row>
    <row r="903" spans="3:4" x14ac:dyDescent="0.2">
      <c r="C903" s="175"/>
      <c r="D903" s="227"/>
    </row>
    <row r="904" spans="3:4" x14ac:dyDescent="0.2">
      <c r="C904" s="175"/>
      <c r="D904" s="227"/>
    </row>
    <row r="905" spans="3:4" x14ac:dyDescent="0.2">
      <c r="C905" s="175"/>
      <c r="D905" s="227"/>
    </row>
    <row r="906" spans="3:4" x14ac:dyDescent="0.2">
      <c r="C906" s="175"/>
      <c r="D906" s="227"/>
    </row>
    <row r="907" spans="3:4" x14ac:dyDescent="0.2">
      <c r="C907" s="175"/>
      <c r="D907" s="227"/>
    </row>
    <row r="908" spans="3:4" x14ac:dyDescent="0.2">
      <c r="C908" s="175"/>
      <c r="D908" s="227"/>
    </row>
    <row r="909" spans="3:4" x14ac:dyDescent="0.2">
      <c r="C909" s="175"/>
      <c r="D909" s="227"/>
    </row>
    <row r="910" spans="3:4" x14ac:dyDescent="0.2">
      <c r="C910" s="175"/>
      <c r="D910" s="227"/>
    </row>
    <row r="911" spans="3:4" x14ac:dyDescent="0.2">
      <c r="C911" s="175"/>
      <c r="D911" s="227"/>
    </row>
    <row r="912" spans="3:4" x14ac:dyDescent="0.2">
      <c r="C912" s="175"/>
      <c r="D912" s="227"/>
    </row>
    <row r="913" spans="3:4" x14ac:dyDescent="0.2">
      <c r="C913" s="175"/>
      <c r="D913" s="227"/>
    </row>
    <row r="914" spans="3:4" x14ac:dyDescent="0.2">
      <c r="C914" s="175"/>
      <c r="D914" s="227"/>
    </row>
    <row r="915" spans="3:4" x14ac:dyDescent="0.2">
      <c r="C915" s="175"/>
      <c r="D915" s="227"/>
    </row>
    <row r="916" spans="3:4" x14ac:dyDescent="0.2">
      <c r="C916" s="175"/>
      <c r="D916" s="227"/>
    </row>
    <row r="917" spans="3:4" x14ac:dyDescent="0.2">
      <c r="C917" s="175"/>
      <c r="D917" s="227"/>
    </row>
    <row r="918" spans="3:4" x14ac:dyDescent="0.2">
      <c r="C918" s="175"/>
      <c r="D918" s="227"/>
    </row>
    <row r="919" spans="3:4" x14ac:dyDescent="0.2">
      <c r="C919" s="175"/>
      <c r="D919" s="227"/>
    </row>
    <row r="920" spans="3:4" x14ac:dyDescent="0.2">
      <c r="C920" s="175"/>
      <c r="D920" s="227"/>
    </row>
    <row r="921" spans="3:4" x14ac:dyDescent="0.2">
      <c r="C921" s="175"/>
      <c r="D921" s="227"/>
    </row>
    <row r="922" spans="3:4" x14ac:dyDescent="0.2">
      <c r="C922" s="175"/>
      <c r="D922" s="227"/>
    </row>
    <row r="923" spans="3:4" x14ac:dyDescent="0.2">
      <c r="C923" s="175"/>
      <c r="D923" s="227"/>
    </row>
    <row r="924" spans="3:4" x14ac:dyDescent="0.2">
      <c r="C924" s="175"/>
      <c r="D924" s="227"/>
    </row>
    <row r="925" spans="3:4" x14ac:dyDescent="0.2">
      <c r="C925" s="175"/>
      <c r="D925" s="227"/>
    </row>
    <row r="926" spans="3:4" x14ac:dyDescent="0.2">
      <c r="C926" s="175"/>
      <c r="D926" s="227"/>
    </row>
    <row r="927" spans="3:4" x14ac:dyDescent="0.2">
      <c r="C927" s="175"/>
      <c r="D927" s="227"/>
    </row>
    <row r="928" spans="3:4" x14ac:dyDescent="0.2">
      <c r="C928" s="175"/>
      <c r="D928" s="227"/>
    </row>
    <row r="929" spans="3:4" x14ac:dyDescent="0.2">
      <c r="C929" s="175"/>
      <c r="D929" s="227"/>
    </row>
    <row r="930" spans="3:4" x14ac:dyDescent="0.2">
      <c r="C930" s="175"/>
      <c r="D930" s="227"/>
    </row>
    <row r="931" spans="3:4" x14ac:dyDescent="0.2">
      <c r="C931" s="175"/>
      <c r="D931" s="227"/>
    </row>
    <row r="932" spans="3:4" x14ac:dyDescent="0.2">
      <c r="C932" s="175"/>
      <c r="D932" s="227"/>
    </row>
    <row r="933" spans="3:4" x14ac:dyDescent="0.2">
      <c r="C933" s="175"/>
      <c r="D933" s="227"/>
    </row>
    <row r="934" spans="3:4" x14ac:dyDescent="0.2">
      <c r="C934" s="175"/>
      <c r="D934" s="227"/>
    </row>
    <row r="935" spans="3:4" x14ac:dyDescent="0.2">
      <c r="C935" s="175"/>
      <c r="D935" s="227"/>
    </row>
    <row r="936" spans="3:4" x14ac:dyDescent="0.2">
      <c r="C936" s="175"/>
      <c r="D936" s="227"/>
    </row>
    <row r="937" spans="3:4" x14ac:dyDescent="0.2">
      <c r="C937" s="175"/>
      <c r="D937" s="227"/>
    </row>
    <row r="938" spans="3:4" x14ac:dyDescent="0.2">
      <c r="C938" s="175"/>
      <c r="D938" s="227"/>
    </row>
    <row r="939" spans="3:4" x14ac:dyDescent="0.2">
      <c r="C939" s="175"/>
      <c r="D939" s="227"/>
    </row>
    <row r="940" spans="3:4" x14ac:dyDescent="0.2">
      <c r="C940" s="175"/>
      <c r="D940" s="227"/>
    </row>
    <row r="941" spans="3:4" x14ac:dyDescent="0.2">
      <c r="C941" s="175"/>
      <c r="D941" s="227"/>
    </row>
    <row r="942" spans="3:4" x14ac:dyDescent="0.2">
      <c r="C942" s="175"/>
      <c r="D942" s="227"/>
    </row>
    <row r="943" spans="3:4" x14ac:dyDescent="0.2">
      <c r="C943" s="175"/>
      <c r="D943" s="227"/>
    </row>
    <row r="944" spans="3:4" x14ac:dyDescent="0.2">
      <c r="C944" s="175"/>
      <c r="D944" s="227"/>
    </row>
    <row r="945" spans="3:4" x14ac:dyDescent="0.2">
      <c r="C945" s="175"/>
      <c r="D945" s="227"/>
    </row>
    <row r="946" spans="3:4" x14ac:dyDescent="0.2">
      <c r="C946" s="175"/>
      <c r="D946" s="227"/>
    </row>
    <row r="947" spans="3:4" x14ac:dyDescent="0.2">
      <c r="C947" s="175"/>
      <c r="D947" s="227"/>
    </row>
    <row r="948" spans="3:4" x14ac:dyDescent="0.2">
      <c r="C948" s="175"/>
      <c r="D948" s="227"/>
    </row>
    <row r="949" spans="3:4" x14ac:dyDescent="0.2">
      <c r="C949" s="175"/>
      <c r="D949" s="227"/>
    </row>
    <row r="950" spans="3:4" x14ac:dyDescent="0.2">
      <c r="C950" s="175"/>
      <c r="D950" s="227"/>
    </row>
    <row r="951" spans="3:4" x14ac:dyDescent="0.2">
      <c r="C951" s="175"/>
      <c r="D951" s="227"/>
    </row>
    <row r="952" spans="3:4" x14ac:dyDescent="0.2">
      <c r="C952" s="175"/>
      <c r="D952" s="227"/>
    </row>
    <row r="953" spans="3:4" x14ac:dyDescent="0.2">
      <c r="C953" s="175"/>
      <c r="D953" s="227"/>
    </row>
    <row r="954" spans="3:4" x14ac:dyDescent="0.2">
      <c r="C954" s="175"/>
      <c r="D954" s="227"/>
    </row>
    <row r="955" spans="3:4" x14ac:dyDescent="0.2">
      <c r="C955" s="175"/>
      <c r="D955" s="227"/>
    </row>
    <row r="956" spans="3:4" x14ac:dyDescent="0.2">
      <c r="C956" s="175"/>
      <c r="D956" s="227"/>
    </row>
    <row r="957" spans="3:4" x14ac:dyDescent="0.2">
      <c r="C957" s="175"/>
      <c r="D957" s="227"/>
    </row>
    <row r="958" spans="3:4" x14ac:dyDescent="0.2">
      <c r="C958" s="175"/>
      <c r="D958" s="227"/>
    </row>
    <row r="959" spans="3:4" x14ac:dyDescent="0.2">
      <c r="C959" s="175"/>
      <c r="D959" s="227"/>
    </row>
    <row r="960" spans="3:4" x14ac:dyDescent="0.2">
      <c r="C960" s="175"/>
      <c r="D960" s="227"/>
    </row>
    <row r="961" spans="3:4" x14ac:dyDescent="0.2">
      <c r="C961" s="175"/>
      <c r="D961" s="227"/>
    </row>
    <row r="962" spans="3:4" x14ac:dyDescent="0.2">
      <c r="C962" s="175"/>
      <c r="D962" s="227"/>
    </row>
    <row r="963" spans="3:4" x14ac:dyDescent="0.2">
      <c r="C963" s="175"/>
      <c r="D963" s="227"/>
    </row>
    <row r="964" spans="3:4" x14ac:dyDescent="0.2">
      <c r="C964" s="175"/>
      <c r="D964" s="227"/>
    </row>
    <row r="965" spans="3:4" x14ac:dyDescent="0.2">
      <c r="C965" s="175"/>
      <c r="D965" s="227"/>
    </row>
    <row r="966" spans="3:4" x14ac:dyDescent="0.2">
      <c r="C966" s="175"/>
      <c r="D966" s="227"/>
    </row>
    <row r="967" spans="3:4" x14ac:dyDescent="0.2">
      <c r="C967" s="175"/>
      <c r="D967" s="227"/>
    </row>
    <row r="968" spans="3:4" x14ac:dyDescent="0.2">
      <c r="C968" s="175"/>
      <c r="D968" s="227"/>
    </row>
    <row r="969" spans="3:4" x14ac:dyDescent="0.2">
      <c r="C969" s="175"/>
      <c r="D969" s="227"/>
    </row>
    <row r="970" spans="3:4" x14ac:dyDescent="0.2">
      <c r="C970" s="175"/>
      <c r="D970" s="227"/>
    </row>
    <row r="971" spans="3:4" x14ac:dyDescent="0.2">
      <c r="C971" s="175"/>
      <c r="D971" s="227"/>
    </row>
    <row r="972" spans="3:4" x14ac:dyDescent="0.2">
      <c r="C972" s="175"/>
      <c r="D972" s="227"/>
    </row>
    <row r="973" spans="3:4" x14ac:dyDescent="0.2">
      <c r="C973" s="175"/>
      <c r="D973" s="227"/>
    </row>
    <row r="974" spans="3:4" x14ac:dyDescent="0.2">
      <c r="C974" s="175"/>
      <c r="D974" s="227"/>
    </row>
    <row r="975" spans="3:4" x14ac:dyDescent="0.2">
      <c r="C975" s="175"/>
      <c r="D975" s="227"/>
    </row>
    <row r="976" spans="3:4" x14ac:dyDescent="0.2">
      <c r="C976" s="175"/>
      <c r="D976" s="227"/>
    </row>
    <row r="977" spans="3:4" x14ac:dyDescent="0.2">
      <c r="C977" s="175"/>
      <c r="D977" s="227"/>
    </row>
    <row r="978" spans="3:4" x14ac:dyDescent="0.2">
      <c r="C978" s="175"/>
      <c r="D978" s="227"/>
    </row>
    <row r="979" spans="3:4" x14ac:dyDescent="0.2">
      <c r="C979" s="175"/>
      <c r="D979" s="227"/>
    </row>
    <row r="980" spans="3:4" x14ac:dyDescent="0.2">
      <c r="C980" s="175"/>
      <c r="D980" s="227"/>
    </row>
    <row r="981" spans="3:4" x14ac:dyDescent="0.2">
      <c r="C981" s="175"/>
      <c r="D981" s="227"/>
    </row>
    <row r="982" spans="3:4" x14ac:dyDescent="0.2">
      <c r="C982" s="175"/>
      <c r="D982" s="227"/>
    </row>
    <row r="983" spans="3:4" x14ac:dyDescent="0.2">
      <c r="C983" s="175"/>
      <c r="D983" s="227"/>
    </row>
    <row r="984" spans="3:4" x14ac:dyDescent="0.2">
      <c r="C984" s="175"/>
      <c r="D984" s="227"/>
    </row>
    <row r="985" spans="3:4" x14ac:dyDescent="0.2">
      <c r="C985" s="175"/>
      <c r="D985" s="227"/>
    </row>
    <row r="986" spans="3:4" x14ac:dyDescent="0.2">
      <c r="C986" s="175"/>
      <c r="D986" s="227"/>
    </row>
    <row r="987" spans="3:4" x14ac:dyDescent="0.2">
      <c r="C987" s="175"/>
      <c r="D987" s="227"/>
    </row>
    <row r="988" spans="3:4" x14ac:dyDescent="0.2">
      <c r="C988" s="175"/>
      <c r="D988" s="227"/>
    </row>
    <row r="989" spans="3:4" x14ac:dyDescent="0.2">
      <c r="C989" s="175"/>
      <c r="D989" s="227"/>
    </row>
    <row r="990" spans="3:4" x14ac:dyDescent="0.2">
      <c r="C990" s="175"/>
      <c r="D990" s="227"/>
    </row>
    <row r="991" spans="3:4" x14ac:dyDescent="0.2">
      <c r="C991" s="175"/>
      <c r="D991" s="227"/>
    </row>
    <row r="992" spans="3:4" x14ac:dyDescent="0.2">
      <c r="C992" s="175"/>
      <c r="D992" s="227"/>
    </row>
    <row r="993" spans="3:4" x14ac:dyDescent="0.2">
      <c r="C993" s="175"/>
      <c r="D993" s="227"/>
    </row>
    <row r="994" spans="3:4" x14ac:dyDescent="0.2">
      <c r="C994" s="175"/>
      <c r="D994" s="227"/>
    </row>
    <row r="995" spans="3:4" x14ac:dyDescent="0.2">
      <c r="C995" s="175"/>
      <c r="D995" s="227"/>
    </row>
    <row r="996" spans="3:4" x14ac:dyDescent="0.2">
      <c r="C996" s="175"/>
      <c r="D996" s="227"/>
    </row>
    <row r="997" spans="3:4" x14ac:dyDescent="0.2">
      <c r="C997" s="175"/>
      <c r="D997" s="227"/>
    </row>
    <row r="998" spans="3:4" x14ac:dyDescent="0.2">
      <c r="C998" s="175"/>
      <c r="D998" s="227"/>
    </row>
    <row r="999" spans="3:4" x14ac:dyDescent="0.2">
      <c r="C999" s="175"/>
      <c r="D999" s="227"/>
    </row>
    <row r="1000" spans="3:4" x14ac:dyDescent="0.2">
      <c r="C1000" s="175"/>
      <c r="D1000" s="227"/>
    </row>
    <row r="1001" spans="3:4" x14ac:dyDescent="0.2">
      <c r="C1001" s="175"/>
      <c r="D1001" s="227"/>
    </row>
    <row r="1002" spans="3:4" x14ac:dyDescent="0.2">
      <c r="C1002" s="175"/>
      <c r="D1002" s="227"/>
    </row>
    <row r="1003" spans="3:4" x14ac:dyDescent="0.2">
      <c r="C1003" s="175"/>
      <c r="D1003" s="227"/>
    </row>
    <row r="1004" spans="3:4" x14ac:dyDescent="0.2">
      <c r="C1004" s="175"/>
      <c r="D1004" s="227"/>
    </row>
    <row r="1005" spans="3:4" x14ac:dyDescent="0.2">
      <c r="C1005" s="175"/>
      <c r="D1005" s="227"/>
    </row>
    <row r="1006" spans="3:4" x14ac:dyDescent="0.2">
      <c r="C1006" s="175"/>
      <c r="D1006" s="227"/>
    </row>
    <row r="1007" spans="3:4" x14ac:dyDescent="0.2">
      <c r="C1007" s="175"/>
      <c r="D1007" s="227"/>
    </row>
    <row r="1008" spans="3:4" x14ac:dyDescent="0.2">
      <c r="C1008" s="175"/>
      <c r="D1008" s="227"/>
    </row>
    <row r="1009" spans="3:4" x14ac:dyDescent="0.2">
      <c r="C1009" s="175"/>
      <c r="D1009" s="227"/>
    </row>
    <row r="1010" spans="3:4" x14ac:dyDescent="0.2">
      <c r="C1010" s="175"/>
      <c r="D1010" s="227"/>
    </row>
    <row r="1011" spans="3:4" x14ac:dyDescent="0.2">
      <c r="C1011" s="175"/>
      <c r="D1011" s="227"/>
    </row>
    <row r="1012" spans="3:4" x14ac:dyDescent="0.2">
      <c r="C1012" s="175"/>
      <c r="D1012" s="227"/>
    </row>
    <row r="1013" spans="3:4" x14ac:dyDescent="0.2">
      <c r="C1013" s="175"/>
      <c r="D1013" s="227"/>
    </row>
    <row r="1014" spans="3:4" x14ac:dyDescent="0.2">
      <c r="C1014" s="175"/>
      <c r="D1014" s="227"/>
    </row>
    <row r="1015" spans="3:4" x14ac:dyDescent="0.2">
      <c r="C1015" s="175"/>
      <c r="D1015" s="227"/>
    </row>
    <row r="1016" spans="3:4" x14ac:dyDescent="0.2">
      <c r="C1016" s="175"/>
      <c r="D1016" s="227"/>
    </row>
    <row r="1017" spans="3:4" x14ac:dyDescent="0.2">
      <c r="C1017" s="175"/>
      <c r="D1017" s="227"/>
    </row>
    <row r="1018" spans="3:4" x14ac:dyDescent="0.2">
      <c r="C1018" s="175"/>
      <c r="D1018" s="227"/>
    </row>
    <row r="1019" spans="3:4" x14ac:dyDescent="0.2">
      <c r="C1019" s="175"/>
      <c r="D1019" s="227"/>
    </row>
    <row r="1020" spans="3:4" x14ac:dyDescent="0.2">
      <c r="C1020" s="175"/>
      <c r="D1020" s="227"/>
    </row>
    <row r="1021" spans="3:4" x14ac:dyDescent="0.2">
      <c r="C1021" s="175"/>
      <c r="D1021" s="227"/>
    </row>
    <row r="1022" spans="3:4" x14ac:dyDescent="0.2">
      <c r="C1022" s="175"/>
      <c r="D1022" s="227"/>
    </row>
    <row r="1023" spans="3:4" x14ac:dyDescent="0.2">
      <c r="C1023" s="175"/>
      <c r="D1023" s="227"/>
    </row>
    <row r="1024" spans="3:4" x14ac:dyDescent="0.2">
      <c r="C1024" s="175"/>
      <c r="D1024" s="227"/>
    </row>
    <row r="1025" spans="3:4" x14ac:dyDescent="0.2">
      <c r="C1025" s="175"/>
      <c r="D1025" s="227"/>
    </row>
    <row r="1026" spans="3:4" x14ac:dyDescent="0.2">
      <c r="C1026" s="175"/>
      <c r="D1026" s="227"/>
    </row>
    <row r="1027" spans="3:4" x14ac:dyDescent="0.2">
      <c r="C1027" s="175"/>
      <c r="D1027" s="227"/>
    </row>
    <row r="1028" spans="3:4" x14ac:dyDescent="0.2">
      <c r="C1028" s="175"/>
      <c r="D1028" s="227"/>
    </row>
    <row r="1029" spans="3:4" x14ac:dyDescent="0.2">
      <c r="C1029" s="175"/>
      <c r="D1029" s="227"/>
    </row>
    <row r="1030" spans="3:4" x14ac:dyDescent="0.2">
      <c r="C1030" s="175"/>
      <c r="D1030" s="227"/>
    </row>
    <row r="1031" spans="3:4" x14ac:dyDescent="0.2">
      <c r="C1031" s="175"/>
      <c r="D1031" s="227"/>
    </row>
    <row r="1032" spans="3:4" x14ac:dyDescent="0.2">
      <c r="C1032" s="175"/>
      <c r="D1032" s="227"/>
    </row>
    <row r="1033" spans="3:4" x14ac:dyDescent="0.2">
      <c r="C1033" s="175"/>
      <c r="D1033" s="227"/>
    </row>
    <row r="1034" spans="3:4" x14ac:dyDescent="0.2">
      <c r="C1034" s="175"/>
      <c r="D1034" s="227"/>
    </row>
    <row r="1035" spans="3:4" x14ac:dyDescent="0.2">
      <c r="C1035" s="175"/>
      <c r="D1035" s="227"/>
    </row>
    <row r="1036" spans="3:4" x14ac:dyDescent="0.2">
      <c r="C1036" s="175"/>
      <c r="D1036" s="227"/>
    </row>
    <row r="1037" spans="3:4" x14ac:dyDescent="0.2">
      <c r="C1037" s="175"/>
      <c r="D1037" s="227"/>
    </row>
    <row r="1038" spans="3:4" x14ac:dyDescent="0.2">
      <c r="C1038" s="175"/>
      <c r="D1038" s="227"/>
    </row>
    <row r="1039" spans="3:4" x14ac:dyDescent="0.2">
      <c r="C1039" s="175"/>
      <c r="D1039" s="227"/>
    </row>
    <row r="1040" spans="3:4" x14ac:dyDescent="0.2">
      <c r="C1040" s="175"/>
      <c r="D1040" s="227"/>
    </row>
    <row r="1041" spans="3:4" x14ac:dyDescent="0.2">
      <c r="C1041" s="175"/>
      <c r="D1041" s="227"/>
    </row>
    <row r="1042" spans="3:4" x14ac:dyDescent="0.2">
      <c r="C1042" s="175"/>
      <c r="D1042" s="227"/>
    </row>
    <row r="1043" spans="3:4" x14ac:dyDescent="0.2">
      <c r="C1043" s="175"/>
      <c r="D1043" s="227"/>
    </row>
    <row r="1044" spans="3:4" x14ac:dyDescent="0.2">
      <c r="C1044" s="175"/>
      <c r="D1044" s="227"/>
    </row>
    <row r="1045" spans="3:4" x14ac:dyDescent="0.2">
      <c r="C1045" s="175"/>
      <c r="D1045" s="227"/>
    </row>
    <row r="1046" spans="3:4" x14ac:dyDescent="0.2">
      <c r="C1046" s="175"/>
      <c r="D1046" s="227"/>
    </row>
    <row r="1047" spans="3:4" x14ac:dyDescent="0.2">
      <c r="C1047" s="175"/>
      <c r="D1047" s="227"/>
    </row>
    <row r="1048" spans="3:4" x14ac:dyDescent="0.2">
      <c r="C1048" s="175"/>
      <c r="D1048" s="227"/>
    </row>
    <row r="1049" spans="3:4" x14ac:dyDescent="0.2">
      <c r="C1049" s="175"/>
      <c r="D1049" s="227"/>
    </row>
    <row r="1050" spans="3:4" x14ac:dyDescent="0.2">
      <c r="C1050" s="175"/>
      <c r="D1050" s="227"/>
    </row>
    <row r="1051" spans="3:4" x14ac:dyDescent="0.2">
      <c r="C1051" s="175"/>
      <c r="D1051" s="227"/>
    </row>
    <row r="1052" spans="3:4" x14ac:dyDescent="0.2">
      <c r="C1052" s="175"/>
      <c r="D1052" s="227"/>
    </row>
    <row r="1053" spans="3:4" x14ac:dyDescent="0.2">
      <c r="C1053" s="175"/>
      <c r="D1053" s="227"/>
    </row>
    <row r="1054" spans="3:4" x14ac:dyDescent="0.2">
      <c r="C1054" s="175"/>
      <c r="D1054" s="227"/>
    </row>
    <row r="1055" spans="3:4" x14ac:dyDescent="0.2">
      <c r="C1055" s="175"/>
      <c r="D1055" s="227"/>
    </row>
    <row r="1056" spans="3:4" x14ac:dyDescent="0.2">
      <c r="C1056" s="175"/>
      <c r="D1056" s="227"/>
    </row>
    <row r="1057" spans="3:4" x14ac:dyDescent="0.2">
      <c r="C1057" s="175"/>
      <c r="D1057" s="227"/>
    </row>
    <row r="1058" spans="3:4" x14ac:dyDescent="0.2">
      <c r="C1058" s="175"/>
      <c r="D1058" s="227"/>
    </row>
    <row r="1059" spans="3:4" x14ac:dyDescent="0.2">
      <c r="C1059" s="175"/>
      <c r="D1059" s="227"/>
    </row>
    <row r="1060" spans="3:4" x14ac:dyDescent="0.2">
      <c r="C1060" s="175"/>
      <c r="D1060" s="227"/>
    </row>
    <row r="1061" spans="3:4" x14ac:dyDescent="0.2">
      <c r="C1061" s="175"/>
      <c r="D1061" s="227"/>
    </row>
    <row r="1062" spans="3:4" x14ac:dyDescent="0.2">
      <c r="C1062" s="175"/>
      <c r="D1062" s="227"/>
    </row>
    <row r="1063" spans="3:4" x14ac:dyDescent="0.2">
      <c r="C1063" s="175"/>
      <c r="D1063" s="227"/>
    </row>
    <row r="1064" spans="3:4" x14ac:dyDescent="0.2">
      <c r="C1064" s="175"/>
      <c r="D1064" s="227"/>
    </row>
    <row r="1065" spans="3:4" x14ac:dyDescent="0.2">
      <c r="C1065" s="175"/>
      <c r="D1065" s="227"/>
    </row>
    <row r="1066" spans="3:4" x14ac:dyDescent="0.2">
      <c r="C1066" s="175"/>
      <c r="D1066" s="227"/>
    </row>
    <row r="1067" spans="3:4" x14ac:dyDescent="0.2">
      <c r="C1067" s="175"/>
      <c r="D1067" s="227"/>
    </row>
    <row r="1068" spans="3:4" x14ac:dyDescent="0.2">
      <c r="C1068" s="175"/>
      <c r="D1068" s="227"/>
    </row>
    <row r="1069" spans="3:4" x14ac:dyDescent="0.2">
      <c r="C1069" s="175"/>
      <c r="D1069" s="227"/>
    </row>
    <row r="1070" spans="3:4" x14ac:dyDescent="0.2">
      <c r="C1070" s="175"/>
      <c r="D1070" s="227"/>
    </row>
    <row r="1071" spans="3:4" x14ac:dyDescent="0.2">
      <c r="C1071" s="175"/>
      <c r="D1071" s="227"/>
    </row>
    <row r="1072" spans="3:4" x14ac:dyDescent="0.2">
      <c r="C1072" s="175"/>
      <c r="D1072" s="227"/>
    </row>
    <row r="1073" spans="3:4" x14ac:dyDescent="0.2">
      <c r="C1073" s="175"/>
      <c r="D1073" s="227"/>
    </row>
    <row r="1074" spans="3:4" x14ac:dyDescent="0.2">
      <c r="C1074" s="175"/>
      <c r="D1074" s="227"/>
    </row>
    <row r="1075" spans="3:4" x14ac:dyDescent="0.2">
      <c r="C1075" s="175"/>
      <c r="D1075" s="227"/>
    </row>
    <row r="1076" spans="3:4" x14ac:dyDescent="0.2">
      <c r="C1076" s="175"/>
      <c r="D1076" s="227"/>
    </row>
    <row r="1077" spans="3:4" x14ac:dyDescent="0.2">
      <c r="C1077" s="175"/>
      <c r="D1077" s="227"/>
    </row>
    <row r="1078" spans="3:4" x14ac:dyDescent="0.2">
      <c r="C1078" s="175"/>
      <c r="D1078" s="227"/>
    </row>
    <row r="1079" spans="3:4" x14ac:dyDescent="0.2">
      <c r="C1079" s="175"/>
      <c r="D1079" s="227"/>
    </row>
    <row r="1080" spans="3:4" x14ac:dyDescent="0.2">
      <c r="C1080" s="175"/>
      <c r="D1080" s="227"/>
    </row>
    <row r="1081" spans="3:4" x14ac:dyDescent="0.2">
      <c r="C1081" s="175"/>
      <c r="D1081" s="227"/>
    </row>
    <row r="1082" spans="3:4" x14ac:dyDescent="0.2">
      <c r="C1082" s="175"/>
      <c r="D1082" s="227"/>
    </row>
    <row r="1083" spans="3:4" x14ac:dyDescent="0.2">
      <c r="C1083" s="175"/>
      <c r="D1083" s="227"/>
    </row>
    <row r="1084" spans="3:4" x14ac:dyDescent="0.2">
      <c r="C1084" s="175"/>
      <c r="D1084" s="227"/>
    </row>
    <row r="1085" spans="3:4" x14ac:dyDescent="0.2">
      <c r="C1085" s="175"/>
      <c r="D1085" s="227"/>
    </row>
    <row r="1086" spans="3:4" x14ac:dyDescent="0.2">
      <c r="C1086" s="175"/>
      <c r="D1086" s="227"/>
    </row>
    <row r="1087" spans="3:4" x14ac:dyDescent="0.2">
      <c r="C1087" s="175"/>
      <c r="D1087" s="227"/>
    </row>
    <row r="1088" spans="3:4" x14ac:dyDescent="0.2">
      <c r="C1088" s="175"/>
      <c r="D1088" s="227"/>
    </row>
    <row r="1089" spans="3:4" x14ac:dyDescent="0.2">
      <c r="C1089" s="175"/>
      <c r="D1089" s="227"/>
    </row>
    <row r="1090" spans="3:4" x14ac:dyDescent="0.2">
      <c r="C1090" s="175"/>
      <c r="D1090" s="227"/>
    </row>
    <row r="1091" spans="3:4" x14ac:dyDescent="0.2">
      <c r="C1091" s="175"/>
      <c r="D1091" s="227"/>
    </row>
    <row r="1092" spans="3:4" x14ac:dyDescent="0.2">
      <c r="C1092" s="175"/>
      <c r="D1092" s="227"/>
    </row>
    <row r="1093" spans="3:4" x14ac:dyDescent="0.2">
      <c r="C1093" s="175"/>
      <c r="D1093" s="227"/>
    </row>
    <row r="1094" spans="3:4" x14ac:dyDescent="0.2">
      <c r="C1094" s="175"/>
      <c r="D1094" s="227"/>
    </row>
    <row r="1095" spans="3:4" x14ac:dyDescent="0.2">
      <c r="C1095" s="175"/>
      <c r="D1095" s="227"/>
    </row>
    <row r="1096" spans="3:4" x14ac:dyDescent="0.2">
      <c r="C1096" s="175"/>
      <c r="D1096" s="227"/>
    </row>
    <row r="1097" spans="3:4" x14ac:dyDescent="0.2">
      <c r="C1097" s="175"/>
      <c r="D1097" s="227"/>
    </row>
    <row r="1098" spans="3:4" x14ac:dyDescent="0.2">
      <c r="C1098" s="175"/>
      <c r="D1098" s="227"/>
    </row>
    <row r="1099" spans="3:4" x14ac:dyDescent="0.2">
      <c r="C1099" s="175"/>
      <c r="D1099" s="227"/>
    </row>
    <row r="1100" spans="3:4" x14ac:dyDescent="0.2">
      <c r="C1100" s="175"/>
      <c r="D1100" s="227"/>
    </row>
    <row r="1101" spans="3:4" x14ac:dyDescent="0.2">
      <c r="C1101" s="175"/>
      <c r="D1101" s="227"/>
    </row>
    <row r="1102" spans="3:4" x14ac:dyDescent="0.2">
      <c r="C1102" s="175"/>
      <c r="D1102" s="227"/>
    </row>
    <row r="1103" spans="3:4" x14ac:dyDescent="0.2">
      <c r="C1103" s="175"/>
      <c r="D1103" s="227"/>
    </row>
    <row r="1104" spans="3:4" x14ac:dyDescent="0.2">
      <c r="C1104" s="175"/>
      <c r="D1104" s="227"/>
    </row>
    <row r="1105" spans="3:4" x14ac:dyDescent="0.2">
      <c r="C1105" s="175"/>
      <c r="D1105" s="227"/>
    </row>
    <row r="1106" spans="3:4" x14ac:dyDescent="0.2">
      <c r="C1106" s="175"/>
      <c r="D1106" s="227"/>
    </row>
    <row r="1107" spans="3:4" x14ac:dyDescent="0.2">
      <c r="C1107" s="175"/>
      <c r="D1107" s="227"/>
    </row>
    <row r="1108" spans="3:4" x14ac:dyDescent="0.2">
      <c r="C1108" s="175"/>
      <c r="D1108" s="227"/>
    </row>
    <row r="1109" spans="3:4" x14ac:dyDescent="0.2">
      <c r="C1109" s="175"/>
      <c r="D1109" s="227"/>
    </row>
    <row r="1110" spans="3:4" x14ac:dyDescent="0.2">
      <c r="C1110" s="175"/>
      <c r="D1110" s="227"/>
    </row>
    <row r="1111" spans="3:4" x14ac:dyDescent="0.2">
      <c r="C1111" s="175"/>
      <c r="D1111" s="227"/>
    </row>
    <row r="1112" spans="3:4" x14ac:dyDescent="0.2">
      <c r="C1112" s="175"/>
      <c r="D1112" s="227"/>
    </row>
    <row r="1113" spans="3:4" x14ac:dyDescent="0.2">
      <c r="C1113" s="175"/>
      <c r="D1113" s="227"/>
    </row>
    <row r="1114" spans="3:4" x14ac:dyDescent="0.2">
      <c r="C1114" s="175"/>
      <c r="D1114" s="227"/>
    </row>
    <row r="1115" spans="3:4" x14ac:dyDescent="0.2">
      <c r="C1115" s="175"/>
      <c r="D1115" s="227"/>
    </row>
    <row r="1116" spans="3:4" x14ac:dyDescent="0.2">
      <c r="C1116" s="175"/>
      <c r="D1116" s="227"/>
    </row>
    <row r="1117" spans="3:4" x14ac:dyDescent="0.2">
      <c r="C1117" s="175"/>
      <c r="D1117" s="227"/>
    </row>
    <row r="1118" spans="3:4" x14ac:dyDescent="0.2">
      <c r="C1118" s="175"/>
      <c r="D1118" s="227"/>
    </row>
    <row r="1119" spans="3:4" x14ac:dyDescent="0.2">
      <c r="C1119" s="175"/>
      <c r="D1119" s="227"/>
    </row>
    <row r="1120" spans="3:4" x14ac:dyDescent="0.2">
      <c r="C1120" s="175"/>
      <c r="D1120" s="227"/>
    </row>
    <row r="1121" spans="3:4" x14ac:dyDescent="0.2">
      <c r="C1121" s="175"/>
      <c r="D1121" s="227"/>
    </row>
    <row r="1122" spans="3:4" x14ac:dyDescent="0.2">
      <c r="C1122" s="175"/>
      <c r="D1122" s="227"/>
    </row>
    <row r="1123" spans="3:4" x14ac:dyDescent="0.2">
      <c r="C1123" s="175"/>
      <c r="D1123" s="227"/>
    </row>
    <row r="1124" spans="3:4" x14ac:dyDescent="0.2">
      <c r="C1124" s="175"/>
      <c r="D1124" s="227"/>
    </row>
    <row r="1125" spans="3:4" x14ac:dyDescent="0.2">
      <c r="C1125" s="175"/>
      <c r="D1125" s="227"/>
    </row>
    <row r="1126" spans="3:4" x14ac:dyDescent="0.2">
      <c r="C1126" s="175"/>
      <c r="D1126" s="227"/>
    </row>
    <row r="1127" spans="3:4" x14ac:dyDescent="0.2">
      <c r="C1127" s="175"/>
      <c r="D1127" s="227"/>
    </row>
    <row r="1128" spans="3:4" x14ac:dyDescent="0.2">
      <c r="C1128" s="175"/>
      <c r="D1128" s="227"/>
    </row>
    <row r="1129" spans="3:4" x14ac:dyDescent="0.2">
      <c r="C1129" s="175"/>
      <c r="D1129" s="227"/>
    </row>
    <row r="1130" spans="3:4" x14ac:dyDescent="0.2">
      <c r="C1130" s="175"/>
      <c r="D1130" s="227"/>
    </row>
    <row r="1131" spans="3:4" x14ac:dyDescent="0.2">
      <c r="C1131" s="175"/>
      <c r="D1131" s="227"/>
    </row>
    <row r="1132" spans="3:4" x14ac:dyDescent="0.2">
      <c r="C1132" s="175"/>
      <c r="D1132" s="227"/>
    </row>
    <row r="1133" spans="3:4" x14ac:dyDescent="0.2">
      <c r="C1133" s="175"/>
      <c r="D1133" s="227"/>
    </row>
    <row r="1134" spans="3:4" x14ac:dyDescent="0.2">
      <c r="C1134" s="175"/>
      <c r="D1134" s="227"/>
    </row>
    <row r="1135" spans="3:4" x14ac:dyDescent="0.2">
      <c r="C1135" s="175"/>
      <c r="D1135" s="227"/>
    </row>
    <row r="1136" spans="3:4" x14ac:dyDescent="0.2">
      <c r="C1136" s="175"/>
      <c r="D1136" s="227"/>
    </row>
    <row r="1137" spans="3:4" x14ac:dyDescent="0.2">
      <c r="C1137" s="175"/>
      <c r="D1137" s="227"/>
    </row>
    <row r="1138" spans="3:4" x14ac:dyDescent="0.2">
      <c r="C1138" s="175"/>
      <c r="D1138" s="227"/>
    </row>
    <row r="1139" spans="3:4" x14ac:dyDescent="0.2">
      <c r="C1139" s="175"/>
      <c r="D1139" s="227"/>
    </row>
    <row r="1140" spans="3:4" x14ac:dyDescent="0.2">
      <c r="C1140" s="175"/>
      <c r="D1140" s="227"/>
    </row>
    <row r="1141" spans="3:4" x14ac:dyDescent="0.2">
      <c r="C1141" s="175"/>
      <c r="D1141" s="227"/>
    </row>
    <row r="1142" spans="3:4" x14ac:dyDescent="0.2">
      <c r="C1142" s="175"/>
      <c r="D1142" s="227"/>
    </row>
    <row r="1143" spans="3:4" x14ac:dyDescent="0.2">
      <c r="C1143" s="175"/>
      <c r="D1143" s="227"/>
    </row>
    <row r="1144" spans="3:4" x14ac:dyDescent="0.2">
      <c r="C1144" s="175"/>
      <c r="D1144" s="227"/>
    </row>
    <row r="1145" spans="3:4" x14ac:dyDescent="0.2">
      <c r="C1145" s="175"/>
      <c r="D1145" s="227"/>
    </row>
    <row r="1146" spans="3:4" x14ac:dyDescent="0.2">
      <c r="C1146" s="175"/>
      <c r="D1146" s="227"/>
    </row>
    <row r="1147" spans="3:4" x14ac:dyDescent="0.2">
      <c r="C1147" s="175"/>
      <c r="D1147" s="227"/>
    </row>
    <row r="1148" spans="3:4" x14ac:dyDescent="0.2">
      <c r="C1148" s="175"/>
      <c r="D1148" s="227"/>
    </row>
    <row r="1149" spans="3:4" x14ac:dyDescent="0.2">
      <c r="C1149" s="175"/>
      <c r="D1149" s="227"/>
    </row>
    <row r="1150" spans="3:4" x14ac:dyDescent="0.2">
      <c r="C1150" s="175"/>
      <c r="D1150" s="227"/>
    </row>
    <row r="1151" spans="3:4" x14ac:dyDescent="0.2">
      <c r="C1151" s="175"/>
      <c r="D1151" s="227"/>
    </row>
    <row r="1152" spans="3:4" x14ac:dyDescent="0.2">
      <c r="C1152" s="175"/>
      <c r="D1152" s="227"/>
    </row>
    <row r="1153" spans="3:4" x14ac:dyDescent="0.2">
      <c r="C1153" s="175"/>
      <c r="D1153" s="227"/>
    </row>
    <row r="1154" spans="3:4" x14ac:dyDescent="0.2">
      <c r="C1154" s="175"/>
      <c r="D1154" s="227"/>
    </row>
    <row r="1155" spans="3:4" x14ac:dyDescent="0.2">
      <c r="C1155" s="175"/>
      <c r="D1155" s="227"/>
    </row>
    <row r="1156" spans="3:4" x14ac:dyDescent="0.2">
      <c r="C1156" s="175"/>
      <c r="D1156" s="227"/>
    </row>
    <row r="1157" spans="3:4" x14ac:dyDescent="0.2">
      <c r="C1157" s="175"/>
      <c r="D1157" s="227"/>
    </row>
    <row r="1158" spans="3:4" x14ac:dyDescent="0.2">
      <c r="C1158" s="175"/>
      <c r="D1158" s="227"/>
    </row>
    <row r="1159" spans="3:4" x14ac:dyDescent="0.2">
      <c r="C1159" s="175"/>
      <c r="D1159" s="227"/>
    </row>
    <row r="1160" spans="3:4" x14ac:dyDescent="0.2">
      <c r="C1160" s="175"/>
      <c r="D1160" s="227"/>
    </row>
    <row r="1161" spans="3:4" x14ac:dyDescent="0.2">
      <c r="C1161" s="175"/>
      <c r="D1161" s="227"/>
    </row>
    <row r="1162" spans="3:4" x14ac:dyDescent="0.2">
      <c r="C1162" s="175"/>
      <c r="D1162" s="227"/>
    </row>
    <row r="1163" spans="3:4" x14ac:dyDescent="0.2">
      <c r="C1163" s="175"/>
      <c r="D1163" s="227"/>
    </row>
    <row r="1164" spans="3:4" x14ac:dyDescent="0.2">
      <c r="C1164" s="175"/>
      <c r="D1164" s="227"/>
    </row>
    <row r="1165" spans="3:4" x14ac:dyDescent="0.2">
      <c r="C1165" s="175"/>
      <c r="D1165" s="227"/>
    </row>
    <row r="1166" spans="3:4" x14ac:dyDescent="0.2">
      <c r="C1166" s="175"/>
      <c r="D1166" s="227"/>
    </row>
    <row r="1167" spans="3:4" x14ac:dyDescent="0.2">
      <c r="C1167" s="175"/>
      <c r="D1167" s="227"/>
    </row>
    <row r="1168" spans="3:4" x14ac:dyDescent="0.2">
      <c r="C1168" s="175"/>
      <c r="D1168" s="227"/>
    </row>
    <row r="1169" spans="3:4" x14ac:dyDescent="0.2">
      <c r="C1169" s="175"/>
      <c r="D1169" s="227"/>
    </row>
    <row r="1170" spans="3:4" x14ac:dyDescent="0.2">
      <c r="C1170" s="175"/>
      <c r="D1170" s="227"/>
    </row>
    <row r="1171" spans="3:4" x14ac:dyDescent="0.2">
      <c r="C1171" s="175"/>
      <c r="D1171" s="227"/>
    </row>
    <row r="1172" spans="3:4" x14ac:dyDescent="0.2">
      <c r="C1172" s="175"/>
      <c r="D1172" s="227"/>
    </row>
    <row r="1173" spans="3:4" x14ac:dyDescent="0.2">
      <c r="C1173" s="175"/>
      <c r="D1173" s="227"/>
    </row>
    <row r="1174" spans="3:4" x14ac:dyDescent="0.2">
      <c r="C1174" s="175"/>
      <c r="D1174" s="227"/>
    </row>
    <row r="1175" spans="3:4" x14ac:dyDescent="0.2">
      <c r="C1175" s="175"/>
      <c r="D1175" s="227"/>
    </row>
    <row r="1176" spans="3:4" x14ac:dyDescent="0.2">
      <c r="C1176" s="175"/>
      <c r="D1176" s="227"/>
    </row>
    <row r="1177" spans="3:4" x14ac:dyDescent="0.2">
      <c r="C1177" s="175"/>
      <c r="D1177" s="227"/>
    </row>
    <row r="1178" spans="3:4" x14ac:dyDescent="0.2">
      <c r="C1178" s="175"/>
      <c r="D1178" s="227"/>
    </row>
    <row r="1179" spans="3:4" x14ac:dyDescent="0.2">
      <c r="C1179" s="175"/>
      <c r="D1179" s="227"/>
    </row>
    <row r="1180" spans="3:4" x14ac:dyDescent="0.2">
      <c r="C1180" s="175"/>
      <c r="D1180" s="227"/>
    </row>
    <row r="1181" spans="3:4" x14ac:dyDescent="0.2">
      <c r="C1181" s="175"/>
      <c r="D1181" s="227"/>
    </row>
    <row r="1182" spans="3:4" x14ac:dyDescent="0.2">
      <c r="C1182" s="175"/>
      <c r="D1182" s="227"/>
    </row>
    <row r="1183" spans="3:4" x14ac:dyDescent="0.2">
      <c r="C1183" s="175"/>
      <c r="D1183" s="227"/>
    </row>
    <row r="1184" spans="3:4" x14ac:dyDescent="0.2">
      <c r="C1184" s="175"/>
      <c r="D1184" s="227"/>
    </row>
    <row r="1185" spans="3:4" x14ac:dyDescent="0.2">
      <c r="C1185" s="175"/>
      <c r="D1185" s="227"/>
    </row>
    <row r="1186" spans="3:4" x14ac:dyDescent="0.2">
      <c r="C1186" s="175"/>
      <c r="D1186" s="227"/>
    </row>
    <row r="1187" spans="3:4" x14ac:dyDescent="0.2">
      <c r="C1187" s="175"/>
      <c r="D1187" s="227"/>
    </row>
    <row r="1188" spans="3:4" x14ac:dyDescent="0.2">
      <c r="C1188" s="175"/>
      <c r="D1188" s="227"/>
    </row>
    <row r="1189" spans="3:4" x14ac:dyDescent="0.2">
      <c r="C1189" s="175"/>
      <c r="D1189" s="227"/>
    </row>
    <row r="1190" spans="3:4" x14ac:dyDescent="0.2">
      <c r="C1190" s="175"/>
      <c r="D1190" s="227"/>
    </row>
    <row r="1191" spans="3:4" x14ac:dyDescent="0.2">
      <c r="C1191" s="175"/>
      <c r="D1191" s="227"/>
    </row>
    <row r="1192" spans="3:4" x14ac:dyDescent="0.2">
      <c r="C1192" s="175"/>
      <c r="D1192" s="227"/>
    </row>
    <row r="1193" spans="3:4" x14ac:dyDescent="0.2">
      <c r="C1193" s="175"/>
      <c r="D1193" s="227"/>
    </row>
    <row r="1194" spans="3:4" x14ac:dyDescent="0.2">
      <c r="C1194" s="175"/>
      <c r="D1194" s="227"/>
    </row>
    <row r="1195" spans="3:4" x14ac:dyDescent="0.2">
      <c r="C1195" s="175"/>
      <c r="D1195" s="227"/>
    </row>
    <row r="1196" spans="3:4" x14ac:dyDescent="0.2">
      <c r="C1196" s="175"/>
      <c r="D1196" s="227"/>
    </row>
    <row r="1197" spans="3:4" x14ac:dyDescent="0.2">
      <c r="C1197" s="175"/>
      <c r="D1197" s="227"/>
    </row>
    <row r="1198" spans="3:4" x14ac:dyDescent="0.2">
      <c r="C1198" s="175"/>
      <c r="D1198" s="227"/>
    </row>
    <row r="1199" spans="3:4" x14ac:dyDescent="0.2">
      <c r="C1199" s="175"/>
      <c r="D1199" s="227"/>
    </row>
    <row r="1200" spans="3:4" x14ac:dyDescent="0.2">
      <c r="C1200" s="175"/>
      <c r="D1200" s="227"/>
    </row>
    <row r="1201" spans="3:4" x14ac:dyDescent="0.2">
      <c r="C1201" s="175"/>
      <c r="D1201" s="227"/>
    </row>
    <row r="1202" spans="3:4" x14ac:dyDescent="0.2">
      <c r="C1202" s="175"/>
      <c r="D1202" s="227"/>
    </row>
    <row r="1203" spans="3:4" x14ac:dyDescent="0.2">
      <c r="C1203" s="175"/>
      <c r="D1203" s="227"/>
    </row>
    <row r="1204" spans="3:4" x14ac:dyDescent="0.2">
      <c r="C1204" s="175"/>
      <c r="D1204" s="227"/>
    </row>
    <row r="1205" spans="3:4" x14ac:dyDescent="0.2">
      <c r="C1205" s="175"/>
      <c r="D1205" s="227"/>
    </row>
    <row r="1206" spans="3:4" x14ac:dyDescent="0.2">
      <c r="C1206" s="175"/>
      <c r="D1206" s="227"/>
    </row>
    <row r="1207" spans="3:4" x14ac:dyDescent="0.2">
      <c r="C1207" s="175"/>
      <c r="D1207" s="227"/>
    </row>
    <row r="1208" spans="3:4" x14ac:dyDescent="0.2">
      <c r="C1208" s="175"/>
      <c r="D1208" s="227"/>
    </row>
    <row r="1209" spans="3:4" x14ac:dyDescent="0.2">
      <c r="C1209" s="175"/>
      <c r="D1209" s="227"/>
    </row>
    <row r="1210" spans="3:4" x14ac:dyDescent="0.2">
      <c r="C1210" s="175"/>
      <c r="D1210" s="227"/>
    </row>
    <row r="1211" spans="3:4" x14ac:dyDescent="0.2">
      <c r="C1211" s="175"/>
      <c r="D1211" s="227"/>
    </row>
    <row r="1212" spans="3:4" x14ac:dyDescent="0.2">
      <c r="C1212" s="175"/>
      <c r="D1212" s="227"/>
    </row>
    <row r="1213" spans="3:4" x14ac:dyDescent="0.2">
      <c r="C1213" s="175"/>
      <c r="D1213" s="227"/>
    </row>
    <row r="1214" spans="3:4" x14ac:dyDescent="0.2">
      <c r="C1214" s="175"/>
      <c r="D1214" s="227"/>
    </row>
    <row r="1215" spans="3:4" x14ac:dyDescent="0.2">
      <c r="C1215" s="175"/>
      <c r="D1215" s="227"/>
    </row>
    <row r="1216" spans="3:4" x14ac:dyDescent="0.2">
      <c r="C1216" s="175"/>
      <c r="D1216" s="227"/>
    </row>
    <row r="1217" spans="3:4" x14ac:dyDescent="0.2">
      <c r="C1217" s="175"/>
      <c r="D1217" s="227"/>
    </row>
    <row r="1218" spans="3:4" x14ac:dyDescent="0.2">
      <c r="C1218" s="175"/>
      <c r="D1218" s="227"/>
    </row>
    <row r="1219" spans="3:4" x14ac:dyDescent="0.2">
      <c r="C1219" s="175"/>
      <c r="D1219" s="227"/>
    </row>
    <row r="1220" spans="3:4" x14ac:dyDescent="0.2">
      <c r="C1220" s="175"/>
      <c r="D1220" s="227"/>
    </row>
    <row r="1221" spans="3:4" x14ac:dyDescent="0.2">
      <c r="C1221" s="175"/>
      <c r="D1221" s="227"/>
    </row>
    <row r="1222" spans="3:4" x14ac:dyDescent="0.2">
      <c r="C1222" s="175"/>
      <c r="D1222" s="227"/>
    </row>
    <row r="1223" spans="3:4" x14ac:dyDescent="0.2">
      <c r="C1223" s="175"/>
      <c r="D1223" s="227"/>
    </row>
    <row r="1224" spans="3:4" x14ac:dyDescent="0.2">
      <c r="C1224" s="175"/>
      <c r="D1224" s="227"/>
    </row>
    <row r="1225" spans="3:4" x14ac:dyDescent="0.2">
      <c r="C1225" s="175"/>
      <c r="D1225" s="227"/>
    </row>
    <row r="1226" spans="3:4" x14ac:dyDescent="0.2">
      <c r="C1226" s="175"/>
      <c r="D1226" s="227"/>
    </row>
    <row r="1227" spans="3:4" x14ac:dyDescent="0.2">
      <c r="C1227" s="175"/>
      <c r="D1227" s="227"/>
    </row>
    <row r="1228" spans="3:4" x14ac:dyDescent="0.2">
      <c r="C1228" s="175"/>
      <c r="D1228" s="227"/>
    </row>
    <row r="1229" spans="3:4" x14ac:dyDescent="0.2">
      <c r="C1229" s="175"/>
      <c r="D1229" s="227"/>
    </row>
    <row r="1230" spans="3:4" x14ac:dyDescent="0.2">
      <c r="C1230" s="175"/>
      <c r="D1230" s="227"/>
    </row>
    <row r="1231" spans="3:4" x14ac:dyDescent="0.2">
      <c r="C1231" s="175"/>
      <c r="D1231" s="227"/>
    </row>
    <row r="1232" spans="3:4" x14ac:dyDescent="0.2">
      <c r="C1232" s="175"/>
      <c r="D1232" s="227"/>
    </row>
    <row r="1233" spans="3:4" x14ac:dyDescent="0.2">
      <c r="C1233" s="175"/>
      <c r="D1233" s="227"/>
    </row>
    <row r="1234" spans="3:4" x14ac:dyDescent="0.2">
      <c r="C1234" s="175"/>
      <c r="D1234" s="227"/>
    </row>
    <row r="1235" spans="3:4" x14ac:dyDescent="0.2">
      <c r="C1235" s="175"/>
      <c r="D1235" s="227"/>
    </row>
    <row r="1236" spans="3:4" x14ac:dyDescent="0.2">
      <c r="C1236" s="175"/>
      <c r="D1236" s="227"/>
    </row>
    <row r="1237" spans="3:4" x14ac:dyDescent="0.2">
      <c r="C1237" s="175"/>
      <c r="D1237" s="227"/>
    </row>
    <row r="1238" spans="3:4" x14ac:dyDescent="0.2">
      <c r="C1238" s="175"/>
      <c r="D1238" s="227"/>
    </row>
    <row r="1239" spans="3:4" x14ac:dyDescent="0.2">
      <c r="C1239" s="175"/>
      <c r="D1239" s="227"/>
    </row>
    <row r="1240" spans="3:4" x14ac:dyDescent="0.2">
      <c r="C1240" s="175"/>
      <c r="D1240" s="227"/>
    </row>
    <row r="1241" spans="3:4" x14ac:dyDescent="0.2">
      <c r="C1241" s="175"/>
      <c r="D1241" s="227"/>
    </row>
    <row r="1242" spans="3:4" x14ac:dyDescent="0.2">
      <c r="C1242" s="175"/>
      <c r="D1242" s="227"/>
    </row>
    <row r="1243" spans="3:4" x14ac:dyDescent="0.2">
      <c r="C1243" s="175"/>
      <c r="D1243" s="227"/>
    </row>
    <row r="1244" spans="3:4" x14ac:dyDescent="0.2">
      <c r="C1244" s="175"/>
      <c r="D1244" s="227"/>
    </row>
    <row r="1245" spans="3:4" x14ac:dyDescent="0.2">
      <c r="C1245" s="175"/>
      <c r="D1245" s="227"/>
    </row>
    <row r="1246" spans="3:4" x14ac:dyDescent="0.2">
      <c r="C1246" s="175"/>
      <c r="D1246" s="227"/>
    </row>
    <row r="1247" spans="3:4" x14ac:dyDescent="0.2">
      <c r="C1247" s="175"/>
      <c r="D1247" s="227"/>
    </row>
    <row r="1248" spans="3:4" x14ac:dyDescent="0.2">
      <c r="C1248" s="175"/>
      <c r="D1248" s="227"/>
    </row>
    <row r="1249" spans="3:4" x14ac:dyDescent="0.2">
      <c r="C1249" s="175"/>
      <c r="D1249" s="227"/>
    </row>
    <row r="1250" spans="3:4" x14ac:dyDescent="0.2">
      <c r="C1250" s="175"/>
      <c r="D1250" s="227"/>
    </row>
    <row r="1251" spans="3:4" x14ac:dyDescent="0.2">
      <c r="C1251" s="175"/>
      <c r="D1251" s="227"/>
    </row>
    <row r="1252" spans="3:4" x14ac:dyDescent="0.2">
      <c r="C1252" s="175"/>
      <c r="D1252" s="227"/>
    </row>
    <row r="1253" spans="3:4" x14ac:dyDescent="0.2">
      <c r="C1253" s="175"/>
      <c r="D1253" s="227"/>
    </row>
    <row r="1254" spans="3:4" x14ac:dyDescent="0.2">
      <c r="C1254" s="175"/>
      <c r="D1254" s="227"/>
    </row>
    <row r="1255" spans="3:4" x14ac:dyDescent="0.2">
      <c r="C1255" s="175"/>
      <c r="D1255" s="227"/>
    </row>
    <row r="1256" spans="3:4" x14ac:dyDescent="0.2">
      <c r="C1256" s="175"/>
      <c r="D1256" s="227"/>
    </row>
    <row r="1257" spans="3:4" x14ac:dyDescent="0.2">
      <c r="C1257" s="175"/>
      <c r="D1257" s="227"/>
    </row>
    <row r="1258" spans="3:4" x14ac:dyDescent="0.2">
      <c r="C1258" s="175"/>
      <c r="D1258" s="227"/>
    </row>
    <row r="1259" spans="3:4" x14ac:dyDescent="0.2">
      <c r="C1259" s="175"/>
      <c r="D1259" s="227"/>
    </row>
    <row r="1260" spans="3:4" x14ac:dyDescent="0.2">
      <c r="C1260" s="175"/>
      <c r="D1260" s="227"/>
    </row>
    <row r="1261" spans="3:4" x14ac:dyDescent="0.2">
      <c r="C1261" s="175"/>
      <c r="D1261" s="227"/>
    </row>
    <row r="1262" spans="3:4" x14ac:dyDescent="0.2">
      <c r="C1262" s="175"/>
      <c r="D1262" s="227"/>
    </row>
    <row r="1263" spans="3:4" x14ac:dyDescent="0.2">
      <c r="C1263" s="175"/>
      <c r="D1263" s="227"/>
    </row>
    <row r="1264" spans="3:4" x14ac:dyDescent="0.2">
      <c r="C1264" s="175"/>
      <c r="D1264" s="227"/>
    </row>
    <row r="1265" spans="3:4" x14ac:dyDescent="0.2">
      <c r="C1265" s="175"/>
      <c r="D1265" s="227"/>
    </row>
    <row r="1266" spans="3:4" x14ac:dyDescent="0.2">
      <c r="C1266" s="175"/>
      <c r="D1266" s="227"/>
    </row>
    <row r="1267" spans="3:4" x14ac:dyDescent="0.2">
      <c r="C1267" s="175"/>
      <c r="D1267" s="227"/>
    </row>
    <row r="1268" spans="3:4" x14ac:dyDescent="0.2">
      <c r="C1268" s="175"/>
      <c r="D1268" s="227"/>
    </row>
    <row r="1269" spans="3:4" x14ac:dyDescent="0.2">
      <c r="C1269" s="175"/>
      <c r="D1269" s="227"/>
    </row>
    <row r="1270" spans="3:4" x14ac:dyDescent="0.2">
      <c r="C1270" s="175"/>
      <c r="D1270" s="227"/>
    </row>
    <row r="1271" spans="3:4" x14ac:dyDescent="0.2">
      <c r="C1271" s="175"/>
      <c r="D1271" s="227"/>
    </row>
    <row r="1272" spans="3:4" x14ac:dyDescent="0.2">
      <c r="C1272" s="175"/>
      <c r="D1272" s="227"/>
    </row>
    <row r="1273" spans="3:4" x14ac:dyDescent="0.2">
      <c r="C1273" s="175"/>
      <c r="D1273" s="227"/>
    </row>
    <row r="1274" spans="3:4" x14ac:dyDescent="0.2">
      <c r="C1274" s="175"/>
      <c r="D1274" s="227"/>
    </row>
    <row r="1275" spans="3:4" x14ac:dyDescent="0.2">
      <c r="C1275" s="175"/>
      <c r="D1275" s="227"/>
    </row>
    <row r="1276" spans="3:4" x14ac:dyDescent="0.2">
      <c r="C1276" s="175"/>
      <c r="D1276" s="227"/>
    </row>
    <row r="1277" spans="3:4" x14ac:dyDescent="0.2">
      <c r="C1277" s="175"/>
      <c r="D1277" s="227"/>
    </row>
    <row r="1278" spans="3:4" x14ac:dyDescent="0.2">
      <c r="C1278" s="175"/>
      <c r="D1278" s="227"/>
    </row>
    <row r="1279" spans="3:4" x14ac:dyDescent="0.2">
      <c r="C1279" s="175"/>
      <c r="D1279" s="227"/>
    </row>
    <row r="1280" spans="3:4" x14ac:dyDescent="0.2">
      <c r="C1280" s="175"/>
      <c r="D1280" s="227"/>
    </row>
    <row r="1281" spans="3:4" x14ac:dyDescent="0.2">
      <c r="C1281" s="175"/>
      <c r="D1281" s="227"/>
    </row>
    <row r="1282" spans="3:4" x14ac:dyDescent="0.2">
      <c r="C1282" s="175"/>
      <c r="D1282" s="227"/>
    </row>
    <row r="1283" spans="3:4" x14ac:dyDescent="0.2">
      <c r="C1283" s="175"/>
      <c r="D1283" s="227"/>
    </row>
    <row r="1284" spans="3:4" x14ac:dyDescent="0.2">
      <c r="C1284" s="175"/>
      <c r="D1284" s="227"/>
    </row>
    <row r="1285" spans="3:4" x14ac:dyDescent="0.2">
      <c r="C1285" s="175"/>
      <c r="D1285" s="227"/>
    </row>
    <row r="1286" spans="3:4" x14ac:dyDescent="0.2">
      <c r="C1286" s="175"/>
      <c r="D1286" s="227"/>
    </row>
    <row r="1287" spans="3:4" x14ac:dyDescent="0.2">
      <c r="C1287" s="175"/>
      <c r="D1287" s="227"/>
    </row>
    <row r="1288" spans="3:4" x14ac:dyDescent="0.2">
      <c r="C1288" s="175"/>
      <c r="D1288" s="227"/>
    </row>
    <row r="1289" spans="3:4" x14ac:dyDescent="0.2">
      <c r="C1289" s="175"/>
      <c r="D1289" s="227"/>
    </row>
    <row r="1290" spans="3:4" x14ac:dyDescent="0.2">
      <c r="C1290" s="175"/>
      <c r="D1290" s="227"/>
    </row>
    <row r="1291" spans="3:4" x14ac:dyDescent="0.2">
      <c r="C1291" s="175"/>
      <c r="D1291" s="227"/>
    </row>
    <row r="1292" spans="3:4" x14ac:dyDescent="0.2">
      <c r="C1292" s="175"/>
      <c r="D1292" s="227"/>
    </row>
    <row r="1293" spans="3:4" x14ac:dyDescent="0.2">
      <c r="C1293" s="175"/>
      <c r="D1293" s="227"/>
    </row>
    <row r="1294" spans="3:4" x14ac:dyDescent="0.2">
      <c r="C1294" s="175"/>
      <c r="D1294" s="227"/>
    </row>
    <row r="1295" spans="3:4" x14ac:dyDescent="0.2">
      <c r="C1295" s="175"/>
      <c r="D1295" s="227"/>
    </row>
    <row r="1296" spans="3:4" x14ac:dyDescent="0.2">
      <c r="C1296" s="175"/>
      <c r="D1296" s="227"/>
    </row>
    <row r="1297" spans="3:4" x14ac:dyDescent="0.2">
      <c r="C1297" s="175"/>
      <c r="D1297" s="227"/>
    </row>
    <row r="1298" spans="3:4" x14ac:dyDescent="0.2">
      <c r="C1298" s="175"/>
      <c r="D1298" s="227"/>
    </row>
    <row r="1299" spans="3:4" x14ac:dyDescent="0.2">
      <c r="C1299" s="175"/>
      <c r="D1299" s="227"/>
    </row>
    <row r="1300" spans="3:4" x14ac:dyDescent="0.2">
      <c r="C1300" s="175"/>
      <c r="D1300" s="227"/>
    </row>
    <row r="1301" spans="3:4" x14ac:dyDescent="0.2">
      <c r="C1301" s="175"/>
      <c r="D1301" s="227"/>
    </row>
    <row r="1302" spans="3:4" x14ac:dyDescent="0.2">
      <c r="C1302" s="175"/>
      <c r="D1302" s="227"/>
    </row>
    <row r="1303" spans="3:4" x14ac:dyDescent="0.2">
      <c r="C1303" s="175"/>
      <c r="D1303" s="227"/>
    </row>
    <row r="1304" spans="3:4" x14ac:dyDescent="0.2">
      <c r="C1304" s="175"/>
      <c r="D1304" s="227"/>
    </row>
    <row r="1305" spans="3:4" x14ac:dyDescent="0.2">
      <c r="C1305" s="175"/>
      <c r="D1305" s="227"/>
    </row>
    <row r="1306" spans="3:4" x14ac:dyDescent="0.2">
      <c r="C1306" s="175"/>
      <c r="D1306" s="227"/>
    </row>
    <row r="1307" spans="3:4" x14ac:dyDescent="0.2">
      <c r="C1307" s="175"/>
      <c r="D1307" s="227"/>
    </row>
    <row r="1308" spans="3:4" x14ac:dyDescent="0.2">
      <c r="C1308" s="175"/>
      <c r="D1308" s="227"/>
    </row>
    <row r="1309" spans="3:4" x14ac:dyDescent="0.2">
      <c r="C1309" s="175"/>
      <c r="D1309" s="227"/>
    </row>
    <row r="1310" spans="3:4" x14ac:dyDescent="0.2">
      <c r="C1310" s="175"/>
      <c r="D1310" s="227"/>
    </row>
    <row r="1311" spans="3:4" x14ac:dyDescent="0.2">
      <c r="C1311" s="175"/>
      <c r="D1311" s="227"/>
    </row>
    <row r="1312" spans="3:4" x14ac:dyDescent="0.2">
      <c r="C1312" s="175"/>
      <c r="D1312" s="227"/>
    </row>
    <row r="1313" spans="3:4" x14ac:dyDescent="0.2">
      <c r="C1313" s="175"/>
      <c r="D1313" s="227"/>
    </row>
    <row r="1314" spans="3:4" x14ac:dyDescent="0.2">
      <c r="C1314" s="175"/>
      <c r="D1314" s="227"/>
    </row>
    <row r="1315" spans="3:4" x14ac:dyDescent="0.2">
      <c r="C1315" s="175"/>
      <c r="D1315" s="227"/>
    </row>
    <row r="1316" spans="3:4" x14ac:dyDescent="0.2">
      <c r="C1316" s="175"/>
      <c r="D1316" s="227"/>
    </row>
    <row r="1317" spans="3:4" x14ac:dyDescent="0.2">
      <c r="C1317" s="175"/>
      <c r="D1317" s="227"/>
    </row>
    <row r="1318" spans="3:4" x14ac:dyDescent="0.2">
      <c r="C1318" s="175"/>
      <c r="D1318" s="227"/>
    </row>
    <row r="1319" spans="3:4" x14ac:dyDescent="0.2">
      <c r="C1319" s="175"/>
      <c r="D1319" s="227"/>
    </row>
    <row r="1320" spans="3:4" x14ac:dyDescent="0.2">
      <c r="C1320" s="175"/>
      <c r="D1320" s="227"/>
    </row>
    <row r="1321" spans="3:4" x14ac:dyDescent="0.2">
      <c r="C1321" s="175"/>
      <c r="D1321" s="227"/>
    </row>
    <row r="1322" spans="3:4" x14ac:dyDescent="0.2">
      <c r="C1322" s="175"/>
      <c r="D1322" s="227"/>
    </row>
    <row r="1323" spans="3:4" x14ac:dyDescent="0.2">
      <c r="C1323" s="175"/>
      <c r="D1323" s="227"/>
    </row>
    <row r="1324" spans="3:4" x14ac:dyDescent="0.2">
      <c r="C1324" s="175"/>
      <c r="D1324" s="227"/>
    </row>
    <row r="1325" spans="3:4" x14ac:dyDescent="0.2">
      <c r="C1325" s="175"/>
      <c r="D1325" s="227"/>
    </row>
    <row r="1326" spans="3:4" x14ac:dyDescent="0.2">
      <c r="C1326" s="175"/>
      <c r="D1326" s="227"/>
    </row>
    <row r="1327" spans="3:4" x14ac:dyDescent="0.2">
      <c r="C1327" s="175"/>
      <c r="D1327" s="227"/>
    </row>
    <row r="1328" spans="3:4" x14ac:dyDescent="0.2">
      <c r="C1328" s="175"/>
      <c r="D1328" s="227"/>
    </row>
    <row r="1329" spans="3:4" x14ac:dyDescent="0.2">
      <c r="C1329" s="175"/>
      <c r="D1329" s="227"/>
    </row>
    <row r="1330" spans="3:4" x14ac:dyDescent="0.2">
      <c r="C1330" s="175"/>
      <c r="D1330" s="227"/>
    </row>
    <row r="1331" spans="3:4" x14ac:dyDescent="0.2">
      <c r="C1331" s="175"/>
      <c r="D1331" s="227"/>
    </row>
    <row r="1332" spans="3:4" x14ac:dyDescent="0.2">
      <c r="C1332" s="175"/>
      <c r="D1332" s="227"/>
    </row>
    <row r="1333" spans="3:4" x14ac:dyDescent="0.2">
      <c r="C1333" s="175"/>
      <c r="D1333" s="227"/>
    </row>
    <row r="1334" spans="3:4" x14ac:dyDescent="0.2">
      <c r="C1334" s="175"/>
      <c r="D1334" s="227"/>
    </row>
    <row r="1335" spans="3:4" x14ac:dyDescent="0.2">
      <c r="C1335" s="175"/>
      <c r="D1335" s="227"/>
    </row>
    <row r="1336" spans="3:4" x14ac:dyDescent="0.2">
      <c r="C1336" s="175"/>
      <c r="D1336" s="227"/>
    </row>
    <row r="1337" spans="3:4" x14ac:dyDescent="0.2">
      <c r="C1337" s="175"/>
      <c r="D1337" s="227"/>
    </row>
    <row r="1338" spans="3:4" x14ac:dyDescent="0.2">
      <c r="C1338" s="175"/>
      <c r="D1338" s="227"/>
    </row>
    <row r="1339" spans="3:4" x14ac:dyDescent="0.2">
      <c r="C1339" s="175"/>
      <c r="D1339" s="227"/>
    </row>
    <row r="1340" spans="3:4" x14ac:dyDescent="0.2">
      <c r="C1340" s="175"/>
      <c r="D1340" s="227"/>
    </row>
    <row r="1341" spans="3:4" x14ac:dyDescent="0.2">
      <c r="C1341" s="175"/>
      <c r="D1341" s="227"/>
    </row>
    <row r="1342" spans="3:4" x14ac:dyDescent="0.2">
      <c r="C1342" s="175"/>
      <c r="D1342" s="227"/>
    </row>
    <row r="1343" spans="3:4" x14ac:dyDescent="0.2">
      <c r="C1343" s="175"/>
      <c r="D1343" s="227"/>
    </row>
    <row r="1344" spans="3:4" x14ac:dyDescent="0.2">
      <c r="C1344" s="175"/>
      <c r="D1344" s="227"/>
    </row>
    <row r="1345" spans="3:4" x14ac:dyDescent="0.2">
      <c r="C1345" s="175"/>
      <c r="D1345" s="227"/>
    </row>
    <row r="1346" spans="3:4" x14ac:dyDescent="0.2">
      <c r="C1346" s="175"/>
      <c r="D1346" s="227"/>
    </row>
    <row r="1347" spans="3:4" x14ac:dyDescent="0.2">
      <c r="C1347" s="175"/>
      <c r="D1347" s="227"/>
    </row>
    <row r="1348" spans="3:4" x14ac:dyDescent="0.2">
      <c r="C1348" s="175"/>
      <c r="D1348" s="227"/>
    </row>
    <row r="1349" spans="3:4" x14ac:dyDescent="0.2">
      <c r="C1349" s="175"/>
      <c r="D1349" s="227"/>
    </row>
    <row r="1350" spans="3:4" x14ac:dyDescent="0.2">
      <c r="C1350" s="175"/>
      <c r="D1350" s="227"/>
    </row>
    <row r="1351" spans="3:4" x14ac:dyDescent="0.2">
      <c r="C1351" s="175"/>
      <c r="D1351" s="227"/>
    </row>
    <row r="1352" spans="3:4" x14ac:dyDescent="0.2">
      <c r="C1352" s="175"/>
      <c r="D1352" s="227"/>
    </row>
    <row r="1353" spans="3:4" x14ac:dyDescent="0.2">
      <c r="C1353" s="175"/>
      <c r="D1353" s="227"/>
    </row>
    <row r="1354" spans="3:4" x14ac:dyDescent="0.2">
      <c r="C1354" s="175"/>
      <c r="D1354" s="227"/>
    </row>
    <row r="1355" spans="3:4" x14ac:dyDescent="0.2">
      <c r="C1355" s="175"/>
      <c r="D1355" s="227"/>
    </row>
    <row r="1356" spans="3:4" x14ac:dyDescent="0.2">
      <c r="C1356" s="175"/>
      <c r="D1356" s="227"/>
    </row>
    <row r="1357" spans="3:4" x14ac:dyDescent="0.2">
      <c r="C1357" s="175"/>
      <c r="D1357" s="227"/>
    </row>
    <row r="1358" spans="3:4" x14ac:dyDescent="0.2">
      <c r="C1358" s="175"/>
      <c r="D1358" s="227"/>
    </row>
    <row r="1359" spans="3:4" x14ac:dyDescent="0.2">
      <c r="C1359" s="175"/>
      <c r="D1359" s="227"/>
    </row>
    <row r="1360" spans="3:4" x14ac:dyDescent="0.2">
      <c r="C1360" s="175"/>
      <c r="D1360" s="227"/>
    </row>
    <row r="1361" spans="3:4" x14ac:dyDescent="0.2">
      <c r="C1361" s="175"/>
      <c r="D1361" s="227"/>
    </row>
    <row r="1362" spans="3:4" x14ac:dyDescent="0.2">
      <c r="C1362" s="175"/>
      <c r="D1362" s="227"/>
    </row>
    <row r="1363" spans="3:4" x14ac:dyDescent="0.2">
      <c r="C1363" s="175"/>
      <c r="D1363" s="227"/>
    </row>
    <row r="1364" spans="3:4" x14ac:dyDescent="0.2">
      <c r="C1364" s="175"/>
      <c r="D1364" s="227"/>
    </row>
    <row r="1365" spans="3:4" x14ac:dyDescent="0.2">
      <c r="C1365" s="175"/>
      <c r="D1365" s="227"/>
    </row>
    <row r="1366" spans="3:4" x14ac:dyDescent="0.2">
      <c r="C1366" s="175"/>
      <c r="D1366" s="227"/>
    </row>
    <row r="1367" spans="3:4" x14ac:dyDescent="0.2">
      <c r="C1367" s="175"/>
      <c r="D1367" s="227"/>
    </row>
    <row r="1368" spans="3:4" x14ac:dyDescent="0.2">
      <c r="C1368" s="175"/>
      <c r="D1368" s="227"/>
    </row>
    <row r="1369" spans="3:4" x14ac:dyDescent="0.2">
      <c r="C1369" s="175"/>
      <c r="D1369" s="227"/>
    </row>
    <row r="1370" spans="3:4" x14ac:dyDescent="0.2">
      <c r="C1370" s="175"/>
      <c r="D1370" s="227"/>
    </row>
    <row r="1371" spans="3:4" x14ac:dyDescent="0.2">
      <c r="C1371" s="175"/>
      <c r="D1371" s="227"/>
    </row>
    <row r="1372" spans="3:4" x14ac:dyDescent="0.2">
      <c r="C1372" s="175"/>
      <c r="D1372" s="227"/>
    </row>
    <row r="1373" spans="3:4" x14ac:dyDescent="0.2">
      <c r="C1373" s="175"/>
      <c r="D1373" s="227"/>
    </row>
    <row r="1374" spans="3:4" x14ac:dyDescent="0.2">
      <c r="C1374" s="175"/>
      <c r="D1374" s="227"/>
    </row>
    <row r="1375" spans="3:4" x14ac:dyDescent="0.2">
      <c r="C1375" s="175"/>
      <c r="D1375" s="227"/>
    </row>
    <row r="1376" spans="3:4" x14ac:dyDescent="0.2">
      <c r="C1376" s="175"/>
      <c r="D1376" s="227"/>
    </row>
    <row r="1377" spans="3:4" x14ac:dyDescent="0.2">
      <c r="C1377" s="175"/>
      <c r="D1377" s="227"/>
    </row>
    <row r="1378" spans="3:4" x14ac:dyDescent="0.2">
      <c r="C1378" s="175"/>
      <c r="D1378" s="227"/>
    </row>
    <row r="1379" spans="3:4" x14ac:dyDescent="0.2">
      <c r="C1379" s="175"/>
      <c r="D1379" s="227"/>
    </row>
    <row r="1380" spans="3:4" x14ac:dyDescent="0.2">
      <c r="C1380" s="175"/>
      <c r="D1380" s="227"/>
    </row>
    <row r="1381" spans="3:4" x14ac:dyDescent="0.2">
      <c r="C1381" s="175"/>
      <c r="D1381" s="227"/>
    </row>
    <row r="1382" spans="3:4" x14ac:dyDescent="0.2">
      <c r="C1382" s="175"/>
      <c r="D1382" s="227"/>
    </row>
    <row r="1383" spans="3:4" x14ac:dyDescent="0.2">
      <c r="C1383" s="175"/>
      <c r="D1383" s="227"/>
    </row>
    <row r="1384" spans="3:4" x14ac:dyDescent="0.2">
      <c r="C1384" s="175"/>
      <c r="D1384" s="227"/>
    </row>
    <row r="1385" spans="3:4" x14ac:dyDescent="0.2">
      <c r="C1385" s="175"/>
      <c r="D1385" s="227"/>
    </row>
    <row r="1386" spans="3:4" x14ac:dyDescent="0.2">
      <c r="C1386" s="175"/>
      <c r="D1386" s="227"/>
    </row>
    <row r="1387" spans="3:4" x14ac:dyDescent="0.2">
      <c r="C1387" s="175"/>
      <c r="D1387" s="227"/>
    </row>
    <row r="1388" spans="3:4" x14ac:dyDescent="0.2">
      <c r="C1388" s="175"/>
      <c r="D1388" s="227"/>
    </row>
    <row r="1389" spans="3:4" x14ac:dyDescent="0.2">
      <c r="C1389" s="175"/>
      <c r="D1389" s="227"/>
    </row>
    <row r="1390" spans="3:4" x14ac:dyDescent="0.2">
      <c r="C1390" s="175"/>
      <c r="D1390" s="227"/>
    </row>
    <row r="1391" spans="3:4" x14ac:dyDescent="0.2">
      <c r="C1391" s="175"/>
      <c r="D1391" s="227"/>
    </row>
    <row r="1392" spans="3:4" x14ac:dyDescent="0.2">
      <c r="C1392" s="175"/>
      <c r="D1392" s="227"/>
    </row>
    <row r="1393" spans="3:4" x14ac:dyDescent="0.2">
      <c r="C1393" s="175"/>
      <c r="D1393" s="227"/>
    </row>
    <row r="1394" spans="3:4" x14ac:dyDescent="0.2">
      <c r="C1394" s="175"/>
      <c r="D1394" s="227"/>
    </row>
    <row r="1395" spans="3:4" x14ac:dyDescent="0.2">
      <c r="C1395" s="175"/>
      <c r="D1395" s="227"/>
    </row>
    <row r="1396" spans="3:4" x14ac:dyDescent="0.2">
      <c r="C1396" s="175"/>
      <c r="D1396" s="227"/>
    </row>
    <row r="1397" spans="3:4" x14ac:dyDescent="0.2">
      <c r="C1397" s="175"/>
      <c r="D1397" s="227"/>
    </row>
    <row r="1398" spans="3:4" x14ac:dyDescent="0.2">
      <c r="C1398" s="175"/>
      <c r="D1398" s="227"/>
    </row>
    <row r="1399" spans="3:4" x14ac:dyDescent="0.2">
      <c r="C1399" s="175"/>
      <c r="D1399" s="227"/>
    </row>
    <row r="1400" spans="3:4" x14ac:dyDescent="0.2">
      <c r="C1400" s="175"/>
      <c r="D1400" s="227"/>
    </row>
    <row r="1401" spans="3:4" x14ac:dyDescent="0.2">
      <c r="C1401" s="175"/>
      <c r="D1401" s="227"/>
    </row>
    <row r="1402" spans="3:4" x14ac:dyDescent="0.2">
      <c r="C1402" s="175"/>
      <c r="D1402" s="227"/>
    </row>
    <row r="1403" spans="3:4" x14ac:dyDescent="0.2">
      <c r="C1403" s="175"/>
      <c r="D1403" s="227"/>
    </row>
    <row r="1404" spans="3:4" x14ac:dyDescent="0.2">
      <c r="C1404" s="175"/>
      <c r="D1404" s="227"/>
    </row>
    <row r="1405" spans="3:4" x14ac:dyDescent="0.2">
      <c r="C1405" s="175"/>
      <c r="D1405" s="227"/>
    </row>
    <row r="1406" spans="3:4" x14ac:dyDescent="0.2">
      <c r="C1406" s="175"/>
      <c r="D1406" s="227"/>
    </row>
    <row r="1407" spans="3:4" x14ac:dyDescent="0.2">
      <c r="C1407" s="175"/>
      <c r="D1407" s="227"/>
    </row>
    <row r="1408" spans="3:4" x14ac:dyDescent="0.2">
      <c r="C1408" s="175"/>
      <c r="D1408" s="227"/>
    </row>
    <row r="1409" spans="3:4" x14ac:dyDescent="0.2">
      <c r="C1409" s="175"/>
      <c r="D1409" s="227"/>
    </row>
    <row r="1410" spans="3:4" x14ac:dyDescent="0.2">
      <c r="C1410" s="175"/>
      <c r="D1410" s="227"/>
    </row>
    <row r="1411" spans="3:4" x14ac:dyDescent="0.2">
      <c r="C1411" s="175"/>
      <c r="D1411" s="227"/>
    </row>
    <row r="1412" spans="3:4" x14ac:dyDescent="0.2">
      <c r="C1412" s="175"/>
      <c r="D1412" s="227"/>
    </row>
    <row r="1413" spans="3:4" x14ac:dyDescent="0.2">
      <c r="C1413" s="175"/>
      <c r="D1413" s="227"/>
    </row>
    <row r="1414" spans="3:4" x14ac:dyDescent="0.2">
      <c r="C1414" s="175"/>
      <c r="D1414" s="227"/>
    </row>
    <row r="1415" spans="3:4" x14ac:dyDescent="0.2">
      <c r="C1415" s="175"/>
      <c r="D1415" s="227"/>
    </row>
    <row r="1416" spans="3:4" x14ac:dyDescent="0.2">
      <c r="C1416" s="175"/>
      <c r="D1416" s="227"/>
    </row>
    <row r="1417" spans="3:4" x14ac:dyDescent="0.2">
      <c r="C1417" s="175"/>
      <c r="D1417" s="227"/>
    </row>
    <row r="1418" spans="3:4" x14ac:dyDescent="0.2">
      <c r="C1418" s="175"/>
      <c r="D1418" s="227"/>
    </row>
    <row r="1419" spans="3:4" x14ac:dyDescent="0.2">
      <c r="C1419" s="175"/>
      <c r="D1419" s="227"/>
    </row>
    <row r="1420" spans="3:4" x14ac:dyDescent="0.2">
      <c r="C1420" s="175"/>
      <c r="D1420" s="227"/>
    </row>
    <row r="1421" spans="3:4" x14ac:dyDescent="0.2">
      <c r="C1421" s="175"/>
      <c r="D1421" s="227"/>
    </row>
    <row r="1422" spans="3:4" x14ac:dyDescent="0.2">
      <c r="C1422" s="175"/>
      <c r="D1422" s="227"/>
    </row>
    <row r="1423" spans="3:4" x14ac:dyDescent="0.2">
      <c r="C1423" s="175"/>
      <c r="D1423" s="227"/>
    </row>
    <row r="1424" spans="3:4" x14ac:dyDescent="0.2">
      <c r="C1424" s="175"/>
      <c r="D1424" s="227"/>
    </row>
    <row r="1425" spans="3:4" x14ac:dyDescent="0.2">
      <c r="C1425" s="175"/>
      <c r="D1425" s="227"/>
    </row>
    <row r="1426" spans="3:4" x14ac:dyDescent="0.2">
      <c r="C1426" s="175"/>
      <c r="D1426" s="227"/>
    </row>
    <row r="1427" spans="3:4" x14ac:dyDescent="0.2">
      <c r="C1427" s="175"/>
      <c r="D1427" s="227"/>
    </row>
    <row r="1428" spans="3:4" x14ac:dyDescent="0.2">
      <c r="C1428" s="175"/>
      <c r="D1428" s="227"/>
    </row>
    <row r="1429" spans="3:4" x14ac:dyDescent="0.2">
      <c r="C1429" s="175"/>
      <c r="D1429" s="227"/>
    </row>
    <row r="1430" spans="3:4" x14ac:dyDescent="0.2">
      <c r="C1430" s="175"/>
      <c r="D1430" s="227"/>
    </row>
    <row r="1431" spans="3:4" x14ac:dyDescent="0.2">
      <c r="C1431" s="175"/>
      <c r="D1431" s="227"/>
    </row>
    <row r="1432" spans="3:4" x14ac:dyDescent="0.2">
      <c r="C1432" s="175"/>
      <c r="D1432" s="227"/>
    </row>
    <row r="1433" spans="3:4" x14ac:dyDescent="0.2">
      <c r="C1433" s="175"/>
      <c r="D1433" s="227"/>
    </row>
    <row r="1434" spans="3:4" x14ac:dyDescent="0.2">
      <c r="C1434" s="175"/>
      <c r="D1434" s="227"/>
    </row>
    <row r="1435" spans="3:4" x14ac:dyDescent="0.2">
      <c r="C1435" s="175"/>
      <c r="D1435" s="227"/>
    </row>
    <row r="1436" spans="3:4" x14ac:dyDescent="0.2">
      <c r="C1436" s="175"/>
      <c r="D1436" s="227"/>
    </row>
    <row r="1437" spans="3:4" x14ac:dyDescent="0.2">
      <c r="C1437" s="175"/>
      <c r="D1437" s="227"/>
    </row>
    <row r="1438" spans="3:4" x14ac:dyDescent="0.2">
      <c r="C1438" s="175"/>
      <c r="D1438" s="227"/>
    </row>
    <row r="1439" spans="3:4" x14ac:dyDescent="0.2">
      <c r="C1439" s="175"/>
      <c r="D1439" s="227"/>
    </row>
    <row r="1440" spans="3:4" x14ac:dyDescent="0.2">
      <c r="C1440" s="175"/>
      <c r="D1440" s="227"/>
    </row>
    <row r="1441" spans="3:4" x14ac:dyDescent="0.2">
      <c r="C1441" s="175"/>
      <c r="D1441" s="227"/>
    </row>
    <row r="1442" spans="3:4" x14ac:dyDescent="0.2">
      <c r="C1442" s="175"/>
      <c r="D1442" s="227"/>
    </row>
    <row r="1443" spans="3:4" x14ac:dyDescent="0.2">
      <c r="C1443" s="175"/>
      <c r="D1443" s="227"/>
    </row>
    <row r="1444" spans="3:4" x14ac:dyDescent="0.2">
      <c r="C1444" s="175"/>
      <c r="D1444" s="227"/>
    </row>
    <row r="1445" spans="3:4" x14ac:dyDescent="0.2">
      <c r="C1445" s="175"/>
      <c r="D1445" s="227"/>
    </row>
    <row r="1446" spans="3:4" x14ac:dyDescent="0.2">
      <c r="C1446" s="175"/>
      <c r="D1446" s="227"/>
    </row>
    <row r="1447" spans="3:4" x14ac:dyDescent="0.2">
      <c r="C1447" s="175"/>
      <c r="D1447" s="227"/>
    </row>
    <row r="1448" spans="3:4" x14ac:dyDescent="0.2">
      <c r="C1448" s="175"/>
      <c r="D1448" s="227"/>
    </row>
    <row r="1449" spans="3:4" x14ac:dyDescent="0.2">
      <c r="C1449" s="175"/>
      <c r="D1449" s="227"/>
    </row>
    <row r="1450" spans="3:4" x14ac:dyDescent="0.2">
      <c r="C1450" s="175"/>
      <c r="D1450" s="227"/>
    </row>
    <row r="1451" spans="3:4" x14ac:dyDescent="0.2">
      <c r="C1451" s="175"/>
      <c r="D1451" s="227"/>
    </row>
    <row r="1452" spans="3:4" x14ac:dyDescent="0.2">
      <c r="C1452" s="175"/>
      <c r="D1452" s="227"/>
    </row>
    <row r="1453" spans="3:4" x14ac:dyDescent="0.2">
      <c r="C1453" s="175"/>
      <c r="D1453" s="227"/>
    </row>
    <row r="1454" spans="3:4" x14ac:dyDescent="0.2">
      <c r="C1454" s="175"/>
      <c r="D1454" s="227"/>
    </row>
    <row r="1455" spans="3:4" x14ac:dyDescent="0.2">
      <c r="C1455" s="175"/>
      <c r="D1455" s="227"/>
    </row>
    <row r="1456" spans="3:4" x14ac:dyDescent="0.2">
      <c r="C1456" s="175"/>
      <c r="D1456" s="227"/>
    </row>
    <row r="1457" spans="3:4" x14ac:dyDescent="0.2">
      <c r="C1457" s="175"/>
      <c r="D1457" s="227"/>
    </row>
    <row r="1458" spans="3:4" x14ac:dyDescent="0.2">
      <c r="C1458" s="175"/>
      <c r="D1458" s="227"/>
    </row>
    <row r="1459" spans="3:4" x14ac:dyDescent="0.2">
      <c r="C1459" s="175"/>
      <c r="D1459" s="227"/>
    </row>
    <row r="1460" spans="3:4" x14ac:dyDescent="0.2">
      <c r="C1460" s="175"/>
      <c r="D1460" s="227"/>
    </row>
    <row r="1461" spans="3:4" x14ac:dyDescent="0.2">
      <c r="C1461" s="175"/>
      <c r="D1461" s="227"/>
    </row>
    <row r="1462" spans="3:4" x14ac:dyDescent="0.2">
      <c r="C1462" s="175"/>
      <c r="D1462" s="227"/>
    </row>
    <row r="1463" spans="3:4" x14ac:dyDescent="0.2">
      <c r="C1463" s="175"/>
      <c r="D1463" s="227"/>
    </row>
    <row r="1464" spans="3:4" x14ac:dyDescent="0.2">
      <c r="C1464" s="175"/>
      <c r="D1464" s="227"/>
    </row>
    <row r="1465" spans="3:4" x14ac:dyDescent="0.2">
      <c r="C1465" s="175"/>
      <c r="D1465" s="227"/>
    </row>
    <row r="1466" spans="3:4" x14ac:dyDescent="0.2">
      <c r="C1466" s="175"/>
      <c r="D1466" s="227"/>
    </row>
    <row r="1467" spans="3:4" x14ac:dyDescent="0.2">
      <c r="C1467" s="175"/>
      <c r="D1467" s="227"/>
    </row>
    <row r="1468" spans="3:4" x14ac:dyDescent="0.2">
      <c r="C1468" s="175"/>
      <c r="D1468" s="227"/>
    </row>
    <row r="1469" spans="3:4" x14ac:dyDescent="0.2">
      <c r="C1469" s="175"/>
      <c r="D1469" s="227"/>
    </row>
    <row r="1470" spans="3:4" x14ac:dyDescent="0.2">
      <c r="C1470" s="175"/>
      <c r="D1470" s="227"/>
    </row>
    <row r="1471" spans="3:4" x14ac:dyDescent="0.2">
      <c r="C1471" s="175"/>
      <c r="D1471" s="227"/>
    </row>
    <row r="1472" spans="3:4" x14ac:dyDescent="0.2">
      <c r="C1472" s="175"/>
      <c r="D1472" s="227"/>
    </row>
    <row r="1473" spans="3:4" x14ac:dyDescent="0.2">
      <c r="C1473" s="175"/>
      <c r="D1473" s="227"/>
    </row>
    <row r="1474" spans="3:4" x14ac:dyDescent="0.2">
      <c r="C1474" s="175"/>
      <c r="D1474" s="227"/>
    </row>
    <row r="1475" spans="3:4" x14ac:dyDescent="0.2">
      <c r="C1475" s="175"/>
      <c r="D1475" s="227"/>
    </row>
    <row r="1476" spans="3:4" x14ac:dyDescent="0.2">
      <c r="C1476" s="175"/>
      <c r="D1476" s="227"/>
    </row>
    <row r="1477" spans="3:4" x14ac:dyDescent="0.2">
      <c r="C1477" s="175"/>
      <c r="D1477" s="227"/>
    </row>
    <row r="1478" spans="3:4" x14ac:dyDescent="0.2">
      <c r="C1478" s="175"/>
      <c r="D1478" s="227"/>
    </row>
    <row r="1479" spans="3:4" x14ac:dyDescent="0.2">
      <c r="C1479" s="175"/>
      <c r="D1479" s="227"/>
    </row>
    <row r="1480" spans="3:4" x14ac:dyDescent="0.2">
      <c r="C1480" s="175"/>
      <c r="D1480" s="227"/>
    </row>
    <row r="1481" spans="3:4" x14ac:dyDescent="0.2">
      <c r="C1481" s="175"/>
      <c r="D1481" s="227"/>
    </row>
    <row r="1482" spans="3:4" x14ac:dyDescent="0.2">
      <c r="C1482" s="175"/>
      <c r="D1482" s="227"/>
    </row>
    <row r="1483" spans="3:4" x14ac:dyDescent="0.2">
      <c r="C1483" s="175"/>
      <c r="D1483" s="227"/>
    </row>
    <row r="1484" spans="3:4" x14ac:dyDescent="0.2">
      <c r="C1484" s="175"/>
      <c r="D1484" s="227"/>
    </row>
    <row r="1485" spans="3:4" x14ac:dyDescent="0.2">
      <c r="C1485" s="175"/>
      <c r="D1485" s="227"/>
    </row>
    <row r="1486" spans="3:4" x14ac:dyDescent="0.2">
      <c r="C1486" s="175"/>
      <c r="D1486" s="227"/>
    </row>
    <row r="1487" spans="3:4" x14ac:dyDescent="0.2">
      <c r="C1487" s="175"/>
      <c r="D1487" s="227"/>
    </row>
    <row r="1488" spans="3:4" x14ac:dyDescent="0.2">
      <c r="C1488" s="175"/>
      <c r="D1488" s="227"/>
    </row>
    <row r="1489" spans="3:4" x14ac:dyDescent="0.2">
      <c r="C1489" s="175"/>
      <c r="D1489" s="227"/>
    </row>
    <row r="1490" spans="3:4" x14ac:dyDescent="0.2">
      <c r="C1490" s="175"/>
      <c r="D1490" s="227"/>
    </row>
    <row r="1491" spans="3:4" x14ac:dyDescent="0.2">
      <c r="C1491" s="175"/>
      <c r="D1491" s="227"/>
    </row>
    <row r="1492" spans="3:4" x14ac:dyDescent="0.2">
      <c r="C1492" s="175"/>
      <c r="D1492" s="227"/>
    </row>
    <row r="1493" spans="3:4" x14ac:dyDescent="0.2">
      <c r="C1493" s="175"/>
      <c r="D1493" s="227"/>
    </row>
    <row r="1494" spans="3:4" x14ac:dyDescent="0.2">
      <c r="C1494" s="175"/>
      <c r="D1494" s="227"/>
    </row>
    <row r="1495" spans="3:4" x14ac:dyDescent="0.2">
      <c r="C1495" s="175"/>
      <c r="D1495" s="227"/>
    </row>
    <row r="1496" spans="3:4" x14ac:dyDescent="0.2">
      <c r="C1496" s="175"/>
      <c r="D1496" s="227"/>
    </row>
    <row r="1497" spans="3:4" x14ac:dyDescent="0.2">
      <c r="C1497" s="175"/>
      <c r="D1497" s="227"/>
    </row>
    <row r="1498" spans="3:4" x14ac:dyDescent="0.2">
      <c r="C1498" s="175"/>
      <c r="D1498" s="227"/>
    </row>
    <row r="1499" spans="3:4" x14ac:dyDescent="0.2">
      <c r="C1499" s="175"/>
      <c r="D1499" s="227"/>
    </row>
    <row r="1500" spans="3:4" x14ac:dyDescent="0.2">
      <c r="C1500" s="175"/>
      <c r="D1500" s="227"/>
    </row>
    <row r="1501" spans="3:4" x14ac:dyDescent="0.2">
      <c r="C1501" s="175"/>
      <c r="D1501" s="227"/>
    </row>
    <row r="1502" spans="3:4" x14ac:dyDescent="0.2">
      <c r="C1502" s="175"/>
      <c r="D1502" s="227"/>
    </row>
    <row r="1503" spans="3:4" x14ac:dyDescent="0.2">
      <c r="C1503" s="175"/>
      <c r="D1503" s="227"/>
    </row>
    <row r="1504" spans="3:4" x14ac:dyDescent="0.2">
      <c r="C1504" s="175"/>
      <c r="D1504" s="227"/>
    </row>
    <row r="1505" spans="3:4" x14ac:dyDescent="0.2">
      <c r="C1505" s="175"/>
      <c r="D1505" s="227"/>
    </row>
    <row r="1506" spans="3:4" x14ac:dyDescent="0.2">
      <c r="C1506" s="175"/>
      <c r="D1506" s="227"/>
    </row>
    <row r="1507" spans="3:4" x14ac:dyDescent="0.2">
      <c r="C1507" s="175"/>
      <c r="D1507" s="227"/>
    </row>
    <row r="1508" spans="3:4" x14ac:dyDescent="0.2">
      <c r="C1508" s="175"/>
      <c r="D1508" s="227"/>
    </row>
    <row r="1509" spans="3:4" x14ac:dyDescent="0.2">
      <c r="C1509" s="175"/>
      <c r="D1509" s="227"/>
    </row>
    <row r="1510" spans="3:4" x14ac:dyDescent="0.2">
      <c r="C1510" s="175"/>
      <c r="D1510" s="227"/>
    </row>
    <row r="1511" spans="3:4" x14ac:dyDescent="0.2">
      <c r="C1511" s="175"/>
      <c r="D1511" s="227"/>
    </row>
    <row r="1512" spans="3:4" x14ac:dyDescent="0.2">
      <c r="C1512" s="175"/>
      <c r="D1512" s="227"/>
    </row>
    <row r="1513" spans="3:4" x14ac:dyDescent="0.2">
      <c r="C1513" s="175"/>
      <c r="D1513" s="227"/>
    </row>
    <row r="1514" spans="3:4" x14ac:dyDescent="0.2">
      <c r="C1514" s="175"/>
      <c r="D1514" s="227"/>
    </row>
    <row r="1515" spans="3:4" x14ac:dyDescent="0.2">
      <c r="C1515" s="175"/>
      <c r="D1515" s="227"/>
    </row>
    <row r="1516" spans="3:4" x14ac:dyDescent="0.2">
      <c r="C1516" s="175"/>
      <c r="D1516" s="227"/>
    </row>
    <row r="1517" spans="3:4" x14ac:dyDescent="0.2">
      <c r="C1517" s="175"/>
      <c r="D1517" s="227"/>
    </row>
    <row r="1518" spans="3:4" x14ac:dyDescent="0.2">
      <c r="C1518" s="175"/>
      <c r="D1518" s="227"/>
    </row>
    <row r="1519" spans="3:4" x14ac:dyDescent="0.2">
      <c r="C1519" s="175"/>
      <c r="D1519" s="227"/>
    </row>
    <row r="1520" spans="3:4" x14ac:dyDescent="0.2">
      <c r="C1520" s="175"/>
      <c r="D1520" s="227"/>
    </row>
    <row r="1521" spans="3:4" x14ac:dyDescent="0.2">
      <c r="C1521" s="175"/>
      <c r="D1521" s="227"/>
    </row>
    <row r="1522" spans="3:4" x14ac:dyDescent="0.2">
      <c r="C1522" s="175"/>
      <c r="D1522" s="227"/>
    </row>
    <row r="1523" spans="3:4" x14ac:dyDescent="0.2">
      <c r="C1523" s="175"/>
      <c r="D1523" s="227"/>
    </row>
    <row r="1524" spans="3:4" x14ac:dyDescent="0.2">
      <c r="C1524" s="175"/>
      <c r="D1524" s="227"/>
    </row>
    <row r="1525" spans="3:4" x14ac:dyDescent="0.2">
      <c r="C1525" s="175"/>
      <c r="D1525" s="227"/>
    </row>
    <row r="1526" spans="3:4" x14ac:dyDescent="0.2">
      <c r="C1526" s="175"/>
      <c r="D1526" s="227"/>
    </row>
    <row r="1527" spans="3:4" x14ac:dyDescent="0.2">
      <c r="C1527" s="175"/>
      <c r="D1527" s="227"/>
    </row>
    <row r="1528" spans="3:4" x14ac:dyDescent="0.2">
      <c r="C1528" s="175"/>
      <c r="D1528" s="227"/>
    </row>
    <row r="1529" spans="3:4" x14ac:dyDescent="0.2">
      <c r="C1529" s="175"/>
      <c r="D1529" s="227"/>
    </row>
    <row r="1530" spans="3:4" x14ac:dyDescent="0.2">
      <c r="C1530" s="175"/>
      <c r="D1530" s="227"/>
    </row>
    <row r="1531" spans="3:4" x14ac:dyDescent="0.2">
      <c r="C1531" s="175"/>
      <c r="D1531" s="227"/>
    </row>
    <row r="1532" spans="3:4" x14ac:dyDescent="0.2">
      <c r="C1532" s="175"/>
      <c r="D1532" s="227"/>
    </row>
    <row r="1533" spans="3:4" x14ac:dyDescent="0.2">
      <c r="C1533" s="175"/>
      <c r="D1533" s="227"/>
    </row>
    <row r="1534" spans="3:4" x14ac:dyDescent="0.2">
      <c r="C1534" s="175"/>
      <c r="D1534" s="227"/>
    </row>
    <row r="1535" spans="3:4" x14ac:dyDescent="0.2">
      <c r="C1535" s="175"/>
      <c r="D1535" s="227"/>
    </row>
    <row r="1536" spans="3:4" x14ac:dyDescent="0.2">
      <c r="C1536" s="175"/>
      <c r="D1536" s="227"/>
    </row>
    <row r="1537" spans="3:4" x14ac:dyDescent="0.2">
      <c r="C1537" s="175"/>
      <c r="D1537" s="227"/>
    </row>
    <row r="1538" spans="3:4" x14ac:dyDescent="0.2">
      <c r="C1538" s="175"/>
      <c r="D1538" s="227"/>
    </row>
    <row r="1539" spans="3:4" x14ac:dyDescent="0.2">
      <c r="C1539" s="175"/>
      <c r="D1539" s="227"/>
    </row>
    <row r="1540" spans="3:4" x14ac:dyDescent="0.2">
      <c r="C1540" s="175"/>
      <c r="D1540" s="227"/>
    </row>
    <row r="1541" spans="3:4" x14ac:dyDescent="0.2">
      <c r="C1541" s="175"/>
      <c r="D1541" s="227"/>
    </row>
    <row r="1542" spans="3:4" x14ac:dyDescent="0.2">
      <c r="C1542" s="175"/>
      <c r="D1542" s="227"/>
    </row>
    <row r="1543" spans="3:4" x14ac:dyDescent="0.2">
      <c r="C1543" s="175"/>
      <c r="D1543" s="227"/>
    </row>
    <row r="1544" spans="3:4" x14ac:dyDescent="0.2">
      <c r="C1544" s="175"/>
      <c r="D1544" s="227"/>
    </row>
    <row r="1545" spans="3:4" x14ac:dyDescent="0.2">
      <c r="C1545" s="175"/>
      <c r="D1545" s="227"/>
    </row>
    <row r="1546" spans="3:4" x14ac:dyDescent="0.2">
      <c r="C1546" s="175"/>
      <c r="D1546" s="227"/>
    </row>
    <row r="1547" spans="3:4" x14ac:dyDescent="0.2">
      <c r="C1547" s="175"/>
      <c r="D1547" s="227"/>
    </row>
    <row r="1548" spans="3:4" x14ac:dyDescent="0.2">
      <c r="C1548" s="175"/>
      <c r="D1548" s="227"/>
    </row>
    <row r="1549" spans="3:4" x14ac:dyDescent="0.2">
      <c r="C1549" s="175"/>
      <c r="D1549" s="227"/>
    </row>
    <row r="1550" spans="3:4" x14ac:dyDescent="0.2">
      <c r="C1550" s="175"/>
      <c r="D1550" s="227"/>
    </row>
    <row r="1551" spans="3:4" x14ac:dyDescent="0.2">
      <c r="C1551" s="175"/>
      <c r="D1551" s="227"/>
    </row>
    <row r="1552" spans="3:4" x14ac:dyDescent="0.2">
      <c r="C1552" s="175"/>
      <c r="D1552" s="227"/>
    </row>
    <row r="1553" spans="3:4" x14ac:dyDescent="0.2">
      <c r="C1553" s="175"/>
      <c r="D1553" s="227"/>
    </row>
    <row r="1554" spans="3:4" x14ac:dyDescent="0.2">
      <c r="C1554" s="175"/>
      <c r="D1554" s="227"/>
    </row>
    <row r="1555" spans="3:4" x14ac:dyDescent="0.2">
      <c r="C1555" s="175"/>
      <c r="D1555" s="227"/>
    </row>
    <row r="1556" spans="3:4" x14ac:dyDescent="0.2">
      <c r="C1556" s="175"/>
      <c r="D1556" s="227"/>
    </row>
    <row r="1557" spans="3:4" x14ac:dyDescent="0.2">
      <c r="C1557" s="175"/>
      <c r="D1557" s="227"/>
    </row>
    <row r="1558" spans="3:4" x14ac:dyDescent="0.2">
      <c r="C1558" s="175"/>
      <c r="D1558" s="227"/>
    </row>
    <row r="1559" spans="3:4" x14ac:dyDescent="0.2">
      <c r="C1559" s="175"/>
      <c r="D1559" s="227"/>
    </row>
    <row r="1560" spans="3:4" x14ac:dyDescent="0.2">
      <c r="C1560" s="175"/>
      <c r="D1560" s="227"/>
    </row>
    <row r="1561" spans="3:4" x14ac:dyDescent="0.2">
      <c r="C1561" s="175"/>
      <c r="D1561" s="227"/>
    </row>
    <row r="1562" spans="3:4" x14ac:dyDescent="0.2">
      <c r="C1562" s="175"/>
      <c r="D1562" s="227"/>
    </row>
    <row r="1563" spans="3:4" x14ac:dyDescent="0.2">
      <c r="C1563" s="175"/>
      <c r="D1563" s="227"/>
    </row>
    <row r="1564" spans="3:4" x14ac:dyDescent="0.2">
      <c r="C1564" s="175"/>
      <c r="D1564" s="227"/>
    </row>
    <row r="1565" spans="3:4" x14ac:dyDescent="0.2">
      <c r="C1565" s="175"/>
      <c r="D1565" s="227"/>
    </row>
    <row r="1566" spans="3:4" x14ac:dyDescent="0.2">
      <c r="C1566" s="175"/>
      <c r="D1566" s="227"/>
    </row>
    <row r="1567" spans="3:4" x14ac:dyDescent="0.2">
      <c r="C1567" s="175"/>
      <c r="D1567" s="227"/>
    </row>
    <row r="1568" spans="3:4" x14ac:dyDescent="0.2">
      <c r="C1568" s="175"/>
      <c r="D1568" s="227"/>
    </row>
    <row r="1569" spans="3:4" x14ac:dyDescent="0.2">
      <c r="C1569" s="175"/>
      <c r="D1569" s="227"/>
    </row>
    <row r="1570" spans="3:4" x14ac:dyDescent="0.2">
      <c r="C1570" s="175"/>
      <c r="D1570" s="227"/>
    </row>
    <row r="1571" spans="3:4" x14ac:dyDescent="0.2">
      <c r="C1571" s="175"/>
      <c r="D1571" s="227"/>
    </row>
    <row r="1572" spans="3:4" x14ac:dyDescent="0.2">
      <c r="C1572" s="175"/>
      <c r="D1572" s="227"/>
    </row>
    <row r="1573" spans="3:4" x14ac:dyDescent="0.2">
      <c r="C1573" s="175"/>
      <c r="D1573" s="227"/>
    </row>
    <row r="1574" spans="3:4" x14ac:dyDescent="0.2">
      <c r="C1574" s="175"/>
      <c r="D1574" s="227"/>
    </row>
    <row r="1575" spans="3:4" x14ac:dyDescent="0.2">
      <c r="C1575" s="175"/>
      <c r="D1575" s="227"/>
    </row>
    <row r="1576" spans="3:4" x14ac:dyDescent="0.2">
      <c r="C1576" s="175"/>
      <c r="D1576" s="227"/>
    </row>
    <row r="1577" spans="3:4" x14ac:dyDescent="0.2">
      <c r="C1577" s="175"/>
      <c r="D1577" s="227"/>
    </row>
    <row r="1578" spans="3:4" x14ac:dyDescent="0.2">
      <c r="C1578" s="175"/>
      <c r="D1578" s="227"/>
    </row>
    <row r="1579" spans="3:4" x14ac:dyDescent="0.2">
      <c r="C1579" s="175"/>
      <c r="D1579" s="227"/>
    </row>
    <row r="1580" spans="3:4" x14ac:dyDescent="0.2">
      <c r="C1580" s="175"/>
      <c r="D1580" s="227"/>
    </row>
    <row r="1581" spans="3:4" x14ac:dyDescent="0.2">
      <c r="C1581" s="175"/>
      <c r="D1581" s="227"/>
    </row>
    <row r="1582" spans="3:4" x14ac:dyDescent="0.2">
      <c r="C1582" s="175"/>
      <c r="D1582" s="227"/>
    </row>
    <row r="1583" spans="3:4" x14ac:dyDescent="0.2">
      <c r="C1583" s="175"/>
      <c r="D1583" s="227"/>
    </row>
    <row r="1584" spans="3:4" x14ac:dyDescent="0.2">
      <c r="C1584" s="175"/>
      <c r="D1584" s="227"/>
    </row>
    <row r="1585" spans="3:4" x14ac:dyDescent="0.2">
      <c r="C1585" s="175"/>
      <c r="D1585" s="227"/>
    </row>
    <row r="1586" spans="3:4" x14ac:dyDescent="0.2">
      <c r="C1586" s="175"/>
      <c r="D1586" s="227"/>
    </row>
    <row r="1587" spans="3:4" x14ac:dyDescent="0.2">
      <c r="C1587" s="175"/>
      <c r="D1587" s="227"/>
    </row>
    <row r="1588" spans="3:4" x14ac:dyDescent="0.2">
      <c r="C1588" s="175"/>
      <c r="D1588" s="227"/>
    </row>
    <row r="1589" spans="3:4" x14ac:dyDescent="0.2">
      <c r="C1589" s="175"/>
      <c r="D1589" s="227"/>
    </row>
    <row r="1590" spans="3:4" x14ac:dyDescent="0.2">
      <c r="C1590" s="175"/>
      <c r="D1590" s="227"/>
    </row>
    <row r="1591" spans="3:4" x14ac:dyDescent="0.2">
      <c r="C1591" s="175"/>
      <c r="D1591" s="227"/>
    </row>
    <row r="1592" spans="3:4" x14ac:dyDescent="0.2">
      <c r="C1592" s="175"/>
      <c r="D1592" s="227"/>
    </row>
    <row r="1593" spans="3:4" x14ac:dyDescent="0.2">
      <c r="C1593" s="175"/>
      <c r="D1593" s="227"/>
    </row>
    <row r="1594" spans="3:4" x14ac:dyDescent="0.2">
      <c r="C1594" s="175"/>
      <c r="D1594" s="227"/>
    </row>
    <row r="1595" spans="3:4" x14ac:dyDescent="0.2">
      <c r="C1595" s="175"/>
      <c r="D1595" s="227"/>
    </row>
    <row r="1596" spans="3:4" x14ac:dyDescent="0.2">
      <c r="C1596" s="175"/>
      <c r="D1596" s="227"/>
    </row>
    <row r="1597" spans="3:4" x14ac:dyDescent="0.2">
      <c r="C1597" s="175"/>
      <c r="D1597" s="227"/>
    </row>
    <row r="1598" spans="3:4" x14ac:dyDescent="0.2">
      <c r="C1598" s="175"/>
      <c r="D1598" s="227"/>
    </row>
    <row r="1599" spans="3:4" x14ac:dyDescent="0.2">
      <c r="C1599" s="175"/>
      <c r="D1599" s="227"/>
    </row>
    <row r="1600" spans="3:4" x14ac:dyDescent="0.2">
      <c r="C1600" s="175"/>
      <c r="D1600" s="227"/>
    </row>
    <row r="1601" spans="3:4" x14ac:dyDescent="0.2">
      <c r="C1601" s="175"/>
      <c r="D1601" s="227"/>
    </row>
    <row r="1602" spans="3:4" x14ac:dyDescent="0.2">
      <c r="C1602" s="175"/>
      <c r="D1602" s="227"/>
    </row>
    <row r="1603" spans="3:4" x14ac:dyDescent="0.2">
      <c r="C1603" s="175"/>
      <c r="D1603" s="227"/>
    </row>
    <row r="1604" spans="3:4" x14ac:dyDescent="0.2">
      <c r="C1604" s="175"/>
      <c r="D1604" s="227"/>
    </row>
    <row r="1605" spans="3:4" x14ac:dyDescent="0.2">
      <c r="C1605" s="175"/>
      <c r="D1605" s="227"/>
    </row>
    <row r="1606" spans="3:4" x14ac:dyDescent="0.2">
      <c r="C1606" s="175"/>
      <c r="D1606" s="227"/>
    </row>
    <row r="1607" spans="3:4" x14ac:dyDescent="0.2">
      <c r="C1607" s="175"/>
      <c r="D1607" s="227"/>
    </row>
    <row r="1608" spans="3:4" x14ac:dyDescent="0.2">
      <c r="C1608" s="175"/>
      <c r="D1608" s="227"/>
    </row>
    <row r="1609" spans="3:4" x14ac:dyDescent="0.2">
      <c r="C1609" s="175"/>
      <c r="D1609" s="227"/>
    </row>
    <row r="1610" spans="3:4" x14ac:dyDescent="0.2">
      <c r="C1610" s="175"/>
      <c r="D1610" s="227"/>
    </row>
    <row r="1611" spans="3:4" x14ac:dyDescent="0.2">
      <c r="C1611" s="175"/>
      <c r="D1611" s="227"/>
    </row>
    <row r="1612" spans="3:4" x14ac:dyDescent="0.2">
      <c r="C1612" s="175"/>
      <c r="D1612" s="227"/>
    </row>
    <row r="1613" spans="3:4" x14ac:dyDescent="0.2">
      <c r="C1613" s="175"/>
      <c r="D1613" s="227"/>
    </row>
    <row r="1614" spans="3:4" x14ac:dyDescent="0.2">
      <c r="C1614" s="175"/>
      <c r="D1614" s="227"/>
    </row>
    <row r="1615" spans="3:4" x14ac:dyDescent="0.2">
      <c r="C1615" s="175"/>
      <c r="D1615" s="227"/>
    </row>
    <row r="1616" spans="3:4" x14ac:dyDescent="0.2">
      <c r="C1616" s="175"/>
      <c r="D1616" s="227"/>
    </row>
    <row r="1617" spans="3:4" x14ac:dyDescent="0.2">
      <c r="C1617" s="175"/>
      <c r="D1617" s="227"/>
    </row>
    <row r="1618" spans="3:4" x14ac:dyDescent="0.2">
      <c r="C1618" s="175"/>
      <c r="D1618" s="227"/>
    </row>
    <row r="1619" spans="3:4" x14ac:dyDescent="0.2">
      <c r="C1619" s="175"/>
      <c r="D1619" s="227"/>
    </row>
    <row r="1620" spans="3:4" x14ac:dyDescent="0.2">
      <c r="C1620" s="175"/>
      <c r="D1620" s="227"/>
    </row>
    <row r="1621" spans="3:4" x14ac:dyDescent="0.2">
      <c r="C1621" s="175"/>
      <c r="D1621" s="227"/>
    </row>
    <row r="1622" spans="3:4" x14ac:dyDescent="0.2">
      <c r="C1622" s="175"/>
      <c r="D1622" s="227"/>
    </row>
    <row r="1623" spans="3:4" x14ac:dyDescent="0.2">
      <c r="C1623" s="175"/>
      <c r="D1623" s="227"/>
    </row>
    <row r="1624" spans="3:4" x14ac:dyDescent="0.2">
      <c r="C1624" s="175"/>
      <c r="D1624" s="227"/>
    </row>
    <row r="1625" spans="3:4" x14ac:dyDescent="0.2">
      <c r="C1625" s="175"/>
      <c r="D1625" s="227"/>
    </row>
    <row r="1626" spans="3:4" x14ac:dyDescent="0.2">
      <c r="C1626" s="175"/>
      <c r="D1626" s="227"/>
    </row>
    <row r="1627" spans="3:4" x14ac:dyDescent="0.2">
      <c r="C1627" s="175"/>
      <c r="D1627" s="227"/>
    </row>
    <row r="1628" spans="3:4" x14ac:dyDescent="0.2">
      <c r="C1628" s="175"/>
      <c r="D1628" s="227"/>
    </row>
    <row r="1629" spans="3:4" x14ac:dyDescent="0.2">
      <c r="C1629" s="175"/>
      <c r="D1629" s="227"/>
    </row>
    <row r="1630" spans="3:4" x14ac:dyDescent="0.2">
      <c r="C1630" s="175"/>
      <c r="D1630" s="227"/>
    </row>
    <row r="1631" spans="3:4" x14ac:dyDescent="0.2">
      <c r="C1631" s="175"/>
      <c r="D1631" s="227"/>
    </row>
    <row r="1632" spans="3:4" x14ac:dyDescent="0.2">
      <c r="C1632" s="175"/>
      <c r="D1632" s="227"/>
    </row>
    <row r="1633" spans="3:4" x14ac:dyDescent="0.2">
      <c r="C1633" s="175"/>
      <c r="D1633" s="227"/>
    </row>
    <row r="1634" spans="3:4" x14ac:dyDescent="0.2">
      <c r="C1634" s="175"/>
      <c r="D1634" s="227"/>
    </row>
    <row r="1635" spans="3:4" x14ac:dyDescent="0.2">
      <c r="C1635" s="175"/>
      <c r="D1635" s="227"/>
    </row>
    <row r="1636" spans="3:4" x14ac:dyDescent="0.2">
      <c r="C1636" s="175"/>
      <c r="D1636" s="227"/>
    </row>
    <row r="1637" spans="3:4" x14ac:dyDescent="0.2">
      <c r="C1637" s="175"/>
      <c r="D1637" s="227"/>
    </row>
    <row r="1638" spans="3:4" x14ac:dyDescent="0.2">
      <c r="C1638" s="175"/>
      <c r="D1638" s="227"/>
    </row>
    <row r="1639" spans="3:4" x14ac:dyDescent="0.2">
      <c r="C1639" s="175"/>
      <c r="D1639" s="227"/>
    </row>
    <row r="1640" spans="3:4" x14ac:dyDescent="0.2">
      <c r="C1640" s="175"/>
      <c r="D1640" s="227"/>
    </row>
    <row r="1641" spans="3:4" x14ac:dyDescent="0.2">
      <c r="C1641" s="175"/>
      <c r="D1641" s="227"/>
    </row>
    <row r="1642" spans="3:4" x14ac:dyDescent="0.2">
      <c r="C1642" s="175"/>
      <c r="D1642" s="227"/>
    </row>
    <row r="1643" spans="3:4" x14ac:dyDescent="0.2">
      <c r="C1643" s="175"/>
      <c r="D1643" s="227"/>
    </row>
    <row r="1644" spans="3:4" x14ac:dyDescent="0.2">
      <c r="C1644" s="175"/>
      <c r="D1644" s="227"/>
    </row>
    <row r="1645" spans="3:4" x14ac:dyDescent="0.2">
      <c r="C1645" s="175"/>
      <c r="D1645" s="227"/>
    </row>
    <row r="1646" spans="3:4" x14ac:dyDescent="0.2">
      <c r="C1646" s="175"/>
      <c r="D1646" s="227"/>
    </row>
    <row r="1647" spans="3:4" x14ac:dyDescent="0.2">
      <c r="C1647" s="175"/>
      <c r="D1647" s="227"/>
    </row>
    <row r="1648" spans="3:4" x14ac:dyDescent="0.2">
      <c r="C1648" s="175"/>
      <c r="D1648" s="227"/>
    </row>
    <row r="1649" spans="3:4" x14ac:dyDescent="0.2">
      <c r="C1649" s="175"/>
      <c r="D1649" s="227"/>
    </row>
    <row r="1650" spans="3:4" x14ac:dyDescent="0.2">
      <c r="C1650" s="175"/>
      <c r="D1650" s="227"/>
    </row>
    <row r="1651" spans="3:4" x14ac:dyDescent="0.2">
      <c r="C1651" s="175"/>
      <c r="D1651" s="227"/>
    </row>
    <row r="1652" spans="3:4" x14ac:dyDescent="0.2">
      <c r="C1652" s="175"/>
      <c r="D1652" s="227"/>
    </row>
    <row r="1653" spans="3:4" x14ac:dyDescent="0.2">
      <c r="C1653" s="175"/>
      <c r="D1653" s="227"/>
    </row>
    <row r="1654" spans="3:4" x14ac:dyDescent="0.2">
      <c r="C1654" s="175"/>
      <c r="D1654" s="227"/>
    </row>
    <row r="1655" spans="3:4" x14ac:dyDescent="0.2">
      <c r="C1655" s="175"/>
      <c r="D1655" s="227"/>
    </row>
    <row r="1656" spans="3:4" x14ac:dyDescent="0.2">
      <c r="C1656" s="175"/>
      <c r="D1656" s="227"/>
    </row>
    <row r="1657" spans="3:4" x14ac:dyDescent="0.2">
      <c r="C1657" s="175"/>
      <c r="D1657" s="227"/>
    </row>
    <row r="1658" spans="3:4" x14ac:dyDescent="0.2">
      <c r="C1658" s="175"/>
      <c r="D1658" s="227"/>
    </row>
    <row r="1659" spans="3:4" x14ac:dyDescent="0.2">
      <c r="C1659" s="175"/>
      <c r="D1659" s="227"/>
    </row>
    <row r="1660" spans="3:4" x14ac:dyDescent="0.2">
      <c r="C1660" s="175"/>
      <c r="D1660" s="227"/>
    </row>
    <row r="1661" spans="3:4" x14ac:dyDescent="0.2">
      <c r="C1661" s="175"/>
      <c r="D1661" s="227"/>
    </row>
    <row r="1662" spans="3:4" x14ac:dyDescent="0.2">
      <c r="C1662" s="175"/>
      <c r="D1662" s="227"/>
    </row>
    <row r="1663" spans="3:4" x14ac:dyDescent="0.2">
      <c r="C1663" s="175"/>
      <c r="D1663" s="227"/>
    </row>
    <row r="1664" spans="3:4" x14ac:dyDescent="0.2">
      <c r="C1664" s="175"/>
      <c r="D1664" s="227"/>
    </row>
    <row r="1665" spans="3:4" x14ac:dyDescent="0.2">
      <c r="C1665" s="175"/>
      <c r="D1665" s="227"/>
    </row>
    <row r="1666" spans="3:4" x14ac:dyDescent="0.2">
      <c r="C1666" s="175"/>
      <c r="D1666" s="227"/>
    </row>
    <row r="1667" spans="3:4" x14ac:dyDescent="0.2">
      <c r="C1667" s="175"/>
      <c r="D1667" s="227"/>
    </row>
    <row r="1668" spans="3:4" x14ac:dyDescent="0.2">
      <c r="C1668" s="175"/>
      <c r="D1668" s="227"/>
    </row>
    <row r="1669" spans="3:4" x14ac:dyDescent="0.2">
      <c r="C1669" s="175"/>
      <c r="D1669" s="227"/>
    </row>
    <row r="1670" spans="3:4" x14ac:dyDescent="0.2">
      <c r="C1670" s="175"/>
      <c r="D1670" s="227"/>
    </row>
    <row r="1671" spans="3:4" x14ac:dyDescent="0.2">
      <c r="C1671" s="175"/>
      <c r="D1671" s="227"/>
    </row>
    <row r="1672" spans="3:4" x14ac:dyDescent="0.2">
      <c r="C1672" s="175"/>
      <c r="D1672" s="227"/>
    </row>
    <row r="1673" spans="3:4" x14ac:dyDescent="0.2">
      <c r="C1673" s="175"/>
      <c r="D1673" s="227"/>
    </row>
    <row r="1674" spans="3:4" x14ac:dyDescent="0.2">
      <c r="C1674" s="175"/>
      <c r="D1674" s="227"/>
    </row>
    <row r="1675" spans="3:4" x14ac:dyDescent="0.2">
      <c r="C1675" s="175"/>
      <c r="D1675" s="227"/>
    </row>
    <row r="1676" spans="3:4" x14ac:dyDescent="0.2">
      <c r="C1676" s="175"/>
      <c r="D1676" s="227"/>
    </row>
    <row r="1677" spans="3:4" x14ac:dyDescent="0.2">
      <c r="C1677" s="175"/>
      <c r="D1677" s="227"/>
    </row>
    <row r="1678" spans="3:4" x14ac:dyDescent="0.2">
      <c r="C1678" s="175"/>
      <c r="D1678" s="227"/>
    </row>
    <row r="1679" spans="3:4" x14ac:dyDescent="0.2">
      <c r="C1679" s="175"/>
      <c r="D1679" s="227"/>
    </row>
    <row r="1680" spans="3:4" x14ac:dyDescent="0.2">
      <c r="C1680" s="175"/>
      <c r="D1680" s="227"/>
    </row>
    <row r="1681" spans="3:4" x14ac:dyDescent="0.2">
      <c r="C1681" s="175"/>
      <c r="D1681" s="227"/>
    </row>
    <row r="1682" spans="3:4" x14ac:dyDescent="0.2">
      <c r="C1682" s="175"/>
      <c r="D1682" s="227"/>
    </row>
    <row r="1683" spans="3:4" x14ac:dyDescent="0.2">
      <c r="C1683" s="175"/>
      <c r="D1683" s="227"/>
    </row>
    <row r="1684" spans="3:4" x14ac:dyDescent="0.2">
      <c r="C1684" s="175"/>
      <c r="D1684" s="227"/>
    </row>
    <row r="1685" spans="3:4" x14ac:dyDescent="0.2">
      <c r="C1685" s="175"/>
      <c r="D1685" s="227"/>
    </row>
    <row r="1686" spans="3:4" x14ac:dyDescent="0.2">
      <c r="C1686" s="175"/>
      <c r="D1686" s="227"/>
    </row>
    <row r="1687" spans="3:4" x14ac:dyDescent="0.2">
      <c r="C1687" s="175"/>
      <c r="D1687" s="227"/>
    </row>
    <row r="1688" spans="3:4" x14ac:dyDescent="0.2">
      <c r="C1688" s="175"/>
      <c r="D1688" s="227"/>
    </row>
    <row r="1689" spans="3:4" x14ac:dyDescent="0.2">
      <c r="C1689" s="175"/>
      <c r="D1689" s="227"/>
    </row>
    <row r="1690" spans="3:4" x14ac:dyDescent="0.2">
      <c r="C1690" s="175"/>
      <c r="D1690" s="227"/>
    </row>
    <row r="1691" spans="3:4" x14ac:dyDescent="0.2">
      <c r="C1691" s="175"/>
      <c r="D1691" s="227"/>
    </row>
    <row r="1692" spans="3:4" x14ac:dyDescent="0.2">
      <c r="C1692" s="175"/>
      <c r="D1692" s="227"/>
    </row>
    <row r="1693" spans="3:4" x14ac:dyDescent="0.2">
      <c r="C1693" s="175"/>
      <c r="D1693" s="227"/>
    </row>
    <row r="1694" spans="3:4" x14ac:dyDescent="0.2">
      <c r="C1694" s="175"/>
      <c r="D1694" s="227"/>
    </row>
    <row r="1695" spans="3:4" x14ac:dyDescent="0.2">
      <c r="C1695" s="175"/>
      <c r="D1695" s="227"/>
    </row>
    <row r="1696" spans="3:4" x14ac:dyDescent="0.2">
      <c r="C1696" s="175"/>
      <c r="D1696" s="227"/>
    </row>
    <row r="1697" spans="3:4" x14ac:dyDescent="0.2">
      <c r="C1697" s="175"/>
      <c r="D1697" s="227"/>
    </row>
    <row r="1698" spans="3:4" x14ac:dyDescent="0.2">
      <c r="C1698" s="175"/>
      <c r="D1698" s="227"/>
    </row>
    <row r="1699" spans="3:4" x14ac:dyDescent="0.2">
      <c r="C1699" s="175"/>
      <c r="D1699" s="227"/>
    </row>
    <row r="1700" spans="3:4" x14ac:dyDescent="0.2">
      <c r="C1700" s="175"/>
      <c r="D1700" s="227"/>
    </row>
    <row r="1701" spans="3:4" x14ac:dyDescent="0.2">
      <c r="C1701" s="175"/>
      <c r="D1701" s="227"/>
    </row>
    <row r="1702" spans="3:4" x14ac:dyDescent="0.2">
      <c r="C1702" s="175"/>
      <c r="D1702" s="227"/>
    </row>
    <row r="1703" spans="3:4" x14ac:dyDescent="0.2">
      <c r="C1703" s="175"/>
      <c r="D1703" s="227"/>
    </row>
    <row r="1704" spans="3:4" x14ac:dyDescent="0.2">
      <c r="C1704" s="175"/>
      <c r="D1704" s="227"/>
    </row>
    <row r="1705" spans="3:4" x14ac:dyDescent="0.2">
      <c r="C1705" s="175"/>
      <c r="D1705" s="227"/>
    </row>
    <row r="1706" spans="3:4" x14ac:dyDescent="0.2">
      <c r="C1706" s="175"/>
      <c r="D1706" s="227"/>
    </row>
    <row r="1707" spans="3:4" x14ac:dyDescent="0.2">
      <c r="C1707" s="175"/>
      <c r="D1707" s="227"/>
    </row>
    <row r="1708" spans="3:4" x14ac:dyDescent="0.2">
      <c r="C1708" s="175"/>
      <c r="D1708" s="227"/>
    </row>
    <row r="1709" spans="3:4" x14ac:dyDescent="0.2">
      <c r="C1709" s="175"/>
      <c r="D1709" s="227"/>
    </row>
    <row r="1710" spans="3:4" x14ac:dyDescent="0.2">
      <c r="C1710" s="175"/>
      <c r="D1710" s="227"/>
    </row>
    <row r="1711" spans="3:4" x14ac:dyDescent="0.2">
      <c r="C1711" s="175"/>
      <c r="D1711" s="227"/>
    </row>
    <row r="1712" spans="3:4" x14ac:dyDescent="0.2">
      <c r="C1712" s="175"/>
      <c r="D1712" s="227"/>
    </row>
    <row r="1713" spans="3:4" x14ac:dyDescent="0.2">
      <c r="C1713" s="175"/>
      <c r="D1713" s="227"/>
    </row>
    <row r="1714" spans="3:4" x14ac:dyDescent="0.2">
      <c r="C1714" s="175"/>
      <c r="D1714" s="227"/>
    </row>
    <row r="1715" spans="3:4" x14ac:dyDescent="0.2">
      <c r="C1715" s="175"/>
      <c r="D1715" s="227"/>
    </row>
    <row r="1716" spans="3:4" x14ac:dyDescent="0.2">
      <c r="C1716" s="175"/>
      <c r="D1716" s="227"/>
    </row>
    <row r="1717" spans="3:4" x14ac:dyDescent="0.2">
      <c r="C1717" s="175"/>
      <c r="D1717" s="227"/>
    </row>
    <row r="1718" spans="3:4" x14ac:dyDescent="0.2">
      <c r="C1718" s="175"/>
      <c r="D1718" s="227"/>
    </row>
    <row r="1719" spans="3:4" x14ac:dyDescent="0.2">
      <c r="C1719" s="175"/>
      <c r="D1719" s="227"/>
    </row>
    <row r="1720" spans="3:4" x14ac:dyDescent="0.2">
      <c r="C1720" s="175"/>
      <c r="D1720" s="227"/>
    </row>
    <row r="1721" spans="3:4" x14ac:dyDescent="0.2">
      <c r="C1721" s="175"/>
      <c r="D1721" s="227"/>
    </row>
    <row r="1722" spans="3:4" x14ac:dyDescent="0.2">
      <c r="C1722" s="175"/>
      <c r="D1722" s="227"/>
    </row>
    <row r="1723" spans="3:4" x14ac:dyDescent="0.2">
      <c r="C1723" s="175"/>
      <c r="D1723" s="227"/>
    </row>
    <row r="1724" spans="3:4" x14ac:dyDescent="0.2">
      <c r="C1724" s="175"/>
      <c r="D1724" s="227"/>
    </row>
    <row r="1725" spans="3:4" x14ac:dyDescent="0.2">
      <c r="C1725" s="175"/>
      <c r="D1725" s="227"/>
    </row>
    <row r="1726" spans="3:4" x14ac:dyDescent="0.2">
      <c r="C1726" s="175"/>
      <c r="D1726" s="227"/>
    </row>
    <row r="1727" spans="3:4" x14ac:dyDescent="0.2">
      <c r="C1727" s="175"/>
      <c r="D1727" s="227"/>
    </row>
    <row r="1728" spans="3:4" x14ac:dyDescent="0.2">
      <c r="C1728" s="175"/>
      <c r="D1728" s="227"/>
    </row>
    <row r="1729" spans="3:4" x14ac:dyDescent="0.2">
      <c r="C1729" s="175"/>
      <c r="D1729" s="227"/>
    </row>
    <row r="1730" spans="3:4" x14ac:dyDescent="0.2">
      <c r="C1730" s="175"/>
      <c r="D1730" s="227"/>
    </row>
    <row r="1731" spans="3:4" x14ac:dyDescent="0.2">
      <c r="C1731" s="175"/>
      <c r="D1731" s="227"/>
    </row>
    <row r="1732" spans="3:4" x14ac:dyDescent="0.2">
      <c r="C1732" s="175"/>
      <c r="D1732" s="227"/>
    </row>
    <row r="1733" spans="3:4" x14ac:dyDescent="0.2">
      <c r="C1733" s="175"/>
      <c r="D1733" s="227"/>
    </row>
    <row r="1734" spans="3:4" x14ac:dyDescent="0.2">
      <c r="C1734" s="175"/>
      <c r="D1734" s="227"/>
    </row>
    <row r="1735" spans="3:4" x14ac:dyDescent="0.2">
      <c r="C1735" s="175"/>
      <c r="D1735" s="227"/>
    </row>
    <row r="1736" spans="3:4" x14ac:dyDescent="0.2">
      <c r="C1736" s="175"/>
      <c r="D1736" s="227"/>
    </row>
    <row r="1737" spans="3:4" x14ac:dyDescent="0.2">
      <c r="C1737" s="175"/>
      <c r="D1737" s="227"/>
    </row>
    <row r="1738" spans="3:4" x14ac:dyDescent="0.2">
      <c r="C1738" s="175"/>
      <c r="D1738" s="227"/>
    </row>
    <row r="1739" spans="3:4" x14ac:dyDescent="0.2">
      <c r="C1739" s="175"/>
      <c r="D1739" s="227"/>
    </row>
    <row r="1740" spans="3:4" x14ac:dyDescent="0.2">
      <c r="C1740" s="175"/>
      <c r="D1740" s="227"/>
    </row>
    <row r="1741" spans="3:4" x14ac:dyDescent="0.2">
      <c r="C1741" s="175"/>
      <c r="D1741" s="227"/>
    </row>
    <row r="1742" spans="3:4" x14ac:dyDescent="0.2">
      <c r="C1742" s="175"/>
      <c r="D1742" s="227"/>
    </row>
    <row r="1743" spans="3:4" x14ac:dyDescent="0.2">
      <c r="C1743" s="175"/>
      <c r="D1743" s="227"/>
    </row>
    <row r="1744" spans="3:4" x14ac:dyDescent="0.2">
      <c r="C1744" s="175"/>
      <c r="D1744" s="227"/>
    </row>
    <row r="1745" spans="3:4" x14ac:dyDescent="0.2">
      <c r="C1745" s="175"/>
      <c r="D1745" s="227"/>
    </row>
    <row r="1746" spans="3:4" x14ac:dyDescent="0.2">
      <c r="C1746" s="175"/>
      <c r="D1746" s="227"/>
    </row>
    <row r="1747" spans="3:4" x14ac:dyDescent="0.2">
      <c r="C1747" s="175"/>
      <c r="D1747" s="227"/>
    </row>
    <row r="1748" spans="3:4" x14ac:dyDescent="0.2">
      <c r="C1748" s="175"/>
      <c r="D1748" s="227"/>
    </row>
    <row r="1749" spans="3:4" x14ac:dyDescent="0.2">
      <c r="C1749" s="175"/>
      <c r="D1749" s="227"/>
    </row>
    <row r="1750" spans="3:4" x14ac:dyDescent="0.2">
      <c r="C1750" s="175"/>
      <c r="D1750" s="227"/>
    </row>
    <row r="1751" spans="3:4" x14ac:dyDescent="0.2">
      <c r="C1751" s="175"/>
      <c r="D1751" s="227"/>
    </row>
    <row r="1752" spans="3:4" x14ac:dyDescent="0.2">
      <c r="C1752" s="175"/>
      <c r="D1752" s="227"/>
    </row>
    <row r="1753" spans="3:4" x14ac:dyDescent="0.2">
      <c r="C1753" s="175"/>
      <c r="D1753" s="227"/>
    </row>
    <row r="1754" spans="3:4" x14ac:dyDescent="0.2">
      <c r="C1754" s="175"/>
      <c r="D1754" s="227"/>
    </row>
    <row r="1755" spans="3:4" x14ac:dyDescent="0.2">
      <c r="C1755" s="175"/>
      <c r="D1755" s="227"/>
    </row>
    <row r="1756" spans="3:4" x14ac:dyDescent="0.2">
      <c r="C1756" s="175"/>
      <c r="D1756" s="227"/>
    </row>
    <row r="1757" spans="3:4" x14ac:dyDescent="0.2">
      <c r="C1757" s="175"/>
      <c r="D1757" s="227"/>
    </row>
    <row r="1758" spans="3:4" x14ac:dyDescent="0.2">
      <c r="C1758" s="175"/>
      <c r="D1758" s="227"/>
    </row>
    <row r="1759" spans="3:4" x14ac:dyDescent="0.2">
      <c r="C1759" s="175"/>
      <c r="D1759" s="227"/>
    </row>
    <row r="1760" spans="3:4" x14ac:dyDescent="0.2">
      <c r="C1760" s="175"/>
      <c r="D1760" s="227"/>
    </row>
    <row r="1761" spans="3:4" x14ac:dyDescent="0.2">
      <c r="C1761" s="175"/>
      <c r="D1761" s="227"/>
    </row>
    <row r="1762" spans="3:4" x14ac:dyDescent="0.2">
      <c r="C1762" s="175"/>
      <c r="D1762" s="227"/>
    </row>
    <row r="1763" spans="3:4" x14ac:dyDescent="0.2">
      <c r="C1763" s="175"/>
      <c r="D1763" s="227"/>
    </row>
    <row r="1764" spans="3:4" x14ac:dyDescent="0.2">
      <c r="C1764" s="175"/>
      <c r="D1764" s="227"/>
    </row>
    <row r="1765" spans="3:4" x14ac:dyDescent="0.2">
      <c r="C1765" s="175"/>
      <c r="D1765" s="227"/>
    </row>
    <row r="1766" spans="3:4" x14ac:dyDescent="0.2">
      <c r="C1766" s="175"/>
      <c r="D1766" s="227"/>
    </row>
    <row r="1767" spans="3:4" x14ac:dyDescent="0.2">
      <c r="C1767" s="175"/>
      <c r="D1767" s="227"/>
    </row>
    <row r="1768" spans="3:4" x14ac:dyDescent="0.2">
      <c r="C1768" s="175"/>
      <c r="D1768" s="227"/>
    </row>
    <row r="1769" spans="3:4" x14ac:dyDescent="0.2">
      <c r="C1769" s="175"/>
      <c r="D1769" s="227"/>
    </row>
    <row r="1770" spans="3:4" x14ac:dyDescent="0.2">
      <c r="C1770" s="175"/>
      <c r="D1770" s="227"/>
    </row>
    <row r="1771" spans="3:4" x14ac:dyDescent="0.2">
      <c r="C1771" s="175"/>
      <c r="D1771" s="227"/>
    </row>
    <row r="1772" spans="3:4" x14ac:dyDescent="0.2">
      <c r="C1772" s="175"/>
      <c r="D1772" s="227"/>
    </row>
    <row r="1773" spans="3:4" x14ac:dyDescent="0.2">
      <c r="C1773" s="175"/>
      <c r="D1773" s="227"/>
    </row>
    <row r="1774" spans="3:4" x14ac:dyDescent="0.2">
      <c r="C1774" s="175"/>
      <c r="D1774" s="227"/>
    </row>
    <row r="1775" spans="3:4" x14ac:dyDescent="0.2">
      <c r="C1775" s="175"/>
      <c r="D1775" s="227"/>
    </row>
    <row r="1776" spans="3:4" x14ac:dyDescent="0.2">
      <c r="C1776" s="175"/>
      <c r="D1776" s="227"/>
    </row>
    <row r="1777" spans="3:4" x14ac:dyDescent="0.2">
      <c r="C1777" s="175"/>
      <c r="D1777" s="227"/>
    </row>
    <row r="1778" spans="3:4" x14ac:dyDescent="0.2">
      <c r="C1778" s="175"/>
      <c r="D1778" s="227"/>
    </row>
    <row r="1779" spans="3:4" x14ac:dyDescent="0.2">
      <c r="C1779" s="175"/>
      <c r="D1779" s="227"/>
    </row>
    <row r="1780" spans="3:4" x14ac:dyDescent="0.2">
      <c r="C1780" s="175"/>
      <c r="D1780" s="227"/>
    </row>
    <row r="1781" spans="3:4" x14ac:dyDescent="0.2">
      <c r="C1781" s="175"/>
      <c r="D1781" s="227"/>
    </row>
    <row r="1782" spans="3:4" x14ac:dyDescent="0.2">
      <c r="C1782" s="175"/>
      <c r="D1782" s="227"/>
    </row>
    <row r="1783" spans="3:4" x14ac:dyDescent="0.2">
      <c r="C1783" s="175"/>
      <c r="D1783" s="227"/>
    </row>
    <row r="1784" spans="3:4" x14ac:dyDescent="0.2">
      <c r="C1784" s="175"/>
      <c r="D1784" s="227"/>
    </row>
    <row r="1785" spans="3:4" x14ac:dyDescent="0.2">
      <c r="C1785" s="175"/>
      <c r="D1785" s="227"/>
    </row>
    <row r="1786" spans="3:4" x14ac:dyDescent="0.2">
      <c r="C1786" s="175"/>
      <c r="D1786" s="227"/>
    </row>
    <row r="1787" spans="3:4" x14ac:dyDescent="0.2">
      <c r="C1787" s="175"/>
      <c r="D1787" s="227"/>
    </row>
    <row r="1788" spans="3:4" x14ac:dyDescent="0.2">
      <c r="C1788" s="175"/>
      <c r="D1788" s="227"/>
    </row>
    <row r="1789" spans="3:4" x14ac:dyDescent="0.2">
      <c r="C1789" s="175"/>
      <c r="D1789" s="227"/>
    </row>
    <row r="1790" spans="3:4" x14ac:dyDescent="0.2">
      <c r="C1790" s="175"/>
      <c r="D1790" s="227"/>
    </row>
    <row r="1791" spans="3:4" x14ac:dyDescent="0.2">
      <c r="C1791" s="175"/>
      <c r="D1791" s="227"/>
    </row>
    <row r="1792" spans="3:4" x14ac:dyDescent="0.2">
      <c r="C1792" s="175"/>
      <c r="D1792" s="227"/>
    </row>
    <row r="1793" spans="3:4" x14ac:dyDescent="0.2">
      <c r="C1793" s="175"/>
      <c r="D1793" s="227"/>
    </row>
    <row r="1794" spans="3:4" x14ac:dyDescent="0.2">
      <c r="C1794" s="175"/>
      <c r="D1794" s="227"/>
    </row>
    <row r="1795" spans="3:4" x14ac:dyDescent="0.2">
      <c r="C1795" s="175"/>
      <c r="D1795" s="227"/>
    </row>
    <row r="1796" spans="3:4" x14ac:dyDescent="0.2">
      <c r="C1796" s="175"/>
      <c r="D1796" s="227"/>
    </row>
    <row r="1797" spans="3:4" x14ac:dyDescent="0.2">
      <c r="C1797" s="175"/>
      <c r="D1797" s="227"/>
    </row>
    <row r="1798" spans="3:4" x14ac:dyDescent="0.2">
      <c r="C1798" s="175"/>
      <c r="D1798" s="227"/>
    </row>
    <row r="1799" spans="3:4" x14ac:dyDescent="0.2">
      <c r="C1799" s="175"/>
      <c r="D1799" s="227"/>
    </row>
    <row r="1800" spans="3:4" x14ac:dyDescent="0.2">
      <c r="C1800" s="175"/>
      <c r="D1800" s="227"/>
    </row>
    <row r="1801" spans="3:4" x14ac:dyDescent="0.2">
      <c r="C1801" s="175"/>
      <c r="D1801" s="227"/>
    </row>
    <row r="1802" spans="3:4" x14ac:dyDescent="0.2">
      <c r="C1802" s="175"/>
      <c r="D1802" s="227"/>
    </row>
    <row r="1803" spans="3:4" x14ac:dyDescent="0.2">
      <c r="C1803" s="175"/>
      <c r="D1803" s="227"/>
    </row>
    <row r="1804" spans="3:4" x14ac:dyDescent="0.2">
      <c r="C1804" s="175"/>
      <c r="D1804" s="227"/>
    </row>
    <row r="1805" spans="3:4" x14ac:dyDescent="0.2">
      <c r="C1805" s="175"/>
      <c r="D1805" s="227"/>
    </row>
    <row r="1806" spans="3:4" x14ac:dyDescent="0.2">
      <c r="C1806" s="175"/>
      <c r="D1806" s="227"/>
    </row>
    <row r="1807" spans="3:4" x14ac:dyDescent="0.2">
      <c r="C1807" s="175"/>
      <c r="D1807" s="227"/>
    </row>
    <row r="1808" spans="3:4" x14ac:dyDescent="0.2">
      <c r="C1808" s="175"/>
      <c r="D1808" s="227"/>
    </row>
    <row r="1809" spans="3:4" x14ac:dyDescent="0.2">
      <c r="C1809" s="175"/>
      <c r="D1809" s="227"/>
    </row>
    <row r="1810" spans="3:4" x14ac:dyDescent="0.2">
      <c r="C1810" s="175"/>
      <c r="D1810" s="227"/>
    </row>
    <row r="1811" spans="3:4" x14ac:dyDescent="0.2">
      <c r="C1811" s="175"/>
      <c r="D1811" s="227"/>
    </row>
    <row r="1812" spans="3:4" x14ac:dyDescent="0.2">
      <c r="C1812" s="175"/>
      <c r="D1812" s="227"/>
    </row>
    <row r="1813" spans="3:4" x14ac:dyDescent="0.2">
      <c r="C1813" s="175"/>
      <c r="D1813" s="227"/>
    </row>
    <row r="1814" spans="3:4" x14ac:dyDescent="0.2">
      <c r="C1814" s="175"/>
      <c r="D1814" s="227"/>
    </row>
    <row r="1815" spans="3:4" x14ac:dyDescent="0.2">
      <c r="C1815" s="175"/>
      <c r="D1815" s="227"/>
    </row>
    <row r="1816" spans="3:4" x14ac:dyDescent="0.2">
      <c r="C1816" s="175"/>
      <c r="D1816" s="227"/>
    </row>
    <row r="1817" spans="3:4" x14ac:dyDescent="0.2">
      <c r="C1817" s="175"/>
      <c r="D1817" s="227"/>
    </row>
    <row r="1818" spans="3:4" x14ac:dyDescent="0.2">
      <c r="C1818" s="175"/>
      <c r="D1818" s="227"/>
    </row>
    <row r="1819" spans="3:4" x14ac:dyDescent="0.2">
      <c r="C1819" s="175"/>
      <c r="D1819" s="227"/>
    </row>
    <row r="1820" spans="3:4" x14ac:dyDescent="0.2">
      <c r="C1820" s="175"/>
      <c r="D1820" s="227"/>
    </row>
    <row r="1821" spans="3:4" x14ac:dyDescent="0.2">
      <c r="C1821" s="175"/>
      <c r="D1821" s="227"/>
    </row>
    <row r="1822" spans="3:4" x14ac:dyDescent="0.2">
      <c r="C1822" s="175"/>
      <c r="D1822" s="227"/>
    </row>
    <row r="1823" spans="3:4" x14ac:dyDescent="0.2">
      <c r="C1823" s="175"/>
      <c r="D1823" s="227"/>
    </row>
    <row r="1824" spans="3:4" x14ac:dyDescent="0.2">
      <c r="C1824" s="175"/>
      <c r="D1824" s="227"/>
    </row>
    <row r="1825" spans="3:4" x14ac:dyDescent="0.2">
      <c r="C1825" s="175"/>
      <c r="D1825" s="227"/>
    </row>
    <row r="1826" spans="3:4" x14ac:dyDescent="0.2">
      <c r="C1826" s="175"/>
      <c r="D1826" s="227"/>
    </row>
    <row r="1827" spans="3:4" x14ac:dyDescent="0.2">
      <c r="C1827" s="175"/>
      <c r="D1827" s="227"/>
    </row>
    <row r="1828" spans="3:4" x14ac:dyDescent="0.2">
      <c r="C1828" s="175"/>
      <c r="D1828" s="227"/>
    </row>
    <row r="1829" spans="3:4" x14ac:dyDescent="0.2">
      <c r="C1829" s="175"/>
      <c r="D1829" s="227"/>
    </row>
    <row r="1830" spans="3:4" x14ac:dyDescent="0.2">
      <c r="C1830" s="175"/>
      <c r="D1830" s="227"/>
    </row>
    <row r="1831" spans="3:4" x14ac:dyDescent="0.2">
      <c r="C1831" s="175"/>
      <c r="D1831" s="227"/>
    </row>
    <row r="1832" spans="3:4" x14ac:dyDescent="0.2">
      <c r="C1832" s="175"/>
      <c r="D1832" s="227"/>
    </row>
    <row r="1833" spans="3:4" x14ac:dyDescent="0.2">
      <c r="C1833" s="175"/>
      <c r="D1833" s="227"/>
    </row>
    <row r="1834" spans="3:4" x14ac:dyDescent="0.2">
      <c r="C1834" s="175"/>
      <c r="D1834" s="227"/>
    </row>
    <row r="1835" spans="3:4" x14ac:dyDescent="0.2">
      <c r="C1835" s="175"/>
      <c r="D1835" s="227"/>
    </row>
    <row r="1836" spans="3:4" x14ac:dyDescent="0.2">
      <c r="C1836" s="175"/>
      <c r="D1836" s="227"/>
    </row>
    <row r="1837" spans="3:4" x14ac:dyDescent="0.2">
      <c r="C1837" s="175"/>
      <c r="D1837" s="227"/>
    </row>
    <row r="1838" spans="3:4" x14ac:dyDescent="0.2">
      <c r="C1838" s="175"/>
      <c r="D1838" s="227"/>
    </row>
    <row r="1839" spans="3:4" x14ac:dyDescent="0.2">
      <c r="C1839" s="175"/>
      <c r="D1839" s="227"/>
    </row>
    <row r="1840" spans="3:4" x14ac:dyDescent="0.2">
      <c r="C1840" s="175"/>
      <c r="D1840" s="227"/>
    </row>
    <row r="1841" spans="3:4" x14ac:dyDescent="0.2">
      <c r="C1841" s="175"/>
      <c r="D1841" s="227"/>
    </row>
    <row r="1842" spans="3:4" x14ac:dyDescent="0.2">
      <c r="C1842" s="175"/>
      <c r="D1842" s="227"/>
    </row>
    <row r="1843" spans="3:4" x14ac:dyDescent="0.2">
      <c r="C1843" s="175"/>
      <c r="D1843" s="227"/>
    </row>
    <row r="1844" spans="3:4" x14ac:dyDescent="0.2">
      <c r="C1844" s="175"/>
      <c r="D1844" s="227"/>
    </row>
    <row r="1845" spans="3:4" x14ac:dyDescent="0.2">
      <c r="C1845" s="175"/>
      <c r="D1845" s="227"/>
    </row>
    <row r="1846" spans="3:4" x14ac:dyDescent="0.2">
      <c r="C1846" s="175"/>
      <c r="D1846" s="227"/>
    </row>
    <row r="1847" spans="3:4" x14ac:dyDescent="0.2">
      <c r="C1847" s="175"/>
      <c r="D1847" s="227"/>
    </row>
    <row r="1848" spans="3:4" x14ac:dyDescent="0.2">
      <c r="C1848" s="175"/>
      <c r="D1848" s="227"/>
    </row>
    <row r="1849" spans="3:4" x14ac:dyDescent="0.2">
      <c r="C1849" s="175"/>
      <c r="D1849" s="227"/>
    </row>
    <row r="1850" spans="3:4" x14ac:dyDescent="0.2">
      <c r="C1850" s="175"/>
      <c r="D1850" s="227"/>
    </row>
    <row r="1851" spans="3:4" x14ac:dyDescent="0.2">
      <c r="C1851" s="175"/>
      <c r="D1851" s="227"/>
    </row>
    <row r="1852" spans="3:4" x14ac:dyDescent="0.2">
      <c r="C1852" s="175"/>
      <c r="D1852" s="227"/>
    </row>
    <row r="1853" spans="3:4" x14ac:dyDescent="0.2">
      <c r="C1853" s="175"/>
      <c r="D1853" s="227"/>
    </row>
    <row r="1854" spans="3:4" x14ac:dyDescent="0.2">
      <c r="C1854" s="175"/>
      <c r="D1854" s="227"/>
    </row>
    <row r="1855" spans="3:4" x14ac:dyDescent="0.2">
      <c r="C1855" s="175"/>
      <c r="D1855" s="227"/>
    </row>
    <row r="1856" spans="3:4" x14ac:dyDescent="0.2">
      <c r="C1856" s="175"/>
      <c r="D1856" s="227"/>
    </row>
    <row r="1857" spans="3:4" x14ac:dyDescent="0.2">
      <c r="C1857" s="175"/>
      <c r="D1857" s="227"/>
    </row>
    <row r="1858" spans="3:4" x14ac:dyDescent="0.2">
      <c r="C1858" s="175"/>
      <c r="D1858" s="227"/>
    </row>
    <row r="1859" spans="3:4" x14ac:dyDescent="0.2">
      <c r="C1859" s="175"/>
      <c r="D1859" s="227"/>
    </row>
    <row r="1860" spans="3:4" x14ac:dyDescent="0.2">
      <c r="C1860" s="175"/>
      <c r="D1860" s="227"/>
    </row>
    <row r="1861" spans="3:4" x14ac:dyDescent="0.2">
      <c r="C1861" s="175"/>
      <c r="D1861" s="227"/>
    </row>
    <row r="1862" spans="3:4" x14ac:dyDescent="0.2">
      <c r="C1862" s="175"/>
      <c r="D1862" s="227"/>
    </row>
    <row r="1863" spans="3:4" x14ac:dyDescent="0.2">
      <c r="C1863" s="175"/>
      <c r="D1863" s="227"/>
    </row>
    <row r="1864" spans="3:4" x14ac:dyDescent="0.2">
      <c r="C1864" s="175"/>
      <c r="D1864" s="227"/>
    </row>
    <row r="1865" spans="3:4" x14ac:dyDescent="0.2">
      <c r="C1865" s="175"/>
      <c r="D1865" s="227"/>
    </row>
    <row r="1866" spans="3:4" x14ac:dyDescent="0.2">
      <c r="C1866" s="175"/>
      <c r="D1866" s="227"/>
    </row>
    <row r="1867" spans="3:4" x14ac:dyDescent="0.2">
      <c r="C1867" s="175"/>
      <c r="D1867" s="227"/>
    </row>
    <row r="1868" spans="3:4" x14ac:dyDescent="0.2">
      <c r="C1868" s="175"/>
      <c r="D1868" s="227"/>
    </row>
    <row r="1869" spans="3:4" x14ac:dyDescent="0.2">
      <c r="C1869" s="175"/>
      <c r="D1869" s="227"/>
    </row>
    <row r="1870" spans="3:4" x14ac:dyDescent="0.2">
      <c r="C1870" s="175"/>
      <c r="D1870" s="227"/>
    </row>
    <row r="1871" spans="3:4" x14ac:dyDescent="0.2">
      <c r="C1871" s="175"/>
      <c r="D1871" s="227"/>
    </row>
    <row r="1872" spans="3:4" x14ac:dyDescent="0.2">
      <c r="C1872" s="175"/>
      <c r="D1872" s="227"/>
    </row>
    <row r="1873" spans="3:4" x14ac:dyDescent="0.2">
      <c r="C1873" s="175"/>
      <c r="D1873" s="227"/>
    </row>
    <row r="1874" spans="3:4" x14ac:dyDescent="0.2">
      <c r="C1874" s="175"/>
      <c r="D1874" s="227"/>
    </row>
    <row r="1875" spans="3:4" x14ac:dyDescent="0.2">
      <c r="C1875" s="175"/>
      <c r="D1875" s="227"/>
    </row>
    <row r="1876" spans="3:4" x14ac:dyDescent="0.2">
      <c r="C1876" s="175"/>
      <c r="D1876" s="227"/>
    </row>
    <row r="1877" spans="3:4" x14ac:dyDescent="0.2">
      <c r="C1877" s="175"/>
      <c r="D1877" s="227"/>
    </row>
    <row r="1878" spans="3:4" x14ac:dyDescent="0.2">
      <c r="C1878" s="175"/>
      <c r="D1878" s="227"/>
    </row>
    <row r="1879" spans="3:4" x14ac:dyDescent="0.2">
      <c r="C1879" s="175"/>
      <c r="D1879" s="227"/>
    </row>
    <row r="1880" spans="3:4" x14ac:dyDescent="0.2">
      <c r="C1880" s="175"/>
      <c r="D1880" s="227"/>
    </row>
    <row r="1881" spans="3:4" x14ac:dyDescent="0.2">
      <c r="C1881" s="175"/>
      <c r="D1881" s="227"/>
    </row>
    <row r="1882" spans="3:4" x14ac:dyDescent="0.2">
      <c r="C1882" s="175"/>
      <c r="D1882" s="227"/>
    </row>
    <row r="1883" spans="3:4" x14ac:dyDescent="0.2">
      <c r="C1883" s="175"/>
      <c r="D1883" s="227"/>
    </row>
    <row r="1884" spans="3:4" x14ac:dyDescent="0.2">
      <c r="C1884" s="175"/>
      <c r="D1884" s="227"/>
    </row>
    <row r="1885" spans="3:4" x14ac:dyDescent="0.2">
      <c r="C1885" s="175"/>
      <c r="D1885" s="227"/>
    </row>
    <row r="1886" spans="3:4" x14ac:dyDescent="0.2">
      <c r="C1886" s="175"/>
      <c r="D1886" s="227"/>
    </row>
    <row r="1887" spans="3:4" x14ac:dyDescent="0.2">
      <c r="C1887" s="175"/>
      <c r="D1887" s="227"/>
    </row>
    <row r="1888" spans="3:4" x14ac:dyDescent="0.2">
      <c r="C1888" s="175"/>
      <c r="D1888" s="227"/>
    </row>
    <row r="1889" spans="3:4" x14ac:dyDescent="0.2">
      <c r="C1889" s="175"/>
      <c r="D1889" s="227"/>
    </row>
    <row r="1890" spans="3:4" x14ac:dyDescent="0.2">
      <c r="C1890" s="175"/>
      <c r="D1890" s="227"/>
    </row>
    <row r="1891" spans="3:4" x14ac:dyDescent="0.2">
      <c r="C1891" s="175"/>
      <c r="D1891" s="227"/>
    </row>
    <row r="1892" spans="3:4" x14ac:dyDescent="0.2">
      <c r="C1892" s="175"/>
      <c r="D1892" s="227"/>
    </row>
    <row r="1893" spans="3:4" x14ac:dyDescent="0.2">
      <c r="C1893" s="175"/>
      <c r="D1893" s="227"/>
    </row>
    <row r="1894" spans="3:4" x14ac:dyDescent="0.2">
      <c r="C1894" s="175"/>
      <c r="D1894" s="227"/>
    </row>
    <row r="1895" spans="3:4" x14ac:dyDescent="0.2">
      <c r="C1895" s="175"/>
      <c r="D1895" s="227"/>
    </row>
    <row r="1896" spans="3:4" x14ac:dyDescent="0.2">
      <c r="C1896" s="175"/>
      <c r="D1896" s="227"/>
    </row>
    <row r="1897" spans="3:4" x14ac:dyDescent="0.2">
      <c r="C1897" s="175"/>
      <c r="D1897" s="227"/>
    </row>
    <row r="1898" spans="3:4" x14ac:dyDescent="0.2">
      <c r="C1898" s="175"/>
      <c r="D1898" s="227"/>
    </row>
    <row r="1899" spans="3:4" x14ac:dyDescent="0.2">
      <c r="C1899" s="175"/>
      <c r="D1899" s="227"/>
    </row>
    <row r="1900" spans="3:4" x14ac:dyDescent="0.2">
      <c r="C1900" s="175"/>
      <c r="D1900" s="227"/>
    </row>
    <row r="1901" spans="3:4" x14ac:dyDescent="0.2">
      <c r="C1901" s="175"/>
      <c r="D1901" s="227"/>
    </row>
    <row r="1902" spans="3:4" x14ac:dyDescent="0.2">
      <c r="C1902" s="175"/>
      <c r="D1902" s="227"/>
    </row>
    <row r="1903" spans="3:4" x14ac:dyDescent="0.2">
      <c r="C1903" s="175"/>
      <c r="D1903" s="227"/>
    </row>
    <row r="1904" spans="3:4" x14ac:dyDescent="0.2">
      <c r="C1904" s="175"/>
      <c r="D1904" s="227"/>
    </row>
    <row r="1905" spans="3:4" x14ac:dyDescent="0.2">
      <c r="C1905" s="175"/>
      <c r="D1905" s="227"/>
    </row>
    <row r="1906" spans="3:4" x14ac:dyDescent="0.2">
      <c r="C1906" s="175"/>
      <c r="D1906" s="227"/>
    </row>
    <row r="1907" spans="3:4" x14ac:dyDescent="0.2">
      <c r="C1907" s="175"/>
      <c r="D1907" s="227"/>
    </row>
    <row r="1908" spans="3:4" x14ac:dyDescent="0.2">
      <c r="C1908" s="175"/>
      <c r="D1908" s="227"/>
    </row>
    <row r="1909" spans="3:4" x14ac:dyDescent="0.2">
      <c r="C1909" s="175"/>
      <c r="D1909" s="227"/>
    </row>
    <row r="1910" spans="3:4" x14ac:dyDescent="0.2">
      <c r="C1910" s="175"/>
      <c r="D1910" s="227"/>
    </row>
    <row r="1911" spans="3:4" x14ac:dyDescent="0.2">
      <c r="C1911" s="175"/>
      <c r="D1911" s="227"/>
    </row>
    <row r="1912" spans="3:4" x14ac:dyDescent="0.2">
      <c r="C1912" s="175"/>
      <c r="D1912" s="227"/>
    </row>
    <row r="1913" spans="3:4" x14ac:dyDescent="0.2">
      <c r="C1913" s="175"/>
      <c r="D1913" s="227"/>
    </row>
    <row r="1914" spans="3:4" x14ac:dyDescent="0.2">
      <c r="C1914" s="175"/>
      <c r="D1914" s="227"/>
    </row>
    <row r="1915" spans="3:4" x14ac:dyDescent="0.2">
      <c r="C1915" s="175"/>
      <c r="D1915" s="227"/>
    </row>
    <row r="1916" spans="3:4" x14ac:dyDescent="0.2">
      <c r="C1916" s="175"/>
      <c r="D1916" s="227"/>
    </row>
    <row r="1917" spans="3:4" x14ac:dyDescent="0.2">
      <c r="C1917" s="175"/>
      <c r="D1917" s="227"/>
    </row>
    <row r="1918" spans="3:4" x14ac:dyDescent="0.2">
      <c r="C1918" s="175"/>
      <c r="D1918" s="227"/>
    </row>
    <row r="1919" spans="3:4" x14ac:dyDescent="0.2">
      <c r="C1919" s="175"/>
      <c r="D1919" s="227"/>
    </row>
    <row r="1920" spans="3:4" x14ac:dyDescent="0.2">
      <c r="C1920" s="175"/>
      <c r="D1920" s="227"/>
    </row>
    <row r="1921" spans="3:4" x14ac:dyDescent="0.2">
      <c r="C1921" s="175"/>
      <c r="D1921" s="227"/>
    </row>
    <row r="1922" spans="3:4" x14ac:dyDescent="0.2">
      <c r="C1922" s="175"/>
      <c r="D1922" s="227"/>
    </row>
    <row r="1923" spans="3:4" x14ac:dyDescent="0.2">
      <c r="C1923" s="175"/>
      <c r="D1923" s="227"/>
    </row>
    <row r="1924" spans="3:4" x14ac:dyDescent="0.2">
      <c r="C1924" s="175"/>
      <c r="D1924" s="227"/>
    </row>
    <row r="1925" spans="3:4" x14ac:dyDescent="0.2">
      <c r="C1925" s="175"/>
      <c r="D1925" s="227"/>
    </row>
    <row r="1926" spans="3:4" x14ac:dyDescent="0.2">
      <c r="C1926" s="175"/>
      <c r="D1926" s="227"/>
    </row>
    <row r="1927" spans="3:4" x14ac:dyDescent="0.2">
      <c r="C1927" s="175"/>
      <c r="D1927" s="227"/>
    </row>
    <row r="1928" spans="3:4" x14ac:dyDescent="0.2">
      <c r="C1928" s="175"/>
      <c r="D1928" s="227"/>
    </row>
    <row r="1929" spans="3:4" x14ac:dyDescent="0.2">
      <c r="C1929" s="175"/>
      <c r="D1929" s="227"/>
    </row>
    <row r="1930" spans="3:4" x14ac:dyDescent="0.2">
      <c r="C1930" s="175"/>
      <c r="D1930" s="227"/>
    </row>
    <row r="1931" spans="3:4" x14ac:dyDescent="0.2">
      <c r="C1931" s="175"/>
      <c r="D1931" s="227"/>
    </row>
    <row r="1932" spans="3:4" x14ac:dyDescent="0.2">
      <c r="C1932" s="175"/>
      <c r="D1932" s="227"/>
    </row>
    <row r="1933" spans="3:4" x14ac:dyDescent="0.2">
      <c r="C1933" s="175"/>
      <c r="D1933" s="227"/>
    </row>
    <row r="1934" spans="3:4" x14ac:dyDescent="0.2">
      <c r="C1934" s="175"/>
      <c r="D1934" s="227"/>
    </row>
    <row r="1935" spans="3:4" x14ac:dyDescent="0.2">
      <c r="C1935" s="175"/>
      <c r="D1935" s="227"/>
    </row>
    <row r="1936" spans="3:4" x14ac:dyDescent="0.2">
      <c r="C1936" s="175"/>
      <c r="D1936" s="227"/>
    </row>
    <row r="1937" spans="3:4" x14ac:dyDescent="0.2">
      <c r="C1937" s="175"/>
      <c r="D1937" s="227"/>
    </row>
    <row r="1938" spans="3:4" x14ac:dyDescent="0.2">
      <c r="C1938" s="175"/>
      <c r="D1938" s="227"/>
    </row>
    <row r="1939" spans="3:4" x14ac:dyDescent="0.2">
      <c r="C1939" s="175"/>
      <c r="D1939" s="227"/>
    </row>
    <row r="1940" spans="3:4" x14ac:dyDescent="0.2">
      <c r="C1940" s="175"/>
      <c r="D1940" s="227"/>
    </row>
    <row r="1941" spans="3:4" x14ac:dyDescent="0.2">
      <c r="C1941" s="175"/>
      <c r="D1941" s="227"/>
    </row>
    <row r="1942" spans="3:4" x14ac:dyDescent="0.2">
      <c r="C1942" s="175"/>
      <c r="D1942" s="227"/>
    </row>
    <row r="1943" spans="3:4" x14ac:dyDescent="0.2">
      <c r="C1943" s="175"/>
      <c r="D1943" s="227"/>
    </row>
    <row r="1944" spans="3:4" x14ac:dyDescent="0.2">
      <c r="C1944" s="175"/>
      <c r="D1944" s="227"/>
    </row>
    <row r="1945" spans="3:4" x14ac:dyDescent="0.2">
      <c r="C1945" s="175"/>
      <c r="D1945" s="227"/>
    </row>
    <row r="1946" spans="3:4" x14ac:dyDescent="0.2">
      <c r="C1946" s="175"/>
      <c r="D1946" s="227"/>
    </row>
    <row r="1947" spans="3:4" x14ac:dyDescent="0.2">
      <c r="C1947" s="175"/>
      <c r="D1947" s="227"/>
    </row>
    <row r="1948" spans="3:4" x14ac:dyDescent="0.2">
      <c r="C1948" s="175"/>
      <c r="D1948" s="227"/>
    </row>
    <row r="1949" spans="3:4" x14ac:dyDescent="0.2">
      <c r="C1949" s="175"/>
      <c r="D1949" s="227"/>
    </row>
    <row r="1950" spans="3:4" x14ac:dyDescent="0.2">
      <c r="C1950" s="175"/>
      <c r="D1950" s="227"/>
    </row>
    <row r="1951" spans="3:4" x14ac:dyDescent="0.2">
      <c r="C1951" s="175"/>
      <c r="D1951" s="227"/>
    </row>
    <row r="1952" spans="3:4" x14ac:dyDescent="0.2">
      <c r="C1952" s="175"/>
      <c r="D1952" s="227"/>
    </row>
    <row r="1953" spans="3:4" x14ac:dyDescent="0.2">
      <c r="C1953" s="175"/>
      <c r="D1953" s="227"/>
    </row>
    <row r="1954" spans="3:4" x14ac:dyDescent="0.2">
      <c r="C1954" s="175"/>
      <c r="D1954" s="227"/>
    </row>
    <row r="1955" spans="3:4" x14ac:dyDescent="0.2">
      <c r="C1955" s="175"/>
      <c r="D1955" s="227"/>
    </row>
    <row r="1956" spans="3:4" x14ac:dyDescent="0.2">
      <c r="C1956" s="175"/>
      <c r="D1956" s="227"/>
    </row>
    <row r="1957" spans="3:4" x14ac:dyDescent="0.2">
      <c r="C1957" s="175"/>
      <c r="D1957" s="227"/>
    </row>
    <row r="1958" spans="3:4" x14ac:dyDescent="0.2">
      <c r="C1958" s="175"/>
      <c r="D1958" s="227"/>
    </row>
    <row r="1959" spans="3:4" x14ac:dyDescent="0.2">
      <c r="C1959" s="175"/>
      <c r="D1959" s="227"/>
    </row>
    <row r="1960" spans="3:4" x14ac:dyDescent="0.2">
      <c r="C1960" s="175"/>
      <c r="D1960" s="227"/>
    </row>
    <row r="1961" spans="3:4" x14ac:dyDescent="0.2">
      <c r="C1961" s="175"/>
      <c r="D1961" s="227"/>
    </row>
    <row r="1962" spans="3:4" x14ac:dyDescent="0.2">
      <c r="C1962" s="175"/>
      <c r="D1962" s="227"/>
    </row>
    <row r="1963" spans="3:4" x14ac:dyDescent="0.2">
      <c r="C1963" s="175"/>
      <c r="D1963" s="227"/>
    </row>
    <row r="1964" spans="3:4" x14ac:dyDescent="0.2">
      <c r="C1964" s="175"/>
      <c r="D1964" s="227"/>
    </row>
    <row r="1965" spans="3:4" x14ac:dyDescent="0.2">
      <c r="C1965" s="175"/>
      <c r="D1965" s="227"/>
    </row>
    <row r="1966" spans="3:4" x14ac:dyDescent="0.2">
      <c r="C1966" s="175"/>
      <c r="D1966" s="227"/>
    </row>
    <row r="1967" spans="3:4" x14ac:dyDescent="0.2">
      <c r="C1967" s="175"/>
      <c r="D1967" s="227"/>
    </row>
    <row r="1968" spans="3:4" x14ac:dyDescent="0.2">
      <c r="C1968" s="175"/>
      <c r="D1968" s="227"/>
    </row>
    <row r="1969" spans="3:4" x14ac:dyDescent="0.2">
      <c r="C1969" s="175"/>
      <c r="D1969" s="227"/>
    </row>
    <row r="1970" spans="3:4" x14ac:dyDescent="0.2">
      <c r="C1970" s="175"/>
      <c r="D1970" s="227"/>
    </row>
    <row r="1971" spans="3:4" x14ac:dyDescent="0.2">
      <c r="C1971" s="175"/>
      <c r="D1971" s="227"/>
    </row>
    <row r="1972" spans="3:4" x14ac:dyDescent="0.2">
      <c r="C1972" s="175"/>
      <c r="D1972" s="227"/>
    </row>
    <row r="1973" spans="3:4" x14ac:dyDescent="0.2">
      <c r="C1973" s="175"/>
      <c r="D1973" s="227"/>
    </row>
    <row r="1974" spans="3:4" x14ac:dyDescent="0.2">
      <c r="C1974" s="175"/>
      <c r="D1974" s="227"/>
    </row>
    <row r="1975" spans="3:4" x14ac:dyDescent="0.2">
      <c r="C1975" s="175"/>
      <c r="D1975" s="227"/>
    </row>
    <row r="1976" spans="3:4" x14ac:dyDescent="0.2">
      <c r="C1976" s="175"/>
      <c r="D1976" s="227"/>
    </row>
    <row r="1977" spans="3:4" x14ac:dyDescent="0.2">
      <c r="C1977" s="175"/>
      <c r="D1977" s="227"/>
    </row>
    <row r="1978" spans="3:4" x14ac:dyDescent="0.2">
      <c r="C1978" s="175"/>
      <c r="D1978" s="227"/>
    </row>
    <row r="1979" spans="3:4" x14ac:dyDescent="0.2">
      <c r="C1979" s="175"/>
      <c r="D1979" s="227"/>
    </row>
    <row r="1980" spans="3:4" x14ac:dyDescent="0.2">
      <c r="C1980" s="175"/>
      <c r="D1980" s="227"/>
    </row>
    <row r="1981" spans="3:4" x14ac:dyDescent="0.2">
      <c r="C1981" s="175"/>
      <c r="D1981" s="227"/>
    </row>
    <row r="1982" spans="3:4" x14ac:dyDescent="0.2">
      <c r="C1982" s="175"/>
      <c r="D1982" s="227"/>
    </row>
    <row r="1983" spans="3:4" x14ac:dyDescent="0.2">
      <c r="C1983" s="175"/>
      <c r="D1983" s="227"/>
    </row>
    <row r="1984" spans="3:4" x14ac:dyDescent="0.2">
      <c r="C1984" s="175"/>
      <c r="D1984" s="227"/>
    </row>
    <row r="1985" spans="3:4" x14ac:dyDescent="0.2">
      <c r="C1985" s="175"/>
      <c r="D1985" s="227"/>
    </row>
    <row r="1986" spans="3:4" x14ac:dyDescent="0.2">
      <c r="C1986" s="175"/>
      <c r="D1986" s="227"/>
    </row>
    <row r="1987" spans="3:4" x14ac:dyDescent="0.2">
      <c r="C1987" s="175"/>
      <c r="D1987" s="227"/>
    </row>
    <row r="1988" spans="3:4" x14ac:dyDescent="0.2">
      <c r="C1988" s="175"/>
      <c r="D1988" s="227"/>
    </row>
    <row r="1989" spans="3:4" x14ac:dyDescent="0.2">
      <c r="C1989" s="175"/>
      <c r="D1989" s="227"/>
    </row>
    <row r="1990" spans="3:4" x14ac:dyDescent="0.2">
      <c r="C1990" s="175"/>
      <c r="D1990" s="227"/>
    </row>
    <row r="1991" spans="3:4" x14ac:dyDescent="0.2">
      <c r="C1991" s="175"/>
      <c r="D1991" s="227"/>
    </row>
    <row r="1992" spans="3:4" x14ac:dyDescent="0.2">
      <c r="C1992" s="175"/>
      <c r="D1992" s="227"/>
    </row>
    <row r="1993" spans="3:4" x14ac:dyDescent="0.2">
      <c r="C1993" s="175"/>
      <c r="D1993" s="227"/>
    </row>
    <row r="1994" spans="3:4" x14ac:dyDescent="0.2">
      <c r="C1994" s="175"/>
      <c r="D1994" s="227"/>
    </row>
    <row r="1995" spans="3:4" x14ac:dyDescent="0.2">
      <c r="C1995" s="175"/>
      <c r="D1995" s="227"/>
    </row>
    <row r="1996" spans="3:4" x14ac:dyDescent="0.2">
      <c r="C1996" s="175"/>
      <c r="D1996" s="227"/>
    </row>
    <row r="1997" spans="3:4" x14ac:dyDescent="0.2">
      <c r="C1997" s="175"/>
      <c r="D1997" s="227"/>
    </row>
    <row r="1998" spans="3:4" x14ac:dyDescent="0.2">
      <c r="C1998" s="175"/>
      <c r="D1998" s="227"/>
    </row>
    <row r="1999" spans="3:4" x14ac:dyDescent="0.2">
      <c r="C1999" s="175"/>
      <c r="D1999" s="227"/>
    </row>
    <row r="2000" spans="3:4" x14ac:dyDescent="0.2">
      <c r="C2000" s="175"/>
      <c r="D2000" s="227"/>
    </row>
    <row r="2001" spans="3:4" x14ac:dyDescent="0.2">
      <c r="C2001" s="175"/>
      <c r="D2001" s="227"/>
    </row>
    <row r="2002" spans="3:4" x14ac:dyDescent="0.2">
      <c r="C2002" s="175"/>
      <c r="D2002" s="227"/>
    </row>
    <row r="2003" spans="3:4" x14ac:dyDescent="0.2">
      <c r="C2003" s="175"/>
      <c r="D2003" s="227"/>
    </row>
    <row r="2004" spans="3:4" x14ac:dyDescent="0.2">
      <c r="C2004" s="175"/>
      <c r="D2004" s="227"/>
    </row>
    <row r="2005" spans="3:4" x14ac:dyDescent="0.2">
      <c r="C2005" s="175"/>
      <c r="D2005" s="227"/>
    </row>
    <row r="2006" spans="3:4" x14ac:dyDescent="0.2">
      <c r="C2006" s="175"/>
      <c r="D2006" s="227"/>
    </row>
    <row r="2007" spans="3:4" x14ac:dyDescent="0.2">
      <c r="C2007" s="175"/>
      <c r="D2007" s="227"/>
    </row>
    <row r="2008" spans="3:4" x14ac:dyDescent="0.2">
      <c r="C2008" s="175"/>
      <c r="D2008" s="227"/>
    </row>
    <row r="2009" spans="3:4" x14ac:dyDescent="0.2">
      <c r="C2009" s="175"/>
      <c r="D2009" s="227"/>
    </row>
    <row r="2010" spans="3:4" x14ac:dyDescent="0.2">
      <c r="C2010" s="175"/>
      <c r="D2010" s="227"/>
    </row>
    <row r="2011" spans="3:4" x14ac:dyDescent="0.2">
      <c r="C2011" s="175"/>
      <c r="D2011" s="227"/>
    </row>
    <row r="2012" spans="3:4" x14ac:dyDescent="0.2">
      <c r="C2012" s="175"/>
      <c r="D2012" s="227"/>
    </row>
    <row r="2013" spans="3:4" x14ac:dyDescent="0.2">
      <c r="C2013" s="175"/>
      <c r="D2013" s="227"/>
    </row>
    <row r="2014" spans="3:4" x14ac:dyDescent="0.2">
      <c r="C2014" s="175"/>
      <c r="D2014" s="227"/>
    </row>
    <row r="2015" spans="3:4" x14ac:dyDescent="0.2">
      <c r="C2015" s="175"/>
      <c r="D2015" s="227"/>
    </row>
    <row r="2016" spans="3:4" x14ac:dyDescent="0.2">
      <c r="C2016" s="175"/>
      <c r="D2016" s="227"/>
    </row>
    <row r="2017" spans="3:4" x14ac:dyDescent="0.2">
      <c r="C2017" s="175"/>
      <c r="D2017" s="227"/>
    </row>
    <row r="2018" spans="3:4" x14ac:dyDescent="0.2">
      <c r="C2018" s="175"/>
      <c r="D2018" s="227"/>
    </row>
    <row r="2019" spans="3:4" x14ac:dyDescent="0.2">
      <c r="C2019" s="175"/>
      <c r="D2019" s="227"/>
    </row>
    <row r="2020" spans="3:4" x14ac:dyDescent="0.2">
      <c r="C2020" s="175"/>
      <c r="D2020" s="227"/>
    </row>
    <row r="2021" spans="3:4" x14ac:dyDescent="0.2">
      <c r="C2021" s="175"/>
      <c r="D2021" s="227"/>
    </row>
    <row r="2022" spans="3:4" x14ac:dyDescent="0.2">
      <c r="C2022" s="175"/>
      <c r="D2022" s="227"/>
    </row>
    <row r="2023" spans="3:4" x14ac:dyDescent="0.2">
      <c r="C2023" s="175"/>
      <c r="D2023" s="227"/>
    </row>
    <row r="2024" spans="3:4" x14ac:dyDescent="0.2">
      <c r="C2024" s="175"/>
      <c r="D2024" s="227"/>
    </row>
    <row r="2025" spans="3:4" x14ac:dyDescent="0.2">
      <c r="C2025" s="175"/>
      <c r="D2025" s="227"/>
    </row>
    <row r="2026" spans="3:4" x14ac:dyDescent="0.2">
      <c r="C2026" s="175"/>
      <c r="D2026" s="227"/>
    </row>
    <row r="2027" spans="3:4" x14ac:dyDescent="0.2">
      <c r="C2027" s="175"/>
      <c r="D2027" s="227"/>
    </row>
    <row r="2028" spans="3:4" x14ac:dyDescent="0.2">
      <c r="C2028" s="175"/>
      <c r="D2028" s="227"/>
    </row>
    <row r="2029" spans="3:4" x14ac:dyDescent="0.2">
      <c r="C2029" s="175"/>
      <c r="D2029" s="227"/>
    </row>
    <row r="2030" spans="3:4" x14ac:dyDescent="0.2">
      <c r="C2030" s="175"/>
      <c r="D2030" s="227"/>
    </row>
    <row r="2031" spans="3:4" x14ac:dyDescent="0.2">
      <c r="C2031" s="175"/>
      <c r="D2031" s="227"/>
    </row>
    <row r="2032" spans="3:4" x14ac:dyDescent="0.2">
      <c r="C2032" s="175"/>
      <c r="D2032" s="227"/>
    </row>
    <row r="2033" spans="3:4" x14ac:dyDescent="0.2">
      <c r="C2033" s="175"/>
      <c r="D2033" s="227"/>
    </row>
    <row r="2034" spans="3:4" x14ac:dyDescent="0.2">
      <c r="C2034" s="175"/>
      <c r="D2034" s="227"/>
    </row>
    <row r="2035" spans="3:4" x14ac:dyDescent="0.2">
      <c r="C2035" s="175"/>
      <c r="D2035" s="227"/>
    </row>
    <row r="2036" spans="3:4" x14ac:dyDescent="0.2">
      <c r="C2036" s="175"/>
      <c r="D2036" s="227"/>
    </row>
    <row r="2037" spans="3:4" x14ac:dyDescent="0.2">
      <c r="C2037" s="175"/>
      <c r="D2037" s="227"/>
    </row>
    <row r="2038" spans="3:4" x14ac:dyDescent="0.2">
      <c r="C2038" s="175"/>
      <c r="D2038" s="227"/>
    </row>
    <row r="2039" spans="3:4" x14ac:dyDescent="0.2">
      <c r="C2039" s="175"/>
      <c r="D2039" s="227"/>
    </row>
    <row r="2040" spans="3:4" x14ac:dyDescent="0.2">
      <c r="C2040" s="175"/>
      <c r="D2040" s="227"/>
    </row>
    <row r="2041" spans="3:4" x14ac:dyDescent="0.2">
      <c r="C2041" s="175"/>
      <c r="D2041" s="227"/>
    </row>
    <row r="2042" spans="3:4" x14ac:dyDescent="0.2">
      <c r="C2042" s="175"/>
      <c r="D2042" s="227"/>
    </row>
    <row r="2043" spans="3:4" x14ac:dyDescent="0.2">
      <c r="C2043" s="175"/>
      <c r="D2043" s="227"/>
    </row>
    <row r="2044" spans="3:4" x14ac:dyDescent="0.2">
      <c r="C2044" s="175"/>
      <c r="D2044" s="227"/>
    </row>
    <row r="2045" spans="3:4" x14ac:dyDescent="0.2">
      <c r="C2045" s="175"/>
      <c r="D2045" s="227"/>
    </row>
    <row r="2046" spans="3:4" x14ac:dyDescent="0.2">
      <c r="C2046" s="175"/>
      <c r="D2046" s="227"/>
    </row>
    <row r="2047" spans="3:4" x14ac:dyDescent="0.2">
      <c r="C2047" s="175"/>
      <c r="D2047" s="227"/>
    </row>
    <row r="2048" spans="3:4" x14ac:dyDescent="0.2">
      <c r="C2048" s="175"/>
      <c r="D2048" s="227"/>
    </row>
    <row r="2049" spans="3:4" x14ac:dyDescent="0.2">
      <c r="C2049" s="175"/>
      <c r="D2049" s="227"/>
    </row>
    <row r="2050" spans="3:4" x14ac:dyDescent="0.2">
      <c r="C2050" s="175"/>
      <c r="D2050" s="227"/>
    </row>
    <row r="2051" spans="3:4" x14ac:dyDescent="0.2">
      <c r="C2051" s="175"/>
      <c r="D2051" s="227"/>
    </row>
    <row r="2052" spans="3:4" x14ac:dyDescent="0.2">
      <c r="C2052" s="175"/>
      <c r="D2052" s="227"/>
    </row>
    <row r="2053" spans="3:4" x14ac:dyDescent="0.2">
      <c r="C2053" s="175"/>
      <c r="D2053" s="227"/>
    </row>
    <row r="2054" spans="3:4" x14ac:dyDescent="0.2">
      <c r="C2054" s="175"/>
      <c r="D2054" s="227"/>
    </row>
    <row r="2055" spans="3:4" x14ac:dyDescent="0.2">
      <c r="C2055" s="175"/>
      <c r="D2055" s="227"/>
    </row>
    <row r="2056" spans="3:4" x14ac:dyDescent="0.2">
      <c r="C2056" s="175"/>
      <c r="D2056" s="227"/>
    </row>
    <row r="2057" spans="3:4" x14ac:dyDescent="0.2">
      <c r="C2057" s="175"/>
      <c r="D2057" s="227"/>
    </row>
    <row r="2058" spans="3:4" x14ac:dyDescent="0.2">
      <c r="C2058" s="175"/>
      <c r="D2058" s="227"/>
    </row>
    <row r="2059" spans="3:4" x14ac:dyDescent="0.2">
      <c r="C2059" s="175"/>
      <c r="D2059" s="227"/>
    </row>
    <row r="2060" spans="3:4" x14ac:dyDescent="0.2">
      <c r="C2060" s="175"/>
      <c r="D2060" s="227"/>
    </row>
    <row r="2061" spans="3:4" x14ac:dyDescent="0.2">
      <c r="C2061" s="175"/>
      <c r="D2061" s="227"/>
    </row>
    <row r="2062" spans="3:4" x14ac:dyDescent="0.2">
      <c r="C2062" s="175"/>
      <c r="D2062" s="227"/>
    </row>
    <row r="2063" spans="3:4" x14ac:dyDescent="0.2">
      <c r="C2063" s="175"/>
      <c r="D2063" s="227"/>
    </row>
    <row r="2064" spans="3:4" x14ac:dyDescent="0.2">
      <c r="C2064" s="175"/>
      <c r="D2064" s="227"/>
    </row>
    <row r="2065" spans="3:4" x14ac:dyDescent="0.2">
      <c r="C2065" s="175"/>
      <c r="D2065" s="227"/>
    </row>
    <row r="2066" spans="3:4" x14ac:dyDescent="0.2">
      <c r="C2066" s="175"/>
      <c r="D2066" s="227"/>
    </row>
    <row r="2067" spans="3:4" x14ac:dyDescent="0.2">
      <c r="C2067" s="175"/>
      <c r="D2067" s="227"/>
    </row>
    <row r="2068" spans="3:4" x14ac:dyDescent="0.2">
      <c r="C2068" s="175"/>
      <c r="D2068" s="227"/>
    </row>
    <row r="2069" spans="3:4" x14ac:dyDescent="0.2">
      <c r="C2069" s="175"/>
      <c r="D2069" s="227"/>
    </row>
    <row r="2070" spans="3:4" x14ac:dyDescent="0.2">
      <c r="C2070" s="175"/>
      <c r="D2070" s="227"/>
    </row>
    <row r="2071" spans="3:4" x14ac:dyDescent="0.2">
      <c r="C2071" s="175"/>
      <c r="D2071" s="227"/>
    </row>
    <row r="2072" spans="3:4" x14ac:dyDescent="0.2">
      <c r="C2072" s="175"/>
      <c r="D2072" s="227"/>
    </row>
    <row r="2073" spans="3:4" x14ac:dyDescent="0.2">
      <c r="C2073" s="175"/>
      <c r="D2073" s="227"/>
    </row>
    <row r="2074" spans="3:4" x14ac:dyDescent="0.2">
      <c r="C2074" s="175"/>
      <c r="D2074" s="227"/>
    </row>
    <row r="2075" spans="3:4" x14ac:dyDescent="0.2">
      <c r="C2075" s="175"/>
      <c r="D2075" s="227"/>
    </row>
    <row r="2076" spans="3:4" x14ac:dyDescent="0.2">
      <c r="C2076" s="175"/>
      <c r="D2076" s="227"/>
    </row>
    <row r="2077" spans="3:4" x14ac:dyDescent="0.2">
      <c r="C2077" s="175"/>
      <c r="D2077" s="227"/>
    </row>
    <row r="2078" spans="3:4" x14ac:dyDescent="0.2">
      <c r="C2078" s="175"/>
      <c r="D2078" s="227"/>
    </row>
    <row r="2079" spans="3:4" x14ac:dyDescent="0.2">
      <c r="C2079" s="175"/>
      <c r="D2079" s="227"/>
    </row>
    <row r="2080" spans="3:4" x14ac:dyDescent="0.2">
      <c r="C2080" s="175"/>
      <c r="D2080" s="227"/>
    </row>
    <row r="2081" spans="3:4" x14ac:dyDescent="0.2">
      <c r="C2081" s="175"/>
      <c r="D2081" s="227"/>
    </row>
    <row r="2082" spans="3:4" x14ac:dyDescent="0.2">
      <c r="C2082" s="175"/>
      <c r="D2082" s="227"/>
    </row>
    <row r="2083" spans="3:4" x14ac:dyDescent="0.2">
      <c r="C2083" s="175"/>
      <c r="D2083" s="227"/>
    </row>
    <row r="2084" spans="3:4" x14ac:dyDescent="0.2">
      <c r="C2084" s="175"/>
      <c r="D2084" s="227"/>
    </row>
    <row r="2085" spans="3:4" x14ac:dyDescent="0.2">
      <c r="C2085" s="175"/>
      <c r="D2085" s="227"/>
    </row>
    <row r="2086" spans="3:4" x14ac:dyDescent="0.2">
      <c r="C2086" s="175"/>
      <c r="D2086" s="227"/>
    </row>
    <row r="2087" spans="3:4" x14ac:dyDescent="0.2">
      <c r="C2087" s="175"/>
      <c r="D2087" s="227"/>
    </row>
    <row r="2088" spans="3:4" x14ac:dyDescent="0.2">
      <c r="C2088" s="175"/>
      <c r="D2088" s="227"/>
    </row>
    <row r="2089" spans="3:4" x14ac:dyDescent="0.2">
      <c r="C2089" s="175"/>
      <c r="D2089" s="227"/>
    </row>
    <row r="2090" spans="3:4" x14ac:dyDescent="0.2">
      <c r="C2090" s="175"/>
      <c r="D2090" s="227"/>
    </row>
    <row r="2091" spans="3:4" x14ac:dyDescent="0.2">
      <c r="C2091" s="175"/>
      <c r="D2091" s="227"/>
    </row>
    <row r="2092" spans="3:4" x14ac:dyDescent="0.2">
      <c r="C2092" s="175"/>
      <c r="D2092" s="227"/>
    </row>
    <row r="2093" spans="3:4" x14ac:dyDescent="0.2">
      <c r="C2093" s="175"/>
      <c r="D2093" s="227"/>
    </row>
    <row r="2094" spans="3:4" x14ac:dyDescent="0.2">
      <c r="C2094" s="175"/>
      <c r="D2094" s="227"/>
    </row>
    <row r="2095" spans="3:4" x14ac:dyDescent="0.2">
      <c r="C2095" s="175"/>
      <c r="D2095" s="227"/>
    </row>
    <row r="2096" spans="3:4" x14ac:dyDescent="0.2">
      <c r="C2096" s="175"/>
      <c r="D2096" s="227"/>
    </row>
    <row r="2097" spans="3:4" x14ac:dyDescent="0.2">
      <c r="C2097" s="175"/>
      <c r="D2097" s="227"/>
    </row>
    <row r="2098" spans="3:4" x14ac:dyDescent="0.2">
      <c r="C2098" s="175"/>
      <c r="D2098" s="227"/>
    </row>
    <row r="2099" spans="3:4" x14ac:dyDescent="0.2">
      <c r="C2099" s="175"/>
      <c r="D2099" s="227"/>
    </row>
    <row r="2100" spans="3:4" x14ac:dyDescent="0.2">
      <c r="C2100" s="175"/>
      <c r="D2100" s="227"/>
    </row>
    <row r="2101" spans="3:4" x14ac:dyDescent="0.2">
      <c r="C2101" s="175"/>
      <c r="D2101" s="227"/>
    </row>
    <row r="2102" spans="3:4" x14ac:dyDescent="0.2">
      <c r="C2102" s="175"/>
      <c r="D2102" s="227"/>
    </row>
    <row r="2103" spans="3:4" x14ac:dyDescent="0.2">
      <c r="C2103" s="175"/>
      <c r="D2103" s="227"/>
    </row>
    <row r="2104" spans="3:4" x14ac:dyDescent="0.2">
      <c r="C2104" s="175"/>
      <c r="D2104" s="227"/>
    </row>
    <row r="2105" spans="3:4" x14ac:dyDescent="0.2">
      <c r="C2105" s="175"/>
      <c r="D2105" s="227"/>
    </row>
    <row r="2106" spans="3:4" x14ac:dyDescent="0.2">
      <c r="C2106" s="175"/>
      <c r="D2106" s="227"/>
    </row>
    <row r="2107" spans="3:4" x14ac:dyDescent="0.2">
      <c r="C2107" s="175"/>
      <c r="D2107" s="227"/>
    </row>
    <row r="2108" spans="3:4" x14ac:dyDescent="0.2">
      <c r="C2108" s="175"/>
      <c r="D2108" s="227"/>
    </row>
    <row r="2109" spans="3:4" x14ac:dyDescent="0.2">
      <c r="C2109" s="175"/>
      <c r="D2109" s="227"/>
    </row>
    <row r="2110" spans="3:4" x14ac:dyDescent="0.2">
      <c r="C2110" s="175"/>
      <c r="D2110" s="227"/>
    </row>
    <row r="2111" spans="3:4" x14ac:dyDescent="0.2">
      <c r="C2111" s="175"/>
      <c r="D2111" s="227"/>
    </row>
    <row r="2112" spans="3:4" x14ac:dyDescent="0.2">
      <c r="C2112" s="175"/>
      <c r="D2112" s="227"/>
    </row>
    <row r="2113" spans="3:4" x14ac:dyDescent="0.2">
      <c r="C2113" s="175"/>
      <c r="D2113" s="227"/>
    </row>
    <row r="2114" spans="3:4" x14ac:dyDescent="0.2">
      <c r="C2114" s="175"/>
      <c r="D2114" s="227"/>
    </row>
    <row r="2115" spans="3:4" x14ac:dyDescent="0.2">
      <c r="C2115" s="175"/>
      <c r="D2115" s="227"/>
    </row>
    <row r="2116" spans="3:4" x14ac:dyDescent="0.2">
      <c r="C2116" s="175"/>
      <c r="D2116" s="227"/>
    </row>
    <row r="2117" spans="3:4" x14ac:dyDescent="0.2">
      <c r="C2117" s="175"/>
      <c r="D2117" s="227"/>
    </row>
    <row r="2118" spans="3:4" x14ac:dyDescent="0.2">
      <c r="C2118" s="175"/>
      <c r="D2118" s="227"/>
    </row>
    <row r="2119" spans="3:4" x14ac:dyDescent="0.2">
      <c r="C2119" s="175"/>
      <c r="D2119" s="227"/>
    </row>
    <row r="2120" spans="3:4" x14ac:dyDescent="0.2">
      <c r="C2120" s="175"/>
      <c r="D2120" s="227"/>
    </row>
    <row r="2121" spans="3:4" x14ac:dyDescent="0.2">
      <c r="C2121" s="175"/>
      <c r="D2121" s="227"/>
    </row>
    <row r="2122" spans="3:4" x14ac:dyDescent="0.2">
      <c r="C2122" s="175"/>
      <c r="D2122" s="227"/>
    </row>
    <row r="2123" spans="3:4" x14ac:dyDescent="0.2">
      <c r="C2123" s="175"/>
      <c r="D2123" s="227"/>
    </row>
    <row r="2124" spans="3:4" x14ac:dyDescent="0.2">
      <c r="C2124" s="175"/>
      <c r="D2124" s="227"/>
    </row>
    <row r="2125" spans="3:4" x14ac:dyDescent="0.2">
      <c r="C2125" s="175"/>
      <c r="D2125" s="227"/>
    </row>
    <row r="2126" spans="3:4" x14ac:dyDescent="0.2">
      <c r="C2126" s="175"/>
      <c r="D2126" s="227"/>
    </row>
    <row r="2127" spans="3:4" x14ac:dyDescent="0.2">
      <c r="C2127" s="175"/>
      <c r="D2127" s="227"/>
    </row>
    <row r="2128" spans="3:4" x14ac:dyDescent="0.2">
      <c r="C2128" s="175"/>
      <c r="D2128" s="227"/>
    </row>
    <row r="2129" spans="3:4" x14ac:dyDescent="0.2">
      <c r="C2129" s="175"/>
      <c r="D2129" s="227"/>
    </row>
    <row r="2130" spans="3:4" x14ac:dyDescent="0.2">
      <c r="C2130" s="175"/>
      <c r="D2130" s="227"/>
    </row>
    <row r="2131" spans="3:4" x14ac:dyDescent="0.2">
      <c r="C2131" s="175"/>
      <c r="D2131" s="227"/>
    </row>
    <row r="2132" spans="3:4" x14ac:dyDescent="0.2">
      <c r="C2132" s="175"/>
      <c r="D2132" s="227"/>
    </row>
    <row r="2133" spans="3:4" x14ac:dyDescent="0.2">
      <c r="C2133" s="175"/>
      <c r="D2133" s="227"/>
    </row>
    <row r="2134" spans="3:4" x14ac:dyDescent="0.2">
      <c r="C2134" s="175"/>
      <c r="D2134" s="227"/>
    </row>
    <row r="2135" spans="3:4" x14ac:dyDescent="0.2">
      <c r="C2135" s="175"/>
      <c r="D2135" s="227"/>
    </row>
    <row r="2136" spans="3:4" x14ac:dyDescent="0.2">
      <c r="C2136" s="175"/>
      <c r="D2136" s="227"/>
    </row>
    <row r="2137" spans="3:4" x14ac:dyDescent="0.2">
      <c r="C2137" s="175"/>
      <c r="D2137" s="227"/>
    </row>
    <row r="2138" spans="3:4" x14ac:dyDescent="0.2">
      <c r="C2138" s="175"/>
      <c r="D2138" s="227"/>
    </row>
    <row r="2139" spans="3:4" x14ac:dyDescent="0.2">
      <c r="C2139" s="175"/>
      <c r="D2139" s="227"/>
    </row>
    <row r="2140" spans="3:4" x14ac:dyDescent="0.2">
      <c r="C2140" s="175"/>
      <c r="D2140" s="227"/>
    </row>
    <row r="2141" spans="3:4" x14ac:dyDescent="0.2">
      <c r="C2141" s="175"/>
      <c r="D2141" s="227"/>
    </row>
    <row r="2142" spans="3:4" x14ac:dyDescent="0.2">
      <c r="C2142" s="175"/>
      <c r="D2142" s="227"/>
    </row>
    <row r="2143" spans="3:4" x14ac:dyDescent="0.2">
      <c r="C2143" s="175"/>
      <c r="D2143" s="227"/>
    </row>
    <row r="2144" spans="3:4" x14ac:dyDescent="0.2">
      <c r="C2144" s="175"/>
      <c r="D2144" s="227"/>
    </row>
    <row r="2145" spans="3:4" x14ac:dyDescent="0.2">
      <c r="C2145" s="175"/>
      <c r="D2145" s="227"/>
    </row>
    <row r="2146" spans="3:4" x14ac:dyDescent="0.2">
      <c r="C2146" s="175"/>
      <c r="D2146" s="227"/>
    </row>
    <row r="2147" spans="3:4" x14ac:dyDescent="0.2">
      <c r="C2147" s="175"/>
      <c r="D2147" s="227"/>
    </row>
    <row r="2148" spans="3:4" x14ac:dyDescent="0.2">
      <c r="C2148" s="175"/>
      <c r="D2148" s="227"/>
    </row>
    <row r="2149" spans="3:4" x14ac:dyDescent="0.2">
      <c r="C2149" s="175"/>
      <c r="D2149" s="227"/>
    </row>
    <row r="2150" spans="3:4" x14ac:dyDescent="0.2">
      <c r="C2150" s="175"/>
      <c r="D2150" s="227"/>
    </row>
    <row r="2151" spans="3:4" x14ac:dyDescent="0.2">
      <c r="C2151" s="175"/>
      <c r="D2151" s="227"/>
    </row>
    <row r="2152" spans="3:4" x14ac:dyDescent="0.2">
      <c r="C2152" s="175"/>
      <c r="D2152" s="227"/>
    </row>
    <row r="2153" spans="3:4" x14ac:dyDescent="0.2">
      <c r="C2153" s="175"/>
      <c r="D2153" s="227"/>
    </row>
    <row r="2154" spans="3:4" x14ac:dyDescent="0.2">
      <c r="C2154" s="175"/>
      <c r="D2154" s="227"/>
    </row>
    <row r="2155" spans="3:4" x14ac:dyDescent="0.2">
      <c r="C2155" s="175"/>
      <c r="D2155" s="227"/>
    </row>
    <row r="2156" spans="3:4" x14ac:dyDescent="0.2">
      <c r="C2156" s="175"/>
      <c r="D2156" s="227"/>
    </row>
    <row r="2157" spans="3:4" x14ac:dyDescent="0.2">
      <c r="C2157" s="175"/>
      <c r="D2157" s="227"/>
    </row>
    <row r="2158" spans="3:4" x14ac:dyDescent="0.2">
      <c r="C2158" s="175"/>
      <c r="D2158" s="227"/>
    </row>
    <row r="2159" spans="3:4" x14ac:dyDescent="0.2">
      <c r="C2159" s="175"/>
      <c r="D2159" s="227"/>
    </row>
    <row r="2160" spans="3:4" x14ac:dyDescent="0.2">
      <c r="C2160" s="175"/>
      <c r="D2160" s="227"/>
    </row>
    <row r="2161" spans="3:4" x14ac:dyDescent="0.2">
      <c r="C2161" s="175"/>
      <c r="D2161" s="227"/>
    </row>
    <row r="2162" spans="3:4" x14ac:dyDescent="0.2">
      <c r="C2162" s="175"/>
      <c r="D2162" s="227"/>
    </row>
    <row r="2163" spans="3:4" x14ac:dyDescent="0.2">
      <c r="C2163" s="175"/>
      <c r="D2163" s="227"/>
    </row>
    <row r="2164" spans="3:4" x14ac:dyDescent="0.2">
      <c r="C2164" s="175"/>
      <c r="D2164" s="227"/>
    </row>
    <row r="2165" spans="3:4" x14ac:dyDescent="0.2">
      <c r="C2165" s="175"/>
      <c r="D2165" s="227"/>
    </row>
    <row r="2166" spans="3:4" x14ac:dyDescent="0.2">
      <c r="C2166" s="175"/>
      <c r="D2166" s="227"/>
    </row>
    <row r="2167" spans="3:4" x14ac:dyDescent="0.2">
      <c r="C2167" s="175"/>
      <c r="D2167" s="227"/>
    </row>
    <row r="2168" spans="3:4" x14ac:dyDescent="0.2">
      <c r="C2168" s="175"/>
      <c r="D2168" s="227"/>
    </row>
    <row r="2169" spans="3:4" x14ac:dyDescent="0.2">
      <c r="C2169" s="175"/>
      <c r="D2169" s="227"/>
    </row>
    <row r="2170" spans="3:4" x14ac:dyDescent="0.2">
      <c r="C2170" s="175"/>
      <c r="D2170" s="227"/>
    </row>
    <row r="2171" spans="3:4" x14ac:dyDescent="0.2">
      <c r="C2171" s="175"/>
      <c r="D2171" s="227"/>
    </row>
    <row r="2172" spans="3:4" x14ac:dyDescent="0.2">
      <c r="C2172" s="175"/>
      <c r="D2172" s="227"/>
    </row>
    <row r="2173" spans="3:4" x14ac:dyDescent="0.2">
      <c r="C2173" s="175"/>
      <c r="D2173" s="227"/>
    </row>
    <row r="2174" spans="3:4" x14ac:dyDescent="0.2">
      <c r="C2174" s="175"/>
      <c r="D2174" s="227"/>
    </row>
    <row r="2175" spans="3:4" x14ac:dyDescent="0.2">
      <c r="C2175" s="175"/>
      <c r="D2175" s="227"/>
    </row>
    <row r="2176" spans="3:4" x14ac:dyDescent="0.2">
      <c r="C2176" s="175"/>
      <c r="D2176" s="227"/>
    </row>
    <row r="2177" spans="3:4" x14ac:dyDescent="0.2">
      <c r="C2177" s="175"/>
      <c r="D2177" s="227"/>
    </row>
    <row r="2178" spans="3:4" x14ac:dyDescent="0.2">
      <c r="C2178" s="175"/>
      <c r="D2178" s="227"/>
    </row>
    <row r="2179" spans="3:4" x14ac:dyDescent="0.2">
      <c r="C2179" s="175"/>
      <c r="D2179" s="227"/>
    </row>
    <row r="2180" spans="3:4" x14ac:dyDescent="0.2">
      <c r="C2180" s="175"/>
      <c r="D2180" s="227"/>
    </row>
    <row r="2181" spans="3:4" x14ac:dyDescent="0.2">
      <c r="C2181" s="175"/>
      <c r="D2181" s="227"/>
    </row>
    <row r="2182" spans="3:4" x14ac:dyDescent="0.2">
      <c r="C2182" s="175"/>
      <c r="D2182" s="227"/>
    </row>
    <row r="2183" spans="3:4" x14ac:dyDescent="0.2">
      <c r="C2183" s="175"/>
      <c r="D2183" s="227"/>
    </row>
    <row r="2184" spans="3:4" x14ac:dyDescent="0.2">
      <c r="C2184" s="175"/>
      <c r="D2184" s="227"/>
    </row>
    <row r="2185" spans="3:4" x14ac:dyDescent="0.2">
      <c r="C2185" s="175"/>
      <c r="D2185" s="227"/>
    </row>
    <row r="2186" spans="3:4" x14ac:dyDescent="0.2">
      <c r="C2186" s="175"/>
      <c r="D2186" s="227"/>
    </row>
    <row r="2187" spans="3:4" x14ac:dyDescent="0.2">
      <c r="C2187" s="175"/>
      <c r="D2187" s="227"/>
    </row>
    <row r="2188" spans="3:4" x14ac:dyDescent="0.2">
      <c r="C2188" s="175"/>
      <c r="D2188" s="227"/>
    </row>
    <row r="2189" spans="3:4" x14ac:dyDescent="0.2">
      <c r="C2189" s="175"/>
      <c r="D2189" s="227"/>
    </row>
    <row r="2190" spans="3:4" x14ac:dyDescent="0.2">
      <c r="C2190" s="175"/>
      <c r="D2190" s="227"/>
    </row>
    <row r="2191" spans="3:4" x14ac:dyDescent="0.2">
      <c r="C2191" s="175"/>
      <c r="D2191" s="227"/>
    </row>
    <row r="2192" spans="3:4" x14ac:dyDescent="0.2">
      <c r="C2192" s="175"/>
      <c r="D2192" s="227"/>
    </row>
    <row r="2193" spans="3:4" x14ac:dyDescent="0.2">
      <c r="C2193" s="175"/>
      <c r="D2193" s="227"/>
    </row>
    <row r="2194" spans="3:4" x14ac:dyDescent="0.2">
      <c r="C2194" s="175"/>
      <c r="D2194" s="227"/>
    </row>
    <row r="2195" spans="3:4" x14ac:dyDescent="0.2">
      <c r="C2195" s="175"/>
      <c r="D2195" s="227"/>
    </row>
    <row r="2196" spans="3:4" x14ac:dyDescent="0.2">
      <c r="C2196" s="175"/>
      <c r="D2196" s="227"/>
    </row>
    <row r="2197" spans="3:4" x14ac:dyDescent="0.2">
      <c r="C2197" s="175"/>
      <c r="D2197" s="227"/>
    </row>
    <row r="2198" spans="3:4" x14ac:dyDescent="0.2">
      <c r="C2198" s="175"/>
      <c r="D2198" s="227"/>
    </row>
    <row r="2199" spans="3:4" x14ac:dyDescent="0.2">
      <c r="C2199" s="175"/>
      <c r="D2199" s="227"/>
    </row>
    <row r="2200" spans="3:4" x14ac:dyDescent="0.2">
      <c r="C2200" s="175"/>
      <c r="D2200" s="227"/>
    </row>
    <row r="2201" spans="3:4" x14ac:dyDescent="0.2">
      <c r="C2201" s="175"/>
      <c r="D2201" s="227"/>
    </row>
    <row r="2202" spans="3:4" x14ac:dyDescent="0.2">
      <c r="C2202" s="175"/>
      <c r="D2202" s="227"/>
    </row>
    <row r="2203" spans="3:4" x14ac:dyDescent="0.2">
      <c r="C2203" s="175"/>
      <c r="D2203" s="227"/>
    </row>
    <row r="2204" spans="3:4" x14ac:dyDescent="0.2">
      <c r="C2204" s="175"/>
      <c r="D2204" s="227"/>
    </row>
    <row r="2205" spans="3:4" x14ac:dyDescent="0.2">
      <c r="C2205" s="175"/>
      <c r="D2205" s="227"/>
    </row>
    <row r="2206" spans="3:4" x14ac:dyDescent="0.2">
      <c r="C2206" s="175"/>
      <c r="D2206" s="227"/>
    </row>
    <row r="2207" spans="3:4" x14ac:dyDescent="0.2">
      <c r="C2207" s="175"/>
      <c r="D2207" s="227"/>
    </row>
    <row r="2208" spans="3:4" x14ac:dyDescent="0.2">
      <c r="C2208" s="175"/>
      <c r="D2208" s="227"/>
    </row>
    <row r="2209" spans="3:4" x14ac:dyDescent="0.2">
      <c r="C2209" s="175"/>
      <c r="D2209" s="227"/>
    </row>
    <row r="2210" spans="3:4" x14ac:dyDescent="0.2">
      <c r="C2210" s="175"/>
      <c r="D2210" s="227"/>
    </row>
    <row r="2211" spans="3:4" x14ac:dyDescent="0.2">
      <c r="C2211" s="175"/>
      <c r="D2211" s="227"/>
    </row>
    <row r="2212" spans="3:4" x14ac:dyDescent="0.2">
      <c r="C2212" s="175"/>
      <c r="D2212" s="227"/>
    </row>
    <row r="2213" spans="3:4" x14ac:dyDescent="0.2">
      <c r="C2213" s="175"/>
      <c r="D2213" s="227"/>
    </row>
    <row r="2214" spans="3:4" x14ac:dyDescent="0.2">
      <c r="C2214" s="175"/>
      <c r="D2214" s="227"/>
    </row>
    <row r="2215" spans="3:4" x14ac:dyDescent="0.2">
      <c r="C2215" s="175"/>
      <c r="D2215" s="227"/>
    </row>
    <row r="2216" spans="3:4" x14ac:dyDescent="0.2">
      <c r="C2216" s="175"/>
      <c r="D2216" s="227"/>
    </row>
    <row r="2217" spans="3:4" x14ac:dyDescent="0.2">
      <c r="C2217" s="175"/>
      <c r="D2217" s="227"/>
    </row>
    <row r="2218" spans="3:4" x14ac:dyDescent="0.2">
      <c r="C2218" s="175"/>
      <c r="D2218" s="227"/>
    </row>
    <row r="2219" spans="3:4" x14ac:dyDescent="0.2">
      <c r="C2219" s="175"/>
      <c r="D2219" s="227"/>
    </row>
    <row r="2220" spans="3:4" x14ac:dyDescent="0.2">
      <c r="C2220" s="175"/>
      <c r="D2220" s="227"/>
    </row>
    <row r="2221" spans="3:4" x14ac:dyDescent="0.2">
      <c r="C2221" s="175"/>
      <c r="D2221" s="227"/>
    </row>
    <row r="2222" spans="3:4" x14ac:dyDescent="0.2">
      <c r="C2222" s="175"/>
      <c r="D2222" s="227"/>
    </row>
    <row r="2223" spans="3:4" x14ac:dyDescent="0.2">
      <c r="C2223" s="175"/>
      <c r="D2223" s="227"/>
    </row>
    <row r="2224" spans="3:4" x14ac:dyDescent="0.2">
      <c r="C2224" s="175"/>
      <c r="D2224" s="227"/>
    </row>
    <row r="2225" spans="3:4" x14ac:dyDescent="0.2">
      <c r="C2225" s="175"/>
      <c r="D2225" s="227"/>
    </row>
    <row r="2226" spans="3:4" x14ac:dyDescent="0.2">
      <c r="C2226" s="175"/>
      <c r="D2226" s="227"/>
    </row>
    <row r="2227" spans="3:4" x14ac:dyDescent="0.2">
      <c r="C2227" s="175"/>
      <c r="D2227" s="227"/>
    </row>
    <row r="2228" spans="3:4" x14ac:dyDescent="0.2">
      <c r="C2228" s="175"/>
      <c r="D2228" s="227"/>
    </row>
    <row r="2229" spans="3:4" x14ac:dyDescent="0.2">
      <c r="C2229" s="175"/>
      <c r="D2229" s="227"/>
    </row>
    <row r="2230" spans="3:4" x14ac:dyDescent="0.2">
      <c r="C2230" s="175"/>
      <c r="D2230" s="227"/>
    </row>
    <row r="2231" spans="3:4" x14ac:dyDescent="0.2">
      <c r="C2231" s="175"/>
      <c r="D2231" s="227"/>
    </row>
    <row r="2232" spans="3:4" x14ac:dyDescent="0.2">
      <c r="C2232" s="175"/>
      <c r="D2232" s="227"/>
    </row>
    <row r="2233" spans="3:4" x14ac:dyDescent="0.2">
      <c r="C2233" s="175"/>
      <c r="D2233" s="227"/>
    </row>
    <row r="2234" spans="3:4" x14ac:dyDescent="0.2">
      <c r="C2234" s="175"/>
      <c r="D2234" s="227"/>
    </row>
    <row r="2235" spans="3:4" x14ac:dyDescent="0.2">
      <c r="C2235" s="175"/>
      <c r="D2235" s="227"/>
    </row>
    <row r="2236" spans="3:4" x14ac:dyDescent="0.2">
      <c r="C2236" s="175"/>
      <c r="D2236" s="227"/>
    </row>
    <row r="2237" spans="3:4" x14ac:dyDescent="0.2">
      <c r="C2237" s="175"/>
      <c r="D2237" s="227"/>
    </row>
    <row r="2238" spans="3:4" x14ac:dyDescent="0.2">
      <c r="C2238" s="175"/>
      <c r="D2238" s="227"/>
    </row>
    <row r="2239" spans="3:4" x14ac:dyDescent="0.2">
      <c r="C2239" s="175"/>
      <c r="D2239" s="227"/>
    </row>
    <row r="2240" spans="3:4" x14ac:dyDescent="0.2">
      <c r="C2240" s="175"/>
      <c r="D2240" s="227"/>
    </row>
    <row r="2241" spans="3:4" x14ac:dyDescent="0.2">
      <c r="C2241" s="175"/>
      <c r="D2241" s="227"/>
    </row>
    <row r="2242" spans="3:4" x14ac:dyDescent="0.2">
      <c r="C2242" s="175"/>
      <c r="D2242" s="227"/>
    </row>
    <row r="2243" spans="3:4" x14ac:dyDescent="0.2">
      <c r="C2243" s="175"/>
      <c r="D2243" s="227"/>
    </row>
    <row r="2244" spans="3:4" x14ac:dyDescent="0.2">
      <c r="C2244" s="175"/>
      <c r="D2244" s="227"/>
    </row>
    <row r="2245" spans="3:4" x14ac:dyDescent="0.2">
      <c r="C2245" s="175"/>
      <c r="D2245" s="227"/>
    </row>
    <row r="2246" spans="3:4" x14ac:dyDescent="0.2">
      <c r="C2246" s="175"/>
      <c r="D2246" s="227"/>
    </row>
    <row r="2247" spans="3:4" x14ac:dyDescent="0.2">
      <c r="C2247" s="175"/>
      <c r="D2247" s="227"/>
    </row>
    <row r="2248" spans="3:4" x14ac:dyDescent="0.2">
      <c r="C2248" s="175"/>
      <c r="D2248" s="227"/>
    </row>
    <row r="2249" spans="3:4" x14ac:dyDescent="0.2">
      <c r="C2249" s="175"/>
      <c r="D2249" s="227"/>
    </row>
    <row r="2250" spans="3:4" x14ac:dyDescent="0.2">
      <c r="C2250" s="175"/>
      <c r="D2250" s="227"/>
    </row>
    <row r="2251" spans="3:4" x14ac:dyDescent="0.2">
      <c r="C2251" s="175"/>
      <c r="D2251" s="227"/>
    </row>
    <row r="2252" spans="3:4" x14ac:dyDescent="0.2">
      <c r="C2252" s="175"/>
      <c r="D2252" s="227"/>
    </row>
    <row r="2253" spans="3:4" x14ac:dyDescent="0.2">
      <c r="C2253" s="175"/>
      <c r="D2253" s="227"/>
    </row>
    <row r="2254" spans="3:4" x14ac:dyDescent="0.2">
      <c r="C2254" s="175"/>
      <c r="D2254" s="227"/>
    </row>
    <row r="2255" spans="3:4" x14ac:dyDescent="0.2">
      <c r="C2255" s="175"/>
      <c r="D2255" s="227"/>
    </row>
    <row r="2256" spans="3:4" x14ac:dyDescent="0.2">
      <c r="C2256" s="175"/>
      <c r="D2256" s="227"/>
    </row>
    <row r="2257" spans="3:4" x14ac:dyDescent="0.2">
      <c r="C2257" s="175"/>
      <c r="D2257" s="227"/>
    </row>
    <row r="2258" spans="3:4" x14ac:dyDescent="0.2">
      <c r="C2258" s="175"/>
      <c r="D2258" s="227"/>
    </row>
    <row r="2259" spans="3:4" x14ac:dyDescent="0.2">
      <c r="C2259" s="175"/>
      <c r="D2259" s="227"/>
    </row>
    <row r="2260" spans="3:4" x14ac:dyDescent="0.2">
      <c r="C2260" s="175"/>
      <c r="D2260" s="227"/>
    </row>
    <row r="2261" spans="3:4" x14ac:dyDescent="0.2">
      <c r="C2261" s="175"/>
      <c r="D2261" s="227"/>
    </row>
    <row r="2262" spans="3:4" x14ac:dyDescent="0.2">
      <c r="C2262" s="175"/>
      <c r="D2262" s="227"/>
    </row>
    <row r="2263" spans="3:4" x14ac:dyDescent="0.2">
      <c r="C2263" s="175"/>
      <c r="D2263" s="227"/>
    </row>
    <row r="2264" spans="3:4" x14ac:dyDescent="0.2">
      <c r="C2264" s="175"/>
      <c r="D2264" s="227"/>
    </row>
    <row r="2265" spans="3:4" x14ac:dyDescent="0.2">
      <c r="C2265" s="175"/>
      <c r="D2265" s="227"/>
    </row>
    <row r="2266" spans="3:4" x14ac:dyDescent="0.2">
      <c r="C2266" s="175"/>
      <c r="D2266" s="227"/>
    </row>
    <row r="2267" spans="3:4" x14ac:dyDescent="0.2">
      <c r="C2267" s="175"/>
      <c r="D2267" s="227"/>
    </row>
    <row r="2268" spans="3:4" x14ac:dyDescent="0.2">
      <c r="C2268" s="175"/>
      <c r="D2268" s="227"/>
    </row>
    <row r="2269" spans="3:4" x14ac:dyDescent="0.2">
      <c r="C2269" s="175"/>
      <c r="D2269" s="227"/>
    </row>
    <row r="2270" spans="3:4" x14ac:dyDescent="0.2">
      <c r="C2270" s="175"/>
      <c r="D2270" s="227"/>
    </row>
    <row r="2271" spans="3:4" x14ac:dyDescent="0.2">
      <c r="C2271" s="175"/>
      <c r="D2271" s="227"/>
    </row>
    <row r="2272" spans="3:4" x14ac:dyDescent="0.2">
      <c r="C2272" s="175"/>
      <c r="D2272" s="227"/>
    </row>
    <row r="2273" spans="3:4" x14ac:dyDescent="0.2">
      <c r="C2273" s="175"/>
      <c r="D2273" s="227"/>
    </row>
    <row r="2274" spans="3:4" x14ac:dyDescent="0.2">
      <c r="C2274" s="175"/>
      <c r="D2274" s="227"/>
    </row>
    <row r="2275" spans="3:4" x14ac:dyDescent="0.2">
      <c r="C2275" s="175"/>
      <c r="D2275" s="227"/>
    </row>
    <row r="2276" spans="3:4" x14ac:dyDescent="0.2">
      <c r="C2276" s="175"/>
      <c r="D2276" s="227"/>
    </row>
    <row r="2277" spans="3:4" x14ac:dyDescent="0.2">
      <c r="C2277" s="175"/>
      <c r="D2277" s="227"/>
    </row>
    <row r="2278" spans="3:4" x14ac:dyDescent="0.2">
      <c r="C2278" s="175"/>
      <c r="D2278" s="227"/>
    </row>
    <row r="2279" spans="3:4" x14ac:dyDescent="0.2">
      <c r="C2279" s="175"/>
      <c r="D2279" s="227"/>
    </row>
    <row r="2280" spans="3:4" x14ac:dyDescent="0.2">
      <c r="C2280" s="175"/>
      <c r="D2280" s="227"/>
    </row>
    <row r="2281" spans="3:4" x14ac:dyDescent="0.2">
      <c r="C2281" s="175"/>
      <c r="D2281" s="227"/>
    </row>
    <row r="2282" spans="3:4" x14ac:dyDescent="0.2">
      <c r="C2282" s="175"/>
      <c r="D2282" s="227"/>
    </row>
    <row r="2283" spans="3:4" x14ac:dyDescent="0.2">
      <c r="C2283" s="175"/>
      <c r="D2283" s="227"/>
    </row>
    <row r="2284" spans="3:4" x14ac:dyDescent="0.2">
      <c r="C2284" s="175"/>
      <c r="D2284" s="227"/>
    </row>
    <row r="2285" spans="3:4" x14ac:dyDescent="0.2">
      <c r="C2285" s="175"/>
      <c r="D2285" s="227"/>
    </row>
    <row r="2286" spans="3:4" x14ac:dyDescent="0.2">
      <c r="C2286" s="175"/>
      <c r="D2286" s="227"/>
    </row>
    <row r="2287" spans="3:4" x14ac:dyDescent="0.2">
      <c r="C2287" s="175"/>
      <c r="D2287" s="227"/>
    </row>
    <row r="2288" spans="3:4" x14ac:dyDescent="0.2">
      <c r="C2288" s="175"/>
      <c r="D2288" s="227"/>
    </row>
    <row r="2289" spans="3:4" x14ac:dyDescent="0.2">
      <c r="C2289" s="175"/>
      <c r="D2289" s="227"/>
    </row>
    <row r="2290" spans="3:4" x14ac:dyDescent="0.2">
      <c r="C2290" s="175"/>
      <c r="D2290" s="227"/>
    </row>
    <row r="2291" spans="3:4" x14ac:dyDescent="0.2">
      <c r="C2291" s="175"/>
      <c r="D2291" s="227"/>
    </row>
    <row r="2292" spans="3:4" x14ac:dyDescent="0.2">
      <c r="C2292" s="175"/>
      <c r="D2292" s="227"/>
    </row>
    <row r="2293" spans="3:4" x14ac:dyDescent="0.2">
      <c r="C2293" s="175"/>
      <c r="D2293" s="227"/>
    </row>
    <row r="2294" spans="3:4" x14ac:dyDescent="0.2">
      <c r="C2294" s="175"/>
      <c r="D2294" s="227"/>
    </row>
    <row r="2295" spans="3:4" x14ac:dyDescent="0.2">
      <c r="C2295" s="175"/>
      <c r="D2295" s="227"/>
    </row>
    <row r="2296" spans="3:4" x14ac:dyDescent="0.2">
      <c r="C2296" s="175"/>
      <c r="D2296" s="227"/>
    </row>
    <row r="2297" spans="3:4" x14ac:dyDescent="0.2">
      <c r="C2297" s="175"/>
      <c r="D2297" s="227"/>
    </row>
    <row r="2298" spans="3:4" x14ac:dyDescent="0.2">
      <c r="C2298" s="175"/>
      <c r="D2298" s="227"/>
    </row>
    <row r="2299" spans="3:4" x14ac:dyDescent="0.2">
      <c r="C2299" s="175"/>
      <c r="D2299" s="227"/>
    </row>
    <row r="2300" spans="3:4" x14ac:dyDescent="0.2">
      <c r="C2300" s="175"/>
      <c r="D2300" s="227"/>
    </row>
    <row r="2301" spans="3:4" x14ac:dyDescent="0.2">
      <c r="C2301" s="175"/>
      <c r="D2301" s="227"/>
    </row>
    <row r="2302" spans="3:4" x14ac:dyDescent="0.2">
      <c r="C2302" s="175"/>
      <c r="D2302" s="227"/>
    </row>
    <row r="2303" spans="3:4" x14ac:dyDescent="0.2">
      <c r="C2303" s="175"/>
      <c r="D2303" s="227"/>
    </row>
    <row r="2304" spans="3:4" x14ac:dyDescent="0.2">
      <c r="C2304" s="175"/>
      <c r="D2304" s="227"/>
    </row>
    <row r="2305" spans="3:4" x14ac:dyDescent="0.2">
      <c r="C2305" s="175"/>
      <c r="D2305" s="227"/>
    </row>
    <row r="2306" spans="3:4" x14ac:dyDescent="0.2">
      <c r="C2306" s="175"/>
      <c r="D2306" s="227"/>
    </row>
    <row r="2307" spans="3:4" x14ac:dyDescent="0.2">
      <c r="C2307" s="175"/>
      <c r="D2307" s="227"/>
    </row>
    <row r="2308" spans="3:4" x14ac:dyDescent="0.2">
      <c r="C2308" s="175"/>
      <c r="D2308" s="227"/>
    </row>
    <row r="2309" spans="3:4" x14ac:dyDescent="0.2">
      <c r="C2309" s="175"/>
      <c r="D2309" s="227"/>
    </row>
    <row r="2310" spans="3:4" x14ac:dyDescent="0.2">
      <c r="C2310" s="175"/>
      <c r="D2310" s="227"/>
    </row>
    <row r="2311" spans="3:4" x14ac:dyDescent="0.2">
      <c r="C2311" s="175"/>
      <c r="D2311" s="227"/>
    </row>
    <row r="2312" spans="3:4" x14ac:dyDescent="0.2">
      <c r="C2312" s="175"/>
      <c r="D2312" s="227"/>
    </row>
    <row r="2313" spans="3:4" x14ac:dyDescent="0.2">
      <c r="C2313" s="175"/>
      <c r="D2313" s="227"/>
    </row>
    <row r="2314" spans="3:4" x14ac:dyDescent="0.2">
      <c r="C2314" s="175"/>
      <c r="D2314" s="227"/>
    </row>
    <row r="2315" spans="3:4" x14ac:dyDescent="0.2">
      <c r="C2315" s="175"/>
      <c r="D2315" s="227"/>
    </row>
    <row r="2316" spans="3:4" x14ac:dyDescent="0.2">
      <c r="C2316" s="175"/>
      <c r="D2316" s="227"/>
    </row>
    <row r="2317" spans="3:4" x14ac:dyDescent="0.2">
      <c r="C2317" s="175"/>
      <c r="D2317" s="227"/>
    </row>
    <row r="2318" spans="3:4" x14ac:dyDescent="0.2">
      <c r="C2318" s="175"/>
      <c r="D2318" s="227"/>
    </row>
    <row r="2319" spans="3:4" x14ac:dyDescent="0.2">
      <c r="C2319" s="175"/>
      <c r="D2319" s="227"/>
    </row>
    <row r="2320" spans="3:4" x14ac:dyDescent="0.2">
      <c r="C2320" s="175"/>
      <c r="D2320" s="227"/>
    </row>
    <row r="2321" spans="3:4" x14ac:dyDescent="0.2">
      <c r="C2321" s="175"/>
      <c r="D2321" s="227"/>
    </row>
    <row r="2322" spans="3:4" x14ac:dyDescent="0.2">
      <c r="C2322" s="175"/>
      <c r="D2322" s="227"/>
    </row>
    <row r="2323" spans="3:4" x14ac:dyDescent="0.2">
      <c r="C2323" s="175"/>
      <c r="D2323" s="227"/>
    </row>
    <row r="2324" spans="3:4" x14ac:dyDescent="0.2">
      <c r="C2324" s="175"/>
      <c r="D2324" s="227"/>
    </row>
    <row r="2325" spans="3:4" x14ac:dyDescent="0.2">
      <c r="C2325" s="175"/>
      <c r="D2325" s="227"/>
    </row>
    <row r="2326" spans="3:4" x14ac:dyDescent="0.2">
      <c r="C2326" s="175"/>
      <c r="D2326" s="227"/>
    </row>
    <row r="2327" spans="3:4" x14ac:dyDescent="0.2">
      <c r="C2327" s="175"/>
      <c r="D2327" s="227"/>
    </row>
    <row r="2328" spans="3:4" x14ac:dyDescent="0.2">
      <c r="C2328" s="175"/>
      <c r="D2328" s="227"/>
    </row>
    <row r="2329" spans="3:4" x14ac:dyDescent="0.2">
      <c r="C2329" s="175"/>
      <c r="D2329" s="227"/>
    </row>
    <row r="2330" spans="3:4" x14ac:dyDescent="0.2">
      <c r="C2330" s="175"/>
      <c r="D2330" s="227"/>
    </row>
    <row r="2331" spans="3:4" x14ac:dyDescent="0.2">
      <c r="C2331" s="175"/>
      <c r="D2331" s="227"/>
    </row>
    <row r="2332" spans="3:4" x14ac:dyDescent="0.2">
      <c r="C2332" s="175"/>
      <c r="D2332" s="227"/>
    </row>
    <row r="2333" spans="3:4" x14ac:dyDescent="0.2">
      <c r="C2333" s="175"/>
      <c r="D2333" s="227"/>
    </row>
    <row r="2334" spans="3:4" x14ac:dyDescent="0.2">
      <c r="C2334" s="175"/>
      <c r="D2334" s="227"/>
    </row>
    <row r="2335" spans="3:4" x14ac:dyDescent="0.2">
      <c r="C2335" s="175"/>
      <c r="D2335" s="227"/>
    </row>
    <row r="2336" spans="3:4" x14ac:dyDescent="0.2">
      <c r="C2336" s="175"/>
      <c r="D2336" s="227"/>
    </row>
    <row r="2337" spans="3:4" x14ac:dyDescent="0.2">
      <c r="C2337" s="175"/>
      <c r="D2337" s="227"/>
    </row>
    <row r="2338" spans="3:4" x14ac:dyDescent="0.2">
      <c r="C2338" s="175"/>
      <c r="D2338" s="227"/>
    </row>
    <row r="2339" spans="3:4" x14ac:dyDescent="0.2">
      <c r="C2339" s="175"/>
      <c r="D2339" s="227"/>
    </row>
    <row r="2340" spans="3:4" x14ac:dyDescent="0.2">
      <c r="C2340" s="175"/>
      <c r="D2340" s="227"/>
    </row>
    <row r="2341" spans="3:4" x14ac:dyDescent="0.2">
      <c r="C2341" s="175"/>
      <c r="D2341" s="227"/>
    </row>
    <row r="2342" spans="3:4" x14ac:dyDescent="0.2">
      <c r="C2342" s="175"/>
      <c r="D2342" s="227"/>
    </row>
    <row r="2343" spans="3:4" x14ac:dyDescent="0.2">
      <c r="C2343" s="175"/>
      <c r="D2343" s="227"/>
    </row>
    <row r="2344" spans="3:4" x14ac:dyDescent="0.2">
      <c r="C2344" s="175"/>
      <c r="D2344" s="227"/>
    </row>
    <row r="2345" spans="3:4" x14ac:dyDescent="0.2">
      <c r="C2345" s="175"/>
      <c r="D2345" s="227"/>
    </row>
    <row r="2346" spans="3:4" x14ac:dyDescent="0.2">
      <c r="C2346" s="175"/>
      <c r="D2346" s="227"/>
    </row>
    <row r="2347" spans="3:4" x14ac:dyDescent="0.2">
      <c r="C2347" s="175"/>
      <c r="D2347" s="227"/>
    </row>
    <row r="2348" spans="3:4" x14ac:dyDescent="0.2">
      <c r="C2348" s="175"/>
      <c r="D2348" s="227"/>
    </row>
    <row r="2349" spans="3:4" x14ac:dyDescent="0.2">
      <c r="C2349" s="175"/>
      <c r="D2349" s="227"/>
    </row>
    <row r="2350" spans="3:4" x14ac:dyDescent="0.2">
      <c r="C2350" s="175"/>
      <c r="D2350" s="227"/>
    </row>
    <row r="2351" spans="3:4" x14ac:dyDescent="0.2">
      <c r="C2351" s="175"/>
      <c r="D2351" s="227"/>
    </row>
    <row r="2352" spans="3:4" x14ac:dyDescent="0.2">
      <c r="C2352" s="175"/>
      <c r="D2352" s="227"/>
    </row>
    <row r="2353" spans="3:4" x14ac:dyDescent="0.2">
      <c r="C2353" s="175"/>
      <c r="D2353" s="227"/>
    </row>
    <row r="2354" spans="3:4" x14ac:dyDescent="0.2">
      <c r="C2354" s="175"/>
      <c r="D2354" s="227"/>
    </row>
    <row r="2355" spans="3:4" x14ac:dyDescent="0.2">
      <c r="C2355" s="175"/>
      <c r="D2355" s="227"/>
    </row>
    <row r="2356" spans="3:4" x14ac:dyDescent="0.2">
      <c r="C2356" s="175"/>
      <c r="D2356" s="227"/>
    </row>
    <row r="2357" spans="3:4" x14ac:dyDescent="0.2">
      <c r="C2357" s="175"/>
      <c r="D2357" s="227"/>
    </row>
    <row r="2358" spans="3:4" x14ac:dyDescent="0.2">
      <c r="C2358" s="175"/>
      <c r="D2358" s="227"/>
    </row>
    <row r="2359" spans="3:4" x14ac:dyDescent="0.2">
      <c r="C2359" s="175"/>
      <c r="D2359" s="227"/>
    </row>
    <row r="2360" spans="3:4" x14ac:dyDescent="0.2">
      <c r="C2360" s="175"/>
      <c r="D2360" s="227"/>
    </row>
    <row r="2361" spans="3:4" x14ac:dyDescent="0.2">
      <c r="C2361" s="175"/>
      <c r="D2361" s="227"/>
    </row>
    <row r="2362" spans="3:4" x14ac:dyDescent="0.2">
      <c r="C2362" s="175"/>
      <c r="D2362" s="227"/>
    </row>
    <row r="2363" spans="3:4" x14ac:dyDescent="0.2">
      <c r="C2363" s="175"/>
      <c r="D2363" s="227"/>
    </row>
    <row r="2364" spans="3:4" x14ac:dyDescent="0.2">
      <c r="C2364" s="175"/>
      <c r="D2364" s="227"/>
    </row>
    <row r="2365" spans="3:4" x14ac:dyDescent="0.2">
      <c r="C2365" s="175"/>
      <c r="D2365" s="227"/>
    </row>
    <row r="2366" spans="3:4" x14ac:dyDescent="0.2">
      <c r="C2366" s="175"/>
      <c r="D2366" s="227"/>
    </row>
    <row r="2367" spans="3:4" x14ac:dyDescent="0.2">
      <c r="C2367" s="175"/>
      <c r="D2367" s="227"/>
    </row>
    <row r="2368" spans="3:4" x14ac:dyDescent="0.2">
      <c r="C2368" s="175"/>
      <c r="D2368" s="227"/>
    </row>
    <row r="2369" spans="3:4" x14ac:dyDescent="0.2">
      <c r="C2369" s="175"/>
      <c r="D2369" s="227"/>
    </row>
    <row r="2370" spans="3:4" x14ac:dyDescent="0.2">
      <c r="C2370" s="175"/>
      <c r="D2370" s="227"/>
    </row>
    <row r="2371" spans="3:4" x14ac:dyDescent="0.2">
      <c r="C2371" s="175"/>
      <c r="D2371" s="227"/>
    </row>
    <row r="2372" spans="3:4" x14ac:dyDescent="0.2">
      <c r="C2372" s="175"/>
      <c r="D2372" s="227"/>
    </row>
    <row r="2373" spans="3:4" x14ac:dyDescent="0.2">
      <c r="C2373" s="175"/>
      <c r="D2373" s="227"/>
    </row>
    <row r="2374" spans="3:4" x14ac:dyDescent="0.2">
      <c r="C2374" s="175"/>
      <c r="D2374" s="227"/>
    </row>
    <row r="2375" spans="3:4" x14ac:dyDescent="0.2">
      <c r="C2375" s="175"/>
      <c r="D2375" s="227"/>
    </row>
    <row r="2376" spans="3:4" x14ac:dyDescent="0.2">
      <c r="C2376" s="175"/>
      <c r="D2376" s="227"/>
    </row>
    <row r="2377" spans="3:4" x14ac:dyDescent="0.2">
      <c r="C2377" s="175"/>
      <c r="D2377" s="227"/>
    </row>
    <row r="2378" spans="3:4" x14ac:dyDescent="0.2">
      <c r="C2378" s="175"/>
      <c r="D2378" s="227"/>
    </row>
    <row r="2379" spans="3:4" x14ac:dyDescent="0.2">
      <c r="C2379" s="175"/>
      <c r="D2379" s="227"/>
    </row>
    <row r="2380" spans="3:4" x14ac:dyDescent="0.2">
      <c r="C2380" s="175"/>
      <c r="D2380" s="227"/>
    </row>
    <row r="2381" spans="3:4" x14ac:dyDescent="0.2">
      <c r="C2381" s="175"/>
      <c r="D2381" s="227"/>
    </row>
    <row r="2382" spans="3:4" x14ac:dyDescent="0.2">
      <c r="C2382" s="175"/>
      <c r="D2382" s="227"/>
    </row>
    <row r="2383" spans="3:4" x14ac:dyDescent="0.2">
      <c r="C2383" s="175"/>
      <c r="D2383" s="227"/>
    </row>
    <row r="2384" spans="3:4" x14ac:dyDescent="0.2">
      <c r="C2384" s="175"/>
      <c r="D2384" s="227"/>
    </row>
    <row r="2385" spans="3:4" x14ac:dyDescent="0.2">
      <c r="C2385" s="175"/>
      <c r="D2385" s="227"/>
    </row>
    <row r="2386" spans="3:4" x14ac:dyDescent="0.2">
      <c r="C2386" s="175"/>
      <c r="D2386" s="227"/>
    </row>
    <row r="2387" spans="3:4" x14ac:dyDescent="0.2">
      <c r="C2387" s="175"/>
      <c r="D2387" s="227"/>
    </row>
    <row r="2388" spans="3:4" x14ac:dyDescent="0.2">
      <c r="C2388" s="175"/>
      <c r="D2388" s="227"/>
    </row>
    <row r="2389" spans="3:4" x14ac:dyDescent="0.2">
      <c r="C2389" s="175"/>
      <c r="D2389" s="227"/>
    </row>
    <row r="2390" spans="3:4" x14ac:dyDescent="0.2">
      <c r="C2390" s="175"/>
      <c r="D2390" s="227"/>
    </row>
    <row r="2391" spans="3:4" x14ac:dyDescent="0.2">
      <c r="C2391" s="175"/>
      <c r="D2391" s="227"/>
    </row>
    <row r="2392" spans="3:4" x14ac:dyDescent="0.2">
      <c r="C2392" s="175"/>
      <c r="D2392" s="227"/>
    </row>
    <row r="2393" spans="3:4" x14ac:dyDescent="0.2">
      <c r="C2393" s="175"/>
      <c r="D2393" s="227"/>
    </row>
    <row r="2394" spans="3:4" x14ac:dyDescent="0.2">
      <c r="C2394" s="175"/>
      <c r="D2394" s="227"/>
    </row>
    <row r="2395" spans="3:4" x14ac:dyDescent="0.2">
      <c r="C2395" s="175"/>
      <c r="D2395" s="227"/>
    </row>
    <row r="2396" spans="3:4" x14ac:dyDescent="0.2">
      <c r="C2396" s="175"/>
      <c r="D2396" s="227"/>
    </row>
    <row r="2397" spans="3:4" x14ac:dyDescent="0.2">
      <c r="C2397" s="175"/>
      <c r="D2397" s="227"/>
    </row>
    <row r="2398" spans="3:4" x14ac:dyDescent="0.2">
      <c r="C2398" s="175"/>
      <c r="D2398" s="227"/>
    </row>
    <row r="2399" spans="3:4" x14ac:dyDescent="0.2">
      <c r="C2399" s="175"/>
      <c r="D2399" s="227"/>
    </row>
    <row r="2400" spans="3:4" x14ac:dyDescent="0.2">
      <c r="C2400" s="175"/>
      <c r="D2400" s="227"/>
    </row>
    <row r="2401" spans="3:4" x14ac:dyDescent="0.2">
      <c r="C2401" s="175"/>
      <c r="D2401" s="227"/>
    </row>
    <row r="2402" spans="3:4" x14ac:dyDescent="0.2">
      <c r="C2402" s="175"/>
      <c r="D2402" s="227"/>
    </row>
    <row r="2403" spans="3:4" x14ac:dyDescent="0.2">
      <c r="C2403" s="175"/>
      <c r="D2403" s="227"/>
    </row>
    <row r="2404" spans="3:4" x14ac:dyDescent="0.2">
      <c r="C2404" s="175"/>
      <c r="D2404" s="227"/>
    </row>
    <row r="2405" spans="3:4" x14ac:dyDescent="0.2">
      <c r="C2405" s="175"/>
      <c r="D2405" s="227"/>
    </row>
    <row r="2406" spans="3:4" x14ac:dyDescent="0.2">
      <c r="C2406" s="175"/>
      <c r="D2406" s="227"/>
    </row>
    <row r="2407" spans="3:4" x14ac:dyDescent="0.2">
      <c r="C2407" s="175"/>
      <c r="D2407" s="227"/>
    </row>
    <row r="2408" spans="3:4" x14ac:dyDescent="0.2">
      <c r="C2408" s="175"/>
      <c r="D2408" s="227"/>
    </row>
    <row r="2409" spans="3:4" x14ac:dyDescent="0.2">
      <c r="C2409" s="175"/>
      <c r="D2409" s="227"/>
    </row>
    <row r="2410" spans="3:4" x14ac:dyDescent="0.2">
      <c r="C2410" s="175"/>
      <c r="D2410" s="227"/>
    </row>
    <row r="2411" spans="3:4" x14ac:dyDescent="0.2">
      <c r="C2411" s="175"/>
      <c r="D2411" s="227"/>
    </row>
    <row r="2412" spans="3:4" x14ac:dyDescent="0.2">
      <c r="C2412" s="175"/>
      <c r="D2412" s="227"/>
    </row>
    <row r="2413" spans="3:4" x14ac:dyDescent="0.2">
      <c r="C2413" s="175"/>
      <c r="D2413" s="227"/>
    </row>
    <row r="2414" spans="3:4" x14ac:dyDescent="0.2">
      <c r="C2414" s="175"/>
      <c r="D2414" s="227"/>
    </row>
    <row r="2415" spans="3:4" x14ac:dyDescent="0.2">
      <c r="C2415" s="175"/>
      <c r="D2415" s="227"/>
    </row>
    <row r="2416" spans="3:4" x14ac:dyDescent="0.2">
      <c r="C2416" s="175"/>
      <c r="D2416" s="227"/>
    </row>
    <row r="2417" spans="3:4" x14ac:dyDescent="0.2">
      <c r="C2417" s="175"/>
      <c r="D2417" s="227"/>
    </row>
    <row r="2418" spans="3:4" x14ac:dyDescent="0.2">
      <c r="C2418" s="175"/>
      <c r="D2418" s="227"/>
    </row>
    <row r="2419" spans="3:4" x14ac:dyDescent="0.2">
      <c r="C2419" s="175"/>
      <c r="D2419" s="227"/>
    </row>
    <row r="2420" spans="3:4" x14ac:dyDescent="0.2">
      <c r="C2420" s="175"/>
      <c r="D2420" s="227"/>
    </row>
    <row r="2421" spans="3:4" x14ac:dyDescent="0.2">
      <c r="C2421" s="175"/>
      <c r="D2421" s="227"/>
    </row>
    <row r="2422" spans="3:4" x14ac:dyDescent="0.2">
      <c r="C2422" s="175"/>
      <c r="D2422" s="227"/>
    </row>
    <row r="2423" spans="3:4" x14ac:dyDescent="0.2">
      <c r="C2423" s="175"/>
      <c r="D2423" s="227"/>
    </row>
    <row r="2424" spans="3:4" x14ac:dyDescent="0.2">
      <c r="C2424" s="175"/>
      <c r="D2424" s="227"/>
    </row>
    <row r="2425" spans="3:4" x14ac:dyDescent="0.2">
      <c r="C2425" s="175"/>
      <c r="D2425" s="227"/>
    </row>
    <row r="2426" spans="3:4" x14ac:dyDescent="0.2">
      <c r="C2426" s="175"/>
      <c r="D2426" s="227"/>
    </row>
    <row r="2427" spans="3:4" x14ac:dyDescent="0.2">
      <c r="C2427" s="175"/>
      <c r="D2427" s="227"/>
    </row>
    <row r="2428" spans="3:4" x14ac:dyDescent="0.2">
      <c r="C2428" s="175"/>
      <c r="D2428" s="227"/>
    </row>
    <row r="2429" spans="3:4" x14ac:dyDescent="0.2">
      <c r="C2429" s="175"/>
      <c r="D2429" s="227"/>
    </row>
    <row r="2430" spans="3:4" x14ac:dyDescent="0.2">
      <c r="C2430" s="175"/>
      <c r="D2430" s="227"/>
    </row>
    <row r="2431" spans="3:4" x14ac:dyDescent="0.2">
      <c r="C2431" s="175"/>
      <c r="D2431" s="227"/>
    </row>
    <row r="2432" spans="3:4" x14ac:dyDescent="0.2">
      <c r="C2432" s="175"/>
      <c r="D2432" s="227"/>
    </row>
    <row r="2433" spans="3:4" x14ac:dyDescent="0.2">
      <c r="C2433" s="175"/>
      <c r="D2433" s="227"/>
    </row>
    <row r="2434" spans="3:4" x14ac:dyDescent="0.2">
      <c r="C2434" s="175"/>
      <c r="D2434" s="227"/>
    </row>
    <row r="2435" spans="3:4" x14ac:dyDescent="0.2">
      <c r="C2435" s="175"/>
      <c r="D2435" s="227"/>
    </row>
    <row r="2436" spans="3:4" x14ac:dyDescent="0.2">
      <c r="C2436" s="175"/>
      <c r="D2436" s="227"/>
    </row>
    <row r="2437" spans="3:4" x14ac:dyDescent="0.2">
      <c r="C2437" s="175"/>
      <c r="D2437" s="227"/>
    </row>
    <row r="2438" spans="3:4" x14ac:dyDescent="0.2">
      <c r="C2438" s="175"/>
      <c r="D2438" s="227"/>
    </row>
    <row r="2439" spans="3:4" x14ac:dyDescent="0.2">
      <c r="C2439" s="175"/>
      <c r="D2439" s="227"/>
    </row>
    <row r="2440" spans="3:4" x14ac:dyDescent="0.2">
      <c r="C2440" s="175"/>
      <c r="D2440" s="227"/>
    </row>
    <row r="2441" spans="3:4" x14ac:dyDescent="0.2">
      <c r="C2441" s="175"/>
      <c r="D2441" s="227"/>
    </row>
    <row r="2442" spans="3:4" x14ac:dyDescent="0.2">
      <c r="C2442" s="175"/>
      <c r="D2442" s="227"/>
    </row>
    <row r="2443" spans="3:4" x14ac:dyDescent="0.2">
      <c r="C2443" s="175"/>
      <c r="D2443" s="227"/>
    </row>
    <row r="2444" spans="3:4" x14ac:dyDescent="0.2">
      <c r="C2444" s="175"/>
      <c r="D2444" s="227"/>
    </row>
    <row r="2445" spans="3:4" x14ac:dyDescent="0.2">
      <c r="C2445" s="175"/>
      <c r="D2445" s="227"/>
    </row>
    <row r="2446" spans="3:4" x14ac:dyDescent="0.2">
      <c r="C2446" s="175"/>
      <c r="D2446" s="227"/>
    </row>
    <row r="2447" spans="3:4" x14ac:dyDescent="0.2">
      <c r="C2447" s="175"/>
      <c r="D2447" s="227"/>
    </row>
    <row r="2448" spans="3:4" x14ac:dyDescent="0.2">
      <c r="C2448" s="175"/>
      <c r="D2448" s="227"/>
    </row>
    <row r="2449" spans="3:4" x14ac:dyDescent="0.2">
      <c r="C2449" s="175"/>
      <c r="D2449" s="227"/>
    </row>
    <row r="2450" spans="3:4" x14ac:dyDescent="0.2">
      <c r="C2450" s="175"/>
      <c r="D2450" s="227"/>
    </row>
    <row r="2451" spans="3:4" x14ac:dyDescent="0.2">
      <c r="C2451" s="175"/>
      <c r="D2451" s="227"/>
    </row>
    <row r="2452" spans="3:4" x14ac:dyDescent="0.2">
      <c r="C2452" s="175"/>
      <c r="D2452" s="227"/>
    </row>
    <row r="2453" spans="3:4" x14ac:dyDescent="0.2">
      <c r="C2453" s="175"/>
      <c r="D2453" s="227"/>
    </row>
    <row r="2454" spans="3:4" x14ac:dyDescent="0.2">
      <c r="C2454" s="175"/>
      <c r="D2454" s="227"/>
    </row>
    <row r="2455" spans="3:4" x14ac:dyDescent="0.2">
      <c r="C2455" s="175"/>
      <c r="D2455" s="227"/>
    </row>
    <row r="2456" spans="3:4" x14ac:dyDescent="0.2">
      <c r="C2456" s="175"/>
      <c r="D2456" s="227"/>
    </row>
    <row r="2457" spans="3:4" x14ac:dyDescent="0.2">
      <c r="C2457" s="175"/>
      <c r="D2457" s="227"/>
    </row>
    <row r="2458" spans="3:4" x14ac:dyDescent="0.2">
      <c r="C2458" s="175"/>
      <c r="D2458" s="227"/>
    </row>
    <row r="2459" spans="3:4" x14ac:dyDescent="0.2">
      <c r="C2459" s="175"/>
      <c r="D2459" s="227"/>
    </row>
    <row r="2460" spans="3:4" x14ac:dyDescent="0.2">
      <c r="C2460" s="175"/>
      <c r="D2460" s="227"/>
    </row>
    <row r="2461" spans="3:4" x14ac:dyDescent="0.2">
      <c r="C2461" s="175"/>
      <c r="D2461" s="227"/>
    </row>
    <row r="2462" spans="3:4" x14ac:dyDescent="0.2">
      <c r="C2462" s="175"/>
      <c r="D2462" s="227"/>
    </row>
    <row r="2463" spans="3:4" x14ac:dyDescent="0.2">
      <c r="C2463" s="175"/>
      <c r="D2463" s="227"/>
    </row>
    <row r="2464" spans="3:4" x14ac:dyDescent="0.2">
      <c r="C2464" s="175"/>
      <c r="D2464" s="227"/>
    </row>
    <row r="2465" spans="3:4" x14ac:dyDescent="0.2">
      <c r="C2465" s="175"/>
      <c r="D2465" s="227"/>
    </row>
    <row r="2466" spans="3:4" x14ac:dyDescent="0.2">
      <c r="C2466" s="175"/>
      <c r="D2466" s="227"/>
    </row>
    <row r="2467" spans="3:4" x14ac:dyDescent="0.2">
      <c r="C2467" s="175"/>
      <c r="D2467" s="227"/>
    </row>
    <row r="2468" spans="3:4" x14ac:dyDescent="0.2">
      <c r="C2468" s="175"/>
      <c r="D2468" s="227"/>
    </row>
    <row r="2469" spans="3:4" x14ac:dyDescent="0.2">
      <c r="C2469" s="175"/>
      <c r="D2469" s="227"/>
    </row>
    <row r="2470" spans="3:4" x14ac:dyDescent="0.2">
      <c r="C2470" s="175"/>
      <c r="D2470" s="227"/>
    </row>
    <row r="2471" spans="3:4" x14ac:dyDescent="0.2">
      <c r="C2471" s="175"/>
      <c r="D2471" s="227"/>
    </row>
    <row r="2472" spans="3:4" x14ac:dyDescent="0.2">
      <c r="C2472" s="175"/>
      <c r="D2472" s="227"/>
    </row>
    <row r="2473" spans="3:4" x14ac:dyDescent="0.2">
      <c r="C2473" s="175"/>
      <c r="D2473" s="227"/>
    </row>
    <row r="2474" spans="3:4" x14ac:dyDescent="0.2">
      <c r="C2474" s="175"/>
      <c r="D2474" s="227"/>
    </row>
    <row r="2475" spans="3:4" x14ac:dyDescent="0.2">
      <c r="C2475" s="175"/>
      <c r="D2475" s="227"/>
    </row>
    <row r="2476" spans="3:4" x14ac:dyDescent="0.2">
      <c r="C2476" s="175"/>
      <c r="D2476" s="227"/>
    </row>
    <row r="2477" spans="3:4" x14ac:dyDescent="0.2">
      <c r="C2477" s="175"/>
      <c r="D2477" s="227"/>
    </row>
    <row r="2478" spans="3:4" x14ac:dyDescent="0.2">
      <c r="C2478" s="175"/>
      <c r="D2478" s="227"/>
    </row>
    <row r="2479" spans="3:4" x14ac:dyDescent="0.2">
      <c r="C2479" s="175"/>
      <c r="D2479" s="227"/>
    </row>
    <row r="2480" spans="3:4" x14ac:dyDescent="0.2">
      <c r="C2480" s="175"/>
      <c r="D2480" s="227"/>
    </row>
    <row r="2481" spans="3:4" x14ac:dyDescent="0.2">
      <c r="C2481" s="175"/>
      <c r="D2481" s="227"/>
    </row>
    <row r="2482" spans="3:4" x14ac:dyDescent="0.2">
      <c r="C2482" s="175"/>
      <c r="D2482" s="227"/>
    </row>
    <row r="2483" spans="3:4" x14ac:dyDescent="0.2">
      <c r="C2483" s="175"/>
      <c r="D2483" s="227"/>
    </row>
    <row r="2484" spans="3:4" x14ac:dyDescent="0.2">
      <c r="C2484" s="175"/>
      <c r="D2484" s="227"/>
    </row>
    <row r="2485" spans="3:4" x14ac:dyDescent="0.2">
      <c r="C2485" s="175"/>
      <c r="D2485" s="227"/>
    </row>
    <row r="2486" spans="3:4" x14ac:dyDescent="0.2">
      <c r="C2486" s="175"/>
      <c r="D2486" s="227"/>
    </row>
    <row r="2487" spans="3:4" x14ac:dyDescent="0.2">
      <c r="C2487" s="175"/>
      <c r="D2487" s="227"/>
    </row>
    <row r="2488" spans="3:4" x14ac:dyDescent="0.2">
      <c r="C2488" s="175"/>
      <c r="D2488" s="227"/>
    </row>
    <row r="2489" spans="3:4" x14ac:dyDescent="0.2">
      <c r="C2489" s="175"/>
      <c r="D2489" s="227"/>
    </row>
    <row r="2490" spans="3:4" x14ac:dyDescent="0.2">
      <c r="C2490" s="175"/>
      <c r="D2490" s="227"/>
    </row>
    <row r="2491" spans="3:4" x14ac:dyDescent="0.2">
      <c r="C2491" s="175"/>
      <c r="D2491" s="227"/>
    </row>
    <row r="2492" spans="3:4" x14ac:dyDescent="0.2">
      <c r="C2492" s="175"/>
      <c r="D2492" s="227"/>
    </row>
    <row r="2493" spans="3:4" x14ac:dyDescent="0.2">
      <c r="C2493" s="175"/>
      <c r="D2493" s="227"/>
    </row>
    <row r="2494" spans="3:4" x14ac:dyDescent="0.2">
      <c r="C2494" s="175"/>
      <c r="D2494" s="227"/>
    </row>
    <row r="2495" spans="3:4" x14ac:dyDescent="0.2">
      <c r="C2495" s="175"/>
      <c r="D2495" s="227"/>
    </row>
    <row r="2496" spans="3:4" x14ac:dyDescent="0.2">
      <c r="C2496" s="175"/>
      <c r="D2496" s="227"/>
    </row>
    <row r="2497" spans="3:4" x14ac:dyDescent="0.2">
      <c r="C2497" s="175"/>
      <c r="D2497" s="227"/>
    </row>
    <row r="2498" spans="3:4" x14ac:dyDescent="0.2">
      <c r="C2498" s="175"/>
      <c r="D2498" s="227"/>
    </row>
    <row r="2499" spans="3:4" x14ac:dyDescent="0.2">
      <c r="C2499" s="175"/>
      <c r="D2499" s="227"/>
    </row>
    <row r="2500" spans="3:4" x14ac:dyDescent="0.2">
      <c r="C2500" s="175"/>
      <c r="D2500" s="227"/>
    </row>
    <row r="2501" spans="3:4" x14ac:dyDescent="0.2">
      <c r="C2501" s="175"/>
      <c r="D2501" s="227"/>
    </row>
    <row r="2502" spans="3:4" x14ac:dyDescent="0.2">
      <c r="C2502" s="175"/>
      <c r="D2502" s="227"/>
    </row>
    <row r="2503" spans="3:4" x14ac:dyDescent="0.2">
      <c r="C2503" s="175"/>
      <c r="D2503" s="227"/>
    </row>
    <row r="2504" spans="3:4" x14ac:dyDescent="0.2">
      <c r="C2504" s="175"/>
      <c r="D2504" s="227"/>
    </row>
    <row r="2505" spans="3:4" x14ac:dyDescent="0.2">
      <c r="C2505" s="175"/>
      <c r="D2505" s="227"/>
    </row>
    <row r="2506" spans="3:4" x14ac:dyDescent="0.2">
      <c r="C2506" s="175"/>
      <c r="D2506" s="227"/>
    </row>
    <row r="2507" spans="3:4" x14ac:dyDescent="0.2">
      <c r="C2507" s="175"/>
      <c r="D2507" s="227"/>
    </row>
    <row r="2508" spans="3:4" x14ac:dyDescent="0.2">
      <c r="C2508" s="175"/>
      <c r="D2508" s="227"/>
    </row>
    <row r="2509" spans="3:4" x14ac:dyDescent="0.2">
      <c r="C2509" s="175"/>
      <c r="D2509" s="227"/>
    </row>
    <row r="2510" spans="3:4" x14ac:dyDescent="0.2">
      <c r="C2510" s="175"/>
      <c r="D2510" s="227"/>
    </row>
    <row r="2511" spans="3:4" x14ac:dyDescent="0.2">
      <c r="C2511" s="175"/>
      <c r="D2511" s="227"/>
    </row>
    <row r="2512" spans="3:4" x14ac:dyDescent="0.2">
      <c r="C2512" s="175"/>
      <c r="D2512" s="227"/>
    </row>
    <row r="2513" spans="3:4" x14ac:dyDescent="0.2">
      <c r="C2513" s="175"/>
      <c r="D2513" s="227"/>
    </row>
    <row r="2514" spans="3:4" x14ac:dyDescent="0.2">
      <c r="C2514" s="175"/>
      <c r="D2514" s="227"/>
    </row>
    <row r="2515" spans="3:4" x14ac:dyDescent="0.2">
      <c r="C2515" s="175"/>
      <c r="D2515" s="227"/>
    </row>
    <row r="2516" spans="3:4" x14ac:dyDescent="0.2">
      <c r="C2516" s="175"/>
      <c r="D2516" s="227"/>
    </row>
    <row r="2517" spans="3:4" x14ac:dyDescent="0.2">
      <c r="C2517" s="175"/>
      <c r="D2517" s="227"/>
    </row>
    <row r="2518" spans="3:4" x14ac:dyDescent="0.2">
      <c r="C2518" s="175"/>
      <c r="D2518" s="227"/>
    </row>
    <row r="2519" spans="3:4" x14ac:dyDescent="0.2">
      <c r="C2519" s="175"/>
      <c r="D2519" s="227"/>
    </row>
    <row r="2520" spans="3:4" x14ac:dyDescent="0.2">
      <c r="C2520" s="175"/>
      <c r="D2520" s="227"/>
    </row>
    <row r="2521" spans="3:4" x14ac:dyDescent="0.2">
      <c r="C2521" s="175"/>
      <c r="D2521" s="227"/>
    </row>
    <row r="2522" spans="3:4" x14ac:dyDescent="0.2">
      <c r="C2522" s="175"/>
      <c r="D2522" s="227"/>
    </row>
    <row r="2523" spans="3:4" x14ac:dyDescent="0.2">
      <c r="C2523" s="175"/>
      <c r="D2523" s="227"/>
    </row>
    <row r="2524" spans="3:4" x14ac:dyDescent="0.2">
      <c r="C2524" s="175"/>
      <c r="D2524" s="227"/>
    </row>
    <row r="2525" spans="3:4" x14ac:dyDescent="0.2">
      <c r="C2525" s="175"/>
      <c r="D2525" s="227"/>
    </row>
    <row r="2526" spans="3:4" x14ac:dyDescent="0.2">
      <c r="C2526" s="175"/>
      <c r="D2526" s="227"/>
    </row>
    <row r="2527" spans="3:4" x14ac:dyDescent="0.2">
      <c r="C2527" s="175"/>
      <c r="D2527" s="227"/>
    </row>
    <row r="2528" spans="3:4" x14ac:dyDescent="0.2">
      <c r="C2528" s="175"/>
      <c r="D2528" s="227"/>
    </row>
    <row r="2529" spans="3:4" x14ac:dyDescent="0.2">
      <c r="C2529" s="175"/>
      <c r="D2529" s="227"/>
    </row>
    <row r="2530" spans="3:4" x14ac:dyDescent="0.2">
      <c r="C2530" s="175"/>
      <c r="D2530" s="227"/>
    </row>
    <row r="2531" spans="3:4" x14ac:dyDescent="0.2">
      <c r="C2531" s="175"/>
      <c r="D2531" s="227"/>
    </row>
    <row r="2532" spans="3:4" x14ac:dyDescent="0.2">
      <c r="C2532" s="175"/>
      <c r="D2532" s="227"/>
    </row>
    <row r="2533" spans="3:4" x14ac:dyDescent="0.2">
      <c r="C2533" s="175"/>
      <c r="D2533" s="227"/>
    </row>
    <row r="2534" spans="3:4" x14ac:dyDescent="0.2">
      <c r="C2534" s="175"/>
      <c r="D2534" s="227"/>
    </row>
    <row r="2535" spans="3:4" x14ac:dyDescent="0.2">
      <c r="C2535" s="175"/>
      <c r="D2535" s="227"/>
    </row>
    <row r="2536" spans="3:4" x14ac:dyDescent="0.2">
      <c r="C2536" s="175"/>
      <c r="D2536" s="227"/>
    </row>
    <row r="2537" spans="3:4" x14ac:dyDescent="0.2">
      <c r="C2537" s="175"/>
      <c r="D2537" s="227"/>
    </row>
    <row r="2538" spans="3:4" x14ac:dyDescent="0.2">
      <c r="C2538" s="175"/>
      <c r="D2538" s="227"/>
    </row>
    <row r="2539" spans="3:4" x14ac:dyDescent="0.2">
      <c r="C2539" s="175"/>
      <c r="D2539" s="227"/>
    </row>
    <row r="2540" spans="3:4" x14ac:dyDescent="0.2">
      <c r="C2540" s="175"/>
      <c r="D2540" s="227"/>
    </row>
    <row r="2541" spans="3:4" x14ac:dyDescent="0.2">
      <c r="C2541" s="175"/>
      <c r="D2541" s="227"/>
    </row>
    <row r="2542" spans="3:4" x14ac:dyDescent="0.2">
      <c r="C2542" s="175"/>
      <c r="D2542" s="227"/>
    </row>
    <row r="2543" spans="3:4" x14ac:dyDescent="0.2">
      <c r="C2543" s="175"/>
      <c r="D2543" s="227"/>
    </row>
    <row r="2544" spans="3:4" x14ac:dyDescent="0.2">
      <c r="C2544" s="175"/>
      <c r="D2544" s="227"/>
    </row>
    <row r="2545" spans="3:4" x14ac:dyDescent="0.2">
      <c r="C2545" s="175"/>
      <c r="D2545" s="227"/>
    </row>
    <row r="2546" spans="3:4" x14ac:dyDescent="0.2">
      <c r="C2546" s="175"/>
      <c r="D2546" s="227"/>
    </row>
    <row r="2547" spans="3:4" x14ac:dyDescent="0.2">
      <c r="C2547" s="175"/>
      <c r="D2547" s="227"/>
    </row>
    <row r="2548" spans="3:4" x14ac:dyDescent="0.2">
      <c r="C2548" s="175"/>
      <c r="D2548" s="227"/>
    </row>
    <row r="2549" spans="3:4" x14ac:dyDescent="0.2">
      <c r="C2549" s="175"/>
      <c r="D2549" s="227"/>
    </row>
    <row r="2550" spans="3:4" x14ac:dyDescent="0.2">
      <c r="C2550" s="175"/>
      <c r="D2550" s="227"/>
    </row>
    <row r="2551" spans="3:4" x14ac:dyDescent="0.2">
      <c r="C2551" s="175"/>
      <c r="D2551" s="227"/>
    </row>
    <row r="2552" spans="3:4" x14ac:dyDescent="0.2">
      <c r="C2552" s="175"/>
      <c r="D2552" s="227"/>
    </row>
    <row r="2553" spans="3:4" x14ac:dyDescent="0.2">
      <c r="C2553" s="175"/>
      <c r="D2553" s="227"/>
    </row>
    <row r="2554" spans="3:4" x14ac:dyDescent="0.2">
      <c r="C2554" s="175"/>
      <c r="D2554" s="227"/>
    </row>
    <row r="2555" spans="3:4" x14ac:dyDescent="0.2">
      <c r="C2555" s="175"/>
      <c r="D2555" s="227"/>
    </row>
    <row r="2556" spans="3:4" x14ac:dyDescent="0.2">
      <c r="C2556" s="175"/>
      <c r="D2556" s="227"/>
    </row>
    <row r="2557" spans="3:4" x14ac:dyDescent="0.2">
      <c r="C2557" s="175"/>
      <c r="D2557" s="227"/>
    </row>
    <row r="2558" spans="3:4" x14ac:dyDescent="0.2">
      <c r="C2558" s="175"/>
      <c r="D2558" s="227"/>
    </row>
    <row r="2559" spans="3:4" x14ac:dyDescent="0.2">
      <c r="C2559" s="175"/>
      <c r="D2559" s="227"/>
    </row>
    <row r="2560" spans="3:4" x14ac:dyDescent="0.2">
      <c r="C2560" s="175"/>
      <c r="D2560" s="227"/>
    </row>
    <row r="2561" spans="3:4" x14ac:dyDescent="0.2">
      <c r="C2561" s="175"/>
      <c r="D2561" s="227"/>
    </row>
    <row r="2562" spans="3:4" x14ac:dyDescent="0.2">
      <c r="C2562" s="175"/>
      <c r="D2562" s="227"/>
    </row>
    <row r="2563" spans="3:4" x14ac:dyDescent="0.2">
      <c r="C2563" s="175"/>
      <c r="D2563" s="227"/>
    </row>
    <row r="2564" spans="3:4" x14ac:dyDescent="0.2">
      <c r="C2564" s="175"/>
      <c r="D2564" s="227"/>
    </row>
    <row r="2565" spans="3:4" x14ac:dyDescent="0.2">
      <c r="C2565" s="175"/>
      <c r="D2565" s="227"/>
    </row>
    <row r="2566" spans="3:4" x14ac:dyDescent="0.2">
      <c r="C2566" s="175"/>
      <c r="D2566" s="227"/>
    </row>
    <row r="2567" spans="3:4" x14ac:dyDescent="0.2">
      <c r="C2567" s="175"/>
      <c r="D2567" s="227"/>
    </row>
    <row r="2568" spans="3:4" x14ac:dyDescent="0.2">
      <c r="C2568" s="175"/>
      <c r="D2568" s="227"/>
    </row>
    <row r="2569" spans="3:4" x14ac:dyDescent="0.2">
      <c r="C2569" s="175"/>
      <c r="D2569" s="227"/>
    </row>
    <row r="2570" spans="3:4" x14ac:dyDescent="0.2">
      <c r="C2570" s="175"/>
      <c r="D2570" s="227"/>
    </row>
    <row r="2571" spans="3:4" x14ac:dyDescent="0.2">
      <c r="C2571" s="175"/>
      <c r="D2571" s="227"/>
    </row>
    <row r="2572" spans="3:4" x14ac:dyDescent="0.2">
      <c r="C2572" s="175"/>
      <c r="D2572" s="227"/>
    </row>
    <row r="2573" spans="3:4" x14ac:dyDescent="0.2">
      <c r="C2573" s="175"/>
      <c r="D2573" s="227"/>
    </row>
    <row r="2574" spans="3:4" x14ac:dyDescent="0.2">
      <c r="C2574" s="175"/>
      <c r="D2574" s="227"/>
    </row>
    <row r="2575" spans="3:4" x14ac:dyDescent="0.2">
      <c r="C2575" s="175"/>
      <c r="D2575" s="227"/>
    </row>
    <row r="2576" spans="3:4" x14ac:dyDescent="0.2">
      <c r="C2576" s="175"/>
      <c r="D2576" s="227"/>
    </row>
    <row r="2577" spans="3:4" x14ac:dyDescent="0.2">
      <c r="C2577" s="175"/>
      <c r="D2577" s="227"/>
    </row>
    <row r="2578" spans="3:4" x14ac:dyDescent="0.2">
      <c r="C2578" s="175"/>
      <c r="D2578" s="227"/>
    </row>
    <row r="2579" spans="3:4" x14ac:dyDescent="0.2">
      <c r="C2579" s="175"/>
      <c r="D2579" s="227"/>
    </row>
    <row r="2580" spans="3:4" x14ac:dyDescent="0.2">
      <c r="C2580" s="175"/>
      <c r="D2580" s="227"/>
    </row>
    <row r="2581" spans="3:4" x14ac:dyDescent="0.2">
      <c r="C2581" s="175"/>
      <c r="D2581" s="227"/>
    </row>
    <row r="2582" spans="3:4" x14ac:dyDescent="0.2">
      <c r="C2582" s="175"/>
      <c r="D2582" s="227"/>
    </row>
    <row r="2583" spans="3:4" x14ac:dyDescent="0.2">
      <c r="C2583" s="175"/>
      <c r="D2583" s="227"/>
    </row>
    <row r="2584" spans="3:4" x14ac:dyDescent="0.2">
      <c r="C2584" s="175"/>
      <c r="D2584" s="227"/>
    </row>
    <row r="2585" spans="3:4" x14ac:dyDescent="0.2">
      <c r="C2585" s="175"/>
      <c r="D2585" s="227"/>
    </row>
    <row r="2586" spans="3:4" x14ac:dyDescent="0.2">
      <c r="C2586" s="175"/>
      <c r="D2586" s="227"/>
    </row>
    <row r="2587" spans="3:4" x14ac:dyDescent="0.2">
      <c r="C2587" s="175"/>
      <c r="D2587" s="227"/>
    </row>
    <row r="2588" spans="3:4" x14ac:dyDescent="0.2">
      <c r="C2588" s="175"/>
      <c r="D2588" s="227"/>
    </row>
    <row r="2589" spans="3:4" x14ac:dyDescent="0.2">
      <c r="C2589" s="175"/>
      <c r="D2589" s="227"/>
    </row>
    <row r="2590" spans="3:4" x14ac:dyDescent="0.2">
      <c r="C2590" s="175"/>
      <c r="D2590" s="227"/>
    </row>
    <row r="2591" spans="3:4" x14ac:dyDescent="0.2">
      <c r="C2591" s="175"/>
      <c r="D2591" s="227"/>
    </row>
    <row r="2592" spans="3:4" x14ac:dyDescent="0.2">
      <c r="C2592" s="175"/>
      <c r="D2592" s="227"/>
    </row>
    <row r="2593" spans="3:4" x14ac:dyDescent="0.2">
      <c r="C2593" s="175"/>
      <c r="D2593" s="227"/>
    </row>
    <row r="2594" spans="3:4" x14ac:dyDescent="0.2">
      <c r="C2594" s="175"/>
      <c r="D2594" s="227"/>
    </row>
    <row r="2595" spans="3:4" x14ac:dyDescent="0.2">
      <c r="C2595" s="175"/>
      <c r="D2595" s="227"/>
    </row>
    <row r="2596" spans="3:4" x14ac:dyDescent="0.2">
      <c r="C2596" s="175"/>
      <c r="D2596" s="227"/>
    </row>
    <row r="2597" spans="3:4" x14ac:dyDescent="0.2">
      <c r="C2597" s="175"/>
      <c r="D2597" s="227"/>
    </row>
    <row r="2598" spans="3:4" x14ac:dyDescent="0.2">
      <c r="C2598" s="175"/>
      <c r="D2598" s="227"/>
    </row>
    <row r="2599" spans="3:4" x14ac:dyDescent="0.2">
      <c r="C2599" s="175"/>
      <c r="D2599" s="227"/>
    </row>
    <row r="2600" spans="3:4" x14ac:dyDescent="0.2">
      <c r="C2600" s="175"/>
      <c r="D2600" s="227"/>
    </row>
    <row r="2601" spans="3:4" x14ac:dyDescent="0.2">
      <c r="C2601" s="175"/>
      <c r="D2601" s="227"/>
    </row>
    <row r="2602" spans="3:4" x14ac:dyDescent="0.2">
      <c r="C2602" s="175"/>
      <c r="D2602" s="227"/>
    </row>
    <row r="2603" spans="3:4" x14ac:dyDescent="0.2">
      <c r="C2603" s="175"/>
      <c r="D2603" s="227"/>
    </row>
    <row r="2604" spans="3:4" x14ac:dyDescent="0.2">
      <c r="C2604" s="175"/>
      <c r="D2604" s="227"/>
    </row>
    <row r="2605" spans="3:4" x14ac:dyDescent="0.2">
      <c r="C2605" s="175"/>
      <c r="D2605" s="227"/>
    </row>
    <row r="2606" spans="3:4" x14ac:dyDescent="0.2">
      <c r="C2606" s="175"/>
      <c r="D2606" s="227"/>
    </row>
    <row r="2607" spans="3:4" x14ac:dyDescent="0.2">
      <c r="C2607" s="175"/>
      <c r="D2607" s="227"/>
    </row>
    <row r="2608" spans="3:4" x14ac:dyDescent="0.2">
      <c r="C2608" s="175"/>
      <c r="D2608" s="227"/>
    </row>
    <row r="2609" spans="3:4" x14ac:dyDescent="0.2">
      <c r="C2609" s="175"/>
      <c r="D2609" s="227"/>
    </row>
    <row r="2610" spans="3:4" x14ac:dyDescent="0.2">
      <c r="C2610" s="175"/>
      <c r="D2610" s="227"/>
    </row>
    <row r="2611" spans="3:4" x14ac:dyDescent="0.2">
      <c r="C2611" s="175"/>
      <c r="D2611" s="227"/>
    </row>
    <row r="2612" spans="3:4" x14ac:dyDescent="0.2">
      <c r="C2612" s="175"/>
      <c r="D2612" s="227"/>
    </row>
    <row r="2613" spans="3:4" x14ac:dyDescent="0.2">
      <c r="C2613" s="175"/>
      <c r="D2613" s="227"/>
    </row>
    <row r="2614" spans="3:4" x14ac:dyDescent="0.2">
      <c r="C2614" s="175"/>
      <c r="D2614" s="227"/>
    </row>
    <row r="2615" spans="3:4" x14ac:dyDescent="0.2">
      <c r="C2615" s="175"/>
      <c r="D2615" s="227"/>
    </row>
    <row r="2616" spans="3:4" x14ac:dyDescent="0.2">
      <c r="C2616" s="175"/>
      <c r="D2616" s="227"/>
    </row>
    <row r="2617" spans="3:4" x14ac:dyDescent="0.2">
      <c r="C2617" s="175"/>
      <c r="D2617" s="227"/>
    </row>
    <row r="2618" spans="3:4" x14ac:dyDescent="0.2">
      <c r="C2618" s="175"/>
      <c r="D2618" s="227"/>
    </row>
    <row r="2619" spans="3:4" x14ac:dyDescent="0.2">
      <c r="C2619" s="175"/>
      <c r="D2619" s="227"/>
    </row>
    <row r="2620" spans="3:4" x14ac:dyDescent="0.2">
      <c r="C2620" s="175"/>
      <c r="D2620" s="227"/>
    </row>
    <row r="2621" spans="3:4" x14ac:dyDescent="0.2">
      <c r="C2621" s="175"/>
      <c r="D2621" s="227"/>
    </row>
    <row r="2622" spans="3:4" x14ac:dyDescent="0.2">
      <c r="C2622" s="175"/>
      <c r="D2622" s="227"/>
    </row>
    <row r="2623" spans="3:4" x14ac:dyDescent="0.2">
      <c r="C2623" s="175"/>
      <c r="D2623" s="227"/>
    </row>
    <row r="2624" spans="3:4" x14ac:dyDescent="0.2">
      <c r="C2624" s="175"/>
      <c r="D2624" s="227"/>
    </row>
    <row r="2625" spans="3:4" x14ac:dyDescent="0.2">
      <c r="C2625" s="175"/>
      <c r="D2625" s="227"/>
    </row>
    <row r="2626" spans="3:4" x14ac:dyDescent="0.2">
      <c r="C2626" s="175"/>
      <c r="D2626" s="227"/>
    </row>
    <row r="2627" spans="3:4" x14ac:dyDescent="0.2">
      <c r="C2627" s="175"/>
      <c r="D2627" s="227"/>
    </row>
    <row r="2628" spans="3:4" x14ac:dyDescent="0.2">
      <c r="C2628" s="175"/>
      <c r="D2628" s="227"/>
    </row>
    <row r="2629" spans="3:4" x14ac:dyDescent="0.2">
      <c r="C2629" s="175"/>
      <c r="D2629" s="227"/>
    </row>
    <row r="2630" spans="3:4" x14ac:dyDescent="0.2">
      <c r="C2630" s="175"/>
      <c r="D2630" s="227"/>
    </row>
    <row r="2631" spans="3:4" x14ac:dyDescent="0.2">
      <c r="C2631" s="175"/>
      <c r="D2631" s="227"/>
    </row>
    <row r="2632" spans="3:4" x14ac:dyDescent="0.2">
      <c r="C2632" s="175"/>
      <c r="D2632" s="227"/>
    </row>
    <row r="2633" spans="3:4" x14ac:dyDescent="0.2">
      <c r="C2633" s="175"/>
      <c r="D2633" s="227"/>
    </row>
    <row r="2634" spans="3:4" x14ac:dyDescent="0.2">
      <c r="C2634" s="175"/>
      <c r="D2634" s="227"/>
    </row>
    <row r="2635" spans="3:4" x14ac:dyDescent="0.2">
      <c r="C2635" s="175"/>
      <c r="D2635" s="227"/>
    </row>
    <row r="2636" spans="3:4" x14ac:dyDescent="0.2">
      <c r="C2636" s="175"/>
      <c r="D2636" s="227"/>
    </row>
    <row r="2637" spans="3:4" x14ac:dyDescent="0.2">
      <c r="C2637" s="175"/>
      <c r="D2637" s="227"/>
    </row>
    <row r="2638" spans="3:4" x14ac:dyDescent="0.2">
      <c r="C2638" s="175"/>
      <c r="D2638" s="227"/>
    </row>
    <row r="2639" spans="3:4" x14ac:dyDescent="0.2">
      <c r="C2639" s="175"/>
      <c r="D2639" s="227"/>
    </row>
    <row r="2640" spans="3:4" x14ac:dyDescent="0.2">
      <c r="C2640" s="175"/>
      <c r="D2640" s="227"/>
    </row>
    <row r="2641" spans="3:4" x14ac:dyDescent="0.2">
      <c r="C2641" s="175"/>
      <c r="D2641" s="227"/>
    </row>
    <row r="2642" spans="3:4" x14ac:dyDescent="0.2">
      <c r="C2642" s="175"/>
      <c r="D2642" s="227"/>
    </row>
    <row r="2643" spans="3:4" x14ac:dyDescent="0.2">
      <c r="C2643" s="175"/>
      <c r="D2643" s="227"/>
    </row>
    <row r="2644" spans="3:4" x14ac:dyDescent="0.2">
      <c r="C2644" s="175"/>
      <c r="D2644" s="227"/>
    </row>
    <row r="2645" spans="3:4" x14ac:dyDescent="0.2">
      <c r="C2645" s="175"/>
      <c r="D2645" s="227"/>
    </row>
    <row r="2646" spans="3:4" x14ac:dyDescent="0.2">
      <c r="C2646" s="175"/>
      <c r="D2646" s="227"/>
    </row>
    <row r="2647" spans="3:4" x14ac:dyDescent="0.2">
      <c r="C2647" s="175"/>
      <c r="D2647" s="227"/>
    </row>
    <row r="2648" spans="3:4" x14ac:dyDescent="0.2">
      <c r="C2648" s="175"/>
      <c r="D2648" s="227"/>
    </row>
    <row r="2649" spans="3:4" x14ac:dyDescent="0.2">
      <c r="C2649" s="175"/>
      <c r="D2649" s="227"/>
    </row>
    <row r="2650" spans="3:4" x14ac:dyDescent="0.2">
      <c r="C2650" s="175"/>
      <c r="D2650" s="227"/>
    </row>
    <row r="2651" spans="3:4" x14ac:dyDescent="0.2">
      <c r="C2651" s="175"/>
      <c r="D2651" s="227"/>
    </row>
    <row r="2652" spans="3:4" x14ac:dyDescent="0.2">
      <c r="C2652" s="175"/>
      <c r="D2652" s="227"/>
    </row>
    <row r="2653" spans="3:4" x14ac:dyDescent="0.2">
      <c r="C2653" s="175"/>
      <c r="D2653" s="227"/>
    </row>
    <row r="2654" spans="3:4" x14ac:dyDescent="0.2">
      <c r="C2654" s="175"/>
      <c r="D2654" s="227"/>
    </row>
    <row r="2655" spans="3:4" x14ac:dyDescent="0.2">
      <c r="C2655" s="175"/>
      <c r="D2655" s="227"/>
    </row>
    <row r="2656" spans="3:4" x14ac:dyDescent="0.2">
      <c r="C2656" s="175"/>
      <c r="D2656" s="227"/>
    </row>
    <row r="2657" spans="3:4" x14ac:dyDescent="0.2">
      <c r="C2657" s="175"/>
      <c r="D2657" s="227"/>
    </row>
    <row r="2658" spans="3:4" x14ac:dyDescent="0.2">
      <c r="C2658" s="175"/>
      <c r="D2658" s="227"/>
    </row>
    <row r="2659" spans="3:4" x14ac:dyDescent="0.2">
      <c r="C2659" s="175"/>
      <c r="D2659" s="227"/>
    </row>
    <row r="2660" spans="3:4" x14ac:dyDescent="0.2">
      <c r="C2660" s="175"/>
      <c r="D2660" s="227"/>
    </row>
    <row r="2661" spans="3:4" x14ac:dyDescent="0.2">
      <c r="C2661" s="175"/>
      <c r="D2661" s="227"/>
    </row>
    <row r="2662" spans="3:4" x14ac:dyDescent="0.2">
      <c r="C2662" s="175"/>
      <c r="D2662" s="227"/>
    </row>
    <row r="2663" spans="3:4" x14ac:dyDescent="0.2">
      <c r="C2663" s="175"/>
      <c r="D2663" s="227"/>
    </row>
    <row r="2664" spans="3:4" x14ac:dyDescent="0.2">
      <c r="C2664" s="175"/>
      <c r="D2664" s="227"/>
    </row>
    <row r="2665" spans="3:4" x14ac:dyDescent="0.2">
      <c r="C2665" s="175"/>
      <c r="D2665" s="227"/>
    </row>
    <row r="2666" spans="3:4" x14ac:dyDescent="0.2">
      <c r="C2666" s="175"/>
      <c r="D2666" s="227"/>
    </row>
    <row r="2667" spans="3:4" x14ac:dyDescent="0.2">
      <c r="C2667" s="175"/>
      <c r="D2667" s="227"/>
    </row>
    <row r="2668" spans="3:4" x14ac:dyDescent="0.2">
      <c r="C2668" s="175"/>
      <c r="D2668" s="227"/>
    </row>
    <row r="2669" spans="3:4" x14ac:dyDescent="0.2">
      <c r="C2669" s="175"/>
      <c r="D2669" s="227"/>
    </row>
    <row r="2670" spans="3:4" x14ac:dyDescent="0.2">
      <c r="C2670" s="175"/>
      <c r="D2670" s="227"/>
    </row>
    <row r="2671" spans="3:4" x14ac:dyDescent="0.2">
      <c r="C2671" s="175"/>
      <c r="D2671" s="227"/>
    </row>
    <row r="2672" spans="3:4" x14ac:dyDescent="0.2">
      <c r="C2672" s="175"/>
      <c r="D2672" s="227"/>
    </row>
    <row r="2673" spans="3:4" x14ac:dyDescent="0.2">
      <c r="C2673" s="175"/>
      <c r="D2673" s="227"/>
    </row>
    <row r="2674" spans="3:4" x14ac:dyDescent="0.2">
      <c r="C2674" s="175"/>
      <c r="D2674" s="227"/>
    </row>
    <row r="2675" spans="3:4" x14ac:dyDescent="0.2">
      <c r="C2675" s="175"/>
      <c r="D2675" s="227"/>
    </row>
    <row r="2676" spans="3:4" x14ac:dyDescent="0.2">
      <c r="C2676" s="175"/>
      <c r="D2676" s="227"/>
    </row>
    <row r="2677" spans="3:4" x14ac:dyDescent="0.2">
      <c r="C2677" s="175"/>
      <c r="D2677" s="227"/>
    </row>
    <row r="2678" spans="3:4" x14ac:dyDescent="0.2">
      <c r="C2678" s="175"/>
      <c r="D2678" s="227"/>
    </row>
    <row r="2679" spans="3:4" x14ac:dyDescent="0.2">
      <c r="C2679" s="175"/>
      <c r="D2679" s="227"/>
    </row>
    <row r="2680" spans="3:4" x14ac:dyDescent="0.2">
      <c r="C2680" s="175"/>
      <c r="D2680" s="227"/>
    </row>
    <row r="2681" spans="3:4" x14ac:dyDescent="0.2">
      <c r="C2681" s="175"/>
      <c r="D2681" s="227"/>
    </row>
    <row r="2682" spans="3:4" x14ac:dyDescent="0.2">
      <c r="C2682" s="175"/>
      <c r="D2682" s="227"/>
    </row>
    <row r="2683" spans="3:4" x14ac:dyDescent="0.2">
      <c r="C2683" s="175"/>
      <c r="D2683" s="227"/>
    </row>
    <row r="2684" spans="3:4" x14ac:dyDescent="0.2">
      <c r="C2684" s="175"/>
      <c r="D2684" s="227"/>
    </row>
    <row r="2685" spans="3:4" x14ac:dyDescent="0.2">
      <c r="C2685" s="175"/>
      <c r="D2685" s="227"/>
    </row>
    <row r="2686" spans="3:4" x14ac:dyDescent="0.2">
      <c r="C2686" s="175"/>
      <c r="D2686" s="227"/>
    </row>
    <row r="2687" spans="3:4" x14ac:dyDescent="0.2">
      <c r="C2687" s="175"/>
      <c r="D2687" s="227"/>
    </row>
    <row r="2688" spans="3:4" x14ac:dyDescent="0.2">
      <c r="C2688" s="175"/>
      <c r="D2688" s="227"/>
    </row>
    <row r="2689" spans="3:4" x14ac:dyDescent="0.2">
      <c r="C2689" s="175"/>
      <c r="D2689" s="227"/>
    </row>
    <row r="2690" spans="3:4" x14ac:dyDescent="0.2">
      <c r="C2690" s="175"/>
      <c r="D2690" s="227"/>
    </row>
    <row r="2691" spans="3:4" x14ac:dyDescent="0.2">
      <c r="C2691" s="175"/>
      <c r="D2691" s="227"/>
    </row>
    <row r="2692" spans="3:4" x14ac:dyDescent="0.2">
      <c r="C2692" s="175"/>
      <c r="D2692" s="227"/>
    </row>
    <row r="2693" spans="3:4" x14ac:dyDescent="0.2">
      <c r="C2693" s="175"/>
      <c r="D2693" s="227"/>
    </row>
    <row r="2694" spans="3:4" x14ac:dyDescent="0.2">
      <c r="C2694" s="175"/>
      <c r="D2694" s="227"/>
    </row>
    <row r="2695" spans="3:4" x14ac:dyDescent="0.2">
      <c r="C2695" s="175"/>
      <c r="D2695" s="227"/>
    </row>
    <row r="2696" spans="3:4" x14ac:dyDescent="0.2">
      <c r="C2696" s="175"/>
      <c r="D2696" s="227"/>
    </row>
    <row r="2697" spans="3:4" x14ac:dyDescent="0.2">
      <c r="C2697" s="175"/>
      <c r="D2697" s="227"/>
    </row>
    <row r="2698" spans="3:4" x14ac:dyDescent="0.2">
      <c r="C2698" s="175"/>
      <c r="D2698" s="227"/>
    </row>
    <row r="2699" spans="3:4" x14ac:dyDescent="0.2">
      <c r="C2699" s="175"/>
      <c r="D2699" s="227"/>
    </row>
    <row r="2700" spans="3:4" x14ac:dyDescent="0.2">
      <c r="C2700" s="175"/>
      <c r="D2700" s="227"/>
    </row>
    <row r="2701" spans="3:4" x14ac:dyDescent="0.2">
      <c r="C2701" s="175"/>
      <c r="D2701" s="227"/>
    </row>
    <row r="2702" spans="3:4" x14ac:dyDescent="0.2">
      <c r="C2702" s="175"/>
      <c r="D2702" s="227"/>
    </row>
    <row r="2703" spans="3:4" x14ac:dyDescent="0.2">
      <c r="C2703" s="175"/>
      <c r="D2703" s="227"/>
    </row>
    <row r="2704" spans="3:4" x14ac:dyDescent="0.2">
      <c r="C2704" s="175"/>
      <c r="D2704" s="227"/>
    </row>
    <row r="2705" spans="3:4" x14ac:dyDescent="0.2">
      <c r="C2705" s="175"/>
      <c r="D2705" s="227"/>
    </row>
    <row r="2706" spans="3:4" x14ac:dyDescent="0.2">
      <c r="C2706" s="175"/>
      <c r="D2706" s="227"/>
    </row>
    <row r="2707" spans="3:4" x14ac:dyDescent="0.2">
      <c r="C2707" s="175"/>
      <c r="D2707" s="227"/>
    </row>
    <row r="2708" spans="3:4" x14ac:dyDescent="0.2">
      <c r="C2708" s="175"/>
      <c r="D2708" s="227"/>
    </row>
    <row r="2709" spans="3:4" x14ac:dyDescent="0.2">
      <c r="C2709" s="175"/>
      <c r="D2709" s="227"/>
    </row>
    <row r="2710" spans="3:4" x14ac:dyDescent="0.2">
      <c r="C2710" s="175"/>
      <c r="D2710" s="227"/>
    </row>
    <row r="2711" spans="3:4" x14ac:dyDescent="0.2">
      <c r="C2711" s="175"/>
      <c r="D2711" s="227"/>
    </row>
    <row r="2712" spans="3:4" x14ac:dyDescent="0.2">
      <c r="C2712" s="175"/>
      <c r="D2712" s="227"/>
    </row>
    <row r="2713" spans="3:4" x14ac:dyDescent="0.2">
      <c r="C2713" s="175"/>
      <c r="D2713" s="227"/>
    </row>
    <row r="2714" spans="3:4" x14ac:dyDescent="0.2">
      <c r="C2714" s="175"/>
      <c r="D2714" s="227"/>
    </row>
    <row r="2715" spans="3:4" x14ac:dyDescent="0.2">
      <c r="C2715" s="175"/>
      <c r="D2715" s="227"/>
    </row>
    <row r="2716" spans="3:4" x14ac:dyDescent="0.2">
      <c r="C2716" s="175"/>
      <c r="D2716" s="227"/>
    </row>
    <row r="2717" spans="3:4" x14ac:dyDescent="0.2">
      <c r="C2717" s="175"/>
      <c r="D2717" s="227"/>
    </row>
    <row r="2718" spans="3:4" x14ac:dyDescent="0.2">
      <c r="C2718" s="175"/>
      <c r="D2718" s="227"/>
    </row>
    <row r="2719" spans="3:4" x14ac:dyDescent="0.2">
      <c r="C2719" s="175"/>
      <c r="D2719" s="227"/>
    </row>
    <row r="2720" spans="3:4" x14ac:dyDescent="0.2">
      <c r="C2720" s="175"/>
      <c r="D2720" s="227"/>
    </row>
    <row r="2721" spans="3:4" x14ac:dyDescent="0.2">
      <c r="C2721" s="175"/>
      <c r="D2721" s="227"/>
    </row>
    <row r="2722" spans="3:4" x14ac:dyDescent="0.2">
      <c r="C2722" s="175"/>
      <c r="D2722" s="227"/>
    </row>
    <row r="2723" spans="3:4" x14ac:dyDescent="0.2">
      <c r="C2723" s="175"/>
      <c r="D2723" s="227"/>
    </row>
    <row r="2724" spans="3:4" x14ac:dyDescent="0.2">
      <c r="C2724" s="175"/>
      <c r="D2724" s="227"/>
    </row>
    <row r="2725" spans="3:4" x14ac:dyDescent="0.2">
      <c r="C2725" s="175"/>
      <c r="D2725" s="227"/>
    </row>
    <row r="2726" spans="3:4" x14ac:dyDescent="0.2">
      <c r="C2726" s="175"/>
      <c r="D2726" s="227"/>
    </row>
    <row r="2727" spans="3:4" x14ac:dyDescent="0.2">
      <c r="C2727" s="175"/>
      <c r="D2727" s="227"/>
    </row>
    <row r="2728" spans="3:4" x14ac:dyDescent="0.2">
      <c r="C2728" s="175"/>
      <c r="D2728" s="227"/>
    </row>
    <row r="2729" spans="3:4" x14ac:dyDescent="0.2">
      <c r="C2729" s="175"/>
      <c r="D2729" s="227"/>
    </row>
    <row r="2730" spans="3:4" x14ac:dyDescent="0.2">
      <c r="C2730" s="175"/>
      <c r="D2730" s="227"/>
    </row>
    <row r="2731" spans="3:4" x14ac:dyDescent="0.2">
      <c r="C2731" s="175"/>
      <c r="D2731" s="227"/>
    </row>
    <row r="2732" spans="3:4" x14ac:dyDescent="0.2">
      <c r="C2732" s="175"/>
      <c r="D2732" s="227"/>
    </row>
    <row r="2733" spans="3:4" x14ac:dyDescent="0.2">
      <c r="C2733" s="175"/>
      <c r="D2733" s="227"/>
    </row>
    <row r="2734" spans="3:4" x14ac:dyDescent="0.2">
      <c r="C2734" s="175"/>
      <c r="D2734" s="227"/>
    </row>
    <row r="2735" spans="3:4" x14ac:dyDescent="0.2">
      <c r="C2735" s="175"/>
      <c r="D2735" s="227"/>
    </row>
    <row r="2736" spans="3:4" x14ac:dyDescent="0.2">
      <c r="C2736" s="175"/>
      <c r="D2736" s="227"/>
    </row>
    <row r="2737" spans="3:4" x14ac:dyDescent="0.2">
      <c r="C2737" s="175"/>
      <c r="D2737" s="227"/>
    </row>
    <row r="2738" spans="3:4" x14ac:dyDescent="0.2">
      <c r="C2738" s="175"/>
      <c r="D2738" s="227"/>
    </row>
    <row r="2739" spans="3:4" x14ac:dyDescent="0.2">
      <c r="C2739" s="175"/>
      <c r="D2739" s="227"/>
    </row>
    <row r="2740" spans="3:4" x14ac:dyDescent="0.2">
      <c r="C2740" s="175"/>
      <c r="D2740" s="227"/>
    </row>
    <row r="2741" spans="3:4" x14ac:dyDescent="0.2">
      <c r="C2741" s="175"/>
      <c r="D2741" s="227"/>
    </row>
    <row r="2742" spans="3:4" x14ac:dyDescent="0.2">
      <c r="C2742" s="175"/>
      <c r="D2742" s="227"/>
    </row>
    <row r="2743" spans="3:4" x14ac:dyDescent="0.2">
      <c r="C2743" s="175"/>
      <c r="D2743" s="227"/>
    </row>
    <row r="2744" spans="3:4" x14ac:dyDescent="0.2">
      <c r="C2744" s="175"/>
      <c r="D2744" s="227"/>
    </row>
    <row r="2745" spans="3:4" x14ac:dyDescent="0.2">
      <c r="C2745" s="175"/>
      <c r="D2745" s="227"/>
    </row>
    <row r="2746" spans="3:4" x14ac:dyDescent="0.2">
      <c r="C2746" s="175"/>
      <c r="D2746" s="227"/>
    </row>
    <row r="2747" spans="3:4" x14ac:dyDescent="0.2">
      <c r="C2747" s="175"/>
      <c r="D2747" s="227"/>
    </row>
    <row r="2748" spans="3:4" x14ac:dyDescent="0.2">
      <c r="C2748" s="175"/>
      <c r="D2748" s="227"/>
    </row>
    <row r="2749" spans="3:4" x14ac:dyDescent="0.2">
      <c r="C2749" s="175"/>
      <c r="D2749" s="227"/>
    </row>
    <row r="2750" spans="3:4" x14ac:dyDescent="0.2">
      <c r="C2750" s="175"/>
      <c r="D2750" s="227"/>
    </row>
    <row r="2751" spans="3:4" x14ac:dyDescent="0.2">
      <c r="C2751" s="175"/>
      <c r="D2751" s="227"/>
    </row>
    <row r="2752" spans="3:4" x14ac:dyDescent="0.2">
      <c r="C2752" s="175"/>
      <c r="D2752" s="227"/>
    </row>
    <row r="2753" spans="3:4" x14ac:dyDescent="0.2">
      <c r="C2753" s="175"/>
      <c r="D2753" s="227"/>
    </row>
    <row r="2754" spans="3:4" x14ac:dyDescent="0.2">
      <c r="C2754" s="175"/>
      <c r="D2754" s="227"/>
    </row>
    <row r="2755" spans="3:4" x14ac:dyDescent="0.2">
      <c r="C2755" s="175"/>
      <c r="D2755" s="227"/>
    </row>
    <row r="2756" spans="3:4" x14ac:dyDescent="0.2">
      <c r="C2756" s="175"/>
      <c r="D2756" s="227"/>
    </row>
    <row r="2757" spans="3:4" x14ac:dyDescent="0.2">
      <c r="C2757" s="175"/>
      <c r="D2757" s="227"/>
    </row>
    <row r="2758" spans="3:4" x14ac:dyDescent="0.2">
      <c r="C2758" s="175"/>
      <c r="D2758" s="227"/>
    </row>
    <row r="2759" spans="3:4" x14ac:dyDescent="0.2">
      <c r="C2759" s="175"/>
      <c r="D2759" s="227"/>
    </row>
    <row r="2760" spans="3:4" x14ac:dyDescent="0.2">
      <c r="C2760" s="175"/>
      <c r="D2760" s="227"/>
    </row>
    <row r="2761" spans="3:4" x14ac:dyDescent="0.2">
      <c r="C2761" s="175"/>
      <c r="D2761" s="227"/>
    </row>
    <row r="2762" spans="3:4" x14ac:dyDescent="0.2">
      <c r="C2762" s="175"/>
      <c r="D2762" s="227"/>
    </row>
    <row r="2763" spans="3:4" x14ac:dyDescent="0.2">
      <c r="C2763" s="175"/>
      <c r="D2763" s="227"/>
    </row>
    <row r="2764" spans="3:4" x14ac:dyDescent="0.2">
      <c r="C2764" s="175"/>
      <c r="D2764" s="227"/>
    </row>
    <row r="2765" spans="3:4" x14ac:dyDescent="0.2">
      <c r="C2765" s="175"/>
      <c r="D2765" s="227"/>
    </row>
    <row r="2766" spans="3:4" x14ac:dyDescent="0.2">
      <c r="C2766" s="175"/>
      <c r="D2766" s="227"/>
    </row>
    <row r="2767" spans="3:4" x14ac:dyDescent="0.2">
      <c r="C2767" s="175"/>
      <c r="D2767" s="227"/>
    </row>
    <row r="2768" spans="3:4" x14ac:dyDescent="0.2">
      <c r="C2768" s="175"/>
      <c r="D2768" s="227"/>
    </row>
    <row r="2769" spans="3:4" x14ac:dyDescent="0.2">
      <c r="C2769" s="175"/>
      <c r="D2769" s="227"/>
    </row>
    <row r="2770" spans="3:4" x14ac:dyDescent="0.2">
      <c r="C2770" s="175"/>
      <c r="D2770" s="227"/>
    </row>
    <row r="2771" spans="3:4" x14ac:dyDescent="0.2">
      <c r="C2771" s="175"/>
      <c r="D2771" s="227"/>
    </row>
    <row r="2772" spans="3:4" x14ac:dyDescent="0.2">
      <c r="C2772" s="175"/>
      <c r="D2772" s="227"/>
    </row>
    <row r="2773" spans="3:4" x14ac:dyDescent="0.2">
      <c r="C2773" s="175"/>
      <c r="D2773" s="227"/>
    </row>
    <row r="2774" spans="3:4" x14ac:dyDescent="0.2">
      <c r="C2774" s="175"/>
      <c r="D2774" s="227"/>
    </row>
    <row r="2775" spans="3:4" x14ac:dyDescent="0.2">
      <c r="C2775" s="175"/>
      <c r="D2775" s="227"/>
    </row>
    <row r="2776" spans="3:4" x14ac:dyDescent="0.2">
      <c r="C2776" s="175"/>
      <c r="D2776" s="227"/>
    </row>
    <row r="2777" spans="3:4" x14ac:dyDescent="0.2">
      <c r="C2777" s="175"/>
      <c r="D2777" s="227"/>
    </row>
    <row r="2778" spans="3:4" x14ac:dyDescent="0.2">
      <c r="C2778" s="175"/>
      <c r="D2778" s="227"/>
    </row>
    <row r="2779" spans="3:4" x14ac:dyDescent="0.2">
      <c r="C2779" s="175"/>
      <c r="D2779" s="227"/>
    </row>
    <row r="2780" spans="3:4" x14ac:dyDescent="0.2">
      <c r="C2780" s="175"/>
      <c r="D2780" s="227"/>
    </row>
    <row r="2781" spans="3:4" x14ac:dyDescent="0.2">
      <c r="C2781" s="175"/>
      <c r="D2781" s="227"/>
    </row>
    <row r="2782" spans="3:4" x14ac:dyDescent="0.2">
      <c r="C2782" s="175"/>
      <c r="D2782" s="227"/>
    </row>
    <row r="2783" spans="3:4" x14ac:dyDescent="0.2">
      <c r="C2783" s="175"/>
      <c r="D2783" s="227"/>
    </row>
    <row r="2784" spans="3:4" x14ac:dyDescent="0.2">
      <c r="C2784" s="175"/>
      <c r="D2784" s="227"/>
    </row>
    <row r="2785" spans="3:4" x14ac:dyDescent="0.2">
      <c r="C2785" s="175"/>
      <c r="D2785" s="227"/>
    </row>
    <row r="2786" spans="3:4" x14ac:dyDescent="0.2">
      <c r="C2786" s="175"/>
      <c r="D2786" s="227"/>
    </row>
    <row r="2787" spans="3:4" x14ac:dyDescent="0.2">
      <c r="C2787" s="175"/>
      <c r="D2787" s="227"/>
    </row>
    <row r="2788" spans="3:4" x14ac:dyDescent="0.2">
      <c r="C2788" s="175"/>
      <c r="D2788" s="227"/>
    </row>
    <row r="2789" spans="3:4" x14ac:dyDescent="0.2">
      <c r="C2789" s="175"/>
      <c r="D2789" s="227"/>
    </row>
    <row r="2790" spans="3:4" x14ac:dyDescent="0.2">
      <c r="C2790" s="175"/>
      <c r="D2790" s="227"/>
    </row>
    <row r="2791" spans="3:4" x14ac:dyDescent="0.2">
      <c r="C2791" s="175"/>
      <c r="D2791" s="227"/>
    </row>
    <row r="2792" spans="3:4" x14ac:dyDescent="0.2">
      <c r="C2792" s="175"/>
      <c r="D2792" s="227"/>
    </row>
    <row r="2793" spans="3:4" x14ac:dyDescent="0.2">
      <c r="C2793" s="175"/>
      <c r="D2793" s="227"/>
    </row>
    <row r="2794" spans="3:4" x14ac:dyDescent="0.2">
      <c r="C2794" s="175"/>
      <c r="D2794" s="227"/>
    </row>
    <row r="2795" spans="3:4" x14ac:dyDescent="0.2">
      <c r="C2795" s="175"/>
      <c r="D2795" s="227"/>
    </row>
    <row r="2796" spans="3:4" x14ac:dyDescent="0.2">
      <c r="C2796" s="175"/>
      <c r="D2796" s="227"/>
    </row>
    <row r="2797" spans="3:4" x14ac:dyDescent="0.2">
      <c r="C2797" s="175"/>
      <c r="D2797" s="227"/>
    </row>
    <row r="2798" spans="3:4" x14ac:dyDescent="0.2">
      <c r="C2798" s="175"/>
      <c r="D2798" s="227"/>
    </row>
    <row r="2799" spans="3:4" x14ac:dyDescent="0.2">
      <c r="C2799" s="175"/>
      <c r="D2799" s="227"/>
    </row>
    <row r="2800" spans="3:4" x14ac:dyDescent="0.2">
      <c r="C2800" s="175"/>
      <c r="D2800" s="227"/>
    </row>
    <row r="2801" spans="3:4" x14ac:dyDescent="0.2">
      <c r="C2801" s="175"/>
      <c r="D2801" s="227"/>
    </row>
    <row r="2802" spans="3:4" x14ac:dyDescent="0.2">
      <c r="C2802" s="175"/>
      <c r="D2802" s="227"/>
    </row>
    <row r="2803" spans="3:4" x14ac:dyDescent="0.2">
      <c r="C2803" s="175"/>
      <c r="D2803" s="227"/>
    </row>
    <row r="2804" spans="3:4" x14ac:dyDescent="0.2">
      <c r="C2804" s="175"/>
      <c r="D2804" s="227"/>
    </row>
    <row r="2805" spans="3:4" x14ac:dyDescent="0.2">
      <c r="C2805" s="175"/>
      <c r="D2805" s="227"/>
    </row>
    <row r="2806" spans="3:4" x14ac:dyDescent="0.2">
      <c r="C2806" s="175"/>
      <c r="D2806" s="227"/>
    </row>
    <row r="2807" spans="3:4" x14ac:dyDescent="0.2">
      <c r="C2807" s="175"/>
      <c r="D2807" s="227"/>
    </row>
    <row r="2808" spans="3:4" x14ac:dyDescent="0.2">
      <c r="C2808" s="175"/>
      <c r="D2808" s="227"/>
    </row>
    <row r="2809" spans="3:4" x14ac:dyDescent="0.2">
      <c r="C2809" s="175"/>
      <c r="D2809" s="227"/>
    </row>
    <row r="2810" spans="3:4" x14ac:dyDescent="0.2">
      <c r="C2810" s="175"/>
      <c r="D2810" s="227"/>
    </row>
    <row r="2811" spans="3:4" x14ac:dyDescent="0.2">
      <c r="C2811" s="175"/>
      <c r="D2811" s="227"/>
    </row>
    <row r="2812" spans="3:4" x14ac:dyDescent="0.2">
      <c r="C2812" s="175"/>
      <c r="D2812" s="227"/>
    </row>
    <row r="2813" spans="3:4" x14ac:dyDescent="0.2">
      <c r="C2813" s="175"/>
      <c r="D2813" s="227"/>
    </row>
    <row r="2814" spans="3:4" x14ac:dyDescent="0.2">
      <c r="C2814" s="175"/>
      <c r="D2814" s="227"/>
    </row>
    <row r="2815" spans="3:4" x14ac:dyDescent="0.2">
      <c r="C2815" s="175"/>
      <c r="D2815" s="227"/>
    </row>
    <row r="2816" spans="3:4" x14ac:dyDescent="0.2">
      <c r="C2816" s="175"/>
      <c r="D2816" s="227"/>
    </row>
    <row r="2817" spans="3:4" x14ac:dyDescent="0.2">
      <c r="C2817" s="175"/>
      <c r="D2817" s="227"/>
    </row>
    <row r="2818" spans="3:4" x14ac:dyDescent="0.2">
      <c r="C2818" s="175"/>
      <c r="D2818" s="227"/>
    </row>
    <row r="2819" spans="3:4" x14ac:dyDescent="0.2">
      <c r="C2819" s="175"/>
      <c r="D2819" s="227"/>
    </row>
    <row r="2820" spans="3:4" x14ac:dyDescent="0.2">
      <c r="C2820" s="175"/>
      <c r="D2820" s="227"/>
    </row>
    <row r="2821" spans="3:4" x14ac:dyDescent="0.2">
      <c r="C2821" s="175"/>
      <c r="D2821" s="227"/>
    </row>
    <row r="2822" spans="3:4" x14ac:dyDescent="0.2">
      <c r="C2822" s="175"/>
      <c r="D2822" s="227"/>
    </row>
    <row r="2823" spans="3:4" x14ac:dyDescent="0.2">
      <c r="C2823" s="175"/>
      <c r="D2823" s="227"/>
    </row>
    <row r="2824" spans="3:4" x14ac:dyDescent="0.2">
      <c r="C2824" s="175"/>
      <c r="D2824" s="227"/>
    </row>
    <row r="2825" spans="3:4" x14ac:dyDescent="0.2">
      <c r="C2825" s="175"/>
      <c r="D2825" s="227"/>
    </row>
    <row r="2826" spans="3:4" x14ac:dyDescent="0.2">
      <c r="C2826" s="175"/>
      <c r="D2826" s="227"/>
    </row>
    <row r="2827" spans="3:4" x14ac:dyDescent="0.2">
      <c r="C2827" s="175"/>
      <c r="D2827" s="227"/>
    </row>
    <row r="2828" spans="3:4" x14ac:dyDescent="0.2">
      <c r="C2828" s="175"/>
      <c r="D2828" s="227"/>
    </row>
    <row r="2829" spans="3:4" x14ac:dyDescent="0.2">
      <c r="C2829" s="175"/>
      <c r="D2829" s="227"/>
    </row>
    <row r="2830" spans="3:4" x14ac:dyDescent="0.2">
      <c r="C2830" s="175"/>
      <c r="D2830" s="227"/>
    </row>
    <row r="2831" spans="3:4" x14ac:dyDescent="0.2">
      <c r="C2831" s="175"/>
      <c r="D2831" s="227"/>
    </row>
    <row r="2832" spans="3:4" x14ac:dyDescent="0.2">
      <c r="C2832" s="175"/>
      <c r="D2832" s="227"/>
    </row>
    <row r="2833" spans="3:4" x14ac:dyDescent="0.2">
      <c r="C2833" s="175"/>
      <c r="D2833" s="227"/>
    </row>
    <row r="2834" spans="3:4" x14ac:dyDescent="0.2">
      <c r="C2834" s="175"/>
      <c r="D2834" s="227"/>
    </row>
    <row r="2835" spans="3:4" x14ac:dyDescent="0.2">
      <c r="C2835" s="175"/>
      <c r="D2835" s="227"/>
    </row>
    <row r="2836" spans="3:4" x14ac:dyDescent="0.2">
      <c r="C2836" s="175"/>
      <c r="D2836" s="227"/>
    </row>
    <row r="2837" spans="3:4" x14ac:dyDescent="0.2">
      <c r="C2837" s="175"/>
      <c r="D2837" s="227"/>
    </row>
    <row r="2838" spans="3:4" x14ac:dyDescent="0.2">
      <c r="C2838" s="175"/>
      <c r="D2838" s="227"/>
    </row>
    <row r="2839" spans="3:4" x14ac:dyDescent="0.2">
      <c r="C2839" s="175"/>
      <c r="D2839" s="227"/>
    </row>
    <row r="2840" spans="3:4" x14ac:dyDescent="0.2">
      <c r="C2840" s="175"/>
      <c r="D2840" s="227"/>
    </row>
    <row r="2841" spans="3:4" x14ac:dyDescent="0.2">
      <c r="C2841" s="175"/>
      <c r="D2841" s="227"/>
    </row>
    <row r="2842" spans="3:4" x14ac:dyDescent="0.2">
      <c r="C2842" s="175"/>
      <c r="D2842" s="227"/>
    </row>
    <row r="2843" spans="3:4" x14ac:dyDescent="0.2">
      <c r="C2843" s="175"/>
      <c r="D2843" s="227"/>
    </row>
    <row r="2844" spans="3:4" x14ac:dyDescent="0.2">
      <c r="C2844" s="175"/>
      <c r="D2844" s="227"/>
    </row>
    <row r="2845" spans="3:4" x14ac:dyDescent="0.2">
      <c r="C2845" s="175"/>
      <c r="D2845" s="227"/>
    </row>
    <row r="2846" spans="3:4" x14ac:dyDescent="0.2">
      <c r="C2846" s="175"/>
      <c r="D2846" s="227"/>
    </row>
    <row r="2847" spans="3:4" x14ac:dyDescent="0.2">
      <c r="C2847" s="175"/>
      <c r="D2847" s="227"/>
    </row>
    <row r="2848" spans="3:4" x14ac:dyDescent="0.2">
      <c r="C2848" s="175"/>
      <c r="D2848" s="227"/>
    </row>
    <row r="2849" spans="3:4" x14ac:dyDescent="0.2">
      <c r="C2849" s="175"/>
      <c r="D2849" s="227"/>
    </row>
    <row r="2850" spans="3:4" x14ac:dyDescent="0.2">
      <c r="C2850" s="175"/>
      <c r="D2850" s="227"/>
    </row>
    <row r="2851" spans="3:4" x14ac:dyDescent="0.2">
      <c r="C2851" s="175"/>
      <c r="D2851" s="227"/>
    </row>
    <row r="2852" spans="3:4" x14ac:dyDescent="0.2">
      <c r="C2852" s="175"/>
      <c r="D2852" s="227"/>
    </row>
    <row r="2853" spans="3:4" x14ac:dyDescent="0.2">
      <c r="C2853" s="175"/>
      <c r="D2853" s="227"/>
    </row>
    <row r="2854" spans="3:4" x14ac:dyDescent="0.2">
      <c r="C2854" s="175"/>
      <c r="D2854" s="227"/>
    </row>
    <row r="2855" spans="3:4" x14ac:dyDescent="0.2">
      <c r="C2855" s="175"/>
      <c r="D2855" s="227"/>
    </row>
    <row r="2856" spans="3:4" x14ac:dyDescent="0.2">
      <c r="C2856" s="175"/>
      <c r="D2856" s="227"/>
    </row>
    <row r="2857" spans="3:4" x14ac:dyDescent="0.2">
      <c r="C2857" s="175"/>
      <c r="D2857" s="227"/>
    </row>
    <row r="2858" spans="3:4" x14ac:dyDescent="0.2">
      <c r="C2858" s="175"/>
      <c r="D2858" s="227"/>
    </row>
    <row r="2859" spans="3:4" x14ac:dyDescent="0.2">
      <c r="C2859" s="175"/>
      <c r="D2859" s="227"/>
    </row>
    <row r="2860" spans="3:4" x14ac:dyDescent="0.2">
      <c r="C2860" s="175"/>
      <c r="D2860" s="227"/>
    </row>
    <row r="2861" spans="3:4" x14ac:dyDescent="0.2">
      <c r="C2861" s="175"/>
      <c r="D2861" s="227"/>
    </row>
    <row r="2862" spans="3:4" x14ac:dyDescent="0.2">
      <c r="C2862" s="175"/>
      <c r="D2862" s="227"/>
    </row>
    <row r="2863" spans="3:4" x14ac:dyDescent="0.2">
      <c r="C2863" s="175"/>
      <c r="D2863" s="227"/>
    </row>
    <row r="2864" spans="3:4" x14ac:dyDescent="0.2">
      <c r="C2864" s="175"/>
      <c r="D2864" s="227"/>
    </row>
    <row r="2865" spans="3:4" x14ac:dyDescent="0.2">
      <c r="C2865" s="175"/>
      <c r="D2865" s="227"/>
    </row>
    <row r="2866" spans="3:4" x14ac:dyDescent="0.2">
      <c r="C2866" s="175"/>
      <c r="D2866" s="227"/>
    </row>
    <row r="2867" spans="3:4" x14ac:dyDescent="0.2">
      <c r="C2867" s="175"/>
      <c r="D2867" s="227"/>
    </row>
    <row r="2868" spans="3:4" x14ac:dyDescent="0.2">
      <c r="C2868" s="175"/>
      <c r="D2868" s="227"/>
    </row>
    <row r="2869" spans="3:4" x14ac:dyDescent="0.2">
      <c r="C2869" s="175"/>
      <c r="D2869" s="227"/>
    </row>
    <row r="2870" spans="3:4" x14ac:dyDescent="0.2">
      <c r="C2870" s="175"/>
      <c r="D2870" s="227"/>
    </row>
    <row r="2871" spans="3:4" x14ac:dyDescent="0.2">
      <c r="C2871" s="175"/>
      <c r="D2871" s="227"/>
    </row>
    <row r="2872" spans="3:4" x14ac:dyDescent="0.2">
      <c r="C2872" s="175"/>
      <c r="D2872" s="227"/>
    </row>
    <row r="2873" spans="3:4" x14ac:dyDescent="0.2">
      <c r="C2873" s="175"/>
      <c r="D2873" s="227"/>
    </row>
    <row r="2874" spans="3:4" x14ac:dyDescent="0.2">
      <c r="C2874" s="175"/>
      <c r="D2874" s="227"/>
    </row>
    <row r="2875" spans="3:4" x14ac:dyDescent="0.2">
      <c r="C2875" s="175"/>
      <c r="D2875" s="227"/>
    </row>
    <row r="2876" spans="3:4" x14ac:dyDescent="0.2">
      <c r="C2876" s="175"/>
      <c r="D2876" s="227"/>
    </row>
    <row r="2877" spans="3:4" x14ac:dyDescent="0.2">
      <c r="C2877" s="175"/>
      <c r="D2877" s="227"/>
    </row>
    <row r="2878" spans="3:4" x14ac:dyDescent="0.2">
      <c r="C2878" s="175"/>
      <c r="D2878" s="227"/>
    </row>
    <row r="2879" spans="3:4" x14ac:dyDescent="0.2">
      <c r="C2879" s="175"/>
      <c r="D2879" s="227"/>
    </row>
    <row r="2880" spans="3:4" x14ac:dyDescent="0.2">
      <c r="C2880" s="175"/>
      <c r="D2880" s="227"/>
    </row>
    <row r="2881" spans="3:4" x14ac:dyDescent="0.2">
      <c r="C2881" s="175"/>
      <c r="D2881" s="227"/>
    </row>
    <row r="2882" spans="3:4" x14ac:dyDescent="0.2">
      <c r="C2882" s="175"/>
      <c r="D2882" s="227"/>
    </row>
    <row r="2883" spans="3:4" x14ac:dyDescent="0.2">
      <c r="C2883" s="175"/>
      <c r="D2883" s="227"/>
    </row>
    <row r="2884" spans="3:4" x14ac:dyDescent="0.2">
      <c r="C2884" s="175"/>
      <c r="D2884" s="227"/>
    </row>
    <row r="2885" spans="3:4" x14ac:dyDescent="0.2">
      <c r="C2885" s="175"/>
      <c r="D2885" s="227"/>
    </row>
    <row r="2886" spans="3:4" x14ac:dyDescent="0.2">
      <c r="C2886" s="175"/>
      <c r="D2886" s="227"/>
    </row>
    <row r="2887" spans="3:4" x14ac:dyDescent="0.2">
      <c r="C2887" s="175"/>
      <c r="D2887" s="227"/>
    </row>
    <row r="2888" spans="3:4" x14ac:dyDescent="0.2">
      <c r="C2888" s="175"/>
      <c r="D2888" s="227"/>
    </row>
    <row r="2889" spans="3:4" x14ac:dyDescent="0.2">
      <c r="C2889" s="175"/>
      <c r="D2889" s="227"/>
    </row>
    <row r="2890" spans="3:4" x14ac:dyDescent="0.2">
      <c r="C2890" s="175"/>
      <c r="D2890" s="227"/>
    </row>
    <row r="2891" spans="3:4" x14ac:dyDescent="0.2">
      <c r="C2891" s="175"/>
      <c r="D2891" s="227"/>
    </row>
    <row r="2892" spans="3:4" x14ac:dyDescent="0.2">
      <c r="C2892" s="175"/>
      <c r="D2892" s="227"/>
    </row>
    <row r="2893" spans="3:4" x14ac:dyDescent="0.2">
      <c r="C2893" s="175"/>
      <c r="D2893" s="227"/>
    </row>
    <row r="2894" spans="3:4" x14ac:dyDescent="0.2">
      <c r="C2894" s="175"/>
      <c r="D2894" s="227"/>
    </row>
    <row r="2895" spans="3:4" x14ac:dyDescent="0.2">
      <c r="C2895" s="175"/>
      <c r="D2895" s="227"/>
    </row>
    <row r="2896" spans="3:4" x14ac:dyDescent="0.2">
      <c r="C2896" s="175"/>
      <c r="D2896" s="227"/>
    </row>
    <row r="2897" spans="3:4" x14ac:dyDescent="0.2">
      <c r="C2897" s="175"/>
      <c r="D2897" s="227"/>
    </row>
    <row r="2898" spans="3:4" x14ac:dyDescent="0.2">
      <c r="C2898" s="175"/>
      <c r="D2898" s="227"/>
    </row>
    <row r="2899" spans="3:4" x14ac:dyDescent="0.2">
      <c r="C2899" s="175"/>
      <c r="D2899" s="227"/>
    </row>
    <row r="2900" spans="3:4" x14ac:dyDescent="0.2">
      <c r="C2900" s="175"/>
      <c r="D2900" s="227"/>
    </row>
    <row r="2901" spans="3:4" x14ac:dyDescent="0.2">
      <c r="C2901" s="175"/>
      <c r="D2901" s="227"/>
    </row>
    <row r="2902" spans="3:4" x14ac:dyDescent="0.2">
      <c r="C2902" s="175"/>
      <c r="D2902" s="227"/>
    </row>
    <row r="2903" spans="3:4" x14ac:dyDescent="0.2">
      <c r="C2903" s="175"/>
      <c r="D2903" s="227"/>
    </row>
    <row r="2904" spans="3:4" x14ac:dyDescent="0.2">
      <c r="C2904" s="175"/>
      <c r="D2904" s="227"/>
    </row>
    <row r="2905" spans="3:4" x14ac:dyDescent="0.2">
      <c r="C2905" s="175"/>
      <c r="D2905" s="227"/>
    </row>
    <row r="2906" spans="3:4" x14ac:dyDescent="0.2">
      <c r="C2906" s="175"/>
      <c r="D2906" s="227"/>
    </row>
    <row r="2907" spans="3:4" x14ac:dyDescent="0.2">
      <c r="C2907" s="175"/>
      <c r="D2907" s="227"/>
    </row>
    <row r="2908" spans="3:4" x14ac:dyDescent="0.2">
      <c r="C2908" s="175"/>
      <c r="D2908" s="227"/>
    </row>
    <row r="2909" spans="3:4" x14ac:dyDescent="0.2">
      <c r="C2909" s="175"/>
      <c r="D2909" s="227"/>
    </row>
    <row r="2910" spans="3:4" x14ac:dyDescent="0.2">
      <c r="C2910" s="175"/>
      <c r="D2910" s="227"/>
    </row>
    <row r="2911" spans="3:4" x14ac:dyDescent="0.2">
      <c r="C2911" s="175"/>
      <c r="D2911" s="227"/>
    </row>
    <row r="2912" spans="3:4" x14ac:dyDescent="0.2">
      <c r="C2912" s="175"/>
      <c r="D2912" s="227"/>
    </row>
    <row r="2913" spans="3:4" x14ac:dyDescent="0.2">
      <c r="C2913" s="175"/>
      <c r="D2913" s="227"/>
    </row>
    <row r="2914" spans="3:4" x14ac:dyDescent="0.2">
      <c r="C2914" s="175"/>
      <c r="D2914" s="227"/>
    </row>
    <row r="2915" spans="3:4" x14ac:dyDescent="0.2">
      <c r="C2915" s="175"/>
      <c r="D2915" s="227"/>
    </row>
    <row r="2916" spans="3:4" x14ac:dyDescent="0.2">
      <c r="C2916" s="175"/>
      <c r="D2916" s="227"/>
    </row>
    <row r="2917" spans="3:4" x14ac:dyDescent="0.2">
      <c r="C2917" s="175"/>
      <c r="D2917" s="227"/>
    </row>
    <row r="2918" spans="3:4" x14ac:dyDescent="0.2">
      <c r="C2918" s="175"/>
      <c r="D2918" s="227"/>
    </row>
    <row r="2919" spans="3:4" x14ac:dyDescent="0.2">
      <c r="C2919" s="175"/>
      <c r="D2919" s="227"/>
    </row>
    <row r="2920" spans="3:4" x14ac:dyDescent="0.2">
      <c r="C2920" s="175"/>
      <c r="D2920" s="227"/>
    </row>
    <row r="2921" spans="3:4" x14ac:dyDescent="0.2">
      <c r="C2921" s="175"/>
      <c r="D2921" s="227"/>
    </row>
    <row r="2922" spans="3:4" x14ac:dyDescent="0.2">
      <c r="C2922" s="175"/>
      <c r="D2922" s="227"/>
    </row>
    <row r="2923" spans="3:4" x14ac:dyDescent="0.2">
      <c r="C2923" s="175"/>
      <c r="D2923" s="227"/>
    </row>
    <row r="2924" spans="3:4" x14ac:dyDescent="0.2">
      <c r="C2924" s="175"/>
      <c r="D2924" s="227"/>
    </row>
    <row r="2925" spans="3:4" x14ac:dyDescent="0.2">
      <c r="C2925" s="175"/>
      <c r="D2925" s="227"/>
    </row>
    <row r="2926" spans="3:4" x14ac:dyDescent="0.2">
      <c r="C2926" s="175"/>
      <c r="D2926" s="227"/>
    </row>
    <row r="2927" spans="3:4" x14ac:dyDescent="0.2">
      <c r="C2927" s="175"/>
      <c r="D2927" s="227"/>
    </row>
    <row r="2928" spans="3:4" x14ac:dyDescent="0.2">
      <c r="C2928" s="175"/>
      <c r="D2928" s="227"/>
    </row>
    <row r="2929" spans="3:4" x14ac:dyDescent="0.2">
      <c r="C2929" s="175"/>
      <c r="D2929" s="227"/>
    </row>
    <row r="2930" spans="3:4" x14ac:dyDescent="0.2">
      <c r="C2930" s="175"/>
      <c r="D2930" s="227"/>
    </row>
    <row r="2931" spans="3:4" x14ac:dyDescent="0.2">
      <c r="C2931" s="175"/>
      <c r="D2931" s="227"/>
    </row>
    <row r="2932" spans="3:4" x14ac:dyDescent="0.2">
      <c r="C2932" s="175"/>
      <c r="D2932" s="227"/>
    </row>
    <row r="2933" spans="3:4" x14ac:dyDescent="0.2">
      <c r="C2933" s="175"/>
      <c r="D2933" s="227"/>
    </row>
    <row r="2934" spans="3:4" x14ac:dyDescent="0.2">
      <c r="C2934" s="175"/>
      <c r="D2934" s="227"/>
    </row>
    <row r="2935" spans="3:4" x14ac:dyDescent="0.2">
      <c r="C2935" s="175"/>
      <c r="D2935" s="227"/>
    </row>
    <row r="2936" spans="3:4" x14ac:dyDescent="0.2">
      <c r="C2936" s="175"/>
      <c r="D2936" s="227"/>
    </row>
    <row r="2937" spans="3:4" x14ac:dyDescent="0.2">
      <c r="C2937" s="175"/>
      <c r="D2937" s="227"/>
    </row>
    <row r="2938" spans="3:4" x14ac:dyDescent="0.2">
      <c r="C2938" s="175"/>
      <c r="D2938" s="227"/>
    </row>
    <row r="2939" spans="3:4" x14ac:dyDescent="0.2">
      <c r="C2939" s="175"/>
      <c r="D2939" s="227"/>
    </row>
    <row r="2940" spans="3:4" x14ac:dyDescent="0.2">
      <c r="C2940" s="175"/>
      <c r="D2940" s="227"/>
    </row>
    <row r="2941" spans="3:4" x14ac:dyDescent="0.2">
      <c r="C2941" s="175"/>
      <c r="D2941" s="227"/>
    </row>
    <row r="2942" spans="3:4" x14ac:dyDescent="0.2">
      <c r="C2942" s="175"/>
      <c r="D2942" s="227"/>
    </row>
    <row r="2943" spans="3:4" x14ac:dyDescent="0.2">
      <c r="C2943" s="175"/>
      <c r="D2943" s="227"/>
    </row>
    <row r="2944" spans="3:4" x14ac:dyDescent="0.2">
      <c r="C2944" s="175"/>
      <c r="D2944" s="227"/>
    </row>
    <row r="2945" spans="3:4" x14ac:dyDescent="0.2">
      <c r="C2945" s="175"/>
      <c r="D2945" s="227"/>
    </row>
    <row r="2946" spans="3:4" x14ac:dyDescent="0.2">
      <c r="C2946" s="175"/>
      <c r="D2946" s="227"/>
    </row>
    <row r="2947" spans="3:4" x14ac:dyDescent="0.2">
      <c r="C2947" s="175"/>
      <c r="D2947" s="227"/>
    </row>
    <row r="2948" spans="3:4" x14ac:dyDescent="0.2">
      <c r="C2948" s="175"/>
      <c r="D2948" s="227"/>
    </row>
    <row r="2949" spans="3:4" x14ac:dyDescent="0.2">
      <c r="C2949" s="175"/>
      <c r="D2949" s="227"/>
    </row>
    <row r="2950" spans="3:4" x14ac:dyDescent="0.2">
      <c r="C2950" s="175"/>
      <c r="D2950" s="227"/>
    </row>
    <row r="2951" spans="3:4" x14ac:dyDescent="0.2">
      <c r="C2951" s="175"/>
      <c r="D2951" s="227"/>
    </row>
    <row r="2952" spans="3:4" x14ac:dyDescent="0.2">
      <c r="C2952" s="175"/>
      <c r="D2952" s="227"/>
    </row>
    <row r="2953" spans="3:4" x14ac:dyDescent="0.2">
      <c r="C2953" s="175"/>
      <c r="D2953" s="227"/>
    </row>
    <row r="2954" spans="3:4" x14ac:dyDescent="0.2">
      <c r="C2954" s="175"/>
      <c r="D2954" s="227"/>
    </row>
    <row r="2955" spans="3:4" x14ac:dyDescent="0.2">
      <c r="C2955" s="175"/>
      <c r="D2955" s="227"/>
    </row>
    <row r="2956" spans="3:4" x14ac:dyDescent="0.2">
      <c r="C2956" s="175"/>
      <c r="D2956" s="227"/>
    </row>
    <row r="2957" spans="3:4" x14ac:dyDescent="0.2">
      <c r="C2957" s="175"/>
      <c r="D2957" s="227"/>
    </row>
    <row r="2958" spans="3:4" x14ac:dyDescent="0.2">
      <c r="C2958" s="175"/>
      <c r="D2958" s="227"/>
    </row>
    <row r="2959" spans="3:4" x14ac:dyDescent="0.2">
      <c r="C2959" s="175"/>
      <c r="D2959" s="227"/>
    </row>
    <row r="2960" spans="3:4" x14ac:dyDescent="0.2">
      <c r="C2960" s="175"/>
      <c r="D2960" s="227"/>
    </row>
    <row r="2961" spans="3:4" x14ac:dyDescent="0.2">
      <c r="C2961" s="175"/>
      <c r="D2961" s="227"/>
    </row>
    <row r="2962" spans="3:4" x14ac:dyDescent="0.2">
      <c r="C2962" s="175"/>
      <c r="D2962" s="227"/>
    </row>
    <row r="2963" spans="3:4" x14ac:dyDescent="0.2">
      <c r="C2963" s="175"/>
      <c r="D2963" s="227"/>
    </row>
    <row r="2964" spans="3:4" x14ac:dyDescent="0.2">
      <c r="C2964" s="175"/>
      <c r="D2964" s="227"/>
    </row>
    <row r="2965" spans="3:4" x14ac:dyDescent="0.2">
      <c r="C2965" s="175"/>
      <c r="D2965" s="227"/>
    </row>
    <row r="2966" spans="3:4" x14ac:dyDescent="0.2">
      <c r="C2966" s="175"/>
      <c r="D2966" s="227"/>
    </row>
    <row r="2967" spans="3:4" x14ac:dyDescent="0.2">
      <c r="C2967" s="175"/>
      <c r="D2967" s="227"/>
    </row>
    <row r="2968" spans="3:4" x14ac:dyDescent="0.2">
      <c r="C2968" s="175"/>
      <c r="D2968" s="227"/>
    </row>
    <row r="2969" spans="3:4" x14ac:dyDescent="0.2">
      <c r="C2969" s="175"/>
      <c r="D2969" s="227"/>
    </row>
    <row r="2970" spans="3:4" x14ac:dyDescent="0.2">
      <c r="C2970" s="175"/>
      <c r="D2970" s="227"/>
    </row>
    <row r="2971" spans="3:4" x14ac:dyDescent="0.2">
      <c r="C2971" s="175"/>
      <c r="D2971" s="227"/>
    </row>
    <row r="2972" spans="3:4" x14ac:dyDescent="0.2">
      <c r="C2972" s="175"/>
      <c r="D2972" s="227"/>
    </row>
    <row r="2973" spans="3:4" x14ac:dyDescent="0.2">
      <c r="C2973" s="175"/>
      <c r="D2973" s="227"/>
    </row>
    <row r="2974" spans="3:4" x14ac:dyDescent="0.2">
      <c r="C2974" s="175"/>
      <c r="D2974" s="227"/>
    </row>
    <row r="2975" spans="3:4" x14ac:dyDescent="0.2">
      <c r="C2975" s="175"/>
      <c r="D2975" s="227"/>
    </row>
    <row r="2976" spans="3:4" x14ac:dyDescent="0.2">
      <c r="C2976" s="175"/>
      <c r="D2976" s="227"/>
    </row>
    <row r="2977" spans="3:4" x14ac:dyDescent="0.2">
      <c r="C2977" s="175"/>
      <c r="D2977" s="227"/>
    </row>
    <row r="2978" spans="3:4" x14ac:dyDescent="0.2">
      <c r="C2978" s="175"/>
      <c r="D2978" s="227"/>
    </row>
    <row r="2979" spans="3:4" x14ac:dyDescent="0.2">
      <c r="C2979" s="175"/>
      <c r="D2979" s="227"/>
    </row>
    <row r="2980" spans="3:4" x14ac:dyDescent="0.2">
      <c r="C2980" s="175"/>
      <c r="D2980" s="227"/>
    </row>
    <row r="2981" spans="3:4" x14ac:dyDescent="0.2">
      <c r="C2981" s="175"/>
      <c r="D2981" s="227"/>
    </row>
    <row r="2982" spans="3:4" x14ac:dyDescent="0.2">
      <c r="C2982" s="175"/>
      <c r="D2982" s="227"/>
    </row>
    <row r="2983" spans="3:4" x14ac:dyDescent="0.2">
      <c r="C2983" s="175"/>
      <c r="D2983" s="227"/>
    </row>
    <row r="2984" spans="3:4" x14ac:dyDescent="0.2">
      <c r="C2984" s="175"/>
      <c r="D2984" s="227"/>
    </row>
    <row r="2985" spans="3:4" x14ac:dyDescent="0.2">
      <c r="C2985" s="175"/>
      <c r="D2985" s="227"/>
    </row>
    <row r="2986" spans="3:4" x14ac:dyDescent="0.2">
      <c r="C2986" s="175"/>
      <c r="D2986" s="227"/>
    </row>
    <row r="2987" spans="3:4" x14ac:dyDescent="0.2">
      <c r="C2987" s="175"/>
      <c r="D2987" s="227"/>
    </row>
    <row r="2988" spans="3:4" x14ac:dyDescent="0.2">
      <c r="C2988" s="175"/>
      <c r="D2988" s="227"/>
    </row>
    <row r="2989" spans="3:4" x14ac:dyDescent="0.2">
      <c r="C2989" s="175"/>
      <c r="D2989" s="227"/>
    </row>
    <row r="2990" spans="3:4" x14ac:dyDescent="0.2">
      <c r="C2990" s="175"/>
      <c r="D2990" s="227"/>
    </row>
    <row r="2991" spans="3:4" x14ac:dyDescent="0.2">
      <c r="C2991" s="175"/>
      <c r="D2991" s="227"/>
    </row>
    <row r="2992" spans="3:4" x14ac:dyDescent="0.2">
      <c r="C2992" s="175"/>
      <c r="D2992" s="227"/>
    </row>
    <row r="2993" spans="3:4" x14ac:dyDescent="0.2">
      <c r="C2993" s="175"/>
      <c r="D2993" s="227"/>
    </row>
    <row r="2994" spans="3:4" x14ac:dyDescent="0.2">
      <c r="C2994" s="175"/>
      <c r="D2994" s="227"/>
    </row>
    <row r="2995" spans="3:4" x14ac:dyDescent="0.2">
      <c r="C2995" s="175"/>
      <c r="D2995" s="227"/>
    </row>
    <row r="2996" spans="3:4" x14ac:dyDescent="0.2">
      <c r="C2996" s="175"/>
      <c r="D2996" s="227"/>
    </row>
    <row r="2997" spans="3:4" x14ac:dyDescent="0.2">
      <c r="C2997" s="175"/>
      <c r="D2997" s="227"/>
    </row>
    <row r="2998" spans="3:4" x14ac:dyDescent="0.2">
      <c r="C2998" s="175"/>
      <c r="D2998" s="227"/>
    </row>
    <row r="2999" spans="3:4" x14ac:dyDescent="0.2">
      <c r="C2999" s="175"/>
      <c r="D2999" s="227"/>
    </row>
    <row r="3000" spans="3:4" x14ac:dyDescent="0.2">
      <c r="C3000" s="175"/>
      <c r="D3000" s="227"/>
    </row>
    <row r="3001" spans="3:4" x14ac:dyDescent="0.2">
      <c r="C3001" s="175"/>
      <c r="D3001" s="227"/>
    </row>
    <row r="3002" spans="3:4" x14ac:dyDescent="0.2">
      <c r="C3002" s="175"/>
      <c r="D3002" s="227"/>
    </row>
    <row r="3003" spans="3:4" x14ac:dyDescent="0.2">
      <c r="C3003" s="175"/>
      <c r="D3003" s="227"/>
    </row>
    <row r="3004" spans="3:4" x14ac:dyDescent="0.2">
      <c r="C3004" s="175"/>
      <c r="D3004" s="227"/>
    </row>
    <row r="3005" spans="3:4" x14ac:dyDescent="0.2">
      <c r="C3005" s="175"/>
      <c r="D3005" s="227"/>
    </row>
    <row r="3006" spans="3:4" x14ac:dyDescent="0.2">
      <c r="C3006" s="175"/>
      <c r="D3006" s="227"/>
    </row>
    <row r="3007" spans="3:4" x14ac:dyDescent="0.2">
      <c r="C3007" s="175"/>
      <c r="D3007" s="227"/>
    </row>
    <row r="3008" spans="3:4" x14ac:dyDescent="0.2">
      <c r="C3008" s="175"/>
      <c r="D3008" s="227"/>
    </row>
    <row r="3009" spans="3:4" x14ac:dyDescent="0.2">
      <c r="C3009" s="175"/>
      <c r="D3009" s="227"/>
    </row>
    <row r="3010" spans="3:4" x14ac:dyDescent="0.2">
      <c r="C3010" s="175"/>
      <c r="D3010" s="227"/>
    </row>
    <row r="3011" spans="3:4" x14ac:dyDescent="0.2">
      <c r="C3011" s="175"/>
      <c r="D3011" s="227"/>
    </row>
    <row r="3012" spans="3:4" x14ac:dyDescent="0.2">
      <c r="C3012" s="175"/>
      <c r="D3012" s="227"/>
    </row>
    <row r="3013" spans="3:4" x14ac:dyDescent="0.2">
      <c r="C3013" s="175"/>
      <c r="D3013" s="227"/>
    </row>
    <row r="3014" spans="3:4" x14ac:dyDescent="0.2">
      <c r="C3014" s="175"/>
      <c r="D3014" s="227"/>
    </row>
    <row r="3015" spans="3:4" x14ac:dyDescent="0.2">
      <c r="C3015" s="175"/>
      <c r="D3015" s="227"/>
    </row>
    <row r="3016" spans="3:4" x14ac:dyDescent="0.2">
      <c r="C3016" s="175"/>
      <c r="D3016" s="227"/>
    </row>
    <row r="3017" spans="3:4" x14ac:dyDescent="0.2">
      <c r="C3017" s="175"/>
      <c r="D3017" s="227"/>
    </row>
    <row r="3018" spans="3:4" x14ac:dyDescent="0.2">
      <c r="C3018" s="175"/>
      <c r="D3018" s="227"/>
    </row>
    <row r="3019" spans="3:4" x14ac:dyDescent="0.2">
      <c r="C3019" s="175"/>
      <c r="D3019" s="227"/>
    </row>
    <row r="3020" spans="3:4" x14ac:dyDescent="0.2">
      <c r="C3020" s="175"/>
      <c r="D3020" s="227"/>
    </row>
    <row r="3021" spans="3:4" x14ac:dyDescent="0.2">
      <c r="C3021" s="175"/>
      <c r="D3021" s="227"/>
    </row>
    <row r="3022" spans="3:4" x14ac:dyDescent="0.2">
      <c r="C3022" s="175"/>
      <c r="D3022" s="227"/>
    </row>
    <row r="3023" spans="3:4" x14ac:dyDescent="0.2">
      <c r="C3023" s="175"/>
      <c r="D3023" s="227"/>
    </row>
    <row r="3024" spans="3:4" x14ac:dyDescent="0.2">
      <c r="C3024" s="175"/>
      <c r="D3024" s="227"/>
    </row>
    <row r="3025" spans="3:4" x14ac:dyDescent="0.2">
      <c r="C3025" s="175"/>
      <c r="D3025" s="227"/>
    </row>
    <row r="3026" spans="3:4" x14ac:dyDescent="0.2">
      <c r="C3026" s="175"/>
      <c r="D3026" s="227"/>
    </row>
    <row r="3027" spans="3:4" x14ac:dyDescent="0.2">
      <c r="C3027" s="175"/>
      <c r="D3027" s="227"/>
    </row>
    <row r="3028" spans="3:4" x14ac:dyDescent="0.2">
      <c r="C3028" s="175"/>
      <c r="D3028" s="227"/>
    </row>
    <row r="3029" spans="3:4" x14ac:dyDescent="0.2">
      <c r="C3029" s="175"/>
      <c r="D3029" s="227"/>
    </row>
    <row r="3030" spans="3:4" x14ac:dyDescent="0.2">
      <c r="C3030" s="175"/>
      <c r="D3030" s="227"/>
    </row>
    <row r="3031" spans="3:4" x14ac:dyDescent="0.2">
      <c r="C3031" s="175"/>
      <c r="D3031" s="227"/>
    </row>
    <row r="3032" spans="3:4" x14ac:dyDescent="0.2">
      <c r="C3032" s="175"/>
      <c r="D3032" s="227"/>
    </row>
    <row r="3033" spans="3:4" x14ac:dyDescent="0.2">
      <c r="C3033" s="175"/>
      <c r="D3033" s="227"/>
    </row>
    <row r="3034" spans="3:4" x14ac:dyDescent="0.2">
      <c r="C3034" s="175"/>
      <c r="D3034" s="227"/>
    </row>
    <row r="3035" spans="3:4" x14ac:dyDescent="0.2">
      <c r="C3035" s="175"/>
      <c r="D3035" s="227"/>
    </row>
    <row r="3036" spans="3:4" x14ac:dyDescent="0.2">
      <c r="C3036" s="175"/>
      <c r="D3036" s="227"/>
    </row>
    <row r="3037" spans="3:4" x14ac:dyDescent="0.2">
      <c r="C3037" s="175"/>
      <c r="D3037" s="227"/>
    </row>
    <row r="3038" spans="3:4" x14ac:dyDescent="0.2">
      <c r="C3038" s="175"/>
      <c r="D3038" s="227"/>
    </row>
    <row r="3039" spans="3:4" x14ac:dyDescent="0.2">
      <c r="C3039" s="175"/>
      <c r="D3039" s="227"/>
    </row>
    <row r="3040" spans="3:4" x14ac:dyDescent="0.2">
      <c r="C3040" s="175"/>
      <c r="D3040" s="227"/>
    </row>
    <row r="3041" spans="3:4" x14ac:dyDescent="0.2">
      <c r="C3041" s="175"/>
      <c r="D3041" s="227"/>
    </row>
    <row r="3042" spans="3:4" x14ac:dyDescent="0.2">
      <c r="C3042" s="175"/>
      <c r="D3042" s="227"/>
    </row>
    <row r="3043" spans="3:4" x14ac:dyDescent="0.2">
      <c r="C3043" s="175"/>
      <c r="D3043" s="227"/>
    </row>
    <row r="3044" spans="3:4" x14ac:dyDescent="0.2">
      <c r="C3044" s="175"/>
      <c r="D3044" s="227"/>
    </row>
    <row r="3045" spans="3:4" x14ac:dyDescent="0.2">
      <c r="C3045" s="175"/>
      <c r="D3045" s="227"/>
    </row>
    <row r="3046" spans="3:4" x14ac:dyDescent="0.2">
      <c r="C3046" s="175"/>
      <c r="D3046" s="227"/>
    </row>
    <row r="3047" spans="3:4" x14ac:dyDescent="0.2">
      <c r="C3047" s="175"/>
      <c r="D3047" s="227"/>
    </row>
    <row r="3048" spans="3:4" x14ac:dyDescent="0.2">
      <c r="C3048" s="175"/>
      <c r="D3048" s="227"/>
    </row>
    <row r="3049" spans="3:4" x14ac:dyDescent="0.2">
      <c r="C3049" s="175"/>
      <c r="D3049" s="227"/>
    </row>
    <row r="3050" spans="3:4" x14ac:dyDescent="0.2">
      <c r="C3050" s="175"/>
      <c r="D3050" s="227"/>
    </row>
    <row r="3051" spans="3:4" x14ac:dyDescent="0.2">
      <c r="C3051" s="175"/>
      <c r="D3051" s="227"/>
    </row>
    <row r="3052" spans="3:4" x14ac:dyDescent="0.2">
      <c r="C3052" s="175"/>
      <c r="D3052" s="227"/>
    </row>
    <row r="3053" spans="3:4" x14ac:dyDescent="0.2">
      <c r="C3053" s="175"/>
      <c r="D3053" s="227"/>
    </row>
    <row r="3054" spans="3:4" x14ac:dyDescent="0.2">
      <c r="C3054" s="175"/>
      <c r="D3054" s="227"/>
    </row>
    <row r="3055" spans="3:4" x14ac:dyDescent="0.2">
      <c r="C3055" s="175"/>
      <c r="D3055" s="227"/>
    </row>
    <row r="3056" spans="3:4" x14ac:dyDescent="0.2">
      <c r="C3056" s="175"/>
      <c r="D3056" s="227"/>
    </row>
    <row r="3057" spans="3:4" x14ac:dyDescent="0.2">
      <c r="C3057" s="175"/>
      <c r="D3057" s="227"/>
    </row>
    <row r="3058" spans="3:4" x14ac:dyDescent="0.2">
      <c r="C3058" s="175"/>
      <c r="D3058" s="227"/>
    </row>
    <row r="3059" spans="3:4" x14ac:dyDescent="0.2">
      <c r="C3059" s="175"/>
      <c r="D3059" s="227"/>
    </row>
    <row r="3060" spans="3:4" x14ac:dyDescent="0.2">
      <c r="C3060" s="175"/>
      <c r="D3060" s="227"/>
    </row>
    <row r="3061" spans="3:4" x14ac:dyDescent="0.2">
      <c r="C3061" s="175"/>
      <c r="D3061" s="227"/>
    </row>
    <row r="3062" spans="3:4" x14ac:dyDescent="0.2">
      <c r="C3062" s="175"/>
      <c r="D3062" s="227"/>
    </row>
    <row r="3063" spans="3:4" x14ac:dyDescent="0.2">
      <c r="C3063" s="175"/>
      <c r="D3063" s="227"/>
    </row>
    <row r="3064" spans="3:4" x14ac:dyDescent="0.2">
      <c r="C3064" s="175"/>
      <c r="D3064" s="227"/>
    </row>
    <row r="3065" spans="3:4" x14ac:dyDescent="0.2">
      <c r="C3065" s="175"/>
      <c r="D3065" s="227"/>
    </row>
    <row r="3066" spans="3:4" x14ac:dyDescent="0.2">
      <c r="C3066" s="175"/>
      <c r="D3066" s="227"/>
    </row>
    <row r="3067" spans="3:4" x14ac:dyDescent="0.2">
      <c r="C3067" s="175"/>
      <c r="D3067" s="227"/>
    </row>
    <row r="3068" spans="3:4" x14ac:dyDescent="0.2">
      <c r="C3068" s="175"/>
      <c r="D3068" s="227"/>
    </row>
    <row r="3069" spans="3:4" x14ac:dyDescent="0.2">
      <c r="C3069" s="175"/>
      <c r="D3069" s="227"/>
    </row>
    <row r="3070" spans="3:4" x14ac:dyDescent="0.2">
      <c r="C3070" s="175"/>
      <c r="D3070" s="227"/>
    </row>
    <row r="3071" spans="3:4" x14ac:dyDescent="0.2">
      <c r="C3071" s="175"/>
      <c r="D3071" s="227"/>
    </row>
    <row r="3072" spans="3:4" x14ac:dyDescent="0.2">
      <c r="C3072" s="175"/>
      <c r="D3072" s="227"/>
    </row>
    <row r="3073" spans="3:4" x14ac:dyDescent="0.2">
      <c r="C3073" s="175"/>
      <c r="D3073" s="227"/>
    </row>
    <row r="3074" spans="3:4" x14ac:dyDescent="0.2">
      <c r="C3074" s="175"/>
      <c r="D3074" s="227"/>
    </row>
    <row r="3075" spans="3:4" x14ac:dyDescent="0.2">
      <c r="C3075" s="175"/>
      <c r="D3075" s="227"/>
    </row>
    <row r="3076" spans="3:4" x14ac:dyDescent="0.2">
      <c r="C3076" s="175"/>
      <c r="D3076" s="227"/>
    </row>
    <row r="3077" spans="3:4" x14ac:dyDescent="0.2">
      <c r="C3077" s="175"/>
      <c r="D3077" s="227"/>
    </row>
    <row r="3078" spans="3:4" x14ac:dyDescent="0.2">
      <c r="C3078" s="175"/>
      <c r="D3078" s="227"/>
    </row>
    <row r="3079" spans="3:4" x14ac:dyDescent="0.2">
      <c r="C3079" s="175"/>
      <c r="D3079" s="227"/>
    </row>
    <row r="3080" spans="3:4" x14ac:dyDescent="0.2">
      <c r="C3080" s="175"/>
      <c r="D3080" s="227"/>
    </row>
    <row r="3081" spans="3:4" x14ac:dyDescent="0.2">
      <c r="C3081" s="175"/>
      <c r="D3081" s="227"/>
    </row>
    <row r="3082" spans="3:4" x14ac:dyDescent="0.2">
      <c r="C3082" s="175"/>
      <c r="D3082" s="227"/>
    </row>
    <row r="3083" spans="3:4" x14ac:dyDescent="0.2">
      <c r="C3083" s="175"/>
      <c r="D3083" s="227"/>
    </row>
    <row r="3084" spans="3:4" x14ac:dyDescent="0.2">
      <c r="C3084" s="175"/>
      <c r="D3084" s="227"/>
    </row>
    <row r="3085" spans="3:4" x14ac:dyDescent="0.2">
      <c r="C3085" s="175"/>
      <c r="D3085" s="227"/>
    </row>
    <row r="3086" spans="3:4" x14ac:dyDescent="0.2">
      <c r="C3086" s="175"/>
      <c r="D3086" s="227"/>
    </row>
    <row r="3087" spans="3:4" x14ac:dyDescent="0.2">
      <c r="C3087" s="175"/>
      <c r="D3087" s="227"/>
    </row>
    <row r="3088" spans="3:4" x14ac:dyDescent="0.2">
      <c r="C3088" s="175"/>
      <c r="D3088" s="227"/>
    </row>
    <row r="3089" spans="3:4" x14ac:dyDescent="0.2">
      <c r="C3089" s="175"/>
      <c r="D3089" s="227"/>
    </row>
    <row r="3090" spans="3:4" x14ac:dyDescent="0.2">
      <c r="C3090" s="175"/>
      <c r="D3090" s="227"/>
    </row>
    <row r="3091" spans="3:4" x14ac:dyDescent="0.2">
      <c r="C3091" s="175"/>
      <c r="D3091" s="227"/>
    </row>
    <row r="3092" spans="3:4" x14ac:dyDescent="0.2">
      <c r="C3092" s="175"/>
      <c r="D3092" s="227"/>
    </row>
    <row r="3093" spans="3:4" x14ac:dyDescent="0.2">
      <c r="C3093" s="175"/>
      <c r="D3093" s="227"/>
    </row>
    <row r="3094" spans="3:4" x14ac:dyDescent="0.2">
      <c r="C3094" s="175"/>
      <c r="D3094" s="227"/>
    </row>
    <row r="3095" spans="3:4" x14ac:dyDescent="0.2">
      <c r="C3095" s="175"/>
      <c r="D3095" s="227"/>
    </row>
    <row r="3096" spans="3:4" x14ac:dyDescent="0.2">
      <c r="C3096" s="175"/>
      <c r="D3096" s="227"/>
    </row>
    <row r="3097" spans="3:4" x14ac:dyDescent="0.2">
      <c r="C3097" s="175"/>
      <c r="D3097" s="227"/>
    </row>
    <row r="3098" spans="3:4" x14ac:dyDescent="0.2">
      <c r="C3098" s="175"/>
      <c r="D3098" s="227"/>
    </row>
    <row r="3099" spans="3:4" x14ac:dyDescent="0.2">
      <c r="C3099" s="175"/>
      <c r="D3099" s="227"/>
    </row>
    <row r="3100" spans="3:4" x14ac:dyDescent="0.2">
      <c r="C3100" s="175"/>
      <c r="D3100" s="227"/>
    </row>
    <row r="3101" spans="3:4" x14ac:dyDescent="0.2">
      <c r="C3101" s="175"/>
      <c r="D3101" s="227"/>
    </row>
    <row r="3102" spans="3:4" x14ac:dyDescent="0.2">
      <c r="C3102" s="175"/>
      <c r="D3102" s="227"/>
    </row>
    <row r="3103" spans="3:4" x14ac:dyDescent="0.2">
      <c r="C3103" s="175"/>
      <c r="D3103" s="227"/>
    </row>
    <row r="3104" spans="3:4" x14ac:dyDescent="0.2">
      <c r="C3104" s="175"/>
      <c r="D3104" s="227"/>
    </row>
    <row r="3105" spans="3:4" x14ac:dyDescent="0.2">
      <c r="C3105" s="175"/>
      <c r="D3105" s="227"/>
    </row>
    <row r="3106" spans="3:4" x14ac:dyDescent="0.2">
      <c r="C3106" s="175"/>
      <c r="D3106" s="227"/>
    </row>
    <row r="3107" spans="3:4" x14ac:dyDescent="0.2">
      <c r="C3107" s="175"/>
      <c r="D3107" s="227"/>
    </row>
    <row r="3108" spans="3:4" x14ac:dyDescent="0.2">
      <c r="C3108" s="175"/>
      <c r="D3108" s="227"/>
    </row>
    <row r="3109" spans="3:4" x14ac:dyDescent="0.2">
      <c r="C3109" s="175"/>
      <c r="D3109" s="227"/>
    </row>
    <row r="3110" spans="3:4" x14ac:dyDescent="0.2">
      <c r="C3110" s="175"/>
      <c r="D3110" s="227"/>
    </row>
    <row r="3111" spans="3:4" x14ac:dyDescent="0.2">
      <c r="C3111" s="175"/>
      <c r="D3111" s="227"/>
    </row>
    <row r="3112" spans="3:4" x14ac:dyDescent="0.2">
      <c r="C3112" s="175"/>
      <c r="D3112" s="227"/>
    </row>
    <row r="3113" spans="3:4" x14ac:dyDescent="0.2">
      <c r="C3113" s="175"/>
      <c r="D3113" s="227"/>
    </row>
    <row r="3114" spans="3:4" x14ac:dyDescent="0.2">
      <c r="C3114" s="175"/>
      <c r="D3114" s="227"/>
    </row>
    <row r="3115" spans="3:4" x14ac:dyDescent="0.2">
      <c r="C3115" s="175"/>
      <c r="D3115" s="227"/>
    </row>
    <row r="3116" spans="3:4" x14ac:dyDescent="0.2">
      <c r="C3116" s="175"/>
      <c r="D3116" s="227"/>
    </row>
    <row r="3117" spans="3:4" x14ac:dyDescent="0.2">
      <c r="C3117" s="175"/>
      <c r="D3117" s="227"/>
    </row>
    <row r="3118" spans="3:4" x14ac:dyDescent="0.2">
      <c r="C3118" s="175"/>
      <c r="D3118" s="227"/>
    </row>
    <row r="3119" spans="3:4" x14ac:dyDescent="0.2">
      <c r="C3119" s="175"/>
      <c r="D3119" s="227"/>
    </row>
    <row r="3120" spans="3:4" x14ac:dyDescent="0.2">
      <c r="C3120" s="175"/>
      <c r="D3120" s="227"/>
    </row>
    <row r="3121" spans="3:4" x14ac:dyDescent="0.2">
      <c r="C3121" s="175"/>
      <c r="D3121" s="227"/>
    </row>
    <row r="3122" spans="3:4" x14ac:dyDescent="0.2">
      <c r="C3122" s="175"/>
      <c r="D3122" s="227"/>
    </row>
    <row r="3123" spans="3:4" x14ac:dyDescent="0.2">
      <c r="C3123" s="175"/>
      <c r="D3123" s="227"/>
    </row>
    <row r="3124" spans="3:4" x14ac:dyDescent="0.2">
      <c r="C3124" s="175"/>
      <c r="D3124" s="227"/>
    </row>
    <row r="3125" spans="3:4" x14ac:dyDescent="0.2">
      <c r="C3125" s="175"/>
      <c r="D3125" s="227"/>
    </row>
    <row r="3126" spans="3:4" x14ac:dyDescent="0.2">
      <c r="C3126" s="175"/>
      <c r="D3126" s="227"/>
    </row>
    <row r="3127" spans="3:4" x14ac:dyDescent="0.2">
      <c r="C3127" s="175"/>
      <c r="D3127" s="227"/>
    </row>
    <row r="3128" spans="3:4" x14ac:dyDescent="0.2">
      <c r="C3128" s="175"/>
      <c r="D3128" s="227"/>
    </row>
    <row r="3129" spans="3:4" x14ac:dyDescent="0.2">
      <c r="C3129" s="175"/>
      <c r="D3129" s="227"/>
    </row>
    <row r="3130" spans="3:4" x14ac:dyDescent="0.2">
      <c r="C3130" s="175"/>
      <c r="D3130" s="227"/>
    </row>
    <row r="3131" spans="3:4" x14ac:dyDescent="0.2">
      <c r="C3131" s="175"/>
      <c r="D3131" s="227"/>
    </row>
    <row r="3132" spans="3:4" x14ac:dyDescent="0.2">
      <c r="C3132" s="175"/>
      <c r="D3132" s="227"/>
    </row>
    <row r="3133" spans="3:4" x14ac:dyDescent="0.2">
      <c r="C3133" s="175"/>
      <c r="D3133" s="227"/>
    </row>
    <row r="3134" spans="3:4" x14ac:dyDescent="0.2">
      <c r="C3134" s="175"/>
      <c r="D3134" s="227"/>
    </row>
    <row r="3135" spans="3:4" x14ac:dyDescent="0.2">
      <c r="C3135" s="175"/>
      <c r="D3135" s="227"/>
    </row>
    <row r="3136" spans="3:4" x14ac:dyDescent="0.2">
      <c r="C3136" s="175"/>
      <c r="D3136" s="227"/>
    </row>
    <row r="3137" spans="3:4" x14ac:dyDescent="0.2">
      <c r="C3137" s="175"/>
      <c r="D3137" s="227"/>
    </row>
    <row r="3138" spans="3:4" x14ac:dyDescent="0.2">
      <c r="C3138" s="175"/>
      <c r="D3138" s="227"/>
    </row>
    <row r="3139" spans="3:4" x14ac:dyDescent="0.2">
      <c r="C3139" s="175"/>
      <c r="D3139" s="227"/>
    </row>
    <row r="3140" spans="3:4" x14ac:dyDescent="0.2">
      <c r="C3140" s="175"/>
      <c r="D3140" s="227"/>
    </row>
    <row r="3141" spans="3:4" x14ac:dyDescent="0.2">
      <c r="C3141" s="175"/>
      <c r="D3141" s="227"/>
    </row>
    <row r="3142" spans="3:4" x14ac:dyDescent="0.2">
      <c r="C3142" s="175"/>
      <c r="D3142" s="227"/>
    </row>
    <row r="3143" spans="3:4" x14ac:dyDescent="0.2">
      <c r="C3143" s="175"/>
      <c r="D3143" s="227"/>
    </row>
    <row r="3144" spans="3:4" x14ac:dyDescent="0.2">
      <c r="C3144" s="175"/>
      <c r="D3144" s="227"/>
    </row>
    <row r="3145" spans="3:4" x14ac:dyDescent="0.2">
      <c r="C3145" s="175"/>
      <c r="D3145" s="227"/>
    </row>
    <row r="3146" spans="3:4" x14ac:dyDescent="0.2">
      <c r="C3146" s="175"/>
      <c r="D3146" s="227"/>
    </row>
    <row r="3147" spans="3:4" x14ac:dyDescent="0.2">
      <c r="C3147" s="175"/>
      <c r="D3147" s="227"/>
    </row>
    <row r="3148" spans="3:4" x14ac:dyDescent="0.2">
      <c r="C3148" s="175"/>
      <c r="D3148" s="227"/>
    </row>
    <row r="3149" spans="3:4" x14ac:dyDescent="0.2">
      <c r="C3149" s="175"/>
      <c r="D3149" s="227"/>
    </row>
    <row r="3150" spans="3:4" x14ac:dyDescent="0.2">
      <c r="C3150" s="175"/>
      <c r="D3150" s="227"/>
    </row>
    <row r="3151" spans="3:4" x14ac:dyDescent="0.2">
      <c r="C3151" s="175"/>
      <c r="D3151" s="227"/>
    </row>
    <row r="3152" spans="3:4" x14ac:dyDescent="0.2">
      <c r="C3152" s="175"/>
      <c r="D3152" s="227"/>
    </row>
    <row r="3153" spans="3:4" x14ac:dyDescent="0.2">
      <c r="C3153" s="175"/>
      <c r="D3153" s="227"/>
    </row>
    <row r="3154" spans="3:4" x14ac:dyDescent="0.2">
      <c r="C3154" s="175"/>
      <c r="D3154" s="227"/>
    </row>
    <row r="3155" spans="3:4" x14ac:dyDescent="0.2">
      <c r="C3155" s="175"/>
      <c r="D3155" s="227"/>
    </row>
    <row r="3156" spans="3:4" x14ac:dyDescent="0.2">
      <c r="C3156" s="175"/>
      <c r="D3156" s="227"/>
    </row>
    <row r="3157" spans="3:4" x14ac:dyDescent="0.2">
      <c r="C3157" s="175"/>
      <c r="D3157" s="227"/>
    </row>
    <row r="3158" spans="3:4" x14ac:dyDescent="0.2">
      <c r="C3158" s="175"/>
      <c r="D3158" s="227"/>
    </row>
    <row r="3159" spans="3:4" x14ac:dyDescent="0.2">
      <c r="C3159" s="175"/>
      <c r="D3159" s="227"/>
    </row>
    <row r="3160" spans="3:4" x14ac:dyDescent="0.2">
      <c r="C3160" s="175"/>
      <c r="D3160" s="227"/>
    </row>
    <row r="3161" spans="3:4" x14ac:dyDescent="0.2">
      <c r="C3161" s="175"/>
      <c r="D3161" s="227"/>
    </row>
    <row r="3162" spans="3:4" x14ac:dyDescent="0.2">
      <c r="C3162" s="175"/>
      <c r="D3162" s="227"/>
    </row>
    <row r="3163" spans="3:4" x14ac:dyDescent="0.2">
      <c r="C3163" s="175"/>
      <c r="D3163" s="227"/>
    </row>
    <row r="3164" spans="3:4" x14ac:dyDescent="0.2">
      <c r="C3164" s="175"/>
      <c r="D3164" s="227"/>
    </row>
    <row r="3165" spans="3:4" x14ac:dyDescent="0.2">
      <c r="C3165" s="175"/>
      <c r="D3165" s="227"/>
    </row>
    <row r="3166" spans="3:4" x14ac:dyDescent="0.2">
      <c r="C3166" s="175"/>
      <c r="D3166" s="227"/>
    </row>
    <row r="3167" spans="3:4" x14ac:dyDescent="0.2">
      <c r="C3167" s="175"/>
      <c r="D3167" s="227"/>
    </row>
    <row r="3168" spans="3:4" x14ac:dyDescent="0.2">
      <c r="C3168" s="175"/>
      <c r="D3168" s="227"/>
    </row>
    <row r="3169" spans="3:4" x14ac:dyDescent="0.2">
      <c r="C3169" s="175"/>
      <c r="D3169" s="227"/>
    </row>
    <row r="3170" spans="3:4" x14ac:dyDescent="0.2">
      <c r="C3170" s="175"/>
      <c r="D3170" s="227"/>
    </row>
    <row r="3171" spans="3:4" x14ac:dyDescent="0.2">
      <c r="C3171" s="175"/>
      <c r="D3171" s="227"/>
    </row>
    <row r="3172" spans="3:4" x14ac:dyDescent="0.2">
      <c r="C3172" s="175"/>
      <c r="D3172" s="227"/>
    </row>
    <row r="3173" spans="3:4" x14ac:dyDescent="0.2">
      <c r="C3173" s="175"/>
      <c r="D3173" s="227"/>
    </row>
    <row r="3174" spans="3:4" x14ac:dyDescent="0.2">
      <c r="C3174" s="175"/>
      <c r="D3174" s="227"/>
    </row>
    <row r="3175" spans="3:4" x14ac:dyDescent="0.2">
      <c r="C3175" s="175"/>
      <c r="D3175" s="227"/>
    </row>
    <row r="3176" spans="3:4" x14ac:dyDescent="0.2">
      <c r="C3176" s="175"/>
      <c r="D3176" s="227"/>
    </row>
    <row r="3177" spans="3:4" x14ac:dyDescent="0.2">
      <c r="C3177" s="175"/>
      <c r="D3177" s="227"/>
    </row>
    <row r="3178" spans="3:4" x14ac:dyDescent="0.2">
      <c r="C3178" s="175"/>
      <c r="D3178" s="227"/>
    </row>
    <row r="3179" spans="3:4" x14ac:dyDescent="0.2">
      <c r="C3179" s="175"/>
      <c r="D3179" s="227"/>
    </row>
    <row r="3180" spans="3:4" x14ac:dyDescent="0.2">
      <c r="C3180" s="175"/>
      <c r="D3180" s="227"/>
    </row>
    <row r="3181" spans="3:4" x14ac:dyDescent="0.2">
      <c r="C3181" s="175"/>
      <c r="D3181" s="227"/>
    </row>
    <row r="3182" spans="3:4" x14ac:dyDescent="0.2">
      <c r="C3182" s="175"/>
      <c r="D3182" s="227"/>
    </row>
    <row r="3183" spans="3:4" x14ac:dyDescent="0.2">
      <c r="C3183" s="175"/>
      <c r="D3183" s="227"/>
    </row>
    <row r="3184" spans="3:4" x14ac:dyDescent="0.2">
      <c r="C3184" s="175"/>
      <c r="D3184" s="227"/>
    </row>
    <row r="3185" spans="3:4" x14ac:dyDescent="0.2">
      <c r="C3185" s="175"/>
      <c r="D3185" s="227"/>
    </row>
    <row r="3186" spans="3:4" x14ac:dyDescent="0.2">
      <c r="C3186" s="175"/>
      <c r="D3186" s="227"/>
    </row>
    <row r="3187" spans="3:4" x14ac:dyDescent="0.2">
      <c r="C3187" s="175"/>
      <c r="D3187" s="227"/>
    </row>
    <row r="3188" spans="3:4" x14ac:dyDescent="0.2">
      <c r="C3188" s="175"/>
      <c r="D3188" s="227"/>
    </row>
    <row r="3189" spans="3:4" x14ac:dyDescent="0.2">
      <c r="C3189" s="175"/>
      <c r="D3189" s="227"/>
    </row>
    <row r="3190" spans="3:4" x14ac:dyDescent="0.2">
      <c r="C3190" s="175"/>
      <c r="D3190" s="227"/>
    </row>
    <row r="3191" spans="3:4" x14ac:dyDescent="0.2">
      <c r="C3191" s="175"/>
      <c r="D3191" s="227"/>
    </row>
    <row r="3192" spans="3:4" x14ac:dyDescent="0.2">
      <c r="C3192" s="175"/>
      <c r="D3192" s="227"/>
    </row>
    <row r="3193" spans="3:4" x14ac:dyDescent="0.2">
      <c r="C3193" s="175"/>
      <c r="D3193" s="227"/>
    </row>
    <row r="3194" spans="3:4" x14ac:dyDescent="0.2">
      <c r="C3194" s="175"/>
      <c r="D3194" s="227"/>
    </row>
    <row r="3195" spans="3:4" x14ac:dyDescent="0.2">
      <c r="C3195" s="175"/>
      <c r="D3195" s="227"/>
    </row>
    <row r="3196" spans="3:4" x14ac:dyDescent="0.2">
      <c r="C3196" s="175"/>
      <c r="D3196" s="227"/>
    </row>
    <row r="3197" spans="3:4" x14ac:dyDescent="0.2">
      <c r="C3197" s="175"/>
      <c r="D3197" s="227"/>
    </row>
    <row r="3198" spans="3:4" x14ac:dyDescent="0.2">
      <c r="C3198" s="175"/>
      <c r="D3198" s="227"/>
    </row>
    <row r="3199" spans="3:4" x14ac:dyDescent="0.2">
      <c r="C3199" s="175"/>
      <c r="D3199" s="227"/>
    </row>
    <row r="3200" spans="3:4" x14ac:dyDescent="0.2">
      <c r="C3200" s="175"/>
      <c r="D3200" s="227"/>
    </row>
    <row r="3201" spans="3:4" x14ac:dyDescent="0.2">
      <c r="C3201" s="175"/>
      <c r="D3201" s="227"/>
    </row>
    <row r="3202" spans="3:4" x14ac:dyDescent="0.2">
      <c r="C3202" s="175"/>
      <c r="D3202" s="227"/>
    </row>
    <row r="3203" spans="3:4" x14ac:dyDescent="0.2">
      <c r="C3203" s="175"/>
      <c r="D3203" s="227"/>
    </row>
    <row r="3204" spans="3:4" x14ac:dyDescent="0.2">
      <c r="C3204" s="175"/>
      <c r="D3204" s="227"/>
    </row>
    <row r="3205" spans="3:4" x14ac:dyDescent="0.2">
      <c r="C3205" s="175"/>
      <c r="D3205" s="227"/>
    </row>
    <row r="3206" spans="3:4" x14ac:dyDescent="0.2">
      <c r="C3206" s="175"/>
      <c r="D3206" s="227"/>
    </row>
    <row r="3207" spans="3:4" x14ac:dyDescent="0.2">
      <c r="C3207" s="175"/>
      <c r="D3207" s="227"/>
    </row>
    <row r="3208" spans="3:4" x14ac:dyDescent="0.2">
      <c r="C3208" s="175"/>
      <c r="D3208" s="227"/>
    </row>
    <row r="3209" spans="3:4" x14ac:dyDescent="0.2">
      <c r="C3209" s="175"/>
      <c r="D3209" s="227"/>
    </row>
    <row r="3210" spans="3:4" x14ac:dyDescent="0.2">
      <c r="C3210" s="175"/>
      <c r="D3210" s="227"/>
    </row>
    <row r="3211" spans="3:4" x14ac:dyDescent="0.2">
      <c r="C3211" s="175"/>
      <c r="D3211" s="227"/>
    </row>
    <row r="3212" spans="3:4" x14ac:dyDescent="0.2">
      <c r="C3212" s="175"/>
      <c r="D3212" s="227"/>
    </row>
    <row r="3213" spans="3:4" x14ac:dyDescent="0.2">
      <c r="C3213" s="175"/>
      <c r="D3213" s="227"/>
    </row>
    <row r="3214" spans="3:4" x14ac:dyDescent="0.2">
      <c r="C3214" s="175"/>
      <c r="D3214" s="227"/>
    </row>
    <row r="3215" spans="3:4" x14ac:dyDescent="0.2">
      <c r="C3215" s="175"/>
      <c r="D3215" s="227"/>
    </row>
    <row r="3216" spans="3:4" x14ac:dyDescent="0.2">
      <c r="C3216" s="175"/>
      <c r="D3216" s="227"/>
    </row>
    <row r="3217" spans="3:4" x14ac:dyDescent="0.2">
      <c r="C3217" s="175"/>
      <c r="D3217" s="227"/>
    </row>
    <row r="3218" spans="3:4" x14ac:dyDescent="0.2">
      <c r="C3218" s="175"/>
      <c r="D3218" s="227"/>
    </row>
    <row r="3219" spans="3:4" x14ac:dyDescent="0.2">
      <c r="C3219" s="175"/>
      <c r="D3219" s="227"/>
    </row>
    <row r="3220" spans="3:4" x14ac:dyDescent="0.2">
      <c r="C3220" s="175"/>
      <c r="D3220" s="227"/>
    </row>
    <row r="3221" spans="3:4" x14ac:dyDescent="0.2">
      <c r="C3221" s="175"/>
      <c r="D3221" s="227"/>
    </row>
    <row r="3222" spans="3:4" x14ac:dyDescent="0.2">
      <c r="C3222" s="175"/>
      <c r="D3222" s="227"/>
    </row>
    <row r="3223" spans="3:4" x14ac:dyDescent="0.2">
      <c r="C3223" s="175"/>
      <c r="D3223" s="227"/>
    </row>
    <row r="3224" spans="3:4" x14ac:dyDescent="0.2">
      <c r="C3224" s="175"/>
      <c r="D3224" s="227"/>
    </row>
    <row r="3225" spans="3:4" x14ac:dyDescent="0.2">
      <c r="C3225" s="175"/>
      <c r="D3225" s="227"/>
    </row>
    <row r="3226" spans="3:4" x14ac:dyDescent="0.2">
      <c r="C3226" s="175"/>
      <c r="D3226" s="227"/>
    </row>
    <row r="3227" spans="3:4" x14ac:dyDescent="0.2">
      <c r="C3227" s="175"/>
      <c r="D3227" s="227"/>
    </row>
    <row r="3228" spans="3:4" x14ac:dyDescent="0.2">
      <c r="C3228" s="175"/>
      <c r="D3228" s="227"/>
    </row>
    <row r="3229" spans="3:4" x14ac:dyDescent="0.2">
      <c r="C3229" s="175"/>
      <c r="D3229" s="227"/>
    </row>
    <row r="3230" spans="3:4" x14ac:dyDescent="0.2">
      <c r="C3230" s="175"/>
      <c r="D3230" s="227"/>
    </row>
    <row r="3231" spans="3:4" x14ac:dyDescent="0.2">
      <c r="C3231" s="175"/>
      <c r="D3231" s="227"/>
    </row>
    <row r="3232" spans="3:4" x14ac:dyDescent="0.2">
      <c r="C3232" s="175"/>
      <c r="D3232" s="227"/>
    </row>
    <row r="3233" spans="3:4" x14ac:dyDescent="0.2">
      <c r="C3233" s="175"/>
      <c r="D3233" s="227"/>
    </row>
    <row r="3234" spans="3:4" x14ac:dyDescent="0.2">
      <c r="C3234" s="175"/>
      <c r="D3234" s="227"/>
    </row>
    <row r="3235" spans="3:4" x14ac:dyDescent="0.2">
      <c r="C3235" s="175"/>
      <c r="D3235" s="227"/>
    </row>
    <row r="3236" spans="3:4" x14ac:dyDescent="0.2">
      <c r="C3236" s="175"/>
      <c r="D3236" s="227"/>
    </row>
    <row r="3237" spans="3:4" x14ac:dyDescent="0.2">
      <c r="C3237" s="175"/>
      <c r="D3237" s="227"/>
    </row>
    <row r="3238" spans="3:4" x14ac:dyDescent="0.2">
      <c r="C3238" s="175"/>
      <c r="D3238" s="227"/>
    </row>
    <row r="3239" spans="3:4" x14ac:dyDescent="0.2">
      <c r="C3239" s="175"/>
      <c r="D3239" s="227"/>
    </row>
    <row r="3240" spans="3:4" x14ac:dyDescent="0.2">
      <c r="C3240" s="175"/>
      <c r="D3240" s="227"/>
    </row>
    <row r="3241" spans="3:4" x14ac:dyDescent="0.2">
      <c r="C3241" s="175"/>
      <c r="D3241" s="227"/>
    </row>
    <row r="3242" spans="3:4" x14ac:dyDescent="0.2">
      <c r="C3242" s="175"/>
      <c r="D3242" s="227"/>
    </row>
    <row r="3243" spans="3:4" x14ac:dyDescent="0.2">
      <c r="C3243" s="175"/>
      <c r="D3243" s="227"/>
    </row>
    <row r="3244" spans="3:4" x14ac:dyDescent="0.2">
      <c r="C3244" s="175"/>
      <c r="D3244" s="227"/>
    </row>
    <row r="3245" spans="3:4" x14ac:dyDescent="0.2">
      <c r="C3245" s="175"/>
      <c r="D3245" s="227"/>
    </row>
    <row r="3246" spans="3:4" x14ac:dyDescent="0.2">
      <c r="C3246" s="175"/>
      <c r="D3246" s="227"/>
    </row>
    <row r="3247" spans="3:4" x14ac:dyDescent="0.2">
      <c r="C3247" s="175"/>
      <c r="D3247" s="227"/>
    </row>
    <row r="3248" spans="3:4" x14ac:dyDescent="0.2">
      <c r="C3248" s="175"/>
      <c r="D3248" s="227"/>
    </row>
    <row r="3249" spans="3:4" x14ac:dyDescent="0.2">
      <c r="C3249" s="175"/>
      <c r="D3249" s="227"/>
    </row>
    <row r="3250" spans="3:4" x14ac:dyDescent="0.2">
      <c r="C3250" s="175"/>
      <c r="D3250" s="227"/>
    </row>
    <row r="3251" spans="3:4" x14ac:dyDescent="0.2">
      <c r="C3251" s="175"/>
      <c r="D3251" s="227"/>
    </row>
    <row r="3252" spans="3:4" x14ac:dyDescent="0.2">
      <c r="C3252" s="175"/>
      <c r="D3252" s="227"/>
    </row>
    <row r="3253" spans="3:4" x14ac:dyDescent="0.2">
      <c r="C3253" s="175"/>
      <c r="D3253" s="227"/>
    </row>
    <row r="3254" spans="3:4" x14ac:dyDescent="0.2">
      <c r="C3254" s="175"/>
      <c r="D3254" s="227"/>
    </row>
    <row r="3255" spans="3:4" x14ac:dyDescent="0.2">
      <c r="C3255" s="175"/>
      <c r="D3255" s="227"/>
    </row>
    <row r="3256" spans="3:4" x14ac:dyDescent="0.2">
      <c r="C3256" s="175"/>
      <c r="D3256" s="227"/>
    </row>
    <row r="3257" spans="3:4" x14ac:dyDescent="0.2">
      <c r="C3257" s="175"/>
      <c r="D3257" s="227"/>
    </row>
    <row r="3258" spans="3:4" x14ac:dyDescent="0.2">
      <c r="C3258" s="175"/>
      <c r="D3258" s="227"/>
    </row>
    <row r="3259" spans="3:4" x14ac:dyDescent="0.2">
      <c r="C3259" s="175"/>
      <c r="D3259" s="227"/>
    </row>
    <row r="3260" spans="3:4" x14ac:dyDescent="0.2">
      <c r="C3260" s="175"/>
      <c r="D3260" s="227"/>
    </row>
    <row r="3261" spans="3:4" x14ac:dyDescent="0.2">
      <c r="C3261" s="175"/>
      <c r="D3261" s="227"/>
    </row>
    <row r="3262" spans="3:4" x14ac:dyDescent="0.2">
      <c r="C3262" s="175"/>
      <c r="D3262" s="227"/>
    </row>
    <row r="3263" spans="3:4" x14ac:dyDescent="0.2">
      <c r="C3263" s="175"/>
      <c r="D3263" s="227"/>
    </row>
    <row r="3264" spans="3:4" x14ac:dyDescent="0.2">
      <c r="C3264" s="175"/>
      <c r="D3264" s="227"/>
    </row>
    <row r="3265" spans="3:4" x14ac:dyDescent="0.2">
      <c r="C3265" s="175"/>
      <c r="D3265" s="227"/>
    </row>
    <row r="3266" spans="3:4" x14ac:dyDescent="0.2">
      <c r="C3266" s="175"/>
      <c r="D3266" s="227"/>
    </row>
    <row r="3267" spans="3:4" x14ac:dyDescent="0.2">
      <c r="C3267" s="175"/>
      <c r="D3267" s="227"/>
    </row>
    <row r="3268" spans="3:4" x14ac:dyDescent="0.2">
      <c r="C3268" s="175"/>
      <c r="D3268" s="227"/>
    </row>
    <row r="3269" spans="3:4" x14ac:dyDescent="0.2">
      <c r="C3269" s="175"/>
      <c r="D3269" s="227"/>
    </row>
    <row r="3270" spans="3:4" x14ac:dyDescent="0.2">
      <c r="C3270" s="175"/>
      <c r="D3270" s="227"/>
    </row>
    <row r="3271" spans="3:4" x14ac:dyDescent="0.2">
      <c r="C3271" s="175"/>
      <c r="D3271" s="227"/>
    </row>
    <row r="3272" spans="3:4" x14ac:dyDescent="0.2">
      <c r="C3272" s="175"/>
      <c r="D3272" s="227"/>
    </row>
    <row r="3273" spans="3:4" x14ac:dyDescent="0.2">
      <c r="C3273" s="175"/>
      <c r="D3273" s="227"/>
    </row>
    <row r="3274" spans="3:4" x14ac:dyDescent="0.2">
      <c r="C3274" s="175"/>
      <c r="D3274" s="227"/>
    </row>
    <row r="3275" spans="3:4" x14ac:dyDescent="0.2">
      <c r="C3275" s="175"/>
      <c r="D3275" s="227"/>
    </row>
    <row r="3276" spans="3:4" x14ac:dyDescent="0.2">
      <c r="C3276" s="175"/>
      <c r="D3276" s="227"/>
    </row>
    <row r="3277" spans="3:4" x14ac:dyDescent="0.2">
      <c r="C3277" s="175"/>
      <c r="D3277" s="227"/>
    </row>
    <row r="3278" spans="3:4" x14ac:dyDescent="0.2">
      <c r="C3278" s="175"/>
      <c r="D3278" s="227"/>
    </row>
    <row r="3279" spans="3:4" x14ac:dyDescent="0.2">
      <c r="C3279" s="175"/>
      <c r="D3279" s="227"/>
    </row>
    <row r="3280" spans="3:4" x14ac:dyDescent="0.2">
      <c r="C3280" s="175"/>
      <c r="D3280" s="227"/>
    </row>
    <row r="3281" spans="3:4" x14ac:dyDescent="0.2">
      <c r="C3281" s="175"/>
      <c r="D3281" s="227"/>
    </row>
    <row r="3282" spans="3:4" x14ac:dyDescent="0.2">
      <c r="C3282" s="175"/>
      <c r="D3282" s="227"/>
    </row>
    <row r="3283" spans="3:4" x14ac:dyDescent="0.2">
      <c r="C3283" s="175"/>
      <c r="D3283" s="227"/>
    </row>
    <row r="3284" spans="3:4" x14ac:dyDescent="0.2">
      <c r="C3284" s="175"/>
      <c r="D3284" s="227"/>
    </row>
    <row r="3285" spans="3:4" x14ac:dyDescent="0.2">
      <c r="C3285" s="175"/>
      <c r="D3285" s="227"/>
    </row>
    <row r="3286" spans="3:4" x14ac:dyDescent="0.2">
      <c r="C3286" s="175"/>
      <c r="D3286" s="227"/>
    </row>
    <row r="3287" spans="3:4" x14ac:dyDescent="0.2">
      <c r="C3287" s="175"/>
      <c r="D3287" s="227"/>
    </row>
    <row r="3288" spans="3:4" x14ac:dyDescent="0.2">
      <c r="C3288" s="175"/>
      <c r="D3288" s="227"/>
    </row>
    <row r="3289" spans="3:4" x14ac:dyDescent="0.2">
      <c r="C3289" s="175"/>
      <c r="D3289" s="227"/>
    </row>
    <row r="3290" spans="3:4" x14ac:dyDescent="0.2">
      <c r="C3290" s="175"/>
      <c r="D3290" s="227"/>
    </row>
    <row r="3291" spans="3:4" x14ac:dyDescent="0.2">
      <c r="C3291" s="175"/>
      <c r="D3291" s="227"/>
    </row>
    <row r="3292" spans="3:4" x14ac:dyDescent="0.2">
      <c r="C3292" s="175"/>
      <c r="D3292" s="227"/>
    </row>
    <row r="3293" spans="3:4" x14ac:dyDescent="0.2">
      <c r="C3293" s="175"/>
      <c r="D3293" s="227"/>
    </row>
    <row r="3294" spans="3:4" x14ac:dyDescent="0.2">
      <c r="C3294" s="175"/>
      <c r="D3294" s="227"/>
    </row>
    <row r="3295" spans="3:4" x14ac:dyDescent="0.2">
      <c r="C3295" s="175"/>
      <c r="D3295" s="227"/>
    </row>
    <row r="3296" spans="3:4" x14ac:dyDescent="0.2">
      <c r="C3296" s="175"/>
      <c r="D3296" s="227"/>
    </row>
    <row r="3297" spans="3:4" x14ac:dyDescent="0.2">
      <c r="C3297" s="175"/>
      <c r="D3297" s="227"/>
    </row>
    <row r="3298" spans="3:4" x14ac:dyDescent="0.2">
      <c r="C3298" s="175"/>
      <c r="D3298" s="227"/>
    </row>
    <row r="3299" spans="3:4" x14ac:dyDescent="0.2">
      <c r="C3299" s="175"/>
      <c r="D3299" s="227"/>
    </row>
    <row r="3300" spans="3:4" x14ac:dyDescent="0.2">
      <c r="C3300" s="175"/>
      <c r="D3300" s="227"/>
    </row>
    <row r="3301" spans="3:4" x14ac:dyDescent="0.2">
      <c r="C3301" s="175"/>
      <c r="D3301" s="227"/>
    </row>
    <row r="3302" spans="3:4" x14ac:dyDescent="0.2">
      <c r="C3302" s="175"/>
      <c r="D3302" s="227"/>
    </row>
    <row r="3303" spans="3:4" x14ac:dyDescent="0.2">
      <c r="C3303" s="175"/>
      <c r="D3303" s="227"/>
    </row>
    <row r="3304" spans="3:4" x14ac:dyDescent="0.2">
      <c r="C3304" s="175"/>
      <c r="D3304" s="227"/>
    </row>
    <row r="3305" spans="3:4" x14ac:dyDescent="0.2">
      <c r="C3305" s="175"/>
      <c r="D3305" s="227"/>
    </row>
    <row r="3306" spans="3:4" x14ac:dyDescent="0.2">
      <c r="C3306" s="175"/>
      <c r="D3306" s="227"/>
    </row>
    <row r="3307" spans="3:4" x14ac:dyDescent="0.2">
      <c r="C3307" s="175"/>
      <c r="D3307" s="227"/>
    </row>
    <row r="3308" spans="3:4" x14ac:dyDescent="0.2">
      <c r="C3308" s="175"/>
      <c r="D3308" s="227"/>
    </row>
    <row r="3309" spans="3:4" x14ac:dyDescent="0.2">
      <c r="C3309" s="175"/>
      <c r="D3309" s="227"/>
    </row>
    <row r="3310" spans="3:4" x14ac:dyDescent="0.2">
      <c r="C3310" s="175"/>
      <c r="D3310" s="227"/>
    </row>
    <row r="3311" spans="3:4" x14ac:dyDescent="0.2">
      <c r="C3311" s="175"/>
      <c r="D3311" s="227"/>
    </row>
    <row r="3312" spans="3:4" x14ac:dyDescent="0.2">
      <c r="C3312" s="175"/>
      <c r="D3312" s="227"/>
    </row>
    <row r="3313" spans="3:4" x14ac:dyDescent="0.2">
      <c r="C3313" s="175"/>
      <c r="D3313" s="227"/>
    </row>
    <row r="3314" spans="3:4" x14ac:dyDescent="0.2">
      <c r="C3314" s="175"/>
      <c r="D3314" s="227"/>
    </row>
    <row r="3315" spans="3:4" x14ac:dyDescent="0.2">
      <c r="C3315" s="175"/>
      <c r="D3315" s="227"/>
    </row>
    <row r="3316" spans="3:4" x14ac:dyDescent="0.2">
      <c r="C3316" s="175"/>
      <c r="D3316" s="227"/>
    </row>
    <row r="3317" spans="3:4" x14ac:dyDescent="0.2">
      <c r="C3317" s="175"/>
      <c r="D3317" s="227"/>
    </row>
    <row r="3318" spans="3:4" x14ac:dyDescent="0.2">
      <c r="C3318" s="175"/>
      <c r="D3318" s="227"/>
    </row>
    <row r="3319" spans="3:4" x14ac:dyDescent="0.2">
      <c r="C3319" s="175"/>
      <c r="D3319" s="227"/>
    </row>
    <row r="3320" spans="3:4" x14ac:dyDescent="0.2">
      <c r="C3320" s="175"/>
      <c r="D3320" s="227"/>
    </row>
    <row r="3321" spans="3:4" x14ac:dyDescent="0.2">
      <c r="C3321" s="175"/>
      <c r="D3321" s="227"/>
    </row>
    <row r="3322" spans="3:4" x14ac:dyDescent="0.2">
      <c r="C3322" s="175"/>
      <c r="D3322" s="227"/>
    </row>
    <row r="3323" spans="3:4" x14ac:dyDescent="0.2">
      <c r="C3323" s="175"/>
      <c r="D3323" s="227"/>
    </row>
    <row r="3324" spans="3:4" x14ac:dyDescent="0.2">
      <c r="C3324" s="175"/>
      <c r="D3324" s="227"/>
    </row>
    <row r="3325" spans="3:4" x14ac:dyDescent="0.2">
      <c r="C3325" s="175"/>
      <c r="D3325" s="227"/>
    </row>
    <row r="3326" spans="3:4" x14ac:dyDescent="0.2">
      <c r="C3326" s="175"/>
      <c r="D3326" s="227"/>
    </row>
    <row r="3327" spans="3:4" x14ac:dyDescent="0.2">
      <c r="C3327" s="175"/>
      <c r="D3327" s="227"/>
    </row>
    <row r="3328" spans="3:4" x14ac:dyDescent="0.2">
      <c r="C3328" s="175"/>
      <c r="D3328" s="227"/>
    </row>
    <row r="3329" spans="3:4" x14ac:dyDescent="0.2">
      <c r="C3329" s="175"/>
      <c r="D3329" s="227"/>
    </row>
    <row r="3330" spans="3:4" x14ac:dyDescent="0.2">
      <c r="C3330" s="175"/>
      <c r="D3330" s="227"/>
    </row>
    <row r="3331" spans="3:4" x14ac:dyDescent="0.2">
      <c r="C3331" s="175"/>
      <c r="D3331" s="227"/>
    </row>
    <row r="3332" spans="3:4" x14ac:dyDescent="0.2">
      <c r="C3332" s="175"/>
      <c r="D3332" s="227"/>
    </row>
    <row r="3333" spans="3:4" x14ac:dyDescent="0.2">
      <c r="C3333" s="175"/>
      <c r="D3333" s="227"/>
    </row>
    <row r="3334" spans="3:4" x14ac:dyDescent="0.2">
      <c r="C3334" s="175"/>
      <c r="D3334" s="227"/>
    </row>
    <row r="3335" spans="3:4" x14ac:dyDescent="0.2">
      <c r="C3335" s="175"/>
      <c r="D3335" s="227"/>
    </row>
    <row r="3336" spans="3:4" x14ac:dyDescent="0.2">
      <c r="C3336" s="175"/>
      <c r="D3336" s="227"/>
    </row>
    <row r="3337" spans="3:4" x14ac:dyDescent="0.2">
      <c r="C3337" s="175"/>
      <c r="D3337" s="227"/>
    </row>
    <row r="3338" spans="3:4" x14ac:dyDescent="0.2">
      <c r="C3338" s="175"/>
      <c r="D3338" s="227"/>
    </row>
    <row r="3339" spans="3:4" x14ac:dyDescent="0.2">
      <c r="C3339" s="175"/>
      <c r="D3339" s="227"/>
    </row>
    <row r="3340" spans="3:4" x14ac:dyDescent="0.2">
      <c r="C3340" s="175"/>
      <c r="D3340" s="227"/>
    </row>
    <row r="3341" spans="3:4" x14ac:dyDescent="0.2">
      <c r="C3341" s="175"/>
      <c r="D3341" s="227"/>
    </row>
    <row r="3342" spans="3:4" x14ac:dyDescent="0.2">
      <c r="C3342" s="175"/>
      <c r="D3342" s="227"/>
    </row>
    <row r="3343" spans="3:4" x14ac:dyDescent="0.2">
      <c r="C3343" s="175"/>
      <c r="D3343" s="227"/>
    </row>
    <row r="3344" spans="3:4" x14ac:dyDescent="0.2">
      <c r="C3344" s="175"/>
      <c r="D3344" s="227"/>
    </row>
    <row r="3345" spans="3:4" x14ac:dyDescent="0.2">
      <c r="C3345" s="175"/>
      <c r="D3345" s="227"/>
    </row>
    <row r="3346" spans="3:4" x14ac:dyDescent="0.2">
      <c r="C3346" s="175"/>
      <c r="D3346" s="227"/>
    </row>
    <row r="3347" spans="3:4" x14ac:dyDescent="0.2">
      <c r="C3347" s="175"/>
      <c r="D3347" s="227"/>
    </row>
    <row r="3348" spans="3:4" x14ac:dyDescent="0.2">
      <c r="C3348" s="175"/>
      <c r="D3348" s="227"/>
    </row>
    <row r="3349" spans="3:4" x14ac:dyDescent="0.2">
      <c r="C3349" s="175"/>
      <c r="D3349" s="227"/>
    </row>
    <row r="3350" spans="3:4" x14ac:dyDescent="0.2">
      <c r="C3350" s="175"/>
      <c r="D3350" s="227"/>
    </row>
    <row r="3351" spans="3:4" x14ac:dyDescent="0.2">
      <c r="C3351" s="175"/>
      <c r="D3351" s="227"/>
    </row>
    <row r="3352" spans="3:4" x14ac:dyDescent="0.2">
      <c r="C3352" s="175"/>
      <c r="D3352" s="227"/>
    </row>
    <row r="3353" spans="3:4" x14ac:dyDescent="0.2">
      <c r="C3353" s="175"/>
      <c r="D3353" s="227"/>
    </row>
    <row r="3354" spans="3:4" x14ac:dyDescent="0.2">
      <c r="C3354" s="175"/>
      <c r="D3354" s="227"/>
    </row>
    <row r="3355" spans="3:4" x14ac:dyDescent="0.2">
      <c r="C3355" s="175"/>
      <c r="D3355" s="227"/>
    </row>
    <row r="3356" spans="3:4" x14ac:dyDescent="0.2">
      <c r="C3356" s="175"/>
      <c r="D3356" s="227"/>
    </row>
    <row r="3357" spans="3:4" x14ac:dyDescent="0.2">
      <c r="C3357" s="175"/>
      <c r="D3357" s="227"/>
    </row>
    <row r="3358" spans="3:4" x14ac:dyDescent="0.2">
      <c r="C3358" s="175"/>
      <c r="D3358" s="227"/>
    </row>
    <row r="3359" spans="3:4" x14ac:dyDescent="0.2">
      <c r="C3359" s="175"/>
      <c r="D3359" s="227"/>
    </row>
    <row r="3360" spans="3:4" x14ac:dyDescent="0.2">
      <c r="C3360" s="175"/>
      <c r="D3360" s="227"/>
    </row>
    <row r="3361" spans="3:4" x14ac:dyDescent="0.2">
      <c r="C3361" s="175"/>
      <c r="D3361" s="227"/>
    </row>
    <row r="3362" spans="3:4" x14ac:dyDescent="0.2">
      <c r="C3362" s="175"/>
      <c r="D3362" s="227"/>
    </row>
    <row r="3363" spans="3:4" x14ac:dyDescent="0.2">
      <c r="C3363" s="175"/>
      <c r="D3363" s="227"/>
    </row>
    <row r="3364" spans="3:4" x14ac:dyDescent="0.2">
      <c r="C3364" s="175"/>
      <c r="D3364" s="227"/>
    </row>
    <row r="3365" spans="3:4" x14ac:dyDescent="0.2">
      <c r="C3365" s="175"/>
      <c r="D3365" s="227"/>
    </row>
    <row r="3366" spans="3:4" x14ac:dyDescent="0.2">
      <c r="C3366" s="175"/>
      <c r="D3366" s="227"/>
    </row>
    <row r="3367" spans="3:4" x14ac:dyDescent="0.2">
      <c r="C3367" s="175"/>
      <c r="D3367" s="227"/>
    </row>
    <row r="3368" spans="3:4" x14ac:dyDescent="0.2">
      <c r="C3368" s="175"/>
      <c r="D3368" s="227"/>
    </row>
    <row r="3369" spans="3:4" x14ac:dyDescent="0.2">
      <c r="C3369" s="175"/>
      <c r="D3369" s="227"/>
    </row>
    <row r="3370" spans="3:4" x14ac:dyDescent="0.2">
      <c r="C3370" s="175"/>
      <c r="D3370" s="227"/>
    </row>
    <row r="3371" spans="3:4" x14ac:dyDescent="0.2">
      <c r="C3371" s="175"/>
      <c r="D3371" s="227"/>
    </row>
    <row r="3372" spans="3:4" x14ac:dyDescent="0.2">
      <c r="C3372" s="175"/>
      <c r="D3372" s="227"/>
    </row>
    <row r="3373" spans="3:4" x14ac:dyDescent="0.2">
      <c r="C3373" s="175"/>
      <c r="D3373" s="227"/>
    </row>
    <row r="3374" spans="3:4" x14ac:dyDescent="0.2">
      <c r="C3374" s="175"/>
      <c r="D3374" s="227"/>
    </row>
    <row r="3375" spans="3:4" x14ac:dyDescent="0.2">
      <c r="C3375" s="175"/>
      <c r="D3375" s="227"/>
    </row>
    <row r="3376" spans="3:4" x14ac:dyDescent="0.2">
      <c r="C3376" s="175"/>
      <c r="D3376" s="227"/>
    </row>
    <row r="3377" spans="3:4" x14ac:dyDescent="0.2">
      <c r="C3377" s="175"/>
      <c r="D3377" s="227"/>
    </row>
    <row r="3378" spans="3:4" x14ac:dyDescent="0.2">
      <c r="C3378" s="175"/>
      <c r="D3378" s="227"/>
    </row>
    <row r="3379" spans="3:4" x14ac:dyDescent="0.2">
      <c r="C3379" s="175"/>
      <c r="D3379" s="227"/>
    </row>
    <row r="3380" spans="3:4" x14ac:dyDescent="0.2">
      <c r="C3380" s="175"/>
      <c r="D3380" s="227"/>
    </row>
    <row r="3381" spans="3:4" x14ac:dyDescent="0.2">
      <c r="C3381" s="175"/>
      <c r="D3381" s="227"/>
    </row>
    <row r="3382" spans="3:4" x14ac:dyDescent="0.2">
      <c r="C3382" s="175"/>
      <c r="D3382" s="227"/>
    </row>
    <row r="3383" spans="3:4" x14ac:dyDescent="0.2">
      <c r="C3383" s="175"/>
      <c r="D3383" s="227"/>
    </row>
    <row r="3384" spans="3:4" x14ac:dyDescent="0.2">
      <c r="C3384" s="175"/>
      <c r="D3384" s="227"/>
    </row>
    <row r="3385" spans="3:4" x14ac:dyDescent="0.2">
      <c r="C3385" s="175"/>
      <c r="D3385" s="227"/>
    </row>
    <row r="3386" spans="3:4" x14ac:dyDescent="0.2">
      <c r="C3386" s="175"/>
      <c r="D3386" s="227"/>
    </row>
    <row r="3387" spans="3:4" x14ac:dyDescent="0.2">
      <c r="C3387" s="175"/>
      <c r="D3387" s="227"/>
    </row>
    <row r="3388" spans="3:4" x14ac:dyDescent="0.2">
      <c r="C3388" s="175"/>
      <c r="D3388" s="227"/>
    </row>
    <row r="3389" spans="3:4" x14ac:dyDescent="0.2">
      <c r="C3389" s="175"/>
      <c r="D3389" s="227"/>
    </row>
    <row r="3390" spans="3:4" x14ac:dyDescent="0.2">
      <c r="C3390" s="175"/>
      <c r="D3390" s="227"/>
    </row>
    <row r="3391" spans="3:4" x14ac:dyDescent="0.2">
      <c r="C3391" s="175"/>
      <c r="D3391" s="227"/>
    </row>
    <row r="3392" spans="3:4" x14ac:dyDescent="0.2">
      <c r="C3392" s="175"/>
      <c r="D3392" s="227"/>
    </row>
    <row r="3393" spans="3:4" x14ac:dyDescent="0.2">
      <c r="C3393" s="175"/>
      <c r="D3393" s="227"/>
    </row>
    <row r="3394" spans="3:4" x14ac:dyDescent="0.2">
      <c r="C3394" s="175"/>
      <c r="D3394" s="227"/>
    </row>
    <row r="3395" spans="3:4" x14ac:dyDescent="0.2">
      <c r="C3395" s="175"/>
      <c r="D3395" s="227"/>
    </row>
    <row r="3396" spans="3:4" x14ac:dyDescent="0.2">
      <c r="C3396" s="175"/>
      <c r="D3396" s="227"/>
    </row>
    <row r="3397" spans="3:4" x14ac:dyDescent="0.2">
      <c r="C3397" s="175"/>
      <c r="D3397" s="227"/>
    </row>
    <row r="3398" spans="3:4" x14ac:dyDescent="0.2">
      <c r="C3398" s="175"/>
      <c r="D3398" s="227"/>
    </row>
    <row r="3399" spans="3:4" x14ac:dyDescent="0.2">
      <c r="C3399" s="175"/>
      <c r="D3399" s="227"/>
    </row>
    <row r="3400" spans="3:4" x14ac:dyDescent="0.2">
      <c r="C3400" s="175"/>
      <c r="D3400" s="227"/>
    </row>
    <row r="3401" spans="3:4" x14ac:dyDescent="0.2">
      <c r="C3401" s="175"/>
      <c r="D3401" s="227"/>
    </row>
    <row r="3402" spans="3:4" x14ac:dyDescent="0.2">
      <c r="C3402" s="175"/>
      <c r="D3402" s="227"/>
    </row>
    <row r="3403" spans="3:4" x14ac:dyDescent="0.2">
      <c r="C3403" s="175"/>
      <c r="D3403" s="227"/>
    </row>
    <row r="3404" spans="3:4" x14ac:dyDescent="0.2">
      <c r="C3404" s="175"/>
      <c r="D3404" s="227"/>
    </row>
    <row r="3405" spans="3:4" x14ac:dyDescent="0.2">
      <c r="C3405" s="175"/>
      <c r="D3405" s="227"/>
    </row>
    <row r="3406" spans="3:4" x14ac:dyDescent="0.2">
      <c r="C3406" s="175"/>
      <c r="D3406" s="227"/>
    </row>
    <row r="3407" spans="3:4" x14ac:dyDescent="0.2">
      <c r="C3407" s="175"/>
      <c r="D3407" s="227"/>
    </row>
    <row r="3408" spans="3:4" x14ac:dyDescent="0.2">
      <c r="C3408" s="175"/>
      <c r="D3408" s="227"/>
    </row>
    <row r="3409" spans="3:4" x14ac:dyDescent="0.2">
      <c r="C3409" s="175"/>
      <c r="D3409" s="227"/>
    </row>
    <row r="3410" spans="3:4" x14ac:dyDescent="0.2">
      <c r="C3410" s="175"/>
      <c r="D3410" s="227"/>
    </row>
    <row r="3411" spans="3:4" x14ac:dyDescent="0.2">
      <c r="C3411" s="175"/>
      <c r="D3411" s="227"/>
    </row>
    <row r="3412" spans="3:4" x14ac:dyDescent="0.2">
      <c r="C3412" s="175"/>
      <c r="D3412" s="227"/>
    </row>
    <row r="3413" spans="3:4" x14ac:dyDescent="0.2">
      <c r="C3413" s="175"/>
      <c r="D3413" s="227"/>
    </row>
    <row r="3414" spans="3:4" x14ac:dyDescent="0.2">
      <c r="C3414" s="175"/>
      <c r="D3414" s="227"/>
    </row>
    <row r="3415" spans="3:4" x14ac:dyDescent="0.2">
      <c r="C3415" s="175"/>
      <c r="D3415" s="227"/>
    </row>
    <row r="3416" spans="3:4" x14ac:dyDescent="0.2">
      <c r="C3416" s="175"/>
      <c r="D3416" s="227"/>
    </row>
    <row r="3417" spans="3:4" x14ac:dyDescent="0.2">
      <c r="C3417" s="175"/>
      <c r="D3417" s="227"/>
    </row>
    <row r="3418" spans="3:4" x14ac:dyDescent="0.2">
      <c r="C3418" s="175"/>
      <c r="D3418" s="227"/>
    </row>
    <row r="3419" spans="3:4" x14ac:dyDescent="0.2">
      <c r="C3419" s="175"/>
      <c r="D3419" s="227"/>
    </row>
    <row r="3420" spans="3:4" x14ac:dyDescent="0.2">
      <c r="C3420" s="175"/>
      <c r="D3420" s="227"/>
    </row>
    <row r="3421" spans="3:4" x14ac:dyDescent="0.2">
      <c r="C3421" s="175"/>
      <c r="D3421" s="227"/>
    </row>
    <row r="3422" spans="3:4" x14ac:dyDescent="0.2">
      <c r="C3422" s="175"/>
      <c r="D3422" s="227"/>
    </row>
    <row r="3423" spans="3:4" x14ac:dyDescent="0.2">
      <c r="C3423" s="175"/>
      <c r="D3423" s="227"/>
    </row>
    <row r="3424" spans="3:4" x14ac:dyDescent="0.2">
      <c r="C3424" s="175"/>
      <c r="D3424" s="227"/>
    </row>
    <row r="3425" spans="3:4" x14ac:dyDescent="0.2">
      <c r="C3425" s="175"/>
      <c r="D3425" s="227"/>
    </row>
    <row r="3426" spans="3:4" x14ac:dyDescent="0.2">
      <c r="C3426" s="175"/>
      <c r="D3426" s="227"/>
    </row>
    <row r="3427" spans="3:4" x14ac:dyDescent="0.2">
      <c r="C3427" s="175"/>
      <c r="D3427" s="227"/>
    </row>
    <row r="3428" spans="3:4" x14ac:dyDescent="0.2">
      <c r="C3428" s="175"/>
      <c r="D3428" s="227"/>
    </row>
    <row r="3429" spans="3:4" x14ac:dyDescent="0.2">
      <c r="C3429" s="175"/>
      <c r="D3429" s="227"/>
    </row>
    <row r="3430" spans="3:4" x14ac:dyDescent="0.2">
      <c r="C3430" s="175"/>
      <c r="D3430" s="227"/>
    </row>
    <row r="3431" spans="3:4" x14ac:dyDescent="0.2">
      <c r="C3431" s="175"/>
      <c r="D3431" s="227"/>
    </row>
    <row r="3432" spans="3:4" x14ac:dyDescent="0.2">
      <c r="C3432" s="175"/>
      <c r="D3432" s="227"/>
    </row>
    <row r="3433" spans="3:4" x14ac:dyDescent="0.2">
      <c r="C3433" s="175"/>
      <c r="D3433" s="227"/>
    </row>
    <row r="3434" spans="3:4" x14ac:dyDescent="0.2">
      <c r="C3434" s="175"/>
      <c r="D3434" s="227"/>
    </row>
    <row r="3435" spans="3:4" x14ac:dyDescent="0.2">
      <c r="C3435" s="175"/>
      <c r="D3435" s="227"/>
    </row>
    <row r="3436" spans="3:4" x14ac:dyDescent="0.2">
      <c r="C3436" s="175"/>
      <c r="D3436" s="227"/>
    </row>
    <row r="3437" spans="3:4" x14ac:dyDescent="0.2">
      <c r="C3437" s="175"/>
      <c r="D3437" s="227"/>
    </row>
    <row r="3438" spans="3:4" x14ac:dyDescent="0.2">
      <c r="C3438" s="175"/>
      <c r="D3438" s="227"/>
    </row>
    <row r="3439" spans="3:4" x14ac:dyDescent="0.2">
      <c r="C3439" s="175"/>
      <c r="D3439" s="227"/>
    </row>
    <row r="3440" spans="3:4" x14ac:dyDescent="0.2">
      <c r="C3440" s="175"/>
      <c r="D3440" s="227"/>
    </row>
    <row r="3441" spans="3:4" x14ac:dyDescent="0.2">
      <c r="C3441" s="175"/>
      <c r="D3441" s="227"/>
    </row>
    <row r="3442" spans="3:4" x14ac:dyDescent="0.2">
      <c r="C3442" s="175"/>
      <c r="D3442" s="227"/>
    </row>
    <row r="3443" spans="3:4" x14ac:dyDescent="0.2">
      <c r="C3443" s="175"/>
      <c r="D3443" s="227"/>
    </row>
    <row r="3444" spans="3:4" x14ac:dyDescent="0.2">
      <c r="C3444" s="175"/>
      <c r="D3444" s="227"/>
    </row>
    <row r="3445" spans="3:4" x14ac:dyDescent="0.2">
      <c r="C3445" s="175"/>
      <c r="D3445" s="227"/>
    </row>
    <row r="3446" spans="3:4" x14ac:dyDescent="0.2">
      <c r="C3446" s="175"/>
      <c r="D3446" s="227"/>
    </row>
    <row r="3447" spans="3:4" x14ac:dyDescent="0.2">
      <c r="C3447" s="175"/>
      <c r="D3447" s="227"/>
    </row>
    <row r="3448" spans="3:4" x14ac:dyDescent="0.2">
      <c r="C3448" s="175"/>
      <c r="D3448" s="227"/>
    </row>
    <row r="3449" spans="3:4" x14ac:dyDescent="0.2">
      <c r="C3449" s="175"/>
      <c r="D3449" s="227"/>
    </row>
    <row r="3450" spans="3:4" x14ac:dyDescent="0.2">
      <c r="C3450" s="175"/>
      <c r="D3450" s="227"/>
    </row>
    <row r="3451" spans="3:4" x14ac:dyDescent="0.2">
      <c r="C3451" s="175"/>
      <c r="D3451" s="227"/>
    </row>
    <row r="3452" spans="3:4" x14ac:dyDescent="0.2">
      <c r="C3452" s="175"/>
      <c r="D3452" s="227"/>
    </row>
    <row r="3453" spans="3:4" x14ac:dyDescent="0.2">
      <c r="C3453" s="175"/>
      <c r="D3453" s="227"/>
    </row>
    <row r="3454" spans="3:4" x14ac:dyDescent="0.2">
      <c r="C3454" s="175"/>
      <c r="D3454" s="227"/>
    </row>
    <row r="3455" spans="3:4" x14ac:dyDescent="0.2">
      <c r="C3455" s="175"/>
      <c r="D3455" s="227"/>
    </row>
    <row r="3456" spans="3:4" x14ac:dyDescent="0.2">
      <c r="C3456" s="175"/>
      <c r="D3456" s="227"/>
    </row>
    <row r="3457" spans="3:4" x14ac:dyDescent="0.2">
      <c r="C3457" s="175"/>
      <c r="D3457" s="227"/>
    </row>
    <row r="3458" spans="3:4" x14ac:dyDescent="0.2">
      <c r="C3458" s="175"/>
      <c r="D3458" s="227"/>
    </row>
    <row r="3459" spans="3:4" x14ac:dyDescent="0.2">
      <c r="C3459" s="175"/>
      <c r="D3459" s="227"/>
    </row>
    <row r="3460" spans="3:4" x14ac:dyDescent="0.2">
      <c r="C3460" s="175"/>
      <c r="D3460" s="227"/>
    </row>
    <row r="3461" spans="3:4" x14ac:dyDescent="0.2">
      <c r="C3461" s="175"/>
      <c r="D3461" s="227"/>
    </row>
    <row r="3462" spans="3:4" x14ac:dyDescent="0.2">
      <c r="C3462" s="175"/>
      <c r="D3462" s="227"/>
    </row>
    <row r="3463" spans="3:4" x14ac:dyDescent="0.2">
      <c r="C3463" s="175"/>
      <c r="D3463" s="227"/>
    </row>
    <row r="3464" spans="3:4" x14ac:dyDescent="0.2">
      <c r="C3464" s="175"/>
      <c r="D3464" s="227"/>
    </row>
    <row r="3465" spans="3:4" x14ac:dyDescent="0.2">
      <c r="C3465" s="175"/>
      <c r="D3465" s="227"/>
    </row>
    <row r="3466" spans="3:4" x14ac:dyDescent="0.2">
      <c r="C3466" s="175"/>
      <c r="D3466" s="227"/>
    </row>
    <row r="3467" spans="3:4" x14ac:dyDescent="0.2">
      <c r="C3467" s="175"/>
      <c r="D3467" s="227"/>
    </row>
    <row r="3468" spans="3:4" x14ac:dyDescent="0.2">
      <c r="C3468" s="175"/>
      <c r="D3468" s="227"/>
    </row>
    <row r="3469" spans="3:4" x14ac:dyDescent="0.2">
      <c r="C3469" s="175"/>
      <c r="D3469" s="227"/>
    </row>
    <row r="3470" spans="3:4" x14ac:dyDescent="0.2">
      <c r="C3470" s="175"/>
      <c r="D3470" s="227"/>
    </row>
    <row r="3471" spans="3:4" x14ac:dyDescent="0.2">
      <c r="C3471" s="175"/>
      <c r="D3471" s="227"/>
    </row>
    <row r="3472" spans="3:4" x14ac:dyDescent="0.2">
      <c r="C3472" s="175"/>
      <c r="D3472" s="227"/>
    </row>
    <row r="3473" spans="3:4" x14ac:dyDescent="0.2">
      <c r="C3473" s="175"/>
      <c r="D3473" s="227"/>
    </row>
    <row r="3474" spans="3:4" x14ac:dyDescent="0.2">
      <c r="C3474" s="175"/>
      <c r="D3474" s="227"/>
    </row>
    <row r="3475" spans="3:4" x14ac:dyDescent="0.2">
      <c r="C3475" s="175"/>
      <c r="D3475" s="227"/>
    </row>
    <row r="3476" spans="3:4" x14ac:dyDescent="0.2">
      <c r="C3476" s="175"/>
      <c r="D3476" s="227"/>
    </row>
    <row r="3477" spans="3:4" x14ac:dyDescent="0.2">
      <c r="C3477" s="175"/>
      <c r="D3477" s="227"/>
    </row>
    <row r="3478" spans="3:4" x14ac:dyDescent="0.2">
      <c r="C3478" s="175"/>
      <c r="D3478" s="227"/>
    </row>
    <row r="3479" spans="3:4" x14ac:dyDescent="0.2">
      <c r="C3479" s="175"/>
      <c r="D3479" s="227"/>
    </row>
    <row r="3480" spans="3:4" x14ac:dyDescent="0.2">
      <c r="C3480" s="175"/>
      <c r="D3480" s="227"/>
    </row>
    <row r="3481" spans="3:4" x14ac:dyDescent="0.2">
      <c r="C3481" s="175"/>
      <c r="D3481" s="227"/>
    </row>
    <row r="3482" spans="3:4" x14ac:dyDescent="0.2">
      <c r="C3482" s="175"/>
      <c r="D3482" s="227"/>
    </row>
    <row r="3483" spans="3:4" x14ac:dyDescent="0.2">
      <c r="C3483" s="175"/>
      <c r="D3483" s="227"/>
    </row>
    <row r="3484" spans="3:4" x14ac:dyDescent="0.2">
      <c r="C3484" s="175"/>
      <c r="D3484" s="227"/>
    </row>
    <row r="3485" spans="3:4" x14ac:dyDescent="0.2">
      <c r="C3485" s="175"/>
      <c r="D3485" s="227"/>
    </row>
    <row r="3486" spans="3:4" x14ac:dyDescent="0.2">
      <c r="C3486" s="175"/>
      <c r="D3486" s="227"/>
    </row>
    <row r="3487" spans="3:4" x14ac:dyDescent="0.2">
      <c r="C3487" s="175"/>
      <c r="D3487" s="227"/>
    </row>
    <row r="3488" spans="3:4" x14ac:dyDescent="0.2">
      <c r="C3488" s="175"/>
      <c r="D3488" s="227"/>
    </row>
    <row r="3489" spans="3:4" x14ac:dyDescent="0.2">
      <c r="C3489" s="175"/>
      <c r="D3489" s="227"/>
    </row>
    <row r="3490" spans="3:4" x14ac:dyDescent="0.2">
      <c r="C3490" s="175"/>
      <c r="D3490" s="227"/>
    </row>
    <row r="3491" spans="3:4" x14ac:dyDescent="0.2">
      <c r="C3491" s="175"/>
      <c r="D3491" s="227"/>
    </row>
    <row r="3492" spans="3:4" x14ac:dyDescent="0.2">
      <c r="C3492" s="175"/>
      <c r="D3492" s="227"/>
    </row>
    <row r="3493" spans="3:4" x14ac:dyDescent="0.2">
      <c r="C3493" s="175"/>
      <c r="D3493" s="227"/>
    </row>
    <row r="3494" spans="3:4" x14ac:dyDescent="0.2">
      <c r="C3494" s="175"/>
      <c r="D3494" s="227"/>
    </row>
    <row r="3495" spans="3:4" x14ac:dyDescent="0.2">
      <c r="C3495" s="175"/>
      <c r="D3495" s="227"/>
    </row>
    <row r="3496" spans="3:4" x14ac:dyDescent="0.2">
      <c r="C3496" s="175"/>
      <c r="D3496" s="227"/>
    </row>
    <row r="3497" spans="3:4" x14ac:dyDescent="0.2">
      <c r="C3497" s="175"/>
      <c r="D3497" s="227"/>
    </row>
    <row r="3498" spans="3:4" x14ac:dyDescent="0.2">
      <c r="C3498" s="175"/>
      <c r="D3498" s="227"/>
    </row>
    <row r="3499" spans="3:4" x14ac:dyDescent="0.2">
      <c r="C3499" s="175"/>
      <c r="D3499" s="227"/>
    </row>
    <row r="3500" spans="3:4" x14ac:dyDescent="0.2">
      <c r="C3500" s="175"/>
      <c r="D3500" s="227"/>
    </row>
    <row r="3501" spans="3:4" x14ac:dyDescent="0.2">
      <c r="C3501" s="175"/>
      <c r="D3501" s="227"/>
    </row>
    <row r="3502" spans="3:4" x14ac:dyDescent="0.2">
      <c r="C3502" s="175"/>
      <c r="D3502" s="227"/>
    </row>
    <row r="3503" spans="3:4" x14ac:dyDescent="0.2">
      <c r="C3503" s="175"/>
      <c r="D3503" s="227"/>
    </row>
    <row r="3504" spans="3:4" x14ac:dyDescent="0.2">
      <c r="C3504" s="175"/>
      <c r="D3504" s="227"/>
    </row>
    <row r="3505" spans="3:4" x14ac:dyDescent="0.2">
      <c r="C3505" s="175"/>
      <c r="D3505" s="227"/>
    </row>
    <row r="3506" spans="3:4" x14ac:dyDescent="0.2">
      <c r="C3506" s="175"/>
      <c r="D3506" s="227"/>
    </row>
    <row r="3507" spans="3:4" x14ac:dyDescent="0.2">
      <c r="C3507" s="175"/>
      <c r="D3507" s="227"/>
    </row>
    <row r="3508" spans="3:4" x14ac:dyDescent="0.2">
      <c r="C3508" s="175"/>
      <c r="D3508" s="227"/>
    </row>
    <row r="3509" spans="3:4" x14ac:dyDescent="0.2">
      <c r="C3509" s="175"/>
      <c r="D3509" s="227"/>
    </row>
    <row r="3510" spans="3:4" x14ac:dyDescent="0.2">
      <c r="C3510" s="175"/>
      <c r="D3510" s="227"/>
    </row>
    <row r="3511" spans="3:4" x14ac:dyDescent="0.2">
      <c r="C3511" s="175"/>
      <c r="D3511" s="227"/>
    </row>
    <row r="3512" spans="3:4" x14ac:dyDescent="0.2">
      <c r="C3512" s="175"/>
      <c r="D3512" s="227"/>
    </row>
    <row r="3513" spans="3:4" x14ac:dyDescent="0.2">
      <c r="C3513" s="175"/>
      <c r="D3513" s="227"/>
    </row>
    <row r="3514" spans="3:4" x14ac:dyDescent="0.2">
      <c r="C3514" s="175"/>
      <c r="D3514" s="227"/>
    </row>
    <row r="3515" spans="3:4" x14ac:dyDescent="0.2">
      <c r="C3515" s="175"/>
      <c r="D3515" s="227"/>
    </row>
    <row r="3516" spans="3:4" x14ac:dyDescent="0.2">
      <c r="C3516" s="175"/>
      <c r="D3516" s="227"/>
    </row>
    <row r="3517" spans="3:4" x14ac:dyDescent="0.2">
      <c r="C3517" s="175"/>
      <c r="D3517" s="227"/>
    </row>
    <row r="3518" spans="3:4" x14ac:dyDescent="0.2">
      <c r="C3518" s="175"/>
      <c r="D3518" s="227"/>
    </row>
    <row r="3519" spans="3:4" x14ac:dyDescent="0.2">
      <c r="C3519" s="175"/>
      <c r="D3519" s="227"/>
    </row>
    <row r="3520" spans="3:4" x14ac:dyDescent="0.2">
      <c r="C3520" s="175"/>
      <c r="D3520" s="227"/>
    </row>
    <row r="3521" spans="3:4" x14ac:dyDescent="0.2">
      <c r="C3521" s="175"/>
      <c r="D3521" s="227"/>
    </row>
    <row r="3522" spans="3:4" x14ac:dyDescent="0.2">
      <c r="C3522" s="175"/>
      <c r="D3522" s="227"/>
    </row>
    <row r="3523" spans="3:4" x14ac:dyDescent="0.2">
      <c r="C3523" s="175"/>
      <c r="D3523" s="227"/>
    </row>
    <row r="3524" spans="3:4" x14ac:dyDescent="0.2">
      <c r="C3524" s="175"/>
      <c r="D3524" s="227"/>
    </row>
    <row r="3525" spans="3:4" x14ac:dyDescent="0.2">
      <c r="C3525" s="175"/>
      <c r="D3525" s="227"/>
    </row>
    <row r="3526" spans="3:4" x14ac:dyDescent="0.2">
      <c r="C3526" s="175"/>
      <c r="D3526" s="227"/>
    </row>
    <row r="3527" spans="3:4" x14ac:dyDescent="0.2">
      <c r="C3527" s="175"/>
      <c r="D3527" s="227"/>
    </row>
    <row r="3528" spans="3:4" x14ac:dyDescent="0.2">
      <c r="C3528" s="175"/>
      <c r="D3528" s="227"/>
    </row>
    <row r="3529" spans="3:4" x14ac:dyDescent="0.2">
      <c r="C3529" s="175"/>
      <c r="D3529" s="227"/>
    </row>
  </sheetData>
  <mergeCells count="581">
    <mergeCell ref="P5:P6"/>
    <mergeCell ref="P279:P280"/>
    <mergeCell ref="A546:B546"/>
    <mergeCell ref="A547:B547"/>
    <mergeCell ref="A548:B548"/>
    <mergeCell ref="A549:B549"/>
    <mergeCell ref="A550:B550"/>
    <mergeCell ref="A551:B551"/>
    <mergeCell ref="A540:B540"/>
    <mergeCell ref="A541:B541"/>
    <mergeCell ref="A542:B542"/>
    <mergeCell ref="A543:B543"/>
    <mergeCell ref="A544:B544"/>
    <mergeCell ref="A545:B545"/>
    <mergeCell ref="A534:B534"/>
    <mergeCell ref="A535:B535"/>
    <mergeCell ref="A536:B536"/>
    <mergeCell ref="A537:B537"/>
    <mergeCell ref="A538:B538"/>
    <mergeCell ref="A539:B539"/>
    <mergeCell ref="A528:B528"/>
    <mergeCell ref="A529:B529"/>
    <mergeCell ref="A530:B530"/>
    <mergeCell ref="A531:B531"/>
    <mergeCell ref="A558:B558"/>
    <mergeCell ref="A559:B559"/>
    <mergeCell ref="A560:B560"/>
    <mergeCell ref="A561:B561"/>
    <mergeCell ref="A552:B552"/>
    <mergeCell ref="A553:B553"/>
    <mergeCell ref="A554:B554"/>
    <mergeCell ref="A555:B555"/>
    <mergeCell ref="A556:B556"/>
    <mergeCell ref="A557:B557"/>
    <mergeCell ref="A532:B532"/>
    <mergeCell ref="A533:B533"/>
    <mergeCell ref="A522:B522"/>
    <mergeCell ref="A523:B523"/>
    <mergeCell ref="A524:B524"/>
    <mergeCell ref="A525:B525"/>
    <mergeCell ref="A526:B526"/>
    <mergeCell ref="A527:B527"/>
    <mergeCell ref="A516:B516"/>
    <mergeCell ref="A517:B517"/>
    <mergeCell ref="A518:B518"/>
    <mergeCell ref="A519:B519"/>
    <mergeCell ref="A520:B520"/>
    <mergeCell ref="A521:B521"/>
    <mergeCell ref="A510:B510"/>
    <mergeCell ref="A511:B511"/>
    <mergeCell ref="A512:B512"/>
    <mergeCell ref="A513:B513"/>
    <mergeCell ref="A514:B514"/>
    <mergeCell ref="A515:B515"/>
    <mergeCell ref="A504:B504"/>
    <mergeCell ref="A505:B505"/>
    <mergeCell ref="A506:B506"/>
    <mergeCell ref="A507:B507"/>
    <mergeCell ref="A508:B508"/>
    <mergeCell ref="A509:B509"/>
    <mergeCell ref="A498:B498"/>
    <mergeCell ref="A499:B499"/>
    <mergeCell ref="A500:B500"/>
    <mergeCell ref="A501:B501"/>
    <mergeCell ref="A502:B502"/>
    <mergeCell ref="A503:B503"/>
    <mergeCell ref="A492:B492"/>
    <mergeCell ref="A493:B493"/>
    <mergeCell ref="A494:B494"/>
    <mergeCell ref="A495:B495"/>
    <mergeCell ref="A496:B496"/>
    <mergeCell ref="A497:B497"/>
    <mergeCell ref="A486:B486"/>
    <mergeCell ref="A487:B487"/>
    <mergeCell ref="A488:B488"/>
    <mergeCell ref="A489:B489"/>
    <mergeCell ref="A490:B490"/>
    <mergeCell ref="A491:B491"/>
    <mergeCell ref="A480:B480"/>
    <mergeCell ref="A481:B481"/>
    <mergeCell ref="A482:B482"/>
    <mergeCell ref="A483:B483"/>
    <mergeCell ref="A484:B484"/>
    <mergeCell ref="A485:B485"/>
    <mergeCell ref="A474:B474"/>
    <mergeCell ref="A475:B475"/>
    <mergeCell ref="A476:B476"/>
    <mergeCell ref="A477:B477"/>
    <mergeCell ref="A478:B478"/>
    <mergeCell ref="A479:B479"/>
    <mergeCell ref="A468:B468"/>
    <mergeCell ref="A469:B469"/>
    <mergeCell ref="A470:B470"/>
    <mergeCell ref="A471:B471"/>
    <mergeCell ref="A472:B472"/>
    <mergeCell ref="A473:B473"/>
    <mergeCell ref="A462:B462"/>
    <mergeCell ref="A463:B463"/>
    <mergeCell ref="A464:B464"/>
    <mergeCell ref="A465:B465"/>
    <mergeCell ref="A466:B466"/>
    <mergeCell ref="A467:B467"/>
    <mergeCell ref="A456:B456"/>
    <mergeCell ref="A457:B457"/>
    <mergeCell ref="A458:B458"/>
    <mergeCell ref="A459:B459"/>
    <mergeCell ref="A460:B460"/>
    <mergeCell ref="A461:B461"/>
    <mergeCell ref="A450:B450"/>
    <mergeCell ref="A451:B451"/>
    <mergeCell ref="A452:B452"/>
    <mergeCell ref="A453:B453"/>
    <mergeCell ref="A454:B454"/>
    <mergeCell ref="A455:B455"/>
    <mergeCell ref="A444:B444"/>
    <mergeCell ref="A445:B445"/>
    <mergeCell ref="A446:B446"/>
    <mergeCell ref="A447:B447"/>
    <mergeCell ref="A448:B448"/>
    <mergeCell ref="A449:B449"/>
    <mergeCell ref="A438:B438"/>
    <mergeCell ref="A439:B439"/>
    <mergeCell ref="A440:B440"/>
    <mergeCell ref="A441:B441"/>
    <mergeCell ref="A442:B442"/>
    <mergeCell ref="A443:B443"/>
    <mergeCell ref="A432:B432"/>
    <mergeCell ref="A433:B433"/>
    <mergeCell ref="A434:B434"/>
    <mergeCell ref="A435:B435"/>
    <mergeCell ref="A436:B436"/>
    <mergeCell ref="A437:B437"/>
    <mergeCell ref="A426:B426"/>
    <mergeCell ref="A427:B427"/>
    <mergeCell ref="A428:B428"/>
    <mergeCell ref="A429:B429"/>
    <mergeCell ref="A430:B430"/>
    <mergeCell ref="A431:B431"/>
    <mergeCell ref="A420:B420"/>
    <mergeCell ref="A421:B421"/>
    <mergeCell ref="A422:B422"/>
    <mergeCell ref="A423:B423"/>
    <mergeCell ref="A424:B424"/>
    <mergeCell ref="A425:B425"/>
    <mergeCell ref="A414:B414"/>
    <mergeCell ref="A415:B415"/>
    <mergeCell ref="A416:B416"/>
    <mergeCell ref="A417:B417"/>
    <mergeCell ref="A418:B418"/>
    <mergeCell ref="A419:B419"/>
    <mergeCell ref="A408:B408"/>
    <mergeCell ref="A409:B409"/>
    <mergeCell ref="A410:B410"/>
    <mergeCell ref="A411:B411"/>
    <mergeCell ref="A412:B412"/>
    <mergeCell ref="A413:B413"/>
    <mergeCell ref="A402:B402"/>
    <mergeCell ref="A403:B403"/>
    <mergeCell ref="A404:B404"/>
    <mergeCell ref="A405:B405"/>
    <mergeCell ref="A406:B406"/>
    <mergeCell ref="A407:B407"/>
    <mergeCell ref="A396:B396"/>
    <mergeCell ref="A397:B397"/>
    <mergeCell ref="A398:B398"/>
    <mergeCell ref="A399:B399"/>
    <mergeCell ref="A400:B400"/>
    <mergeCell ref="A401:B401"/>
    <mergeCell ref="A390:B390"/>
    <mergeCell ref="A391:B391"/>
    <mergeCell ref="A392:B392"/>
    <mergeCell ref="A393:B393"/>
    <mergeCell ref="A394:B394"/>
    <mergeCell ref="A395:B395"/>
    <mergeCell ref="A384:B384"/>
    <mergeCell ref="A385:B385"/>
    <mergeCell ref="A386:B386"/>
    <mergeCell ref="A387:B387"/>
    <mergeCell ref="A388:B388"/>
    <mergeCell ref="A389:B389"/>
    <mergeCell ref="A378:B378"/>
    <mergeCell ref="A379:B379"/>
    <mergeCell ref="A380:B380"/>
    <mergeCell ref="A381:B381"/>
    <mergeCell ref="A382:B382"/>
    <mergeCell ref="A383:B383"/>
    <mergeCell ref="A372:B372"/>
    <mergeCell ref="A373:B373"/>
    <mergeCell ref="A374:B374"/>
    <mergeCell ref="A375:B375"/>
    <mergeCell ref="A376:B376"/>
    <mergeCell ref="A377:B377"/>
    <mergeCell ref="A366:B366"/>
    <mergeCell ref="A367:B367"/>
    <mergeCell ref="A368:B368"/>
    <mergeCell ref="A369:B369"/>
    <mergeCell ref="A370:B370"/>
    <mergeCell ref="A371:B371"/>
    <mergeCell ref="A360:B360"/>
    <mergeCell ref="A361:B361"/>
    <mergeCell ref="A362:B362"/>
    <mergeCell ref="A363:B363"/>
    <mergeCell ref="A364:B364"/>
    <mergeCell ref="A365:B365"/>
    <mergeCell ref="A354:B354"/>
    <mergeCell ref="A355:B355"/>
    <mergeCell ref="A356:B356"/>
    <mergeCell ref="A357:B357"/>
    <mergeCell ref="A358:B358"/>
    <mergeCell ref="A359:B359"/>
    <mergeCell ref="A348:B348"/>
    <mergeCell ref="A349:B349"/>
    <mergeCell ref="A350:B350"/>
    <mergeCell ref="A351:B351"/>
    <mergeCell ref="A352:B352"/>
    <mergeCell ref="A353:B353"/>
    <mergeCell ref="A342:B342"/>
    <mergeCell ref="A343:B343"/>
    <mergeCell ref="A344:B344"/>
    <mergeCell ref="A345:B345"/>
    <mergeCell ref="A346:B346"/>
    <mergeCell ref="A347:B347"/>
    <mergeCell ref="A336:B336"/>
    <mergeCell ref="A337:B337"/>
    <mergeCell ref="A338:B338"/>
    <mergeCell ref="A339:B339"/>
    <mergeCell ref="A340:B340"/>
    <mergeCell ref="A341:B341"/>
    <mergeCell ref="A330:B330"/>
    <mergeCell ref="A331:B331"/>
    <mergeCell ref="A332:B332"/>
    <mergeCell ref="A333:B333"/>
    <mergeCell ref="A334:B334"/>
    <mergeCell ref="A335:B335"/>
    <mergeCell ref="A324:B324"/>
    <mergeCell ref="A325:B325"/>
    <mergeCell ref="A326:B326"/>
    <mergeCell ref="A327:B327"/>
    <mergeCell ref="A328:B328"/>
    <mergeCell ref="A329:B329"/>
    <mergeCell ref="A318:B318"/>
    <mergeCell ref="A319:B319"/>
    <mergeCell ref="A320:B320"/>
    <mergeCell ref="A321:B321"/>
    <mergeCell ref="A322:B322"/>
    <mergeCell ref="A323:B323"/>
    <mergeCell ref="A312:B312"/>
    <mergeCell ref="A313:B313"/>
    <mergeCell ref="A314:B314"/>
    <mergeCell ref="A315:B315"/>
    <mergeCell ref="A316:B316"/>
    <mergeCell ref="A317:B317"/>
    <mergeCell ref="A306:B306"/>
    <mergeCell ref="A307:B307"/>
    <mergeCell ref="A308:B308"/>
    <mergeCell ref="A309:B309"/>
    <mergeCell ref="A310:B310"/>
    <mergeCell ref="A311:B311"/>
    <mergeCell ref="A300:B300"/>
    <mergeCell ref="A301:B301"/>
    <mergeCell ref="A302:B302"/>
    <mergeCell ref="A303:B303"/>
    <mergeCell ref="A304:B304"/>
    <mergeCell ref="A305:B305"/>
    <mergeCell ref="A295:B295"/>
    <mergeCell ref="A296:B296"/>
    <mergeCell ref="A297:B297"/>
    <mergeCell ref="A298:B298"/>
    <mergeCell ref="A299:B299"/>
    <mergeCell ref="A288:B288"/>
    <mergeCell ref="A289:B289"/>
    <mergeCell ref="A290:B290"/>
    <mergeCell ref="A291:B291"/>
    <mergeCell ref="A292:B292"/>
    <mergeCell ref="A293:B293"/>
    <mergeCell ref="A283:B283"/>
    <mergeCell ref="A284:B284"/>
    <mergeCell ref="A285:B285"/>
    <mergeCell ref="A286:B286"/>
    <mergeCell ref="A287:B287"/>
    <mergeCell ref="A273:B273"/>
    <mergeCell ref="A279:B280"/>
    <mergeCell ref="C279:C280"/>
    <mergeCell ref="A294:B294"/>
    <mergeCell ref="A274:B274"/>
    <mergeCell ref="A275:B275"/>
    <mergeCell ref="A276:B276"/>
    <mergeCell ref="D279:D280"/>
    <mergeCell ref="A281:B281"/>
    <mergeCell ref="A267:B267"/>
    <mergeCell ref="A268:B268"/>
    <mergeCell ref="A269:B269"/>
    <mergeCell ref="A270:B270"/>
    <mergeCell ref="A271:B271"/>
    <mergeCell ref="A272:B272"/>
    <mergeCell ref="A282:B282"/>
    <mergeCell ref="A261:B261"/>
    <mergeCell ref="A262:B262"/>
    <mergeCell ref="A263:B263"/>
    <mergeCell ref="A264:B264"/>
    <mergeCell ref="A265:B265"/>
    <mergeCell ref="A266:B266"/>
    <mergeCell ref="A255:B255"/>
    <mergeCell ref="A256:B256"/>
    <mergeCell ref="A257:B257"/>
    <mergeCell ref="A258:B258"/>
    <mergeCell ref="A259:B259"/>
    <mergeCell ref="A260:B260"/>
    <mergeCell ref="A249:B249"/>
    <mergeCell ref="A250:B250"/>
    <mergeCell ref="A251:B251"/>
    <mergeCell ref="A252:B252"/>
    <mergeCell ref="A253:B253"/>
    <mergeCell ref="A254:B254"/>
    <mergeCell ref="A243:B243"/>
    <mergeCell ref="A244:B244"/>
    <mergeCell ref="A245:B245"/>
    <mergeCell ref="A246:B246"/>
    <mergeCell ref="A247:B247"/>
    <mergeCell ref="A248:B248"/>
    <mergeCell ref="A237:B237"/>
    <mergeCell ref="A238:B238"/>
    <mergeCell ref="A239:B239"/>
    <mergeCell ref="A240:B240"/>
    <mergeCell ref="A241:B241"/>
    <mergeCell ref="A242:B242"/>
    <mergeCell ref="A231:B231"/>
    <mergeCell ref="A232:B232"/>
    <mergeCell ref="A233:B233"/>
    <mergeCell ref="A234:B234"/>
    <mergeCell ref="A235:B235"/>
    <mergeCell ref="A236:B236"/>
    <mergeCell ref="A225:B225"/>
    <mergeCell ref="A226:B226"/>
    <mergeCell ref="A227:B227"/>
    <mergeCell ref="A228:B228"/>
    <mergeCell ref="A229:B229"/>
    <mergeCell ref="A230:B230"/>
    <mergeCell ref="A219:B219"/>
    <mergeCell ref="A220:B220"/>
    <mergeCell ref="A221:B221"/>
    <mergeCell ref="A222:B222"/>
    <mergeCell ref="A223:B223"/>
    <mergeCell ref="A224:B224"/>
    <mergeCell ref="A213:B213"/>
    <mergeCell ref="A214:B214"/>
    <mergeCell ref="A215:B215"/>
    <mergeCell ref="A216:B216"/>
    <mergeCell ref="A217:B217"/>
    <mergeCell ref="A218:B218"/>
    <mergeCell ref="A207:B207"/>
    <mergeCell ref="A208:B208"/>
    <mergeCell ref="A209:B209"/>
    <mergeCell ref="A210:B210"/>
    <mergeCell ref="A211:B211"/>
    <mergeCell ref="A212:B212"/>
    <mergeCell ref="A201:B201"/>
    <mergeCell ref="A202:B202"/>
    <mergeCell ref="A203:B203"/>
    <mergeCell ref="A204:B204"/>
    <mergeCell ref="A205:B205"/>
    <mergeCell ref="A206:B206"/>
    <mergeCell ref="A195:B195"/>
    <mergeCell ref="A196:B196"/>
    <mergeCell ref="A197:B197"/>
    <mergeCell ref="A198:B198"/>
    <mergeCell ref="A199:B199"/>
    <mergeCell ref="A200:B200"/>
    <mergeCell ref="A189:B189"/>
    <mergeCell ref="A190:B190"/>
    <mergeCell ref="A191:B191"/>
    <mergeCell ref="A192:B192"/>
    <mergeCell ref="A193:B193"/>
    <mergeCell ref="A194:B194"/>
    <mergeCell ref="A182:B182"/>
    <mergeCell ref="A183:B183"/>
    <mergeCell ref="A185:B185"/>
    <mergeCell ref="A186:B186"/>
    <mergeCell ref="A187:B187"/>
    <mergeCell ref="A188:B188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D1:K1"/>
    <mergeCell ref="A8:B8"/>
    <mergeCell ref="A9:B9"/>
    <mergeCell ref="A2:O2"/>
    <mergeCell ref="A3:O3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O279:O280"/>
    <mergeCell ref="K5:K6"/>
    <mergeCell ref="L5:L6"/>
    <mergeCell ref="M5:M6"/>
    <mergeCell ref="N5:N6"/>
    <mergeCell ref="O5:O6"/>
    <mergeCell ref="G5:G6"/>
    <mergeCell ref="H5:H6"/>
    <mergeCell ref="J5:J6"/>
    <mergeCell ref="I5:I6"/>
    <mergeCell ref="F279:F280"/>
    <mergeCell ref="G279:G280"/>
    <mergeCell ref="H279:H280"/>
    <mergeCell ref="I279:I280"/>
    <mergeCell ref="J279:J280"/>
    <mergeCell ref="K279:K280"/>
    <mergeCell ref="L279:L280"/>
    <mergeCell ref="M279:M280"/>
    <mergeCell ref="N279:N280"/>
  </mergeCells>
  <pageMargins left="0.25" right="0.25" top="0.75" bottom="0.75" header="0.3" footer="0.3"/>
  <pageSetup paperSize="9" scale="55" fitToHeight="0" orientation="portrait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9"/>
  <sheetViews>
    <sheetView view="pageBreakPreview" zoomScaleNormal="100" zoomScaleSheetLayoutView="100" workbookViewId="0">
      <selection activeCell="L485" sqref="L485"/>
    </sheetView>
  </sheetViews>
  <sheetFormatPr defaultRowHeight="15" x14ac:dyDescent="0.2"/>
  <cols>
    <col min="1" max="1" width="5.21875" style="175" customWidth="1"/>
    <col min="2" max="2" width="0.109375" style="175" customWidth="1"/>
    <col min="3" max="3" width="42.6640625" style="229" customWidth="1"/>
    <col min="4" max="4" width="4.88671875" style="225" customWidth="1"/>
    <col min="5" max="7" width="8.88671875" style="175" hidden="1" customWidth="1"/>
    <col min="8" max="8" width="0" style="175" hidden="1" customWidth="1"/>
    <col min="9" max="9" width="13.6640625" style="175" customWidth="1"/>
    <col min="10" max="10" width="8.88671875" style="175" hidden="1" customWidth="1"/>
    <col min="11" max="11" width="10.5546875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10.5546875" style="175" hidden="1" customWidth="1"/>
    <col min="17" max="17" width="8.88671875" style="175" customWidth="1"/>
    <col min="18" max="16384" width="8.88671875" style="175"/>
  </cols>
  <sheetData>
    <row r="1" spans="1:16" x14ac:dyDescent="0.2">
      <c r="D1" s="416" t="s">
        <v>836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</row>
    <row r="3" spans="1:16" x14ac:dyDescent="0.2">
      <c r="A3" s="415" t="s">
        <v>796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</row>
    <row r="4" spans="1:16" x14ac:dyDescent="0.2">
      <c r="D4" s="227"/>
    </row>
    <row r="5" spans="1:16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226" t="s">
        <v>4</v>
      </c>
      <c r="D7" s="223" t="s">
        <v>5</v>
      </c>
      <c r="E7" s="223">
        <f>-9635860-70599-836000</f>
        <v>-10542459</v>
      </c>
      <c r="F7" s="223" t="s">
        <v>857</v>
      </c>
      <c r="G7" s="223" t="s">
        <v>858</v>
      </c>
      <c r="H7" s="223" t="s">
        <v>865</v>
      </c>
      <c r="I7" s="371" t="s">
        <v>866</v>
      </c>
      <c r="J7" s="223" t="s">
        <v>858</v>
      </c>
      <c r="K7" s="371" t="s">
        <v>866</v>
      </c>
      <c r="L7" s="223" t="s">
        <v>858</v>
      </c>
      <c r="M7" s="223" t="s">
        <v>865</v>
      </c>
      <c r="N7" s="223" t="s">
        <v>866</v>
      </c>
      <c r="O7" s="232" t="s">
        <v>867</v>
      </c>
      <c r="P7" s="329" t="s">
        <v>866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178">
        <v>100</v>
      </c>
      <c r="G8" s="178"/>
      <c r="H8" s="17">
        <f>SUM(F8:G8)</f>
        <v>100</v>
      </c>
      <c r="I8" s="245">
        <v>564489</v>
      </c>
      <c r="J8" s="102">
        <f t="shared" ref="J8:J71" si="0">IF(H8=0," ",I8/H8)</f>
        <v>5644.89</v>
      </c>
      <c r="K8" s="245">
        <v>564489</v>
      </c>
      <c r="L8" s="245"/>
      <c r="M8" s="71">
        <f>SUM(K8:L8)</f>
        <v>564489</v>
      </c>
      <c r="N8" s="245">
        <v>429012</v>
      </c>
      <c r="O8" s="133">
        <f t="shared" ref="O8:O71" si="1">IF(M8=0," ",N8/M8)</f>
        <v>0.76000063774493387</v>
      </c>
      <c r="P8" s="245">
        <v>564489</v>
      </c>
    </row>
    <row r="9" spans="1:16" ht="25.5" hidden="1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F9" s="178">
        <v>0</v>
      </c>
      <c r="G9" s="178"/>
      <c r="H9" s="17">
        <f t="shared" ref="H9:H13" si="2">SUM(F9:G9)</f>
        <v>0</v>
      </c>
      <c r="I9" s="245"/>
      <c r="J9" s="102" t="str">
        <f t="shared" si="0"/>
        <v xml:space="preserve"> </v>
      </c>
      <c r="K9" s="245"/>
      <c r="L9" s="245"/>
      <c r="M9" s="71">
        <f t="shared" ref="M9:M72" si="3">SUM(K9:L9)</f>
        <v>0</v>
      </c>
      <c r="N9" s="245"/>
      <c r="O9" s="133" t="str">
        <f t="shared" si="1"/>
        <v xml:space="preserve"> </v>
      </c>
      <c r="P9" s="245"/>
    </row>
    <row r="10" spans="1:16" ht="25.5" hidden="1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F10" s="178">
        <v>0</v>
      </c>
      <c r="G10" s="178"/>
      <c r="H10" s="17">
        <f t="shared" si="2"/>
        <v>0</v>
      </c>
      <c r="I10" s="245"/>
      <c r="J10" s="102" t="str">
        <f t="shared" si="0"/>
        <v xml:space="preserve"> </v>
      </c>
      <c r="K10" s="245"/>
      <c r="L10" s="245"/>
      <c r="M10" s="71">
        <f t="shared" si="3"/>
        <v>0</v>
      </c>
      <c r="N10" s="245"/>
      <c r="O10" s="133" t="str">
        <f t="shared" si="1"/>
        <v xml:space="preserve"> </v>
      </c>
      <c r="P10" s="245"/>
    </row>
    <row r="11" spans="1:16" ht="15" hidden="1" customHeight="1" x14ac:dyDescent="0.2">
      <c r="A11" s="392" t="s">
        <v>15</v>
      </c>
      <c r="B11" s="393"/>
      <c r="C11" s="3" t="s">
        <v>16</v>
      </c>
      <c r="D11" s="14" t="s">
        <v>17</v>
      </c>
      <c r="E11" s="14"/>
      <c r="F11" s="178">
        <v>0</v>
      </c>
      <c r="G11" s="178"/>
      <c r="H11" s="17">
        <f t="shared" si="2"/>
        <v>0</v>
      </c>
      <c r="I11" s="245"/>
      <c r="J11" s="102" t="str">
        <f t="shared" si="0"/>
        <v xml:space="preserve"> </v>
      </c>
      <c r="K11" s="245"/>
      <c r="L11" s="245"/>
      <c r="M11" s="71">
        <f t="shared" si="3"/>
        <v>0</v>
      </c>
      <c r="N11" s="245"/>
      <c r="O11" s="133" t="str">
        <f t="shared" si="1"/>
        <v xml:space="preserve"> </v>
      </c>
      <c r="P11" s="245"/>
    </row>
    <row r="12" spans="1:16" ht="15" hidden="1" customHeight="1" x14ac:dyDescent="0.2">
      <c r="A12" s="392" t="s">
        <v>18</v>
      </c>
      <c r="B12" s="393"/>
      <c r="C12" s="3" t="s">
        <v>19</v>
      </c>
      <c r="D12" s="14" t="s">
        <v>20</v>
      </c>
      <c r="E12" s="14"/>
      <c r="F12" s="178">
        <v>0</v>
      </c>
      <c r="G12" s="178"/>
      <c r="H12" s="17">
        <f t="shared" si="2"/>
        <v>0</v>
      </c>
      <c r="I12" s="245"/>
      <c r="J12" s="102" t="str">
        <f t="shared" si="0"/>
        <v xml:space="preserve"> </v>
      </c>
      <c r="K12" s="245"/>
      <c r="L12" s="245"/>
      <c r="M12" s="71">
        <f t="shared" si="3"/>
        <v>0</v>
      </c>
      <c r="N12" s="245"/>
      <c r="O12" s="133" t="str">
        <f t="shared" si="1"/>
        <v xml:space="preserve"> </v>
      </c>
      <c r="P12" s="245"/>
    </row>
    <row r="13" spans="1:16" ht="15" hidden="1" customHeight="1" x14ac:dyDescent="0.2">
      <c r="A13" s="392" t="s">
        <v>21</v>
      </c>
      <c r="B13" s="393"/>
      <c r="C13" s="3" t="s">
        <v>22</v>
      </c>
      <c r="D13" s="14" t="s">
        <v>23</v>
      </c>
      <c r="E13" s="14"/>
      <c r="F13" s="178">
        <v>0</v>
      </c>
      <c r="G13" s="178"/>
      <c r="H13" s="17">
        <f t="shared" si="2"/>
        <v>0</v>
      </c>
      <c r="I13" s="245"/>
      <c r="J13" s="102" t="str">
        <f t="shared" si="0"/>
        <v xml:space="preserve"> </v>
      </c>
      <c r="K13" s="245"/>
      <c r="L13" s="245"/>
      <c r="M13" s="71">
        <f t="shared" si="3"/>
        <v>0</v>
      </c>
      <c r="N13" s="245"/>
      <c r="O13" s="133" t="str">
        <f t="shared" si="1"/>
        <v xml:space="preserve"> </v>
      </c>
      <c r="P13" s="245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8">
        <f t="shared" ref="F14:I15" si="4">SUM(F8:F13)</f>
        <v>100</v>
      </c>
      <c r="G14" s="18">
        <f t="shared" si="4"/>
        <v>0</v>
      </c>
      <c r="H14" s="18">
        <f t="shared" si="4"/>
        <v>100</v>
      </c>
      <c r="I14" s="72">
        <f t="shared" si="4"/>
        <v>564489</v>
      </c>
      <c r="J14" s="72">
        <f t="shared" ref="J14:N14" si="5">SUM(J8:J13)</f>
        <v>5644.89</v>
      </c>
      <c r="K14" s="72">
        <f t="shared" si="5"/>
        <v>564489</v>
      </c>
      <c r="L14" s="72">
        <f t="shared" si="5"/>
        <v>0</v>
      </c>
      <c r="M14" s="72">
        <f t="shared" si="5"/>
        <v>564489</v>
      </c>
      <c r="N14" s="72">
        <f t="shared" si="5"/>
        <v>429012</v>
      </c>
      <c r="O14" s="133">
        <f t="shared" si="1"/>
        <v>0.76000063774493387</v>
      </c>
      <c r="P14" s="72">
        <f t="shared" ref="P14" si="6">SUM(P8:P13)</f>
        <v>564489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8">
        <f t="shared" si="4"/>
        <v>100</v>
      </c>
      <c r="G15" s="178"/>
      <c r="H15" s="17">
        <f t="shared" ref="H15:H49" si="7">SUM(F15:G15)</f>
        <v>100</v>
      </c>
      <c r="I15" s="245"/>
      <c r="J15" s="102">
        <f t="shared" si="0"/>
        <v>0</v>
      </c>
      <c r="K15" s="245"/>
      <c r="L15" s="245"/>
      <c r="M15" s="71">
        <f t="shared" si="3"/>
        <v>0</v>
      </c>
      <c r="N15" s="245"/>
      <c r="O15" s="133" t="str">
        <f t="shared" si="1"/>
        <v xml:space="preserve"> </v>
      </c>
      <c r="P15" s="245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78">
        <v>0</v>
      </c>
      <c r="G16" s="178"/>
      <c r="H16" s="17">
        <f t="shared" si="7"/>
        <v>0</v>
      </c>
      <c r="I16" s="245"/>
      <c r="J16" s="102" t="str">
        <f t="shared" si="0"/>
        <v xml:space="preserve"> </v>
      </c>
      <c r="K16" s="245"/>
      <c r="L16" s="245"/>
      <c r="M16" s="71">
        <f t="shared" si="3"/>
        <v>0</v>
      </c>
      <c r="N16" s="245"/>
      <c r="O16" s="133" t="str">
        <f t="shared" si="1"/>
        <v xml:space="preserve"> </v>
      </c>
      <c r="P16" s="245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78">
        <v>0</v>
      </c>
      <c r="G17" s="178"/>
      <c r="H17" s="17">
        <f t="shared" si="7"/>
        <v>0</v>
      </c>
      <c r="I17" s="245"/>
      <c r="J17" s="102" t="str">
        <f t="shared" si="0"/>
        <v xml:space="preserve"> </v>
      </c>
      <c r="K17" s="245"/>
      <c r="L17" s="245"/>
      <c r="M17" s="71">
        <f t="shared" si="3"/>
        <v>0</v>
      </c>
      <c r="N17" s="245"/>
      <c r="O17" s="133" t="str">
        <f t="shared" si="1"/>
        <v xml:space="preserve"> </v>
      </c>
      <c r="P17" s="245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78">
        <v>0</v>
      </c>
      <c r="G18" s="178"/>
      <c r="H18" s="17">
        <f t="shared" si="7"/>
        <v>0</v>
      </c>
      <c r="I18" s="245"/>
      <c r="J18" s="102" t="str">
        <f t="shared" si="0"/>
        <v xml:space="preserve"> </v>
      </c>
      <c r="K18" s="245"/>
      <c r="L18" s="245"/>
      <c r="M18" s="71">
        <f t="shared" si="3"/>
        <v>0</v>
      </c>
      <c r="N18" s="245"/>
      <c r="O18" s="133" t="str">
        <f t="shared" si="1"/>
        <v xml:space="preserve"> </v>
      </c>
      <c r="P18" s="245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78">
        <v>0</v>
      </c>
      <c r="G19" s="178"/>
      <c r="H19" s="17">
        <f t="shared" si="7"/>
        <v>0</v>
      </c>
      <c r="I19" s="245"/>
      <c r="J19" s="102" t="str">
        <f t="shared" si="0"/>
        <v xml:space="preserve"> </v>
      </c>
      <c r="K19" s="245"/>
      <c r="L19" s="245"/>
      <c r="M19" s="71">
        <f t="shared" si="3"/>
        <v>0</v>
      </c>
      <c r="N19" s="245"/>
      <c r="O19" s="133" t="str">
        <f t="shared" si="1"/>
        <v xml:space="preserve"> </v>
      </c>
      <c r="P19" s="245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78">
        <v>0</v>
      </c>
      <c r="G20" s="178"/>
      <c r="H20" s="17">
        <f t="shared" si="7"/>
        <v>0</v>
      </c>
      <c r="I20" s="245"/>
      <c r="J20" s="102" t="str">
        <f t="shared" si="0"/>
        <v xml:space="preserve"> </v>
      </c>
      <c r="K20" s="245"/>
      <c r="L20" s="245"/>
      <c r="M20" s="71">
        <f t="shared" si="3"/>
        <v>0</v>
      </c>
      <c r="N20" s="245"/>
      <c r="O20" s="133" t="str">
        <f t="shared" si="1"/>
        <v xml:space="preserve"> </v>
      </c>
      <c r="P20" s="245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78">
        <v>0</v>
      </c>
      <c r="G21" s="178"/>
      <c r="H21" s="17">
        <f t="shared" si="7"/>
        <v>0</v>
      </c>
      <c r="I21" s="245"/>
      <c r="J21" s="102" t="str">
        <f t="shared" si="0"/>
        <v xml:space="preserve"> </v>
      </c>
      <c r="K21" s="245"/>
      <c r="L21" s="245"/>
      <c r="M21" s="71">
        <f t="shared" si="3"/>
        <v>0</v>
      </c>
      <c r="N21" s="245"/>
      <c r="O21" s="133" t="str">
        <f t="shared" si="1"/>
        <v xml:space="preserve"> </v>
      </c>
      <c r="P21" s="245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78">
        <v>0</v>
      </c>
      <c r="G22" s="178"/>
      <c r="H22" s="17">
        <f t="shared" si="7"/>
        <v>0</v>
      </c>
      <c r="I22" s="245"/>
      <c r="J22" s="102" t="str">
        <f t="shared" si="0"/>
        <v xml:space="preserve"> </v>
      </c>
      <c r="K22" s="245"/>
      <c r="L22" s="245"/>
      <c r="M22" s="71">
        <f t="shared" si="3"/>
        <v>0</v>
      </c>
      <c r="N22" s="245"/>
      <c r="O22" s="133" t="str">
        <f t="shared" si="1"/>
        <v xml:space="preserve"> </v>
      </c>
      <c r="P22" s="245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78">
        <v>0</v>
      </c>
      <c r="G23" s="178"/>
      <c r="H23" s="17">
        <f t="shared" si="7"/>
        <v>0</v>
      </c>
      <c r="I23" s="245"/>
      <c r="J23" s="102" t="str">
        <f t="shared" si="0"/>
        <v xml:space="preserve"> </v>
      </c>
      <c r="K23" s="245"/>
      <c r="L23" s="245"/>
      <c r="M23" s="71">
        <f t="shared" si="3"/>
        <v>0</v>
      </c>
      <c r="N23" s="245"/>
      <c r="O23" s="133" t="str">
        <f t="shared" si="1"/>
        <v xml:space="preserve"> </v>
      </c>
      <c r="P23" s="245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78">
        <v>0</v>
      </c>
      <c r="G24" s="178"/>
      <c r="H24" s="17">
        <f t="shared" si="7"/>
        <v>0</v>
      </c>
      <c r="I24" s="245"/>
      <c r="J24" s="102" t="str">
        <f t="shared" si="0"/>
        <v xml:space="preserve"> </v>
      </c>
      <c r="K24" s="245"/>
      <c r="L24" s="245"/>
      <c r="M24" s="71">
        <f t="shared" si="3"/>
        <v>0</v>
      </c>
      <c r="N24" s="245"/>
      <c r="O24" s="133" t="str">
        <f t="shared" si="1"/>
        <v xml:space="preserve"> </v>
      </c>
      <c r="P24" s="245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78">
        <v>0</v>
      </c>
      <c r="G25" s="178"/>
      <c r="H25" s="17">
        <f t="shared" si="7"/>
        <v>0</v>
      </c>
      <c r="I25" s="245"/>
      <c r="J25" s="102" t="str">
        <f t="shared" si="0"/>
        <v xml:space="preserve"> </v>
      </c>
      <c r="K25" s="245"/>
      <c r="L25" s="245"/>
      <c r="M25" s="71">
        <f t="shared" si="3"/>
        <v>0</v>
      </c>
      <c r="N25" s="245"/>
      <c r="O25" s="133" t="str">
        <f t="shared" si="1"/>
        <v xml:space="preserve"> </v>
      </c>
      <c r="P25" s="245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78">
        <v>0</v>
      </c>
      <c r="G26" s="178"/>
      <c r="H26" s="17">
        <f t="shared" si="7"/>
        <v>0</v>
      </c>
      <c r="I26" s="245"/>
      <c r="J26" s="102" t="str">
        <f t="shared" si="0"/>
        <v xml:space="preserve"> </v>
      </c>
      <c r="K26" s="245"/>
      <c r="L26" s="245"/>
      <c r="M26" s="71">
        <f t="shared" si="3"/>
        <v>0</v>
      </c>
      <c r="N26" s="245"/>
      <c r="O26" s="133" t="str">
        <f t="shared" si="1"/>
        <v xml:space="preserve"> </v>
      </c>
      <c r="P26" s="245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78">
        <v>0</v>
      </c>
      <c r="G27" s="178"/>
      <c r="H27" s="17">
        <f t="shared" si="7"/>
        <v>0</v>
      </c>
      <c r="I27" s="245"/>
      <c r="J27" s="102" t="str">
        <f t="shared" si="0"/>
        <v xml:space="preserve"> </v>
      </c>
      <c r="K27" s="245"/>
      <c r="L27" s="245"/>
      <c r="M27" s="71">
        <f t="shared" si="3"/>
        <v>0</v>
      </c>
      <c r="N27" s="245"/>
      <c r="O27" s="133" t="str">
        <f t="shared" si="1"/>
        <v xml:space="preserve"> </v>
      </c>
      <c r="P27" s="245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78">
        <v>0</v>
      </c>
      <c r="G28" s="178"/>
      <c r="H28" s="17">
        <f t="shared" si="7"/>
        <v>0</v>
      </c>
      <c r="I28" s="245"/>
      <c r="J28" s="102" t="str">
        <f t="shared" si="0"/>
        <v xml:space="preserve"> </v>
      </c>
      <c r="K28" s="245"/>
      <c r="L28" s="245"/>
      <c r="M28" s="71">
        <f t="shared" si="3"/>
        <v>0</v>
      </c>
      <c r="N28" s="245"/>
      <c r="O28" s="133" t="str">
        <f t="shared" si="1"/>
        <v xml:space="preserve"> </v>
      </c>
      <c r="P28" s="245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78">
        <v>0</v>
      </c>
      <c r="G29" s="178"/>
      <c r="H29" s="17">
        <f t="shared" si="7"/>
        <v>0</v>
      </c>
      <c r="I29" s="245"/>
      <c r="J29" s="102" t="str">
        <f t="shared" si="0"/>
        <v xml:space="preserve"> </v>
      </c>
      <c r="K29" s="245"/>
      <c r="L29" s="245"/>
      <c r="M29" s="71">
        <f t="shared" si="3"/>
        <v>0</v>
      </c>
      <c r="N29" s="245"/>
      <c r="O29" s="133" t="str">
        <f t="shared" si="1"/>
        <v xml:space="preserve"> </v>
      </c>
      <c r="P29" s="245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78">
        <v>0</v>
      </c>
      <c r="G30" s="178"/>
      <c r="H30" s="17">
        <f t="shared" si="7"/>
        <v>0</v>
      </c>
      <c r="I30" s="245"/>
      <c r="J30" s="102" t="str">
        <f t="shared" si="0"/>
        <v xml:space="preserve"> </v>
      </c>
      <c r="K30" s="245"/>
      <c r="L30" s="245"/>
      <c r="M30" s="71">
        <f t="shared" si="3"/>
        <v>0</v>
      </c>
      <c r="N30" s="245"/>
      <c r="O30" s="133" t="str">
        <f t="shared" si="1"/>
        <v xml:space="preserve"> </v>
      </c>
      <c r="P30" s="245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78">
        <v>0</v>
      </c>
      <c r="G31" s="178"/>
      <c r="H31" s="17">
        <f t="shared" si="7"/>
        <v>0</v>
      </c>
      <c r="I31" s="245"/>
      <c r="J31" s="102" t="str">
        <f t="shared" si="0"/>
        <v xml:space="preserve"> </v>
      </c>
      <c r="K31" s="245"/>
      <c r="L31" s="245"/>
      <c r="M31" s="71">
        <f t="shared" si="3"/>
        <v>0</v>
      </c>
      <c r="N31" s="245"/>
      <c r="O31" s="133" t="str">
        <f t="shared" si="1"/>
        <v xml:space="preserve"> </v>
      </c>
      <c r="P31" s="245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78">
        <v>0</v>
      </c>
      <c r="G32" s="178"/>
      <c r="H32" s="17">
        <f t="shared" si="7"/>
        <v>0</v>
      </c>
      <c r="I32" s="245"/>
      <c r="J32" s="102" t="str">
        <f t="shared" si="0"/>
        <v xml:space="preserve"> </v>
      </c>
      <c r="K32" s="245"/>
      <c r="L32" s="245"/>
      <c r="M32" s="71">
        <f t="shared" si="3"/>
        <v>0</v>
      </c>
      <c r="N32" s="245"/>
      <c r="O32" s="133" t="str">
        <f t="shared" si="1"/>
        <v xml:space="preserve"> </v>
      </c>
      <c r="P32" s="245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78">
        <v>0</v>
      </c>
      <c r="G33" s="178"/>
      <c r="H33" s="17">
        <f t="shared" si="7"/>
        <v>0</v>
      </c>
      <c r="I33" s="245"/>
      <c r="J33" s="102" t="str">
        <f t="shared" si="0"/>
        <v xml:space="preserve"> </v>
      </c>
      <c r="K33" s="245"/>
      <c r="L33" s="245"/>
      <c r="M33" s="71">
        <f t="shared" si="3"/>
        <v>0</v>
      </c>
      <c r="N33" s="245"/>
      <c r="O33" s="133" t="str">
        <f t="shared" si="1"/>
        <v xml:space="preserve"> </v>
      </c>
      <c r="P33" s="245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78">
        <v>0</v>
      </c>
      <c r="G34" s="178"/>
      <c r="H34" s="17">
        <f t="shared" si="7"/>
        <v>0</v>
      </c>
      <c r="I34" s="245"/>
      <c r="J34" s="102" t="str">
        <f t="shared" si="0"/>
        <v xml:space="preserve"> </v>
      </c>
      <c r="K34" s="245"/>
      <c r="L34" s="245"/>
      <c r="M34" s="71">
        <f t="shared" si="3"/>
        <v>0</v>
      </c>
      <c r="N34" s="245"/>
      <c r="O34" s="133" t="str">
        <f t="shared" si="1"/>
        <v xml:space="preserve"> </v>
      </c>
      <c r="P34" s="245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78">
        <v>0</v>
      </c>
      <c r="G35" s="178"/>
      <c r="H35" s="17">
        <f t="shared" si="7"/>
        <v>0</v>
      </c>
      <c r="I35" s="245"/>
      <c r="J35" s="102" t="str">
        <f t="shared" si="0"/>
        <v xml:space="preserve"> </v>
      </c>
      <c r="K35" s="245"/>
      <c r="L35" s="245"/>
      <c r="M35" s="71">
        <f t="shared" si="3"/>
        <v>0</v>
      </c>
      <c r="N35" s="245"/>
      <c r="O35" s="133" t="str">
        <f t="shared" si="1"/>
        <v xml:space="preserve"> </v>
      </c>
      <c r="P35" s="245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78">
        <v>0</v>
      </c>
      <c r="G36" s="178"/>
      <c r="H36" s="17">
        <f t="shared" si="7"/>
        <v>0</v>
      </c>
      <c r="I36" s="245"/>
      <c r="J36" s="102" t="str">
        <f t="shared" si="0"/>
        <v xml:space="preserve"> </v>
      </c>
      <c r="K36" s="245"/>
      <c r="L36" s="245"/>
      <c r="M36" s="71">
        <f t="shared" si="3"/>
        <v>0</v>
      </c>
      <c r="N36" s="245"/>
      <c r="O36" s="133" t="str">
        <f t="shared" si="1"/>
        <v xml:space="preserve"> </v>
      </c>
      <c r="P36" s="245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78">
        <v>0</v>
      </c>
      <c r="G37" s="178"/>
      <c r="H37" s="17">
        <f t="shared" si="7"/>
        <v>0</v>
      </c>
      <c r="I37" s="245"/>
      <c r="J37" s="102" t="str">
        <f t="shared" si="0"/>
        <v xml:space="preserve"> </v>
      </c>
      <c r="K37" s="245"/>
      <c r="L37" s="245"/>
      <c r="M37" s="71">
        <f t="shared" si="3"/>
        <v>0</v>
      </c>
      <c r="N37" s="245"/>
      <c r="O37" s="133" t="str">
        <f t="shared" si="1"/>
        <v xml:space="preserve"> </v>
      </c>
      <c r="P37" s="245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78">
        <v>0</v>
      </c>
      <c r="G38" s="178"/>
      <c r="H38" s="17">
        <f t="shared" si="7"/>
        <v>0</v>
      </c>
      <c r="I38" s="245"/>
      <c r="J38" s="102" t="str">
        <f t="shared" si="0"/>
        <v xml:space="preserve"> </v>
      </c>
      <c r="K38" s="245"/>
      <c r="L38" s="245"/>
      <c r="M38" s="71">
        <f t="shared" si="3"/>
        <v>0</v>
      </c>
      <c r="N38" s="245"/>
      <c r="O38" s="133" t="str">
        <f t="shared" si="1"/>
        <v xml:space="preserve"> </v>
      </c>
      <c r="P38" s="245"/>
    </row>
    <row r="39" spans="1:16" ht="25.5" hidden="1" customHeight="1" x14ac:dyDescent="0.2">
      <c r="A39" s="392" t="s">
        <v>69</v>
      </c>
      <c r="B39" s="393"/>
      <c r="C39" s="3" t="s">
        <v>70</v>
      </c>
      <c r="D39" s="14" t="s">
        <v>71</v>
      </c>
      <c r="E39" s="14"/>
      <c r="F39" s="178">
        <v>0</v>
      </c>
      <c r="G39" s="178"/>
      <c r="H39" s="17">
        <f t="shared" si="7"/>
        <v>0</v>
      </c>
      <c r="I39" s="245"/>
      <c r="J39" s="102" t="str">
        <f t="shared" si="0"/>
        <v xml:space="preserve"> </v>
      </c>
      <c r="K39" s="245"/>
      <c r="L39" s="245"/>
      <c r="M39" s="71">
        <f t="shared" si="3"/>
        <v>0</v>
      </c>
      <c r="N39" s="245"/>
      <c r="O39" s="133" t="str">
        <f t="shared" si="1"/>
        <v xml:space="preserve"> </v>
      </c>
      <c r="P39" s="245"/>
    </row>
    <row r="40" spans="1:16" ht="15" hidden="1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78">
        <v>0</v>
      </c>
      <c r="G40" s="178"/>
      <c r="H40" s="17">
        <f t="shared" si="7"/>
        <v>0</v>
      </c>
      <c r="I40" s="245"/>
      <c r="J40" s="102" t="str">
        <f t="shared" si="0"/>
        <v xml:space="preserve"> </v>
      </c>
      <c r="K40" s="245"/>
      <c r="L40" s="245"/>
      <c r="M40" s="71">
        <f t="shared" si="3"/>
        <v>0</v>
      </c>
      <c r="N40" s="245"/>
      <c r="O40" s="133" t="str">
        <f t="shared" si="1"/>
        <v xml:space="preserve"> </v>
      </c>
      <c r="P40" s="245"/>
    </row>
    <row r="41" spans="1:16" ht="15" hidden="1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78">
        <v>0</v>
      </c>
      <c r="G41" s="178"/>
      <c r="H41" s="17">
        <f t="shared" si="7"/>
        <v>0</v>
      </c>
      <c r="I41" s="245"/>
      <c r="J41" s="102" t="str">
        <f t="shared" si="0"/>
        <v xml:space="preserve"> </v>
      </c>
      <c r="K41" s="245"/>
      <c r="L41" s="245"/>
      <c r="M41" s="71">
        <f t="shared" si="3"/>
        <v>0</v>
      </c>
      <c r="N41" s="245"/>
      <c r="O41" s="133" t="str">
        <f t="shared" si="1"/>
        <v xml:space="preserve"> </v>
      </c>
      <c r="P41" s="245"/>
    </row>
    <row r="42" spans="1:16" ht="25.5" hidden="1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78">
        <v>0</v>
      </c>
      <c r="G42" s="178"/>
      <c r="H42" s="17">
        <f t="shared" si="7"/>
        <v>0</v>
      </c>
      <c r="I42" s="245"/>
      <c r="J42" s="102" t="str">
        <f t="shared" si="0"/>
        <v xml:space="preserve"> </v>
      </c>
      <c r="K42" s="245"/>
      <c r="L42" s="245"/>
      <c r="M42" s="71">
        <f t="shared" si="3"/>
        <v>0</v>
      </c>
      <c r="N42" s="245"/>
      <c r="O42" s="133" t="str">
        <f t="shared" si="1"/>
        <v xml:space="preserve"> </v>
      </c>
      <c r="P42" s="245"/>
    </row>
    <row r="43" spans="1:16" ht="15" hidden="1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78">
        <v>0</v>
      </c>
      <c r="G43" s="178"/>
      <c r="H43" s="17">
        <f t="shared" si="7"/>
        <v>0</v>
      </c>
      <c r="I43" s="245"/>
      <c r="J43" s="102" t="str">
        <f t="shared" si="0"/>
        <v xml:space="preserve"> </v>
      </c>
      <c r="K43" s="245"/>
      <c r="L43" s="245"/>
      <c r="M43" s="71">
        <f t="shared" si="3"/>
        <v>0</v>
      </c>
      <c r="N43" s="245"/>
      <c r="O43" s="133" t="str">
        <f t="shared" si="1"/>
        <v xml:space="preserve"> </v>
      </c>
      <c r="P43" s="245"/>
    </row>
    <row r="44" spans="1:16" ht="15" hidden="1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78">
        <v>0</v>
      </c>
      <c r="G44" s="178"/>
      <c r="H44" s="17">
        <f t="shared" si="7"/>
        <v>0</v>
      </c>
      <c r="I44" s="245"/>
      <c r="J44" s="102" t="str">
        <f t="shared" si="0"/>
        <v xml:space="preserve"> </v>
      </c>
      <c r="K44" s="245"/>
      <c r="L44" s="245"/>
      <c r="M44" s="71">
        <f t="shared" si="3"/>
        <v>0</v>
      </c>
      <c r="N44" s="245"/>
      <c r="O44" s="133" t="str">
        <f t="shared" si="1"/>
        <v xml:space="preserve"> </v>
      </c>
      <c r="P44" s="245"/>
    </row>
    <row r="45" spans="1:16" ht="15" hidden="1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78">
        <v>0</v>
      </c>
      <c r="G45" s="178"/>
      <c r="H45" s="17">
        <f t="shared" si="7"/>
        <v>0</v>
      </c>
      <c r="I45" s="245"/>
      <c r="J45" s="102" t="str">
        <f t="shared" si="0"/>
        <v xml:space="preserve"> </v>
      </c>
      <c r="K45" s="245"/>
      <c r="L45" s="245"/>
      <c r="M45" s="71">
        <f t="shared" si="3"/>
        <v>0</v>
      </c>
      <c r="N45" s="245"/>
      <c r="O45" s="133" t="str">
        <f t="shared" si="1"/>
        <v xml:space="preserve"> </v>
      </c>
      <c r="P45" s="245"/>
    </row>
    <row r="46" spans="1:16" ht="15" hidden="1" customHeight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78">
        <v>0</v>
      </c>
      <c r="G46" s="178"/>
      <c r="H46" s="17">
        <f t="shared" si="7"/>
        <v>0</v>
      </c>
      <c r="I46" s="245"/>
      <c r="J46" s="102" t="str">
        <f t="shared" si="0"/>
        <v xml:space="preserve"> </v>
      </c>
      <c r="K46" s="245"/>
      <c r="L46" s="245"/>
      <c r="M46" s="71">
        <f t="shared" si="3"/>
        <v>0</v>
      </c>
      <c r="N46" s="245"/>
      <c r="O46" s="133" t="str">
        <f t="shared" si="1"/>
        <v xml:space="preserve"> </v>
      </c>
      <c r="P46" s="245"/>
    </row>
    <row r="47" spans="1:16" ht="15" hidden="1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78">
        <v>0</v>
      </c>
      <c r="G47" s="178"/>
      <c r="H47" s="17">
        <f t="shared" si="7"/>
        <v>0</v>
      </c>
      <c r="I47" s="245"/>
      <c r="J47" s="102" t="str">
        <f t="shared" si="0"/>
        <v xml:space="preserve"> </v>
      </c>
      <c r="K47" s="245"/>
      <c r="L47" s="245"/>
      <c r="M47" s="71">
        <f t="shared" si="3"/>
        <v>0</v>
      </c>
      <c r="N47" s="245"/>
      <c r="O47" s="133" t="str">
        <f t="shared" si="1"/>
        <v xml:space="preserve"> </v>
      </c>
      <c r="P47" s="245"/>
    </row>
    <row r="48" spans="1:16" ht="15" hidden="1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78">
        <v>0</v>
      </c>
      <c r="G48" s="178"/>
      <c r="H48" s="17">
        <f t="shared" si="7"/>
        <v>0</v>
      </c>
      <c r="I48" s="245"/>
      <c r="J48" s="102" t="str">
        <f t="shared" si="0"/>
        <v xml:space="preserve"> </v>
      </c>
      <c r="K48" s="245"/>
      <c r="L48" s="245"/>
      <c r="M48" s="71">
        <f t="shared" si="3"/>
        <v>0</v>
      </c>
      <c r="N48" s="245"/>
      <c r="O48" s="133" t="str">
        <f t="shared" si="1"/>
        <v xml:space="preserve"> </v>
      </c>
      <c r="P48" s="245"/>
    </row>
    <row r="49" spans="1:16" ht="15" hidden="1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78">
        <v>0</v>
      </c>
      <c r="G49" s="178"/>
      <c r="H49" s="17">
        <f t="shared" si="7"/>
        <v>0</v>
      </c>
      <c r="I49" s="245"/>
      <c r="J49" s="102" t="str">
        <f t="shared" si="0"/>
        <v xml:space="preserve"> </v>
      </c>
      <c r="K49" s="245"/>
      <c r="L49" s="245"/>
      <c r="M49" s="71">
        <f t="shared" si="3"/>
        <v>0</v>
      </c>
      <c r="N49" s="245"/>
      <c r="O49" s="133" t="str">
        <f t="shared" si="1"/>
        <v xml:space="preserve"> </v>
      </c>
      <c r="P49" s="245"/>
    </row>
    <row r="50" spans="1:16" ht="25.5" hidden="1" customHeight="1" x14ac:dyDescent="0.2">
      <c r="A50" s="394" t="s">
        <v>82</v>
      </c>
      <c r="B50" s="395"/>
      <c r="C50" s="4" t="s">
        <v>83</v>
      </c>
      <c r="D50" s="15" t="s">
        <v>84</v>
      </c>
      <c r="E50" s="15"/>
      <c r="F50" s="18">
        <f t="shared" ref="F50:I50" si="8">F14+F15+F16+F17+F28+F39</f>
        <v>200</v>
      </c>
      <c r="G50" s="18">
        <f t="shared" si="8"/>
        <v>0</v>
      </c>
      <c r="H50" s="18">
        <f t="shared" si="8"/>
        <v>200</v>
      </c>
      <c r="I50" s="72">
        <f t="shared" si="8"/>
        <v>564489</v>
      </c>
      <c r="J50" s="72" t="e">
        <f t="shared" ref="J50:N50" si="9">J14+J15+J16+J17+J28+J39</f>
        <v>#VALUE!</v>
      </c>
      <c r="K50" s="72">
        <f t="shared" si="9"/>
        <v>564489</v>
      </c>
      <c r="L50" s="72">
        <f t="shared" si="9"/>
        <v>0</v>
      </c>
      <c r="M50" s="72">
        <f t="shared" si="9"/>
        <v>564489</v>
      </c>
      <c r="N50" s="72">
        <f t="shared" si="9"/>
        <v>429012</v>
      </c>
      <c r="O50" s="133">
        <f t="shared" si="1"/>
        <v>0.76000063774493387</v>
      </c>
      <c r="P50" s="72">
        <f t="shared" ref="P50" si="10">P14+P15+P16+P17+P28+P39</f>
        <v>564489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78">
        <v>0</v>
      </c>
      <c r="G51" s="178"/>
      <c r="H51" s="17">
        <f t="shared" ref="H51:H114" si="11">SUM(F51:G51)</f>
        <v>0</v>
      </c>
      <c r="I51" s="245"/>
      <c r="J51" s="102" t="str">
        <f t="shared" si="0"/>
        <v xml:space="preserve"> </v>
      </c>
      <c r="K51" s="245"/>
      <c r="L51" s="245"/>
      <c r="M51" s="71">
        <f t="shared" si="3"/>
        <v>0</v>
      </c>
      <c r="N51" s="245"/>
      <c r="O51" s="133" t="str">
        <f t="shared" si="1"/>
        <v xml:space="preserve"> </v>
      </c>
      <c r="P51" s="245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78">
        <v>0</v>
      </c>
      <c r="G52" s="178"/>
      <c r="H52" s="17">
        <f t="shared" si="11"/>
        <v>0</v>
      </c>
      <c r="I52" s="245"/>
      <c r="J52" s="102" t="str">
        <f t="shared" si="0"/>
        <v xml:space="preserve"> </v>
      </c>
      <c r="K52" s="245"/>
      <c r="L52" s="245"/>
      <c r="M52" s="71">
        <f t="shared" si="3"/>
        <v>0</v>
      </c>
      <c r="N52" s="245"/>
      <c r="O52" s="133" t="str">
        <f t="shared" si="1"/>
        <v xml:space="preserve"> </v>
      </c>
      <c r="P52" s="245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78">
        <v>0</v>
      </c>
      <c r="G53" s="178"/>
      <c r="H53" s="17">
        <f t="shared" si="11"/>
        <v>0</v>
      </c>
      <c r="I53" s="245"/>
      <c r="J53" s="102" t="str">
        <f t="shared" si="0"/>
        <v xml:space="preserve"> </v>
      </c>
      <c r="K53" s="245"/>
      <c r="L53" s="245"/>
      <c r="M53" s="71">
        <f t="shared" si="3"/>
        <v>0</v>
      </c>
      <c r="N53" s="245"/>
      <c r="O53" s="133" t="str">
        <f t="shared" si="1"/>
        <v xml:space="preserve"> </v>
      </c>
      <c r="P53" s="245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78">
        <v>0</v>
      </c>
      <c r="G54" s="178"/>
      <c r="H54" s="17">
        <f t="shared" si="11"/>
        <v>0</v>
      </c>
      <c r="I54" s="245"/>
      <c r="J54" s="102" t="str">
        <f t="shared" si="0"/>
        <v xml:space="preserve"> </v>
      </c>
      <c r="K54" s="245"/>
      <c r="L54" s="245"/>
      <c r="M54" s="71">
        <f t="shared" si="3"/>
        <v>0</v>
      </c>
      <c r="N54" s="245"/>
      <c r="O54" s="133" t="str">
        <f t="shared" si="1"/>
        <v xml:space="preserve"> </v>
      </c>
      <c r="P54" s="245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78">
        <v>0</v>
      </c>
      <c r="G55" s="178"/>
      <c r="H55" s="17">
        <f t="shared" si="11"/>
        <v>0</v>
      </c>
      <c r="I55" s="245"/>
      <c r="J55" s="102" t="str">
        <f t="shared" si="0"/>
        <v xml:space="preserve"> </v>
      </c>
      <c r="K55" s="245"/>
      <c r="L55" s="245"/>
      <c r="M55" s="71">
        <f t="shared" si="3"/>
        <v>0</v>
      </c>
      <c r="N55" s="245"/>
      <c r="O55" s="133" t="str">
        <f t="shared" si="1"/>
        <v xml:space="preserve"> </v>
      </c>
      <c r="P55" s="245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78">
        <v>0</v>
      </c>
      <c r="G56" s="178"/>
      <c r="H56" s="17">
        <f t="shared" si="11"/>
        <v>0</v>
      </c>
      <c r="I56" s="245"/>
      <c r="J56" s="102" t="str">
        <f t="shared" si="0"/>
        <v xml:space="preserve"> </v>
      </c>
      <c r="K56" s="245"/>
      <c r="L56" s="245"/>
      <c r="M56" s="71">
        <f t="shared" si="3"/>
        <v>0</v>
      </c>
      <c r="N56" s="245"/>
      <c r="O56" s="133" t="str">
        <f t="shared" si="1"/>
        <v xml:space="preserve"> </v>
      </c>
      <c r="P56" s="245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78">
        <v>0</v>
      </c>
      <c r="G57" s="178"/>
      <c r="H57" s="17">
        <f t="shared" si="11"/>
        <v>0</v>
      </c>
      <c r="I57" s="245"/>
      <c r="J57" s="102" t="str">
        <f t="shared" si="0"/>
        <v xml:space="preserve"> </v>
      </c>
      <c r="K57" s="245"/>
      <c r="L57" s="245"/>
      <c r="M57" s="71">
        <f t="shared" si="3"/>
        <v>0</v>
      </c>
      <c r="N57" s="245"/>
      <c r="O57" s="133" t="str">
        <f t="shared" si="1"/>
        <v xml:space="preserve"> </v>
      </c>
      <c r="P57" s="245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78">
        <v>0</v>
      </c>
      <c r="G58" s="178"/>
      <c r="H58" s="17">
        <f t="shared" si="11"/>
        <v>0</v>
      </c>
      <c r="I58" s="245"/>
      <c r="J58" s="102" t="str">
        <f t="shared" si="0"/>
        <v xml:space="preserve"> </v>
      </c>
      <c r="K58" s="245"/>
      <c r="L58" s="245"/>
      <c r="M58" s="71">
        <f t="shared" si="3"/>
        <v>0</v>
      </c>
      <c r="N58" s="245"/>
      <c r="O58" s="133" t="str">
        <f t="shared" si="1"/>
        <v xml:space="preserve"> </v>
      </c>
      <c r="P58" s="245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78">
        <v>0</v>
      </c>
      <c r="G59" s="178"/>
      <c r="H59" s="17">
        <f t="shared" si="11"/>
        <v>0</v>
      </c>
      <c r="I59" s="245"/>
      <c r="J59" s="102" t="str">
        <f t="shared" si="0"/>
        <v xml:space="preserve"> </v>
      </c>
      <c r="K59" s="245"/>
      <c r="L59" s="245"/>
      <c r="M59" s="71">
        <f t="shared" si="3"/>
        <v>0</v>
      </c>
      <c r="N59" s="245"/>
      <c r="O59" s="133" t="str">
        <f t="shared" si="1"/>
        <v xml:space="preserve"> </v>
      </c>
      <c r="P59" s="245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78">
        <v>0</v>
      </c>
      <c r="G60" s="178"/>
      <c r="H60" s="17">
        <f t="shared" si="11"/>
        <v>0</v>
      </c>
      <c r="I60" s="245"/>
      <c r="J60" s="102" t="str">
        <f t="shared" si="0"/>
        <v xml:space="preserve"> </v>
      </c>
      <c r="K60" s="245"/>
      <c r="L60" s="245"/>
      <c r="M60" s="71">
        <f t="shared" si="3"/>
        <v>0</v>
      </c>
      <c r="N60" s="245"/>
      <c r="O60" s="133" t="str">
        <f t="shared" si="1"/>
        <v xml:space="preserve"> </v>
      </c>
      <c r="P60" s="245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78">
        <v>0</v>
      </c>
      <c r="G61" s="178"/>
      <c r="H61" s="17">
        <f t="shared" si="11"/>
        <v>0</v>
      </c>
      <c r="I61" s="245"/>
      <c r="J61" s="102" t="str">
        <f t="shared" si="0"/>
        <v xml:space="preserve"> </v>
      </c>
      <c r="K61" s="245"/>
      <c r="L61" s="245"/>
      <c r="M61" s="71">
        <f t="shared" si="3"/>
        <v>0</v>
      </c>
      <c r="N61" s="245"/>
      <c r="O61" s="133" t="str">
        <f t="shared" si="1"/>
        <v xml:space="preserve"> </v>
      </c>
      <c r="P61" s="245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78">
        <v>0</v>
      </c>
      <c r="G62" s="178"/>
      <c r="H62" s="17">
        <f t="shared" si="11"/>
        <v>0</v>
      </c>
      <c r="I62" s="245"/>
      <c r="J62" s="102" t="str">
        <f t="shared" si="0"/>
        <v xml:space="preserve"> </v>
      </c>
      <c r="K62" s="245"/>
      <c r="L62" s="245"/>
      <c r="M62" s="71">
        <f t="shared" si="3"/>
        <v>0</v>
      </c>
      <c r="N62" s="245"/>
      <c r="O62" s="133" t="str">
        <f t="shared" si="1"/>
        <v xml:space="preserve"> </v>
      </c>
      <c r="P62" s="245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78">
        <v>0</v>
      </c>
      <c r="G63" s="178"/>
      <c r="H63" s="17">
        <f t="shared" si="11"/>
        <v>0</v>
      </c>
      <c r="I63" s="245"/>
      <c r="J63" s="102" t="str">
        <f t="shared" si="0"/>
        <v xml:space="preserve"> </v>
      </c>
      <c r="K63" s="245"/>
      <c r="L63" s="245"/>
      <c r="M63" s="71">
        <f t="shared" si="3"/>
        <v>0</v>
      </c>
      <c r="N63" s="245"/>
      <c r="O63" s="133" t="str">
        <f t="shared" si="1"/>
        <v xml:space="preserve"> </v>
      </c>
      <c r="P63" s="245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78">
        <v>0</v>
      </c>
      <c r="G64" s="178"/>
      <c r="H64" s="17">
        <f t="shared" si="11"/>
        <v>0</v>
      </c>
      <c r="I64" s="245"/>
      <c r="J64" s="102" t="str">
        <f t="shared" si="0"/>
        <v xml:space="preserve"> </v>
      </c>
      <c r="K64" s="245"/>
      <c r="L64" s="245"/>
      <c r="M64" s="71">
        <f t="shared" si="3"/>
        <v>0</v>
      </c>
      <c r="N64" s="245"/>
      <c r="O64" s="133" t="str">
        <f t="shared" si="1"/>
        <v xml:space="preserve"> </v>
      </c>
      <c r="P64" s="245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78">
        <v>0</v>
      </c>
      <c r="G65" s="178"/>
      <c r="H65" s="17">
        <f t="shared" si="11"/>
        <v>0</v>
      </c>
      <c r="I65" s="245"/>
      <c r="J65" s="102" t="str">
        <f t="shared" si="0"/>
        <v xml:space="preserve"> </v>
      </c>
      <c r="K65" s="245"/>
      <c r="L65" s="245"/>
      <c r="M65" s="71">
        <f t="shared" si="3"/>
        <v>0</v>
      </c>
      <c r="N65" s="245"/>
      <c r="O65" s="133" t="str">
        <f t="shared" si="1"/>
        <v xml:space="preserve"> </v>
      </c>
      <c r="P65" s="245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78">
        <v>0</v>
      </c>
      <c r="G66" s="178"/>
      <c r="H66" s="17">
        <f t="shared" si="11"/>
        <v>0</v>
      </c>
      <c r="I66" s="245"/>
      <c r="J66" s="102" t="str">
        <f t="shared" si="0"/>
        <v xml:space="preserve"> </v>
      </c>
      <c r="K66" s="245"/>
      <c r="L66" s="245"/>
      <c r="M66" s="71">
        <f t="shared" si="3"/>
        <v>0</v>
      </c>
      <c r="N66" s="245"/>
      <c r="O66" s="133" t="str">
        <f t="shared" si="1"/>
        <v xml:space="preserve"> </v>
      </c>
      <c r="P66" s="245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78">
        <v>0</v>
      </c>
      <c r="G67" s="178"/>
      <c r="H67" s="17">
        <f t="shared" si="11"/>
        <v>0</v>
      </c>
      <c r="I67" s="245"/>
      <c r="J67" s="102" t="str">
        <f t="shared" si="0"/>
        <v xml:space="preserve"> </v>
      </c>
      <c r="K67" s="245"/>
      <c r="L67" s="245"/>
      <c r="M67" s="71">
        <f t="shared" si="3"/>
        <v>0</v>
      </c>
      <c r="N67" s="245"/>
      <c r="O67" s="133" t="str">
        <f t="shared" si="1"/>
        <v xml:space="preserve"> </v>
      </c>
      <c r="P67" s="245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78">
        <v>0</v>
      </c>
      <c r="G68" s="178"/>
      <c r="H68" s="17">
        <f t="shared" si="11"/>
        <v>0</v>
      </c>
      <c r="I68" s="245"/>
      <c r="J68" s="102" t="str">
        <f t="shared" si="0"/>
        <v xml:space="preserve"> </v>
      </c>
      <c r="K68" s="245"/>
      <c r="L68" s="245"/>
      <c r="M68" s="71">
        <f t="shared" si="3"/>
        <v>0</v>
      </c>
      <c r="N68" s="245"/>
      <c r="O68" s="133" t="str">
        <f t="shared" si="1"/>
        <v xml:space="preserve"> </v>
      </c>
      <c r="P68" s="245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78">
        <v>0</v>
      </c>
      <c r="G69" s="178"/>
      <c r="H69" s="17">
        <f t="shared" si="11"/>
        <v>0</v>
      </c>
      <c r="I69" s="245"/>
      <c r="J69" s="102" t="str">
        <f t="shared" si="0"/>
        <v xml:space="preserve"> </v>
      </c>
      <c r="K69" s="245"/>
      <c r="L69" s="245"/>
      <c r="M69" s="71">
        <f t="shared" si="3"/>
        <v>0</v>
      </c>
      <c r="N69" s="245"/>
      <c r="O69" s="133" t="str">
        <f t="shared" si="1"/>
        <v xml:space="preserve"> </v>
      </c>
      <c r="P69" s="245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78">
        <v>0</v>
      </c>
      <c r="G70" s="178"/>
      <c r="H70" s="17">
        <f t="shared" si="11"/>
        <v>0</v>
      </c>
      <c r="I70" s="245"/>
      <c r="J70" s="102" t="str">
        <f t="shared" si="0"/>
        <v xml:space="preserve"> </v>
      </c>
      <c r="K70" s="245"/>
      <c r="L70" s="245"/>
      <c r="M70" s="71">
        <f t="shared" si="3"/>
        <v>0</v>
      </c>
      <c r="N70" s="245"/>
      <c r="O70" s="133" t="str">
        <f t="shared" si="1"/>
        <v xml:space="preserve"> </v>
      </c>
      <c r="P70" s="245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78">
        <v>0</v>
      </c>
      <c r="G71" s="178"/>
      <c r="H71" s="17">
        <f t="shared" si="11"/>
        <v>0</v>
      </c>
      <c r="I71" s="245"/>
      <c r="J71" s="102" t="str">
        <f t="shared" si="0"/>
        <v xml:space="preserve"> </v>
      </c>
      <c r="K71" s="245"/>
      <c r="L71" s="245"/>
      <c r="M71" s="71">
        <f t="shared" si="3"/>
        <v>0</v>
      </c>
      <c r="N71" s="245"/>
      <c r="O71" s="133" t="str">
        <f t="shared" si="1"/>
        <v xml:space="preserve"> </v>
      </c>
      <c r="P71" s="245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78">
        <v>0</v>
      </c>
      <c r="G72" s="178"/>
      <c r="H72" s="17">
        <f t="shared" si="11"/>
        <v>0</v>
      </c>
      <c r="I72" s="245"/>
      <c r="J72" s="102" t="str">
        <f t="shared" ref="J72:J135" si="12">IF(H72=0," ",I72/H72)</f>
        <v xml:space="preserve"> </v>
      </c>
      <c r="K72" s="245"/>
      <c r="L72" s="245"/>
      <c r="M72" s="71">
        <f t="shared" si="3"/>
        <v>0</v>
      </c>
      <c r="N72" s="245"/>
      <c r="O72" s="133" t="str">
        <f t="shared" ref="O72:O135" si="13">IF(M72=0," ",N72/M72)</f>
        <v xml:space="preserve"> </v>
      </c>
      <c r="P72" s="245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78">
        <v>0</v>
      </c>
      <c r="G73" s="178"/>
      <c r="H73" s="17">
        <f t="shared" si="11"/>
        <v>0</v>
      </c>
      <c r="I73" s="245"/>
      <c r="J73" s="102" t="str">
        <f t="shared" si="12"/>
        <v xml:space="preserve"> </v>
      </c>
      <c r="K73" s="245"/>
      <c r="L73" s="245"/>
      <c r="M73" s="71">
        <f t="shared" ref="M73:M136" si="14">SUM(K73:L73)</f>
        <v>0</v>
      </c>
      <c r="N73" s="245"/>
      <c r="O73" s="133" t="str">
        <f t="shared" si="13"/>
        <v xml:space="preserve"> </v>
      </c>
      <c r="P73" s="245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78">
        <v>0</v>
      </c>
      <c r="G74" s="178"/>
      <c r="H74" s="17">
        <f t="shared" si="11"/>
        <v>0</v>
      </c>
      <c r="I74" s="245"/>
      <c r="J74" s="102" t="str">
        <f t="shared" si="12"/>
        <v xml:space="preserve"> </v>
      </c>
      <c r="K74" s="245"/>
      <c r="L74" s="245"/>
      <c r="M74" s="71">
        <f t="shared" si="14"/>
        <v>0</v>
      </c>
      <c r="N74" s="245"/>
      <c r="O74" s="133" t="str">
        <f t="shared" si="13"/>
        <v xml:space="preserve"> </v>
      </c>
      <c r="P74" s="245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78">
        <v>0</v>
      </c>
      <c r="G75" s="178"/>
      <c r="H75" s="17">
        <f t="shared" si="11"/>
        <v>0</v>
      </c>
      <c r="I75" s="245"/>
      <c r="J75" s="102" t="str">
        <f t="shared" si="12"/>
        <v xml:space="preserve"> </v>
      </c>
      <c r="K75" s="245"/>
      <c r="L75" s="245"/>
      <c r="M75" s="71">
        <f t="shared" si="14"/>
        <v>0</v>
      </c>
      <c r="N75" s="245"/>
      <c r="O75" s="133" t="str">
        <f t="shared" si="13"/>
        <v xml:space="preserve"> </v>
      </c>
      <c r="P75" s="245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78">
        <v>0</v>
      </c>
      <c r="G76" s="178"/>
      <c r="H76" s="17">
        <f t="shared" si="11"/>
        <v>0</v>
      </c>
      <c r="I76" s="245"/>
      <c r="J76" s="102" t="str">
        <f t="shared" si="12"/>
        <v xml:space="preserve"> </v>
      </c>
      <c r="K76" s="245"/>
      <c r="L76" s="245"/>
      <c r="M76" s="71">
        <f t="shared" si="14"/>
        <v>0</v>
      </c>
      <c r="N76" s="245"/>
      <c r="O76" s="133" t="str">
        <f t="shared" si="13"/>
        <v xml:space="preserve"> </v>
      </c>
      <c r="P76" s="245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78">
        <v>0</v>
      </c>
      <c r="G77" s="178"/>
      <c r="H77" s="17">
        <f t="shared" si="11"/>
        <v>0</v>
      </c>
      <c r="I77" s="245"/>
      <c r="J77" s="102" t="str">
        <f t="shared" si="12"/>
        <v xml:space="preserve"> </v>
      </c>
      <c r="K77" s="245"/>
      <c r="L77" s="245"/>
      <c r="M77" s="71">
        <f t="shared" si="14"/>
        <v>0</v>
      </c>
      <c r="N77" s="245"/>
      <c r="O77" s="133" t="str">
        <f t="shared" si="13"/>
        <v xml:space="preserve"> </v>
      </c>
      <c r="P77" s="245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78">
        <v>0</v>
      </c>
      <c r="G78" s="178"/>
      <c r="H78" s="17">
        <f t="shared" si="11"/>
        <v>0</v>
      </c>
      <c r="I78" s="245"/>
      <c r="J78" s="102" t="str">
        <f t="shared" si="12"/>
        <v xml:space="preserve"> </v>
      </c>
      <c r="K78" s="245"/>
      <c r="L78" s="245"/>
      <c r="M78" s="71">
        <f t="shared" si="14"/>
        <v>0</v>
      </c>
      <c r="N78" s="245"/>
      <c r="O78" s="133" t="str">
        <f t="shared" si="13"/>
        <v xml:space="preserve"> </v>
      </c>
      <c r="P78" s="245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78">
        <v>0</v>
      </c>
      <c r="G79" s="178"/>
      <c r="H79" s="17">
        <f t="shared" si="11"/>
        <v>0</v>
      </c>
      <c r="I79" s="245"/>
      <c r="J79" s="102" t="str">
        <f t="shared" si="12"/>
        <v xml:space="preserve"> </v>
      </c>
      <c r="K79" s="245"/>
      <c r="L79" s="245"/>
      <c r="M79" s="71">
        <f t="shared" si="14"/>
        <v>0</v>
      </c>
      <c r="N79" s="245"/>
      <c r="O79" s="133" t="str">
        <f t="shared" si="13"/>
        <v xml:space="preserve"> </v>
      </c>
      <c r="P79" s="245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78">
        <v>0</v>
      </c>
      <c r="G80" s="178"/>
      <c r="H80" s="17">
        <f t="shared" si="11"/>
        <v>0</v>
      </c>
      <c r="I80" s="245"/>
      <c r="J80" s="102" t="str">
        <f t="shared" si="12"/>
        <v xml:space="preserve"> </v>
      </c>
      <c r="K80" s="245"/>
      <c r="L80" s="245"/>
      <c r="M80" s="71">
        <f t="shared" si="14"/>
        <v>0</v>
      </c>
      <c r="N80" s="245"/>
      <c r="O80" s="133" t="str">
        <f t="shared" si="13"/>
        <v xml:space="preserve"> </v>
      </c>
      <c r="P80" s="245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78">
        <v>0</v>
      </c>
      <c r="G81" s="178"/>
      <c r="H81" s="17">
        <f t="shared" si="11"/>
        <v>0</v>
      </c>
      <c r="I81" s="245"/>
      <c r="J81" s="102" t="str">
        <f t="shared" si="12"/>
        <v xml:space="preserve"> </v>
      </c>
      <c r="K81" s="245"/>
      <c r="L81" s="245"/>
      <c r="M81" s="71">
        <f t="shared" si="14"/>
        <v>0</v>
      </c>
      <c r="N81" s="245"/>
      <c r="O81" s="133" t="str">
        <f t="shared" si="13"/>
        <v xml:space="preserve"> </v>
      </c>
      <c r="P81" s="245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78">
        <v>0</v>
      </c>
      <c r="G82" s="178"/>
      <c r="H82" s="17">
        <f t="shared" si="11"/>
        <v>0</v>
      </c>
      <c r="I82" s="245"/>
      <c r="J82" s="102" t="str">
        <f t="shared" si="12"/>
        <v xml:space="preserve"> </v>
      </c>
      <c r="K82" s="245"/>
      <c r="L82" s="245"/>
      <c r="M82" s="71">
        <f t="shared" si="14"/>
        <v>0</v>
      </c>
      <c r="N82" s="245"/>
      <c r="O82" s="133" t="str">
        <f t="shared" si="13"/>
        <v xml:space="preserve"> </v>
      </c>
      <c r="P82" s="245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78">
        <v>0</v>
      </c>
      <c r="G83" s="178"/>
      <c r="H83" s="17">
        <f t="shared" si="11"/>
        <v>0</v>
      </c>
      <c r="I83" s="245"/>
      <c r="J83" s="102" t="str">
        <f t="shared" si="12"/>
        <v xml:space="preserve"> </v>
      </c>
      <c r="K83" s="245"/>
      <c r="L83" s="245"/>
      <c r="M83" s="71">
        <f t="shared" si="14"/>
        <v>0</v>
      </c>
      <c r="N83" s="245"/>
      <c r="O83" s="133" t="str">
        <f t="shared" si="13"/>
        <v xml:space="preserve"> </v>
      </c>
      <c r="P83" s="245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78">
        <v>0</v>
      </c>
      <c r="G84" s="178"/>
      <c r="H84" s="17">
        <f t="shared" si="11"/>
        <v>0</v>
      </c>
      <c r="I84" s="245"/>
      <c r="J84" s="102" t="str">
        <f t="shared" si="12"/>
        <v xml:space="preserve"> </v>
      </c>
      <c r="K84" s="245"/>
      <c r="L84" s="245"/>
      <c r="M84" s="71">
        <f t="shared" si="14"/>
        <v>0</v>
      </c>
      <c r="N84" s="245"/>
      <c r="O84" s="133" t="str">
        <f t="shared" si="13"/>
        <v xml:space="preserve"> </v>
      </c>
      <c r="P84" s="245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78">
        <v>0</v>
      </c>
      <c r="G85" s="178"/>
      <c r="H85" s="17">
        <f t="shared" si="11"/>
        <v>0</v>
      </c>
      <c r="I85" s="245"/>
      <c r="J85" s="102" t="str">
        <f t="shared" si="12"/>
        <v xml:space="preserve"> </v>
      </c>
      <c r="K85" s="245"/>
      <c r="L85" s="245"/>
      <c r="M85" s="71">
        <f t="shared" si="14"/>
        <v>0</v>
      </c>
      <c r="N85" s="245"/>
      <c r="O85" s="133" t="str">
        <f t="shared" si="13"/>
        <v xml:space="preserve"> </v>
      </c>
      <c r="P85" s="245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78">
        <v>0</v>
      </c>
      <c r="G86" s="178"/>
      <c r="H86" s="17">
        <f t="shared" si="11"/>
        <v>0</v>
      </c>
      <c r="I86" s="245"/>
      <c r="J86" s="102" t="str">
        <f t="shared" si="12"/>
        <v xml:space="preserve"> </v>
      </c>
      <c r="K86" s="245"/>
      <c r="L86" s="245"/>
      <c r="M86" s="71">
        <f t="shared" si="14"/>
        <v>0</v>
      </c>
      <c r="N86" s="245"/>
      <c r="O86" s="133" t="str">
        <f t="shared" si="13"/>
        <v xml:space="preserve"> </v>
      </c>
      <c r="P86" s="245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78">
        <v>0</v>
      </c>
      <c r="G87" s="178"/>
      <c r="H87" s="17">
        <f t="shared" si="11"/>
        <v>0</v>
      </c>
      <c r="I87" s="245"/>
      <c r="J87" s="102" t="str">
        <f t="shared" si="12"/>
        <v xml:space="preserve"> </v>
      </c>
      <c r="K87" s="245"/>
      <c r="L87" s="245"/>
      <c r="M87" s="71">
        <f t="shared" si="14"/>
        <v>0</v>
      </c>
      <c r="N87" s="245"/>
      <c r="O87" s="133" t="str">
        <f t="shared" si="13"/>
        <v xml:space="preserve"> </v>
      </c>
      <c r="P87" s="245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78">
        <v>0</v>
      </c>
      <c r="G88" s="178"/>
      <c r="H88" s="17">
        <f t="shared" si="11"/>
        <v>0</v>
      </c>
      <c r="I88" s="245"/>
      <c r="J88" s="102" t="str">
        <f t="shared" si="12"/>
        <v xml:space="preserve"> </v>
      </c>
      <c r="K88" s="245"/>
      <c r="L88" s="245"/>
      <c r="M88" s="71">
        <f t="shared" si="14"/>
        <v>0</v>
      </c>
      <c r="N88" s="245"/>
      <c r="O88" s="133" t="str">
        <f t="shared" si="13"/>
        <v xml:space="preserve"> </v>
      </c>
      <c r="P88" s="245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78">
        <v>0</v>
      </c>
      <c r="G89" s="178"/>
      <c r="H89" s="17">
        <f t="shared" si="11"/>
        <v>0</v>
      </c>
      <c r="I89" s="245"/>
      <c r="J89" s="102" t="str">
        <f t="shared" si="12"/>
        <v xml:space="preserve"> </v>
      </c>
      <c r="K89" s="245"/>
      <c r="L89" s="245"/>
      <c r="M89" s="71">
        <f t="shared" si="14"/>
        <v>0</v>
      </c>
      <c r="N89" s="245"/>
      <c r="O89" s="133" t="str">
        <f t="shared" si="13"/>
        <v xml:space="preserve"> </v>
      </c>
      <c r="P89" s="245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78">
        <v>0</v>
      </c>
      <c r="G90" s="178"/>
      <c r="H90" s="17">
        <f t="shared" si="11"/>
        <v>0</v>
      </c>
      <c r="I90" s="245"/>
      <c r="J90" s="102" t="str">
        <f t="shared" si="12"/>
        <v xml:space="preserve"> </v>
      </c>
      <c r="K90" s="245"/>
      <c r="L90" s="245"/>
      <c r="M90" s="71">
        <f t="shared" si="14"/>
        <v>0</v>
      </c>
      <c r="N90" s="245"/>
      <c r="O90" s="133" t="str">
        <f t="shared" si="13"/>
        <v xml:space="preserve"> </v>
      </c>
      <c r="P90" s="245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78">
        <v>0</v>
      </c>
      <c r="G91" s="178"/>
      <c r="H91" s="17">
        <f t="shared" si="11"/>
        <v>0</v>
      </c>
      <c r="I91" s="245"/>
      <c r="J91" s="102" t="str">
        <f t="shared" si="12"/>
        <v xml:space="preserve"> </v>
      </c>
      <c r="K91" s="245"/>
      <c r="L91" s="245"/>
      <c r="M91" s="71">
        <f t="shared" si="14"/>
        <v>0</v>
      </c>
      <c r="N91" s="245"/>
      <c r="O91" s="133" t="str">
        <f t="shared" si="13"/>
        <v xml:space="preserve"> </v>
      </c>
      <c r="P91" s="245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78">
        <v>0</v>
      </c>
      <c r="G92" s="178"/>
      <c r="H92" s="17">
        <f t="shared" si="11"/>
        <v>0</v>
      </c>
      <c r="I92" s="245"/>
      <c r="J92" s="102" t="str">
        <f t="shared" si="12"/>
        <v xml:space="preserve"> </v>
      </c>
      <c r="K92" s="245"/>
      <c r="L92" s="245"/>
      <c r="M92" s="71">
        <f t="shared" si="14"/>
        <v>0</v>
      </c>
      <c r="N92" s="245"/>
      <c r="O92" s="133" t="str">
        <f t="shared" si="13"/>
        <v xml:space="preserve"> </v>
      </c>
      <c r="P92" s="245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78">
        <v>0</v>
      </c>
      <c r="G93" s="178"/>
      <c r="H93" s="17">
        <f t="shared" si="11"/>
        <v>0</v>
      </c>
      <c r="I93" s="245"/>
      <c r="J93" s="102" t="str">
        <f t="shared" si="12"/>
        <v xml:space="preserve"> </v>
      </c>
      <c r="K93" s="245"/>
      <c r="L93" s="245"/>
      <c r="M93" s="71">
        <f t="shared" si="14"/>
        <v>0</v>
      </c>
      <c r="N93" s="245"/>
      <c r="O93" s="133" t="str">
        <f t="shared" si="13"/>
        <v xml:space="preserve"> </v>
      </c>
      <c r="P93" s="245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78">
        <v>0</v>
      </c>
      <c r="G94" s="178"/>
      <c r="H94" s="17">
        <f t="shared" si="11"/>
        <v>0</v>
      </c>
      <c r="I94" s="245"/>
      <c r="J94" s="102" t="str">
        <f t="shared" si="12"/>
        <v xml:space="preserve"> </v>
      </c>
      <c r="K94" s="245"/>
      <c r="L94" s="245"/>
      <c r="M94" s="71">
        <f t="shared" si="14"/>
        <v>0</v>
      </c>
      <c r="N94" s="245"/>
      <c r="O94" s="133" t="str">
        <f t="shared" si="13"/>
        <v xml:space="preserve"> </v>
      </c>
      <c r="P94" s="245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78">
        <v>0</v>
      </c>
      <c r="G95" s="178"/>
      <c r="H95" s="17">
        <f t="shared" si="11"/>
        <v>0</v>
      </c>
      <c r="I95" s="245"/>
      <c r="J95" s="102" t="str">
        <f t="shared" si="12"/>
        <v xml:space="preserve"> </v>
      </c>
      <c r="K95" s="245"/>
      <c r="L95" s="245"/>
      <c r="M95" s="71">
        <f t="shared" si="14"/>
        <v>0</v>
      </c>
      <c r="N95" s="245"/>
      <c r="O95" s="133" t="str">
        <f t="shared" si="13"/>
        <v xml:space="preserve"> </v>
      </c>
      <c r="P95" s="245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78">
        <v>0</v>
      </c>
      <c r="G96" s="178"/>
      <c r="H96" s="17">
        <f t="shared" si="11"/>
        <v>0</v>
      </c>
      <c r="I96" s="245"/>
      <c r="J96" s="102" t="str">
        <f t="shared" si="12"/>
        <v xml:space="preserve"> </v>
      </c>
      <c r="K96" s="245"/>
      <c r="L96" s="245"/>
      <c r="M96" s="71">
        <f t="shared" si="14"/>
        <v>0</v>
      </c>
      <c r="N96" s="245"/>
      <c r="O96" s="133" t="str">
        <f t="shared" si="13"/>
        <v xml:space="preserve"> </v>
      </c>
      <c r="P96" s="245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78">
        <v>0</v>
      </c>
      <c r="G97" s="178"/>
      <c r="H97" s="17">
        <f t="shared" si="11"/>
        <v>0</v>
      </c>
      <c r="I97" s="245"/>
      <c r="J97" s="102" t="str">
        <f t="shared" si="12"/>
        <v xml:space="preserve"> </v>
      </c>
      <c r="K97" s="245"/>
      <c r="L97" s="245"/>
      <c r="M97" s="71">
        <f t="shared" si="14"/>
        <v>0</v>
      </c>
      <c r="N97" s="245"/>
      <c r="O97" s="133" t="str">
        <f t="shared" si="13"/>
        <v xml:space="preserve"> </v>
      </c>
      <c r="P97" s="245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78">
        <v>0</v>
      </c>
      <c r="G98" s="178"/>
      <c r="H98" s="17">
        <f t="shared" si="11"/>
        <v>0</v>
      </c>
      <c r="I98" s="245"/>
      <c r="J98" s="102" t="str">
        <f t="shared" si="12"/>
        <v xml:space="preserve"> </v>
      </c>
      <c r="K98" s="245"/>
      <c r="L98" s="245"/>
      <c r="M98" s="71">
        <f t="shared" si="14"/>
        <v>0</v>
      </c>
      <c r="N98" s="245"/>
      <c r="O98" s="133" t="str">
        <f t="shared" si="13"/>
        <v xml:space="preserve"> </v>
      </c>
      <c r="P98" s="245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78">
        <v>0</v>
      </c>
      <c r="G99" s="178"/>
      <c r="H99" s="17">
        <f t="shared" si="11"/>
        <v>0</v>
      </c>
      <c r="I99" s="245"/>
      <c r="J99" s="102" t="str">
        <f t="shared" si="12"/>
        <v xml:space="preserve"> </v>
      </c>
      <c r="K99" s="245"/>
      <c r="L99" s="245"/>
      <c r="M99" s="71">
        <f t="shared" si="14"/>
        <v>0</v>
      </c>
      <c r="N99" s="245"/>
      <c r="O99" s="133" t="str">
        <f t="shared" si="13"/>
        <v xml:space="preserve"> </v>
      </c>
      <c r="P99" s="245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78">
        <v>0</v>
      </c>
      <c r="G100" s="178"/>
      <c r="H100" s="17">
        <f t="shared" si="11"/>
        <v>0</v>
      </c>
      <c r="I100" s="245"/>
      <c r="J100" s="102" t="str">
        <f t="shared" si="12"/>
        <v xml:space="preserve"> </v>
      </c>
      <c r="K100" s="245"/>
      <c r="L100" s="245"/>
      <c r="M100" s="71">
        <f t="shared" si="14"/>
        <v>0</v>
      </c>
      <c r="N100" s="245"/>
      <c r="O100" s="133" t="str">
        <f t="shared" si="13"/>
        <v xml:space="preserve"> </v>
      </c>
      <c r="P100" s="245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78">
        <v>0</v>
      </c>
      <c r="G101" s="178"/>
      <c r="H101" s="17">
        <f t="shared" si="11"/>
        <v>0</v>
      </c>
      <c r="I101" s="245"/>
      <c r="J101" s="102" t="str">
        <f t="shared" si="12"/>
        <v xml:space="preserve"> </v>
      </c>
      <c r="K101" s="245"/>
      <c r="L101" s="245"/>
      <c r="M101" s="71">
        <f t="shared" si="14"/>
        <v>0</v>
      </c>
      <c r="N101" s="245"/>
      <c r="O101" s="133" t="str">
        <f t="shared" si="13"/>
        <v xml:space="preserve"> </v>
      </c>
      <c r="P101" s="245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78">
        <v>0</v>
      </c>
      <c r="G102" s="178"/>
      <c r="H102" s="17">
        <f t="shared" si="11"/>
        <v>0</v>
      </c>
      <c r="I102" s="245"/>
      <c r="J102" s="102" t="str">
        <f t="shared" si="12"/>
        <v xml:space="preserve"> </v>
      </c>
      <c r="K102" s="245"/>
      <c r="L102" s="245"/>
      <c r="M102" s="71">
        <f t="shared" si="14"/>
        <v>0</v>
      </c>
      <c r="N102" s="245"/>
      <c r="O102" s="133" t="str">
        <f t="shared" si="13"/>
        <v xml:space="preserve"> </v>
      </c>
      <c r="P102" s="245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78">
        <v>0</v>
      </c>
      <c r="G103" s="178"/>
      <c r="H103" s="17">
        <f t="shared" si="11"/>
        <v>0</v>
      </c>
      <c r="I103" s="245"/>
      <c r="J103" s="102" t="str">
        <f t="shared" si="12"/>
        <v xml:space="preserve"> </v>
      </c>
      <c r="K103" s="245"/>
      <c r="L103" s="245"/>
      <c r="M103" s="71">
        <f t="shared" si="14"/>
        <v>0</v>
      </c>
      <c r="N103" s="245"/>
      <c r="O103" s="133" t="str">
        <f t="shared" si="13"/>
        <v xml:space="preserve"> </v>
      </c>
      <c r="P103" s="245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78">
        <v>0</v>
      </c>
      <c r="G104" s="178"/>
      <c r="H104" s="17">
        <f t="shared" si="11"/>
        <v>0</v>
      </c>
      <c r="I104" s="245"/>
      <c r="J104" s="102" t="str">
        <f t="shared" si="12"/>
        <v xml:space="preserve"> </v>
      </c>
      <c r="K104" s="245"/>
      <c r="L104" s="245"/>
      <c r="M104" s="71">
        <f t="shared" si="14"/>
        <v>0</v>
      </c>
      <c r="N104" s="245"/>
      <c r="O104" s="133" t="str">
        <f t="shared" si="13"/>
        <v xml:space="preserve"> </v>
      </c>
      <c r="P104" s="245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78">
        <v>0</v>
      </c>
      <c r="G105" s="178"/>
      <c r="H105" s="17">
        <f t="shared" si="11"/>
        <v>0</v>
      </c>
      <c r="I105" s="245"/>
      <c r="J105" s="102" t="str">
        <f t="shared" si="12"/>
        <v xml:space="preserve"> </v>
      </c>
      <c r="K105" s="245"/>
      <c r="L105" s="245"/>
      <c r="M105" s="71">
        <f t="shared" si="14"/>
        <v>0</v>
      </c>
      <c r="N105" s="245"/>
      <c r="O105" s="133" t="str">
        <f t="shared" si="13"/>
        <v xml:space="preserve"> </v>
      </c>
      <c r="P105" s="245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78">
        <v>0</v>
      </c>
      <c r="G106" s="178"/>
      <c r="H106" s="17">
        <f t="shared" si="11"/>
        <v>0</v>
      </c>
      <c r="I106" s="245"/>
      <c r="J106" s="102" t="str">
        <f t="shared" si="12"/>
        <v xml:space="preserve"> </v>
      </c>
      <c r="K106" s="245"/>
      <c r="L106" s="245"/>
      <c r="M106" s="71">
        <f t="shared" si="14"/>
        <v>0</v>
      </c>
      <c r="N106" s="245"/>
      <c r="O106" s="133" t="str">
        <f t="shared" si="13"/>
        <v xml:space="preserve"> </v>
      </c>
      <c r="P106" s="245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78">
        <v>0</v>
      </c>
      <c r="G107" s="178"/>
      <c r="H107" s="17">
        <f t="shared" si="11"/>
        <v>0</v>
      </c>
      <c r="I107" s="245"/>
      <c r="J107" s="102" t="str">
        <f t="shared" si="12"/>
        <v xml:space="preserve"> </v>
      </c>
      <c r="K107" s="245"/>
      <c r="L107" s="245"/>
      <c r="M107" s="71">
        <f t="shared" si="14"/>
        <v>0</v>
      </c>
      <c r="N107" s="245"/>
      <c r="O107" s="133" t="str">
        <f t="shared" si="13"/>
        <v xml:space="preserve"> </v>
      </c>
      <c r="P107" s="245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78">
        <v>0</v>
      </c>
      <c r="G108" s="178"/>
      <c r="H108" s="17">
        <f t="shared" si="11"/>
        <v>0</v>
      </c>
      <c r="I108" s="245"/>
      <c r="J108" s="102" t="str">
        <f t="shared" si="12"/>
        <v xml:space="preserve"> </v>
      </c>
      <c r="K108" s="245"/>
      <c r="L108" s="245"/>
      <c r="M108" s="71">
        <f t="shared" si="14"/>
        <v>0</v>
      </c>
      <c r="N108" s="245"/>
      <c r="O108" s="133" t="str">
        <f t="shared" si="13"/>
        <v xml:space="preserve"> </v>
      </c>
      <c r="P108" s="245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78">
        <v>0</v>
      </c>
      <c r="G109" s="178"/>
      <c r="H109" s="17">
        <f t="shared" si="11"/>
        <v>0</v>
      </c>
      <c r="I109" s="245"/>
      <c r="J109" s="102" t="str">
        <f t="shared" si="12"/>
        <v xml:space="preserve"> </v>
      </c>
      <c r="K109" s="245"/>
      <c r="L109" s="245"/>
      <c r="M109" s="71">
        <f t="shared" si="14"/>
        <v>0</v>
      </c>
      <c r="N109" s="245"/>
      <c r="O109" s="133" t="str">
        <f t="shared" si="13"/>
        <v xml:space="preserve"> </v>
      </c>
      <c r="P109" s="245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78">
        <v>0</v>
      </c>
      <c r="G110" s="178"/>
      <c r="H110" s="17">
        <f t="shared" si="11"/>
        <v>0</v>
      </c>
      <c r="I110" s="245"/>
      <c r="J110" s="102" t="str">
        <f t="shared" si="12"/>
        <v xml:space="preserve"> </v>
      </c>
      <c r="K110" s="245"/>
      <c r="L110" s="245"/>
      <c r="M110" s="71">
        <f t="shared" si="14"/>
        <v>0</v>
      </c>
      <c r="N110" s="245"/>
      <c r="O110" s="133" t="str">
        <f t="shared" si="13"/>
        <v xml:space="preserve"> </v>
      </c>
      <c r="P110" s="245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78">
        <v>0</v>
      </c>
      <c r="G111" s="178"/>
      <c r="H111" s="17">
        <f t="shared" si="11"/>
        <v>0</v>
      </c>
      <c r="I111" s="245"/>
      <c r="J111" s="102" t="str">
        <f t="shared" si="12"/>
        <v xml:space="preserve"> </v>
      </c>
      <c r="K111" s="245"/>
      <c r="L111" s="245"/>
      <c r="M111" s="71">
        <f t="shared" si="14"/>
        <v>0</v>
      </c>
      <c r="N111" s="245"/>
      <c r="O111" s="133" t="str">
        <f t="shared" si="13"/>
        <v xml:space="preserve"> </v>
      </c>
      <c r="P111" s="245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78">
        <v>0</v>
      </c>
      <c r="G112" s="178"/>
      <c r="H112" s="17">
        <f t="shared" si="11"/>
        <v>0</v>
      </c>
      <c r="I112" s="245"/>
      <c r="J112" s="102" t="str">
        <f t="shared" si="12"/>
        <v xml:space="preserve"> </v>
      </c>
      <c r="K112" s="245"/>
      <c r="L112" s="245"/>
      <c r="M112" s="71">
        <f t="shared" si="14"/>
        <v>0</v>
      </c>
      <c r="N112" s="245"/>
      <c r="O112" s="133" t="str">
        <f t="shared" si="13"/>
        <v xml:space="preserve"> </v>
      </c>
      <c r="P112" s="245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78">
        <v>0</v>
      </c>
      <c r="G113" s="178"/>
      <c r="H113" s="17">
        <f t="shared" si="11"/>
        <v>0</v>
      </c>
      <c r="I113" s="245"/>
      <c r="J113" s="102" t="str">
        <f t="shared" si="12"/>
        <v xml:space="preserve"> </v>
      </c>
      <c r="K113" s="245"/>
      <c r="L113" s="245"/>
      <c r="M113" s="71">
        <f t="shared" si="14"/>
        <v>0</v>
      </c>
      <c r="N113" s="245"/>
      <c r="O113" s="133" t="str">
        <f t="shared" si="13"/>
        <v xml:space="preserve"> </v>
      </c>
      <c r="P113" s="245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78">
        <v>0</v>
      </c>
      <c r="G114" s="178"/>
      <c r="H114" s="17">
        <f t="shared" si="11"/>
        <v>0</v>
      </c>
      <c r="I114" s="245"/>
      <c r="J114" s="102" t="str">
        <f t="shared" si="12"/>
        <v xml:space="preserve"> </v>
      </c>
      <c r="K114" s="245"/>
      <c r="L114" s="245"/>
      <c r="M114" s="71">
        <f t="shared" si="14"/>
        <v>0</v>
      </c>
      <c r="N114" s="245"/>
      <c r="O114" s="133" t="str">
        <f t="shared" si="13"/>
        <v xml:space="preserve"> </v>
      </c>
      <c r="P114" s="245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78">
        <v>0</v>
      </c>
      <c r="G115" s="178"/>
      <c r="H115" s="17">
        <f t="shared" ref="H115:H178" si="15">SUM(F115:G115)</f>
        <v>0</v>
      </c>
      <c r="I115" s="245"/>
      <c r="J115" s="102" t="str">
        <f t="shared" si="12"/>
        <v xml:space="preserve"> </v>
      </c>
      <c r="K115" s="245"/>
      <c r="L115" s="245"/>
      <c r="M115" s="71">
        <f t="shared" si="14"/>
        <v>0</v>
      </c>
      <c r="N115" s="245"/>
      <c r="O115" s="133" t="str">
        <f t="shared" si="13"/>
        <v xml:space="preserve"> </v>
      </c>
      <c r="P115" s="245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78">
        <v>0</v>
      </c>
      <c r="G116" s="178"/>
      <c r="H116" s="17">
        <f t="shared" si="15"/>
        <v>0</v>
      </c>
      <c r="I116" s="245"/>
      <c r="J116" s="102" t="str">
        <f t="shared" si="12"/>
        <v xml:space="preserve"> </v>
      </c>
      <c r="K116" s="245"/>
      <c r="L116" s="245"/>
      <c r="M116" s="71">
        <f t="shared" si="14"/>
        <v>0</v>
      </c>
      <c r="N116" s="245"/>
      <c r="O116" s="133" t="str">
        <f t="shared" si="13"/>
        <v xml:space="preserve"> </v>
      </c>
      <c r="P116" s="245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78">
        <v>0</v>
      </c>
      <c r="G117" s="178"/>
      <c r="H117" s="17">
        <f t="shared" si="15"/>
        <v>0</v>
      </c>
      <c r="I117" s="245"/>
      <c r="J117" s="102" t="str">
        <f t="shared" si="12"/>
        <v xml:space="preserve"> </v>
      </c>
      <c r="K117" s="245"/>
      <c r="L117" s="245"/>
      <c r="M117" s="71">
        <f t="shared" si="14"/>
        <v>0</v>
      </c>
      <c r="N117" s="245"/>
      <c r="O117" s="133" t="str">
        <f t="shared" si="13"/>
        <v xml:space="preserve"> </v>
      </c>
      <c r="P117" s="245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78">
        <v>0</v>
      </c>
      <c r="G118" s="178"/>
      <c r="H118" s="17">
        <f t="shared" si="15"/>
        <v>0</v>
      </c>
      <c r="I118" s="245"/>
      <c r="J118" s="102" t="str">
        <f t="shared" si="12"/>
        <v xml:space="preserve"> </v>
      </c>
      <c r="K118" s="245"/>
      <c r="L118" s="245"/>
      <c r="M118" s="71">
        <f t="shared" si="14"/>
        <v>0</v>
      </c>
      <c r="N118" s="245"/>
      <c r="O118" s="133" t="str">
        <f t="shared" si="13"/>
        <v xml:space="preserve"> </v>
      </c>
      <c r="P118" s="245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78">
        <v>0</v>
      </c>
      <c r="G119" s="178"/>
      <c r="H119" s="17">
        <f t="shared" si="15"/>
        <v>0</v>
      </c>
      <c r="I119" s="245"/>
      <c r="J119" s="102" t="str">
        <f t="shared" si="12"/>
        <v xml:space="preserve"> </v>
      </c>
      <c r="K119" s="245"/>
      <c r="L119" s="245"/>
      <c r="M119" s="71">
        <f t="shared" si="14"/>
        <v>0</v>
      </c>
      <c r="N119" s="245"/>
      <c r="O119" s="133" t="str">
        <f t="shared" si="13"/>
        <v xml:space="preserve"> </v>
      </c>
      <c r="P119" s="245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78">
        <v>0</v>
      </c>
      <c r="G120" s="178"/>
      <c r="H120" s="17">
        <f t="shared" si="15"/>
        <v>0</v>
      </c>
      <c r="I120" s="245"/>
      <c r="J120" s="102" t="str">
        <f t="shared" si="12"/>
        <v xml:space="preserve"> </v>
      </c>
      <c r="K120" s="245"/>
      <c r="L120" s="245"/>
      <c r="M120" s="71">
        <f t="shared" si="14"/>
        <v>0</v>
      </c>
      <c r="N120" s="245"/>
      <c r="O120" s="133" t="str">
        <f t="shared" si="13"/>
        <v xml:space="preserve"> </v>
      </c>
      <c r="P120" s="245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78">
        <v>0</v>
      </c>
      <c r="G121" s="178"/>
      <c r="H121" s="17">
        <f t="shared" si="15"/>
        <v>0</v>
      </c>
      <c r="I121" s="245"/>
      <c r="J121" s="102" t="str">
        <f t="shared" si="12"/>
        <v xml:space="preserve"> </v>
      </c>
      <c r="K121" s="245"/>
      <c r="L121" s="245"/>
      <c r="M121" s="71">
        <f t="shared" si="14"/>
        <v>0</v>
      </c>
      <c r="N121" s="245"/>
      <c r="O121" s="133" t="str">
        <f t="shared" si="13"/>
        <v xml:space="preserve"> </v>
      </c>
      <c r="P121" s="245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78">
        <v>0</v>
      </c>
      <c r="G122" s="178"/>
      <c r="H122" s="17">
        <f t="shared" si="15"/>
        <v>0</v>
      </c>
      <c r="I122" s="245"/>
      <c r="J122" s="102" t="str">
        <f t="shared" si="12"/>
        <v xml:space="preserve"> </v>
      </c>
      <c r="K122" s="245"/>
      <c r="L122" s="245"/>
      <c r="M122" s="71">
        <f t="shared" si="14"/>
        <v>0</v>
      </c>
      <c r="N122" s="245"/>
      <c r="O122" s="133" t="str">
        <f t="shared" si="13"/>
        <v xml:space="preserve"> </v>
      </c>
      <c r="P122" s="245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78">
        <v>0</v>
      </c>
      <c r="G123" s="178"/>
      <c r="H123" s="17">
        <f t="shared" si="15"/>
        <v>0</v>
      </c>
      <c r="I123" s="245"/>
      <c r="J123" s="102" t="str">
        <f t="shared" si="12"/>
        <v xml:space="preserve"> </v>
      </c>
      <c r="K123" s="245"/>
      <c r="L123" s="245"/>
      <c r="M123" s="71">
        <f t="shared" si="14"/>
        <v>0</v>
      </c>
      <c r="N123" s="245"/>
      <c r="O123" s="133" t="str">
        <f t="shared" si="13"/>
        <v xml:space="preserve"> </v>
      </c>
      <c r="P123" s="245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78">
        <v>0</v>
      </c>
      <c r="G124" s="178"/>
      <c r="H124" s="17">
        <f t="shared" si="15"/>
        <v>0</v>
      </c>
      <c r="I124" s="245"/>
      <c r="J124" s="102" t="str">
        <f t="shared" si="12"/>
        <v xml:space="preserve"> </v>
      </c>
      <c r="K124" s="245"/>
      <c r="L124" s="245"/>
      <c r="M124" s="71">
        <f t="shared" si="14"/>
        <v>0</v>
      </c>
      <c r="N124" s="245"/>
      <c r="O124" s="133" t="str">
        <f t="shared" si="13"/>
        <v xml:space="preserve"> </v>
      </c>
      <c r="P124" s="245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78">
        <v>0</v>
      </c>
      <c r="G125" s="178"/>
      <c r="H125" s="17">
        <f t="shared" si="15"/>
        <v>0</v>
      </c>
      <c r="I125" s="245"/>
      <c r="J125" s="102" t="str">
        <f t="shared" si="12"/>
        <v xml:space="preserve"> </v>
      </c>
      <c r="K125" s="245"/>
      <c r="L125" s="245"/>
      <c r="M125" s="71">
        <f t="shared" si="14"/>
        <v>0</v>
      </c>
      <c r="N125" s="245"/>
      <c r="O125" s="133" t="str">
        <f t="shared" si="13"/>
        <v xml:space="preserve"> </v>
      </c>
      <c r="P125" s="245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78">
        <v>0</v>
      </c>
      <c r="G126" s="178"/>
      <c r="H126" s="17">
        <f t="shared" si="15"/>
        <v>0</v>
      </c>
      <c r="I126" s="245"/>
      <c r="J126" s="102" t="str">
        <f t="shared" si="12"/>
        <v xml:space="preserve"> </v>
      </c>
      <c r="K126" s="245"/>
      <c r="L126" s="245"/>
      <c r="M126" s="71">
        <f t="shared" si="14"/>
        <v>0</v>
      </c>
      <c r="N126" s="245"/>
      <c r="O126" s="133" t="str">
        <f t="shared" si="13"/>
        <v xml:space="preserve"> </v>
      </c>
      <c r="P126" s="245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78">
        <v>0</v>
      </c>
      <c r="G127" s="178"/>
      <c r="H127" s="17">
        <f t="shared" si="15"/>
        <v>0</v>
      </c>
      <c r="I127" s="245"/>
      <c r="J127" s="102" t="str">
        <f t="shared" si="12"/>
        <v xml:space="preserve"> </v>
      </c>
      <c r="K127" s="245"/>
      <c r="L127" s="245"/>
      <c r="M127" s="71">
        <f t="shared" si="14"/>
        <v>0</v>
      </c>
      <c r="N127" s="245"/>
      <c r="O127" s="133" t="str">
        <f t="shared" si="13"/>
        <v xml:space="preserve"> </v>
      </c>
      <c r="P127" s="245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78">
        <v>0</v>
      </c>
      <c r="G128" s="178"/>
      <c r="H128" s="17">
        <f t="shared" si="15"/>
        <v>0</v>
      </c>
      <c r="I128" s="245"/>
      <c r="J128" s="102" t="str">
        <f t="shared" si="12"/>
        <v xml:space="preserve"> </v>
      </c>
      <c r="K128" s="245"/>
      <c r="L128" s="245"/>
      <c r="M128" s="71">
        <f t="shared" si="14"/>
        <v>0</v>
      </c>
      <c r="N128" s="245"/>
      <c r="O128" s="133" t="str">
        <f t="shared" si="13"/>
        <v xml:space="preserve"> </v>
      </c>
      <c r="P128" s="245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78">
        <v>0</v>
      </c>
      <c r="G129" s="178"/>
      <c r="H129" s="17">
        <f t="shared" si="15"/>
        <v>0</v>
      </c>
      <c r="I129" s="245"/>
      <c r="J129" s="102" t="str">
        <f t="shared" si="12"/>
        <v xml:space="preserve"> </v>
      </c>
      <c r="K129" s="245"/>
      <c r="L129" s="245"/>
      <c r="M129" s="71">
        <f t="shared" si="14"/>
        <v>0</v>
      </c>
      <c r="N129" s="245"/>
      <c r="O129" s="133" t="str">
        <f t="shared" si="13"/>
        <v xml:space="preserve"> </v>
      </c>
      <c r="P129" s="245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78">
        <v>0</v>
      </c>
      <c r="G130" s="178"/>
      <c r="H130" s="17">
        <f t="shared" si="15"/>
        <v>0</v>
      </c>
      <c r="I130" s="245"/>
      <c r="J130" s="102" t="str">
        <f t="shared" si="12"/>
        <v xml:space="preserve"> </v>
      </c>
      <c r="K130" s="245"/>
      <c r="L130" s="245"/>
      <c r="M130" s="71">
        <f t="shared" si="14"/>
        <v>0</v>
      </c>
      <c r="N130" s="245"/>
      <c r="O130" s="133" t="str">
        <f t="shared" si="13"/>
        <v xml:space="preserve"> </v>
      </c>
      <c r="P130" s="245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78">
        <v>0</v>
      </c>
      <c r="G131" s="178"/>
      <c r="H131" s="17">
        <f t="shared" si="15"/>
        <v>0</v>
      </c>
      <c r="I131" s="245"/>
      <c r="J131" s="102" t="str">
        <f t="shared" si="12"/>
        <v xml:space="preserve"> </v>
      </c>
      <c r="K131" s="245"/>
      <c r="L131" s="245"/>
      <c r="M131" s="71">
        <f t="shared" si="14"/>
        <v>0</v>
      </c>
      <c r="N131" s="245"/>
      <c r="O131" s="133" t="str">
        <f t="shared" si="13"/>
        <v xml:space="preserve"> </v>
      </c>
      <c r="P131" s="245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78">
        <v>0</v>
      </c>
      <c r="G132" s="178"/>
      <c r="H132" s="17">
        <f t="shared" si="15"/>
        <v>0</v>
      </c>
      <c r="I132" s="245"/>
      <c r="J132" s="102" t="str">
        <f t="shared" si="12"/>
        <v xml:space="preserve"> </v>
      </c>
      <c r="K132" s="245"/>
      <c r="L132" s="245"/>
      <c r="M132" s="71">
        <f t="shared" si="14"/>
        <v>0</v>
      </c>
      <c r="N132" s="245"/>
      <c r="O132" s="133" t="str">
        <f t="shared" si="13"/>
        <v xml:space="preserve"> </v>
      </c>
      <c r="P132" s="245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78">
        <v>0</v>
      </c>
      <c r="G133" s="178"/>
      <c r="H133" s="17">
        <f t="shared" si="15"/>
        <v>0</v>
      </c>
      <c r="I133" s="245"/>
      <c r="J133" s="102" t="str">
        <f t="shared" si="12"/>
        <v xml:space="preserve"> </v>
      </c>
      <c r="K133" s="245"/>
      <c r="L133" s="245"/>
      <c r="M133" s="71">
        <f t="shared" si="14"/>
        <v>0</v>
      </c>
      <c r="N133" s="245"/>
      <c r="O133" s="133" t="str">
        <f t="shared" si="13"/>
        <v xml:space="preserve"> </v>
      </c>
      <c r="P133" s="245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78">
        <v>0</v>
      </c>
      <c r="G134" s="178"/>
      <c r="H134" s="17">
        <f t="shared" si="15"/>
        <v>0</v>
      </c>
      <c r="I134" s="245"/>
      <c r="J134" s="102" t="str">
        <f t="shared" si="12"/>
        <v xml:space="preserve"> </v>
      </c>
      <c r="K134" s="245"/>
      <c r="L134" s="245"/>
      <c r="M134" s="71">
        <f t="shared" si="14"/>
        <v>0</v>
      </c>
      <c r="N134" s="245"/>
      <c r="O134" s="133" t="str">
        <f t="shared" si="13"/>
        <v xml:space="preserve"> </v>
      </c>
      <c r="P134" s="245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78">
        <v>0</v>
      </c>
      <c r="G135" s="178"/>
      <c r="H135" s="17">
        <f t="shared" si="15"/>
        <v>0</v>
      </c>
      <c r="I135" s="245"/>
      <c r="J135" s="102" t="str">
        <f t="shared" si="12"/>
        <v xml:space="preserve"> </v>
      </c>
      <c r="K135" s="245"/>
      <c r="L135" s="245"/>
      <c r="M135" s="71">
        <f t="shared" si="14"/>
        <v>0</v>
      </c>
      <c r="N135" s="245"/>
      <c r="O135" s="133" t="str">
        <f t="shared" si="13"/>
        <v xml:space="preserve"> </v>
      </c>
      <c r="P135" s="245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78">
        <v>0</v>
      </c>
      <c r="G136" s="178"/>
      <c r="H136" s="17">
        <f t="shared" si="15"/>
        <v>0</v>
      </c>
      <c r="I136" s="245"/>
      <c r="J136" s="102" t="str">
        <f t="shared" ref="J136:J199" si="16">IF(H136=0," ",I136/H136)</f>
        <v xml:space="preserve"> </v>
      </c>
      <c r="K136" s="245"/>
      <c r="L136" s="245"/>
      <c r="M136" s="71">
        <f t="shared" si="14"/>
        <v>0</v>
      </c>
      <c r="N136" s="245"/>
      <c r="O136" s="133" t="str">
        <f t="shared" ref="O136:O199" si="17">IF(M136=0," ",N136/M136)</f>
        <v xml:space="preserve"> </v>
      </c>
      <c r="P136" s="245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78">
        <v>0</v>
      </c>
      <c r="G137" s="178"/>
      <c r="H137" s="17">
        <f t="shared" si="15"/>
        <v>0</v>
      </c>
      <c r="I137" s="245"/>
      <c r="J137" s="102" t="str">
        <f t="shared" si="16"/>
        <v xml:space="preserve"> </v>
      </c>
      <c r="K137" s="245"/>
      <c r="L137" s="245"/>
      <c r="M137" s="71">
        <f t="shared" ref="M137:M200" si="18">SUM(K137:L137)</f>
        <v>0</v>
      </c>
      <c r="N137" s="245"/>
      <c r="O137" s="133" t="str">
        <f t="shared" si="17"/>
        <v xml:space="preserve"> </v>
      </c>
      <c r="P137" s="245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78">
        <v>0</v>
      </c>
      <c r="G138" s="178"/>
      <c r="H138" s="17">
        <f t="shared" si="15"/>
        <v>0</v>
      </c>
      <c r="I138" s="245"/>
      <c r="J138" s="102" t="str">
        <f t="shared" si="16"/>
        <v xml:space="preserve"> </v>
      </c>
      <c r="K138" s="245"/>
      <c r="L138" s="245"/>
      <c r="M138" s="71">
        <f t="shared" si="18"/>
        <v>0</v>
      </c>
      <c r="N138" s="245"/>
      <c r="O138" s="133" t="str">
        <f t="shared" si="17"/>
        <v xml:space="preserve"> </v>
      </c>
      <c r="P138" s="245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78">
        <v>0</v>
      </c>
      <c r="G139" s="178"/>
      <c r="H139" s="17">
        <f t="shared" si="15"/>
        <v>0</v>
      </c>
      <c r="I139" s="245"/>
      <c r="J139" s="102" t="str">
        <f t="shared" si="16"/>
        <v xml:space="preserve"> </v>
      </c>
      <c r="K139" s="245"/>
      <c r="L139" s="245"/>
      <c r="M139" s="71">
        <f t="shared" si="18"/>
        <v>0</v>
      </c>
      <c r="N139" s="245"/>
      <c r="O139" s="133" t="str">
        <f t="shared" si="17"/>
        <v xml:space="preserve"> </v>
      </c>
      <c r="P139" s="245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78">
        <v>0</v>
      </c>
      <c r="G140" s="178"/>
      <c r="H140" s="17">
        <f t="shared" si="15"/>
        <v>0</v>
      </c>
      <c r="I140" s="245"/>
      <c r="J140" s="102" t="str">
        <f t="shared" si="16"/>
        <v xml:space="preserve"> </v>
      </c>
      <c r="K140" s="245"/>
      <c r="L140" s="245"/>
      <c r="M140" s="71">
        <f t="shared" si="18"/>
        <v>0</v>
      </c>
      <c r="N140" s="245"/>
      <c r="O140" s="133" t="str">
        <f t="shared" si="17"/>
        <v xml:space="preserve"> </v>
      </c>
      <c r="P140" s="245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78">
        <v>0</v>
      </c>
      <c r="G141" s="178"/>
      <c r="H141" s="17">
        <f t="shared" si="15"/>
        <v>0</v>
      </c>
      <c r="I141" s="245"/>
      <c r="J141" s="102" t="str">
        <f t="shared" si="16"/>
        <v xml:space="preserve"> </v>
      </c>
      <c r="K141" s="245"/>
      <c r="L141" s="245"/>
      <c r="M141" s="71">
        <f t="shared" si="18"/>
        <v>0</v>
      </c>
      <c r="N141" s="245"/>
      <c r="O141" s="133" t="str">
        <f t="shared" si="17"/>
        <v xml:space="preserve"> </v>
      </c>
      <c r="P141" s="245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78">
        <v>0</v>
      </c>
      <c r="G142" s="178"/>
      <c r="H142" s="17">
        <f t="shared" si="15"/>
        <v>0</v>
      </c>
      <c r="I142" s="245"/>
      <c r="J142" s="102" t="str">
        <f t="shared" si="16"/>
        <v xml:space="preserve"> </v>
      </c>
      <c r="K142" s="245"/>
      <c r="L142" s="245"/>
      <c r="M142" s="71">
        <f t="shared" si="18"/>
        <v>0</v>
      </c>
      <c r="N142" s="245"/>
      <c r="O142" s="133" t="str">
        <f t="shared" si="17"/>
        <v xml:space="preserve"> </v>
      </c>
      <c r="P142" s="245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78">
        <v>0</v>
      </c>
      <c r="G143" s="178"/>
      <c r="H143" s="17">
        <f t="shared" si="15"/>
        <v>0</v>
      </c>
      <c r="I143" s="245"/>
      <c r="J143" s="102" t="str">
        <f t="shared" si="16"/>
        <v xml:space="preserve"> </v>
      </c>
      <c r="K143" s="245"/>
      <c r="L143" s="245"/>
      <c r="M143" s="71">
        <f t="shared" si="18"/>
        <v>0</v>
      </c>
      <c r="N143" s="245"/>
      <c r="O143" s="133" t="str">
        <f t="shared" si="17"/>
        <v xml:space="preserve"> </v>
      </c>
      <c r="P143" s="245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78">
        <v>0</v>
      </c>
      <c r="G144" s="178"/>
      <c r="H144" s="17">
        <f t="shared" si="15"/>
        <v>0</v>
      </c>
      <c r="I144" s="245"/>
      <c r="J144" s="102" t="str">
        <f t="shared" si="16"/>
        <v xml:space="preserve"> </v>
      </c>
      <c r="K144" s="245"/>
      <c r="L144" s="245"/>
      <c r="M144" s="71">
        <f t="shared" si="18"/>
        <v>0</v>
      </c>
      <c r="N144" s="245"/>
      <c r="O144" s="133" t="str">
        <f t="shared" si="17"/>
        <v xml:space="preserve"> </v>
      </c>
      <c r="P144" s="245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78">
        <v>0</v>
      </c>
      <c r="G145" s="178"/>
      <c r="H145" s="17">
        <f t="shared" si="15"/>
        <v>0</v>
      </c>
      <c r="I145" s="245"/>
      <c r="J145" s="102" t="str">
        <f t="shared" si="16"/>
        <v xml:space="preserve"> </v>
      </c>
      <c r="K145" s="245"/>
      <c r="L145" s="245"/>
      <c r="M145" s="71">
        <f t="shared" si="18"/>
        <v>0</v>
      </c>
      <c r="N145" s="245"/>
      <c r="O145" s="133" t="str">
        <f t="shared" si="17"/>
        <v xml:space="preserve"> </v>
      </c>
      <c r="P145" s="245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78">
        <v>0</v>
      </c>
      <c r="G146" s="178"/>
      <c r="H146" s="17">
        <f t="shared" si="15"/>
        <v>0</v>
      </c>
      <c r="I146" s="245"/>
      <c r="J146" s="102" t="str">
        <f t="shared" si="16"/>
        <v xml:space="preserve"> </v>
      </c>
      <c r="K146" s="245"/>
      <c r="L146" s="245"/>
      <c r="M146" s="71">
        <f t="shared" si="18"/>
        <v>0</v>
      </c>
      <c r="N146" s="245"/>
      <c r="O146" s="133" t="str">
        <f t="shared" si="17"/>
        <v xml:space="preserve"> </v>
      </c>
      <c r="P146" s="245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78">
        <v>0</v>
      </c>
      <c r="G147" s="178"/>
      <c r="H147" s="17">
        <f t="shared" si="15"/>
        <v>0</v>
      </c>
      <c r="I147" s="245"/>
      <c r="J147" s="102" t="str">
        <f t="shared" si="16"/>
        <v xml:space="preserve"> </v>
      </c>
      <c r="K147" s="245"/>
      <c r="L147" s="245"/>
      <c r="M147" s="71">
        <f t="shared" si="18"/>
        <v>0</v>
      </c>
      <c r="N147" s="245"/>
      <c r="O147" s="133" t="str">
        <f t="shared" si="17"/>
        <v xml:space="preserve"> </v>
      </c>
      <c r="P147" s="245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78">
        <v>0</v>
      </c>
      <c r="G148" s="178"/>
      <c r="H148" s="17">
        <f t="shared" si="15"/>
        <v>0</v>
      </c>
      <c r="I148" s="245"/>
      <c r="J148" s="102" t="str">
        <f t="shared" si="16"/>
        <v xml:space="preserve"> </v>
      </c>
      <c r="K148" s="245"/>
      <c r="L148" s="245"/>
      <c r="M148" s="71">
        <f t="shared" si="18"/>
        <v>0</v>
      </c>
      <c r="N148" s="245"/>
      <c r="O148" s="133" t="str">
        <f t="shared" si="17"/>
        <v xml:space="preserve"> </v>
      </c>
      <c r="P148" s="245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78">
        <v>0</v>
      </c>
      <c r="G149" s="178"/>
      <c r="H149" s="17">
        <f t="shared" si="15"/>
        <v>0</v>
      </c>
      <c r="I149" s="245"/>
      <c r="J149" s="102" t="str">
        <f t="shared" si="16"/>
        <v xml:space="preserve"> </v>
      </c>
      <c r="K149" s="245"/>
      <c r="L149" s="245"/>
      <c r="M149" s="71">
        <f t="shared" si="18"/>
        <v>0</v>
      </c>
      <c r="N149" s="245"/>
      <c r="O149" s="133" t="str">
        <f t="shared" si="17"/>
        <v xml:space="preserve"> </v>
      </c>
      <c r="P149" s="245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78">
        <v>0</v>
      </c>
      <c r="G150" s="178"/>
      <c r="H150" s="17">
        <f t="shared" si="15"/>
        <v>0</v>
      </c>
      <c r="I150" s="245"/>
      <c r="J150" s="102" t="str">
        <f t="shared" si="16"/>
        <v xml:space="preserve"> </v>
      </c>
      <c r="K150" s="245"/>
      <c r="L150" s="245"/>
      <c r="M150" s="71">
        <f t="shared" si="18"/>
        <v>0</v>
      </c>
      <c r="N150" s="245"/>
      <c r="O150" s="133" t="str">
        <f t="shared" si="17"/>
        <v xml:space="preserve"> </v>
      </c>
      <c r="P150" s="245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78">
        <v>0</v>
      </c>
      <c r="G151" s="178"/>
      <c r="H151" s="17">
        <f t="shared" si="15"/>
        <v>0</v>
      </c>
      <c r="I151" s="245"/>
      <c r="J151" s="102" t="str">
        <f t="shared" si="16"/>
        <v xml:space="preserve"> </v>
      </c>
      <c r="K151" s="245"/>
      <c r="L151" s="245"/>
      <c r="M151" s="71">
        <f t="shared" si="18"/>
        <v>0</v>
      </c>
      <c r="N151" s="245"/>
      <c r="O151" s="133" t="str">
        <f t="shared" si="17"/>
        <v xml:space="preserve"> </v>
      </c>
      <c r="P151" s="245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78">
        <v>0</v>
      </c>
      <c r="G152" s="178"/>
      <c r="H152" s="17">
        <f t="shared" si="15"/>
        <v>0</v>
      </c>
      <c r="I152" s="245"/>
      <c r="J152" s="102" t="str">
        <f t="shared" si="16"/>
        <v xml:space="preserve"> </v>
      </c>
      <c r="K152" s="245"/>
      <c r="L152" s="245"/>
      <c r="M152" s="71">
        <f t="shared" si="18"/>
        <v>0</v>
      </c>
      <c r="N152" s="245"/>
      <c r="O152" s="133" t="str">
        <f t="shared" si="17"/>
        <v xml:space="preserve"> </v>
      </c>
      <c r="P152" s="245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78">
        <v>0</v>
      </c>
      <c r="G153" s="178"/>
      <c r="H153" s="17">
        <f t="shared" si="15"/>
        <v>0</v>
      </c>
      <c r="I153" s="245"/>
      <c r="J153" s="102" t="str">
        <f t="shared" si="16"/>
        <v xml:space="preserve"> </v>
      </c>
      <c r="K153" s="245"/>
      <c r="L153" s="245"/>
      <c r="M153" s="71">
        <f t="shared" si="18"/>
        <v>0</v>
      </c>
      <c r="N153" s="245"/>
      <c r="O153" s="133" t="str">
        <f t="shared" si="17"/>
        <v xml:space="preserve"> </v>
      </c>
      <c r="P153" s="245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78">
        <v>0</v>
      </c>
      <c r="G154" s="178"/>
      <c r="H154" s="17">
        <f t="shared" si="15"/>
        <v>0</v>
      </c>
      <c r="I154" s="245"/>
      <c r="J154" s="102" t="str">
        <f t="shared" si="16"/>
        <v xml:space="preserve"> </v>
      </c>
      <c r="K154" s="245"/>
      <c r="L154" s="245"/>
      <c r="M154" s="71">
        <f t="shared" si="18"/>
        <v>0</v>
      </c>
      <c r="N154" s="245"/>
      <c r="O154" s="133" t="str">
        <f t="shared" si="17"/>
        <v xml:space="preserve"> </v>
      </c>
      <c r="P154" s="245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78">
        <v>0</v>
      </c>
      <c r="G155" s="178"/>
      <c r="H155" s="17">
        <f t="shared" si="15"/>
        <v>0</v>
      </c>
      <c r="I155" s="245"/>
      <c r="J155" s="102" t="str">
        <f t="shared" si="16"/>
        <v xml:space="preserve"> </v>
      </c>
      <c r="K155" s="245"/>
      <c r="L155" s="245"/>
      <c r="M155" s="71">
        <f t="shared" si="18"/>
        <v>0</v>
      </c>
      <c r="N155" s="245"/>
      <c r="O155" s="133" t="str">
        <f t="shared" si="17"/>
        <v xml:space="preserve"> </v>
      </c>
      <c r="P155" s="245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78">
        <v>0</v>
      </c>
      <c r="G156" s="178"/>
      <c r="H156" s="17">
        <f t="shared" si="15"/>
        <v>0</v>
      </c>
      <c r="I156" s="245"/>
      <c r="J156" s="102" t="str">
        <f t="shared" si="16"/>
        <v xml:space="preserve"> </v>
      </c>
      <c r="K156" s="245"/>
      <c r="L156" s="245"/>
      <c r="M156" s="71">
        <f t="shared" si="18"/>
        <v>0</v>
      </c>
      <c r="N156" s="245"/>
      <c r="O156" s="133" t="str">
        <f t="shared" si="17"/>
        <v xml:space="preserve"> </v>
      </c>
      <c r="P156" s="245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78">
        <v>0</v>
      </c>
      <c r="G157" s="178"/>
      <c r="H157" s="17">
        <f t="shared" si="15"/>
        <v>0</v>
      </c>
      <c r="I157" s="245"/>
      <c r="J157" s="102" t="str">
        <f t="shared" si="16"/>
        <v xml:space="preserve"> </v>
      </c>
      <c r="K157" s="245"/>
      <c r="L157" s="245"/>
      <c r="M157" s="71">
        <f t="shared" si="18"/>
        <v>0</v>
      </c>
      <c r="N157" s="245"/>
      <c r="O157" s="133" t="str">
        <f t="shared" si="17"/>
        <v xml:space="preserve"> </v>
      </c>
      <c r="P157" s="245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78">
        <v>0</v>
      </c>
      <c r="G158" s="178"/>
      <c r="H158" s="17">
        <f t="shared" si="15"/>
        <v>0</v>
      </c>
      <c r="I158" s="245"/>
      <c r="J158" s="102" t="str">
        <f t="shared" si="16"/>
        <v xml:space="preserve"> </v>
      </c>
      <c r="K158" s="245"/>
      <c r="L158" s="245"/>
      <c r="M158" s="71">
        <f t="shared" si="18"/>
        <v>0</v>
      </c>
      <c r="N158" s="245"/>
      <c r="O158" s="133" t="str">
        <f t="shared" si="17"/>
        <v xml:space="preserve"> </v>
      </c>
      <c r="P158" s="245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78">
        <v>0</v>
      </c>
      <c r="G159" s="178"/>
      <c r="H159" s="17">
        <f t="shared" si="15"/>
        <v>0</v>
      </c>
      <c r="I159" s="245"/>
      <c r="J159" s="102" t="str">
        <f t="shared" si="16"/>
        <v xml:space="preserve"> </v>
      </c>
      <c r="K159" s="245"/>
      <c r="L159" s="245"/>
      <c r="M159" s="71">
        <f t="shared" si="18"/>
        <v>0</v>
      </c>
      <c r="N159" s="245"/>
      <c r="O159" s="133" t="str">
        <f t="shared" si="17"/>
        <v xml:space="preserve"> </v>
      </c>
      <c r="P159" s="245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78">
        <v>0</v>
      </c>
      <c r="G160" s="178"/>
      <c r="H160" s="17">
        <f t="shared" si="15"/>
        <v>0</v>
      </c>
      <c r="I160" s="245"/>
      <c r="J160" s="102" t="str">
        <f t="shared" si="16"/>
        <v xml:space="preserve"> </v>
      </c>
      <c r="K160" s="245"/>
      <c r="L160" s="245"/>
      <c r="M160" s="71">
        <f t="shared" si="18"/>
        <v>0</v>
      </c>
      <c r="N160" s="245"/>
      <c r="O160" s="133" t="str">
        <f t="shared" si="17"/>
        <v xml:space="preserve"> </v>
      </c>
      <c r="P160" s="245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78">
        <v>0</v>
      </c>
      <c r="G161" s="178"/>
      <c r="H161" s="17">
        <f t="shared" si="15"/>
        <v>0</v>
      </c>
      <c r="I161" s="245"/>
      <c r="J161" s="102" t="str">
        <f t="shared" si="16"/>
        <v xml:space="preserve"> </v>
      </c>
      <c r="K161" s="245"/>
      <c r="L161" s="245"/>
      <c r="M161" s="71">
        <f t="shared" si="18"/>
        <v>0</v>
      </c>
      <c r="N161" s="245"/>
      <c r="O161" s="133" t="str">
        <f t="shared" si="17"/>
        <v xml:space="preserve"> </v>
      </c>
      <c r="P161" s="245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78">
        <v>0</v>
      </c>
      <c r="G162" s="178"/>
      <c r="H162" s="17">
        <f t="shared" si="15"/>
        <v>0</v>
      </c>
      <c r="I162" s="245"/>
      <c r="J162" s="102" t="str">
        <f t="shared" si="16"/>
        <v xml:space="preserve"> </v>
      </c>
      <c r="K162" s="245"/>
      <c r="L162" s="245"/>
      <c r="M162" s="71">
        <f t="shared" si="18"/>
        <v>0</v>
      </c>
      <c r="N162" s="245"/>
      <c r="O162" s="133" t="str">
        <f t="shared" si="17"/>
        <v xml:space="preserve"> </v>
      </c>
      <c r="P162" s="245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78">
        <v>0</v>
      </c>
      <c r="G163" s="178"/>
      <c r="H163" s="17">
        <f t="shared" si="15"/>
        <v>0</v>
      </c>
      <c r="I163" s="245"/>
      <c r="J163" s="102" t="str">
        <f t="shared" si="16"/>
        <v xml:space="preserve"> </v>
      </c>
      <c r="K163" s="245"/>
      <c r="L163" s="245"/>
      <c r="M163" s="71">
        <f t="shared" si="18"/>
        <v>0</v>
      </c>
      <c r="N163" s="245"/>
      <c r="O163" s="133" t="str">
        <f t="shared" si="17"/>
        <v xml:space="preserve"> </v>
      </c>
      <c r="P163" s="245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78">
        <v>0</v>
      </c>
      <c r="G164" s="178"/>
      <c r="H164" s="17">
        <f t="shared" si="15"/>
        <v>0</v>
      </c>
      <c r="I164" s="245"/>
      <c r="J164" s="102" t="str">
        <f t="shared" si="16"/>
        <v xml:space="preserve"> </v>
      </c>
      <c r="K164" s="245"/>
      <c r="L164" s="245"/>
      <c r="M164" s="71">
        <f t="shared" si="18"/>
        <v>0</v>
      </c>
      <c r="N164" s="245"/>
      <c r="O164" s="133" t="str">
        <f t="shared" si="17"/>
        <v xml:space="preserve"> </v>
      </c>
      <c r="P164" s="245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78">
        <v>0</v>
      </c>
      <c r="G165" s="178"/>
      <c r="H165" s="17">
        <f t="shared" si="15"/>
        <v>0</v>
      </c>
      <c r="I165" s="245"/>
      <c r="J165" s="102" t="str">
        <f t="shared" si="16"/>
        <v xml:space="preserve"> </v>
      </c>
      <c r="K165" s="245"/>
      <c r="L165" s="245"/>
      <c r="M165" s="71">
        <f t="shared" si="18"/>
        <v>0</v>
      </c>
      <c r="N165" s="245"/>
      <c r="O165" s="133" t="str">
        <f t="shared" si="17"/>
        <v xml:space="preserve"> </v>
      </c>
      <c r="P165" s="245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78">
        <v>0</v>
      </c>
      <c r="G166" s="178"/>
      <c r="H166" s="17">
        <f t="shared" si="15"/>
        <v>0</v>
      </c>
      <c r="I166" s="245"/>
      <c r="J166" s="102" t="str">
        <f t="shared" si="16"/>
        <v xml:space="preserve"> </v>
      </c>
      <c r="K166" s="245"/>
      <c r="L166" s="245"/>
      <c r="M166" s="71">
        <f t="shared" si="18"/>
        <v>0</v>
      </c>
      <c r="N166" s="245"/>
      <c r="O166" s="133" t="str">
        <f t="shared" si="17"/>
        <v xml:space="preserve"> </v>
      </c>
      <c r="P166" s="245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78">
        <v>0</v>
      </c>
      <c r="G167" s="178"/>
      <c r="H167" s="17">
        <f t="shared" si="15"/>
        <v>0</v>
      </c>
      <c r="I167" s="245"/>
      <c r="J167" s="102" t="str">
        <f t="shared" si="16"/>
        <v xml:space="preserve"> </v>
      </c>
      <c r="K167" s="245"/>
      <c r="L167" s="245"/>
      <c r="M167" s="71">
        <f t="shared" si="18"/>
        <v>0</v>
      </c>
      <c r="N167" s="245"/>
      <c r="O167" s="133" t="str">
        <f t="shared" si="17"/>
        <v xml:space="preserve"> </v>
      </c>
      <c r="P167" s="245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78">
        <v>0</v>
      </c>
      <c r="G168" s="178"/>
      <c r="H168" s="17">
        <f t="shared" si="15"/>
        <v>0</v>
      </c>
      <c r="I168" s="245"/>
      <c r="J168" s="102" t="str">
        <f t="shared" si="16"/>
        <v xml:space="preserve"> </v>
      </c>
      <c r="K168" s="245"/>
      <c r="L168" s="245"/>
      <c r="M168" s="71">
        <f t="shared" si="18"/>
        <v>0</v>
      </c>
      <c r="N168" s="245"/>
      <c r="O168" s="133" t="str">
        <f t="shared" si="17"/>
        <v xml:space="preserve"> </v>
      </c>
      <c r="P168" s="245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78">
        <v>0</v>
      </c>
      <c r="G169" s="178"/>
      <c r="H169" s="17">
        <f t="shared" si="15"/>
        <v>0</v>
      </c>
      <c r="I169" s="245"/>
      <c r="J169" s="102" t="str">
        <f t="shared" si="16"/>
        <v xml:space="preserve"> </v>
      </c>
      <c r="K169" s="245"/>
      <c r="L169" s="245"/>
      <c r="M169" s="71">
        <f t="shared" si="18"/>
        <v>0</v>
      </c>
      <c r="N169" s="245"/>
      <c r="O169" s="133" t="str">
        <f t="shared" si="17"/>
        <v xml:space="preserve"> </v>
      </c>
      <c r="P169" s="245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78">
        <v>0</v>
      </c>
      <c r="G170" s="178"/>
      <c r="H170" s="17">
        <f t="shared" si="15"/>
        <v>0</v>
      </c>
      <c r="I170" s="245"/>
      <c r="J170" s="102" t="str">
        <f t="shared" si="16"/>
        <v xml:space="preserve"> </v>
      </c>
      <c r="K170" s="245"/>
      <c r="L170" s="245"/>
      <c r="M170" s="71">
        <f t="shared" si="18"/>
        <v>0</v>
      </c>
      <c r="N170" s="245"/>
      <c r="O170" s="133" t="str">
        <f t="shared" si="17"/>
        <v xml:space="preserve"> </v>
      </c>
      <c r="P170" s="245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78">
        <v>0</v>
      </c>
      <c r="G171" s="178"/>
      <c r="H171" s="17">
        <f t="shared" si="15"/>
        <v>0</v>
      </c>
      <c r="I171" s="245"/>
      <c r="J171" s="102" t="str">
        <f t="shared" si="16"/>
        <v xml:space="preserve"> </v>
      </c>
      <c r="K171" s="245"/>
      <c r="L171" s="245"/>
      <c r="M171" s="71">
        <f t="shared" si="18"/>
        <v>0</v>
      </c>
      <c r="N171" s="245"/>
      <c r="O171" s="133" t="str">
        <f t="shared" si="17"/>
        <v xml:space="preserve"> </v>
      </c>
      <c r="P171" s="245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78">
        <v>0</v>
      </c>
      <c r="G172" s="178"/>
      <c r="H172" s="17">
        <f t="shared" si="15"/>
        <v>0</v>
      </c>
      <c r="I172" s="245"/>
      <c r="J172" s="102" t="str">
        <f t="shared" si="16"/>
        <v xml:space="preserve"> </v>
      </c>
      <c r="K172" s="245"/>
      <c r="L172" s="245"/>
      <c r="M172" s="71">
        <f t="shared" si="18"/>
        <v>0</v>
      </c>
      <c r="N172" s="245"/>
      <c r="O172" s="133" t="str">
        <f t="shared" si="17"/>
        <v xml:space="preserve"> </v>
      </c>
      <c r="P172" s="245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78">
        <v>0</v>
      </c>
      <c r="G173" s="178"/>
      <c r="H173" s="17">
        <f t="shared" si="15"/>
        <v>0</v>
      </c>
      <c r="I173" s="245"/>
      <c r="J173" s="102" t="str">
        <f t="shared" si="16"/>
        <v xml:space="preserve"> </v>
      </c>
      <c r="K173" s="245"/>
      <c r="L173" s="245"/>
      <c r="M173" s="71">
        <f t="shared" si="18"/>
        <v>0</v>
      </c>
      <c r="N173" s="245"/>
      <c r="O173" s="133" t="str">
        <f t="shared" si="17"/>
        <v xml:space="preserve"> </v>
      </c>
      <c r="P173" s="245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78">
        <v>0</v>
      </c>
      <c r="G174" s="178"/>
      <c r="H174" s="17">
        <f t="shared" si="15"/>
        <v>0</v>
      </c>
      <c r="I174" s="245"/>
      <c r="J174" s="102" t="str">
        <f t="shared" si="16"/>
        <v xml:space="preserve"> </v>
      </c>
      <c r="K174" s="245"/>
      <c r="L174" s="245"/>
      <c r="M174" s="71">
        <f t="shared" si="18"/>
        <v>0</v>
      </c>
      <c r="N174" s="245"/>
      <c r="O174" s="133" t="str">
        <f t="shared" si="17"/>
        <v xml:space="preserve"> </v>
      </c>
      <c r="P174" s="245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78">
        <v>0</v>
      </c>
      <c r="G175" s="178"/>
      <c r="H175" s="17">
        <f t="shared" si="15"/>
        <v>0</v>
      </c>
      <c r="I175" s="245"/>
      <c r="J175" s="102" t="str">
        <f t="shared" si="16"/>
        <v xml:space="preserve"> </v>
      </c>
      <c r="K175" s="245"/>
      <c r="L175" s="245"/>
      <c r="M175" s="71">
        <f t="shared" si="18"/>
        <v>0</v>
      </c>
      <c r="N175" s="245"/>
      <c r="O175" s="133" t="str">
        <f t="shared" si="17"/>
        <v xml:space="preserve"> </v>
      </c>
      <c r="P175" s="245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78">
        <v>0</v>
      </c>
      <c r="G176" s="178"/>
      <c r="H176" s="17">
        <f t="shared" si="15"/>
        <v>0</v>
      </c>
      <c r="I176" s="245"/>
      <c r="J176" s="102" t="str">
        <f t="shared" si="16"/>
        <v xml:space="preserve"> </v>
      </c>
      <c r="K176" s="245"/>
      <c r="L176" s="245"/>
      <c r="M176" s="71">
        <f t="shared" si="18"/>
        <v>0</v>
      </c>
      <c r="N176" s="245"/>
      <c r="O176" s="133" t="str">
        <f t="shared" si="17"/>
        <v xml:space="preserve"> </v>
      </c>
      <c r="P176" s="245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78">
        <v>0</v>
      </c>
      <c r="G177" s="178"/>
      <c r="H177" s="17">
        <f t="shared" si="15"/>
        <v>0</v>
      </c>
      <c r="I177" s="245"/>
      <c r="J177" s="102" t="str">
        <f t="shared" si="16"/>
        <v xml:space="preserve"> </v>
      </c>
      <c r="K177" s="245"/>
      <c r="L177" s="245"/>
      <c r="M177" s="71">
        <f t="shared" si="18"/>
        <v>0</v>
      </c>
      <c r="N177" s="245"/>
      <c r="O177" s="133" t="str">
        <f t="shared" si="17"/>
        <v xml:space="preserve"> </v>
      </c>
      <c r="P177" s="245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78">
        <v>0</v>
      </c>
      <c r="G178" s="178"/>
      <c r="H178" s="17">
        <f t="shared" si="15"/>
        <v>0</v>
      </c>
      <c r="I178" s="245"/>
      <c r="J178" s="102" t="str">
        <f t="shared" si="16"/>
        <v xml:space="preserve"> </v>
      </c>
      <c r="K178" s="245"/>
      <c r="L178" s="245"/>
      <c r="M178" s="71">
        <f t="shared" si="18"/>
        <v>0</v>
      </c>
      <c r="N178" s="245"/>
      <c r="O178" s="133" t="str">
        <f t="shared" si="17"/>
        <v xml:space="preserve"> </v>
      </c>
      <c r="P178" s="245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78">
        <v>0</v>
      </c>
      <c r="G179" s="178"/>
      <c r="H179" s="17">
        <f t="shared" ref="H179:H213" si="19">SUM(F179:G179)</f>
        <v>0</v>
      </c>
      <c r="I179" s="245"/>
      <c r="J179" s="102" t="str">
        <f t="shared" si="16"/>
        <v xml:space="preserve"> </v>
      </c>
      <c r="K179" s="245"/>
      <c r="L179" s="245"/>
      <c r="M179" s="71">
        <f t="shared" si="18"/>
        <v>0</v>
      </c>
      <c r="N179" s="245"/>
      <c r="O179" s="133" t="str">
        <f t="shared" si="17"/>
        <v xml:space="preserve"> </v>
      </c>
      <c r="P179" s="245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78">
        <v>0</v>
      </c>
      <c r="G180" s="178"/>
      <c r="H180" s="17">
        <f t="shared" si="19"/>
        <v>0</v>
      </c>
      <c r="I180" s="245"/>
      <c r="J180" s="102" t="str">
        <f t="shared" si="16"/>
        <v xml:space="preserve"> </v>
      </c>
      <c r="K180" s="245"/>
      <c r="L180" s="245"/>
      <c r="M180" s="71">
        <f t="shared" si="18"/>
        <v>0</v>
      </c>
      <c r="N180" s="245"/>
      <c r="O180" s="133" t="str">
        <f t="shared" si="17"/>
        <v xml:space="preserve"> </v>
      </c>
      <c r="P180" s="245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78">
        <v>0</v>
      </c>
      <c r="G181" s="178"/>
      <c r="H181" s="17">
        <f t="shared" si="19"/>
        <v>0</v>
      </c>
      <c r="I181" s="245"/>
      <c r="J181" s="102" t="str">
        <f t="shared" si="16"/>
        <v xml:space="preserve"> </v>
      </c>
      <c r="K181" s="245"/>
      <c r="L181" s="245"/>
      <c r="M181" s="71">
        <f t="shared" si="18"/>
        <v>0</v>
      </c>
      <c r="N181" s="245"/>
      <c r="O181" s="133" t="str">
        <f t="shared" si="17"/>
        <v xml:space="preserve"> </v>
      </c>
      <c r="P181" s="245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78">
        <v>0</v>
      </c>
      <c r="G182" s="178"/>
      <c r="H182" s="17">
        <f t="shared" si="19"/>
        <v>0</v>
      </c>
      <c r="I182" s="245"/>
      <c r="J182" s="102" t="str">
        <f t="shared" si="16"/>
        <v xml:space="preserve"> </v>
      </c>
      <c r="K182" s="245"/>
      <c r="L182" s="245"/>
      <c r="M182" s="71">
        <f t="shared" si="18"/>
        <v>0</v>
      </c>
      <c r="N182" s="245"/>
      <c r="O182" s="133" t="str">
        <f t="shared" si="17"/>
        <v xml:space="preserve"> </v>
      </c>
      <c r="P182" s="245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78">
        <v>0</v>
      </c>
      <c r="G183" s="178"/>
      <c r="H183" s="17">
        <f t="shared" si="19"/>
        <v>0</v>
      </c>
      <c r="I183" s="245"/>
      <c r="J183" s="102" t="str">
        <f t="shared" si="16"/>
        <v xml:space="preserve"> </v>
      </c>
      <c r="K183" s="245"/>
      <c r="L183" s="245"/>
      <c r="M183" s="71">
        <f t="shared" si="18"/>
        <v>0</v>
      </c>
      <c r="N183" s="245"/>
      <c r="O183" s="133" t="str">
        <f t="shared" si="17"/>
        <v xml:space="preserve"> </v>
      </c>
      <c r="P183" s="245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78">
        <v>0</v>
      </c>
      <c r="G184" s="178"/>
      <c r="H184" s="17">
        <f t="shared" si="19"/>
        <v>0</v>
      </c>
      <c r="I184" s="245"/>
      <c r="J184" s="102" t="str">
        <f t="shared" si="16"/>
        <v xml:space="preserve"> </v>
      </c>
      <c r="K184" s="245"/>
      <c r="L184" s="245"/>
      <c r="M184" s="71">
        <f t="shared" si="18"/>
        <v>0</v>
      </c>
      <c r="N184" s="245"/>
      <c r="O184" s="133" t="str">
        <f t="shared" si="17"/>
        <v xml:space="preserve"> </v>
      </c>
      <c r="P184" s="245"/>
    </row>
    <row r="185" spans="1:16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78">
        <v>0</v>
      </c>
      <c r="G185" s="178"/>
      <c r="H185" s="17">
        <f t="shared" si="19"/>
        <v>0</v>
      </c>
      <c r="I185" s="245"/>
      <c r="J185" s="102" t="str">
        <f t="shared" si="16"/>
        <v xml:space="preserve"> </v>
      </c>
      <c r="K185" s="245"/>
      <c r="L185" s="245"/>
      <c r="M185" s="71">
        <f t="shared" si="18"/>
        <v>0</v>
      </c>
      <c r="N185" s="245"/>
      <c r="O185" s="133" t="str">
        <f t="shared" si="17"/>
        <v xml:space="preserve"> </v>
      </c>
      <c r="P185" s="245"/>
    </row>
    <row r="186" spans="1:16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78">
        <v>50</v>
      </c>
      <c r="G186" s="178"/>
      <c r="H186" s="17">
        <f t="shared" si="19"/>
        <v>50</v>
      </c>
      <c r="I186" s="245">
        <v>11000</v>
      </c>
      <c r="J186" s="102">
        <f t="shared" si="16"/>
        <v>220</v>
      </c>
      <c r="K186" s="245">
        <v>10000</v>
      </c>
      <c r="L186" s="245">
        <v>9600</v>
      </c>
      <c r="M186" s="71">
        <f t="shared" si="18"/>
        <v>19600</v>
      </c>
      <c r="N186" s="245">
        <v>19600</v>
      </c>
      <c r="O186" s="133">
        <f t="shared" si="17"/>
        <v>1</v>
      </c>
      <c r="P186" s="245">
        <v>10000</v>
      </c>
    </row>
    <row r="187" spans="1:16" ht="15" hidden="1" customHeight="1" x14ac:dyDescent="0.2">
      <c r="A187" s="400" t="s">
        <v>347</v>
      </c>
      <c r="B187" s="401"/>
      <c r="C187" s="5" t="s">
        <v>348</v>
      </c>
      <c r="D187" s="16" t="s">
        <v>346</v>
      </c>
      <c r="E187" s="16"/>
      <c r="F187" s="178">
        <v>0</v>
      </c>
      <c r="G187" s="178"/>
      <c r="H187" s="17">
        <f t="shared" si="19"/>
        <v>0</v>
      </c>
      <c r="I187" s="245"/>
      <c r="J187" s="102" t="str">
        <f t="shared" si="16"/>
        <v xml:space="preserve"> </v>
      </c>
      <c r="K187" s="245"/>
      <c r="L187" s="245"/>
      <c r="M187" s="71">
        <f t="shared" si="18"/>
        <v>0</v>
      </c>
      <c r="N187" s="245"/>
      <c r="O187" s="133" t="str">
        <f t="shared" si="17"/>
        <v xml:space="preserve"> </v>
      </c>
      <c r="P187" s="245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78">
        <v>0</v>
      </c>
      <c r="G188" s="178"/>
      <c r="H188" s="17">
        <f t="shared" si="19"/>
        <v>0</v>
      </c>
      <c r="I188" s="245"/>
      <c r="J188" s="102" t="str">
        <f t="shared" si="16"/>
        <v xml:space="preserve"> </v>
      </c>
      <c r="K188" s="245"/>
      <c r="L188" s="245"/>
      <c r="M188" s="71">
        <f t="shared" si="18"/>
        <v>0</v>
      </c>
      <c r="N188" s="245"/>
      <c r="O188" s="133" t="str">
        <f t="shared" si="17"/>
        <v xml:space="preserve"> </v>
      </c>
      <c r="P188" s="245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78">
        <v>0</v>
      </c>
      <c r="G189" s="178"/>
      <c r="H189" s="17">
        <f t="shared" si="19"/>
        <v>0</v>
      </c>
      <c r="I189" s="245"/>
      <c r="J189" s="102" t="str">
        <f t="shared" si="16"/>
        <v xml:space="preserve"> </v>
      </c>
      <c r="K189" s="245"/>
      <c r="L189" s="245"/>
      <c r="M189" s="71">
        <f t="shared" si="18"/>
        <v>0</v>
      </c>
      <c r="N189" s="245"/>
      <c r="O189" s="133" t="str">
        <f t="shared" si="17"/>
        <v xml:space="preserve"> </v>
      </c>
      <c r="P189" s="245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78">
        <v>0</v>
      </c>
      <c r="G190" s="178"/>
      <c r="H190" s="17">
        <f t="shared" si="19"/>
        <v>0</v>
      </c>
      <c r="I190" s="245"/>
      <c r="J190" s="102" t="str">
        <f t="shared" si="16"/>
        <v xml:space="preserve"> </v>
      </c>
      <c r="K190" s="245"/>
      <c r="L190" s="245"/>
      <c r="M190" s="71">
        <f t="shared" si="18"/>
        <v>0</v>
      </c>
      <c r="N190" s="245"/>
      <c r="O190" s="133" t="str">
        <f t="shared" si="17"/>
        <v xml:space="preserve"> </v>
      </c>
      <c r="P190" s="245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78">
        <v>0</v>
      </c>
      <c r="G191" s="178"/>
      <c r="H191" s="17">
        <f t="shared" si="19"/>
        <v>0</v>
      </c>
      <c r="I191" s="245"/>
      <c r="J191" s="102" t="str">
        <f t="shared" si="16"/>
        <v xml:space="preserve"> </v>
      </c>
      <c r="K191" s="245"/>
      <c r="L191" s="245"/>
      <c r="M191" s="71">
        <f t="shared" si="18"/>
        <v>0</v>
      </c>
      <c r="N191" s="245"/>
      <c r="O191" s="133" t="str">
        <f t="shared" si="17"/>
        <v xml:space="preserve"> </v>
      </c>
      <c r="P191" s="245"/>
    </row>
    <row r="192" spans="1:16" ht="15" hidden="1" customHeight="1" x14ac:dyDescent="0.2">
      <c r="A192" s="400" t="s">
        <v>359</v>
      </c>
      <c r="B192" s="401"/>
      <c r="C192" s="5" t="s">
        <v>360</v>
      </c>
      <c r="D192" s="16" t="s">
        <v>358</v>
      </c>
      <c r="E192" s="16"/>
      <c r="F192" s="178">
        <v>0</v>
      </c>
      <c r="G192" s="178"/>
      <c r="H192" s="17">
        <f t="shared" si="19"/>
        <v>0</v>
      </c>
      <c r="I192" s="245"/>
      <c r="J192" s="102" t="str">
        <f t="shared" si="16"/>
        <v xml:space="preserve"> </v>
      </c>
      <c r="K192" s="245"/>
      <c r="L192" s="245"/>
      <c r="M192" s="71">
        <f t="shared" si="18"/>
        <v>0</v>
      </c>
      <c r="N192" s="245"/>
      <c r="O192" s="133" t="str">
        <f t="shared" si="17"/>
        <v xml:space="preserve"> </v>
      </c>
      <c r="P192" s="245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78">
        <v>0</v>
      </c>
      <c r="G193" s="178"/>
      <c r="H193" s="17">
        <f t="shared" si="19"/>
        <v>0</v>
      </c>
      <c r="I193" s="245"/>
      <c r="J193" s="102" t="str">
        <f t="shared" si="16"/>
        <v xml:space="preserve"> </v>
      </c>
      <c r="K193" s="245"/>
      <c r="L193" s="245"/>
      <c r="M193" s="71">
        <f t="shared" si="18"/>
        <v>0</v>
      </c>
      <c r="N193" s="245"/>
      <c r="O193" s="133" t="str">
        <f t="shared" si="17"/>
        <v xml:space="preserve"> </v>
      </c>
      <c r="P193" s="245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78">
        <v>0</v>
      </c>
      <c r="G194" s="178"/>
      <c r="H194" s="17">
        <f t="shared" si="19"/>
        <v>0</v>
      </c>
      <c r="I194" s="245"/>
      <c r="J194" s="102" t="str">
        <f t="shared" si="16"/>
        <v xml:space="preserve"> </v>
      </c>
      <c r="K194" s="245"/>
      <c r="L194" s="245"/>
      <c r="M194" s="71">
        <f t="shared" si="18"/>
        <v>0</v>
      </c>
      <c r="N194" s="245"/>
      <c r="O194" s="133" t="str">
        <f t="shared" si="17"/>
        <v xml:space="preserve"> </v>
      </c>
      <c r="P194" s="245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78">
        <v>0</v>
      </c>
      <c r="G195" s="178"/>
      <c r="H195" s="17">
        <f t="shared" si="19"/>
        <v>0</v>
      </c>
      <c r="I195" s="245"/>
      <c r="J195" s="102" t="str">
        <f t="shared" si="16"/>
        <v xml:space="preserve"> </v>
      </c>
      <c r="K195" s="245"/>
      <c r="L195" s="245"/>
      <c r="M195" s="71">
        <f t="shared" si="18"/>
        <v>0</v>
      </c>
      <c r="N195" s="245"/>
      <c r="O195" s="133" t="str">
        <f t="shared" si="17"/>
        <v xml:space="preserve"> </v>
      </c>
      <c r="P195" s="245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78">
        <v>0</v>
      </c>
      <c r="G196" s="178"/>
      <c r="H196" s="17">
        <f t="shared" si="19"/>
        <v>0</v>
      </c>
      <c r="I196" s="245"/>
      <c r="J196" s="102" t="str">
        <f t="shared" si="16"/>
        <v xml:space="preserve"> </v>
      </c>
      <c r="K196" s="245"/>
      <c r="L196" s="245"/>
      <c r="M196" s="71">
        <f t="shared" si="18"/>
        <v>0</v>
      </c>
      <c r="N196" s="245"/>
      <c r="O196" s="133" t="str">
        <f t="shared" si="17"/>
        <v xml:space="preserve"> </v>
      </c>
      <c r="P196" s="245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78">
        <v>0</v>
      </c>
      <c r="G197" s="178"/>
      <c r="H197" s="17">
        <f t="shared" si="19"/>
        <v>0</v>
      </c>
      <c r="I197" s="245"/>
      <c r="J197" s="102" t="str">
        <f t="shared" si="16"/>
        <v xml:space="preserve"> </v>
      </c>
      <c r="K197" s="245"/>
      <c r="L197" s="245"/>
      <c r="M197" s="71">
        <f t="shared" si="18"/>
        <v>0</v>
      </c>
      <c r="N197" s="245"/>
      <c r="O197" s="133" t="str">
        <f t="shared" si="17"/>
        <v xml:space="preserve"> </v>
      </c>
      <c r="P197" s="245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78">
        <v>0</v>
      </c>
      <c r="G198" s="178"/>
      <c r="H198" s="17">
        <f t="shared" si="19"/>
        <v>0</v>
      </c>
      <c r="I198" s="245"/>
      <c r="J198" s="102" t="str">
        <f t="shared" si="16"/>
        <v xml:space="preserve"> </v>
      </c>
      <c r="K198" s="245"/>
      <c r="L198" s="245"/>
      <c r="M198" s="71">
        <f t="shared" si="18"/>
        <v>0</v>
      </c>
      <c r="N198" s="245"/>
      <c r="O198" s="133" t="str">
        <f t="shared" si="17"/>
        <v xml:space="preserve"> </v>
      </c>
      <c r="P198" s="245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78">
        <v>0</v>
      </c>
      <c r="G199" s="178"/>
      <c r="H199" s="17">
        <f t="shared" si="19"/>
        <v>0</v>
      </c>
      <c r="I199" s="245"/>
      <c r="J199" s="102" t="str">
        <f t="shared" si="16"/>
        <v xml:space="preserve"> </v>
      </c>
      <c r="K199" s="245"/>
      <c r="L199" s="245"/>
      <c r="M199" s="71">
        <f t="shared" si="18"/>
        <v>0</v>
      </c>
      <c r="N199" s="245"/>
      <c r="O199" s="133" t="str">
        <f t="shared" si="17"/>
        <v xml:space="preserve"> </v>
      </c>
      <c r="P199" s="245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78">
        <v>0</v>
      </c>
      <c r="G200" s="178"/>
      <c r="H200" s="17">
        <f t="shared" si="19"/>
        <v>0</v>
      </c>
      <c r="I200" s="245"/>
      <c r="J200" s="102" t="str">
        <f t="shared" ref="J200:J263" si="20">IF(H200=0," ",I200/H200)</f>
        <v xml:space="preserve"> </v>
      </c>
      <c r="K200" s="245"/>
      <c r="L200" s="245"/>
      <c r="M200" s="71">
        <f t="shared" si="18"/>
        <v>0</v>
      </c>
      <c r="N200" s="245"/>
      <c r="O200" s="133" t="str">
        <f t="shared" ref="O200:O263" si="21">IF(M200=0," ",N200/M200)</f>
        <v xml:space="preserve"> </v>
      </c>
      <c r="P200" s="245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78">
        <v>0</v>
      </c>
      <c r="G201" s="178"/>
      <c r="H201" s="17">
        <f t="shared" si="19"/>
        <v>0</v>
      </c>
      <c r="I201" s="245"/>
      <c r="J201" s="102" t="str">
        <f t="shared" si="20"/>
        <v xml:space="preserve"> </v>
      </c>
      <c r="K201" s="245"/>
      <c r="L201" s="245"/>
      <c r="M201" s="71">
        <f t="shared" ref="M201:M264" si="22">SUM(K201:L201)</f>
        <v>0</v>
      </c>
      <c r="N201" s="245"/>
      <c r="O201" s="133" t="str">
        <f t="shared" si="21"/>
        <v xml:space="preserve"> </v>
      </c>
      <c r="P201" s="245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78">
        <v>0</v>
      </c>
      <c r="G202" s="178"/>
      <c r="H202" s="17">
        <f t="shared" si="19"/>
        <v>0</v>
      </c>
      <c r="I202" s="245"/>
      <c r="J202" s="102" t="str">
        <f t="shared" si="20"/>
        <v xml:space="preserve"> </v>
      </c>
      <c r="K202" s="245"/>
      <c r="L202" s="245"/>
      <c r="M202" s="71">
        <f t="shared" si="22"/>
        <v>0</v>
      </c>
      <c r="N202" s="245"/>
      <c r="O202" s="133" t="str">
        <f t="shared" si="21"/>
        <v xml:space="preserve"> </v>
      </c>
      <c r="P202" s="245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78">
        <v>0</v>
      </c>
      <c r="G203" s="178"/>
      <c r="H203" s="17">
        <f t="shared" si="19"/>
        <v>0</v>
      </c>
      <c r="I203" s="245"/>
      <c r="J203" s="102" t="str">
        <f t="shared" si="20"/>
        <v xml:space="preserve"> </v>
      </c>
      <c r="K203" s="245"/>
      <c r="L203" s="245"/>
      <c r="M203" s="71">
        <f t="shared" si="22"/>
        <v>0</v>
      </c>
      <c r="N203" s="245"/>
      <c r="O203" s="133" t="str">
        <f t="shared" si="21"/>
        <v xml:space="preserve"> </v>
      </c>
      <c r="P203" s="245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78">
        <v>0</v>
      </c>
      <c r="G204" s="178"/>
      <c r="H204" s="17">
        <f t="shared" si="19"/>
        <v>0</v>
      </c>
      <c r="I204" s="245"/>
      <c r="J204" s="102" t="str">
        <f t="shared" si="20"/>
        <v xml:space="preserve"> </v>
      </c>
      <c r="K204" s="245"/>
      <c r="L204" s="245"/>
      <c r="M204" s="71">
        <f t="shared" si="22"/>
        <v>0</v>
      </c>
      <c r="N204" s="245"/>
      <c r="O204" s="133" t="str">
        <f t="shared" si="21"/>
        <v xml:space="preserve"> </v>
      </c>
      <c r="P204" s="245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78">
        <v>0</v>
      </c>
      <c r="G205" s="178"/>
      <c r="H205" s="17">
        <f t="shared" si="19"/>
        <v>0</v>
      </c>
      <c r="I205" s="245"/>
      <c r="J205" s="102" t="str">
        <f t="shared" si="20"/>
        <v xml:space="preserve"> </v>
      </c>
      <c r="K205" s="245"/>
      <c r="L205" s="245"/>
      <c r="M205" s="71">
        <f t="shared" si="22"/>
        <v>0</v>
      </c>
      <c r="N205" s="245"/>
      <c r="O205" s="133" t="str">
        <f t="shared" si="21"/>
        <v xml:space="preserve"> </v>
      </c>
      <c r="P205" s="245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78">
        <v>0</v>
      </c>
      <c r="G206" s="178"/>
      <c r="H206" s="17">
        <f t="shared" si="19"/>
        <v>0</v>
      </c>
      <c r="I206" s="245"/>
      <c r="J206" s="102" t="str">
        <f t="shared" si="20"/>
        <v xml:space="preserve"> </v>
      </c>
      <c r="K206" s="245"/>
      <c r="L206" s="245"/>
      <c r="M206" s="71">
        <f t="shared" si="22"/>
        <v>0</v>
      </c>
      <c r="N206" s="245"/>
      <c r="O206" s="133" t="str">
        <f t="shared" si="21"/>
        <v xml:space="preserve"> </v>
      </c>
      <c r="P206" s="245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78">
        <v>0</v>
      </c>
      <c r="G207" s="178"/>
      <c r="H207" s="17">
        <f t="shared" si="19"/>
        <v>0</v>
      </c>
      <c r="I207" s="245"/>
      <c r="J207" s="102" t="str">
        <f t="shared" si="20"/>
        <v xml:space="preserve"> </v>
      </c>
      <c r="K207" s="245"/>
      <c r="L207" s="245"/>
      <c r="M207" s="71">
        <f t="shared" si="22"/>
        <v>0</v>
      </c>
      <c r="N207" s="245"/>
      <c r="O207" s="133" t="str">
        <f t="shared" si="21"/>
        <v xml:space="preserve"> </v>
      </c>
      <c r="P207" s="245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78">
        <v>0</v>
      </c>
      <c r="G208" s="178"/>
      <c r="H208" s="17">
        <f t="shared" si="19"/>
        <v>0</v>
      </c>
      <c r="I208" s="245"/>
      <c r="J208" s="102" t="str">
        <f t="shared" si="20"/>
        <v xml:space="preserve"> </v>
      </c>
      <c r="K208" s="245"/>
      <c r="L208" s="245"/>
      <c r="M208" s="71">
        <f t="shared" si="22"/>
        <v>0</v>
      </c>
      <c r="N208" s="245"/>
      <c r="O208" s="133" t="str">
        <f t="shared" si="21"/>
        <v xml:space="preserve"> </v>
      </c>
      <c r="P208" s="245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78">
        <v>0</v>
      </c>
      <c r="G209" s="178"/>
      <c r="H209" s="17">
        <f t="shared" si="19"/>
        <v>0</v>
      </c>
      <c r="I209" s="245"/>
      <c r="J209" s="102" t="str">
        <f t="shared" si="20"/>
        <v xml:space="preserve"> </v>
      </c>
      <c r="K209" s="245"/>
      <c r="L209" s="245"/>
      <c r="M209" s="71">
        <f t="shared" si="22"/>
        <v>0</v>
      </c>
      <c r="N209" s="245"/>
      <c r="O209" s="133" t="str">
        <f t="shared" si="21"/>
        <v xml:space="preserve"> </v>
      </c>
      <c r="P209" s="245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78">
        <v>0</v>
      </c>
      <c r="G210" s="178"/>
      <c r="H210" s="17">
        <f t="shared" si="19"/>
        <v>0</v>
      </c>
      <c r="I210" s="245"/>
      <c r="J210" s="102" t="str">
        <f t="shared" si="20"/>
        <v xml:space="preserve"> </v>
      </c>
      <c r="K210" s="245"/>
      <c r="L210" s="245"/>
      <c r="M210" s="71">
        <f t="shared" si="22"/>
        <v>0</v>
      </c>
      <c r="N210" s="245"/>
      <c r="O210" s="133" t="str">
        <f t="shared" si="21"/>
        <v xml:space="preserve"> </v>
      </c>
      <c r="P210" s="245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78">
        <v>0</v>
      </c>
      <c r="G211" s="178"/>
      <c r="H211" s="17">
        <f t="shared" si="19"/>
        <v>0</v>
      </c>
      <c r="I211" s="245"/>
      <c r="J211" s="102" t="str">
        <f t="shared" si="20"/>
        <v xml:space="preserve"> </v>
      </c>
      <c r="K211" s="245"/>
      <c r="L211" s="245"/>
      <c r="M211" s="71">
        <f t="shared" si="22"/>
        <v>0</v>
      </c>
      <c r="N211" s="245"/>
      <c r="O211" s="133" t="str">
        <f t="shared" si="21"/>
        <v xml:space="preserve"> </v>
      </c>
      <c r="P211" s="245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78">
        <v>0</v>
      </c>
      <c r="G212" s="178"/>
      <c r="H212" s="17">
        <f t="shared" si="19"/>
        <v>0</v>
      </c>
      <c r="I212" s="245"/>
      <c r="J212" s="102" t="str">
        <f t="shared" si="20"/>
        <v xml:space="preserve"> </v>
      </c>
      <c r="K212" s="245"/>
      <c r="L212" s="245"/>
      <c r="M212" s="71">
        <f t="shared" si="22"/>
        <v>0</v>
      </c>
      <c r="N212" s="245"/>
      <c r="O212" s="133" t="str">
        <f t="shared" si="21"/>
        <v xml:space="preserve"> </v>
      </c>
      <c r="P212" s="245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78">
        <v>0</v>
      </c>
      <c r="G213" s="178"/>
      <c r="H213" s="17">
        <f t="shared" si="19"/>
        <v>0</v>
      </c>
      <c r="I213" s="245"/>
      <c r="J213" s="102" t="str">
        <f t="shared" si="20"/>
        <v xml:space="preserve"> </v>
      </c>
      <c r="K213" s="245"/>
      <c r="L213" s="245"/>
      <c r="M213" s="71">
        <f t="shared" si="22"/>
        <v>0</v>
      </c>
      <c r="N213" s="245"/>
      <c r="O213" s="133" t="str">
        <f t="shared" si="21"/>
        <v xml:space="preserve"> </v>
      </c>
      <c r="P213" s="245"/>
    </row>
    <row r="214" spans="1:16" ht="25.5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8">
        <f t="shared" ref="F214:I214" si="23">F185+F186+F189+F191+F198+F199+F200+F201+F205+F210</f>
        <v>50</v>
      </c>
      <c r="G214" s="18">
        <f t="shared" si="23"/>
        <v>0</v>
      </c>
      <c r="H214" s="18">
        <f t="shared" si="23"/>
        <v>50</v>
      </c>
      <c r="I214" s="72">
        <f t="shared" si="23"/>
        <v>11000</v>
      </c>
      <c r="J214" s="72" t="e">
        <f t="shared" ref="J214:N214" si="24">J185+J186+J189+J191+J198+J199+J200+J201+J205+J210</f>
        <v>#VALUE!</v>
      </c>
      <c r="K214" s="72">
        <f t="shared" si="24"/>
        <v>10000</v>
      </c>
      <c r="L214" s="72">
        <f t="shared" si="24"/>
        <v>9600</v>
      </c>
      <c r="M214" s="72">
        <f t="shared" si="24"/>
        <v>19600</v>
      </c>
      <c r="N214" s="72">
        <f t="shared" si="24"/>
        <v>19600</v>
      </c>
      <c r="O214" s="133">
        <f t="shared" si="21"/>
        <v>1</v>
      </c>
      <c r="P214" s="72">
        <f t="shared" ref="P214" si="25">P185+P186+P189+P191+P198+P199+P200+P201+P205+P210</f>
        <v>10000</v>
      </c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78">
        <v>0</v>
      </c>
      <c r="G215" s="178"/>
      <c r="H215" s="17">
        <f t="shared" ref="H215:H224" si="26">SUM(F215:G215)</f>
        <v>0</v>
      </c>
      <c r="I215" s="245"/>
      <c r="J215" s="102" t="str">
        <f t="shared" si="20"/>
        <v xml:space="preserve"> </v>
      </c>
      <c r="K215" s="245"/>
      <c r="L215" s="245"/>
      <c r="M215" s="71">
        <f t="shared" si="22"/>
        <v>0</v>
      </c>
      <c r="N215" s="245"/>
      <c r="O215" s="133" t="str">
        <f t="shared" si="21"/>
        <v xml:space="preserve"> </v>
      </c>
      <c r="P215" s="245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78">
        <v>0</v>
      </c>
      <c r="G216" s="178"/>
      <c r="H216" s="17">
        <f t="shared" si="26"/>
        <v>0</v>
      </c>
      <c r="I216" s="245"/>
      <c r="J216" s="102" t="str">
        <f t="shared" si="20"/>
        <v xml:space="preserve"> </v>
      </c>
      <c r="K216" s="245"/>
      <c r="L216" s="245"/>
      <c r="M216" s="71">
        <f t="shared" si="22"/>
        <v>0</v>
      </c>
      <c r="N216" s="245"/>
      <c r="O216" s="133" t="str">
        <f t="shared" si="21"/>
        <v xml:space="preserve"> </v>
      </c>
      <c r="P216" s="245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78">
        <v>0</v>
      </c>
      <c r="G217" s="178"/>
      <c r="H217" s="17">
        <f t="shared" si="26"/>
        <v>0</v>
      </c>
      <c r="I217" s="245"/>
      <c r="J217" s="102" t="str">
        <f t="shared" si="20"/>
        <v xml:space="preserve"> </v>
      </c>
      <c r="K217" s="245"/>
      <c r="L217" s="245"/>
      <c r="M217" s="71">
        <f t="shared" si="22"/>
        <v>0</v>
      </c>
      <c r="N217" s="245"/>
      <c r="O217" s="133" t="str">
        <f t="shared" si="21"/>
        <v xml:space="preserve"> </v>
      </c>
      <c r="P217" s="245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78">
        <v>0</v>
      </c>
      <c r="G218" s="178"/>
      <c r="H218" s="17">
        <f t="shared" si="26"/>
        <v>0</v>
      </c>
      <c r="I218" s="245"/>
      <c r="J218" s="102" t="str">
        <f t="shared" si="20"/>
        <v xml:space="preserve"> </v>
      </c>
      <c r="K218" s="245"/>
      <c r="L218" s="245"/>
      <c r="M218" s="71">
        <f t="shared" si="22"/>
        <v>0</v>
      </c>
      <c r="N218" s="245"/>
      <c r="O218" s="133" t="str">
        <f t="shared" si="21"/>
        <v xml:space="preserve"> </v>
      </c>
      <c r="P218" s="245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78">
        <v>0</v>
      </c>
      <c r="G219" s="178"/>
      <c r="H219" s="17">
        <f t="shared" si="26"/>
        <v>0</v>
      </c>
      <c r="I219" s="245"/>
      <c r="J219" s="102" t="str">
        <f t="shared" si="20"/>
        <v xml:space="preserve"> </v>
      </c>
      <c r="K219" s="245"/>
      <c r="L219" s="245"/>
      <c r="M219" s="71">
        <f t="shared" si="22"/>
        <v>0</v>
      </c>
      <c r="N219" s="245"/>
      <c r="O219" s="133" t="str">
        <f t="shared" si="21"/>
        <v xml:space="preserve"> </v>
      </c>
      <c r="P219" s="245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78">
        <v>0</v>
      </c>
      <c r="G220" s="178"/>
      <c r="H220" s="17">
        <f t="shared" si="26"/>
        <v>0</v>
      </c>
      <c r="I220" s="245"/>
      <c r="J220" s="102" t="str">
        <f t="shared" si="20"/>
        <v xml:space="preserve"> </v>
      </c>
      <c r="K220" s="245"/>
      <c r="L220" s="245"/>
      <c r="M220" s="71">
        <f t="shared" si="22"/>
        <v>0</v>
      </c>
      <c r="N220" s="245"/>
      <c r="O220" s="133" t="str">
        <f t="shared" si="21"/>
        <v xml:space="preserve"> </v>
      </c>
      <c r="P220" s="245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78">
        <v>0</v>
      </c>
      <c r="G221" s="178"/>
      <c r="H221" s="17">
        <f t="shared" si="26"/>
        <v>0</v>
      </c>
      <c r="I221" s="245"/>
      <c r="J221" s="102" t="str">
        <f t="shared" si="20"/>
        <v xml:space="preserve"> </v>
      </c>
      <c r="K221" s="245"/>
      <c r="L221" s="245"/>
      <c r="M221" s="71">
        <f t="shared" si="22"/>
        <v>0</v>
      </c>
      <c r="N221" s="245"/>
      <c r="O221" s="133" t="str">
        <f t="shared" si="21"/>
        <v xml:space="preserve"> </v>
      </c>
      <c r="P221" s="245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78">
        <v>0</v>
      </c>
      <c r="G222" s="178"/>
      <c r="H222" s="17">
        <f t="shared" si="26"/>
        <v>0</v>
      </c>
      <c r="I222" s="245"/>
      <c r="J222" s="102" t="str">
        <f t="shared" si="20"/>
        <v xml:space="preserve"> </v>
      </c>
      <c r="K222" s="245"/>
      <c r="L222" s="245"/>
      <c r="M222" s="71">
        <f t="shared" si="22"/>
        <v>0</v>
      </c>
      <c r="N222" s="245"/>
      <c r="O222" s="133" t="str">
        <f t="shared" si="21"/>
        <v xml:space="preserve"> </v>
      </c>
      <c r="P222" s="245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8">
        <f t="shared" ref="F223:G223" si="27">F215+F217+F219+F220+F222</f>
        <v>0</v>
      </c>
      <c r="G223" s="18">
        <f t="shared" si="27"/>
        <v>0</v>
      </c>
      <c r="H223" s="17">
        <f t="shared" si="26"/>
        <v>0</v>
      </c>
      <c r="I223" s="245"/>
      <c r="J223" s="72" t="e">
        <f t="shared" ref="J223:L223" si="28">J215+J217+J219+J220+J222</f>
        <v>#VALUE!</v>
      </c>
      <c r="K223" s="245"/>
      <c r="L223" s="72">
        <f t="shared" si="28"/>
        <v>0</v>
      </c>
      <c r="M223" s="71">
        <f t="shared" si="22"/>
        <v>0</v>
      </c>
      <c r="N223" s="245"/>
      <c r="O223" s="133" t="str">
        <f t="shared" si="21"/>
        <v xml:space="preserve"> </v>
      </c>
      <c r="P223" s="245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78">
        <v>0</v>
      </c>
      <c r="G224" s="178"/>
      <c r="H224" s="17">
        <f t="shared" si="26"/>
        <v>0</v>
      </c>
      <c r="I224" s="245"/>
      <c r="J224" s="102" t="str">
        <f t="shared" si="20"/>
        <v xml:space="preserve"> </v>
      </c>
      <c r="K224" s="245"/>
      <c r="L224" s="245"/>
      <c r="M224" s="71">
        <f t="shared" si="22"/>
        <v>0</v>
      </c>
      <c r="N224" s="245"/>
      <c r="O224" s="133" t="str">
        <f t="shared" si="21"/>
        <v xml:space="preserve"> </v>
      </c>
      <c r="P224" s="245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7">
        <f t="shared" ref="F225:H225" si="29">SUM(F226:F235)</f>
        <v>0</v>
      </c>
      <c r="G225" s="17">
        <f t="shared" si="29"/>
        <v>0</v>
      </c>
      <c r="H225" s="17">
        <f t="shared" si="29"/>
        <v>0</v>
      </c>
      <c r="I225" s="245"/>
      <c r="J225" s="71">
        <f t="shared" ref="J225:M225" si="30">SUM(J226:J235)</f>
        <v>0</v>
      </c>
      <c r="K225" s="245"/>
      <c r="L225" s="71">
        <f t="shared" si="30"/>
        <v>0</v>
      </c>
      <c r="M225" s="71">
        <f t="shared" si="30"/>
        <v>0</v>
      </c>
      <c r="N225" s="245"/>
      <c r="O225" s="133" t="str">
        <f t="shared" si="21"/>
        <v xml:space="preserve"> </v>
      </c>
      <c r="P225" s="245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78">
        <v>0</v>
      </c>
      <c r="G226" s="178"/>
      <c r="H226" s="17">
        <f t="shared" ref="H226:H271" si="31">SUM(F226:G226)</f>
        <v>0</v>
      </c>
      <c r="I226" s="245"/>
      <c r="J226" s="102" t="str">
        <f t="shared" si="20"/>
        <v xml:space="preserve"> </v>
      </c>
      <c r="K226" s="245"/>
      <c r="L226" s="245"/>
      <c r="M226" s="71">
        <f t="shared" si="22"/>
        <v>0</v>
      </c>
      <c r="N226" s="245"/>
      <c r="O226" s="133" t="str">
        <f t="shared" si="21"/>
        <v xml:space="preserve"> </v>
      </c>
      <c r="P226" s="245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78">
        <v>0</v>
      </c>
      <c r="G227" s="178"/>
      <c r="H227" s="17">
        <f t="shared" si="31"/>
        <v>0</v>
      </c>
      <c r="I227" s="245"/>
      <c r="J227" s="102" t="str">
        <f t="shared" si="20"/>
        <v xml:space="preserve"> </v>
      </c>
      <c r="K227" s="245"/>
      <c r="L227" s="245"/>
      <c r="M227" s="71">
        <f t="shared" si="22"/>
        <v>0</v>
      </c>
      <c r="N227" s="245"/>
      <c r="O227" s="133" t="str">
        <f t="shared" si="21"/>
        <v xml:space="preserve"> </v>
      </c>
      <c r="P227" s="245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78">
        <v>0</v>
      </c>
      <c r="G228" s="178"/>
      <c r="H228" s="17">
        <f t="shared" si="31"/>
        <v>0</v>
      </c>
      <c r="I228" s="245"/>
      <c r="J228" s="102" t="str">
        <f t="shared" si="20"/>
        <v xml:space="preserve"> </v>
      </c>
      <c r="K228" s="245"/>
      <c r="L228" s="245"/>
      <c r="M228" s="71">
        <f t="shared" si="22"/>
        <v>0</v>
      </c>
      <c r="N228" s="245"/>
      <c r="O228" s="133" t="str">
        <f t="shared" si="21"/>
        <v xml:space="preserve"> </v>
      </c>
      <c r="P228" s="245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78">
        <v>0</v>
      </c>
      <c r="G229" s="178"/>
      <c r="H229" s="17">
        <f t="shared" si="31"/>
        <v>0</v>
      </c>
      <c r="I229" s="245"/>
      <c r="J229" s="102" t="str">
        <f t="shared" si="20"/>
        <v xml:space="preserve"> </v>
      </c>
      <c r="K229" s="245"/>
      <c r="L229" s="245"/>
      <c r="M229" s="71">
        <f t="shared" si="22"/>
        <v>0</v>
      </c>
      <c r="N229" s="245"/>
      <c r="O229" s="133" t="str">
        <f t="shared" si="21"/>
        <v xml:space="preserve"> </v>
      </c>
      <c r="P229" s="245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78">
        <v>0</v>
      </c>
      <c r="G230" s="178"/>
      <c r="H230" s="17">
        <f t="shared" si="31"/>
        <v>0</v>
      </c>
      <c r="I230" s="245"/>
      <c r="J230" s="102" t="str">
        <f t="shared" si="20"/>
        <v xml:space="preserve"> </v>
      </c>
      <c r="K230" s="245"/>
      <c r="L230" s="245"/>
      <c r="M230" s="71">
        <f t="shared" si="22"/>
        <v>0</v>
      </c>
      <c r="N230" s="245"/>
      <c r="O230" s="133" t="str">
        <f t="shared" si="21"/>
        <v xml:space="preserve"> </v>
      </c>
      <c r="P230" s="245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78">
        <v>0</v>
      </c>
      <c r="G231" s="178"/>
      <c r="H231" s="17">
        <f t="shared" si="31"/>
        <v>0</v>
      </c>
      <c r="I231" s="245"/>
      <c r="J231" s="102" t="str">
        <f t="shared" si="20"/>
        <v xml:space="preserve"> </v>
      </c>
      <c r="K231" s="245"/>
      <c r="L231" s="245"/>
      <c r="M231" s="71">
        <f t="shared" si="22"/>
        <v>0</v>
      </c>
      <c r="N231" s="245"/>
      <c r="O231" s="133" t="str">
        <f t="shared" si="21"/>
        <v xml:space="preserve"> </v>
      </c>
      <c r="P231" s="245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78">
        <v>0</v>
      </c>
      <c r="G232" s="178"/>
      <c r="H232" s="17">
        <f t="shared" si="31"/>
        <v>0</v>
      </c>
      <c r="I232" s="245"/>
      <c r="J232" s="102" t="str">
        <f t="shared" si="20"/>
        <v xml:space="preserve"> </v>
      </c>
      <c r="K232" s="245"/>
      <c r="L232" s="245"/>
      <c r="M232" s="71">
        <f t="shared" si="22"/>
        <v>0</v>
      </c>
      <c r="N232" s="245"/>
      <c r="O232" s="133" t="str">
        <f t="shared" si="21"/>
        <v xml:space="preserve"> </v>
      </c>
      <c r="P232" s="245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78">
        <v>0</v>
      </c>
      <c r="G233" s="178"/>
      <c r="H233" s="17">
        <f t="shared" si="31"/>
        <v>0</v>
      </c>
      <c r="I233" s="245"/>
      <c r="J233" s="102" t="str">
        <f t="shared" si="20"/>
        <v xml:space="preserve"> </v>
      </c>
      <c r="K233" s="245"/>
      <c r="L233" s="245"/>
      <c r="M233" s="71">
        <f t="shared" si="22"/>
        <v>0</v>
      </c>
      <c r="N233" s="245"/>
      <c r="O233" s="133" t="str">
        <f t="shared" si="21"/>
        <v xml:space="preserve"> </v>
      </c>
      <c r="P233" s="245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78">
        <v>0</v>
      </c>
      <c r="G234" s="178"/>
      <c r="H234" s="17">
        <f t="shared" si="31"/>
        <v>0</v>
      </c>
      <c r="I234" s="245"/>
      <c r="J234" s="102" t="str">
        <f t="shared" si="20"/>
        <v xml:space="preserve"> </v>
      </c>
      <c r="K234" s="245"/>
      <c r="L234" s="245"/>
      <c r="M234" s="71">
        <f t="shared" si="22"/>
        <v>0</v>
      </c>
      <c r="N234" s="245"/>
      <c r="O234" s="133" t="str">
        <f t="shared" si="21"/>
        <v xml:space="preserve"> </v>
      </c>
      <c r="P234" s="245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78">
        <v>0</v>
      </c>
      <c r="G235" s="178"/>
      <c r="H235" s="17">
        <f t="shared" si="31"/>
        <v>0</v>
      </c>
      <c r="I235" s="245"/>
      <c r="J235" s="102" t="str">
        <f t="shared" si="20"/>
        <v xml:space="preserve"> </v>
      </c>
      <c r="K235" s="245"/>
      <c r="L235" s="245"/>
      <c r="M235" s="71">
        <f t="shared" si="22"/>
        <v>0</v>
      </c>
      <c r="N235" s="245"/>
      <c r="O235" s="133" t="str">
        <f t="shared" si="21"/>
        <v xml:space="preserve"> </v>
      </c>
      <c r="P235" s="245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78">
        <v>0</v>
      </c>
      <c r="G236" s="178"/>
      <c r="H236" s="17">
        <f t="shared" si="31"/>
        <v>0</v>
      </c>
      <c r="I236" s="245"/>
      <c r="J236" s="102" t="str">
        <f t="shared" si="20"/>
        <v xml:space="preserve"> </v>
      </c>
      <c r="K236" s="245"/>
      <c r="L236" s="245"/>
      <c r="M236" s="71">
        <f t="shared" si="22"/>
        <v>0</v>
      </c>
      <c r="N236" s="245"/>
      <c r="O236" s="133" t="str">
        <f t="shared" si="21"/>
        <v xml:space="preserve"> </v>
      </c>
      <c r="P236" s="245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78">
        <v>0</v>
      </c>
      <c r="G237" s="178"/>
      <c r="H237" s="17">
        <f t="shared" si="31"/>
        <v>0</v>
      </c>
      <c r="I237" s="245"/>
      <c r="J237" s="102" t="str">
        <f t="shared" si="20"/>
        <v xml:space="preserve"> </v>
      </c>
      <c r="K237" s="245"/>
      <c r="L237" s="245"/>
      <c r="M237" s="71">
        <f t="shared" si="22"/>
        <v>0</v>
      </c>
      <c r="N237" s="245"/>
      <c r="O237" s="133" t="str">
        <f t="shared" si="21"/>
        <v xml:space="preserve"> </v>
      </c>
      <c r="P237" s="245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78">
        <v>0</v>
      </c>
      <c r="G238" s="178"/>
      <c r="H238" s="17">
        <f t="shared" si="31"/>
        <v>0</v>
      </c>
      <c r="I238" s="245"/>
      <c r="J238" s="102" t="str">
        <f t="shared" si="20"/>
        <v xml:space="preserve"> </v>
      </c>
      <c r="K238" s="245"/>
      <c r="L238" s="245"/>
      <c r="M238" s="71">
        <f t="shared" si="22"/>
        <v>0</v>
      </c>
      <c r="N238" s="245"/>
      <c r="O238" s="133" t="str">
        <f t="shared" si="21"/>
        <v xml:space="preserve"> </v>
      </c>
      <c r="P238" s="245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78">
        <v>0</v>
      </c>
      <c r="G239" s="178"/>
      <c r="H239" s="17">
        <f t="shared" si="31"/>
        <v>0</v>
      </c>
      <c r="I239" s="245"/>
      <c r="J239" s="102" t="str">
        <f t="shared" si="20"/>
        <v xml:space="preserve"> </v>
      </c>
      <c r="K239" s="245"/>
      <c r="L239" s="245"/>
      <c r="M239" s="71">
        <f t="shared" si="22"/>
        <v>0</v>
      </c>
      <c r="N239" s="245"/>
      <c r="O239" s="133" t="str">
        <f t="shared" si="21"/>
        <v xml:space="preserve"> </v>
      </c>
      <c r="P239" s="245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78">
        <v>0</v>
      </c>
      <c r="G240" s="178"/>
      <c r="H240" s="17">
        <f t="shared" si="31"/>
        <v>0</v>
      </c>
      <c r="I240" s="245"/>
      <c r="J240" s="102" t="str">
        <f t="shared" si="20"/>
        <v xml:space="preserve"> </v>
      </c>
      <c r="K240" s="245"/>
      <c r="L240" s="245"/>
      <c r="M240" s="71">
        <f t="shared" si="22"/>
        <v>0</v>
      </c>
      <c r="N240" s="245"/>
      <c r="O240" s="133" t="str">
        <f t="shared" si="21"/>
        <v xml:space="preserve"> </v>
      </c>
      <c r="P240" s="245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78">
        <v>0</v>
      </c>
      <c r="G241" s="178"/>
      <c r="H241" s="17">
        <f t="shared" si="31"/>
        <v>0</v>
      </c>
      <c r="I241" s="245"/>
      <c r="J241" s="102" t="str">
        <f t="shared" si="20"/>
        <v xml:space="preserve"> </v>
      </c>
      <c r="K241" s="245"/>
      <c r="L241" s="245"/>
      <c r="M241" s="71">
        <f t="shared" si="22"/>
        <v>0</v>
      </c>
      <c r="N241" s="245"/>
      <c r="O241" s="133" t="str">
        <f t="shared" si="21"/>
        <v xml:space="preserve"> </v>
      </c>
      <c r="P241" s="245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78">
        <v>0</v>
      </c>
      <c r="G242" s="178"/>
      <c r="H242" s="17">
        <f t="shared" si="31"/>
        <v>0</v>
      </c>
      <c r="I242" s="245"/>
      <c r="J242" s="102" t="str">
        <f t="shared" si="20"/>
        <v xml:space="preserve"> </v>
      </c>
      <c r="K242" s="245"/>
      <c r="L242" s="245"/>
      <c r="M242" s="71">
        <f t="shared" si="22"/>
        <v>0</v>
      </c>
      <c r="N242" s="245"/>
      <c r="O242" s="133" t="str">
        <f t="shared" si="21"/>
        <v xml:space="preserve"> </v>
      </c>
      <c r="P242" s="245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78">
        <v>0</v>
      </c>
      <c r="G243" s="178"/>
      <c r="H243" s="17">
        <f t="shared" si="31"/>
        <v>0</v>
      </c>
      <c r="I243" s="245"/>
      <c r="J243" s="102" t="str">
        <f t="shared" si="20"/>
        <v xml:space="preserve"> </v>
      </c>
      <c r="K243" s="245"/>
      <c r="L243" s="245"/>
      <c r="M243" s="71">
        <f t="shared" si="22"/>
        <v>0</v>
      </c>
      <c r="N243" s="245"/>
      <c r="O243" s="133" t="str">
        <f t="shared" si="21"/>
        <v xml:space="preserve"> </v>
      </c>
      <c r="P243" s="245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78">
        <v>0</v>
      </c>
      <c r="G244" s="178"/>
      <c r="H244" s="17">
        <f t="shared" si="31"/>
        <v>0</v>
      </c>
      <c r="I244" s="245"/>
      <c r="J244" s="102" t="str">
        <f t="shared" si="20"/>
        <v xml:space="preserve"> </v>
      </c>
      <c r="K244" s="245"/>
      <c r="L244" s="245"/>
      <c r="M244" s="71">
        <f t="shared" si="22"/>
        <v>0</v>
      </c>
      <c r="N244" s="245"/>
      <c r="O244" s="133" t="str">
        <f t="shared" si="21"/>
        <v xml:space="preserve"> </v>
      </c>
      <c r="P244" s="245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78">
        <v>0</v>
      </c>
      <c r="G245" s="178"/>
      <c r="H245" s="17">
        <f t="shared" si="31"/>
        <v>0</v>
      </c>
      <c r="I245" s="245"/>
      <c r="J245" s="102" t="str">
        <f t="shared" si="20"/>
        <v xml:space="preserve"> </v>
      </c>
      <c r="K245" s="245"/>
      <c r="L245" s="245"/>
      <c r="M245" s="71">
        <f t="shared" si="22"/>
        <v>0</v>
      </c>
      <c r="N245" s="245"/>
      <c r="O245" s="133" t="str">
        <f t="shared" si="21"/>
        <v xml:space="preserve"> </v>
      </c>
      <c r="P245" s="245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78">
        <v>0</v>
      </c>
      <c r="G246" s="178"/>
      <c r="H246" s="17">
        <f t="shared" si="31"/>
        <v>0</v>
      </c>
      <c r="I246" s="245"/>
      <c r="J246" s="102" t="str">
        <f t="shared" si="20"/>
        <v xml:space="preserve"> </v>
      </c>
      <c r="K246" s="245"/>
      <c r="L246" s="245"/>
      <c r="M246" s="71">
        <f t="shared" si="22"/>
        <v>0</v>
      </c>
      <c r="N246" s="245"/>
      <c r="O246" s="133" t="str">
        <f t="shared" si="21"/>
        <v xml:space="preserve"> </v>
      </c>
      <c r="P246" s="245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78">
        <v>0</v>
      </c>
      <c r="G247" s="178"/>
      <c r="H247" s="17">
        <f t="shared" si="31"/>
        <v>0</v>
      </c>
      <c r="I247" s="245"/>
      <c r="J247" s="102" t="str">
        <f t="shared" si="20"/>
        <v xml:space="preserve"> </v>
      </c>
      <c r="K247" s="245"/>
      <c r="L247" s="245"/>
      <c r="M247" s="71">
        <f t="shared" si="22"/>
        <v>0</v>
      </c>
      <c r="N247" s="245"/>
      <c r="O247" s="133" t="str">
        <f t="shared" si="21"/>
        <v xml:space="preserve"> </v>
      </c>
      <c r="P247" s="245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78">
        <v>0</v>
      </c>
      <c r="G248" s="178"/>
      <c r="H248" s="17">
        <f t="shared" si="31"/>
        <v>0</v>
      </c>
      <c r="I248" s="245"/>
      <c r="J248" s="102" t="str">
        <f t="shared" si="20"/>
        <v xml:space="preserve"> </v>
      </c>
      <c r="K248" s="245"/>
      <c r="L248" s="245"/>
      <c r="M248" s="71">
        <f t="shared" si="22"/>
        <v>0</v>
      </c>
      <c r="N248" s="245"/>
      <c r="O248" s="133" t="str">
        <f t="shared" si="21"/>
        <v xml:space="preserve"> </v>
      </c>
      <c r="P248" s="245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78">
        <v>0</v>
      </c>
      <c r="G249" s="178"/>
      <c r="H249" s="17">
        <f t="shared" si="31"/>
        <v>0</v>
      </c>
      <c r="I249" s="245"/>
      <c r="J249" s="102" t="str">
        <f t="shared" si="20"/>
        <v xml:space="preserve"> </v>
      </c>
      <c r="K249" s="245"/>
      <c r="L249" s="245"/>
      <c r="M249" s="71">
        <f t="shared" si="22"/>
        <v>0</v>
      </c>
      <c r="N249" s="245"/>
      <c r="O249" s="133" t="str">
        <f t="shared" si="21"/>
        <v xml:space="preserve"> </v>
      </c>
      <c r="P249" s="245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78">
        <v>0</v>
      </c>
      <c r="G250" s="178"/>
      <c r="H250" s="17">
        <f t="shared" si="31"/>
        <v>0</v>
      </c>
      <c r="I250" s="245"/>
      <c r="J250" s="102" t="str">
        <f t="shared" si="20"/>
        <v xml:space="preserve"> </v>
      </c>
      <c r="K250" s="245"/>
      <c r="L250" s="245"/>
      <c r="M250" s="71">
        <f t="shared" si="22"/>
        <v>0</v>
      </c>
      <c r="N250" s="245"/>
      <c r="O250" s="133" t="str">
        <f t="shared" si="21"/>
        <v xml:space="preserve"> </v>
      </c>
      <c r="P250" s="245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78">
        <v>0</v>
      </c>
      <c r="G251" s="178"/>
      <c r="H251" s="17">
        <f t="shared" si="31"/>
        <v>0</v>
      </c>
      <c r="I251" s="245"/>
      <c r="J251" s="102" t="str">
        <f t="shared" si="20"/>
        <v xml:space="preserve"> </v>
      </c>
      <c r="K251" s="245"/>
      <c r="L251" s="245"/>
      <c r="M251" s="71">
        <f t="shared" si="22"/>
        <v>0</v>
      </c>
      <c r="N251" s="245"/>
      <c r="O251" s="133" t="str">
        <f t="shared" si="21"/>
        <v xml:space="preserve"> </v>
      </c>
      <c r="P251" s="245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78">
        <v>0</v>
      </c>
      <c r="G252" s="178"/>
      <c r="H252" s="17">
        <f t="shared" si="31"/>
        <v>0</v>
      </c>
      <c r="I252" s="245"/>
      <c r="J252" s="102" t="str">
        <f t="shared" si="20"/>
        <v xml:space="preserve"> </v>
      </c>
      <c r="K252" s="245"/>
      <c r="L252" s="245"/>
      <c r="M252" s="71">
        <f t="shared" si="22"/>
        <v>0</v>
      </c>
      <c r="N252" s="245"/>
      <c r="O252" s="133" t="str">
        <f t="shared" si="21"/>
        <v xml:space="preserve"> </v>
      </c>
      <c r="P252" s="245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78">
        <v>0</v>
      </c>
      <c r="G253" s="178"/>
      <c r="H253" s="17">
        <f t="shared" si="31"/>
        <v>0</v>
      </c>
      <c r="I253" s="245"/>
      <c r="J253" s="102" t="str">
        <f t="shared" si="20"/>
        <v xml:space="preserve"> </v>
      </c>
      <c r="K253" s="245"/>
      <c r="L253" s="245"/>
      <c r="M253" s="71">
        <f t="shared" si="22"/>
        <v>0</v>
      </c>
      <c r="N253" s="245"/>
      <c r="O253" s="133" t="str">
        <f t="shared" si="21"/>
        <v xml:space="preserve"> </v>
      </c>
      <c r="P253" s="245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78">
        <v>0</v>
      </c>
      <c r="G254" s="178"/>
      <c r="H254" s="17">
        <f t="shared" si="31"/>
        <v>0</v>
      </c>
      <c r="I254" s="245"/>
      <c r="J254" s="102" t="str">
        <f t="shared" si="20"/>
        <v xml:space="preserve"> </v>
      </c>
      <c r="K254" s="245"/>
      <c r="L254" s="245"/>
      <c r="M254" s="71">
        <f t="shared" si="22"/>
        <v>0</v>
      </c>
      <c r="N254" s="245"/>
      <c r="O254" s="133" t="str">
        <f t="shared" si="21"/>
        <v xml:space="preserve"> </v>
      </c>
      <c r="P254" s="245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78">
        <v>0</v>
      </c>
      <c r="G255" s="178"/>
      <c r="H255" s="17">
        <f t="shared" si="31"/>
        <v>0</v>
      </c>
      <c r="I255" s="245"/>
      <c r="J255" s="102" t="str">
        <f t="shared" si="20"/>
        <v xml:space="preserve"> </v>
      </c>
      <c r="K255" s="245"/>
      <c r="L255" s="245"/>
      <c r="M255" s="71">
        <f t="shared" si="22"/>
        <v>0</v>
      </c>
      <c r="N255" s="245"/>
      <c r="O255" s="133" t="str">
        <f t="shared" si="21"/>
        <v xml:space="preserve"> </v>
      </c>
      <c r="P255" s="245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78">
        <v>0</v>
      </c>
      <c r="G256" s="178"/>
      <c r="H256" s="17">
        <f t="shared" si="31"/>
        <v>0</v>
      </c>
      <c r="I256" s="245"/>
      <c r="J256" s="102" t="str">
        <f t="shared" si="20"/>
        <v xml:space="preserve"> </v>
      </c>
      <c r="K256" s="245"/>
      <c r="L256" s="245"/>
      <c r="M256" s="71">
        <f t="shared" si="22"/>
        <v>0</v>
      </c>
      <c r="N256" s="245"/>
      <c r="O256" s="133" t="str">
        <f t="shared" si="21"/>
        <v xml:space="preserve"> </v>
      </c>
      <c r="P256" s="245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78">
        <v>0</v>
      </c>
      <c r="G257" s="178"/>
      <c r="H257" s="17">
        <f t="shared" si="31"/>
        <v>0</v>
      </c>
      <c r="I257" s="245"/>
      <c r="J257" s="102" t="str">
        <f t="shared" si="20"/>
        <v xml:space="preserve"> </v>
      </c>
      <c r="K257" s="245"/>
      <c r="L257" s="245"/>
      <c r="M257" s="71">
        <f t="shared" si="22"/>
        <v>0</v>
      </c>
      <c r="N257" s="245"/>
      <c r="O257" s="133" t="str">
        <f t="shared" si="21"/>
        <v xml:space="preserve"> </v>
      </c>
      <c r="P257" s="245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78">
        <v>0</v>
      </c>
      <c r="G258" s="178"/>
      <c r="H258" s="17">
        <f t="shared" si="31"/>
        <v>0</v>
      </c>
      <c r="I258" s="245"/>
      <c r="J258" s="102" t="str">
        <f t="shared" si="20"/>
        <v xml:space="preserve"> </v>
      </c>
      <c r="K258" s="245"/>
      <c r="L258" s="245"/>
      <c r="M258" s="71">
        <f t="shared" si="22"/>
        <v>0</v>
      </c>
      <c r="N258" s="245"/>
      <c r="O258" s="133" t="str">
        <f t="shared" si="21"/>
        <v xml:space="preserve"> </v>
      </c>
      <c r="P258" s="245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78">
        <v>0</v>
      </c>
      <c r="G259" s="178"/>
      <c r="H259" s="17">
        <f t="shared" si="31"/>
        <v>0</v>
      </c>
      <c r="I259" s="245"/>
      <c r="J259" s="102" t="str">
        <f t="shared" si="20"/>
        <v xml:space="preserve"> </v>
      </c>
      <c r="K259" s="245"/>
      <c r="L259" s="245"/>
      <c r="M259" s="71">
        <f t="shared" si="22"/>
        <v>0</v>
      </c>
      <c r="N259" s="245"/>
      <c r="O259" s="133" t="str">
        <f t="shared" si="21"/>
        <v xml:space="preserve"> </v>
      </c>
      <c r="P259" s="245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78">
        <v>0</v>
      </c>
      <c r="G260" s="178"/>
      <c r="H260" s="17">
        <f t="shared" si="31"/>
        <v>0</v>
      </c>
      <c r="I260" s="245"/>
      <c r="J260" s="102" t="str">
        <f t="shared" si="20"/>
        <v xml:space="preserve"> </v>
      </c>
      <c r="K260" s="245"/>
      <c r="L260" s="245"/>
      <c r="M260" s="71">
        <f t="shared" si="22"/>
        <v>0</v>
      </c>
      <c r="N260" s="245"/>
      <c r="O260" s="133" t="str">
        <f t="shared" si="21"/>
        <v xml:space="preserve"> </v>
      </c>
      <c r="P260" s="245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78">
        <v>0</v>
      </c>
      <c r="G261" s="178"/>
      <c r="H261" s="17">
        <f t="shared" si="31"/>
        <v>0</v>
      </c>
      <c r="I261" s="245"/>
      <c r="J261" s="102" t="str">
        <f t="shared" si="20"/>
        <v xml:space="preserve"> </v>
      </c>
      <c r="K261" s="245"/>
      <c r="L261" s="245"/>
      <c r="M261" s="71">
        <f t="shared" si="22"/>
        <v>0</v>
      </c>
      <c r="N261" s="245"/>
      <c r="O261" s="133" t="str">
        <f t="shared" si="21"/>
        <v xml:space="preserve"> </v>
      </c>
      <c r="P261" s="245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78">
        <v>0</v>
      </c>
      <c r="G262" s="178"/>
      <c r="H262" s="17">
        <f t="shared" si="31"/>
        <v>0</v>
      </c>
      <c r="I262" s="245"/>
      <c r="J262" s="102" t="str">
        <f t="shared" si="20"/>
        <v xml:space="preserve"> </v>
      </c>
      <c r="K262" s="245"/>
      <c r="L262" s="245"/>
      <c r="M262" s="71">
        <f t="shared" si="22"/>
        <v>0</v>
      </c>
      <c r="N262" s="245"/>
      <c r="O262" s="133" t="str">
        <f t="shared" si="21"/>
        <v xml:space="preserve"> </v>
      </c>
      <c r="P262" s="245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78">
        <v>0</v>
      </c>
      <c r="G263" s="178"/>
      <c r="H263" s="17">
        <f t="shared" si="31"/>
        <v>0</v>
      </c>
      <c r="I263" s="245"/>
      <c r="J263" s="102" t="str">
        <f t="shared" si="20"/>
        <v xml:space="preserve"> </v>
      </c>
      <c r="K263" s="245"/>
      <c r="L263" s="245"/>
      <c r="M263" s="71">
        <f t="shared" si="22"/>
        <v>0</v>
      </c>
      <c r="N263" s="245"/>
      <c r="O263" s="133" t="str">
        <f t="shared" si="21"/>
        <v xml:space="preserve"> </v>
      </c>
      <c r="P263" s="245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78">
        <v>0</v>
      </c>
      <c r="G264" s="178"/>
      <c r="H264" s="17">
        <f t="shared" si="31"/>
        <v>0</v>
      </c>
      <c r="I264" s="245"/>
      <c r="J264" s="102" t="str">
        <f t="shared" ref="J264:J271" si="32">IF(H264=0," ",I264/H264)</f>
        <v xml:space="preserve"> </v>
      </c>
      <c r="K264" s="245"/>
      <c r="L264" s="245"/>
      <c r="M264" s="71">
        <f t="shared" si="22"/>
        <v>0</v>
      </c>
      <c r="N264" s="245"/>
      <c r="O264" s="133" t="str">
        <f t="shared" ref="O264:O275" si="33">IF(M264=0," ",N264/M264)</f>
        <v xml:space="preserve"> </v>
      </c>
      <c r="P264" s="245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78">
        <v>0</v>
      </c>
      <c r="G265" s="178"/>
      <c r="H265" s="17">
        <f t="shared" si="31"/>
        <v>0</v>
      </c>
      <c r="I265" s="245"/>
      <c r="J265" s="102" t="str">
        <f t="shared" si="32"/>
        <v xml:space="preserve"> </v>
      </c>
      <c r="K265" s="245"/>
      <c r="L265" s="245"/>
      <c r="M265" s="71">
        <f t="shared" ref="M265:M274" si="34">SUM(K265:L265)</f>
        <v>0</v>
      </c>
      <c r="N265" s="245"/>
      <c r="O265" s="133" t="str">
        <f t="shared" si="33"/>
        <v xml:space="preserve"> </v>
      </c>
      <c r="P265" s="245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78">
        <v>0</v>
      </c>
      <c r="G266" s="178"/>
      <c r="H266" s="17">
        <f t="shared" si="31"/>
        <v>0</v>
      </c>
      <c r="I266" s="245"/>
      <c r="J266" s="102" t="str">
        <f t="shared" si="32"/>
        <v xml:space="preserve"> </v>
      </c>
      <c r="K266" s="245"/>
      <c r="L266" s="245"/>
      <c r="M266" s="71">
        <f t="shared" si="34"/>
        <v>0</v>
      </c>
      <c r="N266" s="245"/>
      <c r="O266" s="133" t="str">
        <f t="shared" si="33"/>
        <v xml:space="preserve"> </v>
      </c>
      <c r="P266" s="245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78">
        <v>0</v>
      </c>
      <c r="G267" s="178"/>
      <c r="H267" s="17">
        <f t="shared" si="31"/>
        <v>0</v>
      </c>
      <c r="I267" s="245"/>
      <c r="J267" s="102" t="str">
        <f t="shared" si="32"/>
        <v xml:space="preserve"> </v>
      </c>
      <c r="K267" s="245"/>
      <c r="L267" s="245"/>
      <c r="M267" s="71">
        <f t="shared" si="34"/>
        <v>0</v>
      </c>
      <c r="N267" s="245"/>
      <c r="O267" s="133" t="str">
        <f t="shared" si="33"/>
        <v xml:space="preserve"> </v>
      </c>
      <c r="P267" s="245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78">
        <v>0</v>
      </c>
      <c r="G268" s="178"/>
      <c r="H268" s="17">
        <f t="shared" si="31"/>
        <v>0</v>
      </c>
      <c r="I268" s="245"/>
      <c r="J268" s="102" t="str">
        <f t="shared" si="32"/>
        <v xml:space="preserve"> </v>
      </c>
      <c r="K268" s="245"/>
      <c r="L268" s="245"/>
      <c r="M268" s="71">
        <f t="shared" si="34"/>
        <v>0</v>
      </c>
      <c r="N268" s="245"/>
      <c r="O268" s="133" t="str">
        <f t="shared" si="33"/>
        <v xml:space="preserve"> </v>
      </c>
      <c r="P268" s="245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78">
        <v>0</v>
      </c>
      <c r="G269" s="178"/>
      <c r="H269" s="17">
        <f t="shared" si="31"/>
        <v>0</v>
      </c>
      <c r="I269" s="245"/>
      <c r="J269" s="102" t="str">
        <f t="shared" si="32"/>
        <v xml:space="preserve"> </v>
      </c>
      <c r="K269" s="245"/>
      <c r="L269" s="245"/>
      <c r="M269" s="71">
        <f t="shared" si="34"/>
        <v>0</v>
      </c>
      <c r="N269" s="245"/>
      <c r="O269" s="133" t="str">
        <f t="shared" si="33"/>
        <v xml:space="preserve"> </v>
      </c>
      <c r="P269" s="245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78">
        <v>0</v>
      </c>
      <c r="G270" s="178"/>
      <c r="H270" s="17">
        <f t="shared" si="31"/>
        <v>0</v>
      </c>
      <c r="I270" s="245"/>
      <c r="J270" s="102" t="str">
        <f t="shared" si="32"/>
        <v xml:space="preserve"> </v>
      </c>
      <c r="K270" s="245"/>
      <c r="L270" s="245"/>
      <c r="M270" s="71">
        <f t="shared" si="34"/>
        <v>0</v>
      </c>
      <c r="N270" s="245"/>
      <c r="O270" s="133" t="str">
        <f t="shared" si="33"/>
        <v xml:space="preserve"> </v>
      </c>
      <c r="P270" s="245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78">
        <v>0</v>
      </c>
      <c r="G271" s="178"/>
      <c r="H271" s="17">
        <f t="shared" si="31"/>
        <v>0</v>
      </c>
      <c r="I271" s="245"/>
      <c r="J271" s="102" t="str">
        <f t="shared" si="32"/>
        <v xml:space="preserve"> </v>
      </c>
      <c r="K271" s="245"/>
      <c r="L271" s="245"/>
      <c r="M271" s="71">
        <f t="shared" si="34"/>
        <v>0</v>
      </c>
      <c r="N271" s="245"/>
      <c r="O271" s="133" t="str">
        <f t="shared" si="33"/>
        <v xml:space="preserve"> </v>
      </c>
      <c r="P271" s="245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8">
        <v>150</v>
      </c>
      <c r="G272" s="18">
        <f t="shared" ref="G272:K272" si="35">G50+G86+G184+G214+G223+G247+G271</f>
        <v>0</v>
      </c>
      <c r="H272" s="18">
        <f t="shared" si="35"/>
        <v>250</v>
      </c>
      <c r="I272" s="72">
        <f t="shared" si="35"/>
        <v>575489</v>
      </c>
      <c r="J272" s="72" t="e">
        <f t="shared" si="35"/>
        <v>#VALUE!</v>
      </c>
      <c r="K272" s="72">
        <f t="shared" si="35"/>
        <v>574489</v>
      </c>
      <c r="L272" s="72">
        <f t="shared" ref="L272:N272" si="36">L50+L86+L184+L214+L223+L247+L271</f>
        <v>9600</v>
      </c>
      <c r="M272" s="71">
        <f t="shared" si="34"/>
        <v>584089</v>
      </c>
      <c r="N272" s="72">
        <f t="shared" si="36"/>
        <v>448612</v>
      </c>
      <c r="O272" s="133">
        <f t="shared" si="33"/>
        <v>0.76805418352340138</v>
      </c>
      <c r="P272" s="72">
        <f t="shared" ref="P272" si="37">P50+P86+P184+P214+P223+P247+P271</f>
        <v>574489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8"/>
      <c r="G273" s="208"/>
      <c r="H273" s="208"/>
      <c r="I273" s="72"/>
      <c r="J273" s="72"/>
      <c r="K273" s="72">
        <v>67328</v>
      </c>
      <c r="L273" s="72">
        <v>-67328</v>
      </c>
      <c r="M273" s="71">
        <f t="shared" si="34"/>
        <v>0</v>
      </c>
      <c r="N273" s="72">
        <v>0</v>
      </c>
      <c r="O273" s="133" t="str">
        <f t="shared" si="33"/>
        <v xml:space="preserve"> </v>
      </c>
      <c r="P273" s="72">
        <v>67328</v>
      </c>
    </row>
    <row r="274" spans="1:16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08"/>
      <c r="G274" s="208"/>
      <c r="H274" s="208"/>
      <c r="I274" s="72">
        <f t="shared" ref="I274" si="38">SUM(I273)</f>
        <v>0</v>
      </c>
      <c r="J274" s="72">
        <f t="shared" ref="J274:N274" si="39">SUM(J273)</f>
        <v>0</v>
      </c>
      <c r="K274" s="72">
        <f t="shared" si="39"/>
        <v>67328</v>
      </c>
      <c r="L274" s="72">
        <f t="shared" si="39"/>
        <v>-67328</v>
      </c>
      <c r="M274" s="71">
        <f t="shared" si="34"/>
        <v>0</v>
      </c>
      <c r="N274" s="72">
        <f t="shared" si="39"/>
        <v>0</v>
      </c>
      <c r="O274" s="133" t="str">
        <f t="shared" si="33"/>
        <v xml:space="preserve"> </v>
      </c>
      <c r="P274" s="72">
        <f t="shared" ref="P274" si="40">SUM(P273)</f>
        <v>67328</v>
      </c>
    </row>
    <row r="275" spans="1:16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08"/>
      <c r="G275" s="208"/>
      <c r="H275" s="208"/>
      <c r="I275" s="72">
        <f t="shared" ref="I275" si="41">I272+I274</f>
        <v>575489</v>
      </c>
      <c r="J275" s="72" t="e">
        <f t="shared" ref="J275:N275" si="42">J272+J274</f>
        <v>#VALUE!</v>
      </c>
      <c r="K275" s="72">
        <f t="shared" si="42"/>
        <v>641817</v>
      </c>
      <c r="L275" s="72">
        <f t="shared" si="42"/>
        <v>-57728</v>
      </c>
      <c r="M275" s="72">
        <f t="shared" si="42"/>
        <v>584089</v>
      </c>
      <c r="N275" s="72">
        <f t="shared" si="42"/>
        <v>448612</v>
      </c>
      <c r="O275" s="133">
        <f t="shared" si="33"/>
        <v>0.76805418352340138</v>
      </c>
      <c r="P275" s="72">
        <f t="shared" ref="P275" si="43">P272+P274</f>
        <v>641817</v>
      </c>
    </row>
    <row r="276" spans="1:16" x14ac:dyDescent="0.2">
      <c r="A276" s="202"/>
      <c r="B276" s="202"/>
      <c r="C276" s="52"/>
      <c r="D276" s="207"/>
      <c r="E276" s="203"/>
      <c r="F276" s="208"/>
      <c r="G276" s="208"/>
      <c r="H276" s="208"/>
      <c r="I276" s="208"/>
      <c r="J276" s="208"/>
      <c r="K276" s="208"/>
      <c r="L276" s="208"/>
      <c r="M276" s="208"/>
      <c r="N276" s="208"/>
      <c r="O276" s="206"/>
      <c r="P276" s="208"/>
    </row>
    <row r="278" spans="1:16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6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6" x14ac:dyDescent="0.2">
      <c r="A280" s="386" t="s">
        <v>3</v>
      </c>
      <c r="B280" s="386"/>
      <c r="C280" s="226" t="s">
        <v>4</v>
      </c>
      <c r="D280" s="226" t="s">
        <v>5</v>
      </c>
      <c r="E280" s="228"/>
      <c r="F280" s="223" t="s">
        <v>857</v>
      </c>
      <c r="G280" s="223" t="s">
        <v>858</v>
      </c>
      <c r="H280" s="223" t="s">
        <v>865</v>
      </c>
      <c r="I280" s="373" t="s">
        <v>866</v>
      </c>
      <c r="J280" s="223" t="s">
        <v>858</v>
      </c>
      <c r="K280" s="373" t="s">
        <v>866</v>
      </c>
      <c r="L280" s="223" t="s">
        <v>858</v>
      </c>
      <c r="M280" s="223" t="s">
        <v>865</v>
      </c>
      <c r="N280" s="233" t="s">
        <v>866</v>
      </c>
      <c r="O280" s="232" t="s">
        <v>867</v>
      </c>
      <c r="P280" s="328" t="s">
        <v>866</v>
      </c>
    </row>
    <row r="281" spans="1:16" ht="15" hidden="1" customHeight="1" x14ac:dyDescent="0.2">
      <c r="A281" s="383" t="s">
        <v>6</v>
      </c>
      <c r="B281" s="383"/>
      <c r="C281" s="3" t="s">
        <v>516</v>
      </c>
      <c r="D281" s="22" t="s">
        <v>517</v>
      </c>
      <c r="E281" s="23"/>
      <c r="O281" s="177"/>
    </row>
    <row r="282" spans="1:16" ht="15" hidden="1" customHeight="1" x14ac:dyDescent="0.2">
      <c r="A282" s="383" t="s">
        <v>9</v>
      </c>
      <c r="B282" s="383"/>
      <c r="C282" s="3" t="s">
        <v>518</v>
      </c>
      <c r="D282" s="22" t="s">
        <v>519</v>
      </c>
      <c r="E282" s="23"/>
      <c r="O282" s="177"/>
    </row>
    <row r="283" spans="1:16" ht="15" hidden="1" customHeight="1" x14ac:dyDescent="0.2">
      <c r="A283" s="383" t="s">
        <v>12</v>
      </c>
      <c r="B283" s="383"/>
      <c r="C283" s="3" t="s">
        <v>520</v>
      </c>
      <c r="D283" s="22" t="s">
        <v>521</v>
      </c>
      <c r="E283" s="23"/>
      <c r="O283" s="177"/>
    </row>
    <row r="284" spans="1:16" ht="15" hidden="1" customHeight="1" x14ac:dyDescent="0.2">
      <c r="A284" s="383" t="s">
        <v>15</v>
      </c>
      <c r="B284" s="383"/>
      <c r="C284" s="3" t="s">
        <v>522</v>
      </c>
      <c r="D284" s="22" t="s">
        <v>523</v>
      </c>
      <c r="E284" s="23"/>
      <c r="O284" s="177"/>
    </row>
    <row r="285" spans="1:16" ht="15" hidden="1" customHeight="1" x14ac:dyDescent="0.2">
      <c r="A285" s="383" t="s">
        <v>18</v>
      </c>
      <c r="B285" s="383"/>
      <c r="C285" s="3" t="s">
        <v>524</v>
      </c>
      <c r="D285" s="22" t="s">
        <v>525</v>
      </c>
      <c r="E285" s="23"/>
      <c r="O285" s="177"/>
    </row>
    <row r="286" spans="1:16" ht="15" hidden="1" customHeight="1" x14ac:dyDescent="0.2">
      <c r="A286" s="383" t="s">
        <v>21</v>
      </c>
      <c r="B286" s="383"/>
      <c r="C286" s="3" t="s">
        <v>526</v>
      </c>
      <c r="D286" s="22" t="s">
        <v>527</v>
      </c>
      <c r="E286" s="23"/>
      <c r="O286" s="177"/>
    </row>
    <row r="287" spans="1:16" ht="15" hidden="1" customHeight="1" x14ac:dyDescent="0.2">
      <c r="A287" s="383" t="s">
        <v>24</v>
      </c>
      <c r="B287" s="383"/>
      <c r="C287" s="3" t="s">
        <v>528</v>
      </c>
      <c r="D287" s="22" t="s">
        <v>529</v>
      </c>
      <c r="E287" s="23"/>
      <c r="O287" s="177"/>
    </row>
    <row r="288" spans="1:16" ht="15" hidden="1" customHeight="1" x14ac:dyDescent="0.2">
      <c r="A288" s="383" t="s">
        <v>27</v>
      </c>
      <c r="B288" s="383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83" t="s">
        <v>30</v>
      </c>
      <c r="B289" s="383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83" t="s">
        <v>33</v>
      </c>
      <c r="B290" s="383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83" t="s">
        <v>36</v>
      </c>
      <c r="B291" s="383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83" t="s">
        <v>38</v>
      </c>
      <c r="B292" s="383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83" t="s">
        <v>40</v>
      </c>
      <c r="B293" s="383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83" t="s">
        <v>42</v>
      </c>
      <c r="B294" s="383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O295" s="177"/>
    </row>
    <row r="296" spans="1:15" ht="15" hidden="1" customHeight="1" x14ac:dyDescent="0.2">
      <c r="A296" s="383" t="s">
        <v>46</v>
      </c>
      <c r="B296" s="383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83" t="s">
        <v>48</v>
      </c>
      <c r="B297" s="383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83" t="s">
        <v>50</v>
      </c>
      <c r="B298" s="383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O299" s="177"/>
    </row>
    <row r="300" spans="1:15" ht="15" hidden="1" customHeight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O300" s="177"/>
    </row>
    <row r="301" spans="1:15" ht="25.5" hidden="1" customHeight="1" x14ac:dyDescent="0.2">
      <c r="A301" s="384">
        <v>21</v>
      </c>
      <c r="B301" s="384"/>
      <c r="C301" s="4" t="s">
        <v>555</v>
      </c>
      <c r="D301" s="19" t="s">
        <v>556</v>
      </c>
      <c r="E301" s="26"/>
      <c r="O301" s="177"/>
    </row>
    <row r="302" spans="1:15" ht="15" hidden="1" customHeight="1" x14ac:dyDescent="0.2">
      <c r="A302" s="383">
        <v>22</v>
      </c>
      <c r="B302" s="383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83">
        <v>23</v>
      </c>
      <c r="B303" s="383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83">
        <v>24</v>
      </c>
      <c r="B304" s="383"/>
      <c r="C304" s="24" t="s">
        <v>172</v>
      </c>
      <c r="D304" s="22" t="s">
        <v>556</v>
      </c>
      <c r="E304" s="25"/>
      <c r="O304" s="177"/>
    </row>
    <row r="305" spans="1:16" ht="15" hidden="1" customHeight="1" x14ac:dyDescent="0.2">
      <c r="A305" s="383">
        <v>25</v>
      </c>
      <c r="B305" s="383"/>
      <c r="C305" s="24" t="s">
        <v>189</v>
      </c>
      <c r="D305" s="22" t="s">
        <v>556</v>
      </c>
      <c r="E305" s="25"/>
      <c r="O305" s="177"/>
    </row>
    <row r="306" spans="1:16" ht="15" hidden="1" customHeight="1" x14ac:dyDescent="0.2">
      <c r="A306" s="383">
        <v>26</v>
      </c>
      <c r="B306" s="383"/>
      <c r="C306" s="24" t="s">
        <v>557</v>
      </c>
      <c r="D306" s="22" t="s">
        <v>556</v>
      </c>
      <c r="E306" s="25"/>
      <c r="O306" s="177"/>
    </row>
    <row r="307" spans="1:16" ht="38.25" hidden="1" customHeight="1" x14ac:dyDescent="0.2">
      <c r="A307" s="383">
        <v>27</v>
      </c>
      <c r="B307" s="383"/>
      <c r="C307" s="24" t="s">
        <v>558</v>
      </c>
      <c r="D307" s="22" t="s">
        <v>556</v>
      </c>
      <c r="E307" s="25"/>
      <c r="O307" s="177"/>
    </row>
    <row r="308" spans="1:16" ht="15" hidden="1" customHeight="1" x14ac:dyDescent="0.2">
      <c r="A308" s="383">
        <v>28</v>
      </c>
      <c r="B308" s="383"/>
      <c r="C308" s="24" t="s">
        <v>559</v>
      </c>
      <c r="D308" s="22" t="s">
        <v>556</v>
      </c>
      <c r="E308" s="25"/>
      <c r="O308" s="177"/>
    </row>
    <row r="309" spans="1:16" x14ac:dyDescent="0.2">
      <c r="A309" s="383" t="s">
        <v>66</v>
      </c>
      <c r="B309" s="383"/>
      <c r="C309" s="3" t="s">
        <v>560</v>
      </c>
      <c r="D309" s="22" t="s">
        <v>561</v>
      </c>
      <c r="E309" s="23"/>
      <c r="F309" s="178">
        <v>0</v>
      </c>
      <c r="G309" s="178"/>
      <c r="H309" s="17">
        <f>SUM(F309:G309)</f>
        <v>0</v>
      </c>
      <c r="I309" s="335"/>
      <c r="J309" s="102" t="str">
        <f t="shared" ref="J309:J372" si="44">IF(H309=0," ",I309/H309)</f>
        <v xml:space="preserve"> </v>
      </c>
      <c r="K309" s="335"/>
      <c r="L309" s="245"/>
      <c r="M309" s="71">
        <f>SUM(K309:L309)</f>
        <v>0</v>
      </c>
      <c r="N309" s="335"/>
      <c r="O309" s="133" t="str">
        <f t="shared" ref="O309:O372" si="45">IF(M309=0," ",N309/M309)</f>
        <v xml:space="preserve"> </v>
      </c>
      <c r="P309" s="335"/>
    </row>
    <row r="310" spans="1:16" x14ac:dyDescent="0.2">
      <c r="A310" s="383" t="s">
        <v>67</v>
      </c>
      <c r="B310" s="383"/>
      <c r="C310" s="3" t="s">
        <v>562</v>
      </c>
      <c r="D310" s="22" t="s">
        <v>563</v>
      </c>
      <c r="E310" s="23"/>
      <c r="F310" s="178">
        <v>50</v>
      </c>
      <c r="G310" s="178"/>
      <c r="H310" s="17">
        <f t="shared" ref="H310:H311" si="46">SUM(F310:G310)</f>
        <v>50</v>
      </c>
      <c r="I310" s="335">
        <v>1252</v>
      </c>
      <c r="J310" s="102">
        <f t="shared" si="44"/>
        <v>25.04</v>
      </c>
      <c r="K310" s="335">
        <v>5000</v>
      </c>
      <c r="L310" s="245">
        <v>1000</v>
      </c>
      <c r="M310" s="71">
        <f t="shared" ref="M310:M373" si="47">SUM(K310:L310)</f>
        <v>6000</v>
      </c>
      <c r="N310" s="335">
        <v>5906</v>
      </c>
      <c r="O310" s="133">
        <f t="shared" si="45"/>
        <v>0.98433333333333328</v>
      </c>
      <c r="P310" s="335">
        <v>5000</v>
      </c>
    </row>
    <row r="311" spans="1:16" ht="15" hidden="1" customHeight="1" x14ac:dyDescent="0.2">
      <c r="A311" s="383" t="s">
        <v>68</v>
      </c>
      <c r="B311" s="383"/>
      <c r="C311" s="3" t="s">
        <v>564</v>
      </c>
      <c r="D311" s="22" t="s">
        <v>565</v>
      </c>
      <c r="E311" s="23"/>
      <c r="F311" s="178">
        <v>0</v>
      </c>
      <c r="G311" s="178"/>
      <c r="H311" s="17">
        <f t="shared" si="46"/>
        <v>0</v>
      </c>
      <c r="I311" s="335"/>
      <c r="J311" s="102" t="str">
        <f t="shared" si="44"/>
        <v xml:space="preserve"> </v>
      </c>
      <c r="K311" s="335"/>
      <c r="L311" s="245"/>
      <c r="M311" s="71">
        <f t="shared" si="47"/>
        <v>0</v>
      </c>
      <c r="N311" s="335"/>
      <c r="O311" s="133" t="str">
        <f t="shared" si="45"/>
        <v xml:space="preserve"> </v>
      </c>
      <c r="P311" s="335"/>
    </row>
    <row r="312" spans="1:16" x14ac:dyDescent="0.2">
      <c r="A312" s="384" t="s">
        <v>69</v>
      </c>
      <c r="B312" s="384"/>
      <c r="C312" s="4" t="s">
        <v>566</v>
      </c>
      <c r="D312" s="19" t="s">
        <v>567</v>
      </c>
      <c r="E312" s="26"/>
      <c r="F312" s="37">
        <f t="shared" ref="F312:I312" si="48">SUM(F309:F311)</f>
        <v>50</v>
      </c>
      <c r="G312" s="37">
        <f t="shared" si="48"/>
        <v>0</v>
      </c>
      <c r="H312" s="37">
        <f t="shared" si="48"/>
        <v>50</v>
      </c>
      <c r="I312" s="336">
        <f t="shared" si="48"/>
        <v>1252</v>
      </c>
      <c r="J312" s="57">
        <f t="shared" ref="J312:M312" si="49">SUM(J309:J311)</f>
        <v>25.04</v>
      </c>
      <c r="K312" s="336">
        <f t="shared" si="49"/>
        <v>5000</v>
      </c>
      <c r="L312" s="57">
        <f t="shared" si="49"/>
        <v>1000</v>
      </c>
      <c r="M312" s="57">
        <f t="shared" si="49"/>
        <v>6000</v>
      </c>
      <c r="N312" s="336">
        <f t="shared" ref="N312" si="50">SUM(N309:N311)</f>
        <v>5906</v>
      </c>
      <c r="O312" s="133">
        <f t="shared" si="45"/>
        <v>0.98433333333333328</v>
      </c>
      <c r="P312" s="336">
        <f t="shared" ref="P312" si="51">SUM(P309:P311)</f>
        <v>5000</v>
      </c>
    </row>
    <row r="313" spans="1:16" ht="15" hidden="1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F313" s="178">
        <v>0</v>
      </c>
      <c r="G313" s="178"/>
      <c r="H313" s="17">
        <f t="shared" ref="H313:H314" si="52">SUM(F313:G313)</f>
        <v>0</v>
      </c>
      <c r="I313" s="335"/>
      <c r="J313" s="102" t="str">
        <f t="shared" si="44"/>
        <v xml:space="preserve"> </v>
      </c>
      <c r="K313" s="335"/>
      <c r="L313" s="245"/>
      <c r="M313" s="71">
        <f t="shared" si="47"/>
        <v>0</v>
      </c>
      <c r="N313" s="335"/>
      <c r="O313" s="133" t="str">
        <f t="shared" si="45"/>
        <v xml:space="preserve"> </v>
      </c>
      <c r="P313" s="335"/>
    </row>
    <row r="314" spans="1:16" ht="15" hidden="1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F314" s="178">
        <v>0</v>
      </c>
      <c r="G314" s="178"/>
      <c r="H314" s="17">
        <f t="shared" si="52"/>
        <v>0</v>
      </c>
      <c r="I314" s="335"/>
      <c r="J314" s="102" t="str">
        <f t="shared" si="44"/>
        <v xml:space="preserve"> </v>
      </c>
      <c r="K314" s="335"/>
      <c r="L314" s="245"/>
      <c r="M314" s="71">
        <f t="shared" si="47"/>
        <v>0</v>
      </c>
      <c r="N314" s="335"/>
      <c r="O314" s="133" t="str">
        <f t="shared" si="45"/>
        <v xml:space="preserve"> </v>
      </c>
      <c r="P314" s="335"/>
    </row>
    <row r="315" spans="1:16" ht="15" hidden="1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F315" s="37">
        <f t="shared" ref="F315:H315" si="53">SUM(F313:F314)</f>
        <v>0</v>
      </c>
      <c r="G315" s="37">
        <f t="shared" si="53"/>
        <v>0</v>
      </c>
      <c r="H315" s="37">
        <f t="shared" si="53"/>
        <v>0</v>
      </c>
      <c r="I315" s="335"/>
      <c r="J315" s="57">
        <f t="shared" ref="J315:M315" si="54">SUM(J313:J314)</f>
        <v>0</v>
      </c>
      <c r="K315" s="335"/>
      <c r="L315" s="57">
        <f t="shared" si="54"/>
        <v>0</v>
      </c>
      <c r="M315" s="57">
        <f t="shared" si="54"/>
        <v>0</v>
      </c>
      <c r="N315" s="335"/>
      <c r="O315" s="133" t="str">
        <f t="shared" si="45"/>
        <v xml:space="preserve"> </v>
      </c>
      <c r="P315" s="335"/>
    </row>
    <row r="316" spans="1:16" x14ac:dyDescent="0.2">
      <c r="A316" s="383" t="s">
        <v>75</v>
      </c>
      <c r="B316" s="383"/>
      <c r="C316" s="3" t="s">
        <v>574</v>
      </c>
      <c r="D316" s="22" t="s">
        <v>575</v>
      </c>
      <c r="E316" s="23"/>
      <c r="F316" s="178">
        <v>25</v>
      </c>
      <c r="G316" s="178"/>
      <c r="H316" s="17">
        <f t="shared" ref="H316:H325" si="55">SUM(F316:G316)</f>
        <v>25</v>
      </c>
      <c r="I316" s="335">
        <v>26516</v>
      </c>
      <c r="J316" s="102">
        <f t="shared" si="44"/>
        <v>1060.6400000000001</v>
      </c>
      <c r="K316" s="335">
        <v>30000</v>
      </c>
      <c r="L316" s="245"/>
      <c r="M316" s="71">
        <f t="shared" si="47"/>
        <v>30000</v>
      </c>
      <c r="N316" s="335">
        <v>21204</v>
      </c>
      <c r="O316" s="133">
        <f t="shared" si="45"/>
        <v>0.70679999999999998</v>
      </c>
      <c r="P316" s="335">
        <v>30000</v>
      </c>
    </row>
    <row r="317" spans="1:16" x14ac:dyDescent="0.2">
      <c r="A317" s="383" t="s">
        <v>76</v>
      </c>
      <c r="B317" s="383"/>
      <c r="C317" s="3" t="s">
        <v>576</v>
      </c>
      <c r="D317" s="22" t="s">
        <v>577</v>
      </c>
      <c r="E317" s="23"/>
      <c r="F317" s="178">
        <v>0</v>
      </c>
      <c r="G317" s="178"/>
      <c r="H317" s="17">
        <f t="shared" si="55"/>
        <v>0</v>
      </c>
      <c r="I317" s="335"/>
      <c r="J317" s="102" t="str">
        <f t="shared" si="44"/>
        <v xml:space="preserve"> </v>
      </c>
      <c r="K317" s="335"/>
      <c r="L317" s="245"/>
      <c r="M317" s="71">
        <f t="shared" si="47"/>
        <v>0</v>
      </c>
      <c r="N317" s="335"/>
      <c r="O317" s="133" t="str">
        <f t="shared" si="45"/>
        <v xml:space="preserve"> </v>
      </c>
      <c r="P317" s="335"/>
    </row>
    <row r="318" spans="1:16" x14ac:dyDescent="0.2">
      <c r="A318" s="383" t="s">
        <v>77</v>
      </c>
      <c r="B318" s="383"/>
      <c r="C318" s="3" t="s">
        <v>578</v>
      </c>
      <c r="D318" s="22" t="s">
        <v>579</v>
      </c>
      <c r="E318" s="23"/>
      <c r="F318" s="178">
        <v>30</v>
      </c>
      <c r="G318" s="178"/>
      <c r="H318" s="17">
        <f t="shared" si="55"/>
        <v>30</v>
      </c>
      <c r="I318" s="335">
        <v>0</v>
      </c>
      <c r="J318" s="102">
        <f t="shared" si="44"/>
        <v>0</v>
      </c>
      <c r="K318" s="335">
        <v>0</v>
      </c>
      <c r="L318" s="245"/>
      <c r="M318" s="71">
        <f t="shared" si="47"/>
        <v>0</v>
      </c>
      <c r="N318" s="335">
        <v>0</v>
      </c>
      <c r="O318" s="133" t="str">
        <f t="shared" si="45"/>
        <v xml:space="preserve"> </v>
      </c>
      <c r="P318" s="335">
        <v>0</v>
      </c>
    </row>
    <row r="319" spans="1:16" ht="25.5" hidden="1" customHeight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F319" s="178">
        <v>0</v>
      </c>
      <c r="G319" s="178"/>
      <c r="H319" s="17">
        <f t="shared" si="55"/>
        <v>0</v>
      </c>
      <c r="I319" s="335"/>
      <c r="J319" s="102" t="str">
        <f t="shared" si="44"/>
        <v xml:space="preserve"> </v>
      </c>
      <c r="K319" s="335"/>
      <c r="L319" s="245"/>
      <c r="M319" s="71">
        <f t="shared" si="47"/>
        <v>0</v>
      </c>
      <c r="N319" s="335"/>
      <c r="O319" s="133" t="str">
        <f t="shared" si="45"/>
        <v xml:space="preserve"> </v>
      </c>
      <c r="P319" s="335"/>
    </row>
    <row r="320" spans="1:16" x14ac:dyDescent="0.2">
      <c r="A320" s="383" t="s">
        <v>79</v>
      </c>
      <c r="B320" s="383"/>
      <c r="C320" s="3" t="s">
        <v>581</v>
      </c>
      <c r="D320" s="22" t="s">
        <v>582</v>
      </c>
      <c r="E320" s="23"/>
      <c r="F320" s="178">
        <v>13</v>
      </c>
      <c r="G320" s="178"/>
      <c r="H320" s="17">
        <f t="shared" si="55"/>
        <v>13</v>
      </c>
      <c r="I320" s="335"/>
      <c r="J320" s="102">
        <f t="shared" si="44"/>
        <v>0</v>
      </c>
      <c r="K320" s="335"/>
      <c r="L320" s="245">
        <v>0</v>
      </c>
      <c r="M320" s="71">
        <f t="shared" si="47"/>
        <v>0</v>
      </c>
      <c r="N320" s="335"/>
      <c r="O320" s="133" t="str">
        <f t="shared" si="45"/>
        <v xml:space="preserve"> </v>
      </c>
      <c r="P320" s="335"/>
    </row>
    <row r="321" spans="1:16" ht="15" customHeight="1" x14ac:dyDescent="0.2">
      <c r="A321" s="383" t="s">
        <v>80</v>
      </c>
      <c r="B321" s="383"/>
      <c r="C321" s="3" t="s">
        <v>583</v>
      </c>
      <c r="D321" s="22" t="s">
        <v>584</v>
      </c>
      <c r="E321" s="23"/>
      <c r="F321" s="178">
        <v>0</v>
      </c>
      <c r="G321" s="178"/>
      <c r="H321" s="17">
        <f t="shared" si="55"/>
        <v>0</v>
      </c>
      <c r="I321" s="335"/>
      <c r="J321" s="102" t="str">
        <f t="shared" si="44"/>
        <v xml:space="preserve"> </v>
      </c>
      <c r="K321" s="335"/>
      <c r="L321" s="245"/>
      <c r="M321" s="71">
        <f t="shared" si="47"/>
        <v>0</v>
      </c>
      <c r="N321" s="335"/>
      <c r="O321" s="133" t="str">
        <f t="shared" si="45"/>
        <v xml:space="preserve"> </v>
      </c>
      <c r="P321" s="335"/>
    </row>
    <row r="322" spans="1:16" ht="15" customHeight="1" x14ac:dyDescent="0.2">
      <c r="A322" s="383" t="s">
        <v>81</v>
      </c>
      <c r="B322" s="383"/>
      <c r="C322" s="24" t="s">
        <v>355</v>
      </c>
      <c r="D322" s="22" t="s">
        <v>584</v>
      </c>
      <c r="E322" s="25"/>
      <c r="F322" s="178">
        <v>0</v>
      </c>
      <c r="G322" s="178"/>
      <c r="H322" s="17">
        <f t="shared" si="55"/>
        <v>0</v>
      </c>
      <c r="I322" s="335"/>
      <c r="J322" s="102" t="str">
        <f t="shared" si="44"/>
        <v xml:space="preserve"> </v>
      </c>
      <c r="K322" s="335"/>
      <c r="L322" s="245"/>
      <c r="M322" s="71">
        <f t="shared" si="47"/>
        <v>0</v>
      </c>
      <c r="N322" s="335"/>
      <c r="O322" s="133" t="str">
        <f t="shared" si="45"/>
        <v xml:space="preserve"> </v>
      </c>
      <c r="P322" s="335"/>
    </row>
    <row r="323" spans="1:16" ht="15" customHeight="1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78">
        <v>0</v>
      </c>
      <c r="G323" s="178"/>
      <c r="H323" s="17">
        <f t="shared" si="55"/>
        <v>0</v>
      </c>
      <c r="I323" s="335"/>
      <c r="J323" s="102" t="str">
        <f t="shared" si="44"/>
        <v xml:space="preserve"> </v>
      </c>
      <c r="K323" s="335">
        <v>0</v>
      </c>
      <c r="L323" s="245">
        <v>0</v>
      </c>
      <c r="M323" s="71">
        <f t="shared" si="47"/>
        <v>0</v>
      </c>
      <c r="N323" s="335"/>
      <c r="O323" s="133" t="str">
        <f t="shared" si="45"/>
        <v xml:space="preserve"> </v>
      </c>
      <c r="P323" s="335">
        <v>0</v>
      </c>
    </row>
    <row r="324" spans="1:16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78">
        <v>120</v>
      </c>
      <c r="G324" s="178">
        <v>30</v>
      </c>
      <c r="H324" s="17">
        <f t="shared" si="55"/>
        <v>150</v>
      </c>
      <c r="I324" s="335">
        <v>214930</v>
      </c>
      <c r="J324" s="102">
        <f t="shared" si="44"/>
        <v>1432.8666666666666</v>
      </c>
      <c r="K324" s="335">
        <v>250000</v>
      </c>
      <c r="L324" s="245">
        <v>-50000</v>
      </c>
      <c r="M324" s="71">
        <f t="shared" si="47"/>
        <v>200000</v>
      </c>
      <c r="N324" s="335">
        <v>120567</v>
      </c>
      <c r="O324" s="133">
        <f t="shared" si="45"/>
        <v>0.60283500000000001</v>
      </c>
      <c r="P324" s="335">
        <v>250000</v>
      </c>
    </row>
    <row r="325" spans="1:16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78">
        <v>0</v>
      </c>
      <c r="G325" s="178"/>
      <c r="H325" s="17">
        <f t="shared" si="55"/>
        <v>0</v>
      </c>
      <c r="I325" s="335"/>
      <c r="J325" s="102" t="str">
        <f t="shared" si="44"/>
        <v xml:space="preserve"> </v>
      </c>
      <c r="K325" s="335"/>
      <c r="L325" s="245"/>
      <c r="M325" s="71">
        <f t="shared" si="47"/>
        <v>0</v>
      </c>
      <c r="N325" s="335"/>
      <c r="O325" s="133" t="str">
        <f t="shared" si="45"/>
        <v xml:space="preserve"> </v>
      </c>
      <c r="P325" s="335"/>
    </row>
    <row r="326" spans="1:16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37">
        <f t="shared" ref="F326:I326" si="56">SUM(F316:F324)</f>
        <v>188</v>
      </c>
      <c r="G326" s="37">
        <f t="shared" si="56"/>
        <v>30</v>
      </c>
      <c r="H326" s="37">
        <f t="shared" si="56"/>
        <v>218</v>
      </c>
      <c r="I326" s="336">
        <f t="shared" si="56"/>
        <v>241446</v>
      </c>
      <c r="J326" s="57">
        <f t="shared" ref="J326:N326" si="57">SUM(J316:J324)</f>
        <v>2493.5066666666667</v>
      </c>
      <c r="K326" s="336">
        <f t="shared" si="57"/>
        <v>280000</v>
      </c>
      <c r="L326" s="57">
        <f t="shared" si="57"/>
        <v>-50000</v>
      </c>
      <c r="M326" s="57">
        <f t="shared" si="57"/>
        <v>230000</v>
      </c>
      <c r="N326" s="336">
        <f t="shared" si="57"/>
        <v>141771</v>
      </c>
      <c r="O326" s="133">
        <f t="shared" si="45"/>
        <v>0.61639565217391301</v>
      </c>
      <c r="P326" s="336">
        <f t="shared" ref="P326" si="58">SUM(P316:P324)</f>
        <v>280000</v>
      </c>
    </row>
    <row r="327" spans="1:16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78">
        <v>0</v>
      </c>
      <c r="G327" s="178"/>
      <c r="H327" s="17">
        <f t="shared" ref="H327:H328" si="59">SUM(F327:G327)</f>
        <v>0</v>
      </c>
      <c r="I327" s="335"/>
      <c r="J327" s="102" t="str">
        <f t="shared" si="44"/>
        <v xml:space="preserve"> </v>
      </c>
      <c r="K327" s="335"/>
      <c r="L327" s="245"/>
      <c r="M327" s="71">
        <f t="shared" si="47"/>
        <v>0</v>
      </c>
      <c r="N327" s="335"/>
      <c r="O327" s="133" t="str">
        <f t="shared" si="45"/>
        <v xml:space="preserve"> </v>
      </c>
      <c r="P327" s="335"/>
    </row>
    <row r="328" spans="1:16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78">
        <v>0</v>
      </c>
      <c r="G328" s="178"/>
      <c r="H328" s="17">
        <f t="shared" si="59"/>
        <v>0</v>
      </c>
      <c r="I328" s="335"/>
      <c r="J328" s="102" t="str">
        <f t="shared" si="44"/>
        <v xml:space="preserve"> </v>
      </c>
      <c r="K328" s="335"/>
      <c r="L328" s="245"/>
      <c r="M328" s="71">
        <f t="shared" si="47"/>
        <v>0</v>
      </c>
      <c r="N328" s="335"/>
      <c r="O328" s="133" t="str">
        <f t="shared" si="45"/>
        <v xml:space="preserve"> </v>
      </c>
      <c r="P328" s="335"/>
    </row>
    <row r="329" spans="1:16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37">
        <f t="shared" ref="F329:I329" si="60">SUM(F327:F328)</f>
        <v>0</v>
      </c>
      <c r="G329" s="37">
        <f t="shared" si="60"/>
        <v>0</v>
      </c>
      <c r="H329" s="37">
        <f t="shared" si="60"/>
        <v>0</v>
      </c>
      <c r="I329" s="336">
        <f t="shared" si="60"/>
        <v>0</v>
      </c>
      <c r="J329" s="57">
        <f t="shared" ref="J329:N329" si="61">SUM(J327:J328)</f>
        <v>0</v>
      </c>
      <c r="K329" s="336">
        <f t="shared" si="61"/>
        <v>0</v>
      </c>
      <c r="L329" s="57">
        <f t="shared" si="61"/>
        <v>0</v>
      </c>
      <c r="M329" s="57">
        <f t="shared" si="61"/>
        <v>0</v>
      </c>
      <c r="N329" s="336">
        <f t="shared" si="61"/>
        <v>0</v>
      </c>
      <c r="O329" s="133" t="str">
        <f t="shared" si="45"/>
        <v xml:space="preserve"> </v>
      </c>
      <c r="P329" s="336">
        <f t="shared" ref="P329" si="62">SUM(P327:P328)</f>
        <v>0</v>
      </c>
    </row>
    <row r="330" spans="1:16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78">
        <v>52</v>
      </c>
      <c r="G330" s="178">
        <v>5</v>
      </c>
      <c r="H330" s="17">
        <f t="shared" ref="H330:H339" si="63">SUM(F330:G330)</f>
        <v>57</v>
      </c>
      <c r="I330" s="335">
        <v>65463</v>
      </c>
      <c r="J330" s="102">
        <f t="shared" si="44"/>
        <v>1148.4736842105262</v>
      </c>
      <c r="K330" s="335">
        <v>78000</v>
      </c>
      <c r="L330" s="245">
        <v>22088</v>
      </c>
      <c r="M330" s="71">
        <f t="shared" si="47"/>
        <v>100088</v>
      </c>
      <c r="N330" s="335">
        <v>39792</v>
      </c>
      <c r="O330" s="133">
        <f t="shared" si="45"/>
        <v>0.39757013827831506</v>
      </c>
      <c r="P330" s="335">
        <v>78000</v>
      </c>
    </row>
    <row r="331" spans="1:16" ht="15" hidden="1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78">
        <v>0</v>
      </c>
      <c r="G331" s="178"/>
      <c r="H331" s="17">
        <f t="shared" si="63"/>
        <v>0</v>
      </c>
      <c r="I331" s="335"/>
      <c r="J331" s="102" t="str">
        <f t="shared" si="44"/>
        <v xml:space="preserve"> </v>
      </c>
      <c r="K331" s="335"/>
      <c r="L331" s="245"/>
      <c r="M331" s="71">
        <f t="shared" si="47"/>
        <v>0</v>
      </c>
      <c r="N331" s="335"/>
      <c r="O331" s="133" t="str">
        <f t="shared" si="45"/>
        <v xml:space="preserve"> </v>
      </c>
      <c r="P331" s="335"/>
    </row>
    <row r="332" spans="1:16" ht="15" hidden="1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78">
        <v>0</v>
      </c>
      <c r="G332" s="178"/>
      <c r="H332" s="17">
        <f t="shared" si="63"/>
        <v>0</v>
      </c>
      <c r="I332" s="335"/>
      <c r="J332" s="102" t="str">
        <f t="shared" si="44"/>
        <v xml:space="preserve"> </v>
      </c>
      <c r="K332" s="335"/>
      <c r="L332" s="245"/>
      <c r="M332" s="71">
        <f t="shared" si="47"/>
        <v>0</v>
      </c>
      <c r="N332" s="335"/>
      <c r="O332" s="133" t="str">
        <f t="shared" si="45"/>
        <v xml:space="preserve"> </v>
      </c>
      <c r="P332" s="335"/>
    </row>
    <row r="333" spans="1:16" ht="15" hidden="1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78">
        <v>0</v>
      </c>
      <c r="G333" s="178"/>
      <c r="H333" s="17">
        <f t="shared" si="63"/>
        <v>0</v>
      </c>
      <c r="I333" s="335"/>
      <c r="J333" s="102" t="str">
        <f t="shared" si="44"/>
        <v xml:space="preserve"> </v>
      </c>
      <c r="K333" s="335"/>
      <c r="L333" s="245"/>
      <c r="M333" s="71">
        <f t="shared" si="47"/>
        <v>0</v>
      </c>
      <c r="N333" s="335"/>
      <c r="O333" s="133" t="str">
        <f t="shared" si="45"/>
        <v xml:space="preserve"> </v>
      </c>
      <c r="P333" s="335"/>
    </row>
    <row r="334" spans="1:16" ht="15" hidden="1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78">
        <v>0</v>
      </c>
      <c r="G334" s="178"/>
      <c r="H334" s="17">
        <f t="shared" si="63"/>
        <v>0</v>
      </c>
      <c r="I334" s="335"/>
      <c r="J334" s="102" t="str">
        <f t="shared" si="44"/>
        <v xml:space="preserve"> </v>
      </c>
      <c r="K334" s="335"/>
      <c r="L334" s="245"/>
      <c r="M334" s="71">
        <f t="shared" si="47"/>
        <v>0</v>
      </c>
      <c r="N334" s="335"/>
      <c r="O334" s="133" t="str">
        <f t="shared" si="45"/>
        <v xml:space="preserve"> </v>
      </c>
      <c r="P334" s="335"/>
    </row>
    <row r="335" spans="1:16" ht="15" hidden="1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78">
        <v>0</v>
      </c>
      <c r="G335" s="178"/>
      <c r="H335" s="17">
        <f t="shared" si="63"/>
        <v>0</v>
      </c>
      <c r="I335" s="335"/>
      <c r="J335" s="102" t="str">
        <f t="shared" si="44"/>
        <v xml:space="preserve"> </v>
      </c>
      <c r="K335" s="335"/>
      <c r="L335" s="245"/>
      <c r="M335" s="71">
        <f t="shared" si="47"/>
        <v>0</v>
      </c>
      <c r="N335" s="335"/>
      <c r="O335" s="133" t="str">
        <f t="shared" si="45"/>
        <v xml:space="preserve"> </v>
      </c>
      <c r="P335" s="335"/>
    </row>
    <row r="336" spans="1:16" ht="15" hidden="1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78">
        <v>0</v>
      </c>
      <c r="G336" s="178"/>
      <c r="H336" s="17">
        <f t="shared" si="63"/>
        <v>0</v>
      </c>
      <c r="I336" s="335"/>
      <c r="J336" s="102" t="str">
        <f t="shared" si="44"/>
        <v xml:space="preserve"> </v>
      </c>
      <c r="K336" s="335"/>
      <c r="L336" s="245"/>
      <c r="M336" s="71">
        <f t="shared" si="47"/>
        <v>0</v>
      </c>
      <c r="N336" s="335"/>
      <c r="O336" s="133" t="str">
        <f t="shared" si="45"/>
        <v xml:space="preserve"> </v>
      </c>
      <c r="P336" s="335"/>
    </row>
    <row r="337" spans="1:16" ht="25.5" hidden="1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78">
        <v>0</v>
      </c>
      <c r="G337" s="178"/>
      <c r="H337" s="17">
        <f t="shared" si="63"/>
        <v>0</v>
      </c>
      <c r="I337" s="335"/>
      <c r="J337" s="102" t="str">
        <f t="shared" si="44"/>
        <v xml:space="preserve"> </v>
      </c>
      <c r="K337" s="335"/>
      <c r="L337" s="245"/>
      <c r="M337" s="71">
        <f t="shared" si="47"/>
        <v>0</v>
      </c>
      <c r="N337" s="335"/>
      <c r="O337" s="133" t="str">
        <f t="shared" si="45"/>
        <v xml:space="preserve"> </v>
      </c>
      <c r="P337" s="335"/>
    </row>
    <row r="338" spans="1:16" ht="15" hidden="1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78">
        <v>0</v>
      </c>
      <c r="G338" s="178"/>
      <c r="H338" s="17">
        <f t="shared" si="63"/>
        <v>0</v>
      </c>
      <c r="I338" s="335"/>
      <c r="J338" s="102" t="str">
        <f t="shared" si="44"/>
        <v xml:space="preserve"> </v>
      </c>
      <c r="K338" s="335"/>
      <c r="L338" s="245"/>
      <c r="M338" s="71">
        <f t="shared" si="47"/>
        <v>0</v>
      </c>
      <c r="N338" s="335"/>
      <c r="O338" s="133" t="str">
        <f t="shared" si="45"/>
        <v xml:space="preserve"> </v>
      </c>
      <c r="P338" s="335"/>
    </row>
    <row r="339" spans="1:16" ht="15" hidden="1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78">
        <v>0</v>
      </c>
      <c r="G339" s="178"/>
      <c r="H339" s="17">
        <f t="shared" si="63"/>
        <v>0</v>
      </c>
      <c r="I339" s="335"/>
      <c r="J339" s="102" t="str">
        <f t="shared" si="44"/>
        <v xml:space="preserve"> </v>
      </c>
      <c r="K339" s="335"/>
      <c r="L339" s="245"/>
      <c r="M339" s="71">
        <f t="shared" si="47"/>
        <v>0</v>
      </c>
      <c r="N339" s="335"/>
      <c r="O339" s="133" t="str">
        <f t="shared" si="45"/>
        <v xml:space="preserve"> </v>
      </c>
      <c r="P339" s="335"/>
    </row>
    <row r="340" spans="1:16" ht="25.5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37">
        <f t="shared" ref="F340:I340" si="64">F330+F331+F332+F335+F339</f>
        <v>52</v>
      </c>
      <c r="G340" s="37">
        <f t="shared" si="64"/>
        <v>5</v>
      </c>
      <c r="H340" s="37">
        <f t="shared" si="64"/>
        <v>57</v>
      </c>
      <c r="I340" s="336">
        <f t="shared" si="64"/>
        <v>65463</v>
      </c>
      <c r="J340" s="57" t="e">
        <f t="shared" ref="J340:M340" si="65">J330+J331+J332+J335+J339</f>
        <v>#VALUE!</v>
      </c>
      <c r="K340" s="336">
        <f t="shared" si="65"/>
        <v>78000</v>
      </c>
      <c r="L340" s="57">
        <f t="shared" si="65"/>
        <v>22088</v>
      </c>
      <c r="M340" s="57">
        <f t="shared" si="65"/>
        <v>100088</v>
      </c>
      <c r="N340" s="336">
        <f t="shared" ref="N340" si="66">N330+N331+N332+N335+N339</f>
        <v>39792</v>
      </c>
      <c r="O340" s="133">
        <f t="shared" si="45"/>
        <v>0.39757013827831506</v>
      </c>
      <c r="P340" s="336">
        <f t="shared" ref="P340" si="67">P330+P331+P332+P335+P339</f>
        <v>78000</v>
      </c>
    </row>
    <row r="341" spans="1:16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37">
        <f t="shared" ref="F341:I341" si="68">F312+F315+F326+F329+F340</f>
        <v>290</v>
      </c>
      <c r="G341" s="37">
        <f t="shared" si="68"/>
        <v>35</v>
      </c>
      <c r="H341" s="37">
        <f t="shared" si="68"/>
        <v>325</v>
      </c>
      <c r="I341" s="336">
        <f t="shared" si="68"/>
        <v>308161</v>
      </c>
      <c r="J341" s="57" t="e">
        <f t="shared" ref="J341:M341" si="69">J312+J315+J326+J329+J340</f>
        <v>#VALUE!</v>
      </c>
      <c r="K341" s="336">
        <f t="shared" si="69"/>
        <v>363000</v>
      </c>
      <c r="L341" s="57">
        <f t="shared" si="69"/>
        <v>-26912</v>
      </c>
      <c r="M341" s="57">
        <f t="shared" si="69"/>
        <v>336088</v>
      </c>
      <c r="N341" s="336">
        <f t="shared" ref="N341" si="70">N312+N315+N326+N329+N340</f>
        <v>187469</v>
      </c>
      <c r="O341" s="133">
        <f t="shared" si="45"/>
        <v>0.55779736259551072</v>
      </c>
      <c r="P341" s="336">
        <f t="shared" ref="P341" si="71">P312+P315+P326+P329+P340</f>
        <v>363000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78">
        <v>0</v>
      </c>
      <c r="G342" s="178"/>
      <c r="H342" s="17">
        <f t="shared" ref="H342:H405" si="72">SUM(F342:G342)</f>
        <v>0</v>
      </c>
      <c r="I342" s="335"/>
      <c r="J342" s="102" t="str">
        <f t="shared" si="44"/>
        <v xml:space="preserve"> </v>
      </c>
      <c r="K342" s="335"/>
      <c r="L342" s="245"/>
      <c r="M342" s="71">
        <f t="shared" si="47"/>
        <v>0</v>
      </c>
      <c r="N342" s="335"/>
      <c r="O342" s="133" t="str">
        <f t="shared" si="45"/>
        <v xml:space="preserve"> </v>
      </c>
      <c r="P342" s="335"/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78">
        <v>0</v>
      </c>
      <c r="G343" s="178"/>
      <c r="H343" s="17">
        <f t="shared" si="72"/>
        <v>0</v>
      </c>
      <c r="I343" s="335"/>
      <c r="J343" s="102" t="str">
        <f t="shared" si="44"/>
        <v xml:space="preserve"> </v>
      </c>
      <c r="K343" s="335"/>
      <c r="L343" s="245"/>
      <c r="M343" s="71">
        <f t="shared" si="47"/>
        <v>0</v>
      </c>
      <c r="N343" s="335"/>
      <c r="O343" s="133" t="str">
        <f t="shared" si="45"/>
        <v xml:space="preserve"> </v>
      </c>
      <c r="P343" s="335"/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78">
        <v>0</v>
      </c>
      <c r="G344" s="178"/>
      <c r="H344" s="17">
        <f t="shared" si="72"/>
        <v>0</v>
      </c>
      <c r="I344" s="335"/>
      <c r="J344" s="102" t="str">
        <f t="shared" si="44"/>
        <v xml:space="preserve"> </v>
      </c>
      <c r="K344" s="335"/>
      <c r="L344" s="245"/>
      <c r="M344" s="71">
        <f t="shared" si="47"/>
        <v>0</v>
      </c>
      <c r="N344" s="335"/>
      <c r="O344" s="133" t="str">
        <f t="shared" si="45"/>
        <v xml:space="preserve"> </v>
      </c>
      <c r="P344" s="335"/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78">
        <v>0</v>
      </c>
      <c r="G345" s="178"/>
      <c r="H345" s="17">
        <f t="shared" si="72"/>
        <v>0</v>
      </c>
      <c r="I345" s="335"/>
      <c r="J345" s="102" t="str">
        <f t="shared" si="44"/>
        <v xml:space="preserve"> </v>
      </c>
      <c r="K345" s="335"/>
      <c r="L345" s="245"/>
      <c r="M345" s="71">
        <f t="shared" si="47"/>
        <v>0</v>
      </c>
      <c r="N345" s="335"/>
      <c r="O345" s="133" t="str">
        <f t="shared" si="45"/>
        <v xml:space="preserve"> </v>
      </c>
      <c r="P345" s="335"/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78">
        <v>0</v>
      </c>
      <c r="G346" s="178"/>
      <c r="H346" s="17">
        <f t="shared" si="72"/>
        <v>0</v>
      </c>
      <c r="I346" s="335"/>
      <c r="J346" s="102" t="str">
        <f t="shared" si="44"/>
        <v xml:space="preserve"> </v>
      </c>
      <c r="K346" s="335"/>
      <c r="L346" s="245"/>
      <c r="M346" s="71">
        <f t="shared" si="47"/>
        <v>0</v>
      </c>
      <c r="N346" s="335"/>
      <c r="O346" s="133" t="str">
        <f t="shared" si="45"/>
        <v xml:space="preserve"> </v>
      </c>
      <c r="P346" s="335"/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78">
        <v>0</v>
      </c>
      <c r="G347" s="178"/>
      <c r="H347" s="17">
        <f t="shared" si="72"/>
        <v>0</v>
      </c>
      <c r="I347" s="335"/>
      <c r="J347" s="102" t="str">
        <f t="shared" si="44"/>
        <v xml:space="preserve"> </v>
      </c>
      <c r="K347" s="335"/>
      <c r="L347" s="245"/>
      <c r="M347" s="71">
        <f t="shared" si="47"/>
        <v>0</v>
      </c>
      <c r="N347" s="335"/>
      <c r="O347" s="133" t="str">
        <f t="shared" si="45"/>
        <v xml:space="preserve"> </v>
      </c>
      <c r="P347" s="335"/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78">
        <v>0</v>
      </c>
      <c r="G348" s="178"/>
      <c r="H348" s="17">
        <f t="shared" si="72"/>
        <v>0</v>
      </c>
      <c r="I348" s="335"/>
      <c r="J348" s="102" t="str">
        <f t="shared" si="44"/>
        <v xml:space="preserve"> </v>
      </c>
      <c r="K348" s="335"/>
      <c r="L348" s="245"/>
      <c r="M348" s="71">
        <f t="shared" si="47"/>
        <v>0</v>
      </c>
      <c r="N348" s="335"/>
      <c r="O348" s="133" t="str">
        <f t="shared" si="45"/>
        <v xml:space="preserve"> </v>
      </c>
      <c r="P348" s="335"/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78">
        <v>0</v>
      </c>
      <c r="G349" s="178"/>
      <c r="H349" s="17">
        <f t="shared" si="72"/>
        <v>0</v>
      </c>
      <c r="I349" s="335"/>
      <c r="J349" s="102" t="str">
        <f t="shared" si="44"/>
        <v xml:space="preserve"> </v>
      </c>
      <c r="K349" s="335"/>
      <c r="L349" s="245"/>
      <c r="M349" s="71">
        <f t="shared" si="47"/>
        <v>0</v>
      </c>
      <c r="N349" s="335"/>
      <c r="O349" s="133" t="str">
        <f t="shared" si="45"/>
        <v xml:space="preserve"> </v>
      </c>
      <c r="P349" s="335"/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78">
        <v>0</v>
      </c>
      <c r="G350" s="178"/>
      <c r="H350" s="17">
        <f t="shared" si="72"/>
        <v>0</v>
      </c>
      <c r="I350" s="335"/>
      <c r="J350" s="102" t="str">
        <f t="shared" si="44"/>
        <v xml:space="preserve"> </v>
      </c>
      <c r="K350" s="335"/>
      <c r="L350" s="245"/>
      <c r="M350" s="71">
        <f t="shared" si="47"/>
        <v>0</v>
      </c>
      <c r="N350" s="335"/>
      <c r="O350" s="133" t="str">
        <f t="shared" si="45"/>
        <v xml:space="preserve"> </v>
      </c>
      <c r="P350" s="335"/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78">
        <v>0</v>
      </c>
      <c r="G351" s="178"/>
      <c r="H351" s="17">
        <f t="shared" si="72"/>
        <v>0</v>
      </c>
      <c r="I351" s="335"/>
      <c r="J351" s="102" t="str">
        <f t="shared" si="44"/>
        <v xml:space="preserve"> </v>
      </c>
      <c r="K351" s="335"/>
      <c r="L351" s="245"/>
      <c r="M351" s="71">
        <f t="shared" si="47"/>
        <v>0</v>
      </c>
      <c r="N351" s="335"/>
      <c r="O351" s="133" t="str">
        <f t="shared" si="45"/>
        <v xml:space="preserve"> </v>
      </c>
      <c r="P351" s="335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78">
        <v>0</v>
      </c>
      <c r="G352" s="178"/>
      <c r="H352" s="17">
        <f t="shared" si="72"/>
        <v>0</v>
      </c>
      <c r="I352" s="335"/>
      <c r="J352" s="102" t="str">
        <f t="shared" si="44"/>
        <v xml:space="preserve"> </v>
      </c>
      <c r="K352" s="335"/>
      <c r="L352" s="245"/>
      <c r="M352" s="71">
        <f t="shared" si="47"/>
        <v>0</v>
      </c>
      <c r="N352" s="335"/>
      <c r="O352" s="133" t="str">
        <f t="shared" si="45"/>
        <v xml:space="preserve"> </v>
      </c>
      <c r="P352" s="335"/>
    </row>
    <row r="353" spans="1:16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78">
        <v>0</v>
      </c>
      <c r="G353" s="178"/>
      <c r="H353" s="17">
        <f t="shared" si="72"/>
        <v>0</v>
      </c>
      <c r="I353" s="335"/>
      <c r="J353" s="102" t="str">
        <f t="shared" si="44"/>
        <v xml:space="preserve"> </v>
      </c>
      <c r="K353" s="335"/>
      <c r="L353" s="245"/>
      <c r="M353" s="71">
        <f t="shared" si="47"/>
        <v>0</v>
      </c>
      <c r="N353" s="335"/>
      <c r="O353" s="133" t="str">
        <f t="shared" si="45"/>
        <v xml:space="preserve"> </v>
      </c>
      <c r="P353" s="335"/>
    </row>
    <row r="354" spans="1:16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78">
        <v>0</v>
      </c>
      <c r="G354" s="178"/>
      <c r="H354" s="17">
        <f t="shared" si="72"/>
        <v>0</v>
      </c>
      <c r="I354" s="335"/>
      <c r="J354" s="102" t="str">
        <f t="shared" si="44"/>
        <v xml:space="preserve"> </v>
      </c>
      <c r="K354" s="335"/>
      <c r="L354" s="245"/>
      <c r="M354" s="71">
        <f t="shared" si="47"/>
        <v>0</v>
      </c>
      <c r="N354" s="335"/>
      <c r="O354" s="133" t="str">
        <f t="shared" si="45"/>
        <v xml:space="preserve"> </v>
      </c>
      <c r="P354" s="335"/>
    </row>
    <row r="355" spans="1:16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78">
        <v>0</v>
      </c>
      <c r="G355" s="178"/>
      <c r="H355" s="17">
        <f t="shared" si="72"/>
        <v>0</v>
      </c>
      <c r="I355" s="335"/>
      <c r="J355" s="102" t="str">
        <f t="shared" si="44"/>
        <v xml:space="preserve"> </v>
      </c>
      <c r="K355" s="335"/>
      <c r="L355" s="245"/>
      <c r="M355" s="71">
        <f t="shared" si="47"/>
        <v>0</v>
      </c>
      <c r="N355" s="335"/>
      <c r="O355" s="133" t="str">
        <f t="shared" si="45"/>
        <v xml:space="preserve"> </v>
      </c>
      <c r="P355" s="335"/>
    </row>
    <row r="356" spans="1:16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78">
        <v>0</v>
      </c>
      <c r="G356" s="178"/>
      <c r="H356" s="17">
        <f t="shared" si="72"/>
        <v>0</v>
      </c>
      <c r="I356" s="335"/>
      <c r="J356" s="102" t="str">
        <f t="shared" si="44"/>
        <v xml:space="preserve"> </v>
      </c>
      <c r="K356" s="335"/>
      <c r="L356" s="245"/>
      <c r="M356" s="71">
        <f t="shared" si="47"/>
        <v>0</v>
      </c>
      <c r="N356" s="335"/>
      <c r="O356" s="133" t="str">
        <f t="shared" si="45"/>
        <v xml:space="preserve"> </v>
      </c>
      <c r="P356" s="335"/>
    </row>
    <row r="357" spans="1:16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78">
        <v>0</v>
      </c>
      <c r="G357" s="178"/>
      <c r="H357" s="17">
        <f t="shared" si="72"/>
        <v>0</v>
      </c>
      <c r="I357" s="335"/>
      <c r="J357" s="102" t="str">
        <f t="shared" si="44"/>
        <v xml:space="preserve"> </v>
      </c>
      <c r="K357" s="335"/>
      <c r="L357" s="245"/>
      <c r="M357" s="71">
        <f t="shared" si="47"/>
        <v>0</v>
      </c>
      <c r="N357" s="335"/>
      <c r="O357" s="133" t="str">
        <f t="shared" si="45"/>
        <v xml:space="preserve"> </v>
      </c>
      <c r="P357" s="335"/>
    </row>
    <row r="358" spans="1:16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78">
        <v>0</v>
      </c>
      <c r="G358" s="178"/>
      <c r="H358" s="17">
        <f t="shared" si="72"/>
        <v>0</v>
      </c>
      <c r="I358" s="335"/>
      <c r="J358" s="102" t="str">
        <f t="shared" si="44"/>
        <v xml:space="preserve"> </v>
      </c>
      <c r="K358" s="335"/>
      <c r="L358" s="245"/>
      <c r="M358" s="71">
        <f t="shared" si="47"/>
        <v>0</v>
      </c>
      <c r="N358" s="335"/>
      <c r="O358" s="133" t="str">
        <f t="shared" si="45"/>
        <v xml:space="preserve"> </v>
      </c>
      <c r="P358" s="335"/>
    </row>
    <row r="359" spans="1:16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78">
        <v>0</v>
      </c>
      <c r="G359" s="178"/>
      <c r="H359" s="17">
        <f t="shared" si="72"/>
        <v>0</v>
      </c>
      <c r="I359" s="335"/>
      <c r="J359" s="102" t="str">
        <f t="shared" si="44"/>
        <v xml:space="preserve"> </v>
      </c>
      <c r="K359" s="335"/>
      <c r="L359" s="245"/>
      <c r="M359" s="71">
        <f t="shared" si="47"/>
        <v>0</v>
      </c>
      <c r="N359" s="335"/>
      <c r="O359" s="133" t="str">
        <f t="shared" si="45"/>
        <v xml:space="preserve"> </v>
      </c>
      <c r="P359" s="335"/>
    </row>
    <row r="360" spans="1:16" ht="15" hidden="1" customHeight="1" x14ac:dyDescent="0.2">
      <c r="A360" s="384" t="s">
        <v>133</v>
      </c>
      <c r="B360" s="384"/>
      <c r="C360" s="7" t="s">
        <v>636</v>
      </c>
      <c r="D360" s="19" t="s">
        <v>637</v>
      </c>
      <c r="E360" s="33"/>
      <c r="F360" s="178">
        <v>0</v>
      </c>
      <c r="G360" s="178"/>
      <c r="H360" s="17">
        <f t="shared" si="72"/>
        <v>0</v>
      </c>
      <c r="I360" s="335"/>
      <c r="J360" s="102" t="str">
        <f t="shared" si="44"/>
        <v xml:space="preserve"> </v>
      </c>
      <c r="K360" s="335"/>
      <c r="L360" s="245"/>
      <c r="M360" s="71">
        <f t="shared" si="47"/>
        <v>0</v>
      </c>
      <c r="N360" s="335"/>
      <c r="O360" s="133" t="str">
        <f t="shared" si="45"/>
        <v xml:space="preserve"> </v>
      </c>
      <c r="P360" s="335"/>
    </row>
    <row r="361" spans="1:16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78">
        <v>0</v>
      </c>
      <c r="G361" s="178"/>
      <c r="H361" s="17">
        <f t="shared" si="72"/>
        <v>0</v>
      </c>
      <c r="I361" s="335"/>
      <c r="J361" s="102" t="str">
        <f t="shared" si="44"/>
        <v xml:space="preserve"> </v>
      </c>
      <c r="K361" s="335"/>
      <c r="L361" s="245"/>
      <c r="M361" s="71">
        <f t="shared" si="47"/>
        <v>0</v>
      </c>
      <c r="N361" s="335"/>
      <c r="O361" s="133" t="str">
        <f t="shared" si="45"/>
        <v xml:space="preserve"> </v>
      </c>
      <c r="P361" s="335"/>
    </row>
    <row r="362" spans="1:16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78">
        <v>0</v>
      </c>
      <c r="G362" s="178"/>
      <c r="H362" s="17">
        <f t="shared" si="72"/>
        <v>0</v>
      </c>
      <c r="I362" s="335"/>
      <c r="J362" s="102" t="str">
        <f t="shared" si="44"/>
        <v xml:space="preserve"> </v>
      </c>
      <c r="K362" s="335"/>
      <c r="L362" s="245"/>
      <c r="M362" s="71">
        <f t="shared" si="47"/>
        <v>0</v>
      </c>
      <c r="N362" s="335"/>
      <c r="O362" s="133" t="str">
        <f t="shared" si="45"/>
        <v xml:space="preserve"> </v>
      </c>
      <c r="P362" s="335"/>
    </row>
    <row r="363" spans="1:16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78">
        <v>0</v>
      </c>
      <c r="G363" s="178"/>
      <c r="H363" s="17">
        <f t="shared" si="72"/>
        <v>0</v>
      </c>
      <c r="I363" s="335"/>
      <c r="J363" s="102" t="str">
        <f t="shared" si="44"/>
        <v xml:space="preserve"> </v>
      </c>
      <c r="K363" s="335"/>
      <c r="L363" s="245"/>
      <c r="M363" s="71">
        <f t="shared" si="47"/>
        <v>0</v>
      </c>
      <c r="N363" s="335"/>
      <c r="O363" s="133" t="str">
        <f t="shared" si="45"/>
        <v xml:space="preserve"> </v>
      </c>
      <c r="P363" s="335"/>
    </row>
    <row r="364" spans="1:16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78">
        <v>0</v>
      </c>
      <c r="G364" s="178"/>
      <c r="H364" s="17">
        <f t="shared" si="72"/>
        <v>0</v>
      </c>
      <c r="I364" s="335"/>
      <c r="J364" s="102" t="str">
        <f t="shared" si="44"/>
        <v xml:space="preserve"> </v>
      </c>
      <c r="K364" s="335"/>
      <c r="L364" s="245"/>
      <c r="M364" s="71">
        <f t="shared" si="47"/>
        <v>0</v>
      </c>
      <c r="N364" s="335"/>
      <c r="O364" s="133" t="str">
        <f t="shared" si="45"/>
        <v xml:space="preserve"> </v>
      </c>
      <c r="P364" s="335"/>
    </row>
    <row r="365" spans="1:16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78">
        <v>0</v>
      </c>
      <c r="G365" s="178"/>
      <c r="H365" s="17">
        <f t="shared" si="72"/>
        <v>0</v>
      </c>
      <c r="I365" s="335"/>
      <c r="J365" s="102" t="str">
        <f t="shared" si="44"/>
        <v xml:space="preserve"> </v>
      </c>
      <c r="K365" s="335"/>
      <c r="L365" s="245"/>
      <c r="M365" s="71">
        <f t="shared" si="47"/>
        <v>0</v>
      </c>
      <c r="N365" s="335"/>
      <c r="O365" s="133" t="str">
        <f t="shared" si="45"/>
        <v xml:space="preserve"> </v>
      </c>
      <c r="P365" s="335"/>
    </row>
    <row r="366" spans="1:16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78">
        <v>0</v>
      </c>
      <c r="G366" s="178"/>
      <c r="H366" s="17">
        <f t="shared" si="72"/>
        <v>0</v>
      </c>
      <c r="I366" s="335"/>
      <c r="J366" s="102" t="str">
        <f t="shared" si="44"/>
        <v xml:space="preserve"> </v>
      </c>
      <c r="K366" s="335"/>
      <c r="L366" s="245"/>
      <c r="M366" s="71">
        <f t="shared" si="47"/>
        <v>0</v>
      </c>
      <c r="N366" s="335"/>
      <c r="O366" s="133" t="str">
        <f t="shared" si="45"/>
        <v xml:space="preserve"> </v>
      </c>
      <c r="P366" s="335"/>
    </row>
    <row r="367" spans="1:16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78">
        <v>0</v>
      </c>
      <c r="G367" s="178"/>
      <c r="H367" s="17">
        <f t="shared" si="72"/>
        <v>0</v>
      </c>
      <c r="I367" s="335"/>
      <c r="J367" s="102" t="str">
        <f t="shared" si="44"/>
        <v xml:space="preserve"> </v>
      </c>
      <c r="K367" s="335"/>
      <c r="L367" s="245"/>
      <c r="M367" s="71">
        <f t="shared" si="47"/>
        <v>0</v>
      </c>
      <c r="N367" s="335"/>
      <c r="O367" s="133" t="str">
        <f t="shared" si="45"/>
        <v xml:space="preserve"> </v>
      </c>
      <c r="P367" s="335"/>
    </row>
    <row r="368" spans="1:16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78">
        <v>0</v>
      </c>
      <c r="G368" s="178"/>
      <c r="H368" s="17">
        <f t="shared" si="72"/>
        <v>0</v>
      </c>
      <c r="I368" s="335"/>
      <c r="J368" s="102" t="str">
        <f t="shared" si="44"/>
        <v xml:space="preserve"> </v>
      </c>
      <c r="K368" s="335"/>
      <c r="L368" s="245"/>
      <c r="M368" s="71">
        <f t="shared" si="47"/>
        <v>0</v>
      </c>
      <c r="N368" s="335"/>
      <c r="O368" s="133" t="str">
        <f t="shared" si="45"/>
        <v xml:space="preserve"> </v>
      </c>
      <c r="P368" s="335"/>
    </row>
    <row r="369" spans="1:16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78">
        <v>0</v>
      </c>
      <c r="G369" s="178"/>
      <c r="H369" s="17">
        <f t="shared" si="72"/>
        <v>0</v>
      </c>
      <c r="I369" s="335"/>
      <c r="J369" s="102" t="str">
        <f t="shared" si="44"/>
        <v xml:space="preserve"> </v>
      </c>
      <c r="K369" s="335"/>
      <c r="L369" s="245"/>
      <c r="M369" s="71">
        <f t="shared" si="47"/>
        <v>0</v>
      </c>
      <c r="N369" s="335"/>
      <c r="O369" s="133" t="str">
        <f t="shared" si="45"/>
        <v xml:space="preserve"> </v>
      </c>
      <c r="P369" s="335"/>
    </row>
    <row r="370" spans="1:16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78">
        <v>0</v>
      </c>
      <c r="G370" s="178"/>
      <c r="H370" s="17">
        <f t="shared" si="72"/>
        <v>0</v>
      </c>
      <c r="I370" s="335"/>
      <c r="J370" s="102" t="str">
        <f t="shared" si="44"/>
        <v xml:space="preserve"> </v>
      </c>
      <c r="K370" s="335"/>
      <c r="L370" s="245"/>
      <c r="M370" s="71">
        <f t="shared" si="47"/>
        <v>0</v>
      </c>
      <c r="N370" s="335"/>
      <c r="O370" s="133" t="str">
        <f t="shared" si="45"/>
        <v xml:space="preserve"> </v>
      </c>
      <c r="P370" s="335"/>
    </row>
    <row r="371" spans="1:16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78">
        <v>0</v>
      </c>
      <c r="G371" s="178"/>
      <c r="H371" s="17">
        <f t="shared" si="72"/>
        <v>0</v>
      </c>
      <c r="I371" s="335"/>
      <c r="J371" s="102" t="str">
        <f t="shared" si="44"/>
        <v xml:space="preserve"> </v>
      </c>
      <c r="K371" s="335"/>
      <c r="L371" s="245"/>
      <c r="M371" s="71">
        <f t="shared" si="47"/>
        <v>0</v>
      </c>
      <c r="N371" s="335"/>
      <c r="O371" s="133" t="str">
        <f t="shared" si="45"/>
        <v xml:space="preserve"> </v>
      </c>
      <c r="P371" s="335"/>
    </row>
    <row r="372" spans="1:16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78">
        <v>0</v>
      </c>
      <c r="G372" s="178"/>
      <c r="H372" s="17">
        <f t="shared" si="72"/>
        <v>0</v>
      </c>
      <c r="I372" s="335"/>
      <c r="J372" s="102" t="str">
        <f t="shared" si="44"/>
        <v xml:space="preserve"> </v>
      </c>
      <c r="K372" s="335"/>
      <c r="L372" s="245"/>
      <c r="M372" s="71">
        <f t="shared" si="47"/>
        <v>0</v>
      </c>
      <c r="N372" s="335"/>
      <c r="O372" s="133" t="str">
        <f t="shared" si="45"/>
        <v xml:space="preserve"> </v>
      </c>
      <c r="P372" s="335"/>
    </row>
    <row r="373" spans="1:16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78">
        <v>0</v>
      </c>
      <c r="G373" s="178"/>
      <c r="H373" s="17">
        <f t="shared" si="72"/>
        <v>0</v>
      </c>
      <c r="I373" s="335"/>
      <c r="J373" s="102" t="str">
        <f t="shared" ref="J373:J436" si="73">IF(H373=0," ",I373/H373)</f>
        <v xml:space="preserve"> </v>
      </c>
      <c r="K373" s="335"/>
      <c r="L373" s="245"/>
      <c r="M373" s="71">
        <f t="shared" si="47"/>
        <v>0</v>
      </c>
      <c r="N373" s="335"/>
      <c r="O373" s="133" t="str">
        <f t="shared" ref="O373:O436" si="74">IF(M373=0," ",N373/M373)</f>
        <v xml:space="preserve"> </v>
      </c>
      <c r="P373" s="335"/>
    </row>
    <row r="374" spans="1:16" ht="25.5" hidden="1" customHeight="1" x14ac:dyDescent="0.2">
      <c r="A374" s="385" t="s">
        <v>164</v>
      </c>
      <c r="B374" s="385"/>
      <c r="C374" s="5" t="s">
        <v>652</v>
      </c>
      <c r="D374" s="34" t="s">
        <v>653</v>
      </c>
      <c r="E374" s="29"/>
      <c r="F374" s="178">
        <v>0</v>
      </c>
      <c r="G374" s="178"/>
      <c r="H374" s="17">
        <f t="shared" si="72"/>
        <v>0</v>
      </c>
      <c r="I374" s="335"/>
      <c r="J374" s="102" t="str">
        <f t="shared" si="73"/>
        <v xml:space="preserve"> </v>
      </c>
      <c r="K374" s="335"/>
      <c r="L374" s="245"/>
      <c r="M374" s="71">
        <f t="shared" ref="M374:M437" si="75">SUM(K374:L374)</f>
        <v>0</v>
      </c>
      <c r="N374" s="335"/>
      <c r="O374" s="133" t="str">
        <f t="shared" si="74"/>
        <v xml:space="preserve"> </v>
      </c>
      <c r="P374" s="335"/>
    </row>
    <row r="375" spans="1:16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78">
        <v>0</v>
      </c>
      <c r="G375" s="178"/>
      <c r="H375" s="17">
        <f t="shared" si="72"/>
        <v>0</v>
      </c>
      <c r="I375" s="335"/>
      <c r="J375" s="102" t="str">
        <f t="shared" si="73"/>
        <v xml:space="preserve"> </v>
      </c>
      <c r="K375" s="335"/>
      <c r="L375" s="245"/>
      <c r="M375" s="71">
        <f t="shared" si="75"/>
        <v>0</v>
      </c>
      <c r="N375" s="335"/>
      <c r="O375" s="133" t="str">
        <f t="shared" si="74"/>
        <v xml:space="preserve"> </v>
      </c>
      <c r="P375" s="335"/>
    </row>
    <row r="376" spans="1:16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78">
        <v>0</v>
      </c>
      <c r="G376" s="178"/>
      <c r="H376" s="17">
        <f t="shared" si="72"/>
        <v>0</v>
      </c>
      <c r="I376" s="335"/>
      <c r="J376" s="102" t="str">
        <f t="shared" si="73"/>
        <v xml:space="preserve"> </v>
      </c>
      <c r="K376" s="335"/>
      <c r="L376" s="245"/>
      <c r="M376" s="71">
        <f t="shared" si="75"/>
        <v>0</v>
      </c>
      <c r="N376" s="335"/>
      <c r="O376" s="133" t="str">
        <f t="shared" si="74"/>
        <v xml:space="preserve"> </v>
      </c>
      <c r="P376" s="335"/>
    </row>
    <row r="377" spans="1:16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78">
        <v>0</v>
      </c>
      <c r="G377" s="178"/>
      <c r="H377" s="17">
        <f t="shared" si="72"/>
        <v>0</v>
      </c>
      <c r="I377" s="335"/>
      <c r="J377" s="102" t="str">
        <f t="shared" si="73"/>
        <v xml:space="preserve"> </v>
      </c>
      <c r="K377" s="335"/>
      <c r="L377" s="245"/>
      <c r="M377" s="71">
        <f t="shared" si="75"/>
        <v>0</v>
      </c>
      <c r="N377" s="335"/>
      <c r="O377" s="133" t="str">
        <f t="shared" si="74"/>
        <v xml:space="preserve"> </v>
      </c>
      <c r="P377" s="335"/>
    </row>
    <row r="378" spans="1:16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78">
        <v>0</v>
      </c>
      <c r="G378" s="178"/>
      <c r="H378" s="17">
        <f t="shared" si="72"/>
        <v>0</v>
      </c>
      <c r="I378" s="335"/>
      <c r="J378" s="102" t="str">
        <f t="shared" si="73"/>
        <v xml:space="preserve"> </v>
      </c>
      <c r="K378" s="335"/>
      <c r="L378" s="245"/>
      <c r="M378" s="71">
        <f t="shared" si="75"/>
        <v>0</v>
      </c>
      <c r="N378" s="335"/>
      <c r="O378" s="133" t="str">
        <f t="shared" si="74"/>
        <v xml:space="preserve"> </v>
      </c>
      <c r="P378" s="335"/>
    </row>
    <row r="379" spans="1:16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78">
        <v>0</v>
      </c>
      <c r="G379" s="178"/>
      <c r="H379" s="17">
        <f t="shared" si="72"/>
        <v>0</v>
      </c>
      <c r="I379" s="335"/>
      <c r="J379" s="102" t="str">
        <f t="shared" si="73"/>
        <v xml:space="preserve"> </v>
      </c>
      <c r="K379" s="335"/>
      <c r="L379" s="245"/>
      <c r="M379" s="71">
        <f t="shared" si="75"/>
        <v>0</v>
      </c>
      <c r="N379" s="335"/>
      <c r="O379" s="133" t="str">
        <f t="shared" si="74"/>
        <v xml:space="preserve"> </v>
      </c>
      <c r="P379" s="335"/>
    </row>
    <row r="380" spans="1:16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78">
        <v>0</v>
      </c>
      <c r="G380" s="178"/>
      <c r="H380" s="17">
        <f t="shared" si="72"/>
        <v>0</v>
      </c>
      <c r="I380" s="335"/>
      <c r="J380" s="102" t="str">
        <f t="shared" si="73"/>
        <v xml:space="preserve"> </v>
      </c>
      <c r="K380" s="335"/>
      <c r="L380" s="245"/>
      <c r="M380" s="71">
        <f t="shared" si="75"/>
        <v>0</v>
      </c>
      <c r="N380" s="335"/>
      <c r="O380" s="133" t="str">
        <f t="shared" si="74"/>
        <v xml:space="preserve"> </v>
      </c>
      <c r="P380" s="335"/>
    </row>
    <row r="381" spans="1:16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78">
        <v>0</v>
      </c>
      <c r="G381" s="178"/>
      <c r="H381" s="17">
        <f t="shared" si="72"/>
        <v>0</v>
      </c>
      <c r="I381" s="335"/>
      <c r="J381" s="102" t="str">
        <f t="shared" si="73"/>
        <v xml:space="preserve"> </v>
      </c>
      <c r="K381" s="335"/>
      <c r="L381" s="245"/>
      <c r="M381" s="71">
        <f t="shared" si="75"/>
        <v>0</v>
      </c>
      <c r="N381" s="335"/>
      <c r="O381" s="133" t="str">
        <f t="shared" si="74"/>
        <v xml:space="preserve"> </v>
      </c>
      <c r="P381" s="335"/>
    </row>
    <row r="382" spans="1:16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78">
        <v>0</v>
      </c>
      <c r="G382" s="178"/>
      <c r="H382" s="17">
        <f t="shared" si="72"/>
        <v>0</v>
      </c>
      <c r="I382" s="335"/>
      <c r="J382" s="102" t="str">
        <f t="shared" si="73"/>
        <v xml:space="preserve"> </v>
      </c>
      <c r="K382" s="335"/>
      <c r="L382" s="245"/>
      <c r="M382" s="71">
        <f t="shared" si="75"/>
        <v>0</v>
      </c>
      <c r="N382" s="335"/>
      <c r="O382" s="133" t="str">
        <f t="shared" si="74"/>
        <v xml:space="preserve"> </v>
      </c>
      <c r="P382" s="335"/>
    </row>
    <row r="383" spans="1:16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78">
        <v>0</v>
      </c>
      <c r="G383" s="178"/>
      <c r="H383" s="17">
        <f t="shared" si="72"/>
        <v>0</v>
      </c>
      <c r="I383" s="335"/>
      <c r="J383" s="102" t="str">
        <f t="shared" si="73"/>
        <v xml:space="preserve"> </v>
      </c>
      <c r="K383" s="335"/>
      <c r="L383" s="245"/>
      <c r="M383" s="71">
        <f t="shared" si="75"/>
        <v>0</v>
      </c>
      <c r="N383" s="335"/>
      <c r="O383" s="133" t="str">
        <f t="shared" si="74"/>
        <v xml:space="preserve"> </v>
      </c>
      <c r="P383" s="335"/>
    </row>
    <row r="384" spans="1:16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78">
        <v>0</v>
      </c>
      <c r="G384" s="178"/>
      <c r="H384" s="17">
        <f t="shared" si="72"/>
        <v>0</v>
      </c>
      <c r="I384" s="335"/>
      <c r="J384" s="102" t="str">
        <f t="shared" si="73"/>
        <v xml:space="preserve"> </v>
      </c>
      <c r="K384" s="335"/>
      <c r="L384" s="245"/>
      <c r="M384" s="71">
        <f t="shared" si="75"/>
        <v>0</v>
      </c>
      <c r="N384" s="335"/>
      <c r="O384" s="133" t="str">
        <f t="shared" si="74"/>
        <v xml:space="preserve"> </v>
      </c>
      <c r="P384" s="335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78">
        <v>0</v>
      </c>
      <c r="G385" s="178"/>
      <c r="H385" s="17">
        <f t="shared" si="72"/>
        <v>0</v>
      </c>
      <c r="I385" s="335"/>
      <c r="J385" s="102" t="str">
        <f t="shared" si="73"/>
        <v xml:space="preserve"> </v>
      </c>
      <c r="K385" s="335"/>
      <c r="L385" s="245"/>
      <c r="M385" s="71">
        <f t="shared" si="75"/>
        <v>0</v>
      </c>
      <c r="N385" s="335"/>
      <c r="O385" s="133" t="str">
        <f t="shared" si="74"/>
        <v xml:space="preserve"> </v>
      </c>
      <c r="P385" s="335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78">
        <v>0</v>
      </c>
      <c r="G386" s="178"/>
      <c r="H386" s="17">
        <f t="shared" si="72"/>
        <v>0</v>
      </c>
      <c r="I386" s="335"/>
      <c r="J386" s="102" t="str">
        <f t="shared" si="73"/>
        <v xml:space="preserve"> </v>
      </c>
      <c r="K386" s="335"/>
      <c r="L386" s="245"/>
      <c r="M386" s="71">
        <f t="shared" si="75"/>
        <v>0</v>
      </c>
      <c r="N386" s="335"/>
      <c r="O386" s="133" t="str">
        <f t="shared" si="74"/>
        <v xml:space="preserve"> </v>
      </c>
      <c r="P386" s="335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78">
        <v>0</v>
      </c>
      <c r="G387" s="178"/>
      <c r="H387" s="17">
        <f t="shared" si="72"/>
        <v>0</v>
      </c>
      <c r="I387" s="335"/>
      <c r="J387" s="102" t="str">
        <f t="shared" si="73"/>
        <v xml:space="preserve"> </v>
      </c>
      <c r="K387" s="335"/>
      <c r="L387" s="245"/>
      <c r="M387" s="71">
        <f t="shared" si="75"/>
        <v>0</v>
      </c>
      <c r="N387" s="335"/>
      <c r="O387" s="133" t="str">
        <f t="shared" si="74"/>
        <v xml:space="preserve"> </v>
      </c>
      <c r="P387" s="335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78">
        <v>0</v>
      </c>
      <c r="G388" s="178"/>
      <c r="H388" s="17">
        <f t="shared" si="72"/>
        <v>0</v>
      </c>
      <c r="I388" s="335"/>
      <c r="J388" s="102" t="str">
        <f t="shared" si="73"/>
        <v xml:space="preserve"> </v>
      </c>
      <c r="K388" s="335"/>
      <c r="L388" s="245"/>
      <c r="M388" s="71">
        <f t="shared" si="75"/>
        <v>0</v>
      </c>
      <c r="N388" s="335"/>
      <c r="O388" s="133" t="str">
        <f t="shared" si="74"/>
        <v xml:space="preserve"> </v>
      </c>
      <c r="P388" s="335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78">
        <v>0</v>
      </c>
      <c r="G389" s="178"/>
      <c r="H389" s="17">
        <f t="shared" si="72"/>
        <v>0</v>
      </c>
      <c r="I389" s="335"/>
      <c r="J389" s="102" t="str">
        <f t="shared" si="73"/>
        <v xml:space="preserve"> </v>
      </c>
      <c r="K389" s="335"/>
      <c r="L389" s="245"/>
      <c r="M389" s="71">
        <f t="shared" si="75"/>
        <v>0</v>
      </c>
      <c r="N389" s="335"/>
      <c r="O389" s="133" t="str">
        <f t="shared" si="74"/>
        <v xml:space="preserve"> </v>
      </c>
      <c r="P389" s="335"/>
    </row>
    <row r="390" spans="1:16" ht="38.25" hidden="1" customHeight="1" x14ac:dyDescent="0.2">
      <c r="A390" s="383" t="s">
        <v>199</v>
      </c>
      <c r="B390" s="383"/>
      <c r="C390" s="5" t="s">
        <v>670</v>
      </c>
      <c r="D390" s="22" t="s">
        <v>664</v>
      </c>
      <c r="E390" s="29"/>
      <c r="F390" s="178">
        <v>0</v>
      </c>
      <c r="G390" s="178"/>
      <c r="H390" s="17">
        <f t="shared" si="72"/>
        <v>0</v>
      </c>
      <c r="I390" s="335"/>
      <c r="J390" s="102" t="str">
        <f t="shared" si="73"/>
        <v xml:space="preserve"> </v>
      </c>
      <c r="K390" s="335"/>
      <c r="L390" s="245"/>
      <c r="M390" s="71">
        <f t="shared" si="75"/>
        <v>0</v>
      </c>
      <c r="N390" s="335"/>
      <c r="O390" s="133" t="str">
        <f t="shared" si="74"/>
        <v xml:space="preserve"> </v>
      </c>
      <c r="P390" s="335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78">
        <v>0</v>
      </c>
      <c r="G391" s="178"/>
      <c r="H391" s="17">
        <f t="shared" si="72"/>
        <v>0</v>
      </c>
      <c r="I391" s="335"/>
      <c r="J391" s="102" t="str">
        <f t="shared" si="73"/>
        <v xml:space="preserve"> </v>
      </c>
      <c r="K391" s="335"/>
      <c r="L391" s="245"/>
      <c r="M391" s="71">
        <f t="shared" si="75"/>
        <v>0</v>
      </c>
      <c r="N391" s="335"/>
      <c r="O391" s="133" t="str">
        <f t="shared" si="74"/>
        <v xml:space="preserve"> </v>
      </c>
      <c r="P391" s="335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78">
        <v>0</v>
      </c>
      <c r="G392" s="178"/>
      <c r="H392" s="17">
        <f t="shared" si="72"/>
        <v>0</v>
      </c>
      <c r="I392" s="335"/>
      <c r="J392" s="102" t="str">
        <f t="shared" si="73"/>
        <v xml:space="preserve"> </v>
      </c>
      <c r="K392" s="335"/>
      <c r="L392" s="245"/>
      <c r="M392" s="71">
        <f t="shared" si="75"/>
        <v>0</v>
      </c>
      <c r="N392" s="335"/>
      <c r="O392" s="133" t="str">
        <f t="shared" si="74"/>
        <v xml:space="preserve"> </v>
      </c>
      <c r="P392" s="335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78">
        <v>0</v>
      </c>
      <c r="G393" s="178"/>
      <c r="H393" s="17">
        <f t="shared" si="72"/>
        <v>0</v>
      </c>
      <c r="I393" s="335"/>
      <c r="J393" s="102" t="str">
        <f t="shared" si="73"/>
        <v xml:space="preserve"> </v>
      </c>
      <c r="K393" s="335"/>
      <c r="L393" s="245"/>
      <c r="M393" s="71">
        <f t="shared" si="75"/>
        <v>0</v>
      </c>
      <c r="N393" s="335"/>
      <c r="O393" s="133" t="str">
        <f t="shared" si="74"/>
        <v xml:space="preserve"> </v>
      </c>
      <c r="P393" s="335"/>
    </row>
    <row r="394" spans="1:16" ht="15" hidden="1" customHeight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78">
        <v>0</v>
      </c>
      <c r="G394" s="178"/>
      <c r="H394" s="17">
        <f t="shared" si="72"/>
        <v>0</v>
      </c>
      <c r="I394" s="335"/>
      <c r="J394" s="102" t="str">
        <f t="shared" si="73"/>
        <v xml:space="preserve"> </v>
      </c>
      <c r="K394" s="335"/>
      <c r="L394" s="245"/>
      <c r="M394" s="71">
        <f t="shared" si="75"/>
        <v>0</v>
      </c>
      <c r="N394" s="335"/>
      <c r="O394" s="133" t="str">
        <f t="shared" si="74"/>
        <v xml:space="preserve"> </v>
      </c>
      <c r="P394" s="335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78">
        <v>0</v>
      </c>
      <c r="G395" s="178"/>
      <c r="H395" s="17">
        <f t="shared" si="72"/>
        <v>0</v>
      </c>
      <c r="I395" s="335"/>
      <c r="J395" s="102" t="str">
        <f t="shared" si="73"/>
        <v xml:space="preserve"> </v>
      </c>
      <c r="K395" s="335"/>
      <c r="L395" s="245"/>
      <c r="M395" s="71">
        <f t="shared" si="75"/>
        <v>0</v>
      </c>
      <c r="N395" s="335"/>
      <c r="O395" s="133" t="str">
        <f t="shared" si="74"/>
        <v xml:space="preserve"> </v>
      </c>
      <c r="P395" s="335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78">
        <v>0</v>
      </c>
      <c r="G396" s="178"/>
      <c r="H396" s="17">
        <f t="shared" si="72"/>
        <v>0</v>
      </c>
      <c r="I396" s="335"/>
      <c r="J396" s="102" t="str">
        <f t="shared" si="73"/>
        <v xml:space="preserve"> </v>
      </c>
      <c r="K396" s="335"/>
      <c r="L396" s="245"/>
      <c r="M396" s="71">
        <f t="shared" si="75"/>
        <v>0</v>
      </c>
      <c r="N396" s="335"/>
      <c r="O396" s="133" t="str">
        <f t="shared" si="74"/>
        <v xml:space="preserve"> </v>
      </c>
      <c r="P396" s="335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78">
        <v>0</v>
      </c>
      <c r="G397" s="178"/>
      <c r="H397" s="17">
        <f t="shared" si="72"/>
        <v>0</v>
      </c>
      <c r="I397" s="335"/>
      <c r="J397" s="102" t="str">
        <f t="shared" si="73"/>
        <v xml:space="preserve"> </v>
      </c>
      <c r="K397" s="335"/>
      <c r="L397" s="245"/>
      <c r="M397" s="71">
        <f t="shared" si="75"/>
        <v>0</v>
      </c>
      <c r="N397" s="335"/>
      <c r="O397" s="133" t="str">
        <f t="shared" si="74"/>
        <v xml:space="preserve"> </v>
      </c>
      <c r="P397" s="335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78">
        <v>0</v>
      </c>
      <c r="G398" s="178"/>
      <c r="H398" s="17">
        <f t="shared" si="72"/>
        <v>0</v>
      </c>
      <c r="I398" s="335"/>
      <c r="J398" s="102" t="str">
        <f t="shared" si="73"/>
        <v xml:space="preserve"> </v>
      </c>
      <c r="K398" s="335"/>
      <c r="L398" s="245"/>
      <c r="M398" s="71">
        <f t="shared" si="75"/>
        <v>0</v>
      </c>
      <c r="N398" s="335"/>
      <c r="O398" s="133" t="str">
        <f t="shared" si="74"/>
        <v xml:space="preserve"> </v>
      </c>
      <c r="P398" s="335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78">
        <v>0</v>
      </c>
      <c r="G399" s="178"/>
      <c r="H399" s="17">
        <f t="shared" si="72"/>
        <v>0</v>
      </c>
      <c r="I399" s="335"/>
      <c r="J399" s="102" t="str">
        <f t="shared" si="73"/>
        <v xml:space="preserve"> </v>
      </c>
      <c r="K399" s="335"/>
      <c r="L399" s="245"/>
      <c r="M399" s="71">
        <f t="shared" si="75"/>
        <v>0</v>
      </c>
      <c r="N399" s="335"/>
      <c r="O399" s="133" t="str">
        <f t="shared" si="74"/>
        <v xml:space="preserve"> </v>
      </c>
      <c r="P399" s="335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78">
        <v>0</v>
      </c>
      <c r="G400" s="178"/>
      <c r="H400" s="17">
        <f t="shared" si="72"/>
        <v>0</v>
      </c>
      <c r="I400" s="335"/>
      <c r="J400" s="102" t="str">
        <f t="shared" si="73"/>
        <v xml:space="preserve"> </v>
      </c>
      <c r="K400" s="335"/>
      <c r="L400" s="245"/>
      <c r="M400" s="71">
        <f t="shared" si="75"/>
        <v>0</v>
      </c>
      <c r="N400" s="335"/>
      <c r="O400" s="133" t="str">
        <f t="shared" si="74"/>
        <v xml:space="preserve"> </v>
      </c>
      <c r="P400" s="335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78">
        <v>0</v>
      </c>
      <c r="G401" s="178"/>
      <c r="H401" s="17">
        <f t="shared" si="72"/>
        <v>0</v>
      </c>
      <c r="I401" s="335"/>
      <c r="J401" s="102" t="str">
        <f t="shared" si="73"/>
        <v xml:space="preserve"> </v>
      </c>
      <c r="K401" s="335"/>
      <c r="L401" s="245"/>
      <c r="M401" s="71">
        <f t="shared" si="75"/>
        <v>0</v>
      </c>
      <c r="N401" s="335"/>
      <c r="O401" s="133" t="str">
        <f t="shared" si="74"/>
        <v xml:space="preserve"> </v>
      </c>
      <c r="P401" s="335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78">
        <v>0</v>
      </c>
      <c r="G402" s="178"/>
      <c r="H402" s="17">
        <f t="shared" si="72"/>
        <v>0</v>
      </c>
      <c r="I402" s="335"/>
      <c r="J402" s="102" t="str">
        <f t="shared" si="73"/>
        <v xml:space="preserve"> </v>
      </c>
      <c r="K402" s="335"/>
      <c r="L402" s="245"/>
      <c r="M402" s="71">
        <f t="shared" si="75"/>
        <v>0</v>
      </c>
      <c r="N402" s="335"/>
      <c r="O402" s="133" t="str">
        <f t="shared" si="74"/>
        <v xml:space="preserve"> </v>
      </c>
      <c r="P402" s="335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78">
        <v>0</v>
      </c>
      <c r="G403" s="178"/>
      <c r="H403" s="17">
        <f t="shared" si="72"/>
        <v>0</v>
      </c>
      <c r="I403" s="335"/>
      <c r="J403" s="102" t="str">
        <f t="shared" si="73"/>
        <v xml:space="preserve"> </v>
      </c>
      <c r="K403" s="335"/>
      <c r="L403" s="245"/>
      <c r="M403" s="71">
        <f t="shared" si="75"/>
        <v>0</v>
      </c>
      <c r="N403" s="335"/>
      <c r="O403" s="133" t="str">
        <f t="shared" si="74"/>
        <v xml:space="preserve"> </v>
      </c>
      <c r="P403" s="335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78">
        <v>0</v>
      </c>
      <c r="G404" s="178"/>
      <c r="H404" s="17">
        <f t="shared" si="72"/>
        <v>0</v>
      </c>
      <c r="I404" s="335"/>
      <c r="J404" s="102" t="str">
        <f t="shared" si="73"/>
        <v xml:space="preserve"> </v>
      </c>
      <c r="K404" s="335"/>
      <c r="L404" s="245"/>
      <c r="M404" s="71">
        <f t="shared" si="75"/>
        <v>0</v>
      </c>
      <c r="N404" s="335"/>
      <c r="O404" s="133" t="str">
        <f t="shared" si="74"/>
        <v xml:space="preserve"> </v>
      </c>
      <c r="P404" s="335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78">
        <v>0</v>
      </c>
      <c r="G405" s="178"/>
      <c r="H405" s="17">
        <f t="shared" si="72"/>
        <v>0</v>
      </c>
      <c r="I405" s="335"/>
      <c r="J405" s="102" t="str">
        <f t="shared" si="73"/>
        <v xml:space="preserve"> </v>
      </c>
      <c r="K405" s="335"/>
      <c r="L405" s="245"/>
      <c r="M405" s="71">
        <f t="shared" si="75"/>
        <v>0</v>
      </c>
      <c r="N405" s="335"/>
      <c r="O405" s="133" t="str">
        <f t="shared" si="74"/>
        <v xml:space="preserve"> </v>
      </c>
      <c r="P405" s="335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78">
        <v>0</v>
      </c>
      <c r="G406" s="178"/>
      <c r="H406" s="17">
        <f t="shared" ref="H406:H437" si="76">SUM(F406:G406)</f>
        <v>0</v>
      </c>
      <c r="I406" s="335"/>
      <c r="J406" s="102" t="str">
        <f t="shared" si="73"/>
        <v xml:space="preserve"> </v>
      </c>
      <c r="K406" s="335"/>
      <c r="L406" s="245"/>
      <c r="M406" s="71">
        <f t="shared" si="75"/>
        <v>0</v>
      </c>
      <c r="N406" s="335"/>
      <c r="O406" s="133" t="str">
        <f t="shared" si="74"/>
        <v xml:space="preserve"> </v>
      </c>
      <c r="P406" s="335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78">
        <v>0</v>
      </c>
      <c r="G407" s="178"/>
      <c r="H407" s="17">
        <f t="shared" si="76"/>
        <v>0</v>
      </c>
      <c r="I407" s="335"/>
      <c r="J407" s="102" t="str">
        <f t="shared" si="73"/>
        <v xml:space="preserve"> </v>
      </c>
      <c r="K407" s="335"/>
      <c r="L407" s="245"/>
      <c r="M407" s="71">
        <f t="shared" si="75"/>
        <v>0</v>
      </c>
      <c r="N407" s="335"/>
      <c r="O407" s="133" t="str">
        <f t="shared" si="74"/>
        <v xml:space="preserve"> </v>
      </c>
      <c r="P407" s="335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78">
        <v>0</v>
      </c>
      <c r="G408" s="178"/>
      <c r="H408" s="17">
        <f t="shared" si="76"/>
        <v>0</v>
      </c>
      <c r="I408" s="335"/>
      <c r="J408" s="102" t="str">
        <f t="shared" si="73"/>
        <v xml:space="preserve"> </v>
      </c>
      <c r="K408" s="335"/>
      <c r="L408" s="245"/>
      <c r="M408" s="71">
        <f t="shared" si="75"/>
        <v>0</v>
      </c>
      <c r="N408" s="335"/>
      <c r="O408" s="133" t="str">
        <f t="shared" si="74"/>
        <v xml:space="preserve"> </v>
      </c>
      <c r="P408" s="335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78">
        <v>0</v>
      </c>
      <c r="G409" s="178"/>
      <c r="H409" s="17">
        <f t="shared" si="76"/>
        <v>0</v>
      </c>
      <c r="I409" s="335"/>
      <c r="J409" s="102" t="str">
        <f t="shared" si="73"/>
        <v xml:space="preserve"> </v>
      </c>
      <c r="K409" s="335"/>
      <c r="L409" s="245"/>
      <c r="M409" s="71">
        <f t="shared" si="75"/>
        <v>0</v>
      </c>
      <c r="N409" s="335"/>
      <c r="O409" s="133" t="str">
        <f t="shared" si="74"/>
        <v xml:space="preserve"> </v>
      </c>
      <c r="P409" s="335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78">
        <v>0</v>
      </c>
      <c r="G410" s="178"/>
      <c r="H410" s="17">
        <f t="shared" si="76"/>
        <v>0</v>
      </c>
      <c r="I410" s="335"/>
      <c r="J410" s="102" t="str">
        <f t="shared" si="73"/>
        <v xml:space="preserve"> </v>
      </c>
      <c r="K410" s="335"/>
      <c r="L410" s="245"/>
      <c r="M410" s="71">
        <f t="shared" si="75"/>
        <v>0</v>
      </c>
      <c r="N410" s="335"/>
      <c r="O410" s="133" t="str">
        <f t="shared" si="74"/>
        <v xml:space="preserve"> </v>
      </c>
      <c r="P410" s="335"/>
    </row>
    <row r="411" spans="1:16" ht="15" hidden="1" customHeight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78">
        <v>0</v>
      </c>
      <c r="G411" s="178"/>
      <c r="H411" s="17">
        <f t="shared" si="76"/>
        <v>0</v>
      </c>
      <c r="I411" s="335"/>
      <c r="J411" s="102" t="str">
        <f t="shared" si="73"/>
        <v xml:space="preserve"> </v>
      </c>
      <c r="K411" s="335"/>
      <c r="L411" s="245"/>
      <c r="M411" s="71">
        <f t="shared" si="75"/>
        <v>0</v>
      </c>
      <c r="N411" s="335"/>
      <c r="O411" s="133" t="str">
        <f t="shared" si="74"/>
        <v xml:space="preserve"> </v>
      </c>
      <c r="P411" s="335"/>
    </row>
    <row r="412" spans="1:16" ht="25.5" hidden="1" customHeight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78">
        <v>0</v>
      </c>
      <c r="G412" s="178"/>
      <c r="H412" s="17">
        <f t="shared" si="76"/>
        <v>0</v>
      </c>
      <c r="I412" s="335"/>
      <c r="J412" s="102" t="str">
        <f t="shared" si="73"/>
        <v xml:space="preserve"> </v>
      </c>
      <c r="K412" s="335"/>
      <c r="L412" s="245"/>
      <c r="M412" s="71">
        <f t="shared" si="75"/>
        <v>0</v>
      </c>
      <c r="N412" s="335"/>
      <c r="O412" s="133" t="str">
        <f t="shared" si="74"/>
        <v xml:space="preserve"> </v>
      </c>
      <c r="P412" s="335"/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78">
        <v>0</v>
      </c>
      <c r="G413" s="178"/>
      <c r="H413" s="17">
        <f t="shared" si="76"/>
        <v>0</v>
      </c>
      <c r="I413" s="335"/>
      <c r="J413" s="102" t="str">
        <f t="shared" si="73"/>
        <v xml:space="preserve"> </v>
      </c>
      <c r="K413" s="335"/>
      <c r="L413" s="245"/>
      <c r="M413" s="71">
        <f t="shared" si="75"/>
        <v>0</v>
      </c>
      <c r="N413" s="335"/>
      <c r="O413" s="133" t="str">
        <f t="shared" si="74"/>
        <v xml:space="preserve"> </v>
      </c>
      <c r="P413" s="335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78">
        <v>0</v>
      </c>
      <c r="G414" s="178"/>
      <c r="H414" s="17">
        <f t="shared" si="76"/>
        <v>0</v>
      </c>
      <c r="I414" s="335"/>
      <c r="J414" s="102" t="str">
        <f t="shared" si="73"/>
        <v xml:space="preserve"> </v>
      </c>
      <c r="K414" s="335"/>
      <c r="L414" s="245"/>
      <c r="M414" s="71">
        <f t="shared" si="75"/>
        <v>0</v>
      </c>
      <c r="N414" s="335"/>
      <c r="O414" s="133" t="str">
        <f t="shared" si="74"/>
        <v xml:space="preserve"> </v>
      </c>
      <c r="P414" s="335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78">
        <v>0</v>
      </c>
      <c r="G415" s="178"/>
      <c r="H415" s="17">
        <f t="shared" si="76"/>
        <v>0</v>
      </c>
      <c r="I415" s="335"/>
      <c r="J415" s="102" t="str">
        <f t="shared" si="73"/>
        <v xml:space="preserve"> </v>
      </c>
      <c r="K415" s="335"/>
      <c r="L415" s="245"/>
      <c r="M415" s="71">
        <f t="shared" si="75"/>
        <v>0</v>
      </c>
      <c r="N415" s="335"/>
      <c r="O415" s="133" t="str">
        <f t="shared" si="74"/>
        <v xml:space="preserve"> </v>
      </c>
      <c r="P415" s="335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78">
        <v>0</v>
      </c>
      <c r="G416" s="178"/>
      <c r="H416" s="17">
        <f t="shared" si="76"/>
        <v>0</v>
      </c>
      <c r="I416" s="335"/>
      <c r="J416" s="102" t="str">
        <f t="shared" si="73"/>
        <v xml:space="preserve"> </v>
      </c>
      <c r="K416" s="335"/>
      <c r="L416" s="245"/>
      <c r="M416" s="71">
        <f t="shared" si="75"/>
        <v>0</v>
      </c>
      <c r="N416" s="335"/>
      <c r="O416" s="133" t="str">
        <f t="shared" si="74"/>
        <v xml:space="preserve"> </v>
      </c>
      <c r="P416" s="335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78">
        <v>0</v>
      </c>
      <c r="G417" s="178"/>
      <c r="H417" s="17">
        <f t="shared" si="76"/>
        <v>0</v>
      </c>
      <c r="I417" s="335"/>
      <c r="J417" s="102" t="str">
        <f t="shared" si="73"/>
        <v xml:space="preserve"> </v>
      </c>
      <c r="K417" s="335"/>
      <c r="L417" s="245"/>
      <c r="M417" s="71">
        <f t="shared" si="75"/>
        <v>0</v>
      </c>
      <c r="N417" s="335"/>
      <c r="O417" s="133" t="str">
        <f t="shared" si="74"/>
        <v xml:space="preserve"> </v>
      </c>
      <c r="P417" s="335"/>
    </row>
    <row r="418" spans="1:16" ht="25.5" hidden="1" customHeight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78">
        <v>0</v>
      </c>
      <c r="G418" s="178"/>
      <c r="H418" s="17">
        <f t="shared" si="76"/>
        <v>0</v>
      </c>
      <c r="I418" s="335"/>
      <c r="J418" s="102" t="str">
        <f t="shared" si="73"/>
        <v xml:space="preserve"> </v>
      </c>
      <c r="K418" s="335"/>
      <c r="L418" s="245"/>
      <c r="M418" s="71">
        <f t="shared" si="75"/>
        <v>0</v>
      </c>
      <c r="N418" s="335"/>
      <c r="O418" s="133" t="str">
        <f t="shared" si="74"/>
        <v xml:space="preserve"> </v>
      </c>
      <c r="P418" s="335"/>
    </row>
    <row r="419" spans="1:16" ht="25.5" hidden="1" customHeight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78">
        <v>0</v>
      </c>
      <c r="G419" s="178"/>
      <c r="H419" s="17">
        <f t="shared" si="76"/>
        <v>0</v>
      </c>
      <c r="I419" s="335"/>
      <c r="J419" s="102" t="str">
        <f t="shared" si="73"/>
        <v xml:space="preserve"> </v>
      </c>
      <c r="K419" s="335"/>
      <c r="L419" s="245"/>
      <c r="M419" s="71">
        <f t="shared" si="75"/>
        <v>0</v>
      </c>
      <c r="N419" s="335"/>
      <c r="O419" s="133" t="str">
        <f t="shared" si="74"/>
        <v xml:space="preserve"> </v>
      </c>
      <c r="P419" s="335"/>
    </row>
    <row r="420" spans="1:16" ht="25.5" hidden="1" customHeight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78">
        <v>0</v>
      </c>
      <c r="G420" s="178"/>
      <c r="H420" s="17">
        <f t="shared" si="76"/>
        <v>0</v>
      </c>
      <c r="I420" s="335"/>
      <c r="J420" s="102" t="str">
        <f t="shared" si="73"/>
        <v xml:space="preserve"> </v>
      </c>
      <c r="K420" s="335"/>
      <c r="L420" s="245"/>
      <c r="M420" s="71">
        <f t="shared" si="75"/>
        <v>0</v>
      </c>
      <c r="N420" s="335"/>
      <c r="O420" s="133" t="str">
        <f t="shared" si="74"/>
        <v xml:space="preserve"> </v>
      </c>
      <c r="P420" s="335"/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78">
        <v>0</v>
      </c>
      <c r="G421" s="178"/>
      <c r="H421" s="17">
        <f t="shared" si="76"/>
        <v>0</v>
      </c>
      <c r="I421" s="335"/>
      <c r="J421" s="102" t="str">
        <f t="shared" si="73"/>
        <v xml:space="preserve"> </v>
      </c>
      <c r="K421" s="335"/>
      <c r="L421" s="245"/>
      <c r="M421" s="71">
        <f t="shared" si="75"/>
        <v>0</v>
      </c>
      <c r="N421" s="335"/>
      <c r="O421" s="133" t="str">
        <f t="shared" si="74"/>
        <v xml:space="preserve"> </v>
      </c>
      <c r="P421" s="335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78">
        <v>0</v>
      </c>
      <c r="G422" s="178"/>
      <c r="H422" s="17">
        <f t="shared" si="76"/>
        <v>0</v>
      </c>
      <c r="I422" s="335"/>
      <c r="J422" s="102" t="str">
        <f t="shared" si="73"/>
        <v xml:space="preserve"> </v>
      </c>
      <c r="K422" s="335"/>
      <c r="L422" s="245"/>
      <c r="M422" s="71">
        <f t="shared" si="75"/>
        <v>0</v>
      </c>
      <c r="N422" s="335"/>
      <c r="O422" s="133" t="str">
        <f t="shared" si="74"/>
        <v xml:space="preserve"> </v>
      </c>
      <c r="P422" s="335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78">
        <v>0</v>
      </c>
      <c r="G423" s="178"/>
      <c r="H423" s="17">
        <f t="shared" si="76"/>
        <v>0</v>
      </c>
      <c r="I423" s="335"/>
      <c r="J423" s="102" t="str">
        <f t="shared" si="73"/>
        <v xml:space="preserve"> </v>
      </c>
      <c r="K423" s="335"/>
      <c r="L423" s="245"/>
      <c r="M423" s="71">
        <f t="shared" si="75"/>
        <v>0</v>
      </c>
      <c r="N423" s="335"/>
      <c r="O423" s="133" t="str">
        <f t="shared" si="74"/>
        <v xml:space="preserve"> </v>
      </c>
      <c r="P423" s="335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78">
        <v>0</v>
      </c>
      <c r="G424" s="178"/>
      <c r="H424" s="17">
        <f t="shared" si="76"/>
        <v>0</v>
      </c>
      <c r="I424" s="335"/>
      <c r="J424" s="102" t="str">
        <f t="shared" si="73"/>
        <v xml:space="preserve"> </v>
      </c>
      <c r="K424" s="335"/>
      <c r="L424" s="245"/>
      <c r="M424" s="71">
        <f t="shared" si="75"/>
        <v>0</v>
      </c>
      <c r="N424" s="335"/>
      <c r="O424" s="133" t="str">
        <f t="shared" si="74"/>
        <v xml:space="preserve"> </v>
      </c>
      <c r="P424" s="335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78">
        <v>0</v>
      </c>
      <c r="G425" s="178"/>
      <c r="H425" s="17">
        <f t="shared" si="76"/>
        <v>0</v>
      </c>
      <c r="I425" s="335"/>
      <c r="J425" s="102" t="str">
        <f t="shared" si="73"/>
        <v xml:space="preserve"> </v>
      </c>
      <c r="K425" s="335"/>
      <c r="L425" s="245"/>
      <c r="M425" s="71">
        <f t="shared" si="75"/>
        <v>0</v>
      </c>
      <c r="N425" s="335"/>
      <c r="O425" s="133" t="str">
        <f t="shared" si="74"/>
        <v xml:space="preserve"> </v>
      </c>
      <c r="P425" s="335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78">
        <v>0</v>
      </c>
      <c r="G426" s="178"/>
      <c r="H426" s="17">
        <f t="shared" si="76"/>
        <v>0</v>
      </c>
      <c r="I426" s="335"/>
      <c r="J426" s="102" t="str">
        <f t="shared" si="73"/>
        <v xml:space="preserve"> </v>
      </c>
      <c r="K426" s="335"/>
      <c r="L426" s="245"/>
      <c r="M426" s="71">
        <f t="shared" si="75"/>
        <v>0</v>
      </c>
      <c r="N426" s="335"/>
      <c r="O426" s="133" t="str">
        <f t="shared" si="74"/>
        <v xml:space="preserve"> </v>
      </c>
      <c r="P426" s="335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78">
        <v>0</v>
      </c>
      <c r="G427" s="178"/>
      <c r="H427" s="17">
        <f t="shared" si="76"/>
        <v>0</v>
      </c>
      <c r="I427" s="335"/>
      <c r="J427" s="102" t="str">
        <f t="shared" si="73"/>
        <v xml:space="preserve"> </v>
      </c>
      <c r="K427" s="335"/>
      <c r="L427" s="245"/>
      <c r="M427" s="71">
        <f t="shared" si="75"/>
        <v>0</v>
      </c>
      <c r="N427" s="335"/>
      <c r="O427" s="133" t="str">
        <f t="shared" si="74"/>
        <v xml:space="preserve"> </v>
      </c>
      <c r="P427" s="335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78">
        <v>0</v>
      </c>
      <c r="G428" s="178"/>
      <c r="H428" s="17">
        <f t="shared" si="76"/>
        <v>0</v>
      </c>
      <c r="I428" s="335"/>
      <c r="J428" s="102" t="str">
        <f t="shared" si="73"/>
        <v xml:space="preserve"> </v>
      </c>
      <c r="K428" s="335"/>
      <c r="L428" s="245"/>
      <c r="M428" s="71">
        <f t="shared" si="75"/>
        <v>0</v>
      </c>
      <c r="N428" s="335"/>
      <c r="O428" s="133" t="str">
        <f t="shared" si="74"/>
        <v xml:space="preserve"> </v>
      </c>
      <c r="P428" s="335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78">
        <v>0</v>
      </c>
      <c r="G429" s="178"/>
      <c r="H429" s="17">
        <f t="shared" si="76"/>
        <v>0</v>
      </c>
      <c r="I429" s="335"/>
      <c r="J429" s="102" t="str">
        <f t="shared" si="73"/>
        <v xml:space="preserve"> </v>
      </c>
      <c r="K429" s="335"/>
      <c r="L429" s="245"/>
      <c r="M429" s="71">
        <f t="shared" si="75"/>
        <v>0</v>
      </c>
      <c r="N429" s="335"/>
      <c r="O429" s="133" t="str">
        <f t="shared" si="74"/>
        <v xml:space="preserve"> </v>
      </c>
      <c r="P429" s="335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78">
        <v>0</v>
      </c>
      <c r="G430" s="178"/>
      <c r="H430" s="17">
        <f t="shared" si="76"/>
        <v>0</v>
      </c>
      <c r="I430" s="335"/>
      <c r="J430" s="102" t="str">
        <f t="shared" si="73"/>
        <v xml:space="preserve"> </v>
      </c>
      <c r="K430" s="335"/>
      <c r="L430" s="245"/>
      <c r="M430" s="71">
        <f t="shared" si="75"/>
        <v>0</v>
      </c>
      <c r="N430" s="335"/>
      <c r="O430" s="133" t="str">
        <f t="shared" si="74"/>
        <v xml:space="preserve"> </v>
      </c>
      <c r="P430" s="335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78">
        <v>0</v>
      </c>
      <c r="G431" s="178"/>
      <c r="H431" s="17">
        <f t="shared" si="76"/>
        <v>0</v>
      </c>
      <c r="I431" s="335"/>
      <c r="J431" s="102" t="str">
        <f t="shared" si="73"/>
        <v xml:space="preserve"> </v>
      </c>
      <c r="K431" s="335"/>
      <c r="L431" s="245"/>
      <c r="M431" s="71">
        <f t="shared" si="75"/>
        <v>0</v>
      </c>
      <c r="N431" s="335"/>
      <c r="O431" s="133" t="str">
        <f t="shared" si="74"/>
        <v xml:space="preserve"> </v>
      </c>
      <c r="P431" s="335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78">
        <v>0</v>
      </c>
      <c r="G432" s="178"/>
      <c r="H432" s="17">
        <f t="shared" si="76"/>
        <v>0</v>
      </c>
      <c r="I432" s="335"/>
      <c r="J432" s="102" t="str">
        <f t="shared" si="73"/>
        <v xml:space="preserve"> </v>
      </c>
      <c r="K432" s="335"/>
      <c r="L432" s="245"/>
      <c r="M432" s="71">
        <f t="shared" si="75"/>
        <v>0</v>
      </c>
      <c r="N432" s="335"/>
      <c r="O432" s="133" t="str">
        <f t="shared" si="74"/>
        <v xml:space="preserve"> </v>
      </c>
      <c r="P432" s="335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78">
        <v>0</v>
      </c>
      <c r="G433" s="178"/>
      <c r="H433" s="17">
        <f t="shared" si="76"/>
        <v>0</v>
      </c>
      <c r="I433" s="335"/>
      <c r="J433" s="102" t="str">
        <f t="shared" si="73"/>
        <v xml:space="preserve"> </v>
      </c>
      <c r="K433" s="335"/>
      <c r="L433" s="245"/>
      <c r="M433" s="71">
        <f t="shared" si="75"/>
        <v>0</v>
      </c>
      <c r="N433" s="335"/>
      <c r="O433" s="133" t="str">
        <f t="shared" si="74"/>
        <v xml:space="preserve"> </v>
      </c>
      <c r="P433" s="335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78">
        <v>0</v>
      </c>
      <c r="G434" s="178"/>
      <c r="H434" s="17">
        <f t="shared" si="76"/>
        <v>0</v>
      </c>
      <c r="I434" s="335"/>
      <c r="J434" s="102" t="str">
        <f t="shared" si="73"/>
        <v xml:space="preserve"> </v>
      </c>
      <c r="K434" s="335"/>
      <c r="L434" s="245"/>
      <c r="M434" s="71">
        <f t="shared" si="75"/>
        <v>0</v>
      </c>
      <c r="N434" s="335"/>
      <c r="O434" s="133" t="str">
        <f t="shared" si="74"/>
        <v xml:space="preserve"> </v>
      </c>
      <c r="P434" s="335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78">
        <v>0</v>
      </c>
      <c r="G435" s="178"/>
      <c r="H435" s="17">
        <f t="shared" si="76"/>
        <v>0</v>
      </c>
      <c r="I435" s="335"/>
      <c r="J435" s="102" t="str">
        <f t="shared" si="73"/>
        <v xml:space="preserve"> </v>
      </c>
      <c r="K435" s="335"/>
      <c r="L435" s="245"/>
      <c r="M435" s="71">
        <f t="shared" si="75"/>
        <v>0</v>
      </c>
      <c r="N435" s="335"/>
      <c r="O435" s="133" t="str">
        <f t="shared" si="74"/>
        <v xml:space="preserve"> </v>
      </c>
      <c r="P435" s="335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78">
        <v>0</v>
      </c>
      <c r="G436" s="178"/>
      <c r="H436" s="17">
        <f t="shared" si="76"/>
        <v>0</v>
      </c>
      <c r="I436" s="335"/>
      <c r="J436" s="102" t="str">
        <f t="shared" si="73"/>
        <v xml:space="preserve"> </v>
      </c>
      <c r="K436" s="335"/>
      <c r="L436" s="245"/>
      <c r="M436" s="71">
        <f t="shared" si="75"/>
        <v>0</v>
      </c>
      <c r="N436" s="335"/>
      <c r="O436" s="133" t="str">
        <f t="shared" si="74"/>
        <v xml:space="preserve"> </v>
      </c>
      <c r="P436" s="335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78">
        <v>0</v>
      </c>
      <c r="G437" s="178"/>
      <c r="H437" s="17">
        <f t="shared" si="76"/>
        <v>0</v>
      </c>
      <c r="I437" s="335"/>
      <c r="J437" s="102" t="str">
        <f t="shared" ref="J437:J500" si="77">IF(H437=0," ",I437/H437)</f>
        <v xml:space="preserve"> </v>
      </c>
      <c r="K437" s="335"/>
      <c r="L437" s="245"/>
      <c r="M437" s="71">
        <f t="shared" si="75"/>
        <v>0</v>
      </c>
      <c r="N437" s="335"/>
      <c r="O437" s="133" t="str">
        <f t="shared" ref="O437:O486" si="78">IF(M437=0," ",N437/M437)</f>
        <v xml:space="preserve"> </v>
      </c>
      <c r="P437" s="335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78">
        <v>0</v>
      </c>
      <c r="G438" s="178"/>
      <c r="H438" s="17">
        <f t="shared" ref="H438:H484" si="79">SUM(F438:G438)</f>
        <v>0</v>
      </c>
      <c r="I438" s="335"/>
      <c r="J438" s="102" t="str">
        <f t="shared" si="77"/>
        <v xml:space="preserve"> </v>
      </c>
      <c r="K438" s="335"/>
      <c r="L438" s="245"/>
      <c r="M438" s="71">
        <f t="shared" ref="M438:M501" si="80">SUM(K438:L438)</f>
        <v>0</v>
      </c>
      <c r="N438" s="335"/>
      <c r="O438" s="133" t="str">
        <f t="shared" si="78"/>
        <v xml:space="preserve"> </v>
      </c>
      <c r="P438" s="335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78">
        <v>0</v>
      </c>
      <c r="G439" s="178"/>
      <c r="H439" s="17">
        <f t="shared" si="79"/>
        <v>0</v>
      </c>
      <c r="I439" s="335"/>
      <c r="J439" s="102" t="str">
        <f t="shared" si="77"/>
        <v xml:space="preserve"> </v>
      </c>
      <c r="K439" s="335"/>
      <c r="L439" s="245"/>
      <c r="M439" s="71">
        <f t="shared" si="80"/>
        <v>0</v>
      </c>
      <c r="N439" s="335"/>
      <c r="O439" s="133" t="str">
        <f t="shared" si="78"/>
        <v xml:space="preserve"> </v>
      </c>
      <c r="P439" s="335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78">
        <v>0</v>
      </c>
      <c r="G440" s="178"/>
      <c r="H440" s="17">
        <f t="shared" si="79"/>
        <v>0</v>
      </c>
      <c r="I440" s="335"/>
      <c r="J440" s="102" t="str">
        <f t="shared" si="77"/>
        <v xml:space="preserve"> </v>
      </c>
      <c r="K440" s="335"/>
      <c r="L440" s="245"/>
      <c r="M440" s="71">
        <f t="shared" si="80"/>
        <v>0</v>
      </c>
      <c r="N440" s="335"/>
      <c r="O440" s="133" t="str">
        <f t="shared" si="78"/>
        <v xml:space="preserve"> </v>
      </c>
      <c r="P440" s="335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78">
        <v>0</v>
      </c>
      <c r="G441" s="178"/>
      <c r="H441" s="17">
        <f t="shared" si="79"/>
        <v>0</v>
      </c>
      <c r="I441" s="335"/>
      <c r="J441" s="102" t="str">
        <f t="shared" si="77"/>
        <v xml:space="preserve"> </v>
      </c>
      <c r="K441" s="335"/>
      <c r="L441" s="245"/>
      <c r="M441" s="71">
        <f t="shared" si="80"/>
        <v>0</v>
      </c>
      <c r="N441" s="335"/>
      <c r="O441" s="133" t="str">
        <f t="shared" si="78"/>
        <v xml:space="preserve"> </v>
      </c>
      <c r="P441" s="335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78">
        <v>0</v>
      </c>
      <c r="G442" s="178"/>
      <c r="H442" s="17">
        <f t="shared" si="79"/>
        <v>0</v>
      </c>
      <c r="I442" s="335"/>
      <c r="J442" s="102" t="str">
        <f t="shared" si="77"/>
        <v xml:space="preserve"> </v>
      </c>
      <c r="K442" s="335"/>
      <c r="L442" s="245"/>
      <c r="M442" s="71">
        <f t="shared" si="80"/>
        <v>0</v>
      </c>
      <c r="N442" s="335"/>
      <c r="O442" s="133" t="str">
        <f t="shared" si="78"/>
        <v xml:space="preserve"> </v>
      </c>
      <c r="P442" s="335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78">
        <v>0</v>
      </c>
      <c r="G443" s="178"/>
      <c r="H443" s="17">
        <f t="shared" si="79"/>
        <v>0</v>
      </c>
      <c r="I443" s="335"/>
      <c r="J443" s="102" t="str">
        <f t="shared" si="77"/>
        <v xml:space="preserve"> </v>
      </c>
      <c r="K443" s="335"/>
      <c r="L443" s="245"/>
      <c r="M443" s="71">
        <f t="shared" si="80"/>
        <v>0</v>
      </c>
      <c r="N443" s="335"/>
      <c r="O443" s="133" t="str">
        <f t="shared" si="78"/>
        <v xml:space="preserve"> </v>
      </c>
      <c r="P443" s="335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78">
        <v>0</v>
      </c>
      <c r="G444" s="178"/>
      <c r="H444" s="17">
        <f t="shared" si="79"/>
        <v>0</v>
      </c>
      <c r="I444" s="335"/>
      <c r="J444" s="102" t="str">
        <f t="shared" si="77"/>
        <v xml:space="preserve"> </v>
      </c>
      <c r="K444" s="335"/>
      <c r="L444" s="245"/>
      <c r="M444" s="71">
        <f t="shared" si="80"/>
        <v>0</v>
      </c>
      <c r="N444" s="335"/>
      <c r="O444" s="133" t="str">
        <f t="shared" si="78"/>
        <v xml:space="preserve"> </v>
      </c>
      <c r="P444" s="335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78">
        <v>0</v>
      </c>
      <c r="G445" s="178"/>
      <c r="H445" s="17">
        <f t="shared" si="79"/>
        <v>0</v>
      </c>
      <c r="I445" s="335"/>
      <c r="J445" s="102" t="str">
        <f t="shared" si="77"/>
        <v xml:space="preserve"> </v>
      </c>
      <c r="K445" s="335"/>
      <c r="L445" s="245"/>
      <c r="M445" s="71">
        <f t="shared" si="80"/>
        <v>0</v>
      </c>
      <c r="N445" s="335"/>
      <c r="O445" s="133" t="str">
        <f t="shared" si="78"/>
        <v xml:space="preserve"> </v>
      </c>
      <c r="P445" s="335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78">
        <v>0</v>
      </c>
      <c r="G446" s="178"/>
      <c r="H446" s="17">
        <f t="shared" si="79"/>
        <v>0</v>
      </c>
      <c r="I446" s="335"/>
      <c r="J446" s="102" t="str">
        <f t="shared" si="77"/>
        <v xml:space="preserve"> </v>
      </c>
      <c r="K446" s="335"/>
      <c r="L446" s="245"/>
      <c r="M446" s="71">
        <f t="shared" si="80"/>
        <v>0</v>
      </c>
      <c r="N446" s="335"/>
      <c r="O446" s="133" t="str">
        <f t="shared" si="78"/>
        <v xml:space="preserve"> </v>
      </c>
      <c r="P446" s="335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78">
        <v>0</v>
      </c>
      <c r="G447" s="178"/>
      <c r="H447" s="17">
        <f t="shared" si="79"/>
        <v>0</v>
      </c>
      <c r="I447" s="335"/>
      <c r="J447" s="102" t="str">
        <f t="shared" si="77"/>
        <v xml:space="preserve"> </v>
      </c>
      <c r="K447" s="335"/>
      <c r="L447" s="245"/>
      <c r="M447" s="71">
        <f t="shared" si="80"/>
        <v>0</v>
      </c>
      <c r="N447" s="335"/>
      <c r="O447" s="133" t="str">
        <f t="shared" si="78"/>
        <v xml:space="preserve"> </v>
      </c>
      <c r="P447" s="335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78">
        <v>0</v>
      </c>
      <c r="G448" s="178"/>
      <c r="H448" s="17">
        <f t="shared" si="79"/>
        <v>0</v>
      </c>
      <c r="I448" s="335"/>
      <c r="J448" s="102" t="str">
        <f t="shared" si="77"/>
        <v xml:space="preserve"> </v>
      </c>
      <c r="K448" s="335"/>
      <c r="L448" s="245"/>
      <c r="M448" s="71">
        <f t="shared" si="80"/>
        <v>0</v>
      </c>
      <c r="N448" s="335"/>
      <c r="O448" s="133" t="str">
        <f t="shared" si="78"/>
        <v xml:space="preserve"> </v>
      </c>
      <c r="P448" s="335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78">
        <v>0</v>
      </c>
      <c r="G449" s="178"/>
      <c r="H449" s="17">
        <f t="shared" si="79"/>
        <v>0</v>
      </c>
      <c r="I449" s="335"/>
      <c r="J449" s="102" t="str">
        <f t="shared" si="77"/>
        <v xml:space="preserve"> </v>
      </c>
      <c r="K449" s="335"/>
      <c r="L449" s="245"/>
      <c r="M449" s="71">
        <f t="shared" si="80"/>
        <v>0</v>
      </c>
      <c r="N449" s="335"/>
      <c r="O449" s="133" t="str">
        <f t="shared" si="78"/>
        <v xml:space="preserve"> </v>
      </c>
      <c r="P449" s="335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78">
        <v>0</v>
      </c>
      <c r="G450" s="178"/>
      <c r="H450" s="17">
        <f t="shared" si="79"/>
        <v>0</v>
      </c>
      <c r="I450" s="335"/>
      <c r="J450" s="102" t="str">
        <f t="shared" si="77"/>
        <v xml:space="preserve"> </v>
      </c>
      <c r="K450" s="335"/>
      <c r="L450" s="245"/>
      <c r="M450" s="71">
        <f t="shared" si="80"/>
        <v>0</v>
      </c>
      <c r="N450" s="335"/>
      <c r="O450" s="133" t="str">
        <f t="shared" si="78"/>
        <v xml:space="preserve"> </v>
      </c>
      <c r="P450" s="335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78">
        <v>0</v>
      </c>
      <c r="G451" s="178"/>
      <c r="H451" s="17">
        <f t="shared" si="79"/>
        <v>0</v>
      </c>
      <c r="I451" s="335"/>
      <c r="J451" s="102" t="str">
        <f t="shared" si="77"/>
        <v xml:space="preserve"> </v>
      </c>
      <c r="K451" s="335"/>
      <c r="L451" s="245"/>
      <c r="M451" s="71">
        <f t="shared" si="80"/>
        <v>0</v>
      </c>
      <c r="N451" s="335"/>
      <c r="O451" s="133" t="str">
        <f t="shared" si="78"/>
        <v xml:space="preserve"> </v>
      </c>
      <c r="P451" s="335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78">
        <v>0</v>
      </c>
      <c r="G452" s="178"/>
      <c r="H452" s="17">
        <f t="shared" si="79"/>
        <v>0</v>
      </c>
      <c r="I452" s="335"/>
      <c r="J452" s="102" t="str">
        <f t="shared" si="77"/>
        <v xml:space="preserve"> </v>
      </c>
      <c r="K452" s="335"/>
      <c r="L452" s="245"/>
      <c r="M452" s="71">
        <f t="shared" si="80"/>
        <v>0</v>
      </c>
      <c r="N452" s="335"/>
      <c r="O452" s="133" t="str">
        <f t="shared" si="78"/>
        <v xml:space="preserve"> </v>
      </c>
      <c r="P452" s="335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78">
        <v>0</v>
      </c>
      <c r="G453" s="178"/>
      <c r="H453" s="17">
        <f t="shared" si="79"/>
        <v>0</v>
      </c>
      <c r="I453" s="335"/>
      <c r="J453" s="102" t="str">
        <f t="shared" si="77"/>
        <v xml:space="preserve"> </v>
      </c>
      <c r="K453" s="335"/>
      <c r="L453" s="245"/>
      <c r="M453" s="71">
        <f t="shared" si="80"/>
        <v>0</v>
      </c>
      <c r="N453" s="335"/>
      <c r="O453" s="133" t="str">
        <f t="shared" si="78"/>
        <v xml:space="preserve"> </v>
      </c>
      <c r="P453" s="335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78">
        <v>0</v>
      </c>
      <c r="G454" s="178"/>
      <c r="H454" s="17">
        <f t="shared" si="79"/>
        <v>0</v>
      </c>
      <c r="I454" s="335"/>
      <c r="J454" s="102" t="str">
        <f t="shared" si="77"/>
        <v xml:space="preserve"> </v>
      </c>
      <c r="K454" s="335"/>
      <c r="L454" s="245"/>
      <c r="M454" s="71">
        <f t="shared" si="80"/>
        <v>0</v>
      </c>
      <c r="N454" s="335"/>
      <c r="O454" s="133" t="str">
        <f t="shared" si="78"/>
        <v xml:space="preserve"> </v>
      </c>
      <c r="P454" s="335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78">
        <v>0</v>
      </c>
      <c r="G455" s="178"/>
      <c r="H455" s="17">
        <f t="shared" si="79"/>
        <v>0</v>
      </c>
      <c r="I455" s="335"/>
      <c r="J455" s="102" t="str">
        <f t="shared" si="77"/>
        <v xml:space="preserve"> </v>
      </c>
      <c r="K455" s="335"/>
      <c r="L455" s="245"/>
      <c r="M455" s="71">
        <f t="shared" si="80"/>
        <v>0</v>
      </c>
      <c r="N455" s="335"/>
      <c r="O455" s="133" t="str">
        <f t="shared" si="78"/>
        <v xml:space="preserve"> </v>
      </c>
      <c r="P455" s="335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78">
        <v>0</v>
      </c>
      <c r="G456" s="178"/>
      <c r="H456" s="17">
        <f t="shared" si="79"/>
        <v>0</v>
      </c>
      <c r="I456" s="335"/>
      <c r="J456" s="102" t="str">
        <f t="shared" si="77"/>
        <v xml:space="preserve"> </v>
      </c>
      <c r="K456" s="335"/>
      <c r="L456" s="245"/>
      <c r="M456" s="71">
        <f t="shared" si="80"/>
        <v>0</v>
      </c>
      <c r="N456" s="335"/>
      <c r="O456" s="133" t="str">
        <f t="shared" si="78"/>
        <v xml:space="preserve"> </v>
      </c>
      <c r="P456" s="335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78">
        <v>0</v>
      </c>
      <c r="G457" s="178"/>
      <c r="H457" s="17">
        <f t="shared" si="79"/>
        <v>0</v>
      </c>
      <c r="I457" s="335"/>
      <c r="J457" s="102" t="str">
        <f t="shared" si="77"/>
        <v xml:space="preserve"> </v>
      </c>
      <c r="K457" s="335"/>
      <c r="L457" s="245"/>
      <c r="M457" s="71">
        <f t="shared" si="80"/>
        <v>0</v>
      </c>
      <c r="N457" s="335"/>
      <c r="O457" s="133" t="str">
        <f t="shared" si="78"/>
        <v xml:space="preserve"> </v>
      </c>
      <c r="P457" s="335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78">
        <v>0</v>
      </c>
      <c r="G458" s="178"/>
      <c r="H458" s="17">
        <f t="shared" si="79"/>
        <v>0</v>
      </c>
      <c r="I458" s="335"/>
      <c r="J458" s="102" t="str">
        <f t="shared" si="77"/>
        <v xml:space="preserve"> </v>
      </c>
      <c r="K458" s="335"/>
      <c r="L458" s="245"/>
      <c r="M458" s="71">
        <f t="shared" si="80"/>
        <v>0</v>
      </c>
      <c r="N458" s="335"/>
      <c r="O458" s="133" t="str">
        <f t="shared" si="78"/>
        <v xml:space="preserve"> </v>
      </c>
      <c r="P458" s="335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78">
        <v>0</v>
      </c>
      <c r="G459" s="178"/>
      <c r="H459" s="17">
        <f t="shared" si="79"/>
        <v>0</v>
      </c>
      <c r="I459" s="335"/>
      <c r="J459" s="102" t="str">
        <f t="shared" si="77"/>
        <v xml:space="preserve"> </v>
      </c>
      <c r="K459" s="335"/>
      <c r="L459" s="245"/>
      <c r="M459" s="71">
        <f t="shared" si="80"/>
        <v>0</v>
      </c>
      <c r="N459" s="335"/>
      <c r="O459" s="133" t="str">
        <f t="shared" si="78"/>
        <v xml:space="preserve"> </v>
      </c>
      <c r="P459" s="335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78">
        <v>0</v>
      </c>
      <c r="G460" s="178"/>
      <c r="H460" s="17">
        <f t="shared" si="79"/>
        <v>0</v>
      </c>
      <c r="I460" s="335"/>
      <c r="J460" s="102" t="str">
        <f t="shared" si="77"/>
        <v xml:space="preserve"> </v>
      </c>
      <c r="K460" s="335"/>
      <c r="L460" s="245"/>
      <c r="M460" s="71">
        <f t="shared" si="80"/>
        <v>0</v>
      </c>
      <c r="N460" s="335"/>
      <c r="O460" s="133" t="str">
        <f t="shared" si="78"/>
        <v xml:space="preserve"> </v>
      </c>
      <c r="P460" s="335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78">
        <v>0</v>
      </c>
      <c r="G461" s="178"/>
      <c r="H461" s="17">
        <f t="shared" si="79"/>
        <v>0</v>
      </c>
      <c r="I461" s="335"/>
      <c r="J461" s="102" t="str">
        <f t="shared" si="77"/>
        <v xml:space="preserve"> </v>
      </c>
      <c r="K461" s="335"/>
      <c r="L461" s="245"/>
      <c r="M461" s="71">
        <f t="shared" si="80"/>
        <v>0</v>
      </c>
      <c r="N461" s="335"/>
      <c r="O461" s="133" t="str">
        <f t="shared" si="78"/>
        <v xml:space="preserve"> </v>
      </c>
      <c r="P461" s="335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78">
        <v>0</v>
      </c>
      <c r="G462" s="178"/>
      <c r="H462" s="17">
        <f t="shared" si="79"/>
        <v>0</v>
      </c>
      <c r="I462" s="335"/>
      <c r="J462" s="102" t="str">
        <f t="shared" si="77"/>
        <v xml:space="preserve"> </v>
      </c>
      <c r="K462" s="335"/>
      <c r="L462" s="245"/>
      <c r="M462" s="71">
        <f t="shared" si="80"/>
        <v>0</v>
      </c>
      <c r="N462" s="335"/>
      <c r="O462" s="133" t="str">
        <f t="shared" si="78"/>
        <v xml:space="preserve"> </v>
      </c>
      <c r="P462" s="335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78">
        <v>0</v>
      </c>
      <c r="G463" s="178"/>
      <c r="H463" s="17">
        <f t="shared" si="79"/>
        <v>0</v>
      </c>
      <c r="I463" s="335"/>
      <c r="J463" s="102" t="str">
        <f t="shared" si="77"/>
        <v xml:space="preserve"> </v>
      </c>
      <c r="K463" s="335"/>
      <c r="L463" s="245"/>
      <c r="M463" s="71">
        <f t="shared" si="80"/>
        <v>0</v>
      </c>
      <c r="N463" s="335"/>
      <c r="O463" s="133" t="str">
        <f t="shared" si="78"/>
        <v xml:space="preserve"> </v>
      </c>
      <c r="P463" s="335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78">
        <v>0</v>
      </c>
      <c r="G464" s="178"/>
      <c r="H464" s="17">
        <f t="shared" si="79"/>
        <v>0</v>
      </c>
      <c r="I464" s="335"/>
      <c r="J464" s="102" t="str">
        <f t="shared" si="77"/>
        <v xml:space="preserve"> </v>
      </c>
      <c r="K464" s="335"/>
      <c r="L464" s="245"/>
      <c r="M464" s="71">
        <f t="shared" si="80"/>
        <v>0</v>
      </c>
      <c r="N464" s="335"/>
      <c r="O464" s="133" t="str">
        <f t="shared" si="78"/>
        <v xml:space="preserve"> </v>
      </c>
      <c r="P464" s="335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78">
        <v>0</v>
      </c>
      <c r="G465" s="178"/>
      <c r="H465" s="17">
        <f t="shared" si="79"/>
        <v>0</v>
      </c>
      <c r="I465" s="335"/>
      <c r="J465" s="102" t="str">
        <f t="shared" si="77"/>
        <v xml:space="preserve"> </v>
      </c>
      <c r="K465" s="335"/>
      <c r="L465" s="245"/>
      <c r="M465" s="71">
        <f t="shared" si="80"/>
        <v>0</v>
      </c>
      <c r="N465" s="335"/>
      <c r="O465" s="133" t="str">
        <f t="shared" si="78"/>
        <v xml:space="preserve"> </v>
      </c>
      <c r="P465" s="335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78">
        <v>0</v>
      </c>
      <c r="G466" s="178"/>
      <c r="H466" s="17">
        <f t="shared" si="79"/>
        <v>0</v>
      </c>
      <c r="I466" s="335"/>
      <c r="J466" s="102" t="str">
        <f t="shared" si="77"/>
        <v xml:space="preserve"> </v>
      </c>
      <c r="K466" s="335"/>
      <c r="L466" s="245"/>
      <c r="M466" s="71">
        <f t="shared" si="80"/>
        <v>0</v>
      </c>
      <c r="N466" s="335"/>
      <c r="O466" s="133" t="str">
        <f t="shared" si="78"/>
        <v xml:space="preserve"> </v>
      </c>
      <c r="P466" s="335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78">
        <v>0</v>
      </c>
      <c r="G467" s="178"/>
      <c r="H467" s="17">
        <f t="shared" si="79"/>
        <v>0</v>
      </c>
      <c r="I467" s="335"/>
      <c r="J467" s="102" t="str">
        <f t="shared" si="77"/>
        <v xml:space="preserve"> </v>
      </c>
      <c r="K467" s="335"/>
      <c r="L467" s="245"/>
      <c r="M467" s="71">
        <f t="shared" si="80"/>
        <v>0</v>
      </c>
      <c r="N467" s="335"/>
      <c r="O467" s="133" t="str">
        <f t="shared" si="78"/>
        <v xml:space="preserve"> </v>
      </c>
      <c r="P467" s="335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78">
        <v>0</v>
      </c>
      <c r="G468" s="178"/>
      <c r="H468" s="17">
        <f t="shared" si="79"/>
        <v>0</v>
      </c>
      <c r="I468" s="335"/>
      <c r="J468" s="102" t="str">
        <f t="shared" si="77"/>
        <v xml:space="preserve"> </v>
      </c>
      <c r="K468" s="335"/>
      <c r="L468" s="245"/>
      <c r="M468" s="71">
        <f t="shared" si="80"/>
        <v>0</v>
      </c>
      <c r="N468" s="335"/>
      <c r="O468" s="133" t="str">
        <f t="shared" si="78"/>
        <v xml:space="preserve"> </v>
      </c>
      <c r="P468" s="335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78">
        <v>0</v>
      </c>
      <c r="G469" s="178"/>
      <c r="H469" s="17">
        <f t="shared" si="79"/>
        <v>0</v>
      </c>
      <c r="I469" s="335"/>
      <c r="J469" s="102" t="str">
        <f t="shared" si="77"/>
        <v xml:space="preserve"> </v>
      </c>
      <c r="K469" s="335"/>
      <c r="L469" s="245"/>
      <c r="M469" s="71">
        <f t="shared" si="80"/>
        <v>0</v>
      </c>
      <c r="N469" s="335"/>
      <c r="O469" s="133" t="str">
        <f t="shared" si="78"/>
        <v xml:space="preserve"> </v>
      </c>
      <c r="P469" s="335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78">
        <v>0</v>
      </c>
      <c r="G470" s="178"/>
      <c r="H470" s="17">
        <f t="shared" si="79"/>
        <v>0</v>
      </c>
      <c r="I470" s="335"/>
      <c r="J470" s="102" t="str">
        <f t="shared" si="77"/>
        <v xml:space="preserve"> </v>
      </c>
      <c r="K470" s="335"/>
      <c r="L470" s="245"/>
      <c r="M470" s="71">
        <f t="shared" si="80"/>
        <v>0</v>
      </c>
      <c r="N470" s="335"/>
      <c r="O470" s="133" t="str">
        <f t="shared" si="78"/>
        <v xml:space="preserve"> </v>
      </c>
      <c r="P470" s="335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78">
        <v>0</v>
      </c>
      <c r="G471" s="178"/>
      <c r="H471" s="17">
        <f t="shared" si="79"/>
        <v>0</v>
      </c>
      <c r="I471" s="335"/>
      <c r="J471" s="102" t="str">
        <f t="shared" si="77"/>
        <v xml:space="preserve"> </v>
      </c>
      <c r="K471" s="335"/>
      <c r="L471" s="245"/>
      <c r="M471" s="71">
        <f t="shared" si="80"/>
        <v>0</v>
      </c>
      <c r="N471" s="335"/>
      <c r="O471" s="133" t="str">
        <f t="shared" si="78"/>
        <v xml:space="preserve"> </v>
      </c>
      <c r="P471" s="335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78">
        <v>0</v>
      </c>
      <c r="G472" s="178"/>
      <c r="H472" s="17">
        <f t="shared" si="79"/>
        <v>0</v>
      </c>
      <c r="I472" s="335"/>
      <c r="J472" s="102" t="str">
        <f t="shared" si="77"/>
        <v xml:space="preserve"> </v>
      </c>
      <c r="K472" s="335"/>
      <c r="L472" s="245"/>
      <c r="M472" s="71">
        <f t="shared" si="80"/>
        <v>0</v>
      </c>
      <c r="N472" s="335"/>
      <c r="O472" s="133" t="str">
        <f t="shared" si="78"/>
        <v xml:space="preserve"> </v>
      </c>
      <c r="P472" s="335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78">
        <v>0</v>
      </c>
      <c r="G473" s="178"/>
      <c r="H473" s="17">
        <f t="shared" si="79"/>
        <v>0</v>
      </c>
      <c r="I473" s="335"/>
      <c r="J473" s="102" t="str">
        <f t="shared" si="77"/>
        <v xml:space="preserve"> </v>
      </c>
      <c r="K473" s="335"/>
      <c r="L473" s="245"/>
      <c r="M473" s="71">
        <f t="shared" si="80"/>
        <v>0</v>
      </c>
      <c r="N473" s="335"/>
      <c r="O473" s="133" t="str">
        <f t="shared" si="78"/>
        <v xml:space="preserve"> </v>
      </c>
      <c r="P473" s="335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78">
        <v>0</v>
      </c>
      <c r="G474" s="178"/>
      <c r="H474" s="17">
        <f t="shared" si="79"/>
        <v>0</v>
      </c>
      <c r="I474" s="335"/>
      <c r="J474" s="102" t="str">
        <f t="shared" si="77"/>
        <v xml:space="preserve"> </v>
      </c>
      <c r="K474" s="335"/>
      <c r="L474" s="245"/>
      <c r="M474" s="71">
        <f t="shared" si="80"/>
        <v>0</v>
      </c>
      <c r="N474" s="335"/>
      <c r="O474" s="133" t="str">
        <f t="shared" si="78"/>
        <v xml:space="preserve"> </v>
      </c>
      <c r="P474" s="335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78">
        <v>0</v>
      </c>
      <c r="G475" s="178"/>
      <c r="H475" s="17">
        <f t="shared" si="79"/>
        <v>0</v>
      </c>
      <c r="I475" s="335"/>
      <c r="J475" s="102" t="str">
        <f t="shared" si="77"/>
        <v xml:space="preserve"> </v>
      </c>
      <c r="K475" s="335"/>
      <c r="L475" s="245"/>
      <c r="M475" s="71">
        <f t="shared" si="80"/>
        <v>0</v>
      </c>
      <c r="N475" s="335"/>
      <c r="O475" s="133" t="str">
        <f t="shared" si="78"/>
        <v xml:space="preserve"> </v>
      </c>
      <c r="P475" s="335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78">
        <v>0</v>
      </c>
      <c r="G476" s="178"/>
      <c r="H476" s="17">
        <f t="shared" si="79"/>
        <v>0</v>
      </c>
      <c r="I476" s="335"/>
      <c r="J476" s="102" t="str">
        <f t="shared" si="77"/>
        <v xml:space="preserve"> </v>
      </c>
      <c r="K476" s="335"/>
      <c r="L476" s="245"/>
      <c r="M476" s="71">
        <f t="shared" si="80"/>
        <v>0</v>
      </c>
      <c r="N476" s="335"/>
      <c r="O476" s="133" t="str">
        <f t="shared" si="78"/>
        <v xml:space="preserve"> </v>
      </c>
      <c r="P476" s="335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78">
        <v>0</v>
      </c>
      <c r="G477" s="178"/>
      <c r="H477" s="17">
        <f t="shared" si="79"/>
        <v>0</v>
      </c>
      <c r="I477" s="335"/>
      <c r="J477" s="102" t="str">
        <f t="shared" si="77"/>
        <v xml:space="preserve"> </v>
      </c>
      <c r="K477" s="335"/>
      <c r="L477" s="245"/>
      <c r="M477" s="71">
        <f t="shared" si="80"/>
        <v>0</v>
      </c>
      <c r="N477" s="335"/>
      <c r="O477" s="133" t="str">
        <f t="shared" si="78"/>
        <v xml:space="preserve"> </v>
      </c>
      <c r="P477" s="335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78">
        <v>0</v>
      </c>
      <c r="G478" s="178"/>
      <c r="H478" s="17">
        <f t="shared" si="79"/>
        <v>0</v>
      </c>
      <c r="I478" s="335"/>
      <c r="J478" s="102" t="str">
        <f t="shared" si="77"/>
        <v xml:space="preserve"> </v>
      </c>
      <c r="K478" s="335"/>
      <c r="L478" s="245"/>
      <c r="M478" s="71">
        <f t="shared" si="80"/>
        <v>0</v>
      </c>
      <c r="N478" s="335"/>
      <c r="O478" s="133" t="str">
        <f t="shared" si="78"/>
        <v xml:space="preserve"> </v>
      </c>
      <c r="P478" s="335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78">
        <v>0</v>
      </c>
      <c r="G479" s="178"/>
      <c r="H479" s="17">
        <f t="shared" si="79"/>
        <v>0</v>
      </c>
      <c r="I479" s="335"/>
      <c r="J479" s="102" t="str">
        <f t="shared" si="77"/>
        <v xml:space="preserve"> </v>
      </c>
      <c r="K479" s="335"/>
      <c r="L479" s="245"/>
      <c r="M479" s="71">
        <f t="shared" si="80"/>
        <v>0</v>
      </c>
      <c r="N479" s="335"/>
      <c r="O479" s="133" t="str">
        <f t="shared" si="78"/>
        <v xml:space="preserve"> </v>
      </c>
      <c r="P479" s="335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78">
        <v>0</v>
      </c>
      <c r="G480" s="178"/>
      <c r="H480" s="17">
        <f t="shared" si="79"/>
        <v>0</v>
      </c>
      <c r="I480" s="335"/>
      <c r="J480" s="102" t="str">
        <f t="shared" si="77"/>
        <v xml:space="preserve"> </v>
      </c>
      <c r="K480" s="335"/>
      <c r="L480" s="245"/>
      <c r="M480" s="71">
        <f t="shared" si="80"/>
        <v>0</v>
      </c>
      <c r="N480" s="335"/>
      <c r="O480" s="133" t="str">
        <f t="shared" si="78"/>
        <v xml:space="preserve"> </v>
      </c>
      <c r="P480" s="335"/>
    </row>
    <row r="481" spans="1:16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78">
        <v>0</v>
      </c>
      <c r="G481" s="178"/>
      <c r="H481" s="17">
        <f t="shared" si="79"/>
        <v>0</v>
      </c>
      <c r="I481" s="335"/>
      <c r="J481" s="102" t="str">
        <f t="shared" si="77"/>
        <v xml:space="preserve"> </v>
      </c>
      <c r="K481" s="335"/>
      <c r="L481" s="245"/>
      <c r="M481" s="71">
        <f t="shared" si="80"/>
        <v>0</v>
      </c>
      <c r="N481" s="335"/>
      <c r="O481" s="133" t="str">
        <f t="shared" si="78"/>
        <v xml:space="preserve"> </v>
      </c>
      <c r="P481" s="335"/>
    </row>
    <row r="482" spans="1:16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78">
        <v>0</v>
      </c>
      <c r="G482" s="178"/>
      <c r="H482" s="17">
        <f t="shared" si="79"/>
        <v>0</v>
      </c>
      <c r="I482" s="335"/>
      <c r="J482" s="102" t="str">
        <f t="shared" si="77"/>
        <v xml:space="preserve"> </v>
      </c>
      <c r="K482" s="335"/>
      <c r="L482" s="245"/>
      <c r="M482" s="71">
        <f t="shared" si="80"/>
        <v>0</v>
      </c>
      <c r="N482" s="335"/>
      <c r="O482" s="133" t="str">
        <f t="shared" si="78"/>
        <v xml:space="preserve"> </v>
      </c>
      <c r="P482" s="335"/>
    </row>
    <row r="483" spans="1:16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78">
        <v>0</v>
      </c>
      <c r="G483" s="178"/>
      <c r="H483" s="17">
        <f t="shared" si="79"/>
        <v>0</v>
      </c>
      <c r="I483" s="335"/>
      <c r="J483" s="102" t="str">
        <f t="shared" si="77"/>
        <v xml:space="preserve"> </v>
      </c>
      <c r="K483" s="335"/>
      <c r="L483" s="245"/>
      <c r="M483" s="71">
        <f t="shared" si="80"/>
        <v>0</v>
      </c>
      <c r="N483" s="335"/>
      <c r="O483" s="133" t="str">
        <f t="shared" si="78"/>
        <v xml:space="preserve"> </v>
      </c>
      <c r="P483" s="335"/>
    </row>
    <row r="484" spans="1:16" x14ac:dyDescent="0.2">
      <c r="A484" s="383" t="s">
        <v>402</v>
      </c>
      <c r="B484" s="383"/>
      <c r="C484" s="5" t="s">
        <v>728</v>
      </c>
      <c r="D484" s="22" t="s">
        <v>895</v>
      </c>
      <c r="E484" s="29"/>
      <c r="F484" s="178">
        <v>0</v>
      </c>
      <c r="G484" s="178"/>
      <c r="H484" s="17">
        <f t="shared" si="79"/>
        <v>0</v>
      </c>
      <c r="I484" s="335"/>
      <c r="J484" s="102" t="str">
        <f t="shared" si="77"/>
        <v xml:space="preserve"> </v>
      </c>
      <c r="K484" s="335">
        <v>278817</v>
      </c>
      <c r="L484" s="245">
        <v>-30816</v>
      </c>
      <c r="M484" s="71">
        <f t="shared" si="80"/>
        <v>248001</v>
      </c>
      <c r="N484" s="335"/>
      <c r="O484" s="133">
        <f t="shared" si="78"/>
        <v>0</v>
      </c>
      <c r="P484" s="335">
        <v>278817</v>
      </c>
    </row>
    <row r="485" spans="1:16" ht="25.5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42">
        <f t="shared" ref="F485:I485" si="81">F421+F423+F424+F425+F436+F447+F458+F460+F471+F472+F473+F484</f>
        <v>0</v>
      </c>
      <c r="G485" s="42">
        <f t="shared" si="81"/>
        <v>0</v>
      </c>
      <c r="H485" s="42">
        <f t="shared" si="81"/>
        <v>0</v>
      </c>
      <c r="I485" s="62">
        <f t="shared" si="81"/>
        <v>0</v>
      </c>
      <c r="J485" s="62" t="e">
        <f t="shared" ref="J485:P485" si="82">J421+J423+J424+J425+J436+J447+J458+J460+J471+J472+J473+J484</f>
        <v>#VALUE!</v>
      </c>
      <c r="K485" s="62">
        <f t="shared" ref="K485" si="83">K421+K423+K424+K425+K436+K447+K458+K460+K471+K472+K473+K484</f>
        <v>278817</v>
      </c>
      <c r="L485" s="62">
        <f t="shared" si="82"/>
        <v>-30816</v>
      </c>
      <c r="M485" s="62">
        <f t="shared" si="82"/>
        <v>248001</v>
      </c>
      <c r="N485" s="62">
        <f t="shared" si="82"/>
        <v>0</v>
      </c>
      <c r="O485" s="133">
        <f t="shared" si="78"/>
        <v>0</v>
      </c>
      <c r="P485" s="62">
        <f t="shared" si="82"/>
        <v>278817</v>
      </c>
    </row>
    <row r="486" spans="1:16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78">
        <v>0</v>
      </c>
      <c r="G486" s="178"/>
      <c r="H486" s="17">
        <f t="shared" ref="H486:H498" si="84">SUM(F486:G486)</f>
        <v>0</v>
      </c>
      <c r="I486" s="335"/>
      <c r="J486" s="102" t="str">
        <f t="shared" si="77"/>
        <v xml:space="preserve"> </v>
      </c>
      <c r="K486" s="335"/>
      <c r="L486" s="245"/>
      <c r="M486" s="71">
        <f t="shared" si="80"/>
        <v>0</v>
      </c>
      <c r="N486" s="335"/>
      <c r="O486" s="133" t="str">
        <f t="shared" si="78"/>
        <v xml:space="preserve"> </v>
      </c>
      <c r="P486" s="335"/>
    </row>
    <row r="487" spans="1:16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78">
        <v>0</v>
      </c>
      <c r="G487" s="178"/>
      <c r="H487" s="17">
        <f t="shared" si="84"/>
        <v>0</v>
      </c>
      <c r="I487" s="335"/>
      <c r="J487" s="102" t="str">
        <f t="shared" si="77"/>
        <v xml:space="preserve"> </v>
      </c>
      <c r="K487" s="335"/>
      <c r="L487" s="245"/>
      <c r="M487" s="71">
        <f t="shared" si="80"/>
        <v>0</v>
      </c>
      <c r="N487" s="335"/>
      <c r="O487" s="133" t="str">
        <f t="shared" ref="O487:O500" si="85">IF(M487=0," ",N487/M487)</f>
        <v xml:space="preserve"> </v>
      </c>
      <c r="P487" s="335"/>
    </row>
    <row r="488" spans="1:16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78">
        <v>0</v>
      </c>
      <c r="G488" s="178"/>
      <c r="H488" s="17">
        <f t="shared" si="84"/>
        <v>0</v>
      </c>
      <c r="I488" s="335"/>
      <c r="J488" s="102" t="str">
        <f t="shared" si="77"/>
        <v xml:space="preserve"> </v>
      </c>
      <c r="K488" s="335"/>
      <c r="L488" s="245"/>
      <c r="M488" s="71">
        <f t="shared" si="80"/>
        <v>0</v>
      </c>
      <c r="N488" s="335"/>
      <c r="O488" s="133" t="str">
        <f t="shared" si="85"/>
        <v xml:space="preserve"> </v>
      </c>
      <c r="P488" s="335"/>
    </row>
    <row r="489" spans="1:16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78">
        <v>0</v>
      </c>
      <c r="G489" s="178"/>
      <c r="H489" s="17">
        <f t="shared" si="84"/>
        <v>0</v>
      </c>
      <c r="I489" s="335"/>
      <c r="J489" s="102" t="str">
        <f t="shared" si="77"/>
        <v xml:space="preserve"> </v>
      </c>
      <c r="K489" s="335"/>
      <c r="L489" s="245"/>
      <c r="M489" s="71">
        <f t="shared" si="80"/>
        <v>0</v>
      </c>
      <c r="N489" s="335"/>
      <c r="O489" s="133" t="str">
        <f t="shared" si="85"/>
        <v xml:space="preserve"> </v>
      </c>
      <c r="P489" s="335"/>
    </row>
    <row r="490" spans="1:16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78">
        <v>0</v>
      </c>
      <c r="G490" s="178"/>
      <c r="H490" s="17">
        <f t="shared" si="84"/>
        <v>0</v>
      </c>
      <c r="I490" s="335"/>
      <c r="J490" s="102" t="str">
        <f t="shared" si="77"/>
        <v xml:space="preserve"> </v>
      </c>
      <c r="K490" s="335"/>
      <c r="L490" s="245"/>
      <c r="M490" s="71">
        <f t="shared" si="80"/>
        <v>0</v>
      </c>
      <c r="N490" s="335"/>
      <c r="O490" s="133" t="str">
        <f t="shared" si="85"/>
        <v xml:space="preserve"> </v>
      </c>
      <c r="P490" s="335"/>
    </row>
    <row r="491" spans="1:16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78">
        <v>0</v>
      </c>
      <c r="G491" s="178"/>
      <c r="H491" s="17">
        <f t="shared" si="84"/>
        <v>0</v>
      </c>
      <c r="I491" s="335"/>
      <c r="J491" s="102" t="str">
        <f t="shared" si="77"/>
        <v xml:space="preserve"> </v>
      </c>
      <c r="K491" s="335"/>
      <c r="L491" s="245"/>
      <c r="M491" s="71">
        <f t="shared" si="80"/>
        <v>0</v>
      </c>
      <c r="N491" s="335"/>
      <c r="O491" s="133" t="str">
        <f t="shared" si="85"/>
        <v xml:space="preserve"> </v>
      </c>
      <c r="P491" s="335"/>
    </row>
    <row r="492" spans="1:16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78">
        <v>0</v>
      </c>
      <c r="G492" s="178"/>
      <c r="H492" s="17">
        <f t="shared" si="84"/>
        <v>0</v>
      </c>
      <c r="I492" s="335"/>
      <c r="J492" s="102" t="str">
        <f t="shared" si="77"/>
        <v xml:space="preserve"> </v>
      </c>
      <c r="K492" s="335"/>
      <c r="L492" s="245"/>
      <c r="M492" s="71">
        <f t="shared" si="80"/>
        <v>0</v>
      </c>
      <c r="N492" s="335"/>
      <c r="O492" s="133" t="str">
        <f t="shared" si="85"/>
        <v xml:space="preserve"> </v>
      </c>
      <c r="P492" s="335"/>
    </row>
    <row r="493" spans="1:16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78">
        <v>0</v>
      </c>
      <c r="G493" s="178"/>
      <c r="H493" s="17">
        <f t="shared" si="84"/>
        <v>0</v>
      </c>
      <c r="I493" s="335"/>
      <c r="J493" s="102" t="str">
        <f t="shared" si="77"/>
        <v xml:space="preserve"> </v>
      </c>
      <c r="K493" s="335"/>
      <c r="L493" s="245"/>
      <c r="M493" s="71">
        <f t="shared" si="80"/>
        <v>0</v>
      </c>
      <c r="N493" s="335"/>
      <c r="O493" s="133" t="str">
        <f t="shared" si="85"/>
        <v xml:space="preserve"> </v>
      </c>
      <c r="P493" s="335"/>
    </row>
    <row r="494" spans="1:16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78">
        <v>0</v>
      </c>
      <c r="G494" s="178"/>
      <c r="H494" s="17">
        <f t="shared" si="84"/>
        <v>0</v>
      </c>
      <c r="I494" s="335"/>
      <c r="J494" s="102" t="str">
        <f t="shared" si="77"/>
        <v xml:space="preserve"> </v>
      </c>
      <c r="K494" s="335"/>
      <c r="L494" s="245"/>
      <c r="M494" s="71">
        <f t="shared" si="80"/>
        <v>0</v>
      </c>
      <c r="N494" s="335"/>
      <c r="O494" s="133" t="str">
        <f t="shared" si="85"/>
        <v xml:space="preserve"> </v>
      </c>
      <c r="P494" s="335"/>
    </row>
    <row r="495" spans="1:16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78">
        <v>0</v>
      </c>
      <c r="G495" s="178"/>
      <c r="H495" s="17">
        <f t="shared" si="84"/>
        <v>0</v>
      </c>
      <c r="I495" s="335">
        <v>0</v>
      </c>
      <c r="J495" s="102" t="str">
        <f t="shared" si="77"/>
        <v xml:space="preserve"> </v>
      </c>
      <c r="K495" s="335"/>
      <c r="L495" s="245">
        <v>0</v>
      </c>
      <c r="M495" s="71">
        <f t="shared" si="80"/>
        <v>0</v>
      </c>
      <c r="N495" s="335">
        <v>0</v>
      </c>
      <c r="O495" s="133" t="str">
        <f t="shared" si="85"/>
        <v xml:space="preserve"> </v>
      </c>
      <c r="P495" s="335"/>
    </row>
    <row r="496" spans="1:16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78">
        <v>0</v>
      </c>
      <c r="G496" s="178"/>
      <c r="H496" s="17">
        <f t="shared" si="84"/>
        <v>0</v>
      </c>
      <c r="I496" s="335"/>
      <c r="J496" s="102" t="str">
        <f t="shared" si="77"/>
        <v xml:space="preserve"> </v>
      </c>
      <c r="K496" s="335"/>
      <c r="L496" s="245"/>
      <c r="M496" s="71">
        <f t="shared" si="80"/>
        <v>0</v>
      </c>
      <c r="N496" s="335"/>
      <c r="O496" s="133" t="str">
        <f t="shared" si="85"/>
        <v xml:space="preserve"> </v>
      </c>
      <c r="P496" s="335"/>
    </row>
    <row r="497" spans="1:16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78">
        <v>787</v>
      </c>
      <c r="G497" s="178"/>
      <c r="H497" s="17">
        <f t="shared" si="84"/>
        <v>787</v>
      </c>
      <c r="I497" s="335"/>
      <c r="J497" s="102">
        <f t="shared" si="77"/>
        <v>0</v>
      </c>
      <c r="K497" s="335"/>
      <c r="L497" s="245"/>
      <c r="M497" s="71">
        <f t="shared" si="80"/>
        <v>0</v>
      </c>
      <c r="N497" s="335"/>
      <c r="O497" s="133" t="str">
        <f t="shared" si="85"/>
        <v xml:space="preserve"> </v>
      </c>
      <c r="P497" s="335"/>
    </row>
    <row r="498" spans="1:16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78">
        <v>213</v>
      </c>
      <c r="G498" s="178"/>
      <c r="H498" s="17">
        <f t="shared" si="84"/>
        <v>213</v>
      </c>
      <c r="I498" s="335">
        <v>0</v>
      </c>
      <c r="J498" s="102">
        <f t="shared" si="77"/>
        <v>0</v>
      </c>
      <c r="K498" s="335"/>
      <c r="L498" s="245">
        <v>0</v>
      </c>
      <c r="M498" s="71">
        <f t="shared" si="80"/>
        <v>0</v>
      </c>
      <c r="N498" s="335">
        <v>0</v>
      </c>
      <c r="O498" s="133" t="str">
        <f t="shared" si="85"/>
        <v xml:space="preserve"> </v>
      </c>
      <c r="P498" s="335"/>
    </row>
    <row r="499" spans="1:16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42">
        <v>1000</v>
      </c>
      <c r="G499" s="42">
        <f t="shared" ref="G499:J499" si="86">SUM(G495:G498)</f>
        <v>0</v>
      </c>
      <c r="H499" s="42">
        <f t="shared" si="86"/>
        <v>1000</v>
      </c>
      <c r="I499" s="337">
        <f t="shared" ref="I499" si="87">SUM(I495:I498)</f>
        <v>0</v>
      </c>
      <c r="J499" s="62">
        <f t="shared" si="86"/>
        <v>0</v>
      </c>
      <c r="K499" s="337">
        <f t="shared" ref="K499" si="88">SUM(K495:K498)</f>
        <v>0</v>
      </c>
      <c r="L499" s="62">
        <f t="shared" ref="L499:N499" si="89">SUM(L495:L498)</f>
        <v>0</v>
      </c>
      <c r="M499" s="62">
        <f t="shared" si="89"/>
        <v>0</v>
      </c>
      <c r="N499" s="337">
        <f t="shared" si="89"/>
        <v>0</v>
      </c>
      <c r="O499" s="133" t="str">
        <f t="shared" si="85"/>
        <v xml:space="preserve"> </v>
      </c>
      <c r="P499" s="337">
        <f t="shared" ref="P499" si="90">SUM(P495:P498)</f>
        <v>0</v>
      </c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78">
        <v>0</v>
      </c>
      <c r="G500" s="178"/>
      <c r="H500" s="17">
        <f t="shared" ref="H500:H559" si="91">SUM(F500:G500)</f>
        <v>0</v>
      </c>
      <c r="I500" s="335"/>
      <c r="J500" s="102" t="str">
        <f t="shared" si="77"/>
        <v xml:space="preserve"> </v>
      </c>
      <c r="K500" s="335"/>
      <c r="L500" s="245"/>
      <c r="M500" s="71">
        <f t="shared" si="80"/>
        <v>0</v>
      </c>
      <c r="N500" s="335"/>
      <c r="O500" s="133" t="str">
        <f t="shared" si="85"/>
        <v xml:space="preserve"> </v>
      </c>
      <c r="P500" s="335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78">
        <v>0</v>
      </c>
      <c r="G501" s="178"/>
      <c r="H501" s="17">
        <f t="shared" si="91"/>
        <v>0</v>
      </c>
      <c r="I501" s="335"/>
      <c r="J501" s="102" t="str">
        <f t="shared" ref="J501:J559" si="92">IF(H501=0," ",I501/H501)</f>
        <v xml:space="preserve"> </v>
      </c>
      <c r="K501" s="335"/>
      <c r="L501" s="245"/>
      <c r="M501" s="71">
        <f t="shared" si="80"/>
        <v>0</v>
      </c>
      <c r="N501" s="335"/>
      <c r="O501" s="133" t="str">
        <f t="shared" ref="O501:O560" si="93">IF(M501=0," ",N501/M501)</f>
        <v xml:space="preserve"> </v>
      </c>
      <c r="P501" s="335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78">
        <v>0</v>
      </c>
      <c r="G502" s="178"/>
      <c r="H502" s="17">
        <f t="shared" si="91"/>
        <v>0</v>
      </c>
      <c r="I502" s="335"/>
      <c r="J502" s="102" t="str">
        <f t="shared" si="92"/>
        <v xml:space="preserve"> </v>
      </c>
      <c r="K502" s="335"/>
      <c r="L502" s="245"/>
      <c r="M502" s="71">
        <f t="shared" ref="M502:M559" si="94">SUM(K502:L502)</f>
        <v>0</v>
      </c>
      <c r="N502" s="335"/>
      <c r="O502" s="133" t="str">
        <f t="shared" si="93"/>
        <v xml:space="preserve"> </v>
      </c>
      <c r="P502" s="335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78">
        <v>0</v>
      </c>
      <c r="G503" s="178"/>
      <c r="H503" s="17">
        <f t="shared" si="91"/>
        <v>0</v>
      </c>
      <c r="I503" s="335"/>
      <c r="J503" s="102" t="str">
        <f t="shared" si="92"/>
        <v xml:space="preserve"> </v>
      </c>
      <c r="K503" s="335"/>
      <c r="L503" s="245"/>
      <c r="M503" s="71">
        <f t="shared" si="94"/>
        <v>0</v>
      </c>
      <c r="N503" s="335"/>
      <c r="O503" s="133" t="str">
        <f t="shared" si="93"/>
        <v xml:space="preserve"> </v>
      </c>
      <c r="P503" s="335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78">
        <v>0</v>
      </c>
      <c r="G504" s="178"/>
      <c r="H504" s="17">
        <f t="shared" si="91"/>
        <v>0</v>
      </c>
      <c r="I504" s="335"/>
      <c r="J504" s="102" t="str">
        <f t="shared" si="92"/>
        <v xml:space="preserve"> </v>
      </c>
      <c r="K504" s="335"/>
      <c r="L504" s="245"/>
      <c r="M504" s="71">
        <f t="shared" si="94"/>
        <v>0</v>
      </c>
      <c r="N504" s="335"/>
      <c r="O504" s="133" t="str">
        <f t="shared" si="93"/>
        <v xml:space="preserve"> </v>
      </c>
      <c r="P504" s="335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78">
        <v>0</v>
      </c>
      <c r="G505" s="178"/>
      <c r="H505" s="17">
        <f t="shared" si="91"/>
        <v>0</v>
      </c>
      <c r="I505" s="335"/>
      <c r="J505" s="102" t="str">
        <f t="shared" si="92"/>
        <v xml:space="preserve"> </v>
      </c>
      <c r="K505" s="335"/>
      <c r="L505" s="245"/>
      <c r="M505" s="71">
        <f t="shared" si="94"/>
        <v>0</v>
      </c>
      <c r="N505" s="335"/>
      <c r="O505" s="133" t="str">
        <f t="shared" si="93"/>
        <v xml:space="preserve"> </v>
      </c>
      <c r="P505" s="335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78">
        <v>0</v>
      </c>
      <c r="G506" s="178"/>
      <c r="H506" s="17">
        <f t="shared" si="91"/>
        <v>0</v>
      </c>
      <c r="I506" s="335"/>
      <c r="J506" s="102" t="str">
        <f t="shared" si="92"/>
        <v xml:space="preserve"> </v>
      </c>
      <c r="K506" s="335"/>
      <c r="L506" s="245"/>
      <c r="M506" s="71">
        <f t="shared" si="94"/>
        <v>0</v>
      </c>
      <c r="N506" s="335"/>
      <c r="O506" s="133" t="str">
        <f t="shared" si="93"/>
        <v xml:space="preserve"> </v>
      </c>
      <c r="P506" s="335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78">
        <v>0</v>
      </c>
      <c r="G507" s="178"/>
      <c r="H507" s="17">
        <f t="shared" si="91"/>
        <v>0</v>
      </c>
      <c r="I507" s="335"/>
      <c r="J507" s="102" t="str">
        <f t="shared" si="92"/>
        <v xml:space="preserve"> </v>
      </c>
      <c r="K507" s="335"/>
      <c r="L507" s="245"/>
      <c r="M507" s="71">
        <f t="shared" si="94"/>
        <v>0</v>
      </c>
      <c r="N507" s="335"/>
      <c r="O507" s="133" t="str">
        <f t="shared" si="93"/>
        <v xml:space="preserve"> </v>
      </c>
      <c r="P507" s="335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78">
        <v>0</v>
      </c>
      <c r="G508" s="178"/>
      <c r="H508" s="17">
        <f t="shared" si="91"/>
        <v>0</v>
      </c>
      <c r="I508" s="335"/>
      <c r="J508" s="102" t="str">
        <f t="shared" si="92"/>
        <v xml:space="preserve"> </v>
      </c>
      <c r="K508" s="335"/>
      <c r="L508" s="245"/>
      <c r="M508" s="71">
        <f t="shared" si="94"/>
        <v>0</v>
      </c>
      <c r="N508" s="335"/>
      <c r="O508" s="133" t="str">
        <f t="shared" si="93"/>
        <v xml:space="preserve"> </v>
      </c>
      <c r="P508" s="335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78">
        <v>0</v>
      </c>
      <c r="G509" s="178"/>
      <c r="H509" s="17">
        <f t="shared" si="91"/>
        <v>0</v>
      </c>
      <c r="I509" s="335"/>
      <c r="J509" s="102" t="str">
        <f t="shared" si="92"/>
        <v xml:space="preserve"> </v>
      </c>
      <c r="K509" s="335"/>
      <c r="L509" s="245"/>
      <c r="M509" s="71">
        <f t="shared" si="94"/>
        <v>0</v>
      </c>
      <c r="N509" s="335"/>
      <c r="O509" s="133" t="str">
        <f t="shared" si="93"/>
        <v xml:space="preserve"> </v>
      </c>
      <c r="P509" s="335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78">
        <v>0</v>
      </c>
      <c r="G510" s="178"/>
      <c r="H510" s="17">
        <f t="shared" si="91"/>
        <v>0</v>
      </c>
      <c r="I510" s="335"/>
      <c r="J510" s="102" t="str">
        <f t="shared" si="92"/>
        <v xml:space="preserve"> </v>
      </c>
      <c r="K510" s="335"/>
      <c r="L510" s="245"/>
      <c r="M510" s="71">
        <f t="shared" si="94"/>
        <v>0</v>
      </c>
      <c r="N510" s="335"/>
      <c r="O510" s="133" t="str">
        <f t="shared" si="93"/>
        <v xml:space="preserve"> </v>
      </c>
      <c r="P510" s="335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78">
        <v>0</v>
      </c>
      <c r="G511" s="178"/>
      <c r="H511" s="17">
        <f t="shared" si="91"/>
        <v>0</v>
      </c>
      <c r="I511" s="335"/>
      <c r="J511" s="102" t="str">
        <f t="shared" si="92"/>
        <v xml:space="preserve"> </v>
      </c>
      <c r="K511" s="335"/>
      <c r="L511" s="245"/>
      <c r="M511" s="71">
        <f t="shared" si="94"/>
        <v>0</v>
      </c>
      <c r="N511" s="335"/>
      <c r="O511" s="133" t="str">
        <f t="shared" si="93"/>
        <v xml:space="preserve"> </v>
      </c>
      <c r="P511" s="335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78">
        <v>0</v>
      </c>
      <c r="G512" s="178"/>
      <c r="H512" s="17">
        <f t="shared" si="91"/>
        <v>0</v>
      </c>
      <c r="I512" s="335"/>
      <c r="J512" s="102" t="str">
        <f t="shared" si="92"/>
        <v xml:space="preserve"> </v>
      </c>
      <c r="K512" s="335"/>
      <c r="L512" s="245"/>
      <c r="M512" s="71">
        <f t="shared" si="94"/>
        <v>0</v>
      </c>
      <c r="N512" s="335"/>
      <c r="O512" s="133" t="str">
        <f t="shared" si="93"/>
        <v xml:space="preserve"> </v>
      </c>
      <c r="P512" s="335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78">
        <v>0</v>
      </c>
      <c r="G513" s="178"/>
      <c r="H513" s="17">
        <f t="shared" si="91"/>
        <v>0</v>
      </c>
      <c r="I513" s="335"/>
      <c r="J513" s="102" t="str">
        <f t="shared" si="92"/>
        <v xml:space="preserve"> </v>
      </c>
      <c r="K513" s="335"/>
      <c r="L513" s="245"/>
      <c r="M513" s="71">
        <f t="shared" si="94"/>
        <v>0</v>
      </c>
      <c r="N513" s="335"/>
      <c r="O513" s="133" t="str">
        <f t="shared" si="93"/>
        <v xml:space="preserve"> </v>
      </c>
      <c r="P513" s="335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78">
        <v>0</v>
      </c>
      <c r="G514" s="178"/>
      <c r="H514" s="17">
        <f t="shared" si="91"/>
        <v>0</v>
      </c>
      <c r="I514" s="335"/>
      <c r="J514" s="102" t="str">
        <f t="shared" si="92"/>
        <v xml:space="preserve"> </v>
      </c>
      <c r="K514" s="335"/>
      <c r="L514" s="245"/>
      <c r="M514" s="71">
        <f t="shared" si="94"/>
        <v>0</v>
      </c>
      <c r="N514" s="335"/>
      <c r="O514" s="133" t="str">
        <f t="shared" si="93"/>
        <v xml:space="preserve"> </v>
      </c>
      <c r="P514" s="335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78">
        <v>0</v>
      </c>
      <c r="G515" s="178"/>
      <c r="H515" s="17">
        <f t="shared" si="91"/>
        <v>0</v>
      </c>
      <c r="I515" s="335"/>
      <c r="J515" s="102" t="str">
        <f t="shared" si="92"/>
        <v xml:space="preserve"> </v>
      </c>
      <c r="K515" s="335"/>
      <c r="L515" s="245"/>
      <c r="M515" s="71">
        <f t="shared" si="94"/>
        <v>0</v>
      </c>
      <c r="N515" s="335"/>
      <c r="O515" s="133" t="str">
        <f t="shared" si="93"/>
        <v xml:space="preserve"> </v>
      </c>
      <c r="P515" s="335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78">
        <v>0</v>
      </c>
      <c r="G516" s="178"/>
      <c r="H516" s="17">
        <f t="shared" si="91"/>
        <v>0</v>
      </c>
      <c r="I516" s="335"/>
      <c r="J516" s="102" t="str">
        <f t="shared" si="92"/>
        <v xml:space="preserve"> </v>
      </c>
      <c r="K516" s="335"/>
      <c r="L516" s="245"/>
      <c r="M516" s="71">
        <f t="shared" si="94"/>
        <v>0</v>
      </c>
      <c r="N516" s="335"/>
      <c r="O516" s="133" t="str">
        <f t="shared" si="93"/>
        <v xml:space="preserve"> </v>
      </c>
      <c r="P516" s="335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78">
        <v>0</v>
      </c>
      <c r="G517" s="178"/>
      <c r="H517" s="17">
        <f t="shared" si="91"/>
        <v>0</v>
      </c>
      <c r="I517" s="335"/>
      <c r="J517" s="102" t="str">
        <f t="shared" si="92"/>
        <v xml:space="preserve"> </v>
      </c>
      <c r="K517" s="335"/>
      <c r="L517" s="245"/>
      <c r="M517" s="71">
        <f t="shared" si="94"/>
        <v>0</v>
      </c>
      <c r="N517" s="335"/>
      <c r="O517" s="133" t="str">
        <f t="shared" si="93"/>
        <v xml:space="preserve"> </v>
      </c>
      <c r="P517" s="335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78">
        <v>0</v>
      </c>
      <c r="G518" s="178"/>
      <c r="H518" s="17">
        <f t="shared" si="91"/>
        <v>0</v>
      </c>
      <c r="I518" s="335"/>
      <c r="J518" s="102" t="str">
        <f t="shared" si="92"/>
        <v xml:space="preserve"> </v>
      </c>
      <c r="K518" s="335"/>
      <c r="L518" s="245"/>
      <c r="M518" s="71">
        <f t="shared" si="94"/>
        <v>0</v>
      </c>
      <c r="N518" s="335"/>
      <c r="O518" s="133" t="str">
        <f t="shared" si="93"/>
        <v xml:space="preserve"> </v>
      </c>
      <c r="P518" s="335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78">
        <v>0</v>
      </c>
      <c r="G519" s="178"/>
      <c r="H519" s="17">
        <f t="shared" si="91"/>
        <v>0</v>
      </c>
      <c r="I519" s="335"/>
      <c r="J519" s="102" t="str">
        <f t="shared" si="92"/>
        <v xml:space="preserve"> </v>
      </c>
      <c r="K519" s="335"/>
      <c r="L519" s="245"/>
      <c r="M519" s="71">
        <f t="shared" si="94"/>
        <v>0</v>
      </c>
      <c r="N519" s="335"/>
      <c r="O519" s="133" t="str">
        <f t="shared" si="93"/>
        <v xml:space="preserve"> </v>
      </c>
      <c r="P519" s="335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78">
        <v>0</v>
      </c>
      <c r="G520" s="178"/>
      <c r="H520" s="17">
        <f t="shared" si="91"/>
        <v>0</v>
      </c>
      <c r="I520" s="335"/>
      <c r="J520" s="102" t="str">
        <f t="shared" si="92"/>
        <v xml:space="preserve"> </v>
      </c>
      <c r="K520" s="335"/>
      <c r="L520" s="245"/>
      <c r="M520" s="71">
        <f t="shared" si="94"/>
        <v>0</v>
      </c>
      <c r="N520" s="335"/>
      <c r="O520" s="133" t="str">
        <f t="shared" si="93"/>
        <v xml:space="preserve"> </v>
      </c>
      <c r="P520" s="335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78">
        <v>0</v>
      </c>
      <c r="G521" s="178"/>
      <c r="H521" s="17">
        <f t="shared" si="91"/>
        <v>0</v>
      </c>
      <c r="I521" s="335"/>
      <c r="J521" s="102" t="str">
        <f t="shared" si="92"/>
        <v xml:space="preserve"> </v>
      </c>
      <c r="K521" s="335"/>
      <c r="L521" s="245"/>
      <c r="M521" s="71">
        <f t="shared" si="94"/>
        <v>0</v>
      </c>
      <c r="N521" s="335"/>
      <c r="O521" s="133" t="str">
        <f t="shared" si="93"/>
        <v xml:space="preserve"> </v>
      </c>
      <c r="P521" s="335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78">
        <v>0</v>
      </c>
      <c r="G522" s="178"/>
      <c r="H522" s="17">
        <f t="shared" si="91"/>
        <v>0</v>
      </c>
      <c r="I522" s="335"/>
      <c r="J522" s="102" t="str">
        <f t="shared" si="92"/>
        <v xml:space="preserve"> </v>
      </c>
      <c r="K522" s="335"/>
      <c r="L522" s="245"/>
      <c r="M522" s="71">
        <f t="shared" si="94"/>
        <v>0</v>
      </c>
      <c r="N522" s="335"/>
      <c r="O522" s="133" t="str">
        <f t="shared" si="93"/>
        <v xml:space="preserve"> </v>
      </c>
      <c r="P522" s="335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78">
        <v>0</v>
      </c>
      <c r="G523" s="178"/>
      <c r="H523" s="17">
        <f t="shared" si="91"/>
        <v>0</v>
      </c>
      <c r="I523" s="335"/>
      <c r="J523" s="102" t="str">
        <f t="shared" si="92"/>
        <v xml:space="preserve"> </v>
      </c>
      <c r="K523" s="335"/>
      <c r="L523" s="245"/>
      <c r="M523" s="71">
        <f t="shared" si="94"/>
        <v>0</v>
      </c>
      <c r="N523" s="335"/>
      <c r="O523" s="133" t="str">
        <f t="shared" si="93"/>
        <v xml:space="preserve"> </v>
      </c>
      <c r="P523" s="335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78">
        <v>0</v>
      </c>
      <c r="G524" s="178"/>
      <c r="H524" s="17">
        <f t="shared" si="91"/>
        <v>0</v>
      </c>
      <c r="I524" s="335"/>
      <c r="J524" s="102" t="str">
        <f t="shared" si="92"/>
        <v xml:space="preserve"> </v>
      </c>
      <c r="K524" s="335"/>
      <c r="L524" s="245"/>
      <c r="M524" s="71">
        <f t="shared" si="94"/>
        <v>0</v>
      </c>
      <c r="N524" s="335"/>
      <c r="O524" s="133" t="str">
        <f t="shared" si="93"/>
        <v xml:space="preserve"> </v>
      </c>
      <c r="P524" s="335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78">
        <v>0</v>
      </c>
      <c r="G525" s="178"/>
      <c r="H525" s="17">
        <f t="shared" si="91"/>
        <v>0</v>
      </c>
      <c r="I525" s="335"/>
      <c r="J525" s="102" t="str">
        <f t="shared" si="92"/>
        <v xml:space="preserve"> </v>
      </c>
      <c r="K525" s="335"/>
      <c r="L525" s="245"/>
      <c r="M525" s="71">
        <f t="shared" si="94"/>
        <v>0</v>
      </c>
      <c r="N525" s="335"/>
      <c r="O525" s="133" t="str">
        <f t="shared" si="93"/>
        <v xml:space="preserve"> </v>
      </c>
      <c r="P525" s="335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78">
        <v>0</v>
      </c>
      <c r="G526" s="178"/>
      <c r="H526" s="17">
        <f t="shared" si="91"/>
        <v>0</v>
      </c>
      <c r="I526" s="335"/>
      <c r="J526" s="102" t="str">
        <f t="shared" si="92"/>
        <v xml:space="preserve"> </v>
      </c>
      <c r="K526" s="335"/>
      <c r="L526" s="245"/>
      <c r="M526" s="71">
        <f t="shared" si="94"/>
        <v>0</v>
      </c>
      <c r="N526" s="335"/>
      <c r="O526" s="133" t="str">
        <f t="shared" si="93"/>
        <v xml:space="preserve"> </v>
      </c>
      <c r="P526" s="335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78">
        <v>0</v>
      </c>
      <c r="G527" s="178"/>
      <c r="H527" s="17">
        <f t="shared" si="91"/>
        <v>0</v>
      </c>
      <c r="I527" s="335"/>
      <c r="J527" s="102" t="str">
        <f t="shared" si="92"/>
        <v xml:space="preserve"> </v>
      </c>
      <c r="K527" s="335"/>
      <c r="L527" s="245"/>
      <c r="M527" s="71">
        <f t="shared" si="94"/>
        <v>0</v>
      </c>
      <c r="N527" s="335"/>
      <c r="O527" s="133" t="str">
        <f t="shared" si="93"/>
        <v xml:space="preserve"> </v>
      </c>
      <c r="P527" s="335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78">
        <v>0</v>
      </c>
      <c r="G528" s="178"/>
      <c r="H528" s="17">
        <f t="shared" si="91"/>
        <v>0</v>
      </c>
      <c r="I528" s="335"/>
      <c r="J528" s="102" t="str">
        <f t="shared" si="92"/>
        <v xml:space="preserve"> </v>
      </c>
      <c r="K528" s="335"/>
      <c r="L528" s="245"/>
      <c r="M528" s="71">
        <f t="shared" si="94"/>
        <v>0</v>
      </c>
      <c r="N528" s="335"/>
      <c r="O528" s="133" t="str">
        <f t="shared" si="93"/>
        <v xml:space="preserve"> </v>
      </c>
      <c r="P528" s="335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78">
        <v>0</v>
      </c>
      <c r="G529" s="178"/>
      <c r="H529" s="17">
        <f t="shared" si="91"/>
        <v>0</v>
      </c>
      <c r="I529" s="335"/>
      <c r="J529" s="102" t="str">
        <f t="shared" si="92"/>
        <v xml:space="preserve"> </v>
      </c>
      <c r="K529" s="335"/>
      <c r="L529" s="245"/>
      <c r="M529" s="71">
        <f t="shared" si="94"/>
        <v>0</v>
      </c>
      <c r="N529" s="335"/>
      <c r="O529" s="133" t="str">
        <f t="shared" si="93"/>
        <v xml:space="preserve"> </v>
      </c>
      <c r="P529" s="335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78">
        <v>0</v>
      </c>
      <c r="G530" s="178"/>
      <c r="H530" s="17">
        <f t="shared" si="91"/>
        <v>0</v>
      </c>
      <c r="I530" s="335"/>
      <c r="J530" s="102" t="str">
        <f t="shared" si="92"/>
        <v xml:space="preserve"> </v>
      </c>
      <c r="K530" s="335"/>
      <c r="L530" s="245"/>
      <c r="M530" s="71">
        <f t="shared" si="94"/>
        <v>0</v>
      </c>
      <c r="N530" s="335"/>
      <c r="O530" s="133" t="str">
        <f t="shared" si="93"/>
        <v xml:space="preserve"> </v>
      </c>
      <c r="P530" s="335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78">
        <v>0</v>
      </c>
      <c r="G531" s="178"/>
      <c r="H531" s="17">
        <f t="shared" si="91"/>
        <v>0</v>
      </c>
      <c r="I531" s="335"/>
      <c r="J531" s="102" t="str">
        <f t="shared" si="92"/>
        <v xml:space="preserve"> </v>
      </c>
      <c r="K531" s="335"/>
      <c r="L531" s="245"/>
      <c r="M531" s="71">
        <f t="shared" si="94"/>
        <v>0</v>
      </c>
      <c r="N531" s="335"/>
      <c r="O531" s="133" t="str">
        <f t="shared" si="93"/>
        <v xml:space="preserve"> </v>
      </c>
      <c r="P531" s="335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78">
        <v>0</v>
      </c>
      <c r="G532" s="178"/>
      <c r="H532" s="17">
        <f t="shared" si="91"/>
        <v>0</v>
      </c>
      <c r="I532" s="335"/>
      <c r="J532" s="102" t="str">
        <f t="shared" si="92"/>
        <v xml:space="preserve"> </v>
      </c>
      <c r="K532" s="335"/>
      <c r="L532" s="245"/>
      <c r="M532" s="71">
        <f t="shared" si="94"/>
        <v>0</v>
      </c>
      <c r="N532" s="335"/>
      <c r="O532" s="133" t="str">
        <f t="shared" si="93"/>
        <v xml:space="preserve"> </v>
      </c>
      <c r="P532" s="335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78">
        <v>0</v>
      </c>
      <c r="G533" s="178"/>
      <c r="H533" s="17">
        <f t="shared" si="91"/>
        <v>0</v>
      </c>
      <c r="I533" s="335"/>
      <c r="J533" s="102" t="str">
        <f t="shared" si="92"/>
        <v xml:space="preserve"> </v>
      </c>
      <c r="K533" s="335"/>
      <c r="L533" s="245"/>
      <c r="M533" s="71">
        <f t="shared" si="94"/>
        <v>0</v>
      </c>
      <c r="N533" s="335"/>
      <c r="O533" s="133" t="str">
        <f t="shared" si="93"/>
        <v xml:space="preserve"> </v>
      </c>
      <c r="P533" s="335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78">
        <v>0</v>
      </c>
      <c r="G534" s="178"/>
      <c r="H534" s="17">
        <f t="shared" si="91"/>
        <v>0</v>
      </c>
      <c r="I534" s="335"/>
      <c r="J534" s="102" t="str">
        <f t="shared" si="92"/>
        <v xml:space="preserve"> </v>
      </c>
      <c r="K534" s="335"/>
      <c r="L534" s="245"/>
      <c r="M534" s="71">
        <f t="shared" si="94"/>
        <v>0</v>
      </c>
      <c r="N534" s="335"/>
      <c r="O534" s="133" t="str">
        <f t="shared" si="93"/>
        <v xml:space="preserve"> </v>
      </c>
      <c r="P534" s="335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78">
        <v>0</v>
      </c>
      <c r="G535" s="178"/>
      <c r="H535" s="17">
        <f t="shared" si="91"/>
        <v>0</v>
      </c>
      <c r="I535" s="335"/>
      <c r="J535" s="102" t="str">
        <f t="shared" si="92"/>
        <v xml:space="preserve"> </v>
      </c>
      <c r="K535" s="335"/>
      <c r="L535" s="245"/>
      <c r="M535" s="71">
        <f t="shared" si="94"/>
        <v>0</v>
      </c>
      <c r="N535" s="335"/>
      <c r="O535" s="133" t="str">
        <f t="shared" si="93"/>
        <v xml:space="preserve"> </v>
      </c>
      <c r="P535" s="335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78">
        <v>0</v>
      </c>
      <c r="G536" s="178"/>
      <c r="H536" s="17">
        <f t="shared" si="91"/>
        <v>0</v>
      </c>
      <c r="I536" s="335"/>
      <c r="J536" s="102" t="str">
        <f t="shared" si="92"/>
        <v xml:space="preserve"> </v>
      </c>
      <c r="K536" s="335"/>
      <c r="L536" s="245"/>
      <c r="M536" s="71">
        <f t="shared" si="94"/>
        <v>0</v>
      </c>
      <c r="N536" s="335"/>
      <c r="O536" s="133" t="str">
        <f t="shared" si="93"/>
        <v xml:space="preserve"> </v>
      </c>
      <c r="P536" s="335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78">
        <v>0</v>
      </c>
      <c r="G537" s="178"/>
      <c r="H537" s="17">
        <f t="shared" si="91"/>
        <v>0</v>
      </c>
      <c r="I537" s="335"/>
      <c r="J537" s="102" t="str">
        <f t="shared" si="92"/>
        <v xml:space="preserve"> </v>
      </c>
      <c r="K537" s="335"/>
      <c r="L537" s="245"/>
      <c r="M537" s="71">
        <f t="shared" si="94"/>
        <v>0</v>
      </c>
      <c r="N537" s="335"/>
      <c r="O537" s="133" t="str">
        <f t="shared" si="93"/>
        <v xml:space="preserve"> </v>
      </c>
      <c r="P537" s="335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78">
        <v>0</v>
      </c>
      <c r="G538" s="178"/>
      <c r="H538" s="17">
        <f t="shared" si="91"/>
        <v>0</v>
      </c>
      <c r="I538" s="335"/>
      <c r="J538" s="102" t="str">
        <f t="shared" si="92"/>
        <v xml:space="preserve"> </v>
      </c>
      <c r="K538" s="335"/>
      <c r="L538" s="245"/>
      <c r="M538" s="71">
        <f t="shared" si="94"/>
        <v>0</v>
      </c>
      <c r="N538" s="335"/>
      <c r="O538" s="133" t="str">
        <f t="shared" si="93"/>
        <v xml:space="preserve"> </v>
      </c>
      <c r="P538" s="335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78">
        <v>0</v>
      </c>
      <c r="G539" s="178"/>
      <c r="H539" s="17">
        <f t="shared" si="91"/>
        <v>0</v>
      </c>
      <c r="I539" s="335"/>
      <c r="J539" s="102" t="str">
        <f t="shared" si="92"/>
        <v xml:space="preserve"> </v>
      </c>
      <c r="K539" s="335"/>
      <c r="L539" s="245"/>
      <c r="M539" s="71">
        <f t="shared" si="94"/>
        <v>0</v>
      </c>
      <c r="N539" s="335"/>
      <c r="O539" s="133" t="str">
        <f t="shared" si="93"/>
        <v xml:space="preserve"> </v>
      </c>
      <c r="P539" s="335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78">
        <v>0</v>
      </c>
      <c r="G540" s="178"/>
      <c r="H540" s="17">
        <f t="shared" si="91"/>
        <v>0</v>
      </c>
      <c r="I540" s="335"/>
      <c r="J540" s="102" t="str">
        <f t="shared" si="92"/>
        <v xml:space="preserve"> </v>
      </c>
      <c r="K540" s="335"/>
      <c r="L540" s="245"/>
      <c r="M540" s="71">
        <f t="shared" si="94"/>
        <v>0</v>
      </c>
      <c r="N540" s="335"/>
      <c r="O540" s="133" t="str">
        <f t="shared" si="93"/>
        <v xml:space="preserve"> </v>
      </c>
      <c r="P540" s="335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78">
        <v>0</v>
      </c>
      <c r="G541" s="178"/>
      <c r="H541" s="17">
        <f t="shared" si="91"/>
        <v>0</v>
      </c>
      <c r="I541" s="335"/>
      <c r="J541" s="102" t="str">
        <f t="shared" si="92"/>
        <v xml:space="preserve"> </v>
      </c>
      <c r="K541" s="335"/>
      <c r="L541" s="245"/>
      <c r="M541" s="71">
        <f t="shared" si="94"/>
        <v>0</v>
      </c>
      <c r="N541" s="335"/>
      <c r="O541" s="133" t="str">
        <f t="shared" si="93"/>
        <v xml:space="preserve"> </v>
      </c>
      <c r="P541" s="335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78">
        <v>0</v>
      </c>
      <c r="G542" s="178"/>
      <c r="H542" s="17">
        <f t="shared" si="91"/>
        <v>0</v>
      </c>
      <c r="I542" s="335"/>
      <c r="J542" s="102" t="str">
        <f t="shared" si="92"/>
        <v xml:space="preserve"> </v>
      </c>
      <c r="K542" s="335"/>
      <c r="L542" s="245"/>
      <c r="M542" s="71">
        <f t="shared" si="94"/>
        <v>0</v>
      </c>
      <c r="N542" s="335"/>
      <c r="O542" s="133" t="str">
        <f t="shared" si="93"/>
        <v xml:space="preserve"> </v>
      </c>
      <c r="P542" s="335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78">
        <v>0</v>
      </c>
      <c r="G543" s="178"/>
      <c r="H543" s="17">
        <f t="shared" si="91"/>
        <v>0</v>
      </c>
      <c r="I543" s="335"/>
      <c r="J543" s="102" t="str">
        <f t="shared" si="92"/>
        <v xml:space="preserve"> </v>
      </c>
      <c r="K543" s="335"/>
      <c r="L543" s="245"/>
      <c r="M543" s="71">
        <f t="shared" si="94"/>
        <v>0</v>
      </c>
      <c r="N543" s="335"/>
      <c r="O543" s="133" t="str">
        <f t="shared" si="93"/>
        <v xml:space="preserve"> </v>
      </c>
      <c r="P543" s="335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78">
        <v>0</v>
      </c>
      <c r="G544" s="178"/>
      <c r="H544" s="17">
        <f t="shared" si="91"/>
        <v>0</v>
      </c>
      <c r="I544" s="335"/>
      <c r="J544" s="102" t="str">
        <f t="shared" si="92"/>
        <v xml:space="preserve"> </v>
      </c>
      <c r="K544" s="335"/>
      <c r="L544" s="245"/>
      <c r="M544" s="71">
        <f t="shared" si="94"/>
        <v>0</v>
      </c>
      <c r="N544" s="335"/>
      <c r="O544" s="133" t="str">
        <f t="shared" si="93"/>
        <v xml:space="preserve"> </v>
      </c>
      <c r="P544" s="335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78">
        <v>0</v>
      </c>
      <c r="G545" s="178"/>
      <c r="H545" s="17">
        <f t="shared" si="91"/>
        <v>0</v>
      </c>
      <c r="I545" s="335"/>
      <c r="J545" s="102" t="str">
        <f t="shared" si="92"/>
        <v xml:space="preserve"> </v>
      </c>
      <c r="K545" s="335"/>
      <c r="L545" s="245"/>
      <c r="M545" s="71">
        <f t="shared" si="94"/>
        <v>0</v>
      </c>
      <c r="N545" s="335"/>
      <c r="O545" s="133" t="str">
        <f t="shared" si="93"/>
        <v xml:space="preserve"> </v>
      </c>
      <c r="P545" s="335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78">
        <v>0</v>
      </c>
      <c r="G546" s="178"/>
      <c r="H546" s="17">
        <f t="shared" si="91"/>
        <v>0</v>
      </c>
      <c r="I546" s="335"/>
      <c r="J546" s="102" t="str">
        <f t="shared" si="92"/>
        <v xml:space="preserve"> </v>
      </c>
      <c r="K546" s="335"/>
      <c r="L546" s="245"/>
      <c r="M546" s="71">
        <f t="shared" si="94"/>
        <v>0</v>
      </c>
      <c r="N546" s="335"/>
      <c r="O546" s="133" t="str">
        <f t="shared" si="93"/>
        <v xml:space="preserve"> </v>
      </c>
      <c r="P546" s="335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78">
        <v>0</v>
      </c>
      <c r="G547" s="178"/>
      <c r="H547" s="17">
        <f t="shared" si="91"/>
        <v>0</v>
      </c>
      <c r="I547" s="335"/>
      <c r="J547" s="102" t="str">
        <f t="shared" si="92"/>
        <v xml:space="preserve"> </v>
      </c>
      <c r="K547" s="335"/>
      <c r="L547" s="245"/>
      <c r="M547" s="71">
        <f t="shared" si="94"/>
        <v>0</v>
      </c>
      <c r="N547" s="335"/>
      <c r="O547" s="133" t="str">
        <f t="shared" si="93"/>
        <v xml:space="preserve"> </v>
      </c>
      <c r="P547" s="335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78">
        <v>0</v>
      </c>
      <c r="G548" s="178"/>
      <c r="H548" s="17">
        <f t="shared" si="91"/>
        <v>0</v>
      </c>
      <c r="I548" s="335"/>
      <c r="J548" s="102" t="str">
        <f t="shared" si="92"/>
        <v xml:space="preserve"> </v>
      </c>
      <c r="K548" s="335"/>
      <c r="L548" s="245"/>
      <c r="M548" s="71">
        <f t="shared" si="94"/>
        <v>0</v>
      </c>
      <c r="N548" s="335"/>
      <c r="O548" s="133" t="str">
        <f t="shared" si="93"/>
        <v xml:space="preserve"> </v>
      </c>
      <c r="P548" s="335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78">
        <v>0</v>
      </c>
      <c r="G549" s="178"/>
      <c r="H549" s="17">
        <f t="shared" si="91"/>
        <v>0</v>
      </c>
      <c r="I549" s="335"/>
      <c r="J549" s="102" t="str">
        <f t="shared" si="92"/>
        <v xml:space="preserve"> </v>
      </c>
      <c r="K549" s="335"/>
      <c r="L549" s="245"/>
      <c r="M549" s="71">
        <f t="shared" si="94"/>
        <v>0</v>
      </c>
      <c r="N549" s="335"/>
      <c r="O549" s="133" t="str">
        <f t="shared" si="93"/>
        <v xml:space="preserve"> </v>
      </c>
      <c r="P549" s="335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78">
        <v>0</v>
      </c>
      <c r="G550" s="178"/>
      <c r="H550" s="17">
        <f t="shared" si="91"/>
        <v>0</v>
      </c>
      <c r="I550" s="335"/>
      <c r="J550" s="102" t="str">
        <f t="shared" si="92"/>
        <v xml:space="preserve"> </v>
      </c>
      <c r="K550" s="335"/>
      <c r="L550" s="245"/>
      <c r="M550" s="71">
        <f t="shared" si="94"/>
        <v>0</v>
      </c>
      <c r="N550" s="335"/>
      <c r="O550" s="133" t="str">
        <f t="shared" si="93"/>
        <v xml:space="preserve"> </v>
      </c>
      <c r="P550" s="335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78">
        <v>0</v>
      </c>
      <c r="G551" s="178"/>
      <c r="H551" s="17">
        <f t="shared" si="91"/>
        <v>0</v>
      </c>
      <c r="I551" s="335"/>
      <c r="J551" s="102" t="str">
        <f t="shared" si="92"/>
        <v xml:space="preserve"> </v>
      </c>
      <c r="K551" s="335"/>
      <c r="L551" s="245"/>
      <c r="M551" s="71">
        <f t="shared" si="94"/>
        <v>0</v>
      </c>
      <c r="N551" s="335"/>
      <c r="O551" s="133" t="str">
        <f t="shared" si="93"/>
        <v xml:space="preserve"> </v>
      </c>
      <c r="P551" s="335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78">
        <v>0</v>
      </c>
      <c r="G552" s="178"/>
      <c r="H552" s="17">
        <f t="shared" si="91"/>
        <v>0</v>
      </c>
      <c r="I552" s="335"/>
      <c r="J552" s="102" t="str">
        <f t="shared" si="92"/>
        <v xml:space="preserve"> </v>
      </c>
      <c r="K552" s="335"/>
      <c r="L552" s="245"/>
      <c r="M552" s="71">
        <f t="shared" si="94"/>
        <v>0</v>
      </c>
      <c r="N552" s="335"/>
      <c r="O552" s="133" t="str">
        <f t="shared" si="93"/>
        <v xml:space="preserve"> </v>
      </c>
      <c r="P552" s="335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78">
        <v>0</v>
      </c>
      <c r="G553" s="178"/>
      <c r="H553" s="17">
        <f t="shared" si="91"/>
        <v>0</v>
      </c>
      <c r="I553" s="335"/>
      <c r="J553" s="102" t="str">
        <f t="shared" si="92"/>
        <v xml:space="preserve"> </v>
      </c>
      <c r="K553" s="335"/>
      <c r="L553" s="245"/>
      <c r="M553" s="71">
        <f t="shared" si="94"/>
        <v>0</v>
      </c>
      <c r="N553" s="335"/>
      <c r="O553" s="133" t="str">
        <f t="shared" si="93"/>
        <v xml:space="preserve"> </v>
      </c>
      <c r="P553" s="335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78">
        <v>0</v>
      </c>
      <c r="G554" s="178"/>
      <c r="H554" s="17">
        <f t="shared" si="91"/>
        <v>0</v>
      </c>
      <c r="I554" s="335"/>
      <c r="J554" s="102" t="str">
        <f t="shared" si="92"/>
        <v xml:space="preserve"> </v>
      </c>
      <c r="K554" s="335"/>
      <c r="L554" s="245"/>
      <c r="M554" s="71">
        <f t="shared" si="94"/>
        <v>0</v>
      </c>
      <c r="N554" s="335"/>
      <c r="O554" s="133" t="str">
        <f t="shared" si="93"/>
        <v xml:space="preserve"> </v>
      </c>
      <c r="P554" s="335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78">
        <v>0</v>
      </c>
      <c r="G555" s="178"/>
      <c r="H555" s="17">
        <f t="shared" si="91"/>
        <v>0</v>
      </c>
      <c r="I555" s="335"/>
      <c r="J555" s="102" t="str">
        <f t="shared" si="92"/>
        <v xml:space="preserve"> </v>
      </c>
      <c r="K555" s="335"/>
      <c r="L555" s="245"/>
      <c r="M555" s="71">
        <f t="shared" si="94"/>
        <v>0</v>
      </c>
      <c r="N555" s="335"/>
      <c r="O555" s="133" t="str">
        <f t="shared" si="93"/>
        <v xml:space="preserve"> </v>
      </c>
      <c r="P555" s="335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78">
        <v>0</v>
      </c>
      <c r="G556" s="178"/>
      <c r="H556" s="17">
        <f t="shared" si="91"/>
        <v>0</v>
      </c>
      <c r="I556" s="335"/>
      <c r="J556" s="102" t="str">
        <f t="shared" si="92"/>
        <v xml:space="preserve"> </v>
      </c>
      <c r="K556" s="335"/>
      <c r="L556" s="245"/>
      <c r="M556" s="71">
        <f t="shared" si="94"/>
        <v>0</v>
      </c>
      <c r="N556" s="335"/>
      <c r="O556" s="133" t="str">
        <f t="shared" si="93"/>
        <v xml:space="preserve"> </v>
      </c>
      <c r="P556" s="335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78">
        <v>0</v>
      </c>
      <c r="G557" s="178"/>
      <c r="H557" s="17">
        <f t="shared" si="91"/>
        <v>0</v>
      </c>
      <c r="I557" s="335"/>
      <c r="J557" s="102" t="str">
        <f t="shared" si="92"/>
        <v xml:space="preserve"> </v>
      </c>
      <c r="K557" s="335"/>
      <c r="L557" s="245"/>
      <c r="M557" s="71">
        <f t="shared" si="94"/>
        <v>0</v>
      </c>
      <c r="N557" s="335"/>
      <c r="O557" s="133" t="str">
        <f t="shared" si="93"/>
        <v xml:space="preserve"> </v>
      </c>
      <c r="P557" s="335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78">
        <v>0</v>
      </c>
      <c r="G558" s="178"/>
      <c r="H558" s="17">
        <f t="shared" si="91"/>
        <v>0</v>
      </c>
      <c r="I558" s="335"/>
      <c r="J558" s="102" t="str">
        <f t="shared" si="92"/>
        <v xml:space="preserve"> </v>
      </c>
      <c r="K558" s="335"/>
      <c r="L558" s="245"/>
      <c r="M558" s="71">
        <f t="shared" si="94"/>
        <v>0</v>
      </c>
      <c r="N558" s="335"/>
      <c r="O558" s="133" t="str">
        <f t="shared" si="93"/>
        <v xml:space="preserve"> </v>
      </c>
      <c r="P558" s="335"/>
    </row>
    <row r="559" spans="1:16" ht="25.5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78">
        <v>0</v>
      </c>
      <c r="G559" s="178"/>
      <c r="H559" s="17">
        <f t="shared" si="91"/>
        <v>0</v>
      </c>
      <c r="I559" s="335"/>
      <c r="J559" s="102" t="str">
        <f t="shared" si="92"/>
        <v xml:space="preserve"> </v>
      </c>
      <c r="K559" s="335"/>
      <c r="L559" s="245"/>
      <c r="M559" s="71">
        <f t="shared" si="94"/>
        <v>0</v>
      </c>
      <c r="N559" s="335"/>
      <c r="O559" s="133" t="str">
        <f t="shared" si="93"/>
        <v xml:space="preserve"> </v>
      </c>
      <c r="P559" s="335"/>
    </row>
    <row r="560" spans="1:16" ht="23.25" customHeight="1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55">
        <v>1290</v>
      </c>
      <c r="G560" s="55">
        <f t="shared" ref="G560:K560" si="95">G300+G301+G341+G420+G485+G494+G499+G559</f>
        <v>35</v>
      </c>
      <c r="H560" s="55">
        <f t="shared" si="95"/>
        <v>1325</v>
      </c>
      <c r="I560" s="337">
        <f t="shared" si="95"/>
        <v>308161</v>
      </c>
      <c r="J560" s="62" t="e">
        <f t="shared" si="95"/>
        <v>#VALUE!</v>
      </c>
      <c r="K560" s="337">
        <f t="shared" si="95"/>
        <v>641817</v>
      </c>
      <c r="L560" s="62">
        <f t="shared" ref="L560:N560" si="96">L300+L301+L341+L420+L485+L494+L499+L559</f>
        <v>-57728</v>
      </c>
      <c r="M560" s="62">
        <f t="shared" si="96"/>
        <v>584089</v>
      </c>
      <c r="N560" s="337">
        <f t="shared" si="96"/>
        <v>187469</v>
      </c>
      <c r="O560" s="133">
        <f t="shared" si="93"/>
        <v>0.32095964827278034</v>
      </c>
      <c r="P560" s="337">
        <f t="shared" ref="P560" si="97">P300+P301+P341+P420+P485+P494+P499+P559</f>
        <v>641817</v>
      </c>
    </row>
    <row r="561" spans="1:7" x14ac:dyDescent="0.2">
      <c r="D561" s="227"/>
    </row>
    <row r="562" spans="1:7" x14ac:dyDescent="0.2">
      <c r="D562" s="227"/>
    </row>
    <row r="563" spans="1:7" x14ac:dyDescent="0.2">
      <c r="C563" s="175"/>
      <c r="D563" s="227"/>
    </row>
    <row r="564" spans="1:7" x14ac:dyDescent="0.2">
      <c r="A564" s="414"/>
      <c r="B564" s="414"/>
      <c r="C564" s="414"/>
      <c r="D564" s="414"/>
      <c r="E564" s="414"/>
      <c r="F564" s="414"/>
      <c r="G564" s="414"/>
    </row>
    <row r="565" spans="1:7" x14ac:dyDescent="0.2">
      <c r="C565" s="175"/>
      <c r="D565" s="227"/>
    </row>
    <row r="566" spans="1:7" x14ac:dyDescent="0.2">
      <c r="C566" s="175"/>
      <c r="D566" s="227"/>
    </row>
    <row r="567" spans="1:7" x14ac:dyDescent="0.2">
      <c r="C567" s="175"/>
      <c r="D567" s="227"/>
    </row>
    <row r="568" spans="1:7" x14ac:dyDescent="0.2">
      <c r="C568" s="175"/>
      <c r="D568" s="227"/>
    </row>
    <row r="569" spans="1:7" x14ac:dyDescent="0.2">
      <c r="C569" s="175"/>
      <c r="D569" s="227"/>
    </row>
    <row r="570" spans="1:7" x14ac:dyDescent="0.2">
      <c r="C570" s="175"/>
      <c r="D570" s="227"/>
    </row>
    <row r="571" spans="1:7" x14ac:dyDescent="0.2">
      <c r="C571" s="175"/>
      <c r="D571" s="227"/>
    </row>
    <row r="572" spans="1:7" x14ac:dyDescent="0.2">
      <c r="C572" s="175"/>
      <c r="D572" s="227"/>
    </row>
    <row r="573" spans="1:7" x14ac:dyDescent="0.2">
      <c r="C573" s="175"/>
      <c r="D573" s="227"/>
    </row>
    <row r="574" spans="1:7" x14ac:dyDescent="0.2">
      <c r="C574" s="175"/>
      <c r="D574" s="227"/>
    </row>
    <row r="575" spans="1:7" x14ac:dyDescent="0.2">
      <c r="C575" s="175"/>
      <c r="D575" s="227"/>
    </row>
    <row r="576" spans="1:7" x14ac:dyDescent="0.2">
      <c r="C576" s="175"/>
      <c r="D576" s="227"/>
    </row>
    <row r="577" spans="3:4" x14ac:dyDescent="0.2">
      <c r="C577" s="175"/>
      <c r="D577" s="227"/>
    </row>
    <row r="578" spans="3:4" x14ac:dyDescent="0.2">
      <c r="C578" s="175"/>
      <c r="D578" s="227"/>
    </row>
    <row r="579" spans="3:4" x14ac:dyDescent="0.2">
      <c r="C579" s="175"/>
      <c r="D579" s="227"/>
    </row>
    <row r="580" spans="3:4" x14ac:dyDescent="0.2">
      <c r="C580" s="175"/>
      <c r="D580" s="227"/>
    </row>
    <row r="581" spans="3:4" x14ac:dyDescent="0.2">
      <c r="C581" s="175"/>
      <c r="D581" s="227"/>
    </row>
    <row r="582" spans="3:4" x14ac:dyDescent="0.2">
      <c r="C582" s="175"/>
      <c r="D582" s="227"/>
    </row>
    <row r="583" spans="3:4" x14ac:dyDescent="0.2">
      <c r="C583" s="175"/>
      <c r="D583" s="227"/>
    </row>
    <row r="584" spans="3:4" x14ac:dyDescent="0.2">
      <c r="C584" s="175"/>
      <c r="D584" s="227"/>
    </row>
    <row r="585" spans="3:4" x14ac:dyDescent="0.2">
      <c r="C585" s="175"/>
      <c r="D585" s="227"/>
    </row>
    <row r="586" spans="3:4" x14ac:dyDescent="0.2">
      <c r="C586" s="175"/>
      <c r="D586" s="227"/>
    </row>
    <row r="587" spans="3:4" x14ac:dyDescent="0.2">
      <c r="C587" s="175"/>
      <c r="D587" s="227"/>
    </row>
    <row r="588" spans="3:4" x14ac:dyDescent="0.2">
      <c r="C588" s="175"/>
      <c r="D588" s="227"/>
    </row>
    <row r="589" spans="3:4" x14ac:dyDescent="0.2">
      <c r="C589" s="175"/>
      <c r="D589" s="227"/>
    </row>
    <row r="590" spans="3:4" x14ac:dyDescent="0.2">
      <c r="C590" s="175"/>
      <c r="D590" s="227"/>
    </row>
    <row r="591" spans="3:4" x14ac:dyDescent="0.2">
      <c r="C591" s="175"/>
      <c r="D591" s="227"/>
    </row>
    <row r="592" spans="3:4" x14ac:dyDescent="0.2">
      <c r="C592" s="175"/>
      <c r="D592" s="227"/>
    </row>
    <row r="593" spans="3:4" x14ac:dyDescent="0.2">
      <c r="C593" s="175"/>
      <c r="D593" s="227"/>
    </row>
    <row r="594" spans="3:4" x14ac:dyDescent="0.2">
      <c r="C594" s="175"/>
      <c r="D594" s="227"/>
    </row>
    <row r="595" spans="3:4" x14ac:dyDescent="0.2">
      <c r="C595" s="175"/>
      <c r="D595" s="227"/>
    </row>
    <row r="596" spans="3:4" x14ac:dyDescent="0.2">
      <c r="C596" s="175"/>
      <c r="D596" s="227"/>
    </row>
    <row r="597" spans="3:4" x14ac:dyDescent="0.2">
      <c r="C597" s="175"/>
      <c r="D597" s="227"/>
    </row>
    <row r="598" spans="3:4" x14ac:dyDescent="0.2">
      <c r="C598" s="175"/>
      <c r="D598" s="227"/>
    </row>
    <row r="599" spans="3:4" x14ac:dyDescent="0.2">
      <c r="C599" s="175"/>
      <c r="D599" s="227"/>
    </row>
    <row r="600" spans="3:4" x14ac:dyDescent="0.2">
      <c r="C600" s="175"/>
      <c r="D600" s="227"/>
    </row>
    <row r="601" spans="3:4" x14ac:dyDescent="0.2">
      <c r="C601" s="175"/>
      <c r="D601" s="227"/>
    </row>
    <row r="602" spans="3:4" x14ac:dyDescent="0.2">
      <c r="C602" s="175"/>
      <c r="D602" s="227"/>
    </row>
    <row r="603" spans="3:4" x14ac:dyDescent="0.2">
      <c r="C603" s="175"/>
      <c r="D603" s="227"/>
    </row>
    <row r="604" spans="3:4" x14ac:dyDescent="0.2">
      <c r="C604" s="175"/>
      <c r="D604" s="227"/>
    </row>
    <row r="605" spans="3:4" x14ac:dyDescent="0.2">
      <c r="C605" s="175"/>
      <c r="D605" s="227"/>
    </row>
    <row r="606" spans="3:4" x14ac:dyDescent="0.2">
      <c r="C606" s="175"/>
      <c r="D606" s="227"/>
    </row>
    <row r="607" spans="3:4" x14ac:dyDescent="0.2">
      <c r="C607" s="175"/>
      <c r="D607" s="227"/>
    </row>
    <row r="608" spans="3:4" x14ac:dyDescent="0.2">
      <c r="C608" s="175"/>
      <c r="D608" s="227"/>
    </row>
    <row r="609" spans="3:4" x14ac:dyDescent="0.2">
      <c r="C609" s="175"/>
      <c r="D609" s="227"/>
    </row>
    <row r="610" spans="3:4" x14ac:dyDescent="0.2">
      <c r="C610" s="175"/>
      <c r="D610" s="227"/>
    </row>
    <row r="611" spans="3:4" x14ac:dyDescent="0.2">
      <c r="C611" s="175"/>
      <c r="D611" s="227"/>
    </row>
    <row r="612" spans="3:4" x14ac:dyDescent="0.2">
      <c r="C612" s="175"/>
      <c r="D612" s="227"/>
    </row>
    <row r="613" spans="3:4" x14ac:dyDescent="0.2">
      <c r="C613" s="175"/>
      <c r="D613" s="227"/>
    </row>
    <row r="614" spans="3:4" x14ac:dyDescent="0.2">
      <c r="C614" s="175"/>
      <c r="D614" s="227"/>
    </row>
    <row r="615" spans="3:4" x14ac:dyDescent="0.2">
      <c r="C615" s="175"/>
      <c r="D615" s="227"/>
    </row>
    <row r="616" spans="3:4" x14ac:dyDescent="0.2">
      <c r="C616" s="175"/>
      <c r="D616" s="227"/>
    </row>
    <row r="617" spans="3:4" x14ac:dyDescent="0.2">
      <c r="C617" s="175"/>
      <c r="D617" s="227"/>
    </row>
    <row r="618" spans="3:4" x14ac:dyDescent="0.2">
      <c r="C618" s="175"/>
      <c r="D618" s="227"/>
    </row>
    <row r="619" spans="3:4" x14ac:dyDescent="0.2">
      <c r="C619" s="175"/>
      <c r="D619" s="227"/>
    </row>
    <row r="620" spans="3:4" x14ac:dyDescent="0.2">
      <c r="C620" s="175"/>
      <c r="D620" s="227"/>
    </row>
    <row r="621" spans="3:4" x14ac:dyDescent="0.2">
      <c r="C621" s="175"/>
      <c r="D621" s="227"/>
    </row>
    <row r="622" spans="3:4" x14ac:dyDescent="0.2">
      <c r="C622" s="175"/>
      <c r="D622" s="227"/>
    </row>
    <row r="623" spans="3:4" x14ac:dyDescent="0.2">
      <c r="C623" s="175"/>
      <c r="D623" s="227"/>
    </row>
    <row r="624" spans="3:4" x14ac:dyDescent="0.2">
      <c r="C624" s="175"/>
      <c r="D624" s="227"/>
    </row>
    <row r="625" spans="3:4" x14ac:dyDescent="0.2">
      <c r="C625" s="175"/>
      <c r="D625" s="227"/>
    </row>
    <row r="626" spans="3:4" x14ac:dyDescent="0.2">
      <c r="C626" s="175"/>
      <c r="D626" s="227"/>
    </row>
    <row r="627" spans="3:4" x14ac:dyDescent="0.2">
      <c r="C627" s="175"/>
      <c r="D627" s="227"/>
    </row>
    <row r="628" spans="3:4" x14ac:dyDescent="0.2">
      <c r="C628" s="175"/>
      <c r="D628" s="227"/>
    </row>
    <row r="629" spans="3:4" x14ac:dyDescent="0.2">
      <c r="C629" s="175"/>
      <c r="D629" s="227"/>
    </row>
    <row r="630" spans="3:4" x14ac:dyDescent="0.2">
      <c r="C630" s="175"/>
      <c r="D630" s="227"/>
    </row>
    <row r="631" spans="3:4" x14ac:dyDescent="0.2">
      <c r="C631" s="175"/>
      <c r="D631" s="227"/>
    </row>
    <row r="632" spans="3:4" x14ac:dyDescent="0.2">
      <c r="C632" s="175"/>
      <c r="D632" s="227"/>
    </row>
    <row r="633" spans="3:4" x14ac:dyDescent="0.2">
      <c r="C633" s="175"/>
      <c r="D633" s="227"/>
    </row>
    <row r="634" spans="3:4" x14ac:dyDescent="0.2">
      <c r="C634" s="175"/>
      <c r="D634" s="227"/>
    </row>
    <row r="635" spans="3:4" x14ac:dyDescent="0.2">
      <c r="C635" s="175"/>
      <c r="D635" s="227"/>
    </row>
    <row r="636" spans="3:4" x14ac:dyDescent="0.2">
      <c r="C636" s="175"/>
      <c r="D636" s="227"/>
    </row>
    <row r="637" spans="3:4" x14ac:dyDescent="0.2">
      <c r="C637" s="175"/>
      <c r="D637" s="227"/>
    </row>
    <row r="638" spans="3:4" x14ac:dyDescent="0.2">
      <c r="C638" s="175"/>
      <c r="D638" s="227"/>
    </row>
    <row r="639" spans="3:4" x14ac:dyDescent="0.2">
      <c r="C639" s="175"/>
      <c r="D639" s="227"/>
    </row>
    <row r="640" spans="3:4" x14ac:dyDescent="0.2">
      <c r="C640" s="175"/>
      <c r="D640" s="227"/>
    </row>
    <row r="641" spans="3:4" x14ac:dyDescent="0.2">
      <c r="C641" s="175"/>
      <c r="D641" s="227"/>
    </row>
    <row r="642" spans="3:4" x14ac:dyDescent="0.2">
      <c r="C642" s="175"/>
      <c r="D642" s="227"/>
    </row>
    <row r="643" spans="3:4" x14ac:dyDescent="0.2">
      <c r="C643" s="175"/>
      <c r="D643" s="227"/>
    </row>
    <row r="644" spans="3:4" x14ac:dyDescent="0.2">
      <c r="C644" s="175"/>
      <c r="D644" s="227"/>
    </row>
    <row r="645" spans="3:4" x14ac:dyDescent="0.2">
      <c r="C645" s="175"/>
      <c r="D645" s="227"/>
    </row>
    <row r="646" spans="3:4" x14ac:dyDescent="0.2">
      <c r="C646" s="175"/>
      <c r="D646" s="227"/>
    </row>
    <row r="647" spans="3:4" x14ac:dyDescent="0.2">
      <c r="C647" s="175"/>
      <c r="D647" s="227"/>
    </row>
    <row r="648" spans="3:4" x14ac:dyDescent="0.2">
      <c r="C648" s="175"/>
      <c r="D648" s="227"/>
    </row>
    <row r="649" spans="3:4" x14ac:dyDescent="0.2">
      <c r="C649" s="175"/>
      <c r="D649" s="227"/>
    </row>
    <row r="650" spans="3:4" x14ac:dyDescent="0.2">
      <c r="C650" s="175"/>
      <c r="D650" s="227"/>
    </row>
    <row r="651" spans="3:4" x14ac:dyDescent="0.2">
      <c r="C651" s="175"/>
      <c r="D651" s="227"/>
    </row>
    <row r="652" spans="3:4" x14ac:dyDescent="0.2">
      <c r="C652" s="175"/>
      <c r="D652" s="227"/>
    </row>
    <row r="653" spans="3:4" x14ac:dyDescent="0.2">
      <c r="C653" s="175"/>
      <c r="D653" s="227"/>
    </row>
    <row r="654" spans="3:4" x14ac:dyDescent="0.2">
      <c r="C654" s="175"/>
      <c r="D654" s="227"/>
    </row>
    <row r="655" spans="3:4" x14ac:dyDescent="0.2">
      <c r="C655" s="175"/>
      <c r="D655" s="227"/>
    </row>
    <row r="656" spans="3:4" x14ac:dyDescent="0.2">
      <c r="C656" s="175"/>
      <c r="D656" s="227"/>
    </row>
    <row r="657" spans="3:4" x14ac:dyDescent="0.2">
      <c r="C657" s="175"/>
      <c r="D657" s="227"/>
    </row>
    <row r="658" spans="3:4" x14ac:dyDescent="0.2">
      <c r="C658" s="175"/>
      <c r="D658" s="227"/>
    </row>
    <row r="659" spans="3:4" x14ac:dyDescent="0.2">
      <c r="C659" s="175"/>
      <c r="D659" s="227"/>
    </row>
    <row r="660" spans="3:4" x14ac:dyDescent="0.2">
      <c r="C660" s="175"/>
      <c r="D660" s="227"/>
    </row>
    <row r="661" spans="3:4" x14ac:dyDescent="0.2">
      <c r="C661" s="175"/>
      <c r="D661" s="227"/>
    </row>
    <row r="662" spans="3:4" x14ac:dyDescent="0.2">
      <c r="C662" s="175"/>
      <c r="D662" s="227"/>
    </row>
    <row r="663" spans="3:4" x14ac:dyDescent="0.2">
      <c r="C663" s="175"/>
      <c r="D663" s="227"/>
    </row>
    <row r="664" spans="3:4" x14ac:dyDescent="0.2">
      <c r="C664" s="175"/>
      <c r="D664" s="227"/>
    </row>
    <row r="665" spans="3:4" x14ac:dyDescent="0.2">
      <c r="C665" s="175"/>
      <c r="D665" s="227"/>
    </row>
    <row r="666" spans="3:4" x14ac:dyDescent="0.2">
      <c r="C666" s="175"/>
      <c r="D666" s="227"/>
    </row>
    <row r="667" spans="3:4" x14ac:dyDescent="0.2">
      <c r="C667" s="175"/>
      <c r="D667" s="227"/>
    </row>
    <row r="668" spans="3:4" x14ac:dyDescent="0.2">
      <c r="C668" s="175"/>
      <c r="D668" s="227"/>
    </row>
    <row r="669" spans="3:4" x14ac:dyDescent="0.2">
      <c r="C669" s="175"/>
      <c r="D669" s="227"/>
    </row>
    <row r="670" spans="3:4" x14ac:dyDescent="0.2">
      <c r="C670" s="175"/>
      <c r="D670" s="227"/>
    </row>
    <row r="671" spans="3:4" x14ac:dyDescent="0.2">
      <c r="C671" s="175"/>
      <c r="D671" s="227"/>
    </row>
    <row r="672" spans="3:4" x14ac:dyDescent="0.2">
      <c r="C672" s="175"/>
      <c r="D672" s="227"/>
    </row>
    <row r="673" spans="3:4" x14ac:dyDescent="0.2">
      <c r="C673" s="175"/>
      <c r="D673" s="227"/>
    </row>
    <row r="674" spans="3:4" x14ac:dyDescent="0.2">
      <c r="C674" s="175"/>
      <c r="D674" s="227"/>
    </row>
    <row r="675" spans="3:4" x14ac:dyDescent="0.2">
      <c r="C675" s="175"/>
      <c r="D675" s="227"/>
    </row>
    <row r="676" spans="3:4" x14ac:dyDescent="0.2">
      <c r="C676" s="175"/>
      <c r="D676" s="227"/>
    </row>
    <row r="677" spans="3:4" x14ac:dyDescent="0.2">
      <c r="C677" s="175"/>
      <c r="D677" s="227"/>
    </row>
    <row r="678" spans="3:4" x14ac:dyDescent="0.2">
      <c r="C678" s="175"/>
      <c r="D678" s="227"/>
    </row>
    <row r="679" spans="3:4" x14ac:dyDescent="0.2">
      <c r="C679" s="175"/>
      <c r="D679" s="227"/>
    </row>
    <row r="680" spans="3:4" x14ac:dyDescent="0.2">
      <c r="C680" s="175"/>
      <c r="D680" s="227"/>
    </row>
    <row r="681" spans="3:4" x14ac:dyDescent="0.2">
      <c r="C681" s="175"/>
      <c r="D681" s="227"/>
    </row>
    <row r="682" spans="3:4" x14ac:dyDescent="0.2">
      <c r="C682" s="175"/>
      <c r="D682" s="227"/>
    </row>
    <row r="683" spans="3:4" x14ac:dyDescent="0.2">
      <c r="C683" s="175"/>
      <c r="D683" s="227"/>
    </row>
    <row r="684" spans="3:4" x14ac:dyDescent="0.2">
      <c r="C684" s="175"/>
      <c r="D684" s="227"/>
    </row>
    <row r="685" spans="3:4" x14ac:dyDescent="0.2">
      <c r="C685" s="175"/>
      <c r="D685" s="227"/>
    </row>
    <row r="686" spans="3:4" x14ac:dyDescent="0.2">
      <c r="C686" s="175"/>
      <c r="D686" s="227"/>
    </row>
    <row r="687" spans="3:4" x14ac:dyDescent="0.2">
      <c r="C687" s="175"/>
      <c r="D687" s="227"/>
    </row>
    <row r="688" spans="3:4" x14ac:dyDescent="0.2">
      <c r="C688" s="175"/>
      <c r="D688" s="227"/>
    </row>
    <row r="689" spans="3:4" x14ac:dyDescent="0.2">
      <c r="C689" s="175"/>
      <c r="D689" s="227"/>
    </row>
    <row r="690" spans="3:4" x14ac:dyDescent="0.2">
      <c r="C690" s="175"/>
      <c r="D690" s="227"/>
    </row>
    <row r="691" spans="3:4" x14ac:dyDescent="0.2">
      <c r="C691" s="175"/>
      <c r="D691" s="227"/>
    </row>
    <row r="692" spans="3:4" x14ac:dyDescent="0.2">
      <c r="C692" s="175"/>
      <c r="D692" s="227"/>
    </row>
    <row r="693" spans="3:4" x14ac:dyDescent="0.2">
      <c r="C693" s="175"/>
      <c r="D693" s="227"/>
    </row>
    <row r="694" spans="3:4" x14ac:dyDescent="0.2">
      <c r="C694" s="175"/>
      <c r="D694" s="227"/>
    </row>
    <row r="695" spans="3:4" x14ac:dyDescent="0.2">
      <c r="C695" s="175"/>
      <c r="D695" s="227"/>
    </row>
    <row r="696" spans="3:4" x14ac:dyDescent="0.2">
      <c r="C696" s="175"/>
      <c r="D696" s="227"/>
    </row>
    <row r="697" spans="3:4" x14ac:dyDescent="0.2">
      <c r="C697" s="175"/>
      <c r="D697" s="227"/>
    </row>
    <row r="698" spans="3:4" x14ac:dyDescent="0.2">
      <c r="C698" s="175"/>
      <c r="D698" s="227"/>
    </row>
    <row r="699" spans="3:4" x14ac:dyDescent="0.2">
      <c r="C699" s="175"/>
      <c r="D699" s="227"/>
    </row>
    <row r="700" spans="3:4" x14ac:dyDescent="0.2">
      <c r="C700" s="175"/>
      <c r="D700" s="227"/>
    </row>
    <row r="701" spans="3:4" x14ac:dyDescent="0.2">
      <c r="C701" s="175"/>
      <c r="D701" s="227"/>
    </row>
    <row r="702" spans="3:4" x14ac:dyDescent="0.2">
      <c r="C702" s="175"/>
      <c r="D702" s="227"/>
    </row>
    <row r="703" spans="3:4" x14ac:dyDescent="0.2">
      <c r="C703" s="175"/>
      <c r="D703" s="227"/>
    </row>
    <row r="704" spans="3:4" x14ac:dyDescent="0.2">
      <c r="C704" s="175"/>
      <c r="D704" s="227"/>
    </row>
    <row r="705" spans="3:4" x14ac:dyDescent="0.2">
      <c r="C705" s="175"/>
      <c r="D705" s="227"/>
    </row>
    <row r="706" spans="3:4" x14ac:dyDescent="0.2">
      <c r="C706" s="175"/>
      <c r="D706" s="227"/>
    </row>
    <row r="707" spans="3:4" x14ac:dyDescent="0.2">
      <c r="C707" s="175"/>
      <c r="D707" s="227"/>
    </row>
    <row r="708" spans="3:4" x14ac:dyDescent="0.2">
      <c r="C708" s="175"/>
      <c r="D708" s="227"/>
    </row>
    <row r="709" spans="3:4" x14ac:dyDescent="0.2">
      <c r="C709" s="175"/>
      <c r="D709" s="227"/>
    </row>
    <row r="710" spans="3:4" x14ac:dyDescent="0.2">
      <c r="C710" s="175"/>
      <c r="D710" s="227"/>
    </row>
    <row r="711" spans="3:4" x14ac:dyDescent="0.2">
      <c r="C711" s="175"/>
      <c r="D711" s="227"/>
    </row>
    <row r="712" spans="3:4" x14ac:dyDescent="0.2">
      <c r="C712" s="175"/>
      <c r="D712" s="227"/>
    </row>
    <row r="713" spans="3:4" x14ac:dyDescent="0.2">
      <c r="C713" s="175"/>
      <c r="D713" s="227"/>
    </row>
    <row r="714" spans="3:4" x14ac:dyDescent="0.2">
      <c r="C714" s="175"/>
      <c r="D714" s="227"/>
    </row>
    <row r="715" spans="3:4" x14ac:dyDescent="0.2">
      <c r="C715" s="175"/>
      <c r="D715" s="227"/>
    </row>
    <row r="716" spans="3:4" x14ac:dyDescent="0.2">
      <c r="C716" s="175"/>
      <c r="D716" s="227"/>
    </row>
    <row r="717" spans="3:4" x14ac:dyDescent="0.2">
      <c r="C717" s="175"/>
      <c r="D717" s="227"/>
    </row>
    <row r="718" spans="3:4" x14ac:dyDescent="0.2">
      <c r="C718" s="175"/>
      <c r="D718" s="227"/>
    </row>
    <row r="719" spans="3:4" x14ac:dyDescent="0.2">
      <c r="C719" s="175"/>
      <c r="D719" s="227"/>
    </row>
    <row r="720" spans="3:4" x14ac:dyDescent="0.2">
      <c r="C720" s="175"/>
      <c r="D720" s="227"/>
    </row>
    <row r="721" spans="3:4" x14ac:dyDescent="0.2">
      <c r="C721" s="175"/>
      <c r="D721" s="227"/>
    </row>
    <row r="722" spans="3:4" x14ac:dyDescent="0.2">
      <c r="C722" s="175"/>
      <c r="D722" s="227"/>
    </row>
    <row r="723" spans="3:4" x14ac:dyDescent="0.2">
      <c r="C723" s="175"/>
      <c r="D723" s="227"/>
    </row>
    <row r="724" spans="3:4" x14ac:dyDescent="0.2">
      <c r="C724" s="175"/>
      <c r="D724" s="227"/>
    </row>
    <row r="725" spans="3:4" x14ac:dyDescent="0.2">
      <c r="C725" s="175"/>
      <c r="D725" s="227"/>
    </row>
    <row r="726" spans="3:4" x14ac:dyDescent="0.2">
      <c r="C726" s="175"/>
      <c r="D726" s="227"/>
    </row>
    <row r="727" spans="3:4" x14ac:dyDescent="0.2">
      <c r="C727" s="175"/>
      <c r="D727" s="227"/>
    </row>
    <row r="728" spans="3:4" x14ac:dyDescent="0.2">
      <c r="C728" s="175"/>
      <c r="D728" s="227"/>
    </row>
    <row r="729" spans="3:4" x14ac:dyDescent="0.2">
      <c r="C729" s="175"/>
      <c r="D729" s="227"/>
    </row>
    <row r="730" spans="3:4" x14ac:dyDescent="0.2">
      <c r="C730" s="175"/>
      <c r="D730" s="227"/>
    </row>
    <row r="731" spans="3:4" x14ac:dyDescent="0.2">
      <c r="C731" s="175"/>
      <c r="D731" s="227"/>
    </row>
    <row r="732" spans="3:4" x14ac:dyDescent="0.2">
      <c r="C732" s="175"/>
      <c r="D732" s="227"/>
    </row>
    <row r="733" spans="3:4" x14ac:dyDescent="0.2">
      <c r="C733" s="175"/>
      <c r="D733" s="227"/>
    </row>
    <row r="734" spans="3:4" x14ac:dyDescent="0.2">
      <c r="C734" s="175"/>
      <c r="D734" s="227"/>
    </row>
    <row r="735" spans="3:4" x14ac:dyDescent="0.2">
      <c r="C735" s="175"/>
      <c r="D735" s="227"/>
    </row>
    <row r="736" spans="3:4" x14ac:dyDescent="0.2">
      <c r="C736" s="175"/>
      <c r="D736" s="227"/>
    </row>
    <row r="737" spans="3:4" x14ac:dyDescent="0.2">
      <c r="C737" s="175"/>
      <c r="D737" s="227"/>
    </row>
    <row r="738" spans="3:4" x14ac:dyDescent="0.2">
      <c r="C738" s="175"/>
      <c r="D738" s="227"/>
    </row>
    <row r="739" spans="3:4" x14ac:dyDescent="0.2">
      <c r="C739" s="175"/>
      <c r="D739" s="227"/>
    </row>
    <row r="740" spans="3:4" x14ac:dyDescent="0.2">
      <c r="C740" s="175"/>
      <c r="D740" s="227"/>
    </row>
    <row r="741" spans="3:4" x14ac:dyDescent="0.2">
      <c r="C741" s="175"/>
      <c r="D741" s="227"/>
    </row>
    <row r="742" spans="3:4" x14ac:dyDescent="0.2">
      <c r="C742" s="175"/>
      <c r="D742" s="227"/>
    </row>
    <row r="743" spans="3:4" x14ac:dyDescent="0.2">
      <c r="C743" s="175"/>
      <c r="D743" s="227"/>
    </row>
    <row r="744" spans="3:4" x14ac:dyDescent="0.2">
      <c r="C744" s="175"/>
      <c r="D744" s="227"/>
    </row>
    <row r="745" spans="3:4" x14ac:dyDescent="0.2">
      <c r="C745" s="175"/>
      <c r="D745" s="227"/>
    </row>
    <row r="746" spans="3:4" x14ac:dyDescent="0.2">
      <c r="C746" s="175"/>
      <c r="D746" s="227"/>
    </row>
    <row r="747" spans="3:4" x14ac:dyDescent="0.2">
      <c r="C747" s="175"/>
      <c r="D747" s="227"/>
    </row>
    <row r="748" spans="3:4" x14ac:dyDescent="0.2">
      <c r="C748" s="175"/>
      <c r="D748" s="227"/>
    </row>
    <row r="749" spans="3:4" x14ac:dyDescent="0.2">
      <c r="C749" s="175"/>
      <c r="D749" s="227"/>
    </row>
    <row r="750" spans="3:4" x14ac:dyDescent="0.2">
      <c r="C750" s="175"/>
      <c r="D750" s="227"/>
    </row>
    <row r="751" spans="3:4" x14ac:dyDescent="0.2">
      <c r="C751" s="175"/>
      <c r="D751" s="227"/>
    </row>
    <row r="752" spans="3:4" x14ac:dyDescent="0.2">
      <c r="C752" s="175"/>
      <c r="D752" s="227"/>
    </row>
    <row r="753" spans="3:4" x14ac:dyDescent="0.2">
      <c r="C753" s="175"/>
      <c r="D753" s="227"/>
    </row>
    <row r="754" spans="3:4" x14ac:dyDescent="0.2">
      <c r="C754" s="175"/>
      <c r="D754" s="227"/>
    </row>
    <row r="755" spans="3:4" x14ac:dyDescent="0.2">
      <c r="C755" s="175"/>
      <c r="D755" s="227"/>
    </row>
    <row r="756" spans="3:4" x14ac:dyDescent="0.2">
      <c r="C756" s="175"/>
      <c r="D756" s="227"/>
    </row>
    <row r="757" spans="3:4" x14ac:dyDescent="0.2">
      <c r="C757" s="175"/>
      <c r="D757" s="227"/>
    </row>
    <row r="758" spans="3:4" x14ac:dyDescent="0.2">
      <c r="C758" s="175"/>
      <c r="D758" s="227"/>
    </row>
    <row r="759" spans="3:4" x14ac:dyDescent="0.2">
      <c r="C759" s="175"/>
      <c r="D759" s="227"/>
    </row>
    <row r="760" spans="3:4" x14ac:dyDescent="0.2">
      <c r="C760" s="175"/>
      <c r="D760" s="227"/>
    </row>
    <row r="761" spans="3:4" x14ac:dyDescent="0.2">
      <c r="C761" s="175"/>
      <c r="D761" s="227"/>
    </row>
    <row r="762" spans="3:4" x14ac:dyDescent="0.2">
      <c r="C762" s="175"/>
      <c r="D762" s="227"/>
    </row>
    <row r="763" spans="3:4" x14ac:dyDescent="0.2">
      <c r="C763" s="175"/>
      <c r="D763" s="227"/>
    </row>
    <row r="764" spans="3:4" x14ac:dyDescent="0.2">
      <c r="C764" s="175"/>
      <c r="D764" s="227"/>
    </row>
    <row r="765" spans="3:4" x14ac:dyDescent="0.2">
      <c r="C765" s="175"/>
      <c r="D765" s="227"/>
    </row>
    <row r="766" spans="3:4" x14ac:dyDescent="0.2">
      <c r="C766" s="175"/>
      <c r="D766" s="227"/>
    </row>
    <row r="767" spans="3:4" x14ac:dyDescent="0.2">
      <c r="C767" s="175"/>
      <c r="D767" s="227"/>
    </row>
    <row r="768" spans="3:4" x14ac:dyDescent="0.2">
      <c r="C768" s="175"/>
      <c r="D768" s="227"/>
    </row>
    <row r="769" spans="3:4" x14ac:dyDescent="0.2">
      <c r="C769" s="175"/>
      <c r="D769" s="227"/>
    </row>
    <row r="770" spans="3:4" x14ac:dyDescent="0.2">
      <c r="C770" s="175"/>
      <c r="D770" s="227"/>
    </row>
    <row r="771" spans="3:4" x14ac:dyDescent="0.2">
      <c r="C771" s="175"/>
      <c r="D771" s="227"/>
    </row>
    <row r="772" spans="3:4" x14ac:dyDescent="0.2">
      <c r="C772" s="175"/>
      <c r="D772" s="227"/>
    </row>
    <row r="773" spans="3:4" x14ac:dyDescent="0.2">
      <c r="C773" s="175"/>
      <c r="D773" s="227"/>
    </row>
    <row r="774" spans="3:4" x14ac:dyDescent="0.2">
      <c r="C774" s="175"/>
      <c r="D774" s="227"/>
    </row>
    <row r="775" spans="3:4" x14ac:dyDescent="0.2">
      <c r="C775" s="175"/>
      <c r="D775" s="227"/>
    </row>
    <row r="776" spans="3:4" x14ac:dyDescent="0.2">
      <c r="C776" s="175"/>
      <c r="D776" s="227"/>
    </row>
    <row r="777" spans="3:4" x14ac:dyDescent="0.2">
      <c r="C777" s="175"/>
      <c r="D777" s="227"/>
    </row>
    <row r="778" spans="3:4" x14ac:dyDescent="0.2">
      <c r="C778" s="175"/>
      <c r="D778" s="227"/>
    </row>
    <row r="779" spans="3:4" x14ac:dyDescent="0.2">
      <c r="C779" s="175"/>
      <c r="D779" s="227"/>
    </row>
    <row r="780" spans="3:4" x14ac:dyDescent="0.2">
      <c r="C780" s="175"/>
      <c r="D780" s="227"/>
    </row>
    <row r="781" spans="3:4" x14ac:dyDescent="0.2">
      <c r="C781" s="175"/>
      <c r="D781" s="227"/>
    </row>
    <row r="782" spans="3:4" x14ac:dyDescent="0.2">
      <c r="C782" s="175"/>
      <c r="D782" s="227"/>
    </row>
    <row r="783" spans="3:4" x14ac:dyDescent="0.2">
      <c r="C783" s="175"/>
      <c r="D783" s="227"/>
    </row>
    <row r="784" spans="3:4" x14ac:dyDescent="0.2">
      <c r="C784" s="175"/>
      <c r="D784" s="227"/>
    </row>
    <row r="785" spans="3:4" x14ac:dyDescent="0.2">
      <c r="C785" s="175"/>
      <c r="D785" s="227"/>
    </row>
    <row r="786" spans="3:4" x14ac:dyDescent="0.2">
      <c r="C786" s="175"/>
      <c r="D786" s="227"/>
    </row>
    <row r="787" spans="3:4" x14ac:dyDescent="0.2">
      <c r="C787" s="175"/>
      <c r="D787" s="227"/>
    </row>
    <row r="788" spans="3:4" x14ac:dyDescent="0.2">
      <c r="C788" s="175"/>
      <c r="D788" s="227"/>
    </row>
    <row r="789" spans="3:4" x14ac:dyDescent="0.2">
      <c r="C789" s="175"/>
      <c r="D789" s="227"/>
    </row>
    <row r="790" spans="3:4" x14ac:dyDescent="0.2">
      <c r="C790" s="175"/>
      <c r="D790" s="227"/>
    </row>
    <row r="791" spans="3:4" x14ac:dyDescent="0.2">
      <c r="C791" s="175"/>
      <c r="D791" s="227"/>
    </row>
    <row r="792" spans="3:4" x14ac:dyDescent="0.2">
      <c r="C792" s="175"/>
      <c r="D792" s="227"/>
    </row>
    <row r="793" spans="3:4" x14ac:dyDescent="0.2">
      <c r="C793" s="175"/>
      <c r="D793" s="227"/>
    </row>
    <row r="794" spans="3:4" x14ac:dyDescent="0.2">
      <c r="C794" s="175"/>
      <c r="D794" s="227"/>
    </row>
    <row r="795" spans="3:4" x14ac:dyDescent="0.2">
      <c r="C795" s="175"/>
      <c r="D795" s="227"/>
    </row>
    <row r="796" spans="3:4" x14ac:dyDescent="0.2">
      <c r="C796" s="175"/>
      <c r="D796" s="227"/>
    </row>
    <row r="797" spans="3:4" x14ac:dyDescent="0.2">
      <c r="C797" s="175"/>
      <c r="D797" s="227"/>
    </row>
    <row r="798" spans="3:4" x14ac:dyDescent="0.2">
      <c r="C798" s="175"/>
      <c r="D798" s="227"/>
    </row>
    <row r="799" spans="3:4" x14ac:dyDescent="0.2">
      <c r="C799" s="175"/>
      <c r="D799" s="227"/>
    </row>
    <row r="800" spans="3:4" x14ac:dyDescent="0.2">
      <c r="C800" s="175"/>
      <c r="D800" s="227"/>
    </row>
    <row r="801" spans="3:4" x14ac:dyDescent="0.2">
      <c r="C801" s="175"/>
      <c r="D801" s="227"/>
    </row>
    <row r="802" spans="3:4" x14ac:dyDescent="0.2">
      <c r="C802" s="175"/>
      <c r="D802" s="227"/>
    </row>
    <row r="803" spans="3:4" x14ac:dyDescent="0.2">
      <c r="C803" s="175"/>
      <c r="D803" s="227"/>
    </row>
    <row r="804" spans="3:4" x14ac:dyDescent="0.2">
      <c r="C804" s="175"/>
      <c r="D804" s="227"/>
    </row>
    <row r="805" spans="3:4" x14ac:dyDescent="0.2">
      <c r="C805" s="175"/>
      <c r="D805" s="227"/>
    </row>
    <row r="806" spans="3:4" x14ac:dyDescent="0.2">
      <c r="C806" s="175"/>
      <c r="D806" s="227"/>
    </row>
    <row r="807" spans="3:4" x14ac:dyDescent="0.2">
      <c r="C807" s="175"/>
      <c r="D807" s="227"/>
    </row>
    <row r="808" spans="3:4" x14ac:dyDescent="0.2">
      <c r="C808" s="175"/>
      <c r="D808" s="227"/>
    </row>
    <row r="809" spans="3:4" x14ac:dyDescent="0.2">
      <c r="C809" s="175"/>
      <c r="D809" s="227"/>
    </row>
    <row r="810" spans="3:4" x14ac:dyDescent="0.2">
      <c r="C810" s="175"/>
      <c r="D810" s="227"/>
    </row>
    <row r="811" spans="3:4" x14ac:dyDescent="0.2">
      <c r="C811" s="175"/>
      <c r="D811" s="227"/>
    </row>
    <row r="812" spans="3:4" x14ac:dyDescent="0.2">
      <c r="C812" s="175"/>
      <c r="D812" s="227"/>
    </row>
    <row r="813" spans="3:4" x14ac:dyDescent="0.2">
      <c r="C813" s="175"/>
      <c r="D813" s="227"/>
    </row>
    <row r="814" spans="3:4" x14ac:dyDescent="0.2">
      <c r="C814" s="175"/>
      <c r="D814" s="227"/>
    </row>
    <row r="815" spans="3:4" x14ac:dyDescent="0.2">
      <c r="C815" s="175"/>
      <c r="D815" s="227"/>
    </row>
    <row r="816" spans="3:4" x14ac:dyDescent="0.2">
      <c r="C816" s="175"/>
      <c r="D816" s="227"/>
    </row>
    <row r="817" spans="3:4" x14ac:dyDescent="0.2">
      <c r="C817" s="175"/>
      <c r="D817" s="227"/>
    </row>
    <row r="818" spans="3:4" x14ac:dyDescent="0.2">
      <c r="C818" s="175"/>
      <c r="D818" s="227"/>
    </row>
    <row r="819" spans="3:4" x14ac:dyDescent="0.2">
      <c r="C819" s="175"/>
      <c r="D819" s="227"/>
    </row>
    <row r="820" spans="3:4" x14ac:dyDescent="0.2">
      <c r="C820" s="175"/>
      <c r="D820" s="227"/>
    </row>
    <row r="821" spans="3:4" x14ac:dyDescent="0.2">
      <c r="C821" s="175"/>
      <c r="D821" s="227"/>
    </row>
    <row r="822" spans="3:4" x14ac:dyDescent="0.2">
      <c r="C822" s="175"/>
      <c r="D822" s="227"/>
    </row>
    <row r="823" spans="3:4" x14ac:dyDescent="0.2">
      <c r="C823" s="175"/>
      <c r="D823" s="227"/>
    </row>
    <row r="824" spans="3:4" x14ac:dyDescent="0.2">
      <c r="C824" s="175"/>
      <c r="D824" s="227"/>
    </row>
    <row r="825" spans="3:4" x14ac:dyDescent="0.2">
      <c r="C825" s="175"/>
      <c r="D825" s="227"/>
    </row>
    <row r="826" spans="3:4" x14ac:dyDescent="0.2">
      <c r="C826" s="175"/>
      <c r="D826" s="227"/>
    </row>
    <row r="827" spans="3:4" x14ac:dyDescent="0.2">
      <c r="C827" s="175"/>
      <c r="D827" s="227"/>
    </row>
    <row r="828" spans="3:4" x14ac:dyDescent="0.2">
      <c r="C828" s="175"/>
      <c r="D828" s="227"/>
    </row>
    <row r="829" spans="3:4" x14ac:dyDescent="0.2">
      <c r="C829" s="175"/>
      <c r="D829" s="227"/>
    </row>
    <row r="830" spans="3:4" x14ac:dyDescent="0.2">
      <c r="C830" s="175"/>
      <c r="D830" s="227"/>
    </row>
    <row r="831" spans="3:4" x14ac:dyDescent="0.2">
      <c r="C831" s="175"/>
      <c r="D831" s="227"/>
    </row>
    <row r="832" spans="3:4" x14ac:dyDescent="0.2">
      <c r="C832" s="175"/>
      <c r="D832" s="227"/>
    </row>
    <row r="833" spans="3:4" x14ac:dyDescent="0.2">
      <c r="C833" s="175"/>
      <c r="D833" s="227"/>
    </row>
    <row r="834" spans="3:4" x14ac:dyDescent="0.2">
      <c r="C834" s="175"/>
      <c r="D834" s="227"/>
    </row>
    <row r="835" spans="3:4" x14ac:dyDescent="0.2">
      <c r="C835" s="175"/>
      <c r="D835" s="227"/>
    </row>
    <row r="836" spans="3:4" x14ac:dyDescent="0.2">
      <c r="C836" s="175"/>
      <c r="D836" s="227"/>
    </row>
    <row r="837" spans="3:4" x14ac:dyDescent="0.2">
      <c r="C837" s="175"/>
      <c r="D837" s="227"/>
    </row>
    <row r="838" spans="3:4" x14ac:dyDescent="0.2">
      <c r="C838" s="175"/>
      <c r="D838" s="227"/>
    </row>
    <row r="839" spans="3:4" x14ac:dyDescent="0.2">
      <c r="C839" s="175"/>
      <c r="D839" s="227"/>
    </row>
    <row r="840" spans="3:4" x14ac:dyDescent="0.2">
      <c r="C840" s="175"/>
      <c r="D840" s="227"/>
    </row>
    <row r="841" spans="3:4" x14ac:dyDescent="0.2">
      <c r="C841" s="175"/>
      <c r="D841" s="227"/>
    </row>
    <row r="842" spans="3:4" x14ac:dyDescent="0.2">
      <c r="C842" s="175"/>
      <c r="D842" s="227"/>
    </row>
    <row r="843" spans="3:4" x14ac:dyDescent="0.2">
      <c r="C843" s="175"/>
      <c r="D843" s="227"/>
    </row>
    <row r="844" spans="3:4" x14ac:dyDescent="0.2">
      <c r="C844" s="175"/>
      <c r="D844" s="227"/>
    </row>
    <row r="845" spans="3:4" x14ac:dyDescent="0.2">
      <c r="C845" s="175"/>
      <c r="D845" s="227"/>
    </row>
    <row r="846" spans="3:4" x14ac:dyDescent="0.2">
      <c r="C846" s="175"/>
      <c r="D846" s="227"/>
    </row>
    <row r="847" spans="3:4" x14ac:dyDescent="0.2">
      <c r="C847" s="175"/>
      <c r="D847" s="227"/>
    </row>
    <row r="848" spans="3:4" x14ac:dyDescent="0.2">
      <c r="C848" s="175"/>
      <c r="D848" s="227"/>
    </row>
    <row r="849" spans="3:4" x14ac:dyDescent="0.2">
      <c r="C849" s="175"/>
      <c r="D849" s="227"/>
    </row>
    <row r="850" spans="3:4" x14ac:dyDescent="0.2">
      <c r="C850" s="175"/>
      <c r="D850" s="227"/>
    </row>
    <row r="851" spans="3:4" x14ac:dyDescent="0.2">
      <c r="C851" s="175"/>
      <c r="D851" s="227"/>
    </row>
    <row r="852" spans="3:4" x14ac:dyDescent="0.2">
      <c r="C852" s="175"/>
      <c r="D852" s="227"/>
    </row>
    <row r="853" spans="3:4" x14ac:dyDescent="0.2">
      <c r="C853" s="175"/>
      <c r="D853" s="227"/>
    </row>
    <row r="854" spans="3:4" x14ac:dyDescent="0.2">
      <c r="C854" s="175"/>
      <c r="D854" s="227"/>
    </row>
    <row r="855" spans="3:4" x14ac:dyDescent="0.2">
      <c r="C855" s="175"/>
      <c r="D855" s="227"/>
    </row>
    <row r="856" spans="3:4" x14ac:dyDescent="0.2">
      <c r="C856" s="175"/>
      <c r="D856" s="227"/>
    </row>
    <row r="857" spans="3:4" x14ac:dyDescent="0.2">
      <c r="C857" s="175"/>
      <c r="D857" s="227"/>
    </row>
    <row r="858" spans="3:4" x14ac:dyDescent="0.2">
      <c r="C858" s="175"/>
      <c r="D858" s="227"/>
    </row>
    <row r="859" spans="3:4" x14ac:dyDescent="0.2">
      <c r="C859" s="175"/>
      <c r="D859" s="227"/>
    </row>
    <row r="860" spans="3:4" x14ac:dyDescent="0.2">
      <c r="C860" s="175"/>
      <c r="D860" s="227"/>
    </row>
    <row r="861" spans="3:4" x14ac:dyDescent="0.2">
      <c r="C861" s="175"/>
      <c r="D861" s="227"/>
    </row>
    <row r="862" spans="3:4" x14ac:dyDescent="0.2">
      <c r="C862" s="175"/>
      <c r="D862" s="227"/>
    </row>
    <row r="863" spans="3:4" x14ac:dyDescent="0.2">
      <c r="C863" s="175"/>
      <c r="D863" s="227"/>
    </row>
    <row r="864" spans="3:4" x14ac:dyDescent="0.2">
      <c r="C864" s="175"/>
      <c r="D864" s="227"/>
    </row>
    <row r="865" spans="3:4" x14ac:dyDescent="0.2">
      <c r="C865" s="175"/>
      <c r="D865" s="227"/>
    </row>
    <row r="866" spans="3:4" x14ac:dyDescent="0.2">
      <c r="C866" s="175"/>
      <c r="D866" s="227"/>
    </row>
    <row r="867" spans="3:4" x14ac:dyDescent="0.2">
      <c r="C867" s="175"/>
      <c r="D867" s="227"/>
    </row>
    <row r="868" spans="3:4" x14ac:dyDescent="0.2">
      <c r="C868" s="175"/>
      <c r="D868" s="227"/>
    </row>
    <row r="869" spans="3:4" x14ac:dyDescent="0.2">
      <c r="C869" s="175"/>
      <c r="D869" s="227"/>
    </row>
    <row r="870" spans="3:4" x14ac:dyDescent="0.2">
      <c r="C870" s="175"/>
      <c r="D870" s="227"/>
    </row>
    <row r="871" spans="3:4" x14ac:dyDescent="0.2">
      <c r="C871" s="175"/>
      <c r="D871" s="227"/>
    </row>
    <row r="872" spans="3:4" x14ac:dyDescent="0.2">
      <c r="C872" s="175"/>
      <c r="D872" s="227"/>
    </row>
    <row r="873" spans="3:4" x14ac:dyDescent="0.2">
      <c r="C873" s="175"/>
      <c r="D873" s="227"/>
    </row>
    <row r="874" spans="3:4" x14ac:dyDescent="0.2">
      <c r="C874" s="175"/>
      <c r="D874" s="227"/>
    </row>
    <row r="875" spans="3:4" x14ac:dyDescent="0.2">
      <c r="C875" s="175"/>
      <c r="D875" s="227"/>
    </row>
    <row r="876" spans="3:4" x14ac:dyDescent="0.2">
      <c r="C876" s="175"/>
      <c r="D876" s="227"/>
    </row>
    <row r="877" spans="3:4" x14ac:dyDescent="0.2">
      <c r="C877" s="175"/>
      <c r="D877" s="227"/>
    </row>
    <row r="878" spans="3:4" x14ac:dyDescent="0.2">
      <c r="C878" s="175"/>
      <c r="D878" s="227"/>
    </row>
    <row r="879" spans="3:4" x14ac:dyDescent="0.2">
      <c r="C879" s="175"/>
      <c r="D879" s="227"/>
    </row>
    <row r="880" spans="3:4" x14ac:dyDescent="0.2">
      <c r="C880" s="175"/>
      <c r="D880" s="227"/>
    </row>
    <row r="881" spans="3:4" x14ac:dyDescent="0.2">
      <c r="C881" s="175"/>
      <c r="D881" s="227"/>
    </row>
    <row r="882" spans="3:4" x14ac:dyDescent="0.2">
      <c r="C882" s="175"/>
      <c r="D882" s="227"/>
    </row>
    <row r="883" spans="3:4" x14ac:dyDescent="0.2">
      <c r="C883" s="175"/>
      <c r="D883" s="227"/>
    </row>
    <row r="884" spans="3:4" x14ac:dyDescent="0.2">
      <c r="C884" s="175"/>
      <c r="D884" s="227"/>
    </row>
    <row r="885" spans="3:4" x14ac:dyDescent="0.2">
      <c r="C885" s="175"/>
      <c r="D885" s="227"/>
    </row>
    <row r="886" spans="3:4" x14ac:dyDescent="0.2">
      <c r="C886" s="175"/>
      <c r="D886" s="227"/>
    </row>
    <row r="887" spans="3:4" x14ac:dyDescent="0.2">
      <c r="C887" s="175"/>
      <c r="D887" s="227"/>
    </row>
    <row r="888" spans="3:4" x14ac:dyDescent="0.2">
      <c r="C888" s="175"/>
      <c r="D888" s="227"/>
    </row>
    <row r="889" spans="3:4" x14ac:dyDescent="0.2">
      <c r="C889" s="175"/>
      <c r="D889" s="227"/>
    </row>
    <row r="890" spans="3:4" x14ac:dyDescent="0.2">
      <c r="C890" s="175"/>
      <c r="D890" s="227"/>
    </row>
    <row r="891" spans="3:4" x14ac:dyDescent="0.2">
      <c r="C891" s="175"/>
      <c r="D891" s="227"/>
    </row>
    <row r="892" spans="3:4" x14ac:dyDescent="0.2">
      <c r="C892" s="175"/>
      <c r="D892" s="227"/>
    </row>
    <row r="893" spans="3:4" x14ac:dyDescent="0.2">
      <c r="C893" s="175"/>
      <c r="D893" s="227"/>
    </row>
    <row r="894" spans="3:4" x14ac:dyDescent="0.2">
      <c r="C894" s="175"/>
      <c r="D894" s="227"/>
    </row>
    <row r="895" spans="3:4" x14ac:dyDescent="0.2">
      <c r="C895" s="175"/>
      <c r="D895" s="227"/>
    </row>
    <row r="896" spans="3:4" x14ac:dyDescent="0.2">
      <c r="C896" s="175"/>
      <c r="D896" s="227"/>
    </row>
    <row r="897" spans="3:4" x14ac:dyDescent="0.2">
      <c r="C897" s="175"/>
      <c r="D897" s="227"/>
    </row>
    <row r="898" spans="3:4" x14ac:dyDescent="0.2">
      <c r="C898" s="175"/>
      <c r="D898" s="227"/>
    </row>
    <row r="899" spans="3:4" x14ac:dyDescent="0.2">
      <c r="C899" s="175"/>
      <c r="D899" s="227"/>
    </row>
    <row r="900" spans="3:4" x14ac:dyDescent="0.2">
      <c r="C900" s="175"/>
      <c r="D900" s="227"/>
    </row>
    <row r="901" spans="3:4" x14ac:dyDescent="0.2">
      <c r="C901" s="175"/>
      <c r="D901" s="227"/>
    </row>
    <row r="902" spans="3:4" x14ac:dyDescent="0.2">
      <c r="C902" s="175"/>
      <c r="D902" s="227"/>
    </row>
    <row r="903" spans="3:4" x14ac:dyDescent="0.2">
      <c r="C903" s="175"/>
      <c r="D903" s="227"/>
    </row>
    <row r="904" spans="3:4" x14ac:dyDescent="0.2">
      <c r="C904" s="175"/>
      <c r="D904" s="227"/>
    </row>
    <row r="905" spans="3:4" x14ac:dyDescent="0.2">
      <c r="C905" s="175"/>
      <c r="D905" s="227"/>
    </row>
    <row r="906" spans="3:4" x14ac:dyDescent="0.2">
      <c r="C906" s="175"/>
      <c r="D906" s="227"/>
    </row>
    <row r="907" spans="3:4" x14ac:dyDescent="0.2">
      <c r="C907" s="175"/>
      <c r="D907" s="227"/>
    </row>
    <row r="908" spans="3:4" x14ac:dyDescent="0.2">
      <c r="C908" s="175"/>
      <c r="D908" s="227"/>
    </row>
    <row r="909" spans="3:4" x14ac:dyDescent="0.2">
      <c r="C909" s="175"/>
      <c r="D909" s="227"/>
    </row>
    <row r="910" spans="3:4" x14ac:dyDescent="0.2">
      <c r="C910" s="175"/>
      <c r="D910" s="227"/>
    </row>
    <row r="911" spans="3:4" x14ac:dyDescent="0.2">
      <c r="C911" s="175"/>
      <c r="D911" s="227"/>
    </row>
    <row r="912" spans="3:4" x14ac:dyDescent="0.2">
      <c r="C912" s="175"/>
      <c r="D912" s="227"/>
    </row>
    <row r="913" spans="3:4" x14ac:dyDescent="0.2">
      <c r="C913" s="175"/>
      <c r="D913" s="227"/>
    </row>
    <row r="914" spans="3:4" x14ac:dyDescent="0.2">
      <c r="C914" s="175"/>
      <c r="D914" s="227"/>
    </row>
    <row r="915" spans="3:4" x14ac:dyDescent="0.2">
      <c r="C915" s="175"/>
      <c r="D915" s="227"/>
    </row>
    <row r="916" spans="3:4" x14ac:dyDescent="0.2">
      <c r="C916" s="175"/>
      <c r="D916" s="227"/>
    </row>
    <row r="917" spans="3:4" x14ac:dyDescent="0.2">
      <c r="C917" s="175"/>
      <c r="D917" s="227"/>
    </row>
    <row r="918" spans="3:4" x14ac:dyDescent="0.2">
      <c r="C918" s="175"/>
      <c r="D918" s="227"/>
    </row>
    <row r="919" spans="3:4" x14ac:dyDescent="0.2">
      <c r="C919" s="175"/>
      <c r="D919" s="227"/>
    </row>
    <row r="920" spans="3:4" x14ac:dyDescent="0.2">
      <c r="C920" s="175"/>
      <c r="D920" s="227"/>
    </row>
    <row r="921" spans="3:4" x14ac:dyDescent="0.2">
      <c r="C921" s="175"/>
      <c r="D921" s="227"/>
    </row>
    <row r="922" spans="3:4" x14ac:dyDescent="0.2">
      <c r="C922" s="175"/>
      <c r="D922" s="227"/>
    </row>
    <row r="923" spans="3:4" x14ac:dyDescent="0.2">
      <c r="C923" s="175"/>
      <c r="D923" s="227"/>
    </row>
    <row r="924" spans="3:4" x14ac:dyDescent="0.2">
      <c r="C924" s="175"/>
      <c r="D924" s="227"/>
    </row>
    <row r="925" spans="3:4" x14ac:dyDescent="0.2">
      <c r="C925" s="175"/>
      <c r="D925" s="227"/>
    </row>
    <row r="926" spans="3:4" x14ac:dyDescent="0.2">
      <c r="C926" s="175"/>
      <c r="D926" s="227"/>
    </row>
    <row r="927" spans="3:4" x14ac:dyDescent="0.2">
      <c r="C927" s="175"/>
      <c r="D927" s="227"/>
    </row>
    <row r="928" spans="3:4" x14ac:dyDescent="0.2">
      <c r="C928" s="175"/>
      <c r="D928" s="227"/>
    </row>
    <row r="929" spans="3:4" x14ac:dyDescent="0.2">
      <c r="C929" s="175"/>
      <c r="D929" s="227"/>
    </row>
    <row r="930" spans="3:4" x14ac:dyDescent="0.2">
      <c r="C930" s="175"/>
      <c r="D930" s="227"/>
    </row>
    <row r="931" spans="3:4" x14ac:dyDescent="0.2">
      <c r="C931" s="175"/>
      <c r="D931" s="227"/>
    </row>
    <row r="932" spans="3:4" x14ac:dyDescent="0.2">
      <c r="C932" s="175"/>
      <c r="D932" s="227"/>
    </row>
    <row r="933" spans="3:4" x14ac:dyDescent="0.2">
      <c r="C933" s="175"/>
      <c r="D933" s="227"/>
    </row>
    <row r="934" spans="3:4" x14ac:dyDescent="0.2">
      <c r="C934" s="175"/>
      <c r="D934" s="227"/>
    </row>
    <row r="935" spans="3:4" x14ac:dyDescent="0.2">
      <c r="C935" s="175"/>
      <c r="D935" s="227"/>
    </row>
    <row r="936" spans="3:4" x14ac:dyDescent="0.2">
      <c r="C936" s="175"/>
      <c r="D936" s="227"/>
    </row>
    <row r="937" spans="3:4" x14ac:dyDescent="0.2">
      <c r="C937" s="175"/>
      <c r="D937" s="227"/>
    </row>
    <row r="938" spans="3:4" x14ac:dyDescent="0.2">
      <c r="C938" s="175"/>
      <c r="D938" s="227"/>
    </row>
    <row r="939" spans="3:4" x14ac:dyDescent="0.2">
      <c r="C939" s="175"/>
      <c r="D939" s="227"/>
    </row>
    <row r="940" spans="3:4" x14ac:dyDescent="0.2">
      <c r="C940" s="175"/>
      <c r="D940" s="227"/>
    </row>
    <row r="941" spans="3:4" x14ac:dyDescent="0.2">
      <c r="C941" s="175"/>
      <c r="D941" s="227"/>
    </row>
    <row r="942" spans="3:4" x14ac:dyDescent="0.2">
      <c r="C942" s="175"/>
      <c r="D942" s="227"/>
    </row>
    <row r="943" spans="3:4" x14ac:dyDescent="0.2">
      <c r="C943" s="175"/>
      <c r="D943" s="227"/>
    </row>
    <row r="944" spans="3:4" x14ac:dyDescent="0.2">
      <c r="C944" s="175"/>
      <c r="D944" s="227"/>
    </row>
    <row r="945" spans="3:4" x14ac:dyDescent="0.2">
      <c r="C945" s="175"/>
      <c r="D945" s="227"/>
    </row>
    <row r="946" spans="3:4" x14ac:dyDescent="0.2">
      <c r="C946" s="175"/>
      <c r="D946" s="227"/>
    </row>
    <row r="947" spans="3:4" x14ac:dyDescent="0.2">
      <c r="C947" s="175"/>
      <c r="D947" s="227"/>
    </row>
    <row r="948" spans="3:4" x14ac:dyDescent="0.2">
      <c r="C948" s="175"/>
      <c r="D948" s="227"/>
    </row>
    <row r="949" spans="3:4" x14ac:dyDescent="0.2">
      <c r="C949" s="175"/>
      <c r="D949" s="227"/>
    </row>
    <row r="950" spans="3:4" x14ac:dyDescent="0.2">
      <c r="C950" s="175"/>
      <c r="D950" s="227"/>
    </row>
    <row r="951" spans="3:4" x14ac:dyDescent="0.2">
      <c r="C951" s="175"/>
      <c r="D951" s="227"/>
    </row>
    <row r="952" spans="3:4" x14ac:dyDescent="0.2">
      <c r="C952" s="175"/>
      <c r="D952" s="227"/>
    </row>
    <row r="953" spans="3:4" x14ac:dyDescent="0.2">
      <c r="C953" s="175"/>
      <c r="D953" s="227"/>
    </row>
    <row r="954" spans="3:4" x14ac:dyDescent="0.2">
      <c r="C954" s="175"/>
      <c r="D954" s="227"/>
    </row>
    <row r="955" spans="3:4" x14ac:dyDescent="0.2">
      <c r="C955" s="175"/>
      <c r="D955" s="227"/>
    </row>
    <row r="956" spans="3:4" x14ac:dyDescent="0.2">
      <c r="C956" s="175"/>
      <c r="D956" s="227"/>
    </row>
    <row r="957" spans="3:4" x14ac:dyDescent="0.2">
      <c r="C957" s="175"/>
      <c r="D957" s="227"/>
    </row>
    <row r="958" spans="3:4" x14ac:dyDescent="0.2">
      <c r="C958" s="175"/>
      <c r="D958" s="227"/>
    </row>
    <row r="959" spans="3:4" x14ac:dyDescent="0.2">
      <c r="C959" s="175"/>
      <c r="D959" s="227"/>
    </row>
    <row r="960" spans="3:4" x14ac:dyDescent="0.2">
      <c r="C960" s="175"/>
      <c r="D960" s="227"/>
    </row>
    <row r="961" spans="3:4" x14ac:dyDescent="0.2">
      <c r="C961" s="175"/>
      <c r="D961" s="227"/>
    </row>
    <row r="962" spans="3:4" x14ac:dyDescent="0.2">
      <c r="C962" s="175"/>
      <c r="D962" s="227"/>
    </row>
    <row r="963" spans="3:4" x14ac:dyDescent="0.2">
      <c r="C963" s="175"/>
      <c r="D963" s="227"/>
    </row>
    <row r="964" spans="3:4" x14ac:dyDescent="0.2">
      <c r="C964" s="175"/>
      <c r="D964" s="227"/>
    </row>
    <row r="965" spans="3:4" x14ac:dyDescent="0.2">
      <c r="C965" s="175"/>
      <c r="D965" s="227"/>
    </row>
    <row r="966" spans="3:4" x14ac:dyDescent="0.2">
      <c r="C966" s="175"/>
      <c r="D966" s="227"/>
    </row>
    <row r="967" spans="3:4" x14ac:dyDescent="0.2">
      <c r="C967" s="175"/>
      <c r="D967" s="227"/>
    </row>
    <row r="968" spans="3:4" x14ac:dyDescent="0.2">
      <c r="C968" s="175"/>
      <c r="D968" s="227"/>
    </row>
    <row r="969" spans="3:4" x14ac:dyDescent="0.2">
      <c r="C969" s="175"/>
      <c r="D969" s="227"/>
    </row>
    <row r="970" spans="3:4" x14ac:dyDescent="0.2">
      <c r="C970" s="175"/>
      <c r="D970" s="227"/>
    </row>
    <row r="971" spans="3:4" x14ac:dyDescent="0.2">
      <c r="C971" s="175"/>
      <c r="D971" s="227"/>
    </row>
    <row r="972" spans="3:4" x14ac:dyDescent="0.2">
      <c r="C972" s="175"/>
      <c r="D972" s="227"/>
    </row>
    <row r="973" spans="3:4" x14ac:dyDescent="0.2">
      <c r="C973" s="175"/>
      <c r="D973" s="227"/>
    </row>
    <row r="974" spans="3:4" x14ac:dyDescent="0.2">
      <c r="C974" s="175"/>
      <c r="D974" s="227"/>
    </row>
    <row r="975" spans="3:4" x14ac:dyDescent="0.2">
      <c r="C975" s="175"/>
      <c r="D975" s="227"/>
    </row>
    <row r="976" spans="3:4" x14ac:dyDescent="0.2">
      <c r="C976" s="175"/>
      <c r="D976" s="227"/>
    </row>
    <row r="977" spans="3:4" x14ac:dyDescent="0.2">
      <c r="C977" s="175"/>
      <c r="D977" s="227"/>
    </row>
    <row r="978" spans="3:4" x14ac:dyDescent="0.2">
      <c r="C978" s="175"/>
      <c r="D978" s="227"/>
    </row>
    <row r="979" spans="3:4" x14ac:dyDescent="0.2">
      <c r="C979" s="175"/>
      <c r="D979" s="227"/>
    </row>
    <row r="980" spans="3:4" x14ac:dyDescent="0.2">
      <c r="C980" s="175"/>
      <c r="D980" s="227"/>
    </row>
    <row r="981" spans="3:4" x14ac:dyDescent="0.2">
      <c r="C981" s="175"/>
      <c r="D981" s="227"/>
    </row>
    <row r="982" spans="3:4" x14ac:dyDescent="0.2">
      <c r="C982" s="175"/>
      <c r="D982" s="227"/>
    </row>
    <row r="983" spans="3:4" x14ac:dyDescent="0.2">
      <c r="C983" s="175"/>
      <c r="D983" s="227"/>
    </row>
    <row r="984" spans="3:4" x14ac:dyDescent="0.2">
      <c r="C984" s="175"/>
      <c r="D984" s="227"/>
    </row>
    <row r="985" spans="3:4" x14ac:dyDescent="0.2">
      <c r="C985" s="175"/>
      <c r="D985" s="227"/>
    </row>
    <row r="986" spans="3:4" x14ac:dyDescent="0.2">
      <c r="C986" s="175"/>
      <c r="D986" s="227"/>
    </row>
    <row r="987" spans="3:4" x14ac:dyDescent="0.2">
      <c r="C987" s="175"/>
      <c r="D987" s="227"/>
    </row>
    <row r="988" spans="3:4" x14ac:dyDescent="0.2">
      <c r="C988" s="175"/>
      <c r="D988" s="227"/>
    </row>
    <row r="989" spans="3:4" x14ac:dyDescent="0.2">
      <c r="C989" s="175"/>
      <c r="D989" s="227"/>
    </row>
    <row r="990" spans="3:4" x14ac:dyDescent="0.2">
      <c r="C990" s="175"/>
      <c r="D990" s="227"/>
    </row>
    <row r="991" spans="3:4" x14ac:dyDescent="0.2">
      <c r="C991" s="175"/>
      <c r="D991" s="227"/>
    </row>
    <row r="992" spans="3:4" x14ac:dyDescent="0.2">
      <c r="C992" s="175"/>
      <c r="D992" s="227"/>
    </row>
    <row r="993" spans="3:4" x14ac:dyDescent="0.2">
      <c r="C993" s="175"/>
      <c r="D993" s="227"/>
    </row>
    <row r="994" spans="3:4" x14ac:dyDescent="0.2">
      <c r="C994" s="175"/>
      <c r="D994" s="227"/>
    </row>
    <row r="995" spans="3:4" x14ac:dyDescent="0.2">
      <c r="C995" s="175"/>
      <c r="D995" s="227"/>
    </row>
    <row r="996" spans="3:4" x14ac:dyDescent="0.2">
      <c r="C996" s="175"/>
      <c r="D996" s="227"/>
    </row>
    <row r="997" spans="3:4" x14ac:dyDescent="0.2">
      <c r="C997" s="175"/>
      <c r="D997" s="227"/>
    </row>
    <row r="998" spans="3:4" x14ac:dyDescent="0.2">
      <c r="C998" s="175"/>
      <c r="D998" s="227"/>
    </row>
    <row r="999" spans="3:4" x14ac:dyDescent="0.2">
      <c r="C999" s="175"/>
      <c r="D999" s="227"/>
    </row>
    <row r="1000" spans="3:4" x14ac:dyDescent="0.2">
      <c r="C1000" s="175"/>
      <c r="D1000" s="227"/>
    </row>
    <row r="1001" spans="3:4" x14ac:dyDescent="0.2">
      <c r="C1001" s="175"/>
      <c r="D1001" s="227"/>
    </row>
    <row r="1002" spans="3:4" x14ac:dyDescent="0.2">
      <c r="C1002" s="175"/>
      <c r="D1002" s="227"/>
    </row>
    <row r="1003" spans="3:4" x14ac:dyDescent="0.2">
      <c r="C1003" s="175"/>
      <c r="D1003" s="227"/>
    </row>
    <row r="1004" spans="3:4" x14ac:dyDescent="0.2">
      <c r="C1004" s="175"/>
      <c r="D1004" s="227"/>
    </row>
    <row r="1005" spans="3:4" x14ac:dyDescent="0.2">
      <c r="C1005" s="175"/>
      <c r="D1005" s="227"/>
    </row>
    <row r="1006" spans="3:4" x14ac:dyDescent="0.2">
      <c r="C1006" s="175"/>
      <c r="D1006" s="227"/>
    </row>
    <row r="1007" spans="3:4" x14ac:dyDescent="0.2">
      <c r="C1007" s="175"/>
      <c r="D1007" s="227"/>
    </row>
    <row r="1008" spans="3:4" x14ac:dyDescent="0.2">
      <c r="C1008" s="175"/>
      <c r="D1008" s="227"/>
    </row>
    <row r="1009" spans="3:4" x14ac:dyDescent="0.2">
      <c r="C1009" s="175"/>
      <c r="D1009" s="227"/>
    </row>
    <row r="1010" spans="3:4" x14ac:dyDescent="0.2">
      <c r="C1010" s="175"/>
      <c r="D1010" s="227"/>
    </row>
    <row r="1011" spans="3:4" x14ac:dyDescent="0.2">
      <c r="C1011" s="175"/>
      <c r="D1011" s="227"/>
    </row>
    <row r="1012" spans="3:4" x14ac:dyDescent="0.2">
      <c r="C1012" s="175"/>
      <c r="D1012" s="227"/>
    </row>
    <row r="1013" spans="3:4" x14ac:dyDescent="0.2">
      <c r="C1013" s="175"/>
      <c r="D1013" s="227"/>
    </row>
    <row r="1014" spans="3:4" x14ac:dyDescent="0.2">
      <c r="C1014" s="175"/>
      <c r="D1014" s="227"/>
    </row>
    <row r="1015" spans="3:4" x14ac:dyDescent="0.2">
      <c r="C1015" s="175"/>
      <c r="D1015" s="227"/>
    </row>
    <row r="1016" spans="3:4" x14ac:dyDescent="0.2">
      <c r="C1016" s="175"/>
      <c r="D1016" s="227"/>
    </row>
    <row r="1017" spans="3:4" x14ac:dyDescent="0.2">
      <c r="C1017" s="175"/>
      <c r="D1017" s="227"/>
    </row>
    <row r="1018" spans="3:4" x14ac:dyDescent="0.2">
      <c r="C1018" s="175"/>
      <c r="D1018" s="227"/>
    </row>
    <row r="1019" spans="3:4" x14ac:dyDescent="0.2">
      <c r="C1019" s="175"/>
      <c r="D1019" s="227"/>
    </row>
    <row r="1020" spans="3:4" x14ac:dyDescent="0.2">
      <c r="C1020" s="175"/>
      <c r="D1020" s="227"/>
    </row>
    <row r="1021" spans="3:4" x14ac:dyDescent="0.2">
      <c r="C1021" s="175"/>
      <c r="D1021" s="227"/>
    </row>
    <row r="1022" spans="3:4" x14ac:dyDescent="0.2">
      <c r="C1022" s="175"/>
      <c r="D1022" s="227"/>
    </row>
    <row r="1023" spans="3:4" x14ac:dyDescent="0.2">
      <c r="C1023" s="175"/>
      <c r="D1023" s="227"/>
    </row>
    <row r="1024" spans="3:4" x14ac:dyDescent="0.2">
      <c r="C1024" s="175"/>
      <c r="D1024" s="227"/>
    </row>
    <row r="1025" spans="3:4" x14ac:dyDescent="0.2">
      <c r="C1025" s="175"/>
      <c r="D1025" s="227"/>
    </row>
    <row r="1026" spans="3:4" x14ac:dyDescent="0.2">
      <c r="C1026" s="175"/>
      <c r="D1026" s="227"/>
    </row>
    <row r="1027" spans="3:4" x14ac:dyDescent="0.2">
      <c r="C1027" s="175"/>
      <c r="D1027" s="227"/>
    </row>
    <row r="1028" spans="3:4" x14ac:dyDescent="0.2">
      <c r="C1028" s="175"/>
      <c r="D1028" s="227"/>
    </row>
    <row r="1029" spans="3:4" x14ac:dyDescent="0.2">
      <c r="C1029" s="175"/>
      <c r="D1029" s="227"/>
    </row>
    <row r="1030" spans="3:4" x14ac:dyDescent="0.2">
      <c r="C1030" s="175"/>
      <c r="D1030" s="227"/>
    </row>
    <row r="1031" spans="3:4" x14ac:dyDescent="0.2">
      <c r="C1031" s="175"/>
      <c r="D1031" s="227"/>
    </row>
    <row r="1032" spans="3:4" x14ac:dyDescent="0.2">
      <c r="C1032" s="175"/>
      <c r="D1032" s="227"/>
    </row>
    <row r="1033" spans="3:4" x14ac:dyDescent="0.2">
      <c r="C1033" s="175"/>
      <c r="D1033" s="227"/>
    </row>
    <row r="1034" spans="3:4" x14ac:dyDescent="0.2">
      <c r="C1034" s="175"/>
      <c r="D1034" s="227"/>
    </row>
    <row r="1035" spans="3:4" x14ac:dyDescent="0.2">
      <c r="C1035" s="175"/>
      <c r="D1035" s="227"/>
    </row>
    <row r="1036" spans="3:4" x14ac:dyDescent="0.2">
      <c r="C1036" s="175"/>
      <c r="D1036" s="227"/>
    </row>
    <row r="1037" spans="3:4" x14ac:dyDescent="0.2">
      <c r="C1037" s="175"/>
      <c r="D1037" s="227"/>
    </row>
    <row r="1038" spans="3:4" x14ac:dyDescent="0.2">
      <c r="C1038" s="175"/>
      <c r="D1038" s="227"/>
    </row>
    <row r="1039" spans="3:4" x14ac:dyDescent="0.2">
      <c r="C1039" s="175"/>
      <c r="D1039" s="227"/>
    </row>
    <row r="1040" spans="3:4" x14ac:dyDescent="0.2">
      <c r="C1040" s="175"/>
      <c r="D1040" s="227"/>
    </row>
    <row r="1041" spans="3:4" x14ac:dyDescent="0.2">
      <c r="C1041" s="175"/>
      <c r="D1041" s="227"/>
    </row>
    <row r="1042" spans="3:4" x14ac:dyDescent="0.2">
      <c r="C1042" s="175"/>
      <c r="D1042" s="227"/>
    </row>
    <row r="1043" spans="3:4" x14ac:dyDescent="0.2">
      <c r="C1043" s="175"/>
      <c r="D1043" s="227"/>
    </row>
    <row r="1044" spans="3:4" x14ac:dyDescent="0.2">
      <c r="C1044" s="175"/>
      <c r="D1044" s="227"/>
    </row>
    <row r="1045" spans="3:4" x14ac:dyDescent="0.2">
      <c r="C1045" s="175"/>
      <c r="D1045" s="227"/>
    </row>
    <row r="1046" spans="3:4" x14ac:dyDescent="0.2">
      <c r="C1046" s="175"/>
      <c r="D1046" s="227"/>
    </row>
    <row r="1047" spans="3:4" x14ac:dyDescent="0.2">
      <c r="C1047" s="175"/>
      <c r="D1047" s="227"/>
    </row>
    <row r="1048" spans="3:4" x14ac:dyDescent="0.2">
      <c r="C1048" s="175"/>
      <c r="D1048" s="227"/>
    </row>
    <row r="1049" spans="3:4" x14ac:dyDescent="0.2">
      <c r="C1049" s="175"/>
      <c r="D1049" s="227"/>
    </row>
    <row r="1050" spans="3:4" x14ac:dyDescent="0.2">
      <c r="C1050" s="175"/>
      <c r="D1050" s="227"/>
    </row>
    <row r="1051" spans="3:4" x14ac:dyDescent="0.2">
      <c r="C1051" s="175"/>
      <c r="D1051" s="227"/>
    </row>
    <row r="1052" spans="3:4" x14ac:dyDescent="0.2">
      <c r="C1052" s="175"/>
      <c r="D1052" s="227"/>
    </row>
    <row r="1053" spans="3:4" x14ac:dyDescent="0.2">
      <c r="C1053" s="175"/>
      <c r="D1053" s="227"/>
    </row>
    <row r="1054" spans="3:4" x14ac:dyDescent="0.2">
      <c r="C1054" s="175"/>
      <c r="D1054" s="227"/>
    </row>
    <row r="1055" spans="3:4" x14ac:dyDescent="0.2">
      <c r="C1055" s="175"/>
      <c r="D1055" s="227"/>
    </row>
    <row r="1056" spans="3:4" x14ac:dyDescent="0.2">
      <c r="C1056" s="175"/>
      <c r="D1056" s="227"/>
    </row>
    <row r="1057" spans="3:4" x14ac:dyDescent="0.2">
      <c r="C1057" s="175"/>
      <c r="D1057" s="227"/>
    </row>
    <row r="1058" spans="3:4" x14ac:dyDescent="0.2">
      <c r="C1058" s="175"/>
      <c r="D1058" s="227"/>
    </row>
    <row r="1059" spans="3:4" x14ac:dyDescent="0.2">
      <c r="C1059" s="175"/>
      <c r="D1059" s="227"/>
    </row>
    <row r="1060" spans="3:4" x14ac:dyDescent="0.2">
      <c r="C1060" s="175"/>
      <c r="D1060" s="227"/>
    </row>
    <row r="1061" spans="3:4" x14ac:dyDescent="0.2">
      <c r="C1061" s="175"/>
      <c r="D1061" s="227"/>
    </row>
    <row r="1062" spans="3:4" x14ac:dyDescent="0.2">
      <c r="C1062" s="175"/>
      <c r="D1062" s="227"/>
    </row>
    <row r="1063" spans="3:4" x14ac:dyDescent="0.2">
      <c r="C1063" s="175"/>
      <c r="D1063" s="227"/>
    </row>
    <row r="1064" spans="3:4" x14ac:dyDescent="0.2">
      <c r="C1064" s="175"/>
      <c r="D1064" s="227"/>
    </row>
    <row r="1065" spans="3:4" x14ac:dyDescent="0.2">
      <c r="C1065" s="175"/>
      <c r="D1065" s="227"/>
    </row>
    <row r="1066" spans="3:4" x14ac:dyDescent="0.2">
      <c r="C1066" s="175"/>
      <c r="D1066" s="227"/>
    </row>
    <row r="1067" spans="3:4" x14ac:dyDescent="0.2">
      <c r="C1067" s="175"/>
      <c r="D1067" s="227"/>
    </row>
    <row r="1068" spans="3:4" x14ac:dyDescent="0.2">
      <c r="C1068" s="175"/>
      <c r="D1068" s="227"/>
    </row>
    <row r="1069" spans="3:4" x14ac:dyDescent="0.2">
      <c r="C1069" s="175"/>
      <c r="D1069" s="227"/>
    </row>
    <row r="1070" spans="3:4" x14ac:dyDescent="0.2">
      <c r="C1070" s="175"/>
      <c r="D1070" s="227"/>
    </row>
    <row r="1071" spans="3:4" x14ac:dyDescent="0.2">
      <c r="C1071" s="175"/>
      <c r="D1071" s="227"/>
    </row>
    <row r="1072" spans="3:4" x14ac:dyDescent="0.2">
      <c r="C1072" s="175"/>
      <c r="D1072" s="227"/>
    </row>
    <row r="1073" spans="3:4" x14ac:dyDescent="0.2">
      <c r="C1073" s="175"/>
      <c r="D1073" s="227"/>
    </row>
    <row r="1074" spans="3:4" x14ac:dyDescent="0.2">
      <c r="C1074" s="175"/>
      <c r="D1074" s="227"/>
    </row>
    <row r="1075" spans="3:4" x14ac:dyDescent="0.2">
      <c r="C1075" s="175"/>
      <c r="D1075" s="227"/>
    </row>
    <row r="1076" spans="3:4" x14ac:dyDescent="0.2">
      <c r="C1076" s="175"/>
      <c r="D1076" s="227"/>
    </row>
    <row r="1077" spans="3:4" x14ac:dyDescent="0.2">
      <c r="C1077" s="175"/>
      <c r="D1077" s="227"/>
    </row>
    <row r="1078" spans="3:4" x14ac:dyDescent="0.2">
      <c r="C1078" s="175"/>
      <c r="D1078" s="227"/>
    </row>
    <row r="1079" spans="3:4" x14ac:dyDescent="0.2">
      <c r="C1079" s="175"/>
      <c r="D1079" s="227"/>
    </row>
    <row r="1080" spans="3:4" x14ac:dyDescent="0.2">
      <c r="C1080" s="175"/>
      <c r="D1080" s="227"/>
    </row>
    <row r="1081" spans="3:4" x14ac:dyDescent="0.2">
      <c r="C1081" s="175"/>
      <c r="D1081" s="227"/>
    </row>
    <row r="1082" spans="3:4" x14ac:dyDescent="0.2">
      <c r="C1082" s="175"/>
      <c r="D1082" s="227"/>
    </row>
    <row r="1083" spans="3:4" x14ac:dyDescent="0.2">
      <c r="C1083" s="175"/>
      <c r="D1083" s="227"/>
    </row>
    <row r="1084" spans="3:4" x14ac:dyDescent="0.2">
      <c r="C1084" s="175"/>
      <c r="D1084" s="227"/>
    </row>
    <row r="1085" spans="3:4" x14ac:dyDescent="0.2">
      <c r="C1085" s="175"/>
      <c r="D1085" s="227"/>
    </row>
    <row r="1086" spans="3:4" x14ac:dyDescent="0.2">
      <c r="C1086" s="175"/>
      <c r="D1086" s="227"/>
    </row>
    <row r="1087" spans="3:4" x14ac:dyDescent="0.2">
      <c r="C1087" s="175"/>
      <c r="D1087" s="227"/>
    </row>
    <row r="1088" spans="3:4" x14ac:dyDescent="0.2">
      <c r="C1088" s="175"/>
      <c r="D1088" s="227"/>
    </row>
    <row r="1089" spans="3:4" x14ac:dyDescent="0.2">
      <c r="C1089" s="175"/>
      <c r="D1089" s="227"/>
    </row>
    <row r="1090" spans="3:4" x14ac:dyDescent="0.2">
      <c r="C1090" s="175"/>
      <c r="D1090" s="227"/>
    </row>
    <row r="1091" spans="3:4" x14ac:dyDescent="0.2">
      <c r="C1091" s="175"/>
      <c r="D1091" s="227"/>
    </row>
    <row r="1092" spans="3:4" x14ac:dyDescent="0.2">
      <c r="C1092" s="175"/>
      <c r="D1092" s="227"/>
    </row>
    <row r="1093" spans="3:4" x14ac:dyDescent="0.2">
      <c r="C1093" s="175"/>
      <c r="D1093" s="227"/>
    </row>
    <row r="1094" spans="3:4" x14ac:dyDescent="0.2">
      <c r="C1094" s="175"/>
      <c r="D1094" s="227"/>
    </row>
    <row r="1095" spans="3:4" x14ac:dyDescent="0.2">
      <c r="C1095" s="175"/>
      <c r="D1095" s="227"/>
    </row>
    <row r="1096" spans="3:4" x14ac:dyDescent="0.2">
      <c r="C1096" s="175"/>
      <c r="D1096" s="227"/>
    </row>
    <row r="1097" spans="3:4" x14ac:dyDescent="0.2">
      <c r="C1097" s="175"/>
      <c r="D1097" s="227"/>
    </row>
    <row r="1098" spans="3:4" x14ac:dyDescent="0.2">
      <c r="C1098" s="175"/>
      <c r="D1098" s="227"/>
    </row>
    <row r="1099" spans="3:4" x14ac:dyDescent="0.2">
      <c r="C1099" s="175"/>
      <c r="D1099" s="227"/>
    </row>
    <row r="1100" spans="3:4" x14ac:dyDescent="0.2">
      <c r="C1100" s="175"/>
      <c r="D1100" s="227"/>
    </row>
    <row r="1101" spans="3:4" x14ac:dyDescent="0.2">
      <c r="C1101" s="175"/>
      <c r="D1101" s="227"/>
    </row>
    <row r="1102" spans="3:4" x14ac:dyDescent="0.2">
      <c r="C1102" s="175"/>
      <c r="D1102" s="227"/>
    </row>
    <row r="1103" spans="3:4" x14ac:dyDescent="0.2">
      <c r="C1103" s="175"/>
      <c r="D1103" s="227"/>
    </row>
    <row r="1104" spans="3:4" x14ac:dyDescent="0.2">
      <c r="C1104" s="175"/>
      <c r="D1104" s="227"/>
    </row>
    <row r="1105" spans="3:4" x14ac:dyDescent="0.2">
      <c r="C1105" s="175"/>
      <c r="D1105" s="227"/>
    </row>
    <row r="1106" spans="3:4" x14ac:dyDescent="0.2">
      <c r="C1106" s="175"/>
      <c r="D1106" s="227"/>
    </row>
    <row r="1107" spans="3:4" x14ac:dyDescent="0.2">
      <c r="C1107" s="175"/>
      <c r="D1107" s="227"/>
    </row>
    <row r="1108" spans="3:4" x14ac:dyDescent="0.2">
      <c r="C1108" s="175"/>
      <c r="D1108" s="227"/>
    </row>
    <row r="1109" spans="3:4" x14ac:dyDescent="0.2">
      <c r="C1109" s="175"/>
      <c r="D1109" s="227"/>
    </row>
    <row r="1110" spans="3:4" x14ac:dyDescent="0.2">
      <c r="C1110" s="175"/>
      <c r="D1110" s="227"/>
    </row>
    <row r="1111" spans="3:4" x14ac:dyDescent="0.2">
      <c r="C1111" s="175"/>
      <c r="D1111" s="227"/>
    </row>
    <row r="1112" spans="3:4" x14ac:dyDescent="0.2">
      <c r="C1112" s="175"/>
      <c r="D1112" s="227"/>
    </row>
    <row r="1113" spans="3:4" x14ac:dyDescent="0.2">
      <c r="C1113" s="175"/>
      <c r="D1113" s="227"/>
    </row>
    <row r="1114" spans="3:4" x14ac:dyDescent="0.2">
      <c r="C1114" s="175"/>
      <c r="D1114" s="227"/>
    </row>
    <row r="1115" spans="3:4" x14ac:dyDescent="0.2">
      <c r="C1115" s="175"/>
      <c r="D1115" s="227"/>
    </row>
    <row r="1116" spans="3:4" x14ac:dyDescent="0.2">
      <c r="C1116" s="175"/>
      <c r="D1116" s="227"/>
    </row>
    <row r="1117" spans="3:4" x14ac:dyDescent="0.2">
      <c r="C1117" s="175"/>
      <c r="D1117" s="227"/>
    </row>
    <row r="1118" spans="3:4" x14ac:dyDescent="0.2">
      <c r="C1118" s="175"/>
      <c r="D1118" s="227"/>
    </row>
    <row r="1119" spans="3:4" x14ac:dyDescent="0.2">
      <c r="C1119" s="175"/>
      <c r="D1119" s="227"/>
    </row>
    <row r="1120" spans="3:4" x14ac:dyDescent="0.2">
      <c r="C1120" s="175"/>
      <c r="D1120" s="227"/>
    </row>
    <row r="1121" spans="3:4" x14ac:dyDescent="0.2">
      <c r="C1121" s="175"/>
      <c r="D1121" s="227"/>
    </row>
    <row r="1122" spans="3:4" x14ac:dyDescent="0.2">
      <c r="C1122" s="175"/>
      <c r="D1122" s="227"/>
    </row>
    <row r="1123" spans="3:4" x14ac:dyDescent="0.2">
      <c r="C1123" s="175"/>
      <c r="D1123" s="227"/>
    </row>
    <row r="1124" spans="3:4" x14ac:dyDescent="0.2">
      <c r="C1124" s="175"/>
      <c r="D1124" s="227"/>
    </row>
    <row r="1125" spans="3:4" x14ac:dyDescent="0.2">
      <c r="C1125" s="175"/>
      <c r="D1125" s="227"/>
    </row>
    <row r="1126" spans="3:4" x14ac:dyDescent="0.2">
      <c r="C1126" s="175"/>
      <c r="D1126" s="227"/>
    </row>
    <row r="1127" spans="3:4" x14ac:dyDescent="0.2">
      <c r="C1127" s="175"/>
      <c r="D1127" s="227"/>
    </row>
    <row r="1128" spans="3:4" x14ac:dyDescent="0.2">
      <c r="C1128" s="175"/>
      <c r="D1128" s="227"/>
    </row>
    <row r="1129" spans="3:4" x14ac:dyDescent="0.2">
      <c r="C1129" s="175"/>
      <c r="D1129" s="227"/>
    </row>
    <row r="1130" spans="3:4" x14ac:dyDescent="0.2">
      <c r="C1130" s="175"/>
      <c r="D1130" s="227"/>
    </row>
    <row r="1131" spans="3:4" x14ac:dyDescent="0.2">
      <c r="C1131" s="175"/>
      <c r="D1131" s="227"/>
    </row>
    <row r="1132" spans="3:4" x14ac:dyDescent="0.2">
      <c r="C1132" s="175"/>
      <c r="D1132" s="227"/>
    </row>
    <row r="1133" spans="3:4" x14ac:dyDescent="0.2">
      <c r="C1133" s="175"/>
      <c r="D1133" s="227"/>
    </row>
    <row r="1134" spans="3:4" x14ac:dyDescent="0.2">
      <c r="C1134" s="175"/>
      <c r="D1134" s="227"/>
    </row>
    <row r="1135" spans="3:4" x14ac:dyDescent="0.2">
      <c r="C1135" s="175"/>
      <c r="D1135" s="227"/>
    </row>
    <row r="1136" spans="3:4" x14ac:dyDescent="0.2">
      <c r="C1136" s="175"/>
      <c r="D1136" s="227"/>
    </row>
    <row r="1137" spans="3:4" x14ac:dyDescent="0.2">
      <c r="C1137" s="175"/>
      <c r="D1137" s="227"/>
    </row>
    <row r="1138" spans="3:4" x14ac:dyDescent="0.2">
      <c r="C1138" s="175"/>
      <c r="D1138" s="227"/>
    </row>
    <row r="1139" spans="3:4" x14ac:dyDescent="0.2">
      <c r="C1139" s="175"/>
      <c r="D1139" s="227"/>
    </row>
    <row r="1140" spans="3:4" x14ac:dyDescent="0.2">
      <c r="C1140" s="175"/>
      <c r="D1140" s="227"/>
    </row>
    <row r="1141" spans="3:4" x14ac:dyDescent="0.2">
      <c r="C1141" s="175"/>
      <c r="D1141" s="227"/>
    </row>
    <row r="1142" spans="3:4" x14ac:dyDescent="0.2">
      <c r="C1142" s="175"/>
      <c r="D1142" s="227"/>
    </row>
    <row r="1143" spans="3:4" x14ac:dyDescent="0.2">
      <c r="C1143" s="175"/>
      <c r="D1143" s="227"/>
    </row>
    <row r="1144" spans="3:4" x14ac:dyDescent="0.2">
      <c r="C1144" s="175"/>
      <c r="D1144" s="227"/>
    </row>
    <row r="1145" spans="3:4" x14ac:dyDescent="0.2">
      <c r="C1145" s="175"/>
      <c r="D1145" s="227"/>
    </row>
    <row r="1146" spans="3:4" x14ac:dyDescent="0.2">
      <c r="C1146" s="175"/>
      <c r="D1146" s="227"/>
    </row>
    <row r="1147" spans="3:4" x14ac:dyDescent="0.2">
      <c r="C1147" s="175"/>
      <c r="D1147" s="227"/>
    </row>
    <row r="1148" spans="3:4" x14ac:dyDescent="0.2">
      <c r="C1148" s="175"/>
      <c r="D1148" s="227"/>
    </row>
    <row r="1149" spans="3:4" x14ac:dyDescent="0.2">
      <c r="C1149" s="175"/>
      <c r="D1149" s="227"/>
    </row>
    <row r="1150" spans="3:4" x14ac:dyDescent="0.2">
      <c r="C1150" s="175"/>
      <c r="D1150" s="227"/>
    </row>
    <row r="1151" spans="3:4" x14ac:dyDescent="0.2">
      <c r="C1151" s="175"/>
      <c r="D1151" s="227"/>
    </row>
    <row r="1152" spans="3:4" x14ac:dyDescent="0.2">
      <c r="C1152" s="175"/>
      <c r="D1152" s="227"/>
    </row>
    <row r="1153" spans="3:4" x14ac:dyDescent="0.2">
      <c r="C1153" s="175"/>
      <c r="D1153" s="227"/>
    </row>
    <row r="1154" spans="3:4" x14ac:dyDescent="0.2">
      <c r="C1154" s="175"/>
      <c r="D1154" s="227"/>
    </row>
    <row r="1155" spans="3:4" x14ac:dyDescent="0.2">
      <c r="C1155" s="175"/>
      <c r="D1155" s="227"/>
    </row>
    <row r="1156" spans="3:4" x14ac:dyDescent="0.2">
      <c r="C1156" s="175"/>
      <c r="D1156" s="227"/>
    </row>
    <row r="1157" spans="3:4" x14ac:dyDescent="0.2">
      <c r="C1157" s="175"/>
      <c r="D1157" s="227"/>
    </row>
    <row r="1158" spans="3:4" x14ac:dyDescent="0.2">
      <c r="C1158" s="175"/>
      <c r="D1158" s="227"/>
    </row>
    <row r="1159" spans="3:4" x14ac:dyDescent="0.2">
      <c r="C1159" s="175"/>
      <c r="D1159" s="227"/>
    </row>
    <row r="1160" spans="3:4" x14ac:dyDescent="0.2">
      <c r="C1160" s="175"/>
      <c r="D1160" s="227"/>
    </row>
    <row r="1161" spans="3:4" x14ac:dyDescent="0.2">
      <c r="C1161" s="175"/>
      <c r="D1161" s="227"/>
    </row>
    <row r="1162" spans="3:4" x14ac:dyDescent="0.2">
      <c r="C1162" s="175"/>
      <c r="D1162" s="227"/>
    </row>
    <row r="1163" spans="3:4" x14ac:dyDescent="0.2">
      <c r="C1163" s="175"/>
      <c r="D1163" s="227"/>
    </row>
    <row r="1164" spans="3:4" x14ac:dyDescent="0.2">
      <c r="C1164" s="175"/>
      <c r="D1164" s="227"/>
    </row>
    <row r="1165" spans="3:4" x14ac:dyDescent="0.2">
      <c r="C1165" s="175"/>
      <c r="D1165" s="227"/>
    </row>
    <row r="1166" spans="3:4" x14ac:dyDescent="0.2">
      <c r="C1166" s="175"/>
      <c r="D1166" s="227"/>
    </row>
    <row r="1167" spans="3:4" x14ac:dyDescent="0.2">
      <c r="C1167" s="175"/>
      <c r="D1167" s="227"/>
    </row>
    <row r="1168" spans="3:4" x14ac:dyDescent="0.2">
      <c r="C1168" s="175"/>
      <c r="D1168" s="227"/>
    </row>
    <row r="1169" spans="3:4" x14ac:dyDescent="0.2">
      <c r="C1169" s="175"/>
      <c r="D1169" s="227"/>
    </row>
    <row r="1170" spans="3:4" x14ac:dyDescent="0.2">
      <c r="C1170" s="175"/>
      <c r="D1170" s="227"/>
    </row>
    <row r="1171" spans="3:4" x14ac:dyDescent="0.2">
      <c r="C1171" s="175"/>
      <c r="D1171" s="227"/>
    </row>
    <row r="1172" spans="3:4" x14ac:dyDescent="0.2">
      <c r="C1172" s="175"/>
      <c r="D1172" s="227"/>
    </row>
    <row r="1173" spans="3:4" x14ac:dyDescent="0.2">
      <c r="C1173" s="175"/>
      <c r="D1173" s="227"/>
    </row>
    <row r="1174" spans="3:4" x14ac:dyDescent="0.2">
      <c r="C1174" s="175"/>
      <c r="D1174" s="227"/>
    </row>
    <row r="1175" spans="3:4" x14ac:dyDescent="0.2">
      <c r="C1175" s="175"/>
      <c r="D1175" s="227"/>
    </row>
    <row r="1176" spans="3:4" x14ac:dyDescent="0.2">
      <c r="C1176" s="175"/>
      <c r="D1176" s="227"/>
    </row>
    <row r="1177" spans="3:4" x14ac:dyDescent="0.2">
      <c r="C1177" s="175"/>
      <c r="D1177" s="227"/>
    </row>
    <row r="1178" spans="3:4" x14ac:dyDescent="0.2">
      <c r="C1178" s="175"/>
      <c r="D1178" s="227"/>
    </row>
    <row r="1179" spans="3:4" x14ac:dyDescent="0.2">
      <c r="C1179" s="175"/>
      <c r="D1179" s="227"/>
    </row>
    <row r="1180" spans="3:4" x14ac:dyDescent="0.2">
      <c r="C1180" s="175"/>
      <c r="D1180" s="227"/>
    </row>
    <row r="1181" spans="3:4" x14ac:dyDescent="0.2">
      <c r="C1181" s="175"/>
      <c r="D1181" s="227"/>
    </row>
    <row r="1182" spans="3:4" x14ac:dyDescent="0.2">
      <c r="C1182" s="175"/>
      <c r="D1182" s="227"/>
    </row>
    <row r="1183" spans="3:4" x14ac:dyDescent="0.2">
      <c r="C1183" s="175"/>
      <c r="D1183" s="227"/>
    </row>
    <row r="1184" spans="3:4" x14ac:dyDescent="0.2">
      <c r="C1184" s="175"/>
      <c r="D1184" s="227"/>
    </row>
    <row r="1185" spans="3:4" x14ac:dyDescent="0.2">
      <c r="C1185" s="175"/>
      <c r="D1185" s="227"/>
    </row>
    <row r="1186" spans="3:4" x14ac:dyDescent="0.2">
      <c r="C1186" s="175"/>
      <c r="D1186" s="227"/>
    </row>
    <row r="1187" spans="3:4" x14ac:dyDescent="0.2">
      <c r="C1187" s="175"/>
      <c r="D1187" s="227"/>
    </row>
    <row r="1188" spans="3:4" x14ac:dyDescent="0.2">
      <c r="C1188" s="175"/>
      <c r="D1188" s="227"/>
    </row>
    <row r="1189" spans="3:4" x14ac:dyDescent="0.2">
      <c r="C1189" s="175"/>
      <c r="D1189" s="227"/>
    </row>
    <row r="1190" spans="3:4" x14ac:dyDescent="0.2">
      <c r="C1190" s="175"/>
      <c r="D1190" s="227"/>
    </row>
    <row r="1191" spans="3:4" x14ac:dyDescent="0.2">
      <c r="C1191" s="175"/>
      <c r="D1191" s="227"/>
    </row>
    <row r="1192" spans="3:4" x14ac:dyDescent="0.2">
      <c r="C1192" s="175"/>
      <c r="D1192" s="227"/>
    </row>
    <row r="1193" spans="3:4" x14ac:dyDescent="0.2">
      <c r="C1193" s="175"/>
      <c r="D1193" s="227"/>
    </row>
    <row r="1194" spans="3:4" x14ac:dyDescent="0.2">
      <c r="C1194" s="175"/>
      <c r="D1194" s="227"/>
    </row>
    <row r="1195" spans="3:4" x14ac:dyDescent="0.2">
      <c r="C1195" s="175"/>
      <c r="D1195" s="227"/>
    </row>
    <row r="1196" spans="3:4" x14ac:dyDescent="0.2">
      <c r="C1196" s="175"/>
      <c r="D1196" s="227"/>
    </row>
    <row r="1197" spans="3:4" x14ac:dyDescent="0.2">
      <c r="C1197" s="175"/>
      <c r="D1197" s="227"/>
    </row>
    <row r="1198" spans="3:4" x14ac:dyDescent="0.2">
      <c r="C1198" s="175"/>
      <c r="D1198" s="227"/>
    </row>
    <row r="1199" spans="3:4" x14ac:dyDescent="0.2">
      <c r="C1199" s="175"/>
      <c r="D1199" s="227"/>
    </row>
    <row r="1200" spans="3:4" x14ac:dyDescent="0.2">
      <c r="C1200" s="175"/>
      <c r="D1200" s="227"/>
    </row>
    <row r="1201" spans="3:4" x14ac:dyDescent="0.2">
      <c r="C1201" s="175"/>
      <c r="D1201" s="227"/>
    </row>
    <row r="1202" spans="3:4" x14ac:dyDescent="0.2">
      <c r="C1202" s="175"/>
      <c r="D1202" s="227"/>
    </row>
    <row r="1203" spans="3:4" x14ac:dyDescent="0.2">
      <c r="C1203" s="175"/>
      <c r="D1203" s="227"/>
    </row>
    <row r="1204" spans="3:4" x14ac:dyDescent="0.2">
      <c r="C1204" s="175"/>
      <c r="D1204" s="227"/>
    </row>
    <row r="1205" spans="3:4" x14ac:dyDescent="0.2">
      <c r="C1205" s="175"/>
      <c r="D1205" s="227"/>
    </row>
    <row r="1206" spans="3:4" x14ac:dyDescent="0.2">
      <c r="C1206" s="175"/>
      <c r="D1206" s="227"/>
    </row>
    <row r="1207" spans="3:4" x14ac:dyDescent="0.2">
      <c r="C1207" s="175"/>
      <c r="D1207" s="227"/>
    </row>
    <row r="1208" spans="3:4" x14ac:dyDescent="0.2">
      <c r="C1208" s="175"/>
      <c r="D1208" s="227"/>
    </row>
    <row r="1209" spans="3:4" x14ac:dyDescent="0.2">
      <c r="C1209" s="175"/>
      <c r="D1209" s="227"/>
    </row>
    <row r="1210" spans="3:4" x14ac:dyDescent="0.2">
      <c r="C1210" s="175"/>
      <c r="D1210" s="227"/>
    </row>
    <row r="1211" spans="3:4" x14ac:dyDescent="0.2">
      <c r="C1211" s="175"/>
      <c r="D1211" s="227"/>
    </row>
    <row r="1212" spans="3:4" x14ac:dyDescent="0.2">
      <c r="C1212" s="175"/>
      <c r="D1212" s="227"/>
    </row>
    <row r="1213" spans="3:4" x14ac:dyDescent="0.2">
      <c r="C1213" s="175"/>
      <c r="D1213" s="227"/>
    </row>
    <row r="1214" spans="3:4" x14ac:dyDescent="0.2">
      <c r="C1214" s="175"/>
      <c r="D1214" s="227"/>
    </row>
    <row r="1215" spans="3:4" x14ac:dyDescent="0.2">
      <c r="C1215" s="175"/>
      <c r="D1215" s="227"/>
    </row>
    <row r="1216" spans="3:4" x14ac:dyDescent="0.2">
      <c r="C1216" s="175"/>
      <c r="D1216" s="227"/>
    </row>
    <row r="1217" spans="3:4" x14ac:dyDescent="0.2">
      <c r="C1217" s="175"/>
      <c r="D1217" s="227"/>
    </row>
    <row r="1218" spans="3:4" x14ac:dyDescent="0.2">
      <c r="C1218" s="175"/>
      <c r="D1218" s="227"/>
    </row>
    <row r="1219" spans="3:4" x14ac:dyDescent="0.2">
      <c r="C1219" s="175"/>
      <c r="D1219" s="227"/>
    </row>
    <row r="1220" spans="3:4" x14ac:dyDescent="0.2">
      <c r="C1220" s="175"/>
      <c r="D1220" s="227"/>
    </row>
    <row r="1221" spans="3:4" x14ac:dyDescent="0.2">
      <c r="C1221" s="175"/>
      <c r="D1221" s="227"/>
    </row>
    <row r="1222" spans="3:4" x14ac:dyDescent="0.2">
      <c r="C1222" s="175"/>
      <c r="D1222" s="227"/>
    </row>
    <row r="1223" spans="3:4" x14ac:dyDescent="0.2">
      <c r="C1223" s="175"/>
      <c r="D1223" s="227"/>
    </row>
    <row r="1224" spans="3:4" x14ac:dyDescent="0.2">
      <c r="C1224" s="175"/>
      <c r="D1224" s="227"/>
    </row>
    <row r="1225" spans="3:4" x14ac:dyDescent="0.2">
      <c r="C1225" s="175"/>
      <c r="D1225" s="227"/>
    </row>
    <row r="1226" spans="3:4" x14ac:dyDescent="0.2">
      <c r="C1226" s="175"/>
      <c r="D1226" s="227"/>
    </row>
    <row r="1227" spans="3:4" x14ac:dyDescent="0.2">
      <c r="C1227" s="175"/>
      <c r="D1227" s="227"/>
    </row>
    <row r="1228" spans="3:4" x14ac:dyDescent="0.2">
      <c r="C1228" s="175"/>
      <c r="D1228" s="227"/>
    </row>
    <row r="1229" spans="3:4" x14ac:dyDescent="0.2">
      <c r="C1229" s="175"/>
      <c r="D1229" s="227"/>
    </row>
    <row r="1230" spans="3:4" x14ac:dyDescent="0.2">
      <c r="C1230" s="175"/>
      <c r="D1230" s="227"/>
    </row>
    <row r="1231" spans="3:4" x14ac:dyDescent="0.2">
      <c r="C1231" s="175"/>
      <c r="D1231" s="227"/>
    </row>
    <row r="1232" spans="3:4" x14ac:dyDescent="0.2">
      <c r="C1232" s="175"/>
      <c r="D1232" s="227"/>
    </row>
    <row r="1233" spans="3:4" x14ac:dyDescent="0.2">
      <c r="C1233" s="175"/>
      <c r="D1233" s="227"/>
    </row>
    <row r="1234" spans="3:4" x14ac:dyDescent="0.2">
      <c r="C1234" s="175"/>
      <c r="D1234" s="227"/>
    </row>
    <row r="1235" spans="3:4" x14ac:dyDescent="0.2">
      <c r="C1235" s="175"/>
      <c r="D1235" s="227"/>
    </row>
    <row r="1236" spans="3:4" x14ac:dyDescent="0.2">
      <c r="C1236" s="175"/>
      <c r="D1236" s="227"/>
    </row>
    <row r="1237" spans="3:4" x14ac:dyDescent="0.2">
      <c r="C1237" s="175"/>
      <c r="D1237" s="227"/>
    </row>
    <row r="1238" spans="3:4" x14ac:dyDescent="0.2">
      <c r="C1238" s="175"/>
      <c r="D1238" s="227"/>
    </row>
    <row r="1239" spans="3:4" x14ac:dyDescent="0.2">
      <c r="C1239" s="175"/>
      <c r="D1239" s="227"/>
    </row>
    <row r="1240" spans="3:4" x14ac:dyDescent="0.2">
      <c r="C1240" s="175"/>
      <c r="D1240" s="227"/>
    </row>
    <row r="1241" spans="3:4" x14ac:dyDescent="0.2">
      <c r="C1241" s="175"/>
      <c r="D1241" s="227"/>
    </row>
    <row r="1242" spans="3:4" x14ac:dyDescent="0.2">
      <c r="C1242" s="175"/>
      <c r="D1242" s="227"/>
    </row>
    <row r="1243" spans="3:4" x14ac:dyDescent="0.2">
      <c r="C1243" s="175"/>
      <c r="D1243" s="227"/>
    </row>
    <row r="1244" spans="3:4" x14ac:dyDescent="0.2">
      <c r="C1244" s="175"/>
      <c r="D1244" s="227"/>
    </row>
    <row r="1245" spans="3:4" x14ac:dyDescent="0.2">
      <c r="C1245" s="175"/>
      <c r="D1245" s="227"/>
    </row>
    <row r="1246" spans="3:4" x14ac:dyDescent="0.2">
      <c r="C1246" s="175"/>
      <c r="D1246" s="227"/>
    </row>
    <row r="1247" spans="3:4" x14ac:dyDescent="0.2">
      <c r="C1247" s="175"/>
      <c r="D1247" s="227"/>
    </row>
    <row r="1248" spans="3:4" x14ac:dyDescent="0.2">
      <c r="C1248" s="175"/>
      <c r="D1248" s="227"/>
    </row>
    <row r="1249" spans="3:4" x14ac:dyDescent="0.2">
      <c r="C1249" s="175"/>
      <c r="D1249" s="227"/>
    </row>
    <row r="1250" spans="3:4" x14ac:dyDescent="0.2">
      <c r="C1250" s="175"/>
      <c r="D1250" s="227"/>
    </row>
    <row r="1251" spans="3:4" x14ac:dyDescent="0.2">
      <c r="C1251" s="175"/>
      <c r="D1251" s="227"/>
    </row>
    <row r="1252" spans="3:4" x14ac:dyDescent="0.2">
      <c r="C1252" s="175"/>
      <c r="D1252" s="227"/>
    </row>
    <row r="1253" spans="3:4" x14ac:dyDescent="0.2">
      <c r="C1253" s="175"/>
      <c r="D1253" s="227"/>
    </row>
    <row r="1254" spans="3:4" x14ac:dyDescent="0.2">
      <c r="C1254" s="175"/>
      <c r="D1254" s="227"/>
    </row>
    <row r="1255" spans="3:4" x14ac:dyDescent="0.2">
      <c r="C1255" s="175"/>
      <c r="D1255" s="227"/>
    </row>
    <row r="1256" spans="3:4" x14ac:dyDescent="0.2">
      <c r="C1256" s="175"/>
      <c r="D1256" s="227"/>
    </row>
    <row r="1257" spans="3:4" x14ac:dyDescent="0.2">
      <c r="C1257" s="175"/>
      <c r="D1257" s="227"/>
    </row>
    <row r="1258" spans="3:4" x14ac:dyDescent="0.2">
      <c r="C1258" s="175"/>
      <c r="D1258" s="227"/>
    </row>
    <row r="1259" spans="3:4" x14ac:dyDescent="0.2">
      <c r="C1259" s="175"/>
      <c r="D1259" s="227"/>
    </row>
    <row r="1260" spans="3:4" x14ac:dyDescent="0.2">
      <c r="C1260" s="175"/>
      <c r="D1260" s="227"/>
    </row>
    <row r="1261" spans="3:4" x14ac:dyDescent="0.2">
      <c r="C1261" s="175"/>
      <c r="D1261" s="227"/>
    </row>
    <row r="1262" spans="3:4" x14ac:dyDescent="0.2">
      <c r="C1262" s="175"/>
      <c r="D1262" s="227"/>
    </row>
    <row r="1263" spans="3:4" x14ac:dyDescent="0.2">
      <c r="C1263" s="175"/>
      <c r="D1263" s="227"/>
    </row>
    <row r="1264" spans="3:4" x14ac:dyDescent="0.2">
      <c r="C1264" s="175"/>
      <c r="D1264" s="227"/>
    </row>
    <row r="1265" spans="3:4" x14ac:dyDescent="0.2">
      <c r="C1265" s="175"/>
      <c r="D1265" s="227"/>
    </row>
    <row r="1266" spans="3:4" x14ac:dyDescent="0.2">
      <c r="C1266" s="175"/>
      <c r="D1266" s="227"/>
    </row>
    <row r="1267" spans="3:4" x14ac:dyDescent="0.2">
      <c r="C1267" s="175"/>
      <c r="D1267" s="227"/>
    </row>
    <row r="1268" spans="3:4" x14ac:dyDescent="0.2">
      <c r="C1268" s="175"/>
      <c r="D1268" s="227"/>
    </row>
    <row r="1269" spans="3:4" x14ac:dyDescent="0.2">
      <c r="C1269" s="175"/>
      <c r="D1269" s="227"/>
    </row>
    <row r="1270" spans="3:4" x14ac:dyDescent="0.2">
      <c r="C1270" s="175"/>
      <c r="D1270" s="227"/>
    </row>
    <row r="1271" spans="3:4" x14ac:dyDescent="0.2">
      <c r="C1271" s="175"/>
      <c r="D1271" s="227"/>
    </row>
    <row r="1272" spans="3:4" x14ac:dyDescent="0.2">
      <c r="C1272" s="175"/>
      <c r="D1272" s="227"/>
    </row>
    <row r="1273" spans="3:4" x14ac:dyDescent="0.2">
      <c r="C1273" s="175"/>
      <c r="D1273" s="227"/>
    </row>
    <row r="1274" spans="3:4" x14ac:dyDescent="0.2">
      <c r="C1274" s="175"/>
      <c r="D1274" s="227"/>
    </row>
    <row r="1275" spans="3:4" x14ac:dyDescent="0.2">
      <c r="C1275" s="175"/>
      <c r="D1275" s="227"/>
    </row>
    <row r="1276" spans="3:4" x14ac:dyDescent="0.2">
      <c r="C1276" s="175"/>
      <c r="D1276" s="227"/>
    </row>
    <row r="1277" spans="3:4" x14ac:dyDescent="0.2">
      <c r="C1277" s="175"/>
      <c r="D1277" s="227"/>
    </row>
    <row r="1278" spans="3:4" x14ac:dyDescent="0.2">
      <c r="C1278" s="175"/>
      <c r="D1278" s="227"/>
    </row>
    <row r="1279" spans="3:4" x14ac:dyDescent="0.2">
      <c r="C1279" s="175"/>
      <c r="D1279" s="227"/>
    </row>
    <row r="1280" spans="3:4" x14ac:dyDescent="0.2">
      <c r="C1280" s="175"/>
      <c r="D1280" s="227"/>
    </row>
    <row r="1281" spans="3:4" x14ac:dyDescent="0.2">
      <c r="C1281" s="175"/>
      <c r="D1281" s="227"/>
    </row>
    <row r="1282" spans="3:4" x14ac:dyDescent="0.2">
      <c r="C1282" s="175"/>
      <c r="D1282" s="227"/>
    </row>
    <row r="1283" spans="3:4" x14ac:dyDescent="0.2">
      <c r="C1283" s="175"/>
      <c r="D1283" s="227"/>
    </row>
    <row r="1284" spans="3:4" x14ac:dyDescent="0.2">
      <c r="C1284" s="175"/>
      <c r="D1284" s="227"/>
    </row>
    <row r="1285" spans="3:4" x14ac:dyDescent="0.2">
      <c r="C1285" s="175"/>
      <c r="D1285" s="227"/>
    </row>
    <row r="1286" spans="3:4" x14ac:dyDescent="0.2">
      <c r="C1286" s="175"/>
      <c r="D1286" s="227"/>
    </row>
    <row r="1287" spans="3:4" x14ac:dyDescent="0.2">
      <c r="C1287" s="175"/>
      <c r="D1287" s="227"/>
    </row>
    <row r="1288" spans="3:4" x14ac:dyDescent="0.2">
      <c r="C1288" s="175"/>
      <c r="D1288" s="227"/>
    </row>
    <row r="1289" spans="3:4" x14ac:dyDescent="0.2">
      <c r="C1289" s="175"/>
      <c r="D1289" s="227"/>
    </row>
    <row r="1290" spans="3:4" x14ac:dyDescent="0.2">
      <c r="C1290" s="175"/>
      <c r="D1290" s="227"/>
    </row>
    <row r="1291" spans="3:4" x14ac:dyDescent="0.2">
      <c r="C1291" s="175"/>
      <c r="D1291" s="227"/>
    </row>
    <row r="1292" spans="3:4" x14ac:dyDescent="0.2">
      <c r="C1292" s="175"/>
      <c r="D1292" s="227"/>
    </row>
    <row r="1293" spans="3:4" x14ac:dyDescent="0.2">
      <c r="C1293" s="175"/>
      <c r="D1293" s="227"/>
    </row>
    <row r="1294" spans="3:4" x14ac:dyDescent="0.2">
      <c r="C1294" s="175"/>
      <c r="D1294" s="227"/>
    </row>
    <row r="1295" spans="3:4" x14ac:dyDescent="0.2">
      <c r="C1295" s="175"/>
      <c r="D1295" s="227"/>
    </row>
    <row r="1296" spans="3:4" x14ac:dyDescent="0.2">
      <c r="C1296" s="175"/>
      <c r="D1296" s="227"/>
    </row>
    <row r="1297" spans="3:4" x14ac:dyDescent="0.2">
      <c r="C1297" s="175"/>
      <c r="D1297" s="227"/>
    </row>
    <row r="1298" spans="3:4" x14ac:dyDescent="0.2">
      <c r="C1298" s="175"/>
      <c r="D1298" s="227"/>
    </row>
    <row r="1299" spans="3:4" x14ac:dyDescent="0.2">
      <c r="C1299" s="175"/>
      <c r="D1299" s="227"/>
    </row>
    <row r="1300" spans="3:4" x14ac:dyDescent="0.2">
      <c r="C1300" s="175"/>
      <c r="D1300" s="227"/>
    </row>
    <row r="1301" spans="3:4" x14ac:dyDescent="0.2">
      <c r="C1301" s="175"/>
      <c r="D1301" s="227"/>
    </row>
    <row r="1302" spans="3:4" x14ac:dyDescent="0.2">
      <c r="C1302" s="175"/>
      <c r="D1302" s="227"/>
    </row>
    <row r="1303" spans="3:4" x14ac:dyDescent="0.2">
      <c r="C1303" s="175"/>
      <c r="D1303" s="227"/>
    </row>
    <row r="1304" spans="3:4" x14ac:dyDescent="0.2">
      <c r="C1304" s="175"/>
      <c r="D1304" s="227"/>
    </row>
    <row r="1305" spans="3:4" x14ac:dyDescent="0.2">
      <c r="C1305" s="175"/>
      <c r="D1305" s="227"/>
    </row>
    <row r="1306" spans="3:4" x14ac:dyDescent="0.2">
      <c r="C1306" s="175"/>
      <c r="D1306" s="227"/>
    </row>
    <row r="1307" spans="3:4" x14ac:dyDescent="0.2">
      <c r="C1307" s="175"/>
      <c r="D1307" s="227"/>
    </row>
    <row r="1308" spans="3:4" x14ac:dyDescent="0.2">
      <c r="C1308" s="175"/>
      <c r="D1308" s="227"/>
    </row>
    <row r="1309" spans="3:4" x14ac:dyDescent="0.2">
      <c r="C1309" s="175"/>
      <c r="D1309" s="227"/>
    </row>
    <row r="1310" spans="3:4" x14ac:dyDescent="0.2">
      <c r="C1310" s="175"/>
      <c r="D1310" s="227"/>
    </row>
    <row r="1311" spans="3:4" x14ac:dyDescent="0.2">
      <c r="C1311" s="175"/>
      <c r="D1311" s="227"/>
    </row>
    <row r="1312" spans="3:4" x14ac:dyDescent="0.2">
      <c r="C1312" s="175"/>
      <c r="D1312" s="227"/>
    </row>
    <row r="1313" spans="3:4" x14ac:dyDescent="0.2">
      <c r="C1313" s="175"/>
      <c r="D1313" s="227"/>
    </row>
    <row r="1314" spans="3:4" x14ac:dyDescent="0.2">
      <c r="C1314" s="175"/>
      <c r="D1314" s="227"/>
    </row>
    <row r="1315" spans="3:4" x14ac:dyDescent="0.2">
      <c r="C1315" s="175"/>
      <c r="D1315" s="227"/>
    </row>
    <row r="1316" spans="3:4" x14ac:dyDescent="0.2">
      <c r="C1316" s="175"/>
      <c r="D1316" s="227"/>
    </row>
    <row r="1317" spans="3:4" x14ac:dyDescent="0.2">
      <c r="C1317" s="175"/>
      <c r="D1317" s="227"/>
    </row>
    <row r="1318" spans="3:4" x14ac:dyDescent="0.2">
      <c r="C1318" s="175"/>
      <c r="D1318" s="227"/>
    </row>
    <row r="1319" spans="3:4" x14ac:dyDescent="0.2">
      <c r="C1319" s="175"/>
      <c r="D1319" s="227"/>
    </row>
    <row r="1320" spans="3:4" x14ac:dyDescent="0.2">
      <c r="C1320" s="175"/>
      <c r="D1320" s="227"/>
    </row>
    <row r="1321" spans="3:4" x14ac:dyDescent="0.2">
      <c r="C1321" s="175"/>
      <c r="D1321" s="227"/>
    </row>
    <row r="1322" spans="3:4" x14ac:dyDescent="0.2">
      <c r="C1322" s="175"/>
      <c r="D1322" s="227"/>
    </row>
    <row r="1323" spans="3:4" x14ac:dyDescent="0.2">
      <c r="C1323" s="175"/>
      <c r="D1323" s="227"/>
    </row>
    <row r="1324" spans="3:4" x14ac:dyDescent="0.2">
      <c r="C1324" s="175"/>
      <c r="D1324" s="227"/>
    </row>
    <row r="1325" spans="3:4" x14ac:dyDescent="0.2">
      <c r="C1325" s="175"/>
      <c r="D1325" s="227"/>
    </row>
    <row r="1326" spans="3:4" x14ac:dyDescent="0.2">
      <c r="C1326" s="175"/>
      <c r="D1326" s="227"/>
    </row>
    <row r="1327" spans="3:4" x14ac:dyDescent="0.2">
      <c r="C1327" s="175"/>
      <c r="D1327" s="227"/>
    </row>
    <row r="1328" spans="3:4" x14ac:dyDescent="0.2">
      <c r="C1328" s="175"/>
      <c r="D1328" s="227"/>
    </row>
    <row r="1329" spans="3:4" x14ac:dyDescent="0.2">
      <c r="C1329" s="175"/>
      <c r="D1329" s="227"/>
    </row>
    <row r="1330" spans="3:4" x14ac:dyDescent="0.2">
      <c r="C1330" s="175"/>
      <c r="D1330" s="227"/>
    </row>
    <row r="1331" spans="3:4" x14ac:dyDescent="0.2">
      <c r="C1331" s="175"/>
      <c r="D1331" s="227"/>
    </row>
    <row r="1332" spans="3:4" x14ac:dyDescent="0.2">
      <c r="C1332" s="175"/>
      <c r="D1332" s="227"/>
    </row>
    <row r="1333" spans="3:4" x14ac:dyDescent="0.2">
      <c r="C1333" s="175"/>
      <c r="D1333" s="227"/>
    </row>
    <row r="1334" spans="3:4" x14ac:dyDescent="0.2">
      <c r="C1334" s="175"/>
      <c r="D1334" s="227"/>
    </row>
    <row r="1335" spans="3:4" x14ac:dyDescent="0.2">
      <c r="C1335" s="175"/>
      <c r="D1335" s="227"/>
    </row>
    <row r="1336" spans="3:4" x14ac:dyDescent="0.2">
      <c r="C1336" s="175"/>
      <c r="D1336" s="227"/>
    </row>
    <row r="1337" spans="3:4" x14ac:dyDescent="0.2">
      <c r="C1337" s="175"/>
      <c r="D1337" s="227"/>
    </row>
    <row r="1338" spans="3:4" x14ac:dyDescent="0.2">
      <c r="C1338" s="175"/>
      <c r="D1338" s="227"/>
    </row>
    <row r="1339" spans="3:4" x14ac:dyDescent="0.2">
      <c r="C1339" s="175"/>
      <c r="D1339" s="227"/>
    </row>
    <row r="1340" spans="3:4" x14ac:dyDescent="0.2">
      <c r="C1340" s="175"/>
      <c r="D1340" s="227"/>
    </row>
    <row r="1341" spans="3:4" x14ac:dyDescent="0.2">
      <c r="C1341" s="175"/>
      <c r="D1341" s="227"/>
    </row>
    <row r="1342" spans="3:4" x14ac:dyDescent="0.2">
      <c r="C1342" s="175"/>
      <c r="D1342" s="227"/>
    </row>
    <row r="1343" spans="3:4" x14ac:dyDescent="0.2">
      <c r="C1343" s="175"/>
      <c r="D1343" s="227"/>
    </row>
    <row r="1344" spans="3:4" x14ac:dyDescent="0.2">
      <c r="C1344" s="175"/>
      <c r="D1344" s="227"/>
    </row>
    <row r="1345" spans="3:4" x14ac:dyDescent="0.2">
      <c r="C1345" s="175"/>
      <c r="D1345" s="227"/>
    </row>
    <row r="1346" spans="3:4" x14ac:dyDescent="0.2">
      <c r="C1346" s="175"/>
      <c r="D1346" s="227"/>
    </row>
    <row r="1347" spans="3:4" x14ac:dyDescent="0.2">
      <c r="C1347" s="175"/>
      <c r="D1347" s="227"/>
    </row>
    <row r="1348" spans="3:4" x14ac:dyDescent="0.2">
      <c r="C1348" s="175"/>
      <c r="D1348" s="227"/>
    </row>
    <row r="1349" spans="3:4" x14ac:dyDescent="0.2">
      <c r="C1349" s="175"/>
      <c r="D1349" s="227"/>
    </row>
    <row r="1350" spans="3:4" x14ac:dyDescent="0.2">
      <c r="C1350" s="175"/>
      <c r="D1350" s="227"/>
    </row>
    <row r="1351" spans="3:4" x14ac:dyDescent="0.2">
      <c r="C1351" s="175"/>
      <c r="D1351" s="227"/>
    </row>
    <row r="1352" spans="3:4" x14ac:dyDescent="0.2">
      <c r="C1352" s="175"/>
      <c r="D1352" s="227"/>
    </row>
    <row r="1353" spans="3:4" x14ac:dyDescent="0.2">
      <c r="C1353" s="175"/>
      <c r="D1353" s="227"/>
    </row>
    <row r="1354" spans="3:4" x14ac:dyDescent="0.2">
      <c r="C1354" s="175"/>
      <c r="D1354" s="227"/>
    </row>
    <row r="1355" spans="3:4" x14ac:dyDescent="0.2">
      <c r="C1355" s="175"/>
      <c r="D1355" s="227"/>
    </row>
    <row r="1356" spans="3:4" x14ac:dyDescent="0.2">
      <c r="C1356" s="175"/>
      <c r="D1356" s="227"/>
    </row>
    <row r="1357" spans="3:4" x14ac:dyDescent="0.2">
      <c r="C1357" s="175"/>
      <c r="D1357" s="227"/>
    </row>
    <row r="1358" spans="3:4" x14ac:dyDescent="0.2">
      <c r="C1358" s="175"/>
      <c r="D1358" s="227"/>
    </row>
    <row r="1359" spans="3:4" x14ac:dyDescent="0.2">
      <c r="C1359" s="175"/>
      <c r="D1359" s="227"/>
    </row>
    <row r="1360" spans="3:4" x14ac:dyDescent="0.2">
      <c r="C1360" s="175"/>
      <c r="D1360" s="227"/>
    </row>
    <row r="1361" spans="3:4" x14ac:dyDescent="0.2">
      <c r="C1361" s="175"/>
      <c r="D1361" s="227"/>
    </row>
    <row r="1362" spans="3:4" x14ac:dyDescent="0.2">
      <c r="C1362" s="175"/>
      <c r="D1362" s="227"/>
    </row>
    <row r="1363" spans="3:4" x14ac:dyDescent="0.2">
      <c r="C1363" s="175"/>
      <c r="D1363" s="227"/>
    </row>
    <row r="1364" spans="3:4" x14ac:dyDescent="0.2">
      <c r="C1364" s="175"/>
      <c r="D1364" s="227"/>
    </row>
    <row r="1365" spans="3:4" x14ac:dyDescent="0.2">
      <c r="C1365" s="175"/>
      <c r="D1365" s="227"/>
    </row>
    <row r="1366" spans="3:4" x14ac:dyDescent="0.2">
      <c r="C1366" s="175"/>
      <c r="D1366" s="227"/>
    </row>
    <row r="1367" spans="3:4" x14ac:dyDescent="0.2">
      <c r="C1367" s="175"/>
      <c r="D1367" s="227"/>
    </row>
    <row r="1368" spans="3:4" x14ac:dyDescent="0.2">
      <c r="C1368" s="175"/>
      <c r="D1368" s="227"/>
    </row>
    <row r="1369" spans="3:4" x14ac:dyDescent="0.2">
      <c r="C1369" s="175"/>
      <c r="D1369" s="227"/>
    </row>
    <row r="1370" spans="3:4" x14ac:dyDescent="0.2">
      <c r="C1370" s="175"/>
      <c r="D1370" s="227"/>
    </row>
    <row r="1371" spans="3:4" x14ac:dyDescent="0.2">
      <c r="C1371" s="175"/>
      <c r="D1371" s="227"/>
    </row>
    <row r="1372" spans="3:4" x14ac:dyDescent="0.2">
      <c r="C1372" s="175"/>
      <c r="D1372" s="227"/>
    </row>
    <row r="1373" spans="3:4" x14ac:dyDescent="0.2">
      <c r="C1373" s="175"/>
      <c r="D1373" s="227"/>
    </row>
    <row r="1374" spans="3:4" x14ac:dyDescent="0.2">
      <c r="C1374" s="175"/>
      <c r="D1374" s="227"/>
    </row>
    <row r="1375" spans="3:4" x14ac:dyDescent="0.2">
      <c r="C1375" s="175"/>
      <c r="D1375" s="227"/>
    </row>
    <row r="1376" spans="3:4" x14ac:dyDescent="0.2">
      <c r="C1376" s="175"/>
      <c r="D1376" s="227"/>
    </row>
    <row r="1377" spans="3:4" x14ac:dyDescent="0.2">
      <c r="C1377" s="175"/>
      <c r="D1377" s="227"/>
    </row>
    <row r="1378" spans="3:4" x14ac:dyDescent="0.2">
      <c r="C1378" s="175"/>
      <c r="D1378" s="227"/>
    </row>
    <row r="1379" spans="3:4" x14ac:dyDescent="0.2">
      <c r="C1379" s="175"/>
      <c r="D1379" s="227"/>
    </row>
    <row r="1380" spans="3:4" x14ac:dyDescent="0.2">
      <c r="C1380" s="175"/>
      <c r="D1380" s="227"/>
    </row>
    <row r="1381" spans="3:4" x14ac:dyDescent="0.2">
      <c r="C1381" s="175"/>
      <c r="D1381" s="227"/>
    </row>
    <row r="1382" spans="3:4" x14ac:dyDescent="0.2">
      <c r="C1382" s="175"/>
      <c r="D1382" s="227"/>
    </row>
    <row r="1383" spans="3:4" x14ac:dyDescent="0.2">
      <c r="C1383" s="175"/>
      <c r="D1383" s="227"/>
    </row>
    <row r="1384" spans="3:4" x14ac:dyDescent="0.2">
      <c r="C1384" s="175"/>
      <c r="D1384" s="227"/>
    </row>
    <row r="1385" spans="3:4" x14ac:dyDescent="0.2">
      <c r="C1385" s="175"/>
      <c r="D1385" s="227"/>
    </row>
    <row r="1386" spans="3:4" x14ac:dyDescent="0.2">
      <c r="C1386" s="175"/>
      <c r="D1386" s="227"/>
    </row>
    <row r="1387" spans="3:4" x14ac:dyDescent="0.2">
      <c r="C1387" s="175"/>
      <c r="D1387" s="227"/>
    </row>
    <row r="1388" spans="3:4" x14ac:dyDescent="0.2">
      <c r="C1388" s="175"/>
      <c r="D1388" s="227"/>
    </row>
    <row r="1389" spans="3:4" x14ac:dyDescent="0.2">
      <c r="C1389" s="175"/>
      <c r="D1389" s="227"/>
    </row>
    <row r="1390" spans="3:4" x14ac:dyDescent="0.2">
      <c r="C1390" s="175"/>
      <c r="D1390" s="227"/>
    </row>
    <row r="1391" spans="3:4" x14ac:dyDescent="0.2">
      <c r="C1391" s="175"/>
      <c r="D1391" s="227"/>
    </row>
    <row r="1392" spans="3:4" x14ac:dyDescent="0.2">
      <c r="C1392" s="175"/>
      <c r="D1392" s="227"/>
    </row>
    <row r="1393" spans="3:4" x14ac:dyDescent="0.2">
      <c r="C1393" s="175"/>
      <c r="D1393" s="227"/>
    </row>
    <row r="1394" spans="3:4" x14ac:dyDescent="0.2">
      <c r="C1394" s="175"/>
      <c r="D1394" s="227"/>
    </row>
    <row r="1395" spans="3:4" x14ac:dyDescent="0.2">
      <c r="C1395" s="175"/>
      <c r="D1395" s="227"/>
    </row>
    <row r="1396" spans="3:4" x14ac:dyDescent="0.2">
      <c r="C1396" s="175"/>
      <c r="D1396" s="227"/>
    </row>
    <row r="1397" spans="3:4" x14ac:dyDescent="0.2">
      <c r="C1397" s="175"/>
      <c r="D1397" s="227"/>
    </row>
    <row r="1398" spans="3:4" x14ac:dyDescent="0.2">
      <c r="C1398" s="175"/>
      <c r="D1398" s="227"/>
    </row>
    <row r="1399" spans="3:4" x14ac:dyDescent="0.2">
      <c r="C1399" s="175"/>
      <c r="D1399" s="227"/>
    </row>
    <row r="1400" spans="3:4" x14ac:dyDescent="0.2">
      <c r="C1400" s="175"/>
      <c r="D1400" s="227"/>
    </row>
    <row r="1401" spans="3:4" x14ac:dyDescent="0.2">
      <c r="C1401" s="175"/>
      <c r="D1401" s="227"/>
    </row>
    <row r="1402" spans="3:4" x14ac:dyDescent="0.2">
      <c r="C1402" s="175"/>
      <c r="D1402" s="227"/>
    </row>
    <row r="1403" spans="3:4" x14ac:dyDescent="0.2">
      <c r="C1403" s="175"/>
      <c r="D1403" s="227"/>
    </row>
    <row r="1404" spans="3:4" x14ac:dyDescent="0.2">
      <c r="C1404" s="175"/>
      <c r="D1404" s="227"/>
    </row>
    <row r="1405" spans="3:4" x14ac:dyDescent="0.2">
      <c r="C1405" s="175"/>
      <c r="D1405" s="227"/>
    </row>
    <row r="1406" spans="3:4" x14ac:dyDescent="0.2">
      <c r="C1406" s="175"/>
      <c r="D1406" s="227"/>
    </row>
    <row r="1407" spans="3:4" x14ac:dyDescent="0.2">
      <c r="C1407" s="175"/>
      <c r="D1407" s="227"/>
    </row>
    <row r="1408" spans="3:4" x14ac:dyDescent="0.2">
      <c r="C1408" s="175"/>
      <c r="D1408" s="227"/>
    </row>
    <row r="1409" spans="3:4" x14ac:dyDescent="0.2">
      <c r="C1409" s="175"/>
      <c r="D1409" s="227"/>
    </row>
    <row r="1410" spans="3:4" x14ac:dyDescent="0.2">
      <c r="C1410" s="175"/>
      <c r="D1410" s="227"/>
    </row>
    <row r="1411" spans="3:4" x14ac:dyDescent="0.2">
      <c r="C1411" s="175"/>
      <c r="D1411" s="227"/>
    </row>
    <row r="1412" spans="3:4" x14ac:dyDescent="0.2">
      <c r="C1412" s="175"/>
      <c r="D1412" s="227"/>
    </row>
    <row r="1413" spans="3:4" x14ac:dyDescent="0.2">
      <c r="C1413" s="175"/>
      <c r="D1413" s="227"/>
    </row>
    <row r="1414" spans="3:4" x14ac:dyDescent="0.2">
      <c r="C1414" s="175"/>
      <c r="D1414" s="227"/>
    </row>
    <row r="1415" spans="3:4" x14ac:dyDescent="0.2">
      <c r="C1415" s="175"/>
      <c r="D1415" s="227"/>
    </row>
    <row r="1416" spans="3:4" x14ac:dyDescent="0.2">
      <c r="C1416" s="175"/>
      <c r="D1416" s="227"/>
    </row>
    <row r="1417" spans="3:4" x14ac:dyDescent="0.2">
      <c r="C1417" s="175"/>
      <c r="D1417" s="227"/>
    </row>
    <row r="1418" spans="3:4" x14ac:dyDescent="0.2">
      <c r="C1418" s="175"/>
      <c r="D1418" s="227"/>
    </row>
    <row r="1419" spans="3:4" x14ac:dyDescent="0.2">
      <c r="C1419" s="175"/>
      <c r="D1419" s="227"/>
    </row>
    <row r="1420" spans="3:4" x14ac:dyDescent="0.2">
      <c r="C1420" s="175"/>
      <c r="D1420" s="227"/>
    </row>
    <row r="1421" spans="3:4" x14ac:dyDescent="0.2">
      <c r="C1421" s="175"/>
      <c r="D1421" s="227"/>
    </row>
    <row r="1422" spans="3:4" x14ac:dyDescent="0.2">
      <c r="C1422" s="175"/>
      <c r="D1422" s="227"/>
    </row>
    <row r="1423" spans="3:4" x14ac:dyDescent="0.2">
      <c r="C1423" s="175"/>
      <c r="D1423" s="227"/>
    </row>
    <row r="1424" spans="3:4" x14ac:dyDescent="0.2">
      <c r="C1424" s="175"/>
      <c r="D1424" s="227"/>
    </row>
    <row r="1425" spans="3:4" x14ac:dyDescent="0.2">
      <c r="C1425" s="175"/>
      <c r="D1425" s="227"/>
    </row>
    <row r="1426" spans="3:4" x14ac:dyDescent="0.2">
      <c r="C1426" s="175"/>
      <c r="D1426" s="227"/>
    </row>
    <row r="1427" spans="3:4" x14ac:dyDescent="0.2">
      <c r="C1427" s="175"/>
      <c r="D1427" s="227"/>
    </row>
    <row r="1428" spans="3:4" x14ac:dyDescent="0.2">
      <c r="C1428" s="175"/>
      <c r="D1428" s="227"/>
    </row>
    <row r="1429" spans="3:4" x14ac:dyDescent="0.2">
      <c r="C1429" s="175"/>
      <c r="D1429" s="227"/>
    </row>
    <row r="1430" spans="3:4" x14ac:dyDescent="0.2">
      <c r="C1430" s="175"/>
      <c r="D1430" s="227"/>
    </row>
    <row r="1431" spans="3:4" x14ac:dyDescent="0.2">
      <c r="C1431" s="175"/>
      <c r="D1431" s="227"/>
    </row>
    <row r="1432" spans="3:4" x14ac:dyDescent="0.2">
      <c r="C1432" s="175"/>
      <c r="D1432" s="227"/>
    </row>
    <row r="1433" spans="3:4" x14ac:dyDescent="0.2">
      <c r="C1433" s="175"/>
      <c r="D1433" s="227"/>
    </row>
    <row r="1434" spans="3:4" x14ac:dyDescent="0.2">
      <c r="C1434" s="175"/>
      <c r="D1434" s="227"/>
    </row>
    <row r="1435" spans="3:4" x14ac:dyDescent="0.2">
      <c r="C1435" s="175"/>
      <c r="D1435" s="227"/>
    </row>
    <row r="1436" spans="3:4" x14ac:dyDescent="0.2">
      <c r="C1436" s="175"/>
      <c r="D1436" s="227"/>
    </row>
    <row r="1437" spans="3:4" x14ac:dyDescent="0.2">
      <c r="C1437" s="175"/>
      <c r="D1437" s="227"/>
    </row>
    <row r="1438" spans="3:4" x14ac:dyDescent="0.2">
      <c r="C1438" s="175"/>
      <c r="D1438" s="227"/>
    </row>
    <row r="1439" spans="3:4" x14ac:dyDescent="0.2">
      <c r="C1439" s="175"/>
      <c r="D1439" s="227"/>
    </row>
    <row r="1440" spans="3:4" x14ac:dyDescent="0.2">
      <c r="C1440" s="175"/>
      <c r="D1440" s="227"/>
    </row>
    <row r="1441" spans="3:4" x14ac:dyDescent="0.2">
      <c r="C1441" s="175"/>
      <c r="D1441" s="227"/>
    </row>
    <row r="1442" spans="3:4" x14ac:dyDescent="0.2">
      <c r="C1442" s="175"/>
      <c r="D1442" s="227"/>
    </row>
    <row r="1443" spans="3:4" x14ac:dyDescent="0.2">
      <c r="C1443" s="175"/>
      <c r="D1443" s="227"/>
    </row>
    <row r="1444" spans="3:4" x14ac:dyDescent="0.2">
      <c r="C1444" s="175"/>
      <c r="D1444" s="227"/>
    </row>
    <row r="1445" spans="3:4" x14ac:dyDescent="0.2">
      <c r="C1445" s="175"/>
      <c r="D1445" s="227"/>
    </row>
    <row r="1446" spans="3:4" x14ac:dyDescent="0.2">
      <c r="C1446" s="175"/>
      <c r="D1446" s="227"/>
    </row>
    <row r="1447" spans="3:4" x14ac:dyDescent="0.2">
      <c r="C1447" s="175"/>
      <c r="D1447" s="227"/>
    </row>
    <row r="1448" spans="3:4" x14ac:dyDescent="0.2">
      <c r="C1448" s="175"/>
      <c r="D1448" s="227"/>
    </row>
    <row r="1449" spans="3:4" x14ac:dyDescent="0.2">
      <c r="C1449" s="175"/>
      <c r="D1449" s="227"/>
    </row>
    <row r="1450" spans="3:4" x14ac:dyDescent="0.2">
      <c r="C1450" s="175"/>
      <c r="D1450" s="227"/>
    </row>
    <row r="1451" spans="3:4" x14ac:dyDescent="0.2">
      <c r="C1451" s="175"/>
      <c r="D1451" s="227"/>
    </row>
    <row r="1452" spans="3:4" x14ac:dyDescent="0.2">
      <c r="C1452" s="175"/>
      <c r="D1452" s="227"/>
    </row>
    <row r="1453" spans="3:4" x14ac:dyDescent="0.2">
      <c r="C1453" s="175"/>
      <c r="D1453" s="227"/>
    </row>
    <row r="1454" spans="3:4" x14ac:dyDescent="0.2">
      <c r="C1454" s="175"/>
      <c r="D1454" s="227"/>
    </row>
    <row r="1455" spans="3:4" x14ac:dyDescent="0.2">
      <c r="C1455" s="175"/>
      <c r="D1455" s="227"/>
    </row>
    <row r="1456" spans="3:4" x14ac:dyDescent="0.2">
      <c r="C1456" s="175"/>
      <c r="D1456" s="227"/>
    </row>
    <row r="1457" spans="3:4" x14ac:dyDescent="0.2">
      <c r="C1457" s="175"/>
      <c r="D1457" s="227"/>
    </row>
    <row r="1458" spans="3:4" x14ac:dyDescent="0.2">
      <c r="C1458" s="175"/>
      <c r="D1458" s="227"/>
    </row>
    <row r="1459" spans="3:4" x14ac:dyDescent="0.2">
      <c r="C1459" s="175"/>
      <c r="D1459" s="227"/>
    </row>
    <row r="1460" spans="3:4" x14ac:dyDescent="0.2">
      <c r="C1460" s="175"/>
      <c r="D1460" s="227"/>
    </row>
    <row r="1461" spans="3:4" x14ac:dyDescent="0.2">
      <c r="C1461" s="175"/>
      <c r="D1461" s="227"/>
    </row>
    <row r="1462" spans="3:4" x14ac:dyDescent="0.2">
      <c r="C1462" s="175"/>
      <c r="D1462" s="227"/>
    </row>
    <row r="1463" spans="3:4" x14ac:dyDescent="0.2">
      <c r="C1463" s="175"/>
      <c r="D1463" s="227"/>
    </row>
    <row r="1464" spans="3:4" x14ac:dyDescent="0.2">
      <c r="C1464" s="175"/>
      <c r="D1464" s="227"/>
    </row>
    <row r="1465" spans="3:4" x14ac:dyDescent="0.2">
      <c r="C1465" s="175"/>
      <c r="D1465" s="227"/>
    </row>
    <row r="1466" spans="3:4" x14ac:dyDescent="0.2">
      <c r="C1466" s="175"/>
      <c r="D1466" s="227"/>
    </row>
    <row r="1467" spans="3:4" x14ac:dyDescent="0.2">
      <c r="C1467" s="175"/>
      <c r="D1467" s="227"/>
    </row>
    <row r="1468" spans="3:4" x14ac:dyDescent="0.2">
      <c r="C1468" s="175"/>
      <c r="D1468" s="227"/>
    </row>
    <row r="1469" spans="3:4" x14ac:dyDescent="0.2">
      <c r="C1469" s="175"/>
      <c r="D1469" s="227"/>
    </row>
    <row r="1470" spans="3:4" x14ac:dyDescent="0.2">
      <c r="C1470" s="175"/>
      <c r="D1470" s="227"/>
    </row>
    <row r="1471" spans="3:4" x14ac:dyDescent="0.2">
      <c r="C1471" s="175"/>
      <c r="D1471" s="227"/>
    </row>
    <row r="1472" spans="3:4" x14ac:dyDescent="0.2">
      <c r="C1472" s="175"/>
      <c r="D1472" s="227"/>
    </row>
    <row r="1473" spans="3:4" x14ac:dyDescent="0.2">
      <c r="C1473" s="175"/>
      <c r="D1473" s="227"/>
    </row>
    <row r="1474" spans="3:4" x14ac:dyDescent="0.2">
      <c r="C1474" s="175"/>
      <c r="D1474" s="227"/>
    </row>
    <row r="1475" spans="3:4" x14ac:dyDescent="0.2">
      <c r="C1475" s="175"/>
      <c r="D1475" s="227"/>
    </row>
    <row r="1476" spans="3:4" x14ac:dyDescent="0.2">
      <c r="C1476" s="175"/>
      <c r="D1476" s="227"/>
    </row>
    <row r="1477" spans="3:4" x14ac:dyDescent="0.2">
      <c r="C1477" s="175"/>
      <c r="D1477" s="227"/>
    </row>
    <row r="1478" spans="3:4" x14ac:dyDescent="0.2">
      <c r="C1478" s="175"/>
      <c r="D1478" s="227"/>
    </row>
    <row r="1479" spans="3:4" x14ac:dyDescent="0.2">
      <c r="C1479" s="175"/>
      <c r="D1479" s="227"/>
    </row>
    <row r="1480" spans="3:4" x14ac:dyDescent="0.2">
      <c r="C1480" s="175"/>
      <c r="D1480" s="227"/>
    </row>
    <row r="1481" spans="3:4" x14ac:dyDescent="0.2">
      <c r="C1481" s="175"/>
      <c r="D1481" s="227"/>
    </row>
    <row r="1482" spans="3:4" x14ac:dyDescent="0.2">
      <c r="C1482" s="175"/>
      <c r="D1482" s="227"/>
    </row>
    <row r="1483" spans="3:4" x14ac:dyDescent="0.2">
      <c r="C1483" s="175"/>
      <c r="D1483" s="227"/>
    </row>
    <row r="1484" spans="3:4" x14ac:dyDescent="0.2">
      <c r="C1484" s="175"/>
      <c r="D1484" s="227"/>
    </row>
    <row r="1485" spans="3:4" x14ac:dyDescent="0.2">
      <c r="C1485" s="175"/>
      <c r="D1485" s="227"/>
    </row>
    <row r="1486" spans="3:4" x14ac:dyDescent="0.2">
      <c r="C1486" s="175"/>
      <c r="D1486" s="227"/>
    </row>
    <row r="1487" spans="3:4" x14ac:dyDescent="0.2">
      <c r="C1487" s="175"/>
      <c r="D1487" s="227"/>
    </row>
    <row r="1488" spans="3:4" x14ac:dyDescent="0.2">
      <c r="C1488" s="175"/>
      <c r="D1488" s="227"/>
    </row>
    <row r="1489" spans="3:4" x14ac:dyDescent="0.2">
      <c r="C1489" s="175"/>
      <c r="D1489" s="227"/>
    </row>
    <row r="1490" spans="3:4" x14ac:dyDescent="0.2">
      <c r="C1490" s="175"/>
      <c r="D1490" s="227"/>
    </row>
    <row r="1491" spans="3:4" x14ac:dyDescent="0.2">
      <c r="C1491" s="175"/>
      <c r="D1491" s="227"/>
    </row>
    <row r="1492" spans="3:4" x14ac:dyDescent="0.2">
      <c r="C1492" s="175"/>
      <c r="D1492" s="227"/>
    </row>
    <row r="1493" spans="3:4" x14ac:dyDescent="0.2">
      <c r="C1493" s="175"/>
      <c r="D1493" s="227"/>
    </row>
    <row r="1494" spans="3:4" x14ac:dyDescent="0.2">
      <c r="C1494" s="175"/>
      <c r="D1494" s="227"/>
    </row>
    <row r="1495" spans="3:4" x14ac:dyDescent="0.2">
      <c r="C1495" s="175"/>
      <c r="D1495" s="227"/>
    </row>
    <row r="1496" spans="3:4" x14ac:dyDescent="0.2">
      <c r="C1496" s="175"/>
      <c r="D1496" s="227"/>
    </row>
    <row r="1497" spans="3:4" x14ac:dyDescent="0.2">
      <c r="C1497" s="175"/>
      <c r="D1497" s="227"/>
    </row>
    <row r="1498" spans="3:4" x14ac:dyDescent="0.2">
      <c r="C1498" s="175"/>
      <c r="D1498" s="227"/>
    </row>
    <row r="1499" spans="3:4" x14ac:dyDescent="0.2">
      <c r="C1499" s="175"/>
      <c r="D1499" s="227"/>
    </row>
    <row r="1500" spans="3:4" x14ac:dyDescent="0.2">
      <c r="C1500" s="175"/>
      <c r="D1500" s="227"/>
    </row>
    <row r="1501" spans="3:4" x14ac:dyDescent="0.2">
      <c r="C1501" s="175"/>
      <c r="D1501" s="227"/>
    </row>
    <row r="1502" spans="3:4" x14ac:dyDescent="0.2">
      <c r="C1502" s="175"/>
      <c r="D1502" s="227"/>
    </row>
    <row r="1503" spans="3:4" x14ac:dyDescent="0.2">
      <c r="C1503" s="175"/>
      <c r="D1503" s="227"/>
    </row>
    <row r="1504" spans="3:4" x14ac:dyDescent="0.2">
      <c r="C1504" s="175"/>
      <c r="D1504" s="227"/>
    </row>
    <row r="1505" spans="3:4" x14ac:dyDescent="0.2">
      <c r="C1505" s="175"/>
      <c r="D1505" s="227"/>
    </row>
    <row r="1506" spans="3:4" x14ac:dyDescent="0.2">
      <c r="C1506" s="175"/>
      <c r="D1506" s="227"/>
    </row>
    <row r="1507" spans="3:4" x14ac:dyDescent="0.2">
      <c r="C1507" s="175"/>
      <c r="D1507" s="227"/>
    </row>
    <row r="1508" spans="3:4" x14ac:dyDescent="0.2">
      <c r="C1508" s="175"/>
      <c r="D1508" s="227"/>
    </row>
    <row r="1509" spans="3:4" x14ac:dyDescent="0.2">
      <c r="C1509" s="175"/>
      <c r="D1509" s="227"/>
    </row>
    <row r="1510" spans="3:4" x14ac:dyDescent="0.2">
      <c r="C1510" s="175"/>
      <c r="D1510" s="227"/>
    </row>
    <row r="1511" spans="3:4" x14ac:dyDescent="0.2">
      <c r="C1511" s="175"/>
      <c r="D1511" s="227"/>
    </row>
    <row r="1512" spans="3:4" x14ac:dyDescent="0.2">
      <c r="C1512" s="175"/>
      <c r="D1512" s="227"/>
    </row>
    <row r="1513" spans="3:4" x14ac:dyDescent="0.2">
      <c r="C1513" s="175"/>
      <c r="D1513" s="227"/>
    </row>
    <row r="1514" spans="3:4" x14ac:dyDescent="0.2">
      <c r="C1514" s="175"/>
      <c r="D1514" s="227"/>
    </row>
    <row r="1515" spans="3:4" x14ac:dyDescent="0.2">
      <c r="C1515" s="175"/>
      <c r="D1515" s="227"/>
    </row>
    <row r="1516" spans="3:4" x14ac:dyDescent="0.2">
      <c r="C1516" s="175"/>
      <c r="D1516" s="227"/>
    </row>
    <row r="1517" spans="3:4" x14ac:dyDescent="0.2">
      <c r="C1517" s="175"/>
      <c r="D1517" s="227"/>
    </row>
    <row r="1518" spans="3:4" x14ac:dyDescent="0.2">
      <c r="C1518" s="175"/>
      <c r="D1518" s="227"/>
    </row>
    <row r="1519" spans="3:4" x14ac:dyDescent="0.2">
      <c r="C1519" s="175"/>
      <c r="D1519" s="227"/>
    </row>
    <row r="1520" spans="3:4" x14ac:dyDescent="0.2">
      <c r="C1520" s="175"/>
      <c r="D1520" s="227"/>
    </row>
    <row r="1521" spans="3:4" x14ac:dyDescent="0.2">
      <c r="C1521" s="175"/>
      <c r="D1521" s="227"/>
    </row>
    <row r="1522" spans="3:4" x14ac:dyDescent="0.2">
      <c r="C1522" s="175"/>
      <c r="D1522" s="227"/>
    </row>
    <row r="1523" spans="3:4" x14ac:dyDescent="0.2">
      <c r="C1523" s="175"/>
      <c r="D1523" s="227"/>
    </row>
    <row r="1524" spans="3:4" x14ac:dyDescent="0.2">
      <c r="C1524" s="175"/>
      <c r="D1524" s="227"/>
    </row>
    <row r="1525" spans="3:4" x14ac:dyDescent="0.2">
      <c r="C1525" s="175"/>
      <c r="D1525" s="227"/>
    </row>
    <row r="1526" spans="3:4" x14ac:dyDescent="0.2">
      <c r="C1526" s="175"/>
      <c r="D1526" s="227"/>
    </row>
    <row r="1527" spans="3:4" x14ac:dyDescent="0.2">
      <c r="C1527" s="175"/>
      <c r="D1527" s="227"/>
    </row>
    <row r="1528" spans="3:4" x14ac:dyDescent="0.2">
      <c r="C1528" s="175"/>
      <c r="D1528" s="227"/>
    </row>
    <row r="1529" spans="3:4" x14ac:dyDescent="0.2">
      <c r="C1529" s="175"/>
      <c r="D1529" s="227"/>
    </row>
    <row r="1530" spans="3:4" x14ac:dyDescent="0.2">
      <c r="C1530" s="175"/>
      <c r="D1530" s="227"/>
    </row>
    <row r="1531" spans="3:4" x14ac:dyDescent="0.2">
      <c r="C1531" s="175"/>
      <c r="D1531" s="227"/>
    </row>
    <row r="1532" spans="3:4" x14ac:dyDescent="0.2">
      <c r="C1532" s="175"/>
      <c r="D1532" s="227"/>
    </row>
    <row r="1533" spans="3:4" x14ac:dyDescent="0.2">
      <c r="C1533" s="175"/>
      <c r="D1533" s="227"/>
    </row>
    <row r="1534" spans="3:4" x14ac:dyDescent="0.2">
      <c r="C1534" s="175"/>
      <c r="D1534" s="227"/>
    </row>
    <row r="1535" spans="3:4" x14ac:dyDescent="0.2">
      <c r="C1535" s="175"/>
      <c r="D1535" s="227"/>
    </row>
    <row r="1536" spans="3:4" x14ac:dyDescent="0.2">
      <c r="C1536" s="175"/>
      <c r="D1536" s="227"/>
    </row>
    <row r="1537" spans="3:4" x14ac:dyDescent="0.2">
      <c r="C1537" s="175"/>
      <c r="D1537" s="227"/>
    </row>
    <row r="1538" spans="3:4" x14ac:dyDescent="0.2">
      <c r="C1538" s="175"/>
      <c r="D1538" s="227"/>
    </row>
    <row r="1539" spans="3:4" x14ac:dyDescent="0.2">
      <c r="C1539" s="175"/>
      <c r="D1539" s="227"/>
    </row>
    <row r="1540" spans="3:4" x14ac:dyDescent="0.2">
      <c r="C1540" s="175"/>
      <c r="D1540" s="227"/>
    </row>
    <row r="1541" spans="3:4" x14ac:dyDescent="0.2">
      <c r="C1541" s="175"/>
      <c r="D1541" s="227"/>
    </row>
    <row r="1542" spans="3:4" x14ac:dyDescent="0.2">
      <c r="C1542" s="175"/>
      <c r="D1542" s="227"/>
    </row>
    <row r="1543" spans="3:4" x14ac:dyDescent="0.2">
      <c r="C1543" s="175"/>
      <c r="D1543" s="227"/>
    </row>
    <row r="1544" spans="3:4" x14ac:dyDescent="0.2">
      <c r="C1544" s="175"/>
      <c r="D1544" s="227"/>
    </row>
    <row r="1545" spans="3:4" x14ac:dyDescent="0.2">
      <c r="C1545" s="175"/>
      <c r="D1545" s="227"/>
    </row>
    <row r="1546" spans="3:4" x14ac:dyDescent="0.2">
      <c r="C1546" s="175"/>
      <c r="D1546" s="227"/>
    </row>
    <row r="1547" spans="3:4" x14ac:dyDescent="0.2">
      <c r="C1547" s="175"/>
      <c r="D1547" s="227"/>
    </row>
    <row r="1548" spans="3:4" x14ac:dyDescent="0.2">
      <c r="C1548" s="175"/>
      <c r="D1548" s="227"/>
    </row>
    <row r="1549" spans="3:4" x14ac:dyDescent="0.2">
      <c r="C1549" s="175"/>
      <c r="D1549" s="227"/>
    </row>
    <row r="1550" spans="3:4" x14ac:dyDescent="0.2">
      <c r="C1550" s="175"/>
      <c r="D1550" s="227"/>
    </row>
    <row r="1551" spans="3:4" x14ac:dyDescent="0.2">
      <c r="C1551" s="175"/>
      <c r="D1551" s="227"/>
    </row>
    <row r="1552" spans="3:4" x14ac:dyDescent="0.2">
      <c r="C1552" s="175"/>
      <c r="D1552" s="227"/>
    </row>
    <row r="1553" spans="3:4" x14ac:dyDescent="0.2">
      <c r="C1553" s="175"/>
      <c r="D1553" s="227"/>
    </row>
    <row r="1554" spans="3:4" x14ac:dyDescent="0.2">
      <c r="C1554" s="175"/>
      <c r="D1554" s="227"/>
    </row>
    <row r="1555" spans="3:4" x14ac:dyDescent="0.2">
      <c r="C1555" s="175"/>
      <c r="D1555" s="227"/>
    </row>
    <row r="1556" spans="3:4" x14ac:dyDescent="0.2">
      <c r="C1556" s="175"/>
      <c r="D1556" s="227"/>
    </row>
    <row r="1557" spans="3:4" x14ac:dyDescent="0.2">
      <c r="C1557" s="175"/>
      <c r="D1557" s="227"/>
    </row>
    <row r="1558" spans="3:4" x14ac:dyDescent="0.2">
      <c r="C1558" s="175"/>
      <c r="D1558" s="227"/>
    </row>
    <row r="1559" spans="3:4" x14ac:dyDescent="0.2">
      <c r="C1559" s="175"/>
      <c r="D1559" s="227"/>
    </row>
    <row r="1560" spans="3:4" x14ac:dyDescent="0.2">
      <c r="C1560" s="175"/>
      <c r="D1560" s="227"/>
    </row>
    <row r="1561" spans="3:4" x14ac:dyDescent="0.2">
      <c r="C1561" s="175"/>
      <c r="D1561" s="227"/>
    </row>
    <row r="1562" spans="3:4" x14ac:dyDescent="0.2">
      <c r="C1562" s="175"/>
      <c r="D1562" s="227"/>
    </row>
    <row r="1563" spans="3:4" x14ac:dyDescent="0.2">
      <c r="C1563" s="175"/>
      <c r="D1563" s="227"/>
    </row>
    <row r="1564" spans="3:4" x14ac:dyDescent="0.2">
      <c r="C1564" s="175"/>
      <c r="D1564" s="227"/>
    </row>
    <row r="1565" spans="3:4" x14ac:dyDescent="0.2">
      <c r="C1565" s="175"/>
      <c r="D1565" s="227"/>
    </row>
    <row r="1566" spans="3:4" x14ac:dyDescent="0.2">
      <c r="C1566" s="175"/>
      <c r="D1566" s="227"/>
    </row>
    <row r="1567" spans="3:4" x14ac:dyDescent="0.2">
      <c r="C1567" s="175"/>
      <c r="D1567" s="227"/>
    </row>
    <row r="1568" spans="3:4" x14ac:dyDescent="0.2">
      <c r="C1568" s="175"/>
      <c r="D1568" s="227"/>
    </row>
    <row r="1569" spans="3:4" x14ac:dyDescent="0.2">
      <c r="C1569" s="175"/>
      <c r="D1569" s="227"/>
    </row>
    <row r="1570" spans="3:4" x14ac:dyDescent="0.2">
      <c r="C1570" s="175"/>
      <c r="D1570" s="227"/>
    </row>
    <row r="1571" spans="3:4" x14ac:dyDescent="0.2">
      <c r="C1571" s="175"/>
      <c r="D1571" s="227"/>
    </row>
    <row r="1572" spans="3:4" x14ac:dyDescent="0.2">
      <c r="C1572" s="175"/>
      <c r="D1572" s="227"/>
    </row>
    <row r="1573" spans="3:4" x14ac:dyDescent="0.2">
      <c r="C1573" s="175"/>
      <c r="D1573" s="227"/>
    </row>
    <row r="1574" spans="3:4" x14ac:dyDescent="0.2">
      <c r="C1574" s="175"/>
      <c r="D1574" s="227"/>
    </row>
    <row r="1575" spans="3:4" x14ac:dyDescent="0.2">
      <c r="C1575" s="175"/>
      <c r="D1575" s="227"/>
    </row>
    <row r="1576" spans="3:4" x14ac:dyDescent="0.2">
      <c r="C1576" s="175"/>
      <c r="D1576" s="227"/>
    </row>
    <row r="1577" spans="3:4" x14ac:dyDescent="0.2">
      <c r="C1577" s="175"/>
      <c r="D1577" s="227"/>
    </row>
    <row r="1578" spans="3:4" x14ac:dyDescent="0.2">
      <c r="C1578" s="175"/>
      <c r="D1578" s="227"/>
    </row>
    <row r="1579" spans="3:4" x14ac:dyDescent="0.2">
      <c r="C1579" s="175"/>
      <c r="D1579" s="227"/>
    </row>
    <row r="1580" spans="3:4" x14ac:dyDescent="0.2">
      <c r="C1580" s="175"/>
      <c r="D1580" s="227"/>
    </row>
    <row r="1581" spans="3:4" x14ac:dyDescent="0.2">
      <c r="C1581" s="175"/>
      <c r="D1581" s="227"/>
    </row>
    <row r="1582" spans="3:4" x14ac:dyDescent="0.2">
      <c r="C1582" s="175"/>
      <c r="D1582" s="227"/>
    </row>
    <row r="1583" spans="3:4" x14ac:dyDescent="0.2">
      <c r="C1583" s="175"/>
      <c r="D1583" s="227"/>
    </row>
    <row r="1584" spans="3:4" x14ac:dyDescent="0.2">
      <c r="C1584" s="175"/>
      <c r="D1584" s="227"/>
    </row>
    <row r="1585" spans="3:4" x14ac:dyDescent="0.2">
      <c r="C1585" s="175"/>
      <c r="D1585" s="227"/>
    </row>
    <row r="1586" spans="3:4" x14ac:dyDescent="0.2">
      <c r="C1586" s="175"/>
      <c r="D1586" s="227"/>
    </row>
    <row r="1587" spans="3:4" x14ac:dyDescent="0.2">
      <c r="C1587" s="175"/>
      <c r="D1587" s="227"/>
    </row>
    <row r="1588" spans="3:4" x14ac:dyDescent="0.2">
      <c r="C1588" s="175"/>
      <c r="D1588" s="227"/>
    </row>
    <row r="1589" spans="3:4" x14ac:dyDescent="0.2">
      <c r="C1589" s="175"/>
      <c r="D1589" s="227"/>
    </row>
    <row r="1590" spans="3:4" x14ac:dyDescent="0.2">
      <c r="C1590" s="175"/>
      <c r="D1590" s="227"/>
    </row>
    <row r="1591" spans="3:4" x14ac:dyDescent="0.2">
      <c r="C1591" s="175"/>
      <c r="D1591" s="227"/>
    </row>
    <row r="1592" spans="3:4" x14ac:dyDescent="0.2">
      <c r="C1592" s="175"/>
      <c r="D1592" s="227"/>
    </row>
    <row r="1593" spans="3:4" x14ac:dyDescent="0.2">
      <c r="C1593" s="175"/>
      <c r="D1593" s="227"/>
    </row>
    <row r="1594" spans="3:4" x14ac:dyDescent="0.2">
      <c r="C1594" s="175"/>
      <c r="D1594" s="227"/>
    </row>
    <row r="1595" spans="3:4" x14ac:dyDescent="0.2">
      <c r="C1595" s="175"/>
      <c r="D1595" s="227"/>
    </row>
    <row r="1596" spans="3:4" x14ac:dyDescent="0.2">
      <c r="C1596" s="175"/>
      <c r="D1596" s="227"/>
    </row>
    <row r="1597" spans="3:4" x14ac:dyDescent="0.2">
      <c r="C1597" s="175"/>
      <c r="D1597" s="227"/>
    </row>
    <row r="1598" spans="3:4" x14ac:dyDescent="0.2">
      <c r="C1598" s="175"/>
      <c r="D1598" s="227"/>
    </row>
    <row r="1599" spans="3:4" x14ac:dyDescent="0.2">
      <c r="C1599" s="175"/>
      <c r="D1599" s="227"/>
    </row>
    <row r="1600" spans="3:4" x14ac:dyDescent="0.2">
      <c r="C1600" s="175"/>
      <c r="D1600" s="227"/>
    </row>
    <row r="1601" spans="3:4" x14ac:dyDescent="0.2">
      <c r="C1601" s="175"/>
      <c r="D1601" s="227"/>
    </row>
    <row r="1602" spans="3:4" x14ac:dyDescent="0.2">
      <c r="C1602" s="175"/>
      <c r="D1602" s="227"/>
    </row>
    <row r="1603" spans="3:4" x14ac:dyDescent="0.2">
      <c r="C1603" s="175"/>
      <c r="D1603" s="227"/>
    </row>
    <row r="1604" spans="3:4" x14ac:dyDescent="0.2">
      <c r="C1604" s="175"/>
      <c r="D1604" s="227"/>
    </row>
    <row r="1605" spans="3:4" x14ac:dyDescent="0.2">
      <c r="C1605" s="175"/>
      <c r="D1605" s="227"/>
    </row>
    <row r="1606" spans="3:4" x14ac:dyDescent="0.2">
      <c r="C1606" s="175"/>
      <c r="D1606" s="227"/>
    </row>
    <row r="1607" spans="3:4" x14ac:dyDescent="0.2">
      <c r="C1607" s="175"/>
      <c r="D1607" s="227"/>
    </row>
    <row r="1608" spans="3:4" x14ac:dyDescent="0.2">
      <c r="C1608" s="175"/>
      <c r="D1608" s="227"/>
    </row>
    <row r="1609" spans="3:4" x14ac:dyDescent="0.2">
      <c r="C1609" s="175"/>
      <c r="D1609" s="227"/>
    </row>
    <row r="1610" spans="3:4" x14ac:dyDescent="0.2">
      <c r="C1610" s="175"/>
      <c r="D1610" s="227"/>
    </row>
    <row r="1611" spans="3:4" x14ac:dyDescent="0.2">
      <c r="C1611" s="175"/>
      <c r="D1611" s="227"/>
    </row>
    <row r="1612" spans="3:4" x14ac:dyDescent="0.2">
      <c r="C1612" s="175"/>
      <c r="D1612" s="227"/>
    </row>
    <row r="1613" spans="3:4" x14ac:dyDescent="0.2">
      <c r="C1613" s="175"/>
      <c r="D1613" s="227"/>
    </row>
    <row r="1614" spans="3:4" x14ac:dyDescent="0.2">
      <c r="C1614" s="175"/>
      <c r="D1614" s="227"/>
    </row>
    <row r="1615" spans="3:4" x14ac:dyDescent="0.2">
      <c r="C1615" s="175"/>
      <c r="D1615" s="227"/>
    </row>
    <row r="1616" spans="3:4" x14ac:dyDescent="0.2">
      <c r="C1616" s="175"/>
      <c r="D1616" s="227"/>
    </row>
    <row r="1617" spans="3:4" x14ac:dyDescent="0.2">
      <c r="C1617" s="175"/>
      <c r="D1617" s="227"/>
    </row>
    <row r="1618" spans="3:4" x14ac:dyDescent="0.2">
      <c r="C1618" s="175"/>
      <c r="D1618" s="227"/>
    </row>
    <row r="1619" spans="3:4" x14ac:dyDescent="0.2">
      <c r="C1619" s="175"/>
      <c r="D1619" s="227"/>
    </row>
    <row r="1620" spans="3:4" x14ac:dyDescent="0.2">
      <c r="C1620" s="175"/>
      <c r="D1620" s="227"/>
    </row>
    <row r="1621" spans="3:4" x14ac:dyDescent="0.2">
      <c r="C1621" s="175"/>
      <c r="D1621" s="227"/>
    </row>
    <row r="1622" spans="3:4" x14ac:dyDescent="0.2">
      <c r="C1622" s="175"/>
      <c r="D1622" s="227"/>
    </row>
    <row r="1623" spans="3:4" x14ac:dyDescent="0.2">
      <c r="C1623" s="175"/>
      <c r="D1623" s="227"/>
    </row>
    <row r="1624" spans="3:4" x14ac:dyDescent="0.2">
      <c r="C1624" s="175"/>
      <c r="D1624" s="227"/>
    </row>
    <row r="1625" spans="3:4" x14ac:dyDescent="0.2">
      <c r="C1625" s="175"/>
      <c r="D1625" s="227"/>
    </row>
    <row r="1626" spans="3:4" x14ac:dyDescent="0.2">
      <c r="C1626" s="175"/>
      <c r="D1626" s="227"/>
    </row>
    <row r="1627" spans="3:4" x14ac:dyDescent="0.2">
      <c r="C1627" s="175"/>
      <c r="D1627" s="227"/>
    </row>
    <row r="1628" spans="3:4" x14ac:dyDescent="0.2">
      <c r="C1628" s="175"/>
      <c r="D1628" s="227"/>
    </row>
    <row r="1629" spans="3:4" x14ac:dyDescent="0.2">
      <c r="C1629" s="175"/>
      <c r="D1629" s="227"/>
    </row>
    <row r="1630" spans="3:4" x14ac:dyDescent="0.2">
      <c r="C1630" s="175"/>
      <c r="D1630" s="227"/>
    </row>
    <row r="1631" spans="3:4" x14ac:dyDescent="0.2">
      <c r="C1631" s="175"/>
      <c r="D1631" s="227"/>
    </row>
    <row r="1632" spans="3:4" x14ac:dyDescent="0.2">
      <c r="C1632" s="175"/>
      <c r="D1632" s="227"/>
    </row>
    <row r="1633" spans="3:4" x14ac:dyDescent="0.2">
      <c r="C1633" s="175"/>
      <c r="D1633" s="227"/>
    </row>
    <row r="1634" spans="3:4" x14ac:dyDescent="0.2">
      <c r="C1634" s="175"/>
      <c r="D1634" s="227"/>
    </row>
    <row r="1635" spans="3:4" x14ac:dyDescent="0.2">
      <c r="C1635" s="175"/>
      <c r="D1635" s="227"/>
    </row>
    <row r="1636" spans="3:4" x14ac:dyDescent="0.2">
      <c r="C1636" s="175"/>
      <c r="D1636" s="227"/>
    </row>
    <row r="1637" spans="3:4" x14ac:dyDescent="0.2">
      <c r="C1637" s="175"/>
      <c r="D1637" s="227"/>
    </row>
    <row r="1638" spans="3:4" x14ac:dyDescent="0.2">
      <c r="C1638" s="175"/>
      <c r="D1638" s="227"/>
    </row>
    <row r="1639" spans="3:4" x14ac:dyDescent="0.2">
      <c r="C1639" s="175"/>
      <c r="D1639" s="227"/>
    </row>
    <row r="1640" spans="3:4" x14ac:dyDescent="0.2">
      <c r="C1640" s="175"/>
      <c r="D1640" s="227"/>
    </row>
    <row r="1641" spans="3:4" x14ac:dyDescent="0.2">
      <c r="C1641" s="175"/>
      <c r="D1641" s="227"/>
    </row>
    <row r="1642" spans="3:4" x14ac:dyDescent="0.2">
      <c r="C1642" s="175"/>
      <c r="D1642" s="227"/>
    </row>
    <row r="1643" spans="3:4" x14ac:dyDescent="0.2">
      <c r="C1643" s="175"/>
      <c r="D1643" s="227"/>
    </row>
    <row r="1644" spans="3:4" x14ac:dyDescent="0.2">
      <c r="C1644" s="175"/>
      <c r="D1644" s="227"/>
    </row>
    <row r="1645" spans="3:4" x14ac:dyDescent="0.2">
      <c r="C1645" s="175"/>
      <c r="D1645" s="227"/>
    </row>
    <row r="1646" spans="3:4" x14ac:dyDescent="0.2">
      <c r="C1646" s="175"/>
      <c r="D1646" s="227"/>
    </row>
    <row r="1647" spans="3:4" x14ac:dyDescent="0.2">
      <c r="C1647" s="175"/>
      <c r="D1647" s="227"/>
    </row>
    <row r="1648" spans="3:4" x14ac:dyDescent="0.2">
      <c r="C1648" s="175"/>
      <c r="D1648" s="227"/>
    </row>
    <row r="1649" spans="3:4" x14ac:dyDescent="0.2">
      <c r="C1649" s="175"/>
      <c r="D1649" s="227"/>
    </row>
    <row r="1650" spans="3:4" x14ac:dyDescent="0.2">
      <c r="C1650" s="175"/>
      <c r="D1650" s="227"/>
    </row>
    <row r="1651" spans="3:4" x14ac:dyDescent="0.2">
      <c r="C1651" s="175"/>
      <c r="D1651" s="227"/>
    </row>
    <row r="1652" spans="3:4" x14ac:dyDescent="0.2">
      <c r="C1652" s="175"/>
      <c r="D1652" s="227"/>
    </row>
    <row r="1653" spans="3:4" x14ac:dyDescent="0.2">
      <c r="C1653" s="175"/>
      <c r="D1653" s="227"/>
    </row>
    <row r="1654" spans="3:4" x14ac:dyDescent="0.2">
      <c r="C1654" s="175"/>
      <c r="D1654" s="227"/>
    </row>
    <row r="1655" spans="3:4" x14ac:dyDescent="0.2">
      <c r="C1655" s="175"/>
      <c r="D1655" s="227"/>
    </row>
    <row r="1656" spans="3:4" x14ac:dyDescent="0.2">
      <c r="C1656" s="175"/>
      <c r="D1656" s="227"/>
    </row>
    <row r="1657" spans="3:4" x14ac:dyDescent="0.2">
      <c r="C1657" s="175"/>
      <c r="D1657" s="227"/>
    </row>
    <row r="1658" spans="3:4" x14ac:dyDescent="0.2">
      <c r="C1658" s="175"/>
      <c r="D1658" s="227"/>
    </row>
    <row r="1659" spans="3:4" x14ac:dyDescent="0.2">
      <c r="C1659" s="175"/>
      <c r="D1659" s="227"/>
    </row>
    <row r="1660" spans="3:4" x14ac:dyDescent="0.2">
      <c r="C1660" s="175"/>
      <c r="D1660" s="227"/>
    </row>
    <row r="1661" spans="3:4" x14ac:dyDescent="0.2">
      <c r="C1661" s="175"/>
      <c r="D1661" s="227"/>
    </row>
    <row r="1662" spans="3:4" x14ac:dyDescent="0.2">
      <c r="C1662" s="175"/>
      <c r="D1662" s="227"/>
    </row>
    <row r="1663" spans="3:4" x14ac:dyDescent="0.2">
      <c r="C1663" s="175"/>
      <c r="D1663" s="227"/>
    </row>
    <row r="1664" spans="3:4" x14ac:dyDescent="0.2">
      <c r="C1664" s="175"/>
      <c r="D1664" s="227"/>
    </row>
    <row r="1665" spans="3:4" x14ac:dyDescent="0.2">
      <c r="C1665" s="175"/>
      <c r="D1665" s="227"/>
    </row>
    <row r="1666" spans="3:4" x14ac:dyDescent="0.2">
      <c r="C1666" s="175"/>
      <c r="D1666" s="227"/>
    </row>
    <row r="1667" spans="3:4" x14ac:dyDescent="0.2">
      <c r="C1667" s="175"/>
      <c r="D1667" s="227"/>
    </row>
    <row r="1668" spans="3:4" x14ac:dyDescent="0.2">
      <c r="C1668" s="175"/>
      <c r="D1668" s="227"/>
    </row>
    <row r="1669" spans="3:4" x14ac:dyDescent="0.2">
      <c r="C1669" s="175"/>
      <c r="D1669" s="227"/>
    </row>
    <row r="1670" spans="3:4" x14ac:dyDescent="0.2">
      <c r="C1670" s="175"/>
      <c r="D1670" s="227"/>
    </row>
    <row r="1671" spans="3:4" x14ac:dyDescent="0.2">
      <c r="C1671" s="175"/>
      <c r="D1671" s="227"/>
    </row>
    <row r="1672" spans="3:4" x14ac:dyDescent="0.2">
      <c r="C1672" s="175"/>
      <c r="D1672" s="227"/>
    </row>
    <row r="1673" spans="3:4" x14ac:dyDescent="0.2">
      <c r="C1673" s="175"/>
      <c r="D1673" s="227"/>
    </row>
    <row r="1674" spans="3:4" x14ac:dyDescent="0.2">
      <c r="C1674" s="175"/>
      <c r="D1674" s="227"/>
    </row>
    <row r="1675" spans="3:4" x14ac:dyDescent="0.2">
      <c r="C1675" s="175"/>
      <c r="D1675" s="227"/>
    </row>
    <row r="1676" spans="3:4" x14ac:dyDescent="0.2">
      <c r="C1676" s="175"/>
      <c r="D1676" s="227"/>
    </row>
    <row r="1677" spans="3:4" x14ac:dyDescent="0.2">
      <c r="C1677" s="175"/>
      <c r="D1677" s="227"/>
    </row>
    <row r="1678" spans="3:4" x14ac:dyDescent="0.2">
      <c r="C1678" s="175"/>
      <c r="D1678" s="227"/>
    </row>
    <row r="1679" spans="3:4" x14ac:dyDescent="0.2">
      <c r="C1679" s="175"/>
      <c r="D1679" s="227"/>
    </row>
    <row r="1680" spans="3:4" x14ac:dyDescent="0.2">
      <c r="C1680" s="175"/>
      <c r="D1680" s="227"/>
    </row>
    <row r="1681" spans="3:4" x14ac:dyDescent="0.2">
      <c r="C1681" s="175"/>
      <c r="D1681" s="227"/>
    </row>
    <row r="1682" spans="3:4" x14ac:dyDescent="0.2">
      <c r="C1682" s="175"/>
      <c r="D1682" s="227"/>
    </row>
    <row r="1683" spans="3:4" x14ac:dyDescent="0.2">
      <c r="C1683" s="175"/>
      <c r="D1683" s="227"/>
    </row>
    <row r="1684" spans="3:4" x14ac:dyDescent="0.2">
      <c r="C1684" s="175"/>
      <c r="D1684" s="227"/>
    </row>
    <row r="1685" spans="3:4" x14ac:dyDescent="0.2">
      <c r="C1685" s="175"/>
      <c r="D1685" s="227"/>
    </row>
    <row r="1686" spans="3:4" x14ac:dyDescent="0.2">
      <c r="C1686" s="175"/>
      <c r="D1686" s="227"/>
    </row>
    <row r="1687" spans="3:4" x14ac:dyDescent="0.2">
      <c r="C1687" s="175"/>
      <c r="D1687" s="227"/>
    </row>
    <row r="1688" spans="3:4" x14ac:dyDescent="0.2">
      <c r="C1688" s="175"/>
      <c r="D1688" s="227"/>
    </row>
    <row r="1689" spans="3:4" x14ac:dyDescent="0.2">
      <c r="C1689" s="175"/>
      <c r="D1689" s="227"/>
    </row>
    <row r="1690" spans="3:4" x14ac:dyDescent="0.2">
      <c r="C1690" s="175"/>
      <c r="D1690" s="227"/>
    </row>
    <row r="1691" spans="3:4" x14ac:dyDescent="0.2">
      <c r="C1691" s="175"/>
      <c r="D1691" s="227"/>
    </row>
    <row r="1692" spans="3:4" x14ac:dyDescent="0.2">
      <c r="C1692" s="175"/>
      <c r="D1692" s="227"/>
    </row>
    <row r="1693" spans="3:4" x14ac:dyDescent="0.2">
      <c r="C1693" s="175"/>
      <c r="D1693" s="227"/>
    </row>
    <row r="1694" spans="3:4" x14ac:dyDescent="0.2">
      <c r="C1694" s="175"/>
      <c r="D1694" s="227"/>
    </row>
    <row r="1695" spans="3:4" x14ac:dyDescent="0.2">
      <c r="C1695" s="175"/>
      <c r="D1695" s="227"/>
    </row>
    <row r="1696" spans="3:4" x14ac:dyDescent="0.2">
      <c r="C1696" s="175"/>
      <c r="D1696" s="227"/>
    </row>
    <row r="1697" spans="3:4" x14ac:dyDescent="0.2">
      <c r="C1697" s="175"/>
      <c r="D1697" s="227"/>
    </row>
    <row r="1698" spans="3:4" x14ac:dyDescent="0.2">
      <c r="C1698" s="175"/>
      <c r="D1698" s="227"/>
    </row>
    <row r="1699" spans="3:4" x14ac:dyDescent="0.2">
      <c r="C1699" s="175"/>
      <c r="D1699" s="227"/>
    </row>
    <row r="1700" spans="3:4" x14ac:dyDescent="0.2">
      <c r="C1700" s="175"/>
      <c r="D1700" s="227"/>
    </row>
    <row r="1701" spans="3:4" x14ac:dyDescent="0.2">
      <c r="C1701" s="175"/>
      <c r="D1701" s="227"/>
    </row>
    <row r="1702" spans="3:4" x14ac:dyDescent="0.2">
      <c r="C1702" s="175"/>
      <c r="D1702" s="227"/>
    </row>
    <row r="1703" spans="3:4" x14ac:dyDescent="0.2">
      <c r="C1703" s="175"/>
      <c r="D1703" s="227"/>
    </row>
    <row r="1704" spans="3:4" x14ac:dyDescent="0.2">
      <c r="C1704" s="175"/>
      <c r="D1704" s="227"/>
    </row>
    <row r="1705" spans="3:4" x14ac:dyDescent="0.2">
      <c r="C1705" s="175"/>
      <c r="D1705" s="227"/>
    </row>
    <row r="1706" spans="3:4" x14ac:dyDescent="0.2">
      <c r="C1706" s="175"/>
      <c r="D1706" s="227"/>
    </row>
    <row r="1707" spans="3:4" x14ac:dyDescent="0.2">
      <c r="C1707" s="175"/>
      <c r="D1707" s="227"/>
    </row>
    <row r="1708" spans="3:4" x14ac:dyDescent="0.2">
      <c r="C1708" s="175"/>
      <c r="D1708" s="227"/>
    </row>
    <row r="1709" spans="3:4" x14ac:dyDescent="0.2">
      <c r="C1709" s="175"/>
      <c r="D1709" s="227"/>
    </row>
    <row r="1710" spans="3:4" x14ac:dyDescent="0.2">
      <c r="C1710" s="175"/>
      <c r="D1710" s="227"/>
    </row>
    <row r="1711" spans="3:4" x14ac:dyDescent="0.2">
      <c r="C1711" s="175"/>
      <c r="D1711" s="227"/>
    </row>
    <row r="1712" spans="3:4" x14ac:dyDescent="0.2">
      <c r="C1712" s="175"/>
      <c r="D1712" s="227"/>
    </row>
    <row r="1713" spans="3:4" x14ac:dyDescent="0.2">
      <c r="C1713" s="175"/>
      <c r="D1713" s="227"/>
    </row>
    <row r="1714" spans="3:4" x14ac:dyDescent="0.2">
      <c r="C1714" s="175"/>
      <c r="D1714" s="227"/>
    </row>
    <row r="1715" spans="3:4" x14ac:dyDescent="0.2">
      <c r="C1715" s="175"/>
      <c r="D1715" s="227"/>
    </row>
    <row r="1716" spans="3:4" x14ac:dyDescent="0.2">
      <c r="C1716" s="175"/>
      <c r="D1716" s="227"/>
    </row>
    <row r="1717" spans="3:4" x14ac:dyDescent="0.2">
      <c r="C1717" s="175"/>
      <c r="D1717" s="227"/>
    </row>
    <row r="1718" spans="3:4" x14ac:dyDescent="0.2">
      <c r="C1718" s="175"/>
      <c r="D1718" s="227"/>
    </row>
    <row r="1719" spans="3:4" x14ac:dyDescent="0.2">
      <c r="C1719" s="175"/>
      <c r="D1719" s="227"/>
    </row>
    <row r="1720" spans="3:4" x14ac:dyDescent="0.2">
      <c r="C1720" s="175"/>
      <c r="D1720" s="227"/>
    </row>
    <row r="1721" spans="3:4" x14ac:dyDescent="0.2">
      <c r="C1721" s="175"/>
      <c r="D1721" s="227"/>
    </row>
    <row r="1722" spans="3:4" x14ac:dyDescent="0.2">
      <c r="C1722" s="175"/>
      <c r="D1722" s="227"/>
    </row>
    <row r="1723" spans="3:4" x14ac:dyDescent="0.2">
      <c r="C1723" s="175"/>
      <c r="D1723" s="227"/>
    </row>
    <row r="1724" spans="3:4" x14ac:dyDescent="0.2">
      <c r="C1724" s="175"/>
      <c r="D1724" s="227"/>
    </row>
    <row r="1725" spans="3:4" x14ac:dyDescent="0.2">
      <c r="C1725" s="175"/>
      <c r="D1725" s="227"/>
    </row>
    <row r="1726" spans="3:4" x14ac:dyDescent="0.2">
      <c r="C1726" s="175"/>
      <c r="D1726" s="227"/>
    </row>
    <row r="1727" spans="3:4" x14ac:dyDescent="0.2">
      <c r="C1727" s="175"/>
      <c r="D1727" s="227"/>
    </row>
    <row r="1728" spans="3:4" x14ac:dyDescent="0.2">
      <c r="C1728" s="175"/>
      <c r="D1728" s="227"/>
    </row>
    <row r="1729" spans="3:4" x14ac:dyDescent="0.2">
      <c r="C1729" s="175"/>
      <c r="D1729" s="227"/>
    </row>
    <row r="1730" spans="3:4" x14ac:dyDescent="0.2">
      <c r="C1730" s="175"/>
      <c r="D1730" s="227"/>
    </row>
    <row r="1731" spans="3:4" x14ac:dyDescent="0.2">
      <c r="C1731" s="175"/>
      <c r="D1731" s="227"/>
    </row>
    <row r="1732" spans="3:4" x14ac:dyDescent="0.2">
      <c r="C1732" s="175"/>
      <c r="D1732" s="227"/>
    </row>
    <row r="1733" spans="3:4" x14ac:dyDescent="0.2">
      <c r="C1733" s="175"/>
      <c r="D1733" s="227"/>
    </row>
    <row r="1734" spans="3:4" x14ac:dyDescent="0.2">
      <c r="C1734" s="175"/>
      <c r="D1734" s="227"/>
    </row>
    <row r="1735" spans="3:4" x14ac:dyDescent="0.2">
      <c r="C1735" s="175"/>
      <c r="D1735" s="227"/>
    </row>
    <row r="1736" spans="3:4" x14ac:dyDescent="0.2">
      <c r="C1736" s="175"/>
      <c r="D1736" s="227"/>
    </row>
    <row r="1737" spans="3:4" x14ac:dyDescent="0.2">
      <c r="C1737" s="175"/>
      <c r="D1737" s="227"/>
    </row>
    <row r="1738" spans="3:4" x14ac:dyDescent="0.2">
      <c r="C1738" s="175"/>
      <c r="D1738" s="227"/>
    </row>
    <row r="1739" spans="3:4" x14ac:dyDescent="0.2">
      <c r="C1739" s="175"/>
      <c r="D1739" s="227"/>
    </row>
    <row r="1740" spans="3:4" x14ac:dyDescent="0.2">
      <c r="C1740" s="175"/>
      <c r="D1740" s="227"/>
    </row>
    <row r="1741" spans="3:4" x14ac:dyDescent="0.2">
      <c r="C1741" s="175"/>
      <c r="D1741" s="227"/>
    </row>
    <row r="1742" spans="3:4" x14ac:dyDescent="0.2">
      <c r="C1742" s="175"/>
      <c r="D1742" s="227"/>
    </row>
    <row r="1743" spans="3:4" x14ac:dyDescent="0.2">
      <c r="C1743" s="175"/>
      <c r="D1743" s="227"/>
    </row>
    <row r="1744" spans="3:4" x14ac:dyDescent="0.2">
      <c r="C1744" s="175"/>
      <c r="D1744" s="227"/>
    </row>
    <row r="1745" spans="3:4" x14ac:dyDescent="0.2">
      <c r="C1745" s="175"/>
      <c r="D1745" s="227"/>
    </row>
    <row r="1746" spans="3:4" x14ac:dyDescent="0.2">
      <c r="C1746" s="175"/>
      <c r="D1746" s="227"/>
    </row>
    <row r="1747" spans="3:4" x14ac:dyDescent="0.2">
      <c r="C1747" s="175"/>
      <c r="D1747" s="227"/>
    </row>
    <row r="1748" spans="3:4" x14ac:dyDescent="0.2">
      <c r="C1748" s="175"/>
      <c r="D1748" s="227"/>
    </row>
    <row r="1749" spans="3:4" x14ac:dyDescent="0.2">
      <c r="C1749" s="175"/>
      <c r="D1749" s="227"/>
    </row>
    <row r="1750" spans="3:4" x14ac:dyDescent="0.2">
      <c r="C1750" s="175"/>
      <c r="D1750" s="227"/>
    </row>
    <row r="1751" spans="3:4" x14ac:dyDescent="0.2">
      <c r="C1751" s="175"/>
      <c r="D1751" s="227"/>
    </row>
    <row r="1752" spans="3:4" x14ac:dyDescent="0.2">
      <c r="C1752" s="175"/>
      <c r="D1752" s="227"/>
    </row>
    <row r="1753" spans="3:4" x14ac:dyDescent="0.2">
      <c r="C1753" s="175"/>
      <c r="D1753" s="227"/>
    </row>
    <row r="1754" spans="3:4" x14ac:dyDescent="0.2">
      <c r="C1754" s="175"/>
      <c r="D1754" s="227"/>
    </row>
    <row r="1755" spans="3:4" x14ac:dyDescent="0.2">
      <c r="C1755" s="175"/>
      <c r="D1755" s="227"/>
    </row>
    <row r="1756" spans="3:4" x14ac:dyDescent="0.2">
      <c r="C1756" s="175"/>
      <c r="D1756" s="227"/>
    </row>
    <row r="1757" spans="3:4" x14ac:dyDescent="0.2">
      <c r="C1757" s="175"/>
      <c r="D1757" s="227"/>
    </row>
    <row r="1758" spans="3:4" x14ac:dyDescent="0.2">
      <c r="C1758" s="175"/>
      <c r="D1758" s="227"/>
    </row>
    <row r="1759" spans="3:4" x14ac:dyDescent="0.2">
      <c r="C1759" s="175"/>
      <c r="D1759" s="227"/>
    </row>
    <row r="1760" spans="3:4" x14ac:dyDescent="0.2">
      <c r="C1760" s="175"/>
      <c r="D1760" s="227"/>
    </row>
    <row r="1761" spans="3:4" x14ac:dyDescent="0.2">
      <c r="C1761" s="175"/>
      <c r="D1761" s="227"/>
    </row>
    <row r="1762" spans="3:4" x14ac:dyDescent="0.2">
      <c r="C1762" s="175"/>
      <c r="D1762" s="227"/>
    </row>
    <row r="1763" spans="3:4" x14ac:dyDescent="0.2">
      <c r="C1763" s="175"/>
      <c r="D1763" s="227"/>
    </row>
    <row r="1764" spans="3:4" x14ac:dyDescent="0.2">
      <c r="C1764" s="175"/>
      <c r="D1764" s="227"/>
    </row>
    <row r="1765" spans="3:4" x14ac:dyDescent="0.2">
      <c r="C1765" s="175"/>
      <c r="D1765" s="227"/>
    </row>
    <row r="1766" spans="3:4" x14ac:dyDescent="0.2">
      <c r="C1766" s="175"/>
      <c r="D1766" s="227"/>
    </row>
    <row r="1767" spans="3:4" x14ac:dyDescent="0.2">
      <c r="C1767" s="175"/>
      <c r="D1767" s="227"/>
    </row>
    <row r="1768" spans="3:4" x14ac:dyDescent="0.2">
      <c r="C1768" s="175"/>
      <c r="D1768" s="227"/>
    </row>
    <row r="1769" spans="3:4" x14ac:dyDescent="0.2">
      <c r="C1769" s="175"/>
      <c r="D1769" s="227"/>
    </row>
    <row r="1770" spans="3:4" x14ac:dyDescent="0.2">
      <c r="C1770" s="175"/>
      <c r="D1770" s="227"/>
    </row>
    <row r="1771" spans="3:4" x14ac:dyDescent="0.2">
      <c r="C1771" s="175"/>
      <c r="D1771" s="227"/>
    </row>
    <row r="1772" spans="3:4" x14ac:dyDescent="0.2">
      <c r="C1772" s="175"/>
      <c r="D1772" s="227"/>
    </row>
    <row r="1773" spans="3:4" x14ac:dyDescent="0.2">
      <c r="C1773" s="175"/>
      <c r="D1773" s="227"/>
    </row>
    <row r="1774" spans="3:4" x14ac:dyDescent="0.2">
      <c r="C1774" s="175"/>
      <c r="D1774" s="227"/>
    </row>
    <row r="1775" spans="3:4" x14ac:dyDescent="0.2">
      <c r="C1775" s="175"/>
      <c r="D1775" s="227"/>
    </row>
    <row r="1776" spans="3:4" x14ac:dyDescent="0.2">
      <c r="C1776" s="175"/>
      <c r="D1776" s="227"/>
    </row>
    <row r="1777" spans="3:4" x14ac:dyDescent="0.2">
      <c r="C1777" s="175"/>
      <c r="D1777" s="227"/>
    </row>
    <row r="1778" spans="3:4" x14ac:dyDescent="0.2">
      <c r="C1778" s="175"/>
      <c r="D1778" s="227"/>
    </row>
    <row r="1779" spans="3:4" x14ac:dyDescent="0.2">
      <c r="C1779" s="175"/>
      <c r="D1779" s="227"/>
    </row>
    <row r="1780" spans="3:4" x14ac:dyDescent="0.2">
      <c r="C1780" s="175"/>
      <c r="D1780" s="227"/>
    </row>
    <row r="1781" spans="3:4" x14ac:dyDescent="0.2">
      <c r="C1781" s="175"/>
      <c r="D1781" s="227"/>
    </row>
    <row r="1782" spans="3:4" x14ac:dyDescent="0.2">
      <c r="C1782" s="175"/>
      <c r="D1782" s="227"/>
    </row>
    <row r="1783" spans="3:4" x14ac:dyDescent="0.2">
      <c r="C1783" s="175"/>
      <c r="D1783" s="227"/>
    </row>
    <row r="1784" spans="3:4" x14ac:dyDescent="0.2">
      <c r="C1784" s="175"/>
      <c r="D1784" s="227"/>
    </row>
    <row r="1785" spans="3:4" x14ac:dyDescent="0.2">
      <c r="C1785" s="175"/>
      <c r="D1785" s="227"/>
    </row>
    <row r="1786" spans="3:4" x14ac:dyDescent="0.2">
      <c r="C1786" s="175"/>
      <c r="D1786" s="227"/>
    </row>
    <row r="1787" spans="3:4" x14ac:dyDescent="0.2">
      <c r="C1787" s="175"/>
      <c r="D1787" s="227"/>
    </row>
    <row r="1788" spans="3:4" x14ac:dyDescent="0.2">
      <c r="C1788" s="175"/>
      <c r="D1788" s="227"/>
    </row>
    <row r="1789" spans="3:4" x14ac:dyDescent="0.2">
      <c r="C1789" s="175"/>
      <c r="D1789" s="227"/>
    </row>
    <row r="1790" spans="3:4" x14ac:dyDescent="0.2">
      <c r="C1790" s="175"/>
      <c r="D1790" s="227"/>
    </row>
    <row r="1791" spans="3:4" x14ac:dyDescent="0.2">
      <c r="C1791" s="175"/>
      <c r="D1791" s="227"/>
    </row>
    <row r="1792" spans="3:4" x14ac:dyDescent="0.2">
      <c r="C1792" s="175"/>
      <c r="D1792" s="227"/>
    </row>
    <row r="1793" spans="3:4" x14ac:dyDescent="0.2">
      <c r="C1793" s="175"/>
      <c r="D1793" s="227"/>
    </row>
    <row r="1794" spans="3:4" x14ac:dyDescent="0.2">
      <c r="C1794" s="175"/>
      <c r="D1794" s="227"/>
    </row>
    <row r="1795" spans="3:4" x14ac:dyDescent="0.2">
      <c r="C1795" s="175"/>
      <c r="D1795" s="227"/>
    </row>
    <row r="1796" spans="3:4" x14ac:dyDescent="0.2">
      <c r="C1796" s="175"/>
      <c r="D1796" s="227"/>
    </row>
    <row r="1797" spans="3:4" x14ac:dyDescent="0.2">
      <c r="C1797" s="175"/>
      <c r="D1797" s="227"/>
    </row>
    <row r="1798" spans="3:4" x14ac:dyDescent="0.2">
      <c r="C1798" s="175"/>
      <c r="D1798" s="227"/>
    </row>
    <row r="1799" spans="3:4" x14ac:dyDescent="0.2">
      <c r="C1799" s="175"/>
      <c r="D1799" s="227"/>
    </row>
    <row r="1800" spans="3:4" x14ac:dyDescent="0.2">
      <c r="C1800" s="175"/>
      <c r="D1800" s="227"/>
    </row>
    <row r="1801" spans="3:4" x14ac:dyDescent="0.2">
      <c r="C1801" s="175"/>
      <c r="D1801" s="227"/>
    </row>
    <row r="1802" spans="3:4" x14ac:dyDescent="0.2">
      <c r="C1802" s="175"/>
      <c r="D1802" s="227"/>
    </row>
    <row r="1803" spans="3:4" x14ac:dyDescent="0.2">
      <c r="C1803" s="175"/>
      <c r="D1803" s="227"/>
    </row>
    <row r="1804" spans="3:4" x14ac:dyDescent="0.2">
      <c r="C1804" s="175"/>
      <c r="D1804" s="227"/>
    </row>
    <row r="1805" spans="3:4" x14ac:dyDescent="0.2">
      <c r="C1805" s="175"/>
      <c r="D1805" s="227"/>
    </row>
    <row r="1806" spans="3:4" x14ac:dyDescent="0.2">
      <c r="C1806" s="175"/>
      <c r="D1806" s="227"/>
    </row>
    <row r="1807" spans="3:4" x14ac:dyDescent="0.2">
      <c r="C1807" s="175"/>
      <c r="D1807" s="227"/>
    </row>
    <row r="1808" spans="3:4" x14ac:dyDescent="0.2">
      <c r="C1808" s="175"/>
      <c r="D1808" s="227"/>
    </row>
    <row r="1809" spans="3:4" x14ac:dyDescent="0.2">
      <c r="C1809" s="175"/>
      <c r="D1809" s="227"/>
    </row>
    <row r="1810" spans="3:4" x14ac:dyDescent="0.2">
      <c r="C1810" s="175"/>
      <c r="D1810" s="227"/>
    </row>
    <row r="1811" spans="3:4" x14ac:dyDescent="0.2">
      <c r="C1811" s="175"/>
      <c r="D1811" s="227"/>
    </row>
    <row r="1812" spans="3:4" x14ac:dyDescent="0.2">
      <c r="C1812" s="175"/>
      <c r="D1812" s="227"/>
    </row>
    <row r="1813" spans="3:4" x14ac:dyDescent="0.2">
      <c r="C1813" s="175"/>
      <c r="D1813" s="227"/>
    </row>
    <row r="1814" spans="3:4" x14ac:dyDescent="0.2">
      <c r="C1814" s="175"/>
      <c r="D1814" s="227"/>
    </row>
    <row r="1815" spans="3:4" x14ac:dyDescent="0.2">
      <c r="C1815" s="175"/>
      <c r="D1815" s="227"/>
    </row>
    <row r="1816" spans="3:4" x14ac:dyDescent="0.2">
      <c r="C1816" s="175"/>
      <c r="D1816" s="227"/>
    </row>
    <row r="1817" spans="3:4" x14ac:dyDescent="0.2">
      <c r="C1817" s="175"/>
      <c r="D1817" s="227"/>
    </row>
    <row r="1818" spans="3:4" x14ac:dyDescent="0.2">
      <c r="C1818" s="175"/>
      <c r="D1818" s="227"/>
    </row>
    <row r="1819" spans="3:4" x14ac:dyDescent="0.2">
      <c r="C1819" s="175"/>
      <c r="D1819" s="227"/>
    </row>
    <row r="1820" spans="3:4" x14ac:dyDescent="0.2">
      <c r="C1820" s="175"/>
      <c r="D1820" s="227"/>
    </row>
    <row r="1821" spans="3:4" x14ac:dyDescent="0.2">
      <c r="C1821" s="175"/>
      <c r="D1821" s="227"/>
    </row>
    <row r="1822" spans="3:4" x14ac:dyDescent="0.2">
      <c r="C1822" s="175"/>
      <c r="D1822" s="227"/>
    </row>
    <row r="1823" spans="3:4" x14ac:dyDescent="0.2">
      <c r="C1823" s="175"/>
      <c r="D1823" s="227"/>
    </row>
    <row r="1824" spans="3:4" x14ac:dyDescent="0.2">
      <c r="C1824" s="175"/>
      <c r="D1824" s="227"/>
    </row>
    <row r="1825" spans="3:4" x14ac:dyDescent="0.2">
      <c r="C1825" s="175"/>
      <c r="D1825" s="227"/>
    </row>
    <row r="1826" spans="3:4" x14ac:dyDescent="0.2">
      <c r="C1826" s="175"/>
      <c r="D1826" s="227"/>
    </row>
    <row r="1827" spans="3:4" x14ac:dyDescent="0.2">
      <c r="C1827" s="175"/>
      <c r="D1827" s="227"/>
    </row>
    <row r="1828" spans="3:4" x14ac:dyDescent="0.2">
      <c r="C1828" s="175"/>
      <c r="D1828" s="227"/>
    </row>
    <row r="1829" spans="3:4" x14ac:dyDescent="0.2">
      <c r="C1829" s="175"/>
      <c r="D1829" s="227"/>
    </row>
    <row r="1830" spans="3:4" x14ac:dyDescent="0.2">
      <c r="C1830" s="175"/>
      <c r="D1830" s="227"/>
    </row>
    <row r="1831" spans="3:4" x14ac:dyDescent="0.2">
      <c r="C1831" s="175"/>
      <c r="D1831" s="227"/>
    </row>
    <row r="1832" spans="3:4" x14ac:dyDescent="0.2">
      <c r="C1832" s="175"/>
      <c r="D1832" s="227"/>
    </row>
    <row r="1833" spans="3:4" x14ac:dyDescent="0.2">
      <c r="C1833" s="175"/>
      <c r="D1833" s="227"/>
    </row>
    <row r="1834" spans="3:4" x14ac:dyDescent="0.2">
      <c r="C1834" s="175"/>
      <c r="D1834" s="227"/>
    </row>
    <row r="1835" spans="3:4" x14ac:dyDescent="0.2">
      <c r="C1835" s="175"/>
      <c r="D1835" s="227"/>
    </row>
    <row r="1836" spans="3:4" x14ac:dyDescent="0.2">
      <c r="C1836" s="175"/>
      <c r="D1836" s="227"/>
    </row>
    <row r="1837" spans="3:4" x14ac:dyDescent="0.2">
      <c r="C1837" s="175"/>
      <c r="D1837" s="227"/>
    </row>
    <row r="1838" spans="3:4" x14ac:dyDescent="0.2">
      <c r="C1838" s="175"/>
      <c r="D1838" s="227"/>
    </row>
    <row r="1839" spans="3:4" x14ac:dyDescent="0.2">
      <c r="C1839" s="175"/>
      <c r="D1839" s="227"/>
    </row>
    <row r="1840" spans="3:4" x14ac:dyDescent="0.2">
      <c r="C1840" s="175"/>
      <c r="D1840" s="227"/>
    </row>
    <row r="1841" spans="3:4" x14ac:dyDescent="0.2">
      <c r="C1841" s="175"/>
      <c r="D1841" s="227"/>
    </row>
    <row r="1842" spans="3:4" x14ac:dyDescent="0.2">
      <c r="C1842" s="175"/>
      <c r="D1842" s="227"/>
    </row>
    <row r="1843" spans="3:4" x14ac:dyDescent="0.2">
      <c r="C1843" s="175"/>
      <c r="D1843" s="227"/>
    </row>
    <row r="1844" spans="3:4" x14ac:dyDescent="0.2">
      <c r="C1844" s="175"/>
      <c r="D1844" s="227"/>
    </row>
    <row r="1845" spans="3:4" x14ac:dyDescent="0.2">
      <c r="C1845" s="175"/>
      <c r="D1845" s="227"/>
    </row>
    <row r="1846" spans="3:4" x14ac:dyDescent="0.2">
      <c r="C1846" s="175"/>
      <c r="D1846" s="227"/>
    </row>
    <row r="1847" spans="3:4" x14ac:dyDescent="0.2">
      <c r="C1847" s="175"/>
      <c r="D1847" s="227"/>
    </row>
    <row r="1848" spans="3:4" x14ac:dyDescent="0.2">
      <c r="C1848" s="175"/>
      <c r="D1848" s="227"/>
    </row>
    <row r="1849" spans="3:4" x14ac:dyDescent="0.2">
      <c r="C1849" s="175"/>
      <c r="D1849" s="227"/>
    </row>
    <row r="1850" spans="3:4" x14ac:dyDescent="0.2">
      <c r="C1850" s="175"/>
      <c r="D1850" s="227"/>
    </row>
    <row r="1851" spans="3:4" x14ac:dyDescent="0.2">
      <c r="C1851" s="175"/>
      <c r="D1851" s="227"/>
    </row>
    <row r="1852" spans="3:4" x14ac:dyDescent="0.2">
      <c r="C1852" s="175"/>
      <c r="D1852" s="227"/>
    </row>
    <row r="1853" spans="3:4" x14ac:dyDescent="0.2">
      <c r="C1853" s="175"/>
      <c r="D1853" s="227"/>
    </row>
    <row r="1854" spans="3:4" x14ac:dyDescent="0.2">
      <c r="C1854" s="175"/>
      <c r="D1854" s="227"/>
    </row>
    <row r="1855" spans="3:4" x14ac:dyDescent="0.2">
      <c r="C1855" s="175"/>
      <c r="D1855" s="227"/>
    </row>
    <row r="1856" spans="3:4" x14ac:dyDescent="0.2">
      <c r="C1856" s="175"/>
      <c r="D1856" s="227"/>
    </row>
    <row r="1857" spans="3:4" x14ac:dyDescent="0.2">
      <c r="C1857" s="175"/>
      <c r="D1857" s="227"/>
    </row>
    <row r="1858" spans="3:4" x14ac:dyDescent="0.2">
      <c r="C1858" s="175"/>
      <c r="D1858" s="227"/>
    </row>
    <row r="1859" spans="3:4" x14ac:dyDescent="0.2">
      <c r="C1859" s="175"/>
      <c r="D1859" s="227"/>
    </row>
    <row r="1860" spans="3:4" x14ac:dyDescent="0.2">
      <c r="C1860" s="175"/>
      <c r="D1860" s="227"/>
    </row>
    <row r="1861" spans="3:4" x14ac:dyDescent="0.2">
      <c r="C1861" s="175"/>
      <c r="D1861" s="227"/>
    </row>
    <row r="1862" spans="3:4" x14ac:dyDescent="0.2">
      <c r="C1862" s="175"/>
      <c r="D1862" s="227"/>
    </row>
    <row r="1863" spans="3:4" x14ac:dyDescent="0.2">
      <c r="C1863" s="175"/>
      <c r="D1863" s="227"/>
    </row>
    <row r="1864" spans="3:4" x14ac:dyDescent="0.2">
      <c r="C1864" s="175"/>
      <c r="D1864" s="227"/>
    </row>
    <row r="1865" spans="3:4" x14ac:dyDescent="0.2">
      <c r="C1865" s="175"/>
      <c r="D1865" s="227"/>
    </row>
    <row r="1866" spans="3:4" x14ac:dyDescent="0.2">
      <c r="C1866" s="175"/>
      <c r="D1866" s="227"/>
    </row>
    <row r="1867" spans="3:4" x14ac:dyDescent="0.2">
      <c r="C1867" s="175"/>
      <c r="D1867" s="227"/>
    </row>
    <row r="1868" spans="3:4" x14ac:dyDescent="0.2">
      <c r="C1868" s="175"/>
      <c r="D1868" s="227"/>
    </row>
    <row r="1869" spans="3:4" x14ac:dyDescent="0.2">
      <c r="C1869" s="175"/>
      <c r="D1869" s="227"/>
    </row>
    <row r="1870" spans="3:4" x14ac:dyDescent="0.2">
      <c r="C1870" s="175"/>
      <c r="D1870" s="227"/>
    </row>
    <row r="1871" spans="3:4" x14ac:dyDescent="0.2">
      <c r="C1871" s="175"/>
      <c r="D1871" s="227"/>
    </row>
    <row r="1872" spans="3:4" x14ac:dyDescent="0.2">
      <c r="C1872" s="175"/>
      <c r="D1872" s="227"/>
    </row>
    <row r="1873" spans="3:4" x14ac:dyDescent="0.2">
      <c r="C1873" s="175"/>
      <c r="D1873" s="227"/>
    </row>
    <row r="1874" spans="3:4" x14ac:dyDescent="0.2">
      <c r="C1874" s="175"/>
      <c r="D1874" s="227"/>
    </row>
    <row r="1875" spans="3:4" x14ac:dyDescent="0.2">
      <c r="C1875" s="175"/>
      <c r="D1875" s="227"/>
    </row>
    <row r="1876" spans="3:4" x14ac:dyDescent="0.2">
      <c r="C1876" s="175"/>
      <c r="D1876" s="227"/>
    </row>
    <row r="1877" spans="3:4" x14ac:dyDescent="0.2">
      <c r="C1877" s="175"/>
      <c r="D1877" s="227"/>
    </row>
    <row r="1878" spans="3:4" x14ac:dyDescent="0.2">
      <c r="C1878" s="175"/>
      <c r="D1878" s="227"/>
    </row>
    <row r="1879" spans="3:4" x14ac:dyDescent="0.2">
      <c r="C1879" s="175"/>
      <c r="D1879" s="227"/>
    </row>
    <row r="1880" spans="3:4" x14ac:dyDescent="0.2">
      <c r="C1880" s="175"/>
      <c r="D1880" s="227"/>
    </row>
    <row r="1881" spans="3:4" x14ac:dyDescent="0.2">
      <c r="C1881" s="175"/>
      <c r="D1881" s="227"/>
    </row>
    <row r="1882" spans="3:4" x14ac:dyDescent="0.2">
      <c r="C1882" s="175"/>
      <c r="D1882" s="227"/>
    </row>
    <row r="1883" spans="3:4" x14ac:dyDescent="0.2">
      <c r="C1883" s="175"/>
      <c r="D1883" s="227"/>
    </row>
    <row r="1884" spans="3:4" x14ac:dyDescent="0.2">
      <c r="C1884" s="175"/>
      <c r="D1884" s="227"/>
    </row>
    <row r="1885" spans="3:4" x14ac:dyDescent="0.2">
      <c r="C1885" s="175"/>
      <c r="D1885" s="227"/>
    </row>
    <row r="1886" spans="3:4" x14ac:dyDescent="0.2">
      <c r="C1886" s="175"/>
      <c r="D1886" s="227"/>
    </row>
    <row r="1887" spans="3:4" x14ac:dyDescent="0.2">
      <c r="C1887" s="175"/>
      <c r="D1887" s="227"/>
    </row>
    <row r="1888" spans="3:4" x14ac:dyDescent="0.2">
      <c r="C1888" s="175"/>
      <c r="D1888" s="227"/>
    </row>
    <row r="1889" spans="3:4" x14ac:dyDescent="0.2">
      <c r="C1889" s="175"/>
      <c r="D1889" s="227"/>
    </row>
    <row r="1890" spans="3:4" x14ac:dyDescent="0.2">
      <c r="C1890" s="175"/>
      <c r="D1890" s="227"/>
    </row>
    <row r="1891" spans="3:4" x14ac:dyDescent="0.2">
      <c r="C1891" s="175"/>
      <c r="D1891" s="227"/>
    </row>
    <row r="1892" spans="3:4" x14ac:dyDescent="0.2">
      <c r="C1892" s="175"/>
      <c r="D1892" s="227"/>
    </row>
    <row r="1893" spans="3:4" x14ac:dyDescent="0.2">
      <c r="C1893" s="175"/>
      <c r="D1893" s="227"/>
    </row>
    <row r="1894" spans="3:4" x14ac:dyDescent="0.2">
      <c r="C1894" s="175"/>
      <c r="D1894" s="227"/>
    </row>
    <row r="1895" spans="3:4" x14ac:dyDescent="0.2">
      <c r="C1895" s="175"/>
      <c r="D1895" s="227"/>
    </row>
    <row r="1896" spans="3:4" x14ac:dyDescent="0.2">
      <c r="C1896" s="175"/>
      <c r="D1896" s="227"/>
    </row>
    <row r="1897" spans="3:4" x14ac:dyDescent="0.2">
      <c r="C1897" s="175"/>
      <c r="D1897" s="227"/>
    </row>
    <row r="1898" spans="3:4" x14ac:dyDescent="0.2">
      <c r="C1898" s="175"/>
      <c r="D1898" s="227"/>
    </row>
    <row r="1899" spans="3:4" x14ac:dyDescent="0.2">
      <c r="C1899" s="175"/>
      <c r="D1899" s="227"/>
    </row>
    <row r="1900" spans="3:4" x14ac:dyDescent="0.2">
      <c r="C1900" s="175"/>
      <c r="D1900" s="227"/>
    </row>
    <row r="1901" spans="3:4" x14ac:dyDescent="0.2">
      <c r="C1901" s="175"/>
      <c r="D1901" s="227"/>
    </row>
    <row r="1902" spans="3:4" x14ac:dyDescent="0.2">
      <c r="C1902" s="175"/>
      <c r="D1902" s="227"/>
    </row>
    <row r="1903" spans="3:4" x14ac:dyDescent="0.2">
      <c r="C1903" s="175"/>
      <c r="D1903" s="227"/>
    </row>
    <row r="1904" spans="3:4" x14ac:dyDescent="0.2">
      <c r="C1904" s="175"/>
      <c r="D1904" s="227"/>
    </row>
    <row r="1905" spans="3:4" x14ac:dyDescent="0.2">
      <c r="C1905" s="175"/>
      <c r="D1905" s="227"/>
    </row>
    <row r="1906" spans="3:4" x14ac:dyDescent="0.2">
      <c r="C1906" s="175"/>
      <c r="D1906" s="227"/>
    </row>
    <row r="1907" spans="3:4" x14ac:dyDescent="0.2">
      <c r="C1907" s="175"/>
      <c r="D1907" s="227"/>
    </row>
    <row r="1908" spans="3:4" x14ac:dyDescent="0.2">
      <c r="C1908" s="175"/>
      <c r="D1908" s="227"/>
    </row>
    <row r="1909" spans="3:4" x14ac:dyDescent="0.2">
      <c r="C1909" s="175"/>
      <c r="D1909" s="227"/>
    </row>
    <row r="1910" spans="3:4" x14ac:dyDescent="0.2">
      <c r="C1910" s="175"/>
      <c r="D1910" s="227"/>
    </row>
    <row r="1911" spans="3:4" x14ac:dyDescent="0.2">
      <c r="C1911" s="175"/>
      <c r="D1911" s="227"/>
    </row>
    <row r="1912" spans="3:4" x14ac:dyDescent="0.2">
      <c r="C1912" s="175"/>
      <c r="D1912" s="227"/>
    </row>
    <row r="1913" spans="3:4" x14ac:dyDescent="0.2">
      <c r="C1913" s="175"/>
      <c r="D1913" s="227"/>
    </row>
    <row r="1914" spans="3:4" x14ac:dyDescent="0.2">
      <c r="C1914" s="175"/>
      <c r="D1914" s="227"/>
    </row>
    <row r="1915" spans="3:4" x14ac:dyDescent="0.2">
      <c r="C1915" s="175"/>
      <c r="D1915" s="227"/>
    </row>
    <row r="1916" spans="3:4" x14ac:dyDescent="0.2">
      <c r="C1916" s="175"/>
      <c r="D1916" s="227"/>
    </row>
    <row r="1917" spans="3:4" x14ac:dyDescent="0.2">
      <c r="C1917" s="175"/>
      <c r="D1917" s="227"/>
    </row>
    <row r="1918" spans="3:4" x14ac:dyDescent="0.2">
      <c r="C1918" s="175"/>
      <c r="D1918" s="227"/>
    </row>
    <row r="1919" spans="3:4" x14ac:dyDescent="0.2">
      <c r="C1919" s="175"/>
      <c r="D1919" s="227"/>
    </row>
    <row r="1920" spans="3:4" x14ac:dyDescent="0.2">
      <c r="C1920" s="175"/>
      <c r="D1920" s="227"/>
    </row>
    <row r="1921" spans="3:4" x14ac:dyDescent="0.2">
      <c r="C1921" s="175"/>
      <c r="D1921" s="227"/>
    </row>
    <row r="1922" spans="3:4" x14ac:dyDescent="0.2">
      <c r="C1922" s="175"/>
      <c r="D1922" s="227"/>
    </row>
    <row r="1923" spans="3:4" x14ac:dyDescent="0.2">
      <c r="C1923" s="175"/>
      <c r="D1923" s="227"/>
    </row>
    <row r="1924" spans="3:4" x14ac:dyDescent="0.2">
      <c r="C1924" s="175"/>
      <c r="D1924" s="227"/>
    </row>
    <row r="1925" spans="3:4" x14ac:dyDescent="0.2">
      <c r="C1925" s="175"/>
      <c r="D1925" s="227"/>
    </row>
    <row r="1926" spans="3:4" x14ac:dyDescent="0.2">
      <c r="C1926" s="175"/>
      <c r="D1926" s="227"/>
    </row>
    <row r="1927" spans="3:4" x14ac:dyDescent="0.2">
      <c r="C1927" s="175"/>
      <c r="D1927" s="227"/>
    </row>
    <row r="1928" spans="3:4" x14ac:dyDescent="0.2">
      <c r="C1928" s="175"/>
      <c r="D1928" s="227"/>
    </row>
    <row r="1929" spans="3:4" x14ac:dyDescent="0.2">
      <c r="C1929" s="175"/>
      <c r="D1929" s="227"/>
    </row>
    <row r="1930" spans="3:4" x14ac:dyDescent="0.2">
      <c r="C1930" s="175"/>
      <c r="D1930" s="227"/>
    </row>
    <row r="1931" spans="3:4" x14ac:dyDescent="0.2">
      <c r="C1931" s="175"/>
      <c r="D1931" s="227"/>
    </row>
    <row r="1932" spans="3:4" x14ac:dyDescent="0.2">
      <c r="C1932" s="175"/>
      <c r="D1932" s="227"/>
    </row>
    <row r="1933" spans="3:4" x14ac:dyDescent="0.2">
      <c r="C1933" s="175"/>
      <c r="D1933" s="227"/>
    </row>
    <row r="1934" spans="3:4" x14ac:dyDescent="0.2">
      <c r="C1934" s="175"/>
      <c r="D1934" s="227"/>
    </row>
    <row r="1935" spans="3:4" x14ac:dyDescent="0.2">
      <c r="C1935" s="175"/>
      <c r="D1935" s="227"/>
    </row>
    <row r="1936" spans="3:4" x14ac:dyDescent="0.2">
      <c r="C1936" s="175"/>
      <c r="D1936" s="227"/>
    </row>
    <row r="1937" spans="3:4" x14ac:dyDescent="0.2">
      <c r="C1937" s="175"/>
      <c r="D1937" s="227"/>
    </row>
    <row r="1938" spans="3:4" x14ac:dyDescent="0.2">
      <c r="C1938" s="175"/>
      <c r="D1938" s="227"/>
    </row>
    <row r="1939" spans="3:4" x14ac:dyDescent="0.2">
      <c r="C1939" s="175"/>
      <c r="D1939" s="227"/>
    </row>
    <row r="1940" spans="3:4" x14ac:dyDescent="0.2">
      <c r="C1940" s="175"/>
      <c r="D1940" s="227"/>
    </row>
    <row r="1941" spans="3:4" x14ac:dyDescent="0.2">
      <c r="C1941" s="175"/>
      <c r="D1941" s="227"/>
    </row>
    <row r="1942" spans="3:4" x14ac:dyDescent="0.2">
      <c r="C1942" s="175"/>
      <c r="D1942" s="227"/>
    </row>
    <row r="1943" spans="3:4" x14ac:dyDescent="0.2">
      <c r="C1943" s="175"/>
      <c r="D1943" s="227"/>
    </row>
    <row r="1944" spans="3:4" x14ac:dyDescent="0.2">
      <c r="C1944" s="175"/>
      <c r="D1944" s="227"/>
    </row>
    <row r="1945" spans="3:4" x14ac:dyDescent="0.2">
      <c r="C1945" s="175"/>
      <c r="D1945" s="227"/>
    </row>
    <row r="1946" spans="3:4" x14ac:dyDescent="0.2">
      <c r="C1946" s="175"/>
      <c r="D1946" s="227"/>
    </row>
    <row r="1947" spans="3:4" x14ac:dyDescent="0.2">
      <c r="C1947" s="175"/>
      <c r="D1947" s="227"/>
    </row>
    <row r="1948" spans="3:4" x14ac:dyDescent="0.2">
      <c r="C1948" s="175"/>
      <c r="D1948" s="227"/>
    </row>
    <row r="1949" spans="3:4" x14ac:dyDescent="0.2">
      <c r="C1949" s="175"/>
      <c r="D1949" s="227"/>
    </row>
    <row r="1950" spans="3:4" x14ac:dyDescent="0.2">
      <c r="C1950" s="175"/>
      <c r="D1950" s="227"/>
    </row>
    <row r="1951" spans="3:4" x14ac:dyDescent="0.2">
      <c r="C1951" s="175"/>
      <c r="D1951" s="227"/>
    </row>
    <row r="1952" spans="3:4" x14ac:dyDescent="0.2">
      <c r="C1952" s="175"/>
      <c r="D1952" s="227"/>
    </row>
    <row r="1953" spans="3:4" x14ac:dyDescent="0.2">
      <c r="C1953" s="175"/>
      <c r="D1953" s="227"/>
    </row>
    <row r="1954" spans="3:4" x14ac:dyDescent="0.2">
      <c r="C1954" s="175"/>
      <c r="D1954" s="227"/>
    </row>
    <row r="1955" spans="3:4" x14ac:dyDescent="0.2">
      <c r="C1955" s="175"/>
      <c r="D1955" s="227"/>
    </row>
    <row r="1956" spans="3:4" x14ac:dyDescent="0.2">
      <c r="C1956" s="175"/>
      <c r="D1956" s="227"/>
    </row>
    <row r="1957" spans="3:4" x14ac:dyDescent="0.2">
      <c r="C1957" s="175"/>
      <c r="D1957" s="227"/>
    </row>
    <row r="1958" spans="3:4" x14ac:dyDescent="0.2">
      <c r="C1958" s="175"/>
      <c r="D1958" s="227"/>
    </row>
    <row r="1959" spans="3:4" x14ac:dyDescent="0.2">
      <c r="C1959" s="175"/>
      <c r="D1959" s="227"/>
    </row>
    <row r="1960" spans="3:4" x14ac:dyDescent="0.2">
      <c r="C1960" s="175"/>
      <c r="D1960" s="227"/>
    </row>
    <row r="1961" spans="3:4" x14ac:dyDescent="0.2">
      <c r="C1961" s="175"/>
      <c r="D1961" s="227"/>
    </row>
    <row r="1962" spans="3:4" x14ac:dyDescent="0.2">
      <c r="C1962" s="175"/>
      <c r="D1962" s="227"/>
    </row>
    <row r="1963" spans="3:4" x14ac:dyDescent="0.2">
      <c r="C1963" s="175"/>
      <c r="D1963" s="227"/>
    </row>
    <row r="1964" spans="3:4" x14ac:dyDescent="0.2">
      <c r="C1964" s="175"/>
      <c r="D1964" s="227"/>
    </row>
    <row r="1965" spans="3:4" x14ac:dyDescent="0.2">
      <c r="C1965" s="175"/>
      <c r="D1965" s="227"/>
    </row>
    <row r="1966" spans="3:4" x14ac:dyDescent="0.2">
      <c r="C1966" s="175"/>
      <c r="D1966" s="227"/>
    </row>
    <row r="1967" spans="3:4" x14ac:dyDescent="0.2">
      <c r="C1967" s="175"/>
      <c r="D1967" s="227"/>
    </row>
    <row r="1968" spans="3:4" x14ac:dyDescent="0.2">
      <c r="C1968" s="175"/>
      <c r="D1968" s="227"/>
    </row>
    <row r="1969" spans="3:4" x14ac:dyDescent="0.2">
      <c r="C1969" s="175"/>
      <c r="D1969" s="227"/>
    </row>
    <row r="1970" spans="3:4" x14ac:dyDescent="0.2">
      <c r="C1970" s="175"/>
      <c r="D1970" s="227"/>
    </row>
    <row r="1971" spans="3:4" x14ac:dyDescent="0.2">
      <c r="C1971" s="175"/>
      <c r="D1971" s="227"/>
    </row>
    <row r="1972" spans="3:4" x14ac:dyDescent="0.2">
      <c r="C1972" s="175"/>
      <c r="D1972" s="227"/>
    </row>
    <row r="1973" spans="3:4" x14ac:dyDescent="0.2">
      <c r="C1973" s="175"/>
      <c r="D1973" s="227"/>
    </row>
    <row r="1974" spans="3:4" x14ac:dyDescent="0.2">
      <c r="C1974" s="175"/>
      <c r="D1974" s="227"/>
    </row>
    <row r="1975" spans="3:4" x14ac:dyDescent="0.2">
      <c r="C1975" s="175"/>
      <c r="D1975" s="227"/>
    </row>
    <row r="1976" spans="3:4" x14ac:dyDescent="0.2">
      <c r="C1976" s="175"/>
      <c r="D1976" s="227"/>
    </row>
    <row r="1977" spans="3:4" x14ac:dyDescent="0.2">
      <c r="C1977" s="175"/>
      <c r="D1977" s="227"/>
    </row>
    <row r="1978" spans="3:4" x14ac:dyDescent="0.2">
      <c r="C1978" s="175"/>
      <c r="D1978" s="227"/>
    </row>
    <row r="1979" spans="3:4" x14ac:dyDescent="0.2">
      <c r="C1979" s="175"/>
      <c r="D1979" s="227"/>
    </row>
    <row r="1980" spans="3:4" x14ac:dyDescent="0.2">
      <c r="C1980" s="175"/>
      <c r="D1980" s="227"/>
    </row>
    <row r="1981" spans="3:4" x14ac:dyDescent="0.2">
      <c r="C1981" s="175"/>
      <c r="D1981" s="227"/>
    </row>
    <row r="1982" spans="3:4" x14ac:dyDescent="0.2">
      <c r="C1982" s="175"/>
      <c r="D1982" s="227"/>
    </row>
    <row r="1983" spans="3:4" x14ac:dyDescent="0.2">
      <c r="C1983" s="175"/>
      <c r="D1983" s="227"/>
    </row>
    <row r="1984" spans="3:4" x14ac:dyDescent="0.2">
      <c r="C1984" s="175"/>
      <c r="D1984" s="227"/>
    </row>
    <row r="1985" spans="3:4" x14ac:dyDescent="0.2">
      <c r="C1985" s="175"/>
      <c r="D1985" s="227"/>
    </row>
    <row r="1986" spans="3:4" x14ac:dyDescent="0.2">
      <c r="C1986" s="175"/>
      <c r="D1986" s="227"/>
    </row>
    <row r="1987" spans="3:4" x14ac:dyDescent="0.2">
      <c r="C1987" s="175"/>
      <c r="D1987" s="227"/>
    </row>
    <row r="1988" spans="3:4" x14ac:dyDescent="0.2">
      <c r="C1988" s="175"/>
      <c r="D1988" s="227"/>
    </row>
    <row r="1989" spans="3:4" x14ac:dyDescent="0.2">
      <c r="C1989" s="175"/>
      <c r="D1989" s="227"/>
    </row>
    <row r="1990" spans="3:4" x14ac:dyDescent="0.2">
      <c r="C1990" s="175"/>
      <c r="D1990" s="227"/>
    </row>
    <row r="1991" spans="3:4" x14ac:dyDescent="0.2">
      <c r="C1991" s="175"/>
      <c r="D1991" s="227"/>
    </row>
    <row r="1992" spans="3:4" x14ac:dyDescent="0.2">
      <c r="C1992" s="175"/>
      <c r="D1992" s="227"/>
    </row>
    <row r="1993" spans="3:4" x14ac:dyDescent="0.2">
      <c r="C1993" s="175"/>
      <c r="D1993" s="227"/>
    </row>
    <row r="1994" spans="3:4" x14ac:dyDescent="0.2">
      <c r="C1994" s="175"/>
      <c r="D1994" s="227"/>
    </row>
    <row r="1995" spans="3:4" x14ac:dyDescent="0.2">
      <c r="C1995" s="175"/>
      <c r="D1995" s="227"/>
    </row>
    <row r="1996" spans="3:4" x14ac:dyDescent="0.2">
      <c r="C1996" s="175"/>
      <c r="D1996" s="227"/>
    </row>
    <row r="1997" spans="3:4" x14ac:dyDescent="0.2">
      <c r="C1997" s="175"/>
      <c r="D1997" s="227"/>
    </row>
    <row r="1998" spans="3:4" x14ac:dyDescent="0.2">
      <c r="C1998" s="175"/>
      <c r="D1998" s="227"/>
    </row>
    <row r="1999" spans="3:4" x14ac:dyDescent="0.2">
      <c r="C1999" s="175"/>
      <c r="D1999" s="227"/>
    </row>
    <row r="2000" spans="3:4" x14ac:dyDescent="0.2">
      <c r="C2000" s="175"/>
      <c r="D2000" s="227"/>
    </row>
    <row r="2001" spans="3:4" x14ac:dyDescent="0.2">
      <c r="C2001" s="175"/>
      <c r="D2001" s="227"/>
    </row>
    <row r="2002" spans="3:4" x14ac:dyDescent="0.2">
      <c r="C2002" s="175"/>
      <c r="D2002" s="227"/>
    </row>
    <row r="2003" spans="3:4" x14ac:dyDescent="0.2">
      <c r="C2003" s="175"/>
      <c r="D2003" s="227"/>
    </row>
    <row r="2004" spans="3:4" x14ac:dyDescent="0.2">
      <c r="C2004" s="175"/>
      <c r="D2004" s="227"/>
    </row>
    <row r="2005" spans="3:4" x14ac:dyDescent="0.2">
      <c r="C2005" s="175"/>
      <c r="D2005" s="227"/>
    </row>
    <row r="2006" spans="3:4" x14ac:dyDescent="0.2">
      <c r="C2006" s="175"/>
      <c r="D2006" s="227"/>
    </row>
    <row r="2007" spans="3:4" x14ac:dyDescent="0.2">
      <c r="C2007" s="175"/>
      <c r="D2007" s="227"/>
    </row>
    <row r="2008" spans="3:4" x14ac:dyDescent="0.2">
      <c r="C2008" s="175"/>
      <c r="D2008" s="227"/>
    </row>
    <row r="2009" spans="3:4" x14ac:dyDescent="0.2">
      <c r="C2009" s="175"/>
      <c r="D2009" s="227"/>
    </row>
    <row r="2010" spans="3:4" x14ac:dyDescent="0.2">
      <c r="C2010" s="175"/>
      <c r="D2010" s="227"/>
    </row>
    <row r="2011" spans="3:4" x14ac:dyDescent="0.2">
      <c r="C2011" s="175"/>
      <c r="D2011" s="227"/>
    </row>
    <row r="2012" spans="3:4" x14ac:dyDescent="0.2">
      <c r="C2012" s="175"/>
      <c r="D2012" s="227"/>
    </row>
    <row r="2013" spans="3:4" x14ac:dyDescent="0.2">
      <c r="C2013" s="175"/>
      <c r="D2013" s="227"/>
    </row>
    <row r="2014" spans="3:4" x14ac:dyDescent="0.2">
      <c r="C2014" s="175"/>
      <c r="D2014" s="227"/>
    </row>
    <row r="2015" spans="3:4" x14ac:dyDescent="0.2">
      <c r="C2015" s="175"/>
      <c r="D2015" s="227"/>
    </row>
    <row r="2016" spans="3:4" x14ac:dyDescent="0.2">
      <c r="C2016" s="175"/>
      <c r="D2016" s="227"/>
    </row>
    <row r="2017" spans="3:4" x14ac:dyDescent="0.2">
      <c r="C2017" s="175"/>
      <c r="D2017" s="227"/>
    </row>
    <row r="2018" spans="3:4" x14ac:dyDescent="0.2">
      <c r="C2018" s="175"/>
      <c r="D2018" s="227"/>
    </row>
    <row r="2019" spans="3:4" x14ac:dyDescent="0.2">
      <c r="C2019" s="175"/>
      <c r="D2019" s="227"/>
    </row>
    <row r="2020" spans="3:4" x14ac:dyDescent="0.2">
      <c r="C2020" s="175"/>
      <c r="D2020" s="227"/>
    </row>
    <row r="2021" spans="3:4" x14ac:dyDescent="0.2">
      <c r="C2021" s="175"/>
      <c r="D2021" s="227"/>
    </row>
    <row r="2022" spans="3:4" x14ac:dyDescent="0.2">
      <c r="C2022" s="175"/>
      <c r="D2022" s="227"/>
    </row>
    <row r="2023" spans="3:4" x14ac:dyDescent="0.2">
      <c r="C2023" s="175"/>
      <c r="D2023" s="227"/>
    </row>
    <row r="2024" spans="3:4" x14ac:dyDescent="0.2">
      <c r="C2024" s="175"/>
      <c r="D2024" s="227"/>
    </row>
    <row r="2025" spans="3:4" x14ac:dyDescent="0.2">
      <c r="C2025" s="175"/>
      <c r="D2025" s="227"/>
    </row>
    <row r="2026" spans="3:4" x14ac:dyDescent="0.2">
      <c r="C2026" s="175"/>
      <c r="D2026" s="227"/>
    </row>
    <row r="2027" spans="3:4" x14ac:dyDescent="0.2">
      <c r="C2027" s="175"/>
      <c r="D2027" s="227"/>
    </row>
    <row r="2028" spans="3:4" x14ac:dyDescent="0.2">
      <c r="C2028" s="175"/>
      <c r="D2028" s="227"/>
    </row>
    <row r="2029" spans="3:4" x14ac:dyDescent="0.2">
      <c r="C2029" s="175"/>
      <c r="D2029" s="227"/>
    </row>
    <row r="2030" spans="3:4" x14ac:dyDescent="0.2">
      <c r="C2030" s="175"/>
      <c r="D2030" s="227"/>
    </row>
    <row r="2031" spans="3:4" x14ac:dyDescent="0.2">
      <c r="C2031" s="175"/>
      <c r="D2031" s="227"/>
    </row>
    <row r="2032" spans="3:4" x14ac:dyDescent="0.2">
      <c r="C2032" s="175"/>
      <c r="D2032" s="227"/>
    </row>
    <row r="2033" spans="3:4" x14ac:dyDescent="0.2">
      <c r="C2033" s="175"/>
      <c r="D2033" s="227"/>
    </row>
    <row r="2034" spans="3:4" x14ac:dyDescent="0.2">
      <c r="C2034" s="175"/>
      <c r="D2034" s="227"/>
    </row>
    <row r="2035" spans="3:4" x14ac:dyDescent="0.2">
      <c r="C2035" s="175"/>
      <c r="D2035" s="227"/>
    </row>
    <row r="2036" spans="3:4" x14ac:dyDescent="0.2">
      <c r="C2036" s="175"/>
      <c r="D2036" s="227"/>
    </row>
    <row r="2037" spans="3:4" x14ac:dyDescent="0.2">
      <c r="C2037" s="175"/>
      <c r="D2037" s="227"/>
    </row>
    <row r="2038" spans="3:4" x14ac:dyDescent="0.2">
      <c r="C2038" s="175"/>
      <c r="D2038" s="227"/>
    </row>
    <row r="2039" spans="3:4" x14ac:dyDescent="0.2">
      <c r="C2039" s="175"/>
      <c r="D2039" s="227"/>
    </row>
    <row r="2040" spans="3:4" x14ac:dyDescent="0.2">
      <c r="C2040" s="175"/>
      <c r="D2040" s="227"/>
    </row>
    <row r="2041" spans="3:4" x14ac:dyDescent="0.2">
      <c r="C2041" s="175"/>
      <c r="D2041" s="227"/>
    </row>
    <row r="2042" spans="3:4" x14ac:dyDescent="0.2">
      <c r="C2042" s="175"/>
      <c r="D2042" s="227"/>
    </row>
    <row r="2043" spans="3:4" x14ac:dyDescent="0.2">
      <c r="C2043" s="175"/>
      <c r="D2043" s="227"/>
    </row>
    <row r="2044" spans="3:4" x14ac:dyDescent="0.2">
      <c r="C2044" s="175"/>
      <c r="D2044" s="227"/>
    </row>
    <row r="2045" spans="3:4" x14ac:dyDescent="0.2">
      <c r="C2045" s="175"/>
      <c r="D2045" s="227"/>
    </row>
    <row r="2046" spans="3:4" x14ac:dyDescent="0.2">
      <c r="C2046" s="175"/>
      <c r="D2046" s="227"/>
    </row>
    <row r="2047" spans="3:4" x14ac:dyDescent="0.2">
      <c r="C2047" s="175"/>
      <c r="D2047" s="227"/>
    </row>
    <row r="2048" spans="3:4" x14ac:dyDescent="0.2">
      <c r="C2048" s="175"/>
      <c r="D2048" s="227"/>
    </row>
    <row r="2049" spans="3:4" x14ac:dyDescent="0.2">
      <c r="C2049" s="175"/>
      <c r="D2049" s="227"/>
    </row>
    <row r="2050" spans="3:4" x14ac:dyDescent="0.2">
      <c r="C2050" s="175"/>
      <c r="D2050" s="227"/>
    </row>
    <row r="2051" spans="3:4" x14ac:dyDescent="0.2">
      <c r="C2051" s="175"/>
      <c r="D2051" s="227"/>
    </row>
    <row r="2052" spans="3:4" x14ac:dyDescent="0.2">
      <c r="C2052" s="175"/>
      <c r="D2052" s="227"/>
    </row>
    <row r="2053" spans="3:4" x14ac:dyDescent="0.2">
      <c r="C2053" s="175"/>
      <c r="D2053" s="227"/>
    </row>
    <row r="2054" spans="3:4" x14ac:dyDescent="0.2">
      <c r="C2054" s="175"/>
      <c r="D2054" s="227"/>
    </row>
    <row r="2055" spans="3:4" x14ac:dyDescent="0.2">
      <c r="C2055" s="175"/>
      <c r="D2055" s="227"/>
    </row>
    <row r="2056" spans="3:4" x14ac:dyDescent="0.2">
      <c r="C2056" s="175"/>
      <c r="D2056" s="227"/>
    </row>
    <row r="2057" spans="3:4" x14ac:dyDescent="0.2">
      <c r="C2057" s="175"/>
      <c r="D2057" s="227"/>
    </row>
    <row r="2058" spans="3:4" x14ac:dyDescent="0.2">
      <c r="C2058" s="175"/>
      <c r="D2058" s="227"/>
    </row>
    <row r="2059" spans="3:4" x14ac:dyDescent="0.2">
      <c r="C2059" s="175"/>
      <c r="D2059" s="227"/>
    </row>
    <row r="2060" spans="3:4" x14ac:dyDescent="0.2">
      <c r="C2060" s="175"/>
      <c r="D2060" s="227"/>
    </row>
    <row r="2061" spans="3:4" x14ac:dyDescent="0.2">
      <c r="C2061" s="175"/>
      <c r="D2061" s="227"/>
    </row>
    <row r="2062" spans="3:4" x14ac:dyDescent="0.2">
      <c r="C2062" s="175"/>
      <c r="D2062" s="227"/>
    </row>
    <row r="2063" spans="3:4" x14ac:dyDescent="0.2">
      <c r="C2063" s="175"/>
      <c r="D2063" s="227"/>
    </row>
    <row r="2064" spans="3:4" x14ac:dyDescent="0.2">
      <c r="C2064" s="175"/>
      <c r="D2064" s="227"/>
    </row>
    <row r="2065" spans="3:4" x14ac:dyDescent="0.2">
      <c r="C2065" s="175"/>
      <c r="D2065" s="227"/>
    </row>
    <row r="2066" spans="3:4" x14ac:dyDescent="0.2">
      <c r="C2066" s="175"/>
      <c r="D2066" s="227"/>
    </row>
    <row r="2067" spans="3:4" x14ac:dyDescent="0.2">
      <c r="C2067" s="175"/>
      <c r="D2067" s="227"/>
    </row>
    <row r="2068" spans="3:4" x14ac:dyDescent="0.2">
      <c r="C2068" s="175"/>
      <c r="D2068" s="227"/>
    </row>
    <row r="2069" spans="3:4" x14ac:dyDescent="0.2">
      <c r="C2069" s="175"/>
      <c r="D2069" s="227"/>
    </row>
    <row r="2070" spans="3:4" x14ac:dyDescent="0.2">
      <c r="C2070" s="175"/>
      <c r="D2070" s="227"/>
    </row>
    <row r="2071" spans="3:4" x14ac:dyDescent="0.2">
      <c r="C2071" s="175"/>
      <c r="D2071" s="227"/>
    </row>
    <row r="2072" spans="3:4" x14ac:dyDescent="0.2">
      <c r="C2072" s="175"/>
      <c r="D2072" s="227"/>
    </row>
    <row r="2073" spans="3:4" x14ac:dyDescent="0.2">
      <c r="C2073" s="175"/>
      <c r="D2073" s="227"/>
    </row>
    <row r="2074" spans="3:4" x14ac:dyDescent="0.2">
      <c r="C2074" s="175"/>
      <c r="D2074" s="227"/>
    </row>
    <row r="2075" spans="3:4" x14ac:dyDescent="0.2">
      <c r="C2075" s="175"/>
      <c r="D2075" s="227"/>
    </row>
    <row r="2076" spans="3:4" x14ac:dyDescent="0.2">
      <c r="C2076" s="175"/>
      <c r="D2076" s="227"/>
    </row>
    <row r="2077" spans="3:4" x14ac:dyDescent="0.2">
      <c r="C2077" s="175"/>
      <c r="D2077" s="227"/>
    </row>
    <row r="2078" spans="3:4" x14ac:dyDescent="0.2">
      <c r="C2078" s="175"/>
      <c r="D2078" s="227"/>
    </row>
    <row r="2079" spans="3:4" x14ac:dyDescent="0.2">
      <c r="C2079" s="175"/>
      <c r="D2079" s="227"/>
    </row>
    <row r="2080" spans="3:4" x14ac:dyDescent="0.2">
      <c r="C2080" s="175"/>
      <c r="D2080" s="227"/>
    </row>
    <row r="2081" spans="3:4" x14ac:dyDescent="0.2">
      <c r="C2081" s="175"/>
      <c r="D2081" s="227"/>
    </row>
    <row r="2082" spans="3:4" x14ac:dyDescent="0.2">
      <c r="C2082" s="175"/>
      <c r="D2082" s="227"/>
    </row>
    <row r="2083" spans="3:4" x14ac:dyDescent="0.2">
      <c r="C2083" s="175"/>
      <c r="D2083" s="227"/>
    </row>
    <row r="2084" spans="3:4" x14ac:dyDescent="0.2">
      <c r="C2084" s="175"/>
      <c r="D2084" s="227"/>
    </row>
    <row r="2085" spans="3:4" x14ac:dyDescent="0.2">
      <c r="C2085" s="175"/>
      <c r="D2085" s="227"/>
    </row>
    <row r="2086" spans="3:4" x14ac:dyDescent="0.2">
      <c r="C2086" s="175"/>
      <c r="D2086" s="227"/>
    </row>
    <row r="2087" spans="3:4" x14ac:dyDescent="0.2">
      <c r="C2087" s="175"/>
      <c r="D2087" s="227"/>
    </row>
    <row r="2088" spans="3:4" x14ac:dyDescent="0.2">
      <c r="C2088" s="175"/>
      <c r="D2088" s="227"/>
    </row>
    <row r="2089" spans="3:4" x14ac:dyDescent="0.2">
      <c r="C2089" s="175"/>
      <c r="D2089" s="227"/>
    </row>
    <row r="2090" spans="3:4" x14ac:dyDescent="0.2">
      <c r="C2090" s="175"/>
      <c r="D2090" s="227"/>
    </row>
    <row r="2091" spans="3:4" x14ac:dyDescent="0.2">
      <c r="C2091" s="175"/>
      <c r="D2091" s="227"/>
    </row>
    <row r="2092" spans="3:4" x14ac:dyDescent="0.2">
      <c r="C2092" s="175"/>
      <c r="D2092" s="227"/>
    </row>
    <row r="2093" spans="3:4" x14ac:dyDescent="0.2">
      <c r="C2093" s="175"/>
      <c r="D2093" s="227"/>
    </row>
    <row r="2094" spans="3:4" x14ac:dyDescent="0.2">
      <c r="C2094" s="175"/>
      <c r="D2094" s="227"/>
    </row>
    <row r="2095" spans="3:4" x14ac:dyDescent="0.2">
      <c r="C2095" s="175"/>
      <c r="D2095" s="227"/>
    </row>
    <row r="2096" spans="3:4" x14ac:dyDescent="0.2">
      <c r="C2096" s="175"/>
      <c r="D2096" s="227"/>
    </row>
    <row r="2097" spans="3:4" x14ac:dyDescent="0.2">
      <c r="C2097" s="175"/>
      <c r="D2097" s="227"/>
    </row>
    <row r="2098" spans="3:4" x14ac:dyDescent="0.2">
      <c r="C2098" s="175"/>
      <c r="D2098" s="227"/>
    </row>
    <row r="2099" spans="3:4" x14ac:dyDescent="0.2">
      <c r="C2099" s="175"/>
      <c r="D2099" s="227"/>
    </row>
    <row r="2100" spans="3:4" x14ac:dyDescent="0.2">
      <c r="C2100" s="175"/>
      <c r="D2100" s="227"/>
    </row>
    <row r="2101" spans="3:4" x14ac:dyDescent="0.2">
      <c r="C2101" s="175"/>
      <c r="D2101" s="227"/>
    </row>
    <row r="2102" spans="3:4" x14ac:dyDescent="0.2">
      <c r="C2102" s="175"/>
      <c r="D2102" s="227"/>
    </row>
    <row r="2103" spans="3:4" x14ac:dyDescent="0.2">
      <c r="C2103" s="175"/>
      <c r="D2103" s="227"/>
    </row>
    <row r="2104" spans="3:4" x14ac:dyDescent="0.2">
      <c r="C2104" s="175"/>
      <c r="D2104" s="227"/>
    </row>
    <row r="2105" spans="3:4" x14ac:dyDescent="0.2">
      <c r="C2105" s="175"/>
      <c r="D2105" s="227"/>
    </row>
    <row r="2106" spans="3:4" x14ac:dyDescent="0.2">
      <c r="C2106" s="175"/>
      <c r="D2106" s="227"/>
    </row>
    <row r="2107" spans="3:4" x14ac:dyDescent="0.2">
      <c r="C2107" s="175"/>
      <c r="D2107" s="227"/>
    </row>
    <row r="2108" spans="3:4" x14ac:dyDescent="0.2">
      <c r="C2108" s="175"/>
      <c r="D2108" s="227"/>
    </row>
    <row r="2109" spans="3:4" x14ac:dyDescent="0.2">
      <c r="C2109" s="175"/>
      <c r="D2109" s="227"/>
    </row>
    <row r="2110" spans="3:4" x14ac:dyDescent="0.2">
      <c r="C2110" s="175"/>
      <c r="D2110" s="227"/>
    </row>
    <row r="2111" spans="3:4" x14ac:dyDescent="0.2">
      <c r="C2111" s="175"/>
      <c r="D2111" s="227"/>
    </row>
    <row r="2112" spans="3:4" x14ac:dyDescent="0.2">
      <c r="C2112" s="175"/>
      <c r="D2112" s="227"/>
    </row>
    <row r="2113" spans="3:4" x14ac:dyDescent="0.2">
      <c r="C2113" s="175"/>
      <c r="D2113" s="227"/>
    </row>
    <row r="2114" spans="3:4" x14ac:dyDescent="0.2">
      <c r="C2114" s="175"/>
      <c r="D2114" s="227"/>
    </row>
    <row r="2115" spans="3:4" x14ac:dyDescent="0.2">
      <c r="C2115" s="175"/>
      <c r="D2115" s="227"/>
    </row>
    <row r="2116" spans="3:4" x14ac:dyDescent="0.2">
      <c r="C2116" s="175"/>
      <c r="D2116" s="227"/>
    </row>
    <row r="2117" spans="3:4" x14ac:dyDescent="0.2">
      <c r="C2117" s="175"/>
      <c r="D2117" s="227"/>
    </row>
    <row r="2118" spans="3:4" x14ac:dyDescent="0.2">
      <c r="C2118" s="175"/>
      <c r="D2118" s="227"/>
    </row>
    <row r="2119" spans="3:4" x14ac:dyDescent="0.2">
      <c r="C2119" s="175"/>
      <c r="D2119" s="227"/>
    </row>
    <row r="2120" spans="3:4" x14ac:dyDescent="0.2">
      <c r="C2120" s="175"/>
      <c r="D2120" s="227"/>
    </row>
    <row r="2121" spans="3:4" x14ac:dyDescent="0.2">
      <c r="C2121" s="175"/>
      <c r="D2121" s="227"/>
    </row>
    <row r="2122" spans="3:4" x14ac:dyDescent="0.2">
      <c r="C2122" s="175"/>
      <c r="D2122" s="227"/>
    </row>
    <row r="2123" spans="3:4" x14ac:dyDescent="0.2">
      <c r="C2123" s="175"/>
      <c r="D2123" s="227"/>
    </row>
    <row r="2124" spans="3:4" x14ac:dyDescent="0.2">
      <c r="C2124" s="175"/>
      <c r="D2124" s="227"/>
    </row>
    <row r="2125" spans="3:4" x14ac:dyDescent="0.2">
      <c r="C2125" s="175"/>
      <c r="D2125" s="227"/>
    </row>
    <row r="2126" spans="3:4" x14ac:dyDescent="0.2">
      <c r="C2126" s="175"/>
      <c r="D2126" s="227"/>
    </row>
    <row r="2127" spans="3:4" x14ac:dyDescent="0.2">
      <c r="C2127" s="175"/>
      <c r="D2127" s="227"/>
    </row>
    <row r="2128" spans="3:4" x14ac:dyDescent="0.2">
      <c r="C2128" s="175"/>
      <c r="D2128" s="227"/>
    </row>
    <row r="2129" spans="3:4" x14ac:dyDescent="0.2">
      <c r="C2129" s="175"/>
      <c r="D2129" s="227"/>
    </row>
    <row r="2130" spans="3:4" x14ac:dyDescent="0.2">
      <c r="C2130" s="175"/>
      <c r="D2130" s="227"/>
    </row>
    <row r="2131" spans="3:4" x14ac:dyDescent="0.2">
      <c r="C2131" s="175"/>
      <c r="D2131" s="227"/>
    </row>
    <row r="2132" spans="3:4" x14ac:dyDescent="0.2">
      <c r="C2132" s="175"/>
      <c r="D2132" s="227"/>
    </row>
    <row r="2133" spans="3:4" x14ac:dyDescent="0.2">
      <c r="C2133" s="175"/>
      <c r="D2133" s="227"/>
    </row>
    <row r="2134" spans="3:4" x14ac:dyDescent="0.2">
      <c r="C2134" s="175"/>
      <c r="D2134" s="227"/>
    </row>
    <row r="2135" spans="3:4" x14ac:dyDescent="0.2">
      <c r="C2135" s="175"/>
      <c r="D2135" s="227"/>
    </row>
    <row r="2136" spans="3:4" x14ac:dyDescent="0.2">
      <c r="C2136" s="175"/>
      <c r="D2136" s="227"/>
    </row>
    <row r="2137" spans="3:4" x14ac:dyDescent="0.2">
      <c r="C2137" s="175"/>
      <c r="D2137" s="227"/>
    </row>
    <row r="2138" spans="3:4" x14ac:dyDescent="0.2">
      <c r="C2138" s="175"/>
      <c r="D2138" s="227"/>
    </row>
    <row r="2139" spans="3:4" x14ac:dyDescent="0.2">
      <c r="C2139" s="175"/>
      <c r="D2139" s="227"/>
    </row>
    <row r="2140" spans="3:4" x14ac:dyDescent="0.2">
      <c r="C2140" s="175"/>
      <c r="D2140" s="227"/>
    </row>
    <row r="2141" spans="3:4" x14ac:dyDescent="0.2">
      <c r="C2141" s="175"/>
      <c r="D2141" s="227"/>
    </row>
    <row r="2142" spans="3:4" x14ac:dyDescent="0.2">
      <c r="C2142" s="175"/>
      <c r="D2142" s="227"/>
    </row>
    <row r="2143" spans="3:4" x14ac:dyDescent="0.2">
      <c r="C2143" s="175"/>
      <c r="D2143" s="227"/>
    </row>
    <row r="2144" spans="3:4" x14ac:dyDescent="0.2">
      <c r="C2144" s="175"/>
      <c r="D2144" s="227"/>
    </row>
    <row r="2145" spans="3:4" x14ac:dyDescent="0.2">
      <c r="C2145" s="175"/>
      <c r="D2145" s="227"/>
    </row>
    <row r="2146" spans="3:4" x14ac:dyDescent="0.2">
      <c r="C2146" s="175"/>
      <c r="D2146" s="227"/>
    </row>
    <row r="2147" spans="3:4" x14ac:dyDescent="0.2">
      <c r="C2147" s="175"/>
      <c r="D2147" s="227"/>
    </row>
    <row r="2148" spans="3:4" x14ac:dyDescent="0.2">
      <c r="C2148" s="175"/>
      <c r="D2148" s="227"/>
    </row>
    <row r="2149" spans="3:4" x14ac:dyDescent="0.2">
      <c r="C2149" s="175"/>
      <c r="D2149" s="227"/>
    </row>
    <row r="2150" spans="3:4" x14ac:dyDescent="0.2">
      <c r="C2150" s="175"/>
      <c r="D2150" s="227"/>
    </row>
    <row r="2151" spans="3:4" x14ac:dyDescent="0.2">
      <c r="C2151" s="175"/>
      <c r="D2151" s="227"/>
    </row>
    <row r="2152" spans="3:4" x14ac:dyDescent="0.2">
      <c r="C2152" s="175"/>
      <c r="D2152" s="227"/>
    </row>
    <row r="2153" spans="3:4" x14ac:dyDescent="0.2">
      <c r="C2153" s="175"/>
      <c r="D2153" s="227"/>
    </row>
    <row r="2154" spans="3:4" x14ac:dyDescent="0.2">
      <c r="C2154" s="175"/>
      <c r="D2154" s="227"/>
    </row>
    <row r="2155" spans="3:4" x14ac:dyDescent="0.2">
      <c r="C2155" s="175"/>
      <c r="D2155" s="227"/>
    </row>
    <row r="2156" spans="3:4" x14ac:dyDescent="0.2">
      <c r="C2156" s="175"/>
      <c r="D2156" s="227"/>
    </row>
    <row r="2157" spans="3:4" x14ac:dyDescent="0.2">
      <c r="C2157" s="175"/>
      <c r="D2157" s="227"/>
    </row>
    <row r="2158" spans="3:4" x14ac:dyDescent="0.2">
      <c r="C2158" s="175"/>
      <c r="D2158" s="227"/>
    </row>
    <row r="2159" spans="3:4" x14ac:dyDescent="0.2">
      <c r="C2159" s="175"/>
      <c r="D2159" s="227"/>
    </row>
    <row r="2160" spans="3:4" x14ac:dyDescent="0.2">
      <c r="C2160" s="175"/>
      <c r="D2160" s="227"/>
    </row>
    <row r="2161" spans="3:4" x14ac:dyDescent="0.2">
      <c r="C2161" s="175"/>
      <c r="D2161" s="227"/>
    </row>
    <row r="2162" spans="3:4" x14ac:dyDescent="0.2">
      <c r="C2162" s="175"/>
      <c r="D2162" s="227"/>
    </row>
    <row r="2163" spans="3:4" x14ac:dyDescent="0.2">
      <c r="C2163" s="175"/>
      <c r="D2163" s="227"/>
    </row>
    <row r="2164" spans="3:4" x14ac:dyDescent="0.2">
      <c r="C2164" s="175"/>
      <c r="D2164" s="227"/>
    </row>
    <row r="2165" spans="3:4" x14ac:dyDescent="0.2">
      <c r="C2165" s="175"/>
      <c r="D2165" s="227"/>
    </row>
    <row r="2166" spans="3:4" x14ac:dyDescent="0.2">
      <c r="C2166" s="175"/>
      <c r="D2166" s="227"/>
    </row>
    <row r="2167" spans="3:4" x14ac:dyDescent="0.2">
      <c r="C2167" s="175"/>
      <c r="D2167" s="227"/>
    </row>
    <row r="2168" spans="3:4" x14ac:dyDescent="0.2">
      <c r="C2168" s="175"/>
      <c r="D2168" s="227"/>
    </row>
    <row r="2169" spans="3:4" x14ac:dyDescent="0.2">
      <c r="C2169" s="175"/>
      <c r="D2169" s="227"/>
    </row>
    <row r="2170" spans="3:4" x14ac:dyDescent="0.2">
      <c r="C2170" s="175"/>
      <c r="D2170" s="227"/>
    </row>
    <row r="2171" spans="3:4" x14ac:dyDescent="0.2">
      <c r="C2171" s="175"/>
      <c r="D2171" s="227"/>
    </row>
    <row r="2172" spans="3:4" x14ac:dyDescent="0.2">
      <c r="C2172" s="175"/>
      <c r="D2172" s="227"/>
    </row>
    <row r="2173" spans="3:4" x14ac:dyDescent="0.2">
      <c r="C2173" s="175"/>
      <c r="D2173" s="227"/>
    </row>
    <row r="2174" spans="3:4" x14ac:dyDescent="0.2">
      <c r="C2174" s="175"/>
      <c r="D2174" s="227"/>
    </row>
    <row r="2175" spans="3:4" x14ac:dyDescent="0.2">
      <c r="C2175" s="175"/>
      <c r="D2175" s="227"/>
    </row>
    <row r="2176" spans="3:4" x14ac:dyDescent="0.2">
      <c r="C2176" s="175"/>
      <c r="D2176" s="227"/>
    </row>
    <row r="2177" spans="3:4" x14ac:dyDescent="0.2">
      <c r="C2177" s="175"/>
      <c r="D2177" s="227"/>
    </row>
    <row r="2178" spans="3:4" x14ac:dyDescent="0.2">
      <c r="C2178" s="175"/>
      <c r="D2178" s="227"/>
    </row>
    <row r="2179" spans="3:4" x14ac:dyDescent="0.2">
      <c r="C2179" s="175"/>
      <c r="D2179" s="227"/>
    </row>
    <row r="2180" spans="3:4" x14ac:dyDescent="0.2">
      <c r="C2180" s="175"/>
      <c r="D2180" s="227"/>
    </row>
    <row r="2181" spans="3:4" x14ac:dyDescent="0.2">
      <c r="C2181" s="175"/>
      <c r="D2181" s="227"/>
    </row>
    <row r="2182" spans="3:4" x14ac:dyDescent="0.2">
      <c r="C2182" s="175"/>
      <c r="D2182" s="227"/>
    </row>
    <row r="2183" spans="3:4" x14ac:dyDescent="0.2">
      <c r="C2183" s="175"/>
      <c r="D2183" s="227"/>
    </row>
    <row r="2184" spans="3:4" x14ac:dyDescent="0.2">
      <c r="C2184" s="175"/>
      <c r="D2184" s="227"/>
    </row>
    <row r="2185" spans="3:4" x14ac:dyDescent="0.2">
      <c r="C2185" s="175"/>
      <c r="D2185" s="227"/>
    </row>
    <row r="2186" spans="3:4" x14ac:dyDescent="0.2">
      <c r="C2186" s="175"/>
      <c r="D2186" s="227"/>
    </row>
    <row r="2187" spans="3:4" x14ac:dyDescent="0.2">
      <c r="C2187" s="175"/>
      <c r="D2187" s="227"/>
    </row>
    <row r="2188" spans="3:4" x14ac:dyDescent="0.2">
      <c r="C2188" s="175"/>
      <c r="D2188" s="227"/>
    </row>
    <row r="2189" spans="3:4" x14ac:dyDescent="0.2">
      <c r="C2189" s="175"/>
      <c r="D2189" s="227"/>
    </row>
    <row r="2190" spans="3:4" x14ac:dyDescent="0.2">
      <c r="C2190" s="175"/>
      <c r="D2190" s="227"/>
    </row>
    <row r="2191" spans="3:4" x14ac:dyDescent="0.2">
      <c r="C2191" s="175"/>
      <c r="D2191" s="227"/>
    </row>
    <row r="2192" spans="3:4" x14ac:dyDescent="0.2">
      <c r="C2192" s="175"/>
      <c r="D2192" s="227"/>
    </row>
    <row r="2193" spans="3:4" x14ac:dyDescent="0.2">
      <c r="C2193" s="175"/>
      <c r="D2193" s="227"/>
    </row>
    <row r="2194" spans="3:4" x14ac:dyDescent="0.2">
      <c r="C2194" s="175"/>
      <c r="D2194" s="227"/>
    </row>
    <row r="2195" spans="3:4" x14ac:dyDescent="0.2">
      <c r="C2195" s="175"/>
      <c r="D2195" s="227"/>
    </row>
    <row r="2196" spans="3:4" x14ac:dyDescent="0.2">
      <c r="C2196" s="175"/>
      <c r="D2196" s="227"/>
    </row>
    <row r="2197" spans="3:4" x14ac:dyDescent="0.2">
      <c r="C2197" s="175"/>
      <c r="D2197" s="227"/>
    </row>
    <row r="2198" spans="3:4" x14ac:dyDescent="0.2">
      <c r="C2198" s="175"/>
      <c r="D2198" s="227"/>
    </row>
    <row r="2199" spans="3:4" x14ac:dyDescent="0.2">
      <c r="C2199" s="175"/>
      <c r="D2199" s="227"/>
    </row>
    <row r="2200" spans="3:4" x14ac:dyDescent="0.2">
      <c r="C2200" s="175"/>
      <c r="D2200" s="227"/>
    </row>
    <row r="2201" spans="3:4" x14ac:dyDescent="0.2">
      <c r="C2201" s="175"/>
      <c r="D2201" s="227"/>
    </row>
    <row r="2202" spans="3:4" x14ac:dyDescent="0.2">
      <c r="C2202" s="175"/>
      <c r="D2202" s="227"/>
    </row>
    <row r="2203" spans="3:4" x14ac:dyDescent="0.2">
      <c r="C2203" s="175"/>
      <c r="D2203" s="227"/>
    </row>
    <row r="2204" spans="3:4" x14ac:dyDescent="0.2">
      <c r="C2204" s="175"/>
      <c r="D2204" s="227"/>
    </row>
    <row r="2205" spans="3:4" x14ac:dyDescent="0.2">
      <c r="C2205" s="175"/>
      <c r="D2205" s="227"/>
    </row>
    <row r="2206" spans="3:4" x14ac:dyDescent="0.2">
      <c r="C2206" s="175"/>
      <c r="D2206" s="227"/>
    </row>
    <row r="2207" spans="3:4" x14ac:dyDescent="0.2">
      <c r="C2207" s="175"/>
      <c r="D2207" s="227"/>
    </row>
    <row r="2208" spans="3:4" x14ac:dyDescent="0.2">
      <c r="C2208" s="175"/>
      <c r="D2208" s="227"/>
    </row>
    <row r="2209" spans="3:4" x14ac:dyDescent="0.2">
      <c r="C2209" s="175"/>
      <c r="D2209" s="227"/>
    </row>
    <row r="2210" spans="3:4" x14ac:dyDescent="0.2">
      <c r="C2210" s="175"/>
      <c r="D2210" s="227"/>
    </row>
    <row r="2211" spans="3:4" x14ac:dyDescent="0.2">
      <c r="C2211" s="175"/>
      <c r="D2211" s="227"/>
    </row>
    <row r="2212" spans="3:4" x14ac:dyDescent="0.2">
      <c r="C2212" s="175"/>
      <c r="D2212" s="227"/>
    </row>
    <row r="2213" spans="3:4" x14ac:dyDescent="0.2">
      <c r="C2213" s="175"/>
      <c r="D2213" s="227"/>
    </row>
    <row r="2214" spans="3:4" x14ac:dyDescent="0.2">
      <c r="C2214" s="175"/>
      <c r="D2214" s="227"/>
    </row>
    <row r="2215" spans="3:4" x14ac:dyDescent="0.2">
      <c r="C2215" s="175"/>
      <c r="D2215" s="227"/>
    </row>
    <row r="2216" spans="3:4" x14ac:dyDescent="0.2">
      <c r="C2216" s="175"/>
      <c r="D2216" s="227"/>
    </row>
    <row r="2217" spans="3:4" x14ac:dyDescent="0.2">
      <c r="C2217" s="175"/>
      <c r="D2217" s="227"/>
    </row>
    <row r="2218" spans="3:4" x14ac:dyDescent="0.2">
      <c r="C2218" s="175"/>
      <c r="D2218" s="227"/>
    </row>
    <row r="2219" spans="3:4" x14ac:dyDescent="0.2">
      <c r="C2219" s="175"/>
      <c r="D2219" s="227"/>
    </row>
    <row r="2220" spans="3:4" x14ac:dyDescent="0.2">
      <c r="C2220" s="175"/>
      <c r="D2220" s="227"/>
    </row>
    <row r="2221" spans="3:4" x14ac:dyDescent="0.2">
      <c r="C2221" s="175"/>
      <c r="D2221" s="227"/>
    </row>
    <row r="2222" spans="3:4" x14ac:dyDescent="0.2">
      <c r="C2222" s="175"/>
      <c r="D2222" s="227"/>
    </row>
    <row r="2223" spans="3:4" x14ac:dyDescent="0.2">
      <c r="C2223" s="175"/>
      <c r="D2223" s="227"/>
    </row>
    <row r="2224" spans="3:4" x14ac:dyDescent="0.2">
      <c r="C2224" s="175"/>
      <c r="D2224" s="227"/>
    </row>
    <row r="2225" spans="3:4" x14ac:dyDescent="0.2">
      <c r="C2225" s="175"/>
      <c r="D2225" s="227"/>
    </row>
    <row r="2226" spans="3:4" x14ac:dyDescent="0.2">
      <c r="C2226" s="175"/>
      <c r="D2226" s="227"/>
    </row>
    <row r="2227" spans="3:4" x14ac:dyDescent="0.2">
      <c r="C2227" s="175"/>
      <c r="D2227" s="227"/>
    </row>
    <row r="2228" spans="3:4" x14ac:dyDescent="0.2">
      <c r="C2228" s="175"/>
      <c r="D2228" s="227"/>
    </row>
    <row r="2229" spans="3:4" x14ac:dyDescent="0.2">
      <c r="C2229" s="175"/>
      <c r="D2229" s="227"/>
    </row>
    <row r="2230" spans="3:4" x14ac:dyDescent="0.2">
      <c r="C2230" s="175"/>
      <c r="D2230" s="227"/>
    </row>
    <row r="2231" spans="3:4" x14ac:dyDescent="0.2">
      <c r="C2231" s="175"/>
      <c r="D2231" s="227"/>
    </row>
    <row r="2232" spans="3:4" x14ac:dyDescent="0.2">
      <c r="C2232" s="175"/>
      <c r="D2232" s="227"/>
    </row>
    <row r="2233" spans="3:4" x14ac:dyDescent="0.2">
      <c r="C2233" s="175"/>
      <c r="D2233" s="227"/>
    </row>
    <row r="2234" spans="3:4" x14ac:dyDescent="0.2">
      <c r="C2234" s="175"/>
      <c r="D2234" s="227"/>
    </row>
    <row r="2235" spans="3:4" x14ac:dyDescent="0.2">
      <c r="C2235" s="175"/>
      <c r="D2235" s="227"/>
    </row>
    <row r="2236" spans="3:4" x14ac:dyDescent="0.2">
      <c r="C2236" s="175"/>
      <c r="D2236" s="227"/>
    </row>
    <row r="2237" spans="3:4" x14ac:dyDescent="0.2">
      <c r="C2237" s="175"/>
      <c r="D2237" s="227"/>
    </row>
    <row r="2238" spans="3:4" x14ac:dyDescent="0.2">
      <c r="C2238" s="175"/>
      <c r="D2238" s="227"/>
    </row>
    <row r="2239" spans="3:4" x14ac:dyDescent="0.2">
      <c r="C2239" s="175"/>
      <c r="D2239" s="227"/>
    </row>
    <row r="2240" spans="3:4" x14ac:dyDescent="0.2">
      <c r="C2240" s="175"/>
      <c r="D2240" s="227"/>
    </row>
    <row r="2241" spans="3:4" x14ac:dyDescent="0.2">
      <c r="C2241" s="175"/>
      <c r="D2241" s="227"/>
    </row>
    <row r="2242" spans="3:4" x14ac:dyDescent="0.2">
      <c r="C2242" s="175"/>
      <c r="D2242" s="227"/>
    </row>
    <row r="2243" spans="3:4" x14ac:dyDescent="0.2">
      <c r="C2243" s="175"/>
      <c r="D2243" s="227"/>
    </row>
    <row r="2244" spans="3:4" x14ac:dyDescent="0.2">
      <c r="C2244" s="175"/>
      <c r="D2244" s="227"/>
    </row>
    <row r="2245" spans="3:4" x14ac:dyDescent="0.2">
      <c r="C2245" s="175"/>
      <c r="D2245" s="227"/>
    </row>
    <row r="2246" spans="3:4" x14ac:dyDescent="0.2">
      <c r="C2246" s="175"/>
      <c r="D2246" s="227"/>
    </row>
    <row r="2247" spans="3:4" x14ac:dyDescent="0.2">
      <c r="C2247" s="175"/>
      <c r="D2247" s="227"/>
    </row>
    <row r="2248" spans="3:4" x14ac:dyDescent="0.2">
      <c r="C2248" s="175"/>
      <c r="D2248" s="227"/>
    </row>
    <row r="2249" spans="3:4" x14ac:dyDescent="0.2">
      <c r="C2249" s="175"/>
      <c r="D2249" s="227"/>
    </row>
    <row r="2250" spans="3:4" x14ac:dyDescent="0.2">
      <c r="C2250" s="175"/>
      <c r="D2250" s="227"/>
    </row>
    <row r="2251" spans="3:4" x14ac:dyDescent="0.2">
      <c r="C2251" s="175"/>
      <c r="D2251" s="227"/>
    </row>
    <row r="2252" spans="3:4" x14ac:dyDescent="0.2">
      <c r="C2252" s="175"/>
      <c r="D2252" s="227"/>
    </row>
    <row r="2253" spans="3:4" x14ac:dyDescent="0.2">
      <c r="C2253" s="175"/>
      <c r="D2253" s="227"/>
    </row>
    <row r="2254" spans="3:4" x14ac:dyDescent="0.2">
      <c r="C2254" s="175"/>
      <c r="D2254" s="227"/>
    </row>
    <row r="2255" spans="3:4" x14ac:dyDescent="0.2">
      <c r="C2255" s="175"/>
      <c r="D2255" s="227"/>
    </row>
    <row r="2256" spans="3:4" x14ac:dyDescent="0.2">
      <c r="C2256" s="175"/>
      <c r="D2256" s="227"/>
    </row>
    <row r="2257" spans="3:4" x14ac:dyDescent="0.2">
      <c r="C2257" s="175"/>
      <c r="D2257" s="227"/>
    </row>
    <row r="2258" spans="3:4" x14ac:dyDescent="0.2">
      <c r="C2258" s="175"/>
      <c r="D2258" s="227"/>
    </row>
    <row r="2259" spans="3:4" x14ac:dyDescent="0.2">
      <c r="C2259" s="175"/>
      <c r="D2259" s="227"/>
    </row>
    <row r="2260" spans="3:4" x14ac:dyDescent="0.2">
      <c r="C2260" s="175"/>
      <c r="D2260" s="227"/>
    </row>
    <row r="2261" spans="3:4" x14ac:dyDescent="0.2">
      <c r="C2261" s="175"/>
      <c r="D2261" s="227"/>
    </row>
    <row r="2262" spans="3:4" x14ac:dyDescent="0.2">
      <c r="C2262" s="175"/>
      <c r="D2262" s="227"/>
    </row>
    <row r="2263" spans="3:4" x14ac:dyDescent="0.2">
      <c r="C2263" s="175"/>
      <c r="D2263" s="227"/>
    </row>
    <row r="2264" spans="3:4" x14ac:dyDescent="0.2">
      <c r="C2264" s="175"/>
      <c r="D2264" s="227"/>
    </row>
    <row r="2265" spans="3:4" x14ac:dyDescent="0.2">
      <c r="C2265" s="175"/>
      <c r="D2265" s="227"/>
    </row>
    <row r="2266" spans="3:4" x14ac:dyDescent="0.2">
      <c r="C2266" s="175"/>
      <c r="D2266" s="227"/>
    </row>
    <row r="2267" spans="3:4" x14ac:dyDescent="0.2">
      <c r="C2267" s="175"/>
      <c r="D2267" s="227"/>
    </row>
    <row r="2268" spans="3:4" x14ac:dyDescent="0.2">
      <c r="C2268" s="175"/>
      <c r="D2268" s="227"/>
    </row>
    <row r="2269" spans="3:4" x14ac:dyDescent="0.2">
      <c r="C2269" s="175"/>
      <c r="D2269" s="227"/>
    </row>
    <row r="2270" spans="3:4" x14ac:dyDescent="0.2">
      <c r="C2270" s="175"/>
      <c r="D2270" s="227"/>
    </row>
    <row r="2271" spans="3:4" x14ac:dyDescent="0.2">
      <c r="C2271" s="175"/>
      <c r="D2271" s="227"/>
    </row>
    <row r="2272" spans="3:4" x14ac:dyDescent="0.2">
      <c r="C2272" s="175"/>
      <c r="D2272" s="227"/>
    </row>
    <row r="2273" spans="3:4" x14ac:dyDescent="0.2">
      <c r="C2273" s="175"/>
      <c r="D2273" s="227"/>
    </row>
    <row r="2274" spans="3:4" x14ac:dyDescent="0.2">
      <c r="C2274" s="175"/>
      <c r="D2274" s="227"/>
    </row>
    <row r="2275" spans="3:4" x14ac:dyDescent="0.2">
      <c r="C2275" s="175"/>
      <c r="D2275" s="227"/>
    </row>
    <row r="2276" spans="3:4" x14ac:dyDescent="0.2">
      <c r="C2276" s="175"/>
      <c r="D2276" s="227"/>
    </row>
    <row r="2277" spans="3:4" x14ac:dyDescent="0.2">
      <c r="C2277" s="175"/>
      <c r="D2277" s="227"/>
    </row>
    <row r="2278" spans="3:4" x14ac:dyDescent="0.2">
      <c r="C2278" s="175"/>
      <c r="D2278" s="227"/>
    </row>
    <row r="2279" spans="3:4" x14ac:dyDescent="0.2">
      <c r="C2279" s="175"/>
      <c r="D2279" s="227"/>
    </row>
    <row r="2280" spans="3:4" x14ac:dyDescent="0.2">
      <c r="C2280" s="175"/>
      <c r="D2280" s="227"/>
    </row>
    <row r="2281" spans="3:4" x14ac:dyDescent="0.2">
      <c r="C2281" s="175"/>
      <c r="D2281" s="227"/>
    </row>
    <row r="2282" spans="3:4" x14ac:dyDescent="0.2">
      <c r="C2282" s="175"/>
      <c r="D2282" s="227"/>
    </row>
    <row r="2283" spans="3:4" x14ac:dyDescent="0.2">
      <c r="C2283" s="175"/>
      <c r="D2283" s="227"/>
    </row>
    <row r="2284" spans="3:4" x14ac:dyDescent="0.2">
      <c r="C2284" s="175"/>
      <c r="D2284" s="227"/>
    </row>
    <row r="2285" spans="3:4" x14ac:dyDescent="0.2">
      <c r="C2285" s="175"/>
      <c r="D2285" s="227"/>
    </row>
    <row r="2286" spans="3:4" x14ac:dyDescent="0.2">
      <c r="C2286" s="175"/>
      <c r="D2286" s="227"/>
    </row>
    <row r="2287" spans="3:4" x14ac:dyDescent="0.2">
      <c r="C2287" s="175"/>
      <c r="D2287" s="227"/>
    </row>
    <row r="2288" spans="3:4" x14ac:dyDescent="0.2">
      <c r="C2288" s="175"/>
      <c r="D2288" s="227"/>
    </row>
    <row r="2289" spans="3:4" x14ac:dyDescent="0.2">
      <c r="C2289" s="175"/>
      <c r="D2289" s="227"/>
    </row>
    <row r="2290" spans="3:4" x14ac:dyDescent="0.2">
      <c r="C2290" s="175"/>
      <c r="D2290" s="227"/>
    </row>
    <row r="2291" spans="3:4" x14ac:dyDescent="0.2">
      <c r="C2291" s="175"/>
      <c r="D2291" s="227"/>
    </row>
    <row r="2292" spans="3:4" x14ac:dyDescent="0.2">
      <c r="C2292" s="175"/>
      <c r="D2292" s="227"/>
    </row>
    <row r="2293" spans="3:4" x14ac:dyDescent="0.2">
      <c r="C2293" s="175"/>
      <c r="D2293" s="227"/>
    </row>
    <row r="2294" spans="3:4" x14ac:dyDescent="0.2">
      <c r="C2294" s="175"/>
      <c r="D2294" s="227"/>
    </row>
    <row r="2295" spans="3:4" x14ac:dyDescent="0.2">
      <c r="C2295" s="175"/>
      <c r="D2295" s="227"/>
    </row>
    <row r="2296" spans="3:4" x14ac:dyDescent="0.2">
      <c r="C2296" s="175"/>
      <c r="D2296" s="227"/>
    </row>
    <row r="2297" spans="3:4" x14ac:dyDescent="0.2">
      <c r="C2297" s="175"/>
      <c r="D2297" s="227"/>
    </row>
    <row r="2298" spans="3:4" x14ac:dyDescent="0.2">
      <c r="C2298" s="175"/>
      <c r="D2298" s="227"/>
    </row>
    <row r="2299" spans="3:4" x14ac:dyDescent="0.2">
      <c r="C2299" s="175"/>
      <c r="D2299" s="227"/>
    </row>
    <row r="2300" spans="3:4" x14ac:dyDescent="0.2">
      <c r="C2300" s="175"/>
      <c r="D2300" s="227"/>
    </row>
    <row r="2301" spans="3:4" x14ac:dyDescent="0.2">
      <c r="C2301" s="175"/>
      <c r="D2301" s="227"/>
    </row>
    <row r="2302" spans="3:4" x14ac:dyDescent="0.2">
      <c r="C2302" s="175"/>
      <c r="D2302" s="227"/>
    </row>
    <row r="2303" spans="3:4" x14ac:dyDescent="0.2">
      <c r="C2303" s="175"/>
      <c r="D2303" s="227"/>
    </row>
    <row r="2304" spans="3:4" x14ac:dyDescent="0.2">
      <c r="C2304" s="175"/>
      <c r="D2304" s="227"/>
    </row>
    <row r="2305" spans="3:4" x14ac:dyDescent="0.2">
      <c r="C2305" s="175"/>
      <c r="D2305" s="227"/>
    </row>
    <row r="2306" spans="3:4" x14ac:dyDescent="0.2">
      <c r="C2306" s="175"/>
      <c r="D2306" s="227"/>
    </row>
    <row r="2307" spans="3:4" x14ac:dyDescent="0.2">
      <c r="C2307" s="175"/>
      <c r="D2307" s="227"/>
    </row>
    <row r="2308" spans="3:4" x14ac:dyDescent="0.2">
      <c r="C2308" s="175"/>
      <c r="D2308" s="227"/>
    </row>
    <row r="2309" spans="3:4" x14ac:dyDescent="0.2">
      <c r="C2309" s="175"/>
      <c r="D2309" s="227"/>
    </row>
    <row r="2310" spans="3:4" x14ac:dyDescent="0.2">
      <c r="C2310" s="175"/>
      <c r="D2310" s="227"/>
    </row>
    <row r="2311" spans="3:4" x14ac:dyDescent="0.2">
      <c r="C2311" s="175"/>
      <c r="D2311" s="227"/>
    </row>
    <row r="2312" spans="3:4" x14ac:dyDescent="0.2">
      <c r="C2312" s="175"/>
      <c r="D2312" s="227"/>
    </row>
    <row r="2313" spans="3:4" x14ac:dyDescent="0.2">
      <c r="C2313" s="175"/>
      <c r="D2313" s="227"/>
    </row>
    <row r="2314" spans="3:4" x14ac:dyDescent="0.2">
      <c r="C2314" s="175"/>
      <c r="D2314" s="227"/>
    </row>
    <row r="2315" spans="3:4" x14ac:dyDescent="0.2">
      <c r="C2315" s="175"/>
      <c r="D2315" s="227"/>
    </row>
    <row r="2316" spans="3:4" x14ac:dyDescent="0.2">
      <c r="C2316" s="175"/>
      <c r="D2316" s="227"/>
    </row>
    <row r="2317" spans="3:4" x14ac:dyDescent="0.2">
      <c r="C2317" s="175"/>
      <c r="D2317" s="227"/>
    </row>
    <row r="2318" spans="3:4" x14ac:dyDescent="0.2">
      <c r="C2318" s="175"/>
      <c r="D2318" s="227"/>
    </row>
    <row r="2319" spans="3:4" x14ac:dyDescent="0.2">
      <c r="C2319" s="175"/>
      <c r="D2319" s="227"/>
    </row>
    <row r="2320" spans="3:4" x14ac:dyDescent="0.2">
      <c r="C2320" s="175"/>
      <c r="D2320" s="227"/>
    </row>
    <row r="2321" spans="3:4" x14ac:dyDescent="0.2">
      <c r="C2321" s="175"/>
      <c r="D2321" s="227"/>
    </row>
    <row r="2322" spans="3:4" x14ac:dyDescent="0.2">
      <c r="C2322" s="175"/>
      <c r="D2322" s="227"/>
    </row>
    <row r="2323" spans="3:4" x14ac:dyDescent="0.2">
      <c r="C2323" s="175"/>
      <c r="D2323" s="227"/>
    </row>
    <row r="2324" spans="3:4" x14ac:dyDescent="0.2">
      <c r="C2324" s="175"/>
      <c r="D2324" s="227"/>
    </row>
    <row r="2325" spans="3:4" x14ac:dyDescent="0.2">
      <c r="C2325" s="175"/>
      <c r="D2325" s="227"/>
    </row>
    <row r="2326" spans="3:4" x14ac:dyDescent="0.2">
      <c r="C2326" s="175"/>
      <c r="D2326" s="227"/>
    </row>
    <row r="2327" spans="3:4" x14ac:dyDescent="0.2">
      <c r="C2327" s="175"/>
      <c r="D2327" s="227"/>
    </row>
    <row r="2328" spans="3:4" x14ac:dyDescent="0.2">
      <c r="C2328" s="175"/>
      <c r="D2328" s="227"/>
    </row>
    <row r="2329" spans="3:4" x14ac:dyDescent="0.2">
      <c r="C2329" s="175"/>
      <c r="D2329" s="227"/>
    </row>
    <row r="2330" spans="3:4" x14ac:dyDescent="0.2">
      <c r="C2330" s="175"/>
      <c r="D2330" s="227"/>
    </row>
    <row r="2331" spans="3:4" x14ac:dyDescent="0.2">
      <c r="C2331" s="175"/>
      <c r="D2331" s="227"/>
    </row>
    <row r="2332" spans="3:4" x14ac:dyDescent="0.2">
      <c r="C2332" s="175"/>
      <c r="D2332" s="227"/>
    </row>
    <row r="2333" spans="3:4" x14ac:dyDescent="0.2">
      <c r="C2333" s="175"/>
      <c r="D2333" s="227"/>
    </row>
    <row r="2334" spans="3:4" x14ac:dyDescent="0.2">
      <c r="C2334" s="175"/>
      <c r="D2334" s="227"/>
    </row>
    <row r="2335" spans="3:4" x14ac:dyDescent="0.2">
      <c r="C2335" s="175"/>
      <c r="D2335" s="227"/>
    </row>
    <row r="2336" spans="3:4" x14ac:dyDescent="0.2">
      <c r="C2336" s="175"/>
      <c r="D2336" s="227"/>
    </row>
    <row r="2337" spans="3:4" x14ac:dyDescent="0.2">
      <c r="C2337" s="175"/>
      <c r="D2337" s="227"/>
    </row>
    <row r="2338" spans="3:4" x14ac:dyDescent="0.2">
      <c r="C2338" s="175"/>
      <c r="D2338" s="227"/>
    </row>
    <row r="2339" spans="3:4" x14ac:dyDescent="0.2">
      <c r="C2339" s="175"/>
      <c r="D2339" s="227"/>
    </row>
    <row r="2340" spans="3:4" x14ac:dyDescent="0.2">
      <c r="C2340" s="175"/>
      <c r="D2340" s="227"/>
    </row>
    <row r="2341" spans="3:4" x14ac:dyDescent="0.2">
      <c r="C2341" s="175"/>
      <c r="D2341" s="227"/>
    </row>
    <row r="2342" spans="3:4" x14ac:dyDescent="0.2">
      <c r="C2342" s="175"/>
      <c r="D2342" s="227"/>
    </row>
    <row r="2343" spans="3:4" x14ac:dyDescent="0.2">
      <c r="C2343" s="175"/>
      <c r="D2343" s="227"/>
    </row>
    <row r="2344" spans="3:4" x14ac:dyDescent="0.2">
      <c r="C2344" s="175"/>
      <c r="D2344" s="227"/>
    </row>
    <row r="2345" spans="3:4" x14ac:dyDescent="0.2">
      <c r="C2345" s="175"/>
      <c r="D2345" s="227"/>
    </row>
    <row r="2346" spans="3:4" x14ac:dyDescent="0.2">
      <c r="C2346" s="175"/>
      <c r="D2346" s="227"/>
    </row>
    <row r="2347" spans="3:4" x14ac:dyDescent="0.2">
      <c r="C2347" s="175"/>
      <c r="D2347" s="227"/>
    </row>
    <row r="2348" spans="3:4" x14ac:dyDescent="0.2">
      <c r="C2348" s="175"/>
      <c r="D2348" s="227"/>
    </row>
    <row r="2349" spans="3:4" x14ac:dyDescent="0.2">
      <c r="C2349" s="175"/>
      <c r="D2349" s="227"/>
    </row>
    <row r="2350" spans="3:4" x14ac:dyDescent="0.2">
      <c r="C2350" s="175"/>
      <c r="D2350" s="227"/>
    </row>
    <row r="2351" spans="3:4" x14ac:dyDescent="0.2">
      <c r="C2351" s="175"/>
      <c r="D2351" s="227"/>
    </row>
    <row r="2352" spans="3:4" x14ac:dyDescent="0.2">
      <c r="C2352" s="175"/>
      <c r="D2352" s="227"/>
    </row>
    <row r="2353" spans="3:4" x14ac:dyDescent="0.2">
      <c r="C2353" s="175"/>
      <c r="D2353" s="227"/>
    </row>
    <row r="2354" spans="3:4" x14ac:dyDescent="0.2">
      <c r="C2354" s="175"/>
      <c r="D2354" s="227"/>
    </row>
    <row r="2355" spans="3:4" x14ac:dyDescent="0.2">
      <c r="C2355" s="175"/>
      <c r="D2355" s="227"/>
    </row>
    <row r="2356" spans="3:4" x14ac:dyDescent="0.2">
      <c r="C2356" s="175"/>
      <c r="D2356" s="227"/>
    </row>
    <row r="2357" spans="3:4" x14ac:dyDescent="0.2">
      <c r="C2357" s="175"/>
      <c r="D2357" s="227"/>
    </row>
    <row r="2358" spans="3:4" x14ac:dyDescent="0.2">
      <c r="C2358" s="175"/>
      <c r="D2358" s="227"/>
    </row>
    <row r="2359" spans="3:4" x14ac:dyDescent="0.2">
      <c r="C2359" s="175"/>
      <c r="D2359" s="227"/>
    </row>
    <row r="2360" spans="3:4" x14ac:dyDescent="0.2">
      <c r="C2360" s="175"/>
      <c r="D2360" s="227"/>
    </row>
    <row r="2361" spans="3:4" x14ac:dyDescent="0.2">
      <c r="C2361" s="175"/>
      <c r="D2361" s="227"/>
    </row>
    <row r="2362" spans="3:4" x14ac:dyDescent="0.2">
      <c r="C2362" s="175"/>
      <c r="D2362" s="227"/>
    </row>
    <row r="2363" spans="3:4" x14ac:dyDescent="0.2">
      <c r="C2363" s="175"/>
      <c r="D2363" s="227"/>
    </row>
    <row r="2364" spans="3:4" x14ac:dyDescent="0.2">
      <c r="C2364" s="175"/>
      <c r="D2364" s="227"/>
    </row>
    <row r="2365" spans="3:4" x14ac:dyDescent="0.2">
      <c r="C2365" s="175"/>
      <c r="D2365" s="227"/>
    </row>
    <row r="2366" spans="3:4" x14ac:dyDescent="0.2">
      <c r="C2366" s="175"/>
      <c r="D2366" s="227"/>
    </row>
    <row r="2367" spans="3:4" x14ac:dyDescent="0.2">
      <c r="C2367" s="175"/>
      <c r="D2367" s="227"/>
    </row>
    <row r="2368" spans="3:4" x14ac:dyDescent="0.2">
      <c r="C2368" s="175"/>
      <c r="D2368" s="227"/>
    </row>
    <row r="2369" spans="3:4" x14ac:dyDescent="0.2">
      <c r="C2369" s="175"/>
      <c r="D2369" s="227"/>
    </row>
    <row r="2370" spans="3:4" x14ac:dyDescent="0.2">
      <c r="C2370" s="175"/>
      <c r="D2370" s="227"/>
    </row>
    <row r="2371" spans="3:4" x14ac:dyDescent="0.2">
      <c r="C2371" s="175"/>
      <c r="D2371" s="227"/>
    </row>
    <row r="2372" spans="3:4" x14ac:dyDescent="0.2">
      <c r="C2372" s="175"/>
      <c r="D2372" s="227"/>
    </row>
    <row r="2373" spans="3:4" x14ac:dyDescent="0.2">
      <c r="C2373" s="175"/>
      <c r="D2373" s="227"/>
    </row>
    <row r="2374" spans="3:4" x14ac:dyDescent="0.2">
      <c r="C2374" s="175"/>
      <c r="D2374" s="227"/>
    </row>
    <row r="2375" spans="3:4" x14ac:dyDescent="0.2">
      <c r="C2375" s="175"/>
      <c r="D2375" s="227"/>
    </row>
    <row r="2376" spans="3:4" x14ac:dyDescent="0.2">
      <c r="C2376" s="175"/>
      <c r="D2376" s="227"/>
    </row>
    <row r="2377" spans="3:4" x14ac:dyDescent="0.2">
      <c r="C2377" s="175"/>
      <c r="D2377" s="227"/>
    </row>
    <row r="2378" spans="3:4" x14ac:dyDescent="0.2">
      <c r="C2378" s="175"/>
      <c r="D2378" s="227"/>
    </row>
    <row r="2379" spans="3:4" x14ac:dyDescent="0.2">
      <c r="C2379" s="175"/>
      <c r="D2379" s="227"/>
    </row>
    <row r="2380" spans="3:4" x14ac:dyDescent="0.2">
      <c r="C2380" s="175"/>
      <c r="D2380" s="227"/>
    </row>
    <row r="2381" spans="3:4" x14ac:dyDescent="0.2">
      <c r="C2381" s="175"/>
      <c r="D2381" s="227"/>
    </row>
    <row r="2382" spans="3:4" x14ac:dyDescent="0.2">
      <c r="C2382" s="175"/>
      <c r="D2382" s="227"/>
    </row>
    <row r="2383" spans="3:4" x14ac:dyDescent="0.2">
      <c r="C2383" s="175"/>
      <c r="D2383" s="227"/>
    </row>
    <row r="2384" spans="3:4" x14ac:dyDescent="0.2">
      <c r="C2384" s="175"/>
      <c r="D2384" s="227"/>
    </row>
    <row r="2385" spans="3:4" x14ac:dyDescent="0.2">
      <c r="C2385" s="175"/>
      <c r="D2385" s="227"/>
    </row>
    <row r="2386" spans="3:4" x14ac:dyDescent="0.2">
      <c r="C2386" s="175"/>
      <c r="D2386" s="227"/>
    </row>
    <row r="2387" spans="3:4" x14ac:dyDescent="0.2">
      <c r="C2387" s="175"/>
      <c r="D2387" s="227"/>
    </row>
    <row r="2388" spans="3:4" x14ac:dyDescent="0.2">
      <c r="C2388" s="175"/>
      <c r="D2388" s="227"/>
    </row>
    <row r="2389" spans="3:4" x14ac:dyDescent="0.2">
      <c r="C2389" s="175"/>
      <c r="D2389" s="227"/>
    </row>
    <row r="2390" spans="3:4" x14ac:dyDescent="0.2">
      <c r="C2390" s="175"/>
      <c r="D2390" s="227"/>
    </row>
    <row r="2391" spans="3:4" x14ac:dyDescent="0.2">
      <c r="C2391" s="175"/>
      <c r="D2391" s="227"/>
    </row>
    <row r="2392" spans="3:4" x14ac:dyDescent="0.2">
      <c r="C2392" s="175"/>
      <c r="D2392" s="227"/>
    </row>
    <row r="2393" spans="3:4" x14ac:dyDescent="0.2">
      <c r="C2393" s="175"/>
      <c r="D2393" s="227"/>
    </row>
    <row r="2394" spans="3:4" x14ac:dyDescent="0.2">
      <c r="C2394" s="175"/>
      <c r="D2394" s="227"/>
    </row>
    <row r="2395" spans="3:4" x14ac:dyDescent="0.2">
      <c r="C2395" s="175"/>
      <c r="D2395" s="227"/>
    </row>
    <row r="2396" spans="3:4" x14ac:dyDescent="0.2">
      <c r="C2396" s="175"/>
      <c r="D2396" s="227"/>
    </row>
    <row r="2397" spans="3:4" x14ac:dyDescent="0.2">
      <c r="C2397" s="175"/>
      <c r="D2397" s="227"/>
    </row>
    <row r="2398" spans="3:4" x14ac:dyDescent="0.2">
      <c r="C2398" s="175"/>
      <c r="D2398" s="227"/>
    </row>
    <row r="2399" spans="3:4" x14ac:dyDescent="0.2">
      <c r="C2399" s="175"/>
      <c r="D2399" s="227"/>
    </row>
    <row r="2400" spans="3:4" x14ac:dyDescent="0.2">
      <c r="C2400" s="175"/>
      <c r="D2400" s="227"/>
    </row>
    <row r="2401" spans="3:4" x14ac:dyDescent="0.2">
      <c r="C2401" s="175"/>
      <c r="D2401" s="227"/>
    </row>
    <row r="2402" spans="3:4" x14ac:dyDescent="0.2">
      <c r="C2402" s="175"/>
      <c r="D2402" s="227"/>
    </row>
    <row r="2403" spans="3:4" x14ac:dyDescent="0.2">
      <c r="C2403" s="175"/>
      <c r="D2403" s="227"/>
    </row>
    <row r="2404" spans="3:4" x14ac:dyDescent="0.2">
      <c r="C2404" s="175"/>
      <c r="D2404" s="227"/>
    </row>
    <row r="2405" spans="3:4" x14ac:dyDescent="0.2">
      <c r="C2405" s="175"/>
      <c r="D2405" s="227"/>
    </row>
    <row r="2406" spans="3:4" x14ac:dyDescent="0.2">
      <c r="C2406" s="175"/>
      <c r="D2406" s="227"/>
    </row>
    <row r="2407" spans="3:4" x14ac:dyDescent="0.2">
      <c r="C2407" s="175"/>
      <c r="D2407" s="227"/>
    </row>
    <row r="2408" spans="3:4" x14ac:dyDescent="0.2">
      <c r="C2408" s="175"/>
      <c r="D2408" s="227"/>
    </row>
    <row r="2409" spans="3:4" x14ac:dyDescent="0.2">
      <c r="C2409" s="175"/>
      <c r="D2409" s="227"/>
    </row>
    <row r="2410" spans="3:4" x14ac:dyDescent="0.2">
      <c r="C2410" s="175"/>
      <c r="D2410" s="227"/>
    </row>
    <row r="2411" spans="3:4" x14ac:dyDescent="0.2">
      <c r="C2411" s="175"/>
      <c r="D2411" s="227"/>
    </row>
    <row r="2412" spans="3:4" x14ac:dyDescent="0.2">
      <c r="C2412" s="175"/>
      <c r="D2412" s="227"/>
    </row>
    <row r="2413" spans="3:4" x14ac:dyDescent="0.2">
      <c r="C2413" s="175"/>
      <c r="D2413" s="227"/>
    </row>
    <row r="2414" spans="3:4" x14ac:dyDescent="0.2">
      <c r="C2414" s="175"/>
      <c r="D2414" s="227"/>
    </row>
    <row r="2415" spans="3:4" x14ac:dyDescent="0.2">
      <c r="C2415" s="175"/>
      <c r="D2415" s="227"/>
    </row>
    <row r="2416" spans="3:4" x14ac:dyDescent="0.2">
      <c r="C2416" s="175"/>
      <c r="D2416" s="227"/>
    </row>
    <row r="2417" spans="3:4" x14ac:dyDescent="0.2">
      <c r="C2417" s="175"/>
      <c r="D2417" s="227"/>
    </row>
    <row r="2418" spans="3:4" x14ac:dyDescent="0.2">
      <c r="C2418" s="175"/>
      <c r="D2418" s="227"/>
    </row>
    <row r="2419" spans="3:4" x14ac:dyDescent="0.2">
      <c r="C2419" s="175"/>
      <c r="D2419" s="227"/>
    </row>
    <row r="2420" spans="3:4" x14ac:dyDescent="0.2">
      <c r="C2420" s="175"/>
      <c r="D2420" s="227"/>
    </row>
    <row r="2421" spans="3:4" x14ac:dyDescent="0.2">
      <c r="C2421" s="175"/>
      <c r="D2421" s="227"/>
    </row>
    <row r="2422" spans="3:4" x14ac:dyDescent="0.2">
      <c r="C2422" s="175"/>
      <c r="D2422" s="227"/>
    </row>
    <row r="2423" spans="3:4" x14ac:dyDescent="0.2">
      <c r="C2423" s="175"/>
      <c r="D2423" s="227"/>
    </row>
    <row r="2424" spans="3:4" x14ac:dyDescent="0.2">
      <c r="C2424" s="175"/>
      <c r="D2424" s="227"/>
    </row>
    <row r="2425" spans="3:4" x14ac:dyDescent="0.2">
      <c r="C2425" s="175"/>
      <c r="D2425" s="227"/>
    </row>
    <row r="2426" spans="3:4" x14ac:dyDescent="0.2">
      <c r="C2426" s="175"/>
      <c r="D2426" s="227"/>
    </row>
    <row r="2427" spans="3:4" x14ac:dyDescent="0.2">
      <c r="C2427" s="175"/>
      <c r="D2427" s="227"/>
    </row>
    <row r="2428" spans="3:4" x14ac:dyDescent="0.2">
      <c r="C2428" s="175"/>
      <c r="D2428" s="227"/>
    </row>
    <row r="2429" spans="3:4" x14ac:dyDescent="0.2">
      <c r="C2429" s="175"/>
      <c r="D2429" s="227"/>
    </row>
    <row r="2430" spans="3:4" x14ac:dyDescent="0.2">
      <c r="C2430" s="175"/>
      <c r="D2430" s="227"/>
    </row>
    <row r="2431" spans="3:4" x14ac:dyDescent="0.2">
      <c r="C2431" s="175"/>
      <c r="D2431" s="227"/>
    </row>
    <row r="2432" spans="3:4" x14ac:dyDescent="0.2">
      <c r="C2432" s="175"/>
      <c r="D2432" s="227"/>
    </row>
    <row r="2433" spans="3:4" x14ac:dyDescent="0.2">
      <c r="C2433" s="175"/>
      <c r="D2433" s="227"/>
    </row>
    <row r="2434" spans="3:4" x14ac:dyDescent="0.2">
      <c r="C2434" s="175"/>
      <c r="D2434" s="227"/>
    </row>
    <row r="2435" spans="3:4" x14ac:dyDescent="0.2">
      <c r="C2435" s="175"/>
      <c r="D2435" s="227"/>
    </row>
    <row r="2436" spans="3:4" x14ac:dyDescent="0.2">
      <c r="C2436" s="175"/>
      <c r="D2436" s="227"/>
    </row>
    <row r="2437" spans="3:4" x14ac:dyDescent="0.2">
      <c r="C2437" s="175"/>
      <c r="D2437" s="227"/>
    </row>
    <row r="2438" spans="3:4" x14ac:dyDescent="0.2">
      <c r="C2438" s="175"/>
      <c r="D2438" s="227"/>
    </row>
    <row r="2439" spans="3:4" x14ac:dyDescent="0.2">
      <c r="C2439" s="175"/>
      <c r="D2439" s="227"/>
    </row>
    <row r="2440" spans="3:4" x14ac:dyDescent="0.2">
      <c r="C2440" s="175"/>
      <c r="D2440" s="227"/>
    </row>
    <row r="2441" spans="3:4" x14ac:dyDescent="0.2">
      <c r="C2441" s="175"/>
      <c r="D2441" s="227"/>
    </row>
    <row r="2442" spans="3:4" x14ac:dyDescent="0.2">
      <c r="C2442" s="175"/>
      <c r="D2442" s="227"/>
    </row>
    <row r="2443" spans="3:4" x14ac:dyDescent="0.2">
      <c r="C2443" s="175"/>
      <c r="D2443" s="227"/>
    </row>
    <row r="2444" spans="3:4" x14ac:dyDescent="0.2">
      <c r="C2444" s="175"/>
      <c r="D2444" s="227"/>
    </row>
    <row r="2445" spans="3:4" x14ac:dyDescent="0.2">
      <c r="C2445" s="175"/>
      <c r="D2445" s="227"/>
    </row>
    <row r="2446" spans="3:4" x14ac:dyDescent="0.2">
      <c r="C2446" s="175"/>
      <c r="D2446" s="227"/>
    </row>
    <row r="2447" spans="3:4" x14ac:dyDescent="0.2">
      <c r="C2447" s="175"/>
      <c r="D2447" s="227"/>
    </row>
    <row r="2448" spans="3:4" x14ac:dyDescent="0.2">
      <c r="C2448" s="175"/>
      <c r="D2448" s="227"/>
    </row>
    <row r="2449" spans="3:4" x14ac:dyDescent="0.2">
      <c r="C2449" s="175"/>
      <c r="D2449" s="227"/>
    </row>
    <row r="2450" spans="3:4" x14ac:dyDescent="0.2">
      <c r="C2450" s="175"/>
      <c r="D2450" s="227"/>
    </row>
    <row r="2451" spans="3:4" x14ac:dyDescent="0.2">
      <c r="C2451" s="175"/>
      <c r="D2451" s="227"/>
    </row>
    <row r="2452" spans="3:4" x14ac:dyDescent="0.2">
      <c r="C2452" s="175"/>
      <c r="D2452" s="227"/>
    </row>
    <row r="2453" spans="3:4" x14ac:dyDescent="0.2">
      <c r="C2453" s="175"/>
      <c r="D2453" s="227"/>
    </row>
    <row r="2454" spans="3:4" x14ac:dyDescent="0.2">
      <c r="C2454" s="175"/>
      <c r="D2454" s="227"/>
    </row>
    <row r="2455" spans="3:4" x14ac:dyDescent="0.2">
      <c r="C2455" s="175"/>
      <c r="D2455" s="227"/>
    </row>
    <row r="2456" spans="3:4" x14ac:dyDescent="0.2">
      <c r="C2456" s="175"/>
      <c r="D2456" s="227"/>
    </row>
    <row r="2457" spans="3:4" x14ac:dyDescent="0.2">
      <c r="C2457" s="175"/>
      <c r="D2457" s="227"/>
    </row>
    <row r="2458" spans="3:4" x14ac:dyDescent="0.2">
      <c r="C2458" s="175"/>
      <c r="D2458" s="227"/>
    </row>
    <row r="2459" spans="3:4" x14ac:dyDescent="0.2">
      <c r="C2459" s="175"/>
      <c r="D2459" s="227"/>
    </row>
    <row r="2460" spans="3:4" x14ac:dyDescent="0.2">
      <c r="C2460" s="175"/>
      <c r="D2460" s="227"/>
    </row>
    <row r="2461" spans="3:4" x14ac:dyDescent="0.2">
      <c r="C2461" s="175"/>
      <c r="D2461" s="227"/>
    </row>
    <row r="2462" spans="3:4" x14ac:dyDescent="0.2">
      <c r="C2462" s="175"/>
      <c r="D2462" s="227"/>
    </row>
    <row r="2463" spans="3:4" x14ac:dyDescent="0.2">
      <c r="C2463" s="175"/>
      <c r="D2463" s="227"/>
    </row>
    <row r="2464" spans="3:4" x14ac:dyDescent="0.2">
      <c r="C2464" s="175"/>
      <c r="D2464" s="227"/>
    </row>
    <row r="2465" spans="3:4" x14ac:dyDescent="0.2">
      <c r="C2465" s="175"/>
      <c r="D2465" s="227"/>
    </row>
    <row r="2466" spans="3:4" x14ac:dyDescent="0.2">
      <c r="C2466" s="175"/>
      <c r="D2466" s="227"/>
    </row>
    <row r="2467" spans="3:4" x14ac:dyDescent="0.2">
      <c r="C2467" s="175"/>
      <c r="D2467" s="227"/>
    </row>
    <row r="2468" spans="3:4" x14ac:dyDescent="0.2">
      <c r="C2468" s="175"/>
      <c r="D2468" s="227"/>
    </row>
    <row r="2469" spans="3:4" x14ac:dyDescent="0.2">
      <c r="C2469" s="175"/>
      <c r="D2469" s="227"/>
    </row>
    <row r="2470" spans="3:4" x14ac:dyDescent="0.2">
      <c r="C2470" s="175"/>
      <c r="D2470" s="227"/>
    </row>
    <row r="2471" spans="3:4" x14ac:dyDescent="0.2">
      <c r="C2471" s="175"/>
      <c r="D2471" s="227"/>
    </row>
    <row r="2472" spans="3:4" x14ac:dyDescent="0.2">
      <c r="C2472" s="175"/>
      <c r="D2472" s="227"/>
    </row>
    <row r="2473" spans="3:4" x14ac:dyDescent="0.2">
      <c r="C2473" s="175"/>
      <c r="D2473" s="227"/>
    </row>
    <row r="2474" spans="3:4" x14ac:dyDescent="0.2">
      <c r="C2474" s="175"/>
      <c r="D2474" s="227"/>
    </row>
    <row r="2475" spans="3:4" x14ac:dyDescent="0.2">
      <c r="C2475" s="175"/>
      <c r="D2475" s="227"/>
    </row>
    <row r="2476" spans="3:4" x14ac:dyDescent="0.2">
      <c r="C2476" s="175"/>
      <c r="D2476" s="227"/>
    </row>
    <row r="2477" spans="3:4" x14ac:dyDescent="0.2">
      <c r="C2477" s="175"/>
      <c r="D2477" s="227"/>
    </row>
    <row r="2478" spans="3:4" x14ac:dyDescent="0.2">
      <c r="C2478" s="175"/>
      <c r="D2478" s="227"/>
    </row>
    <row r="2479" spans="3:4" x14ac:dyDescent="0.2">
      <c r="C2479" s="175"/>
      <c r="D2479" s="227"/>
    </row>
    <row r="2480" spans="3:4" x14ac:dyDescent="0.2">
      <c r="C2480" s="175"/>
      <c r="D2480" s="227"/>
    </row>
    <row r="2481" spans="3:4" x14ac:dyDescent="0.2">
      <c r="C2481" s="175"/>
      <c r="D2481" s="227"/>
    </row>
    <row r="2482" spans="3:4" x14ac:dyDescent="0.2">
      <c r="C2482" s="175"/>
      <c r="D2482" s="227"/>
    </row>
    <row r="2483" spans="3:4" x14ac:dyDescent="0.2">
      <c r="C2483" s="175"/>
      <c r="D2483" s="227"/>
    </row>
    <row r="2484" spans="3:4" x14ac:dyDescent="0.2">
      <c r="C2484" s="175"/>
      <c r="D2484" s="227"/>
    </row>
    <row r="2485" spans="3:4" x14ac:dyDescent="0.2">
      <c r="C2485" s="175"/>
      <c r="D2485" s="227"/>
    </row>
    <row r="2486" spans="3:4" x14ac:dyDescent="0.2">
      <c r="C2486" s="175"/>
      <c r="D2486" s="227"/>
    </row>
    <row r="2487" spans="3:4" x14ac:dyDescent="0.2">
      <c r="C2487" s="175"/>
      <c r="D2487" s="227"/>
    </row>
    <row r="2488" spans="3:4" x14ac:dyDescent="0.2">
      <c r="C2488" s="175"/>
      <c r="D2488" s="227"/>
    </row>
    <row r="2489" spans="3:4" x14ac:dyDescent="0.2">
      <c r="C2489" s="175"/>
      <c r="D2489" s="227"/>
    </row>
    <row r="2490" spans="3:4" x14ac:dyDescent="0.2">
      <c r="C2490" s="175"/>
      <c r="D2490" s="227"/>
    </row>
    <row r="2491" spans="3:4" x14ac:dyDescent="0.2">
      <c r="C2491" s="175"/>
      <c r="D2491" s="227"/>
    </row>
    <row r="2492" spans="3:4" x14ac:dyDescent="0.2">
      <c r="C2492" s="175"/>
      <c r="D2492" s="227"/>
    </row>
    <row r="2493" spans="3:4" x14ac:dyDescent="0.2">
      <c r="C2493" s="175"/>
      <c r="D2493" s="227"/>
    </row>
    <row r="2494" spans="3:4" x14ac:dyDescent="0.2">
      <c r="C2494" s="175"/>
      <c r="D2494" s="227"/>
    </row>
    <row r="2495" spans="3:4" x14ac:dyDescent="0.2">
      <c r="C2495" s="175"/>
      <c r="D2495" s="227"/>
    </row>
    <row r="2496" spans="3:4" x14ac:dyDescent="0.2">
      <c r="C2496" s="175"/>
      <c r="D2496" s="227"/>
    </row>
    <row r="2497" spans="3:4" x14ac:dyDescent="0.2">
      <c r="C2497" s="175"/>
      <c r="D2497" s="227"/>
    </row>
    <row r="2498" spans="3:4" x14ac:dyDescent="0.2">
      <c r="C2498" s="175"/>
      <c r="D2498" s="227"/>
    </row>
    <row r="2499" spans="3:4" x14ac:dyDescent="0.2">
      <c r="C2499" s="175"/>
      <c r="D2499" s="227"/>
    </row>
    <row r="2500" spans="3:4" x14ac:dyDescent="0.2">
      <c r="C2500" s="175"/>
      <c r="D2500" s="227"/>
    </row>
    <row r="2501" spans="3:4" x14ac:dyDescent="0.2">
      <c r="C2501" s="175"/>
      <c r="D2501" s="227"/>
    </row>
    <row r="2502" spans="3:4" x14ac:dyDescent="0.2">
      <c r="C2502" s="175"/>
      <c r="D2502" s="227"/>
    </row>
    <row r="2503" spans="3:4" x14ac:dyDescent="0.2">
      <c r="C2503" s="175"/>
      <c r="D2503" s="227"/>
    </row>
    <row r="2504" spans="3:4" x14ac:dyDescent="0.2">
      <c r="C2504" s="175"/>
      <c r="D2504" s="227"/>
    </row>
    <row r="2505" spans="3:4" x14ac:dyDescent="0.2">
      <c r="C2505" s="175"/>
      <c r="D2505" s="227"/>
    </row>
    <row r="2506" spans="3:4" x14ac:dyDescent="0.2">
      <c r="C2506" s="175"/>
      <c r="D2506" s="227"/>
    </row>
    <row r="2507" spans="3:4" x14ac:dyDescent="0.2">
      <c r="C2507" s="175"/>
      <c r="D2507" s="227"/>
    </row>
    <row r="2508" spans="3:4" x14ac:dyDescent="0.2">
      <c r="C2508" s="175"/>
      <c r="D2508" s="227"/>
    </row>
    <row r="2509" spans="3:4" x14ac:dyDescent="0.2">
      <c r="C2509" s="175"/>
      <c r="D2509" s="227"/>
    </row>
    <row r="2510" spans="3:4" x14ac:dyDescent="0.2">
      <c r="C2510" s="175"/>
      <c r="D2510" s="227"/>
    </row>
    <row r="2511" spans="3:4" x14ac:dyDescent="0.2">
      <c r="C2511" s="175"/>
      <c r="D2511" s="227"/>
    </row>
    <row r="2512" spans="3:4" x14ac:dyDescent="0.2">
      <c r="C2512" s="175"/>
      <c r="D2512" s="227"/>
    </row>
    <row r="2513" spans="3:4" x14ac:dyDescent="0.2">
      <c r="C2513" s="175"/>
      <c r="D2513" s="227"/>
    </row>
    <row r="2514" spans="3:4" x14ac:dyDescent="0.2">
      <c r="C2514" s="175"/>
      <c r="D2514" s="227"/>
    </row>
    <row r="2515" spans="3:4" x14ac:dyDescent="0.2">
      <c r="C2515" s="175"/>
      <c r="D2515" s="227"/>
    </row>
    <row r="2516" spans="3:4" x14ac:dyDescent="0.2">
      <c r="C2516" s="175"/>
      <c r="D2516" s="227"/>
    </row>
    <row r="2517" spans="3:4" x14ac:dyDescent="0.2">
      <c r="C2517" s="175"/>
      <c r="D2517" s="227"/>
    </row>
    <row r="2518" spans="3:4" x14ac:dyDescent="0.2">
      <c r="C2518" s="175"/>
      <c r="D2518" s="227"/>
    </row>
    <row r="2519" spans="3:4" x14ac:dyDescent="0.2">
      <c r="C2519" s="175"/>
      <c r="D2519" s="227"/>
    </row>
    <row r="2520" spans="3:4" x14ac:dyDescent="0.2">
      <c r="C2520" s="175"/>
      <c r="D2520" s="227"/>
    </row>
    <row r="2521" spans="3:4" x14ac:dyDescent="0.2">
      <c r="C2521" s="175"/>
      <c r="D2521" s="227"/>
    </row>
    <row r="2522" spans="3:4" x14ac:dyDescent="0.2">
      <c r="C2522" s="175"/>
      <c r="D2522" s="227"/>
    </row>
    <row r="2523" spans="3:4" x14ac:dyDescent="0.2">
      <c r="C2523" s="175"/>
      <c r="D2523" s="227"/>
    </row>
    <row r="2524" spans="3:4" x14ac:dyDescent="0.2">
      <c r="C2524" s="175"/>
      <c r="D2524" s="227"/>
    </row>
    <row r="2525" spans="3:4" x14ac:dyDescent="0.2">
      <c r="C2525" s="175"/>
      <c r="D2525" s="227"/>
    </row>
    <row r="2526" spans="3:4" x14ac:dyDescent="0.2">
      <c r="C2526" s="175"/>
      <c r="D2526" s="227"/>
    </row>
    <row r="2527" spans="3:4" x14ac:dyDescent="0.2">
      <c r="C2527" s="175"/>
      <c r="D2527" s="227"/>
    </row>
    <row r="2528" spans="3:4" x14ac:dyDescent="0.2">
      <c r="C2528" s="175"/>
      <c r="D2528" s="227"/>
    </row>
    <row r="2529" spans="3:4" x14ac:dyDescent="0.2">
      <c r="C2529" s="175"/>
      <c r="D2529" s="227"/>
    </row>
    <row r="2530" spans="3:4" x14ac:dyDescent="0.2">
      <c r="C2530" s="175"/>
      <c r="D2530" s="227"/>
    </row>
    <row r="2531" spans="3:4" x14ac:dyDescent="0.2">
      <c r="C2531" s="175"/>
      <c r="D2531" s="227"/>
    </row>
    <row r="2532" spans="3:4" x14ac:dyDescent="0.2">
      <c r="C2532" s="175"/>
      <c r="D2532" s="227"/>
    </row>
    <row r="2533" spans="3:4" x14ac:dyDescent="0.2">
      <c r="C2533" s="175"/>
      <c r="D2533" s="227"/>
    </row>
    <row r="2534" spans="3:4" x14ac:dyDescent="0.2">
      <c r="C2534" s="175"/>
      <c r="D2534" s="227"/>
    </row>
    <row r="2535" spans="3:4" x14ac:dyDescent="0.2">
      <c r="C2535" s="175"/>
      <c r="D2535" s="227"/>
    </row>
    <row r="2536" spans="3:4" x14ac:dyDescent="0.2">
      <c r="C2536" s="175"/>
      <c r="D2536" s="227"/>
    </row>
    <row r="2537" spans="3:4" x14ac:dyDescent="0.2">
      <c r="C2537" s="175"/>
      <c r="D2537" s="227"/>
    </row>
    <row r="2538" spans="3:4" x14ac:dyDescent="0.2">
      <c r="C2538" s="175"/>
      <c r="D2538" s="227"/>
    </row>
    <row r="2539" spans="3:4" x14ac:dyDescent="0.2">
      <c r="C2539" s="175"/>
      <c r="D2539" s="227"/>
    </row>
    <row r="2540" spans="3:4" x14ac:dyDescent="0.2">
      <c r="C2540" s="175"/>
      <c r="D2540" s="227"/>
    </row>
    <row r="2541" spans="3:4" x14ac:dyDescent="0.2">
      <c r="C2541" s="175"/>
      <c r="D2541" s="227"/>
    </row>
    <row r="2542" spans="3:4" x14ac:dyDescent="0.2">
      <c r="C2542" s="175"/>
      <c r="D2542" s="227"/>
    </row>
    <row r="2543" spans="3:4" x14ac:dyDescent="0.2">
      <c r="C2543" s="175"/>
      <c r="D2543" s="227"/>
    </row>
    <row r="2544" spans="3:4" x14ac:dyDescent="0.2">
      <c r="C2544" s="175"/>
      <c r="D2544" s="227"/>
    </row>
    <row r="2545" spans="3:4" x14ac:dyDescent="0.2">
      <c r="C2545" s="175"/>
      <c r="D2545" s="227"/>
    </row>
    <row r="2546" spans="3:4" x14ac:dyDescent="0.2">
      <c r="C2546" s="175"/>
      <c r="D2546" s="227"/>
    </row>
    <row r="2547" spans="3:4" x14ac:dyDescent="0.2">
      <c r="C2547" s="175"/>
      <c r="D2547" s="227"/>
    </row>
    <row r="2548" spans="3:4" x14ac:dyDescent="0.2">
      <c r="C2548" s="175"/>
      <c r="D2548" s="227"/>
    </row>
    <row r="2549" spans="3:4" x14ac:dyDescent="0.2">
      <c r="C2549" s="175"/>
      <c r="D2549" s="227"/>
    </row>
    <row r="2550" spans="3:4" x14ac:dyDescent="0.2">
      <c r="C2550" s="175"/>
      <c r="D2550" s="227"/>
    </row>
    <row r="2551" spans="3:4" x14ac:dyDescent="0.2">
      <c r="C2551" s="175"/>
      <c r="D2551" s="227"/>
    </row>
    <row r="2552" spans="3:4" x14ac:dyDescent="0.2">
      <c r="C2552" s="175"/>
      <c r="D2552" s="227"/>
    </row>
    <row r="2553" spans="3:4" x14ac:dyDescent="0.2">
      <c r="C2553" s="175"/>
      <c r="D2553" s="227"/>
    </row>
    <row r="2554" spans="3:4" x14ac:dyDescent="0.2">
      <c r="C2554" s="175"/>
      <c r="D2554" s="227"/>
    </row>
    <row r="2555" spans="3:4" x14ac:dyDescent="0.2">
      <c r="C2555" s="175"/>
      <c r="D2555" s="227"/>
    </row>
    <row r="2556" spans="3:4" x14ac:dyDescent="0.2">
      <c r="C2556" s="175"/>
      <c r="D2556" s="227"/>
    </row>
    <row r="2557" spans="3:4" x14ac:dyDescent="0.2">
      <c r="C2557" s="175"/>
      <c r="D2557" s="227"/>
    </row>
    <row r="2558" spans="3:4" x14ac:dyDescent="0.2">
      <c r="C2558" s="175"/>
      <c r="D2558" s="227"/>
    </row>
    <row r="2559" spans="3:4" x14ac:dyDescent="0.2">
      <c r="C2559" s="175"/>
      <c r="D2559" s="227"/>
    </row>
    <row r="2560" spans="3:4" x14ac:dyDescent="0.2">
      <c r="C2560" s="175"/>
      <c r="D2560" s="227"/>
    </row>
    <row r="2561" spans="3:4" x14ac:dyDescent="0.2">
      <c r="C2561" s="175"/>
      <c r="D2561" s="227"/>
    </row>
    <row r="2562" spans="3:4" x14ac:dyDescent="0.2">
      <c r="C2562" s="175"/>
      <c r="D2562" s="227"/>
    </row>
    <row r="2563" spans="3:4" x14ac:dyDescent="0.2">
      <c r="C2563" s="175"/>
      <c r="D2563" s="227"/>
    </row>
    <row r="2564" spans="3:4" x14ac:dyDescent="0.2">
      <c r="C2564" s="175"/>
      <c r="D2564" s="227"/>
    </row>
    <row r="2565" spans="3:4" x14ac:dyDescent="0.2">
      <c r="C2565" s="175"/>
      <c r="D2565" s="227"/>
    </row>
    <row r="2566" spans="3:4" x14ac:dyDescent="0.2">
      <c r="C2566" s="175"/>
      <c r="D2566" s="227"/>
    </row>
    <row r="2567" spans="3:4" x14ac:dyDescent="0.2">
      <c r="C2567" s="175"/>
      <c r="D2567" s="227"/>
    </row>
    <row r="2568" spans="3:4" x14ac:dyDescent="0.2">
      <c r="C2568" s="175"/>
      <c r="D2568" s="227"/>
    </row>
    <row r="2569" spans="3:4" x14ac:dyDescent="0.2">
      <c r="C2569" s="175"/>
      <c r="D2569" s="227"/>
    </row>
    <row r="2570" spans="3:4" x14ac:dyDescent="0.2">
      <c r="C2570" s="175"/>
      <c r="D2570" s="227"/>
    </row>
    <row r="2571" spans="3:4" x14ac:dyDescent="0.2">
      <c r="C2571" s="175"/>
      <c r="D2571" s="227"/>
    </row>
    <row r="2572" spans="3:4" x14ac:dyDescent="0.2">
      <c r="C2572" s="175"/>
      <c r="D2572" s="227"/>
    </row>
    <row r="2573" spans="3:4" x14ac:dyDescent="0.2">
      <c r="C2573" s="175"/>
      <c r="D2573" s="227"/>
    </row>
    <row r="2574" spans="3:4" x14ac:dyDescent="0.2">
      <c r="C2574" s="175"/>
      <c r="D2574" s="227"/>
    </row>
    <row r="2575" spans="3:4" x14ac:dyDescent="0.2">
      <c r="C2575" s="175"/>
      <c r="D2575" s="227"/>
    </row>
    <row r="2576" spans="3:4" x14ac:dyDescent="0.2">
      <c r="C2576" s="175"/>
      <c r="D2576" s="227"/>
    </row>
    <row r="2577" spans="3:4" x14ac:dyDescent="0.2">
      <c r="C2577" s="175"/>
      <c r="D2577" s="227"/>
    </row>
    <row r="2578" spans="3:4" x14ac:dyDescent="0.2">
      <c r="C2578" s="175"/>
      <c r="D2578" s="227"/>
    </row>
    <row r="2579" spans="3:4" x14ac:dyDescent="0.2">
      <c r="C2579" s="175"/>
      <c r="D2579" s="227"/>
    </row>
    <row r="2580" spans="3:4" x14ac:dyDescent="0.2">
      <c r="C2580" s="175"/>
      <c r="D2580" s="227"/>
    </row>
    <row r="2581" spans="3:4" x14ac:dyDescent="0.2">
      <c r="C2581" s="175"/>
      <c r="D2581" s="227"/>
    </row>
    <row r="2582" spans="3:4" x14ac:dyDescent="0.2">
      <c r="C2582" s="175"/>
      <c r="D2582" s="227"/>
    </row>
    <row r="2583" spans="3:4" x14ac:dyDescent="0.2">
      <c r="C2583" s="175"/>
      <c r="D2583" s="227"/>
    </row>
    <row r="2584" spans="3:4" x14ac:dyDescent="0.2">
      <c r="C2584" s="175"/>
      <c r="D2584" s="227"/>
    </row>
    <row r="2585" spans="3:4" x14ac:dyDescent="0.2">
      <c r="C2585" s="175"/>
      <c r="D2585" s="227"/>
    </row>
    <row r="2586" spans="3:4" x14ac:dyDescent="0.2">
      <c r="C2586" s="175"/>
      <c r="D2586" s="227"/>
    </row>
    <row r="2587" spans="3:4" x14ac:dyDescent="0.2">
      <c r="C2587" s="175"/>
      <c r="D2587" s="227"/>
    </row>
    <row r="2588" spans="3:4" x14ac:dyDescent="0.2">
      <c r="C2588" s="175"/>
      <c r="D2588" s="227"/>
    </row>
    <row r="2589" spans="3:4" x14ac:dyDescent="0.2">
      <c r="C2589" s="175"/>
      <c r="D2589" s="227"/>
    </row>
    <row r="2590" spans="3:4" x14ac:dyDescent="0.2">
      <c r="C2590" s="175"/>
      <c r="D2590" s="227"/>
    </row>
    <row r="2591" spans="3:4" x14ac:dyDescent="0.2">
      <c r="C2591" s="175"/>
      <c r="D2591" s="227"/>
    </row>
    <row r="2592" spans="3:4" x14ac:dyDescent="0.2">
      <c r="C2592" s="175"/>
      <c r="D2592" s="227"/>
    </row>
    <row r="2593" spans="3:4" x14ac:dyDescent="0.2">
      <c r="C2593" s="175"/>
      <c r="D2593" s="227"/>
    </row>
    <row r="2594" spans="3:4" x14ac:dyDescent="0.2">
      <c r="C2594" s="175"/>
      <c r="D2594" s="227"/>
    </row>
    <row r="2595" spans="3:4" x14ac:dyDescent="0.2">
      <c r="C2595" s="175"/>
      <c r="D2595" s="227"/>
    </row>
    <row r="2596" spans="3:4" x14ac:dyDescent="0.2">
      <c r="C2596" s="175"/>
      <c r="D2596" s="227"/>
    </row>
    <row r="2597" spans="3:4" x14ac:dyDescent="0.2">
      <c r="C2597" s="175"/>
      <c r="D2597" s="227"/>
    </row>
    <row r="2598" spans="3:4" x14ac:dyDescent="0.2">
      <c r="C2598" s="175"/>
      <c r="D2598" s="227"/>
    </row>
    <row r="2599" spans="3:4" x14ac:dyDescent="0.2">
      <c r="C2599" s="175"/>
      <c r="D2599" s="227"/>
    </row>
    <row r="2600" spans="3:4" x14ac:dyDescent="0.2">
      <c r="C2600" s="175"/>
      <c r="D2600" s="227"/>
    </row>
    <row r="2601" spans="3:4" x14ac:dyDescent="0.2">
      <c r="C2601" s="175"/>
      <c r="D2601" s="227"/>
    </row>
    <row r="2602" spans="3:4" x14ac:dyDescent="0.2">
      <c r="C2602" s="175"/>
      <c r="D2602" s="227"/>
    </row>
    <row r="2603" spans="3:4" x14ac:dyDescent="0.2">
      <c r="C2603" s="175"/>
      <c r="D2603" s="227"/>
    </row>
    <row r="2604" spans="3:4" x14ac:dyDescent="0.2">
      <c r="C2604" s="175"/>
      <c r="D2604" s="227"/>
    </row>
    <row r="2605" spans="3:4" x14ac:dyDescent="0.2">
      <c r="C2605" s="175"/>
      <c r="D2605" s="227"/>
    </row>
    <row r="2606" spans="3:4" x14ac:dyDescent="0.2">
      <c r="C2606" s="175"/>
      <c r="D2606" s="227"/>
    </row>
    <row r="2607" spans="3:4" x14ac:dyDescent="0.2">
      <c r="C2607" s="175"/>
      <c r="D2607" s="227"/>
    </row>
    <row r="2608" spans="3:4" x14ac:dyDescent="0.2">
      <c r="C2608" s="175"/>
      <c r="D2608" s="227"/>
    </row>
    <row r="2609" spans="3:4" x14ac:dyDescent="0.2">
      <c r="C2609" s="175"/>
      <c r="D2609" s="227"/>
    </row>
    <row r="2610" spans="3:4" x14ac:dyDescent="0.2">
      <c r="C2610" s="175"/>
      <c r="D2610" s="227"/>
    </row>
    <row r="2611" spans="3:4" x14ac:dyDescent="0.2">
      <c r="C2611" s="175"/>
      <c r="D2611" s="227"/>
    </row>
    <row r="2612" spans="3:4" x14ac:dyDescent="0.2">
      <c r="C2612" s="175"/>
      <c r="D2612" s="227"/>
    </row>
    <row r="2613" spans="3:4" x14ac:dyDescent="0.2">
      <c r="C2613" s="175"/>
      <c r="D2613" s="227"/>
    </row>
    <row r="2614" spans="3:4" x14ac:dyDescent="0.2">
      <c r="C2614" s="175"/>
      <c r="D2614" s="227"/>
    </row>
    <row r="2615" spans="3:4" x14ac:dyDescent="0.2">
      <c r="C2615" s="175"/>
      <c r="D2615" s="227"/>
    </row>
    <row r="2616" spans="3:4" x14ac:dyDescent="0.2">
      <c r="C2616" s="175"/>
      <c r="D2616" s="227"/>
    </row>
    <row r="2617" spans="3:4" x14ac:dyDescent="0.2">
      <c r="C2617" s="175"/>
      <c r="D2617" s="227"/>
    </row>
    <row r="2618" spans="3:4" x14ac:dyDescent="0.2">
      <c r="C2618" s="175"/>
      <c r="D2618" s="227"/>
    </row>
    <row r="2619" spans="3:4" x14ac:dyDescent="0.2">
      <c r="C2619" s="175"/>
      <c r="D2619" s="227"/>
    </row>
    <row r="2620" spans="3:4" x14ac:dyDescent="0.2">
      <c r="C2620" s="175"/>
      <c r="D2620" s="227"/>
    </row>
    <row r="2621" spans="3:4" x14ac:dyDescent="0.2">
      <c r="C2621" s="175"/>
      <c r="D2621" s="227"/>
    </row>
    <row r="2622" spans="3:4" x14ac:dyDescent="0.2">
      <c r="C2622" s="175"/>
      <c r="D2622" s="227"/>
    </row>
    <row r="2623" spans="3:4" x14ac:dyDescent="0.2">
      <c r="C2623" s="175"/>
      <c r="D2623" s="227"/>
    </row>
    <row r="2624" spans="3:4" x14ac:dyDescent="0.2">
      <c r="C2624" s="175"/>
      <c r="D2624" s="227"/>
    </row>
    <row r="2625" spans="3:4" x14ac:dyDescent="0.2">
      <c r="C2625" s="175"/>
      <c r="D2625" s="227"/>
    </row>
    <row r="2626" spans="3:4" x14ac:dyDescent="0.2">
      <c r="C2626" s="175"/>
      <c r="D2626" s="227"/>
    </row>
    <row r="2627" spans="3:4" x14ac:dyDescent="0.2">
      <c r="C2627" s="175"/>
      <c r="D2627" s="227"/>
    </row>
    <row r="2628" spans="3:4" x14ac:dyDescent="0.2">
      <c r="C2628" s="175"/>
      <c r="D2628" s="227"/>
    </row>
    <row r="2629" spans="3:4" x14ac:dyDescent="0.2">
      <c r="C2629" s="175"/>
      <c r="D2629" s="227"/>
    </row>
    <row r="2630" spans="3:4" x14ac:dyDescent="0.2">
      <c r="C2630" s="175"/>
      <c r="D2630" s="227"/>
    </row>
    <row r="2631" spans="3:4" x14ac:dyDescent="0.2">
      <c r="C2631" s="175"/>
      <c r="D2631" s="227"/>
    </row>
    <row r="2632" spans="3:4" x14ac:dyDescent="0.2">
      <c r="C2632" s="175"/>
      <c r="D2632" s="227"/>
    </row>
    <row r="2633" spans="3:4" x14ac:dyDescent="0.2">
      <c r="C2633" s="175"/>
      <c r="D2633" s="227"/>
    </row>
    <row r="2634" spans="3:4" x14ac:dyDescent="0.2">
      <c r="C2634" s="175"/>
      <c r="D2634" s="227"/>
    </row>
    <row r="2635" spans="3:4" x14ac:dyDescent="0.2">
      <c r="C2635" s="175"/>
      <c r="D2635" s="227"/>
    </row>
    <row r="2636" spans="3:4" x14ac:dyDescent="0.2">
      <c r="C2636" s="175"/>
      <c r="D2636" s="227"/>
    </row>
    <row r="2637" spans="3:4" x14ac:dyDescent="0.2">
      <c r="C2637" s="175"/>
      <c r="D2637" s="227"/>
    </row>
    <row r="2638" spans="3:4" x14ac:dyDescent="0.2">
      <c r="C2638" s="175"/>
      <c r="D2638" s="227"/>
    </row>
    <row r="2639" spans="3:4" x14ac:dyDescent="0.2">
      <c r="C2639" s="175"/>
      <c r="D2639" s="227"/>
    </row>
    <row r="2640" spans="3:4" x14ac:dyDescent="0.2">
      <c r="C2640" s="175"/>
      <c r="D2640" s="227"/>
    </row>
    <row r="2641" spans="3:4" x14ac:dyDescent="0.2">
      <c r="C2641" s="175"/>
      <c r="D2641" s="227"/>
    </row>
    <row r="2642" spans="3:4" x14ac:dyDescent="0.2">
      <c r="C2642" s="175"/>
      <c r="D2642" s="227"/>
    </row>
    <row r="2643" spans="3:4" x14ac:dyDescent="0.2">
      <c r="C2643" s="175"/>
      <c r="D2643" s="227"/>
    </row>
    <row r="2644" spans="3:4" x14ac:dyDescent="0.2">
      <c r="C2644" s="175"/>
      <c r="D2644" s="227"/>
    </row>
    <row r="2645" spans="3:4" x14ac:dyDescent="0.2">
      <c r="C2645" s="175"/>
      <c r="D2645" s="227"/>
    </row>
    <row r="2646" spans="3:4" x14ac:dyDescent="0.2">
      <c r="C2646" s="175"/>
      <c r="D2646" s="227"/>
    </row>
    <row r="2647" spans="3:4" x14ac:dyDescent="0.2">
      <c r="C2647" s="175"/>
      <c r="D2647" s="227"/>
    </row>
    <row r="2648" spans="3:4" x14ac:dyDescent="0.2">
      <c r="C2648" s="175"/>
      <c r="D2648" s="227"/>
    </row>
    <row r="2649" spans="3:4" x14ac:dyDescent="0.2">
      <c r="C2649" s="175"/>
      <c r="D2649" s="227"/>
    </row>
    <row r="2650" spans="3:4" x14ac:dyDescent="0.2">
      <c r="C2650" s="175"/>
      <c r="D2650" s="227"/>
    </row>
    <row r="2651" spans="3:4" x14ac:dyDescent="0.2">
      <c r="C2651" s="175"/>
      <c r="D2651" s="227"/>
    </row>
    <row r="2652" spans="3:4" x14ac:dyDescent="0.2">
      <c r="C2652" s="175"/>
      <c r="D2652" s="227"/>
    </row>
    <row r="2653" spans="3:4" x14ac:dyDescent="0.2">
      <c r="C2653" s="175"/>
      <c r="D2653" s="227"/>
    </row>
    <row r="2654" spans="3:4" x14ac:dyDescent="0.2">
      <c r="C2654" s="175"/>
      <c r="D2654" s="227"/>
    </row>
    <row r="2655" spans="3:4" x14ac:dyDescent="0.2">
      <c r="C2655" s="175"/>
      <c r="D2655" s="227"/>
    </row>
    <row r="2656" spans="3:4" x14ac:dyDescent="0.2">
      <c r="C2656" s="175"/>
      <c r="D2656" s="227"/>
    </row>
    <row r="2657" spans="3:4" x14ac:dyDescent="0.2">
      <c r="C2657" s="175"/>
      <c r="D2657" s="227"/>
    </row>
    <row r="2658" spans="3:4" x14ac:dyDescent="0.2">
      <c r="C2658" s="175"/>
      <c r="D2658" s="227"/>
    </row>
    <row r="2659" spans="3:4" x14ac:dyDescent="0.2">
      <c r="C2659" s="175"/>
      <c r="D2659" s="227"/>
    </row>
    <row r="2660" spans="3:4" x14ac:dyDescent="0.2">
      <c r="C2660" s="175"/>
      <c r="D2660" s="227"/>
    </row>
    <row r="2661" spans="3:4" x14ac:dyDescent="0.2">
      <c r="C2661" s="175"/>
      <c r="D2661" s="227"/>
    </row>
    <row r="2662" spans="3:4" x14ac:dyDescent="0.2">
      <c r="C2662" s="175"/>
      <c r="D2662" s="227"/>
    </row>
    <row r="2663" spans="3:4" x14ac:dyDescent="0.2">
      <c r="C2663" s="175"/>
      <c r="D2663" s="227"/>
    </row>
    <row r="2664" spans="3:4" x14ac:dyDescent="0.2">
      <c r="C2664" s="175"/>
      <c r="D2664" s="227"/>
    </row>
    <row r="2665" spans="3:4" x14ac:dyDescent="0.2">
      <c r="C2665" s="175"/>
      <c r="D2665" s="227"/>
    </row>
    <row r="2666" spans="3:4" x14ac:dyDescent="0.2">
      <c r="C2666" s="175"/>
      <c r="D2666" s="227"/>
    </row>
    <row r="2667" spans="3:4" x14ac:dyDescent="0.2">
      <c r="C2667" s="175"/>
      <c r="D2667" s="227"/>
    </row>
    <row r="2668" spans="3:4" x14ac:dyDescent="0.2">
      <c r="C2668" s="175"/>
      <c r="D2668" s="227"/>
    </row>
    <row r="2669" spans="3:4" x14ac:dyDescent="0.2">
      <c r="C2669" s="175"/>
      <c r="D2669" s="227"/>
    </row>
    <row r="2670" spans="3:4" x14ac:dyDescent="0.2">
      <c r="C2670" s="175"/>
      <c r="D2670" s="227"/>
    </row>
    <row r="2671" spans="3:4" x14ac:dyDescent="0.2">
      <c r="C2671" s="175"/>
      <c r="D2671" s="227"/>
    </row>
    <row r="2672" spans="3:4" x14ac:dyDescent="0.2">
      <c r="C2672" s="175"/>
      <c r="D2672" s="227"/>
    </row>
    <row r="2673" spans="3:4" x14ac:dyDescent="0.2">
      <c r="C2673" s="175"/>
      <c r="D2673" s="227"/>
    </row>
    <row r="2674" spans="3:4" x14ac:dyDescent="0.2">
      <c r="C2674" s="175"/>
      <c r="D2674" s="227"/>
    </row>
    <row r="2675" spans="3:4" x14ac:dyDescent="0.2">
      <c r="C2675" s="175"/>
      <c r="D2675" s="227"/>
    </row>
    <row r="2676" spans="3:4" x14ac:dyDescent="0.2">
      <c r="C2676" s="175"/>
      <c r="D2676" s="227"/>
    </row>
    <row r="2677" spans="3:4" x14ac:dyDescent="0.2">
      <c r="C2677" s="175"/>
      <c r="D2677" s="227"/>
    </row>
    <row r="2678" spans="3:4" x14ac:dyDescent="0.2">
      <c r="C2678" s="175"/>
      <c r="D2678" s="227"/>
    </row>
    <row r="2679" spans="3:4" x14ac:dyDescent="0.2">
      <c r="C2679" s="175"/>
      <c r="D2679" s="227"/>
    </row>
    <row r="2680" spans="3:4" x14ac:dyDescent="0.2">
      <c r="C2680" s="175"/>
      <c r="D2680" s="227"/>
    </row>
    <row r="2681" spans="3:4" x14ac:dyDescent="0.2">
      <c r="C2681" s="175"/>
      <c r="D2681" s="227"/>
    </row>
    <row r="2682" spans="3:4" x14ac:dyDescent="0.2">
      <c r="C2682" s="175"/>
      <c r="D2682" s="227"/>
    </row>
    <row r="2683" spans="3:4" x14ac:dyDescent="0.2">
      <c r="C2683" s="175"/>
      <c r="D2683" s="227"/>
    </row>
    <row r="2684" spans="3:4" x14ac:dyDescent="0.2">
      <c r="C2684" s="175"/>
      <c r="D2684" s="227"/>
    </row>
    <row r="2685" spans="3:4" x14ac:dyDescent="0.2">
      <c r="C2685" s="175"/>
      <c r="D2685" s="227"/>
    </row>
    <row r="2686" spans="3:4" x14ac:dyDescent="0.2">
      <c r="C2686" s="175"/>
      <c r="D2686" s="227"/>
    </row>
    <row r="2687" spans="3:4" x14ac:dyDescent="0.2">
      <c r="C2687" s="175"/>
      <c r="D2687" s="227"/>
    </row>
    <row r="2688" spans="3:4" x14ac:dyDescent="0.2">
      <c r="C2688" s="175"/>
      <c r="D2688" s="227"/>
    </row>
    <row r="2689" spans="3:4" x14ac:dyDescent="0.2">
      <c r="C2689" s="175"/>
      <c r="D2689" s="227"/>
    </row>
    <row r="2690" spans="3:4" x14ac:dyDescent="0.2">
      <c r="C2690" s="175"/>
      <c r="D2690" s="227"/>
    </row>
    <row r="2691" spans="3:4" x14ac:dyDescent="0.2">
      <c r="C2691" s="175"/>
      <c r="D2691" s="227"/>
    </row>
    <row r="2692" spans="3:4" x14ac:dyDescent="0.2">
      <c r="C2692" s="175"/>
      <c r="D2692" s="227"/>
    </row>
    <row r="2693" spans="3:4" x14ac:dyDescent="0.2">
      <c r="C2693" s="175"/>
      <c r="D2693" s="227"/>
    </row>
    <row r="2694" spans="3:4" x14ac:dyDescent="0.2">
      <c r="C2694" s="175"/>
      <c r="D2694" s="227"/>
    </row>
    <row r="2695" spans="3:4" x14ac:dyDescent="0.2">
      <c r="C2695" s="175"/>
      <c r="D2695" s="227"/>
    </row>
    <row r="2696" spans="3:4" x14ac:dyDescent="0.2">
      <c r="C2696" s="175"/>
      <c r="D2696" s="227"/>
    </row>
    <row r="2697" spans="3:4" x14ac:dyDescent="0.2">
      <c r="C2697" s="175"/>
      <c r="D2697" s="227"/>
    </row>
    <row r="2698" spans="3:4" x14ac:dyDescent="0.2">
      <c r="C2698" s="175"/>
      <c r="D2698" s="227"/>
    </row>
    <row r="2699" spans="3:4" x14ac:dyDescent="0.2">
      <c r="C2699" s="175"/>
      <c r="D2699" s="227"/>
    </row>
    <row r="2700" spans="3:4" x14ac:dyDescent="0.2">
      <c r="C2700" s="175"/>
      <c r="D2700" s="227"/>
    </row>
    <row r="2701" spans="3:4" x14ac:dyDescent="0.2">
      <c r="C2701" s="175"/>
      <c r="D2701" s="227"/>
    </row>
    <row r="2702" spans="3:4" x14ac:dyDescent="0.2">
      <c r="C2702" s="175"/>
      <c r="D2702" s="227"/>
    </row>
    <row r="2703" spans="3:4" x14ac:dyDescent="0.2">
      <c r="C2703" s="175"/>
      <c r="D2703" s="227"/>
    </row>
    <row r="2704" spans="3:4" x14ac:dyDescent="0.2">
      <c r="C2704" s="175"/>
      <c r="D2704" s="227"/>
    </row>
    <row r="2705" spans="3:4" x14ac:dyDescent="0.2">
      <c r="C2705" s="175"/>
      <c r="D2705" s="227"/>
    </row>
    <row r="2706" spans="3:4" x14ac:dyDescent="0.2">
      <c r="C2706" s="175"/>
      <c r="D2706" s="227"/>
    </row>
    <row r="2707" spans="3:4" x14ac:dyDescent="0.2">
      <c r="C2707" s="175"/>
      <c r="D2707" s="227"/>
    </row>
    <row r="2708" spans="3:4" x14ac:dyDescent="0.2">
      <c r="C2708" s="175"/>
      <c r="D2708" s="227"/>
    </row>
    <row r="2709" spans="3:4" x14ac:dyDescent="0.2">
      <c r="C2709" s="175"/>
      <c r="D2709" s="227"/>
    </row>
    <row r="2710" spans="3:4" x14ac:dyDescent="0.2">
      <c r="C2710" s="175"/>
      <c r="D2710" s="227"/>
    </row>
    <row r="2711" spans="3:4" x14ac:dyDescent="0.2">
      <c r="C2711" s="175"/>
      <c r="D2711" s="227"/>
    </row>
    <row r="2712" spans="3:4" x14ac:dyDescent="0.2">
      <c r="C2712" s="175"/>
      <c r="D2712" s="227"/>
    </row>
    <row r="2713" spans="3:4" x14ac:dyDescent="0.2">
      <c r="C2713" s="175"/>
      <c r="D2713" s="227"/>
    </row>
    <row r="2714" spans="3:4" x14ac:dyDescent="0.2">
      <c r="C2714" s="175"/>
      <c r="D2714" s="227"/>
    </row>
    <row r="2715" spans="3:4" x14ac:dyDescent="0.2">
      <c r="C2715" s="175"/>
      <c r="D2715" s="227"/>
    </row>
    <row r="2716" spans="3:4" x14ac:dyDescent="0.2">
      <c r="C2716" s="175"/>
      <c r="D2716" s="227"/>
    </row>
    <row r="2717" spans="3:4" x14ac:dyDescent="0.2">
      <c r="C2717" s="175"/>
      <c r="D2717" s="227"/>
    </row>
    <row r="2718" spans="3:4" x14ac:dyDescent="0.2">
      <c r="C2718" s="175"/>
      <c r="D2718" s="227"/>
    </row>
    <row r="2719" spans="3:4" x14ac:dyDescent="0.2">
      <c r="C2719" s="175"/>
      <c r="D2719" s="227"/>
    </row>
    <row r="2720" spans="3:4" x14ac:dyDescent="0.2">
      <c r="C2720" s="175"/>
      <c r="D2720" s="227"/>
    </row>
    <row r="2721" spans="3:4" x14ac:dyDescent="0.2">
      <c r="C2721" s="175"/>
      <c r="D2721" s="227"/>
    </row>
    <row r="2722" spans="3:4" x14ac:dyDescent="0.2">
      <c r="C2722" s="175"/>
      <c r="D2722" s="227"/>
    </row>
    <row r="2723" spans="3:4" x14ac:dyDescent="0.2">
      <c r="C2723" s="175"/>
      <c r="D2723" s="227"/>
    </row>
    <row r="2724" spans="3:4" x14ac:dyDescent="0.2">
      <c r="C2724" s="175"/>
      <c r="D2724" s="227"/>
    </row>
    <row r="2725" spans="3:4" x14ac:dyDescent="0.2">
      <c r="C2725" s="175"/>
      <c r="D2725" s="227"/>
    </row>
    <row r="2726" spans="3:4" x14ac:dyDescent="0.2">
      <c r="C2726" s="175"/>
      <c r="D2726" s="227"/>
    </row>
    <row r="2727" spans="3:4" x14ac:dyDescent="0.2">
      <c r="C2727" s="175"/>
      <c r="D2727" s="227"/>
    </row>
    <row r="2728" spans="3:4" x14ac:dyDescent="0.2">
      <c r="C2728" s="175"/>
      <c r="D2728" s="227"/>
    </row>
    <row r="2729" spans="3:4" x14ac:dyDescent="0.2">
      <c r="C2729" s="175"/>
      <c r="D2729" s="227"/>
    </row>
    <row r="2730" spans="3:4" x14ac:dyDescent="0.2">
      <c r="C2730" s="175"/>
      <c r="D2730" s="227"/>
    </row>
    <row r="2731" spans="3:4" x14ac:dyDescent="0.2">
      <c r="C2731" s="175"/>
      <c r="D2731" s="227"/>
    </row>
    <row r="2732" spans="3:4" x14ac:dyDescent="0.2">
      <c r="C2732" s="175"/>
      <c r="D2732" s="227"/>
    </row>
    <row r="2733" spans="3:4" x14ac:dyDescent="0.2">
      <c r="C2733" s="175"/>
      <c r="D2733" s="227"/>
    </row>
    <row r="2734" spans="3:4" x14ac:dyDescent="0.2">
      <c r="C2734" s="175"/>
      <c r="D2734" s="227"/>
    </row>
    <row r="2735" spans="3:4" x14ac:dyDescent="0.2">
      <c r="C2735" s="175"/>
      <c r="D2735" s="227"/>
    </row>
    <row r="2736" spans="3:4" x14ac:dyDescent="0.2">
      <c r="C2736" s="175"/>
      <c r="D2736" s="227"/>
    </row>
    <row r="2737" spans="3:4" x14ac:dyDescent="0.2">
      <c r="C2737" s="175"/>
      <c r="D2737" s="227"/>
    </row>
    <row r="2738" spans="3:4" x14ac:dyDescent="0.2">
      <c r="C2738" s="175"/>
      <c r="D2738" s="227"/>
    </row>
    <row r="2739" spans="3:4" x14ac:dyDescent="0.2">
      <c r="C2739" s="175"/>
      <c r="D2739" s="227"/>
    </row>
    <row r="2740" spans="3:4" x14ac:dyDescent="0.2">
      <c r="C2740" s="175"/>
      <c r="D2740" s="227"/>
    </row>
    <row r="2741" spans="3:4" x14ac:dyDescent="0.2">
      <c r="C2741" s="175"/>
      <c r="D2741" s="227"/>
    </row>
    <row r="2742" spans="3:4" x14ac:dyDescent="0.2">
      <c r="C2742" s="175"/>
      <c r="D2742" s="227"/>
    </row>
    <row r="2743" spans="3:4" x14ac:dyDescent="0.2">
      <c r="C2743" s="175"/>
      <c r="D2743" s="227"/>
    </row>
    <row r="2744" spans="3:4" x14ac:dyDescent="0.2">
      <c r="C2744" s="175"/>
      <c r="D2744" s="227"/>
    </row>
    <row r="2745" spans="3:4" x14ac:dyDescent="0.2">
      <c r="C2745" s="175"/>
      <c r="D2745" s="227"/>
    </row>
    <row r="2746" spans="3:4" x14ac:dyDescent="0.2">
      <c r="C2746" s="175"/>
      <c r="D2746" s="227"/>
    </row>
    <row r="2747" spans="3:4" x14ac:dyDescent="0.2">
      <c r="C2747" s="175"/>
      <c r="D2747" s="227"/>
    </row>
    <row r="2748" spans="3:4" x14ac:dyDescent="0.2">
      <c r="C2748" s="175"/>
      <c r="D2748" s="227"/>
    </row>
    <row r="2749" spans="3:4" x14ac:dyDescent="0.2">
      <c r="C2749" s="175"/>
      <c r="D2749" s="227"/>
    </row>
    <row r="2750" spans="3:4" x14ac:dyDescent="0.2">
      <c r="C2750" s="175"/>
      <c r="D2750" s="227"/>
    </row>
    <row r="2751" spans="3:4" x14ac:dyDescent="0.2">
      <c r="C2751" s="175"/>
      <c r="D2751" s="227"/>
    </row>
    <row r="2752" spans="3:4" x14ac:dyDescent="0.2">
      <c r="C2752" s="175"/>
      <c r="D2752" s="227"/>
    </row>
    <row r="2753" spans="3:4" x14ac:dyDescent="0.2">
      <c r="C2753" s="175"/>
      <c r="D2753" s="227"/>
    </row>
    <row r="2754" spans="3:4" x14ac:dyDescent="0.2">
      <c r="C2754" s="175"/>
      <c r="D2754" s="227"/>
    </row>
    <row r="2755" spans="3:4" x14ac:dyDescent="0.2">
      <c r="C2755" s="175"/>
      <c r="D2755" s="227"/>
    </row>
    <row r="2756" spans="3:4" x14ac:dyDescent="0.2">
      <c r="C2756" s="175"/>
      <c r="D2756" s="227"/>
    </row>
    <row r="2757" spans="3:4" x14ac:dyDescent="0.2">
      <c r="C2757" s="175"/>
      <c r="D2757" s="227"/>
    </row>
    <row r="2758" spans="3:4" x14ac:dyDescent="0.2">
      <c r="C2758" s="175"/>
      <c r="D2758" s="227"/>
    </row>
    <row r="2759" spans="3:4" x14ac:dyDescent="0.2">
      <c r="C2759" s="175"/>
      <c r="D2759" s="227"/>
    </row>
    <row r="2760" spans="3:4" x14ac:dyDescent="0.2">
      <c r="C2760" s="175"/>
      <c r="D2760" s="227"/>
    </row>
    <row r="2761" spans="3:4" x14ac:dyDescent="0.2">
      <c r="C2761" s="175"/>
      <c r="D2761" s="227"/>
    </row>
    <row r="2762" spans="3:4" x14ac:dyDescent="0.2">
      <c r="C2762" s="175"/>
      <c r="D2762" s="227"/>
    </row>
    <row r="2763" spans="3:4" x14ac:dyDescent="0.2">
      <c r="C2763" s="175"/>
      <c r="D2763" s="227"/>
    </row>
    <row r="2764" spans="3:4" x14ac:dyDescent="0.2">
      <c r="C2764" s="175"/>
      <c r="D2764" s="227"/>
    </row>
    <row r="2765" spans="3:4" x14ac:dyDescent="0.2">
      <c r="C2765" s="175"/>
      <c r="D2765" s="227"/>
    </row>
    <row r="2766" spans="3:4" x14ac:dyDescent="0.2">
      <c r="C2766" s="175"/>
      <c r="D2766" s="227"/>
    </row>
    <row r="2767" spans="3:4" x14ac:dyDescent="0.2">
      <c r="C2767" s="175"/>
      <c r="D2767" s="227"/>
    </row>
    <row r="2768" spans="3:4" x14ac:dyDescent="0.2">
      <c r="C2768" s="175"/>
      <c r="D2768" s="227"/>
    </row>
    <row r="2769" spans="3:4" x14ac:dyDescent="0.2">
      <c r="C2769" s="175"/>
      <c r="D2769" s="227"/>
    </row>
    <row r="2770" spans="3:4" x14ac:dyDescent="0.2">
      <c r="C2770" s="175"/>
      <c r="D2770" s="227"/>
    </row>
    <row r="2771" spans="3:4" x14ac:dyDescent="0.2">
      <c r="C2771" s="175"/>
      <c r="D2771" s="227"/>
    </row>
    <row r="2772" spans="3:4" x14ac:dyDescent="0.2">
      <c r="C2772" s="175"/>
      <c r="D2772" s="227"/>
    </row>
    <row r="2773" spans="3:4" x14ac:dyDescent="0.2">
      <c r="C2773" s="175"/>
      <c r="D2773" s="227"/>
    </row>
    <row r="2774" spans="3:4" x14ac:dyDescent="0.2">
      <c r="C2774" s="175"/>
      <c r="D2774" s="227"/>
    </row>
    <row r="2775" spans="3:4" x14ac:dyDescent="0.2">
      <c r="C2775" s="175"/>
      <c r="D2775" s="227"/>
    </row>
    <row r="2776" spans="3:4" x14ac:dyDescent="0.2">
      <c r="C2776" s="175"/>
      <c r="D2776" s="227"/>
    </row>
    <row r="2777" spans="3:4" x14ac:dyDescent="0.2">
      <c r="C2777" s="175"/>
      <c r="D2777" s="227"/>
    </row>
    <row r="2778" spans="3:4" x14ac:dyDescent="0.2">
      <c r="C2778" s="175"/>
      <c r="D2778" s="227"/>
    </row>
    <row r="2779" spans="3:4" x14ac:dyDescent="0.2">
      <c r="C2779" s="175"/>
      <c r="D2779" s="227"/>
    </row>
    <row r="2780" spans="3:4" x14ac:dyDescent="0.2">
      <c r="C2780" s="175"/>
      <c r="D2780" s="227"/>
    </row>
    <row r="2781" spans="3:4" x14ac:dyDescent="0.2">
      <c r="C2781" s="175"/>
      <c r="D2781" s="227"/>
    </row>
    <row r="2782" spans="3:4" x14ac:dyDescent="0.2">
      <c r="C2782" s="175"/>
      <c r="D2782" s="227"/>
    </row>
    <row r="2783" spans="3:4" x14ac:dyDescent="0.2">
      <c r="C2783" s="175"/>
      <c r="D2783" s="227"/>
    </row>
    <row r="2784" spans="3:4" x14ac:dyDescent="0.2">
      <c r="C2784" s="175"/>
      <c r="D2784" s="227"/>
    </row>
    <row r="2785" spans="3:4" x14ac:dyDescent="0.2">
      <c r="C2785" s="175"/>
      <c r="D2785" s="227"/>
    </row>
    <row r="2786" spans="3:4" x14ac:dyDescent="0.2">
      <c r="C2786" s="175"/>
      <c r="D2786" s="227"/>
    </row>
    <row r="2787" spans="3:4" x14ac:dyDescent="0.2">
      <c r="C2787" s="175"/>
      <c r="D2787" s="227"/>
    </row>
    <row r="2788" spans="3:4" x14ac:dyDescent="0.2">
      <c r="C2788" s="175"/>
      <c r="D2788" s="227"/>
    </row>
    <row r="2789" spans="3:4" x14ac:dyDescent="0.2">
      <c r="C2789" s="175"/>
      <c r="D2789" s="227"/>
    </row>
    <row r="2790" spans="3:4" x14ac:dyDescent="0.2">
      <c r="C2790" s="175"/>
      <c r="D2790" s="227"/>
    </row>
    <row r="2791" spans="3:4" x14ac:dyDescent="0.2">
      <c r="C2791" s="175"/>
      <c r="D2791" s="227"/>
    </row>
    <row r="2792" spans="3:4" x14ac:dyDescent="0.2">
      <c r="C2792" s="175"/>
      <c r="D2792" s="227"/>
    </row>
    <row r="2793" spans="3:4" x14ac:dyDescent="0.2">
      <c r="C2793" s="175"/>
      <c r="D2793" s="227"/>
    </row>
    <row r="2794" spans="3:4" x14ac:dyDescent="0.2">
      <c r="C2794" s="175"/>
      <c r="D2794" s="227"/>
    </row>
    <row r="2795" spans="3:4" x14ac:dyDescent="0.2">
      <c r="C2795" s="175"/>
      <c r="D2795" s="227"/>
    </row>
    <row r="2796" spans="3:4" x14ac:dyDescent="0.2">
      <c r="C2796" s="175"/>
      <c r="D2796" s="227"/>
    </row>
    <row r="2797" spans="3:4" x14ac:dyDescent="0.2">
      <c r="C2797" s="175"/>
      <c r="D2797" s="227"/>
    </row>
    <row r="2798" spans="3:4" x14ac:dyDescent="0.2">
      <c r="C2798" s="175"/>
      <c r="D2798" s="227"/>
    </row>
    <row r="2799" spans="3:4" x14ac:dyDescent="0.2">
      <c r="C2799" s="175"/>
      <c r="D2799" s="227"/>
    </row>
    <row r="2800" spans="3:4" x14ac:dyDescent="0.2">
      <c r="C2800" s="175"/>
      <c r="D2800" s="227"/>
    </row>
    <row r="2801" spans="3:4" x14ac:dyDescent="0.2">
      <c r="C2801" s="175"/>
      <c r="D2801" s="227"/>
    </row>
    <row r="2802" spans="3:4" x14ac:dyDescent="0.2">
      <c r="C2802" s="175"/>
      <c r="D2802" s="227"/>
    </row>
    <row r="2803" spans="3:4" x14ac:dyDescent="0.2">
      <c r="C2803" s="175"/>
      <c r="D2803" s="227"/>
    </row>
    <row r="2804" spans="3:4" x14ac:dyDescent="0.2">
      <c r="C2804" s="175"/>
      <c r="D2804" s="227"/>
    </row>
    <row r="2805" spans="3:4" x14ac:dyDescent="0.2">
      <c r="C2805" s="175"/>
      <c r="D2805" s="227"/>
    </row>
    <row r="2806" spans="3:4" x14ac:dyDescent="0.2">
      <c r="C2806" s="175"/>
      <c r="D2806" s="227"/>
    </row>
    <row r="2807" spans="3:4" x14ac:dyDescent="0.2">
      <c r="C2807" s="175"/>
      <c r="D2807" s="227"/>
    </row>
    <row r="2808" spans="3:4" x14ac:dyDescent="0.2">
      <c r="C2808" s="175"/>
      <c r="D2808" s="227"/>
    </row>
    <row r="2809" spans="3:4" x14ac:dyDescent="0.2">
      <c r="C2809" s="175"/>
      <c r="D2809" s="227"/>
    </row>
    <row r="2810" spans="3:4" x14ac:dyDescent="0.2">
      <c r="C2810" s="175"/>
      <c r="D2810" s="227"/>
    </row>
    <row r="2811" spans="3:4" x14ac:dyDescent="0.2">
      <c r="C2811" s="175"/>
      <c r="D2811" s="227"/>
    </row>
    <row r="2812" spans="3:4" x14ac:dyDescent="0.2">
      <c r="C2812" s="175"/>
      <c r="D2812" s="227"/>
    </row>
    <row r="2813" spans="3:4" x14ac:dyDescent="0.2">
      <c r="C2813" s="175"/>
      <c r="D2813" s="227"/>
    </row>
    <row r="2814" spans="3:4" x14ac:dyDescent="0.2">
      <c r="C2814" s="175"/>
      <c r="D2814" s="227"/>
    </row>
    <row r="2815" spans="3:4" x14ac:dyDescent="0.2">
      <c r="C2815" s="175"/>
      <c r="D2815" s="227"/>
    </row>
    <row r="2816" spans="3:4" x14ac:dyDescent="0.2">
      <c r="C2816" s="175"/>
      <c r="D2816" s="227"/>
    </row>
    <row r="2817" spans="3:4" x14ac:dyDescent="0.2">
      <c r="C2817" s="175"/>
      <c r="D2817" s="227"/>
    </row>
    <row r="2818" spans="3:4" x14ac:dyDescent="0.2">
      <c r="C2818" s="175"/>
      <c r="D2818" s="227"/>
    </row>
    <row r="2819" spans="3:4" x14ac:dyDescent="0.2">
      <c r="C2819" s="175"/>
      <c r="D2819" s="227"/>
    </row>
    <row r="2820" spans="3:4" x14ac:dyDescent="0.2">
      <c r="C2820" s="175"/>
      <c r="D2820" s="227"/>
    </row>
    <row r="2821" spans="3:4" x14ac:dyDescent="0.2">
      <c r="C2821" s="175"/>
      <c r="D2821" s="227"/>
    </row>
    <row r="2822" spans="3:4" x14ac:dyDescent="0.2">
      <c r="C2822" s="175"/>
      <c r="D2822" s="227"/>
    </row>
    <row r="2823" spans="3:4" x14ac:dyDescent="0.2">
      <c r="C2823" s="175"/>
      <c r="D2823" s="227"/>
    </row>
    <row r="2824" spans="3:4" x14ac:dyDescent="0.2">
      <c r="C2824" s="175"/>
      <c r="D2824" s="227"/>
    </row>
    <row r="2825" spans="3:4" x14ac:dyDescent="0.2">
      <c r="C2825" s="175"/>
      <c r="D2825" s="227"/>
    </row>
    <row r="2826" spans="3:4" x14ac:dyDescent="0.2">
      <c r="C2826" s="175"/>
      <c r="D2826" s="227"/>
    </row>
    <row r="2827" spans="3:4" x14ac:dyDescent="0.2">
      <c r="C2827" s="175"/>
      <c r="D2827" s="227"/>
    </row>
    <row r="2828" spans="3:4" x14ac:dyDescent="0.2">
      <c r="C2828" s="175"/>
      <c r="D2828" s="227"/>
    </row>
    <row r="2829" spans="3:4" x14ac:dyDescent="0.2">
      <c r="C2829" s="175"/>
      <c r="D2829" s="227"/>
    </row>
    <row r="2830" spans="3:4" x14ac:dyDescent="0.2">
      <c r="C2830" s="175"/>
      <c r="D2830" s="227"/>
    </row>
    <row r="2831" spans="3:4" x14ac:dyDescent="0.2">
      <c r="C2831" s="175"/>
      <c r="D2831" s="227"/>
    </row>
    <row r="2832" spans="3:4" x14ac:dyDescent="0.2">
      <c r="C2832" s="175"/>
      <c r="D2832" s="227"/>
    </row>
    <row r="2833" spans="3:4" x14ac:dyDescent="0.2">
      <c r="C2833" s="175"/>
      <c r="D2833" s="227"/>
    </row>
    <row r="2834" spans="3:4" x14ac:dyDescent="0.2">
      <c r="C2834" s="175"/>
      <c r="D2834" s="227"/>
    </row>
    <row r="2835" spans="3:4" x14ac:dyDescent="0.2">
      <c r="C2835" s="175"/>
      <c r="D2835" s="227"/>
    </row>
    <row r="2836" spans="3:4" x14ac:dyDescent="0.2">
      <c r="C2836" s="175"/>
      <c r="D2836" s="227"/>
    </row>
    <row r="2837" spans="3:4" x14ac:dyDescent="0.2">
      <c r="C2837" s="175"/>
      <c r="D2837" s="227"/>
    </row>
    <row r="2838" spans="3:4" x14ac:dyDescent="0.2">
      <c r="C2838" s="175"/>
      <c r="D2838" s="227"/>
    </row>
    <row r="2839" spans="3:4" x14ac:dyDescent="0.2">
      <c r="C2839" s="175"/>
      <c r="D2839" s="227"/>
    </row>
    <row r="2840" spans="3:4" x14ac:dyDescent="0.2">
      <c r="C2840" s="175"/>
      <c r="D2840" s="227"/>
    </row>
    <row r="2841" spans="3:4" x14ac:dyDescent="0.2">
      <c r="C2841" s="175"/>
      <c r="D2841" s="227"/>
    </row>
    <row r="2842" spans="3:4" x14ac:dyDescent="0.2">
      <c r="C2842" s="175"/>
      <c r="D2842" s="227"/>
    </row>
    <row r="2843" spans="3:4" x14ac:dyDescent="0.2">
      <c r="C2843" s="175"/>
      <c r="D2843" s="227"/>
    </row>
    <row r="2844" spans="3:4" x14ac:dyDescent="0.2">
      <c r="C2844" s="175"/>
      <c r="D2844" s="227"/>
    </row>
    <row r="2845" spans="3:4" x14ac:dyDescent="0.2">
      <c r="C2845" s="175"/>
      <c r="D2845" s="227"/>
    </row>
    <row r="2846" spans="3:4" x14ac:dyDescent="0.2">
      <c r="C2846" s="175"/>
      <c r="D2846" s="227"/>
    </row>
    <row r="2847" spans="3:4" x14ac:dyDescent="0.2">
      <c r="C2847" s="175"/>
      <c r="D2847" s="227"/>
    </row>
    <row r="2848" spans="3:4" x14ac:dyDescent="0.2">
      <c r="C2848" s="175"/>
      <c r="D2848" s="227"/>
    </row>
    <row r="2849" spans="3:4" x14ac:dyDescent="0.2">
      <c r="C2849" s="175"/>
      <c r="D2849" s="227"/>
    </row>
    <row r="2850" spans="3:4" x14ac:dyDescent="0.2">
      <c r="C2850" s="175"/>
      <c r="D2850" s="227"/>
    </row>
    <row r="2851" spans="3:4" x14ac:dyDescent="0.2">
      <c r="C2851" s="175"/>
      <c r="D2851" s="227"/>
    </row>
    <row r="2852" spans="3:4" x14ac:dyDescent="0.2">
      <c r="C2852" s="175"/>
      <c r="D2852" s="227"/>
    </row>
    <row r="2853" spans="3:4" x14ac:dyDescent="0.2">
      <c r="C2853" s="175"/>
      <c r="D2853" s="227"/>
    </row>
    <row r="2854" spans="3:4" x14ac:dyDescent="0.2">
      <c r="C2854" s="175"/>
      <c r="D2854" s="227"/>
    </row>
    <row r="2855" spans="3:4" x14ac:dyDescent="0.2">
      <c r="C2855" s="175"/>
      <c r="D2855" s="227"/>
    </row>
    <row r="2856" spans="3:4" x14ac:dyDescent="0.2">
      <c r="C2856" s="175"/>
      <c r="D2856" s="227"/>
    </row>
    <row r="2857" spans="3:4" x14ac:dyDescent="0.2">
      <c r="C2857" s="175"/>
      <c r="D2857" s="227"/>
    </row>
    <row r="2858" spans="3:4" x14ac:dyDescent="0.2">
      <c r="C2858" s="175"/>
      <c r="D2858" s="227"/>
    </row>
    <row r="2859" spans="3:4" x14ac:dyDescent="0.2">
      <c r="C2859" s="175"/>
      <c r="D2859" s="227"/>
    </row>
    <row r="2860" spans="3:4" x14ac:dyDescent="0.2">
      <c r="C2860" s="175"/>
      <c r="D2860" s="227"/>
    </row>
    <row r="2861" spans="3:4" x14ac:dyDescent="0.2">
      <c r="C2861" s="175"/>
      <c r="D2861" s="227"/>
    </row>
    <row r="2862" spans="3:4" x14ac:dyDescent="0.2">
      <c r="C2862" s="175"/>
      <c r="D2862" s="227"/>
    </row>
    <row r="2863" spans="3:4" x14ac:dyDescent="0.2">
      <c r="C2863" s="175"/>
      <c r="D2863" s="227"/>
    </row>
    <row r="2864" spans="3:4" x14ac:dyDescent="0.2">
      <c r="C2864" s="175"/>
      <c r="D2864" s="227"/>
    </row>
    <row r="2865" spans="3:4" x14ac:dyDescent="0.2">
      <c r="C2865" s="175"/>
      <c r="D2865" s="227"/>
    </row>
    <row r="2866" spans="3:4" x14ac:dyDescent="0.2">
      <c r="C2866" s="175"/>
      <c r="D2866" s="227"/>
    </row>
    <row r="2867" spans="3:4" x14ac:dyDescent="0.2">
      <c r="C2867" s="175"/>
      <c r="D2867" s="227"/>
    </row>
    <row r="2868" spans="3:4" x14ac:dyDescent="0.2">
      <c r="C2868" s="175"/>
      <c r="D2868" s="227"/>
    </row>
    <row r="2869" spans="3:4" x14ac:dyDescent="0.2">
      <c r="C2869" s="175"/>
      <c r="D2869" s="227"/>
    </row>
    <row r="2870" spans="3:4" x14ac:dyDescent="0.2">
      <c r="C2870" s="175"/>
      <c r="D2870" s="227"/>
    </row>
    <row r="2871" spans="3:4" x14ac:dyDescent="0.2">
      <c r="C2871" s="175"/>
      <c r="D2871" s="227"/>
    </row>
    <row r="2872" spans="3:4" x14ac:dyDescent="0.2">
      <c r="C2872" s="175"/>
      <c r="D2872" s="227"/>
    </row>
    <row r="2873" spans="3:4" x14ac:dyDescent="0.2">
      <c r="C2873" s="175"/>
      <c r="D2873" s="227"/>
    </row>
    <row r="2874" spans="3:4" x14ac:dyDescent="0.2">
      <c r="C2874" s="175"/>
      <c r="D2874" s="227"/>
    </row>
    <row r="2875" spans="3:4" x14ac:dyDescent="0.2">
      <c r="C2875" s="175"/>
      <c r="D2875" s="227"/>
    </row>
    <row r="2876" spans="3:4" x14ac:dyDescent="0.2">
      <c r="C2876" s="175"/>
      <c r="D2876" s="227"/>
    </row>
    <row r="2877" spans="3:4" x14ac:dyDescent="0.2">
      <c r="C2877" s="175"/>
      <c r="D2877" s="227"/>
    </row>
    <row r="2878" spans="3:4" x14ac:dyDescent="0.2">
      <c r="C2878" s="175"/>
      <c r="D2878" s="227"/>
    </row>
    <row r="2879" spans="3:4" x14ac:dyDescent="0.2">
      <c r="C2879" s="175"/>
      <c r="D2879" s="227"/>
    </row>
    <row r="2880" spans="3:4" x14ac:dyDescent="0.2">
      <c r="C2880" s="175"/>
      <c r="D2880" s="227"/>
    </row>
    <row r="2881" spans="3:4" x14ac:dyDescent="0.2">
      <c r="C2881" s="175"/>
      <c r="D2881" s="227"/>
    </row>
    <row r="2882" spans="3:4" x14ac:dyDescent="0.2">
      <c r="C2882" s="175"/>
      <c r="D2882" s="227"/>
    </row>
    <row r="2883" spans="3:4" x14ac:dyDescent="0.2">
      <c r="C2883" s="175"/>
      <c r="D2883" s="227"/>
    </row>
    <row r="2884" spans="3:4" x14ac:dyDescent="0.2">
      <c r="C2884" s="175"/>
      <c r="D2884" s="227"/>
    </row>
    <row r="2885" spans="3:4" x14ac:dyDescent="0.2">
      <c r="C2885" s="175"/>
      <c r="D2885" s="227"/>
    </row>
    <row r="2886" spans="3:4" x14ac:dyDescent="0.2">
      <c r="C2886" s="175"/>
      <c r="D2886" s="227"/>
    </row>
    <row r="2887" spans="3:4" x14ac:dyDescent="0.2">
      <c r="C2887" s="175"/>
      <c r="D2887" s="227"/>
    </row>
    <row r="2888" spans="3:4" x14ac:dyDescent="0.2">
      <c r="C2888" s="175"/>
      <c r="D2888" s="227"/>
    </row>
    <row r="2889" spans="3:4" x14ac:dyDescent="0.2">
      <c r="C2889" s="175"/>
      <c r="D2889" s="227"/>
    </row>
    <row r="2890" spans="3:4" x14ac:dyDescent="0.2">
      <c r="C2890" s="175"/>
      <c r="D2890" s="227"/>
    </row>
    <row r="2891" spans="3:4" x14ac:dyDescent="0.2">
      <c r="C2891" s="175"/>
      <c r="D2891" s="227"/>
    </row>
    <row r="2892" spans="3:4" x14ac:dyDescent="0.2">
      <c r="C2892" s="175"/>
      <c r="D2892" s="227"/>
    </row>
    <row r="2893" spans="3:4" x14ac:dyDescent="0.2">
      <c r="C2893" s="175"/>
      <c r="D2893" s="227"/>
    </row>
    <row r="2894" spans="3:4" x14ac:dyDescent="0.2">
      <c r="C2894" s="175"/>
      <c r="D2894" s="227"/>
    </row>
    <row r="2895" spans="3:4" x14ac:dyDescent="0.2">
      <c r="C2895" s="175"/>
      <c r="D2895" s="227"/>
    </row>
    <row r="2896" spans="3:4" x14ac:dyDescent="0.2">
      <c r="C2896" s="175"/>
      <c r="D2896" s="227"/>
    </row>
    <row r="2897" spans="3:4" x14ac:dyDescent="0.2">
      <c r="C2897" s="175"/>
      <c r="D2897" s="227"/>
    </row>
    <row r="2898" spans="3:4" x14ac:dyDescent="0.2">
      <c r="C2898" s="175"/>
      <c r="D2898" s="227"/>
    </row>
    <row r="2899" spans="3:4" x14ac:dyDescent="0.2">
      <c r="C2899" s="175"/>
      <c r="D2899" s="227"/>
    </row>
    <row r="2900" spans="3:4" x14ac:dyDescent="0.2">
      <c r="C2900" s="175"/>
      <c r="D2900" s="227"/>
    </row>
    <row r="2901" spans="3:4" x14ac:dyDescent="0.2">
      <c r="C2901" s="175"/>
      <c r="D2901" s="227"/>
    </row>
    <row r="2902" spans="3:4" x14ac:dyDescent="0.2">
      <c r="C2902" s="175"/>
      <c r="D2902" s="227"/>
    </row>
    <row r="2903" spans="3:4" x14ac:dyDescent="0.2">
      <c r="C2903" s="175"/>
      <c r="D2903" s="227"/>
    </row>
    <row r="2904" spans="3:4" x14ac:dyDescent="0.2">
      <c r="C2904" s="175"/>
      <c r="D2904" s="227"/>
    </row>
    <row r="2905" spans="3:4" x14ac:dyDescent="0.2">
      <c r="C2905" s="175"/>
      <c r="D2905" s="227"/>
    </row>
    <row r="2906" spans="3:4" x14ac:dyDescent="0.2">
      <c r="C2906" s="175"/>
      <c r="D2906" s="227"/>
    </row>
    <row r="2907" spans="3:4" x14ac:dyDescent="0.2">
      <c r="C2907" s="175"/>
      <c r="D2907" s="227"/>
    </row>
    <row r="2908" spans="3:4" x14ac:dyDescent="0.2">
      <c r="C2908" s="175"/>
      <c r="D2908" s="227"/>
    </row>
    <row r="2909" spans="3:4" x14ac:dyDescent="0.2">
      <c r="C2909" s="175"/>
      <c r="D2909" s="227"/>
    </row>
    <row r="2910" spans="3:4" x14ac:dyDescent="0.2">
      <c r="C2910" s="175"/>
      <c r="D2910" s="227"/>
    </row>
    <row r="2911" spans="3:4" x14ac:dyDescent="0.2">
      <c r="C2911" s="175"/>
      <c r="D2911" s="227"/>
    </row>
    <row r="2912" spans="3:4" x14ac:dyDescent="0.2">
      <c r="C2912" s="175"/>
      <c r="D2912" s="227"/>
    </row>
    <row r="2913" spans="3:4" x14ac:dyDescent="0.2">
      <c r="C2913" s="175"/>
      <c r="D2913" s="227"/>
    </row>
    <row r="2914" spans="3:4" x14ac:dyDescent="0.2">
      <c r="C2914" s="175"/>
      <c r="D2914" s="227"/>
    </row>
    <row r="2915" spans="3:4" x14ac:dyDescent="0.2">
      <c r="C2915" s="175"/>
      <c r="D2915" s="227"/>
    </row>
    <row r="2916" spans="3:4" x14ac:dyDescent="0.2">
      <c r="C2916" s="175"/>
      <c r="D2916" s="227"/>
    </row>
    <row r="2917" spans="3:4" x14ac:dyDescent="0.2">
      <c r="C2917" s="175"/>
      <c r="D2917" s="227"/>
    </row>
    <row r="2918" spans="3:4" x14ac:dyDescent="0.2">
      <c r="C2918" s="175"/>
      <c r="D2918" s="227"/>
    </row>
    <row r="2919" spans="3:4" x14ac:dyDescent="0.2">
      <c r="C2919" s="175"/>
      <c r="D2919" s="227"/>
    </row>
    <row r="2920" spans="3:4" x14ac:dyDescent="0.2">
      <c r="C2920" s="175"/>
      <c r="D2920" s="227"/>
    </row>
    <row r="2921" spans="3:4" x14ac:dyDescent="0.2">
      <c r="C2921" s="175"/>
      <c r="D2921" s="227"/>
    </row>
    <row r="2922" spans="3:4" x14ac:dyDescent="0.2">
      <c r="C2922" s="175"/>
      <c r="D2922" s="227"/>
    </row>
    <row r="2923" spans="3:4" x14ac:dyDescent="0.2">
      <c r="C2923" s="175"/>
      <c r="D2923" s="227"/>
    </row>
    <row r="2924" spans="3:4" x14ac:dyDescent="0.2">
      <c r="C2924" s="175"/>
      <c r="D2924" s="227"/>
    </row>
    <row r="2925" spans="3:4" x14ac:dyDescent="0.2">
      <c r="C2925" s="175"/>
      <c r="D2925" s="227"/>
    </row>
    <row r="2926" spans="3:4" x14ac:dyDescent="0.2">
      <c r="C2926" s="175"/>
      <c r="D2926" s="227"/>
    </row>
    <row r="2927" spans="3:4" x14ac:dyDescent="0.2">
      <c r="C2927" s="175"/>
      <c r="D2927" s="227"/>
    </row>
    <row r="2928" spans="3:4" x14ac:dyDescent="0.2">
      <c r="C2928" s="175"/>
      <c r="D2928" s="227"/>
    </row>
    <row r="2929" spans="3:4" x14ac:dyDescent="0.2">
      <c r="C2929" s="175"/>
      <c r="D2929" s="227"/>
    </row>
    <row r="2930" spans="3:4" x14ac:dyDescent="0.2">
      <c r="C2930" s="175"/>
      <c r="D2930" s="227"/>
    </row>
    <row r="2931" spans="3:4" x14ac:dyDescent="0.2">
      <c r="C2931" s="175"/>
      <c r="D2931" s="227"/>
    </row>
    <row r="2932" spans="3:4" x14ac:dyDescent="0.2">
      <c r="C2932" s="175"/>
      <c r="D2932" s="227"/>
    </row>
    <row r="2933" spans="3:4" x14ac:dyDescent="0.2">
      <c r="C2933" s="175"/>
      <c r="D2933" s="227"/>
    </row>
    <row r="2934" spans="3:4" x14ac:dyDescent="0.2">
      <c r="C2934" s="175"/>
      <c r="D2934" s="227"/>
    </row>
    <row r="2935" spans="3:4" x14ac:dyDescent="0.2">
      <c r="C2935" s="175"/>
      <c r="D2935" s="227"/>
    </row>
    <row r="2936" spans="3:4" x14ac:dyDescent="0.2">
      <c r="C2936" s="175"/>
      <c r="D2936" s="227"/>
    </row>
    <row r="2937" spans="3:4" x14ac:dyDescent="0.2">
      <c r="C2937" s="175"/>
      <c r="D2937" s="227"/>
    </row>
    <row r="2938" spans="3:4" x14ac:dyDescent="0.2">
      <c r="C2938" s="175"/>
      <c r="D2938" s="227"/>
    </row>
    <row r="2939" spans="3:4" x14ac:dyDescent="0.2">
      <c r="C2939" s="175"/>
      <c r="D2939" s="227"/>
    </row>
    <row r="2940" spans="3:4" x14ac:dyDescent="0.2">
      <c r="C2940" s="175"/>
      <c r="D2940" s="227"/>
    </row>
    <row r="2941" spans="3:4" x14ac:dyDescent="0.2">
      <c r="C2941" s="175"/>
      <c r="D2941" s="227"/>
    </row>
    <row r="2942" spans="3:4" x14ac:dyDescent="0.2">
      <c r="C2942" s="175"/>
      <c r="D2942" s="227"/>
    </row>
    <row r="2943" spans="3:4" x14ac:dyDescent="0.2">
      <c r="C2943" s="175"/>
      <c r="D2943" s="227"/>
    </row>
    <row r="2944" spans="3:4" x14ac:dyDescent="0.2">
      <c r="C2944" s="175"/>
      <c r="D2944" s="227"/>
    </row>
    <row r="2945" spans="3:4" x14ac:dyDescent="0.2">
      <c r="C2945" s="175"/>
      <c r="D2945" s="227"/>
    </row>
    <row r="2946" spans="3:4" x14ac:dyDescent="0.2">
      <c r="C2946" s="175"/>
      <c r="D2946" s="227"/>
    </row>
    <row r="2947" spans="3:4" x14ac:dyDescent="0.2">
      <c r="C2947" s="175"/>
      <c r="D2947" s="227"/>
    </row>
    <row r="2948" spans="3:4" x14ac:dyDescent="0.2">
      <c r="C2948" s="175"/>
      <c r="D2948" s="227"/>
    </row>
    <row r="2949" spans="3:4" x14ac:dyDescent="0.2">
      <c r="C2949" s="175"/>
      <c r="D2949" s="227"/>
    </row>
    <row r="2950" spans="3:4" x14ac:dyDescent="0.2">
      <c r="C2950" s="175"/>
      <c r="D2950" s="227"/>
    </row>
    <row r="2951" spans="3:4" x14ac:dyDescent="0.2">
      <c r="C2951" s="175"/>
      <c r="D2951" s="227"/>
    </row>
    <row r="2952" spans="3:4" x14ac:dyDescent="0.2">
      <c r="C2952" s="175"/>
      <c r="D2952" s="227"/>
    </row>
    <row r="2953" spans="3:4" x14ac:dyDescent="0.2">
      <c r="C2953" s="175"/>
      <c r="D2953" s="227"/>
    </row>
    <row r="2954" spans="3:4" x14ac:dyDescent="0.2">
      <c r="C2954" s="175"/>
      <c r="D2954" s="227"/>
    </row>
    <row r="2955" spans="3:4" x14ac:dyDescent="0.2">
      <c r="C2955" s="175"/>
      <c r="D2955" s="227"/>
    </row>
    <row r="2956" spans="3:4" x14ac:dyDescent="0.2">
      <c r="C2956" s="175"/>
      <c r="D2956" s="227"/>
    </row>
    <row r="2957" spans="3:4" x14ac:dyDescent="0.2">
      <c r="C2957" s="175"/>
      <c r="D2957" s="227"/>
    </row>
    <row r="2958" spans="3:4" x14ac:dyDescent="0.2">
      <c r="C2958" s="175"/>
      <c r="D2958" s="227"/>
    </row>
    <row r="2959" spans="3:4" x14ac:dyDescent="0.2">
      <c r="C2959" s="175"/>
      <c r="D2959" s="227"/>
    </row>
    <row r="2960" spans="3:4" x14ac:dyDescent="0.2">
      <c r="C2960" s="175"/>
      <c r="D2960" s="227"/>
    </row>
    <row r="2961" spans="3:4" x14ac:dyDescent="0.2">
      <c r="C2961" s="175"/>
      <c r="D2961" s="227"/>
    </row>
    <row r="2962" spans="3:4" x14ac:dyDescent="0.2">
      <c r="C2962" s="175"/>
      <c r="D2962" s="227"/>
    </row>
    <row r="2963" spans="3:4" x14ac:dyDescent="0.2">
      <c r="C2963" s="175"/>
      <c r="D2963" s="227"/>
    </row>
    <row r="2964" spans="3:4" x14ac:dyDescent="0.2">
      <c r="C2964" s="175"/>
      <c r="D2964" s="227"/>
    </row>
    <row r="2965" spans="3:4" x14ac:dyDescent="0.2">
      <c r="C2965" s="175"/>
      <c r="D2965" s="227"/>
    </row>
    <row r="2966" spans="3:4" x14ac:dyDescent="0.2">
      <c r="C2966" s="175"/>
      <c r="D2966" s="227"/>
    </row>
    <row r="2967" spans="3:4" x14ac:dyDescent="0.2">
      <c r="C2967" s="175"/>
      <c r="D2967" s="227"/>
    </row>
    <row r="2968" spans="3:4" x14ac:dyDescent="0.2">
      <c r="C2968" s="175"/>
      <c r="D2968" s="227"/>
    </row>
    <row r="2969" spans="3:4" x14ac:dyDescent="0.2">
      <c r="C2969" s="175"/>
      <c r="D2969" s="227"/>
    </row>
    <row r="2970" spans="3:4" x14ac:dyDescent="0.2">
      <c r="C2970" s="175"/>
      <c r="D2970" s="227"/>
    </row>
    <row r="2971" spans="3:4" x14ac:dyDescent="0.2">
      <c r="C2971" s="175"/>
      <c r="D2971" s="227"/>
    </row>
    <row r="2972" spans="3:4" x14ac:dyDescent="0.2">
      <c r="C2972" s="175"/>
      <c r="D2972" s="227"/>
    </row>
    <row r="2973" spans="3:4" x14ac:dyDescent="0.2">
      <c r="C2973" s="175"/>
      <c r="D2973" s="227"/>
    </row>
    <row r="2974" spans="3:4" x14ac:dyDescent="0.2">
      <c r="C2974" s="175"/>
      <c r="D2974" s="227"/>
    </row>
    <row r="2975" spans="3:4" x14ac:dyDescent="0.2">
      <c r="C2975" s="175"/>
      <c r="D2975" s="227"/>
    </row>
    <row r="2976" spans="3:4" x14ac:dyDescent="0.2">
      <c r="C2976" s="175"/>
      <c r="D2976" s="227"/>
    </row>
    <row r="2977" spans="3:4" x14ac:dyDescent="0.2">
      <c r="C2977" s="175"/>
      <c r="D2977" s="227"/>
    </row>
    <row r="2978" spans="3:4" x14ac:dyDescent="0.2">
      <c r="C2978" s="175"/>
      <c r="D2978" s="227"/>
    </row>
    <row r="2979" spans="3:4" x14ac:dyDescent="0.2">
      <c r="C2979" s="175"/>
      <c r="D2979" s="227"/>
    </row>
    <row r="2980" spans="3:4" x14ac:dyDescent="0.2">
      <c r="C2980" s="175"/>
      <c r="D2980" s="227"/>
    </row>
    <row r="2981" spans="3:4" x14ac:dyDescent="0.2">
      <c r="C2981" s="175"/>
      <c r="D2981" s="227"/>
    </row>
    <row r="2982" spans="3:4" x14ac:dyDescent="0.2">
      <c r="C2982" s="175"/>
      <c r="D2982" s="227"/>
    </row>
    <row r="2983" spans="3:4" x14ac:dyDescent="0.2">
      <c r="C2983" s="175"/>
      <c r="D2983" s="227"/>
    </row>
    <row r="2984" spans="3:4" x14ac:dyDescent="0.2">
      <c r="C2984" s="175"/>
      <c r="D2984" s="227"/>
    </row>
    <row r="2985" spans="3:4" x14ac:dyDescent="0.2">
      <c r="C2985" s="175"/>
      <c r="D2985" s="227"/>
    </row>
    <row r="2986" spans="3:4" x14ac:dyDescent="0.2">
      <c r="C2986" s="175"/>
      <c r="D2986" s="227"/>
    </row>
    <row r="2987" spans="3:4" x14ac:dyDescent="0.2">
      <c r="C2987" s="175"/>
      <c r="D2987" s="227"/>
    </row>
    <row r="2988" spans="3:4" x14ac:dyDescent="0.2">
      <c r="C2988" s="175"/>
      <c r="D2988" s="227"/>
    </row>
    <row r="2989" spans="3:4" x14ac:dyDescent="0.2">
      <c r="C2989" s="175"/>
      <c r="D2989" s="227"/>
    </row>
    <row r="2990" spans="3:4" x14ac:dyDescent="0.2">
      <c r="C2990" s="175"/>
      <c r="D2990" s="227"/>
    </row>
    <row r="2991" spans="3:4" x14ac:dyDescent="0.2">
      <c r="C2991" s="175"/>
      <c r="D2991" s="227"/>
    </row>
    <row r="2992" spans="3:4" x14ac:dyDescent="0.2">
      <c r="C2992" s="175"/>
      <c r="D2992" s="227"/>
    </row>
    <row r="2993" spans="3:4" x14ac:dyDescent="0.2">
      <c r="C2993" s="175"/>
      <c r="D2993" s="227"/>
    </row>
    <row r="2994" spans="3:4" x14ac:dyDescent="0.2">
      <c r="C2994" s="175"/>
      <c r="D2994" s="227"/>
    </row>
    <row r="2995" spans="3:4" x14ac:dyDescent="0.2">
      <c r="C2995" s="175"/>
      <c r="D2995" s="227"/>
    </row>
    <row r="2996" spans="3:4" x14ac:dyDescent="0.2">
      <c r="C2996" s="175"/>
      <c r="D2996" s="227"/>
    </row>
    <row r="2997" spans="3:4" x14ac:dyDescent="0.2">
      <c r="C2997" s="175"/>
      <c r="D2997" s="227"/>
    </row>
    <row r="2998" spans="3:4" x14ac:dyDescent="0.2">
      <c r="C2998" s="175"/>
      <c r="D2998" s="227"/>
    </row>
    <row r="2999" spans="3:4" x14ac:dyDescent="0.2">
      <c r="C2999" s="175"/>
      <c r="D2999" s="227"/>
    </row>
    <row r="3000" spans="3:4" x14ac:dyDescent="0.2">
      <c r="C3000" s="175"/>
      <c r="D3000" s="227"/>
    </row>
    <row r="3001" spans="3:4" x14ac:dyDescent="0.2">
      <c r="C3001" s="175"/>
      <c r="D3001" s="227"/>
    </row>
    <row r="3002" spans="3:4" x14ac:dyDescent="0.2">
      <c r="C3002" s="175"/>
      <c r="D3002" s="227"/>
    </row>
    <row r="3003" spans="3:4" x14ac:dyDescent="0.2">
      <c r="C3003" s="175"/>
      <c r="D3003" s="227"/>
    </row>
    <row r="3004" spans="3:4" x14ac:dyDescent="0.2">
      <c r="C3004" s="175"/>
      <c r="D3004" s="227"/>
    </row>
    <row r="3005" spans="3:4" x14ac:dyDescent="0.2">
      <c r="C3005" s="175"/>
      <c r="D3005" s="227"/>
    </row>
    <row r="3006" spans="3:4" x14ac:dyDescent="0.2">
      <c r="C3006" s="175"/>
      <c r="D3006" s="227"/>
    </row>
    <row r="3007" spans="3:4" x14ac:dyDescent="0.2">
      <c r="C3007" s="175"/>
      <c r="D3007" s="227"/>
    </row>
    <row r="3008" spans="3:4" x14ac:dyDescent="0.2">
      <c r="C3008" s="175"/>
      <c r="D3008" s="227"/>
    </row>
    <row r="3009" spans="3:4" x14ac:dyDescent="0.2">
      <c r="C3009" s="175"/>
      <c r="D3009" s="227"/>
    </row>
    <row r="3010" spans="3:4" x14ac:dyDescent="0.2">
      <c r="C3010" s="175"/>
      <c r="D3010" s="227"/>
    </row>
    <row r="3011" spans="3:4" x14ac:dyDescent="0.2">
      <c r="C3011" s="175"/>
      <c r="D3011" s="227"/>
    </row>
    <row r="3012" spans="3:4" x14ac:dyDescent="0.2">
      <c r="C3012" s="175"/>
      <c r="D3012" s="227"/>
    </row>
    <row r="3013" spans="3:4" x14ac:dyDescent="0.2">
      <c r="C3013" s="175"/>
      <c r="D3013" s="227"/>
    </row>
    <row r="3014" spans="3:4" x14ac:dyDescent="0.2">
      <c r="C3014" s="175"/>
      <c r="D3014" s="227"/>
    </row>
    <row r="3015" spans="3:4" x14ac:dyDescent="0.2">
      <c r="C3015" s="175"/>
      <c r="D3015" s="227"/>
    </row>
    <row r="3016" spans="3:4" x14ac:dyDescent="0.2">
      <c r="C3016" s="175"/>
      <c r="D3016" s="227"/>
    </row>
    <row r="3017" spans="3:4" x14ac:dyDescent="0.2">
      <c r="C3017" s="175"/>
      <c r="D3017" s="227"/>
    </row>
    <row r="3018" spans="3:4" x14ac:dyDescent="0.2">
      <c r="C3018" s="175"/>
      <c r="D3018" s="227"/>
    </row>
    <row r="3019" spans="3:4" x14ac:dyDescent="0.2">
      <c r="C3019" s="175"/>
      <c r="D3019" s="227"/>
    </row>
    <row r="3020" spans="3:4" x14ac:dyDescent="0.2">
      <c r="C3020" s="175"/>
      <c r="D3020" s="227"/>
    </row>
    <row r="3021" spans="3:4" x14ac:dyDescent="0.2">
      <c r="C3021" s="175"/>
      <c r="D3021" s="227"/>
    </row>
    <row r="3022" spans="3:4" x14ac:dyDescent="0.2">
      <c r="C3022" s="175"/>
      <c r="D3022" s="227"/>
    </row>
    <row r="3023" spans="3:4" x14ac:dyDescent="0.2">
      <c r="C3023" s="175"/>
      <c r="D3023" s="227"/>
    </row>
    <row r="3024" spans="3:4" x14ac:dyDescent="0.2">
      <c r="C3024" s="175"/>
      <c r="D3024" s="227"/>
    </row>
    <row r="3025" spans="3:4" x14ac:dyDescent="0.2">
      <c r="C3025" s="175"/>
      <c r="D3025" s="227"/>
    </row>
    <row r="3026" spans="3:4" x14ac:dyDescent="0.2">
      <c r="C3026" s="175"/>
      <c r="D3026" s="227"/>
    </row>
    <row r="3027" spans="3:4" x14ac:dyDescent="0.2">
      <c r="C3027" s="175"/>
      <c r="D3027" s="227"/>
    </row>
    <row r="3028" spans="3:4" x14ac:dyDescent="0.2">
      <c r="C3028" s="175"/>
      <c r="D3028" s="227"/>
    </row>
    <row r="3029" spans="3:4" x14ac:dyDescent="0.2">
      <c r="C3029" s="175"/>
      <c r="D3029" s="227"/>
    </row>
    <row r="3030" spans="3:4" x14ac:dyDescent="0.2">
      <c r="C3030" s="175"/>
      <c r="D3030" s="227"/>
    </row>
    <row r="3031" spans="3:4" x14ac:dyDescent="0.2">
      <c r="C3031" s="175"/>
      <c r="D3031" s="227"/>
    </row>
    <row r="3032" spans="3:4" x14ac:dyDescent="0.2">
      <c r="C3032" s="175"/>
      <c r="D3032" s="227"/>
    </row>
    <row r="3033" spans="3:4" x14ac:dyDescent="0.2">
      <c r="C3033" s="175"/>
      <c r="D3033" s="227"/>
    </row>
    <row r="3034" spans="3:4" x14ac:dyDescent="0.2">
      <c r="C3034" s="175"/>
      <c r="D3034" s="227"/>
    </row>
    <row r="3035" spans="3:4" x14ac:dyDescent="0.2">
      <c r="C3035" s="175"/>
      <c r="D3035" s="227"/>
    </row>
    <row r="3036" spans="3:4" x14ac:dyDescent="0.2">
      <c r="C3036" s="175"/>
      <c r="D3036" s="227"/>
    </row>
    <row r="3037" spans="3:4" x14ac:dyDescent="0.2">
      <c r="C3037" s="175"/>
      <c r="D3037" s="227"/>
    </row>
    <row r="3038" spans="3:4" x14ac:dyDescent="0.2">
      <c r="C3038" s="175"/>
      <c r="D3038" s="227"/>
    </row>
    <row r="3039" spans="3:4" x14ac:dyDescent="0.2">
      <c r="C3039" s="175"/>
      <c r="D3039" s="227"/>
    </row>
    <row r="3040" spans="3:4" x14ac:dyDescent="0.2">
      <c r="C3040" s="175"/>
      <c r="D3040" s="227"/>
    </row>
    <row r="3041" spans="3:4" x14ac:dyDescent="0.2">
      <c r="C3041" s="175"/>
      <c r="D3041" s="227"/>
    </row>
    <row r="3042" spans="3:4" x14ac:dyDescent="0.2">
      <c r="C3042" s="175"/>
      <c r="D3042" s="227"/>
    </row>
    <row r="3043" spans="3:4" x14ac:dyDescent="0.2">
      <c r="C3043" s="175"/>
      <c r="D3043" s="227"/>
    </row>
    <row r="3044" spans="3:4" x14ac:dyDescent="0.2">
      <c r="C3044" s="175"/>
      <c r="D3044" s="227"/>
    </row>
    <row r="3045" spans="3:4" x14ac:dyDescent="0.2">
      <c r="C3045" s="175"/>
      <c r="D3045" s="227"/>
    </row>
    <row r="3046" spans="3:4" x14ac:dyDescent="0.2">
      <c r="C3046" s="175"/>
      <c r="D3046" s="227"/>
    </row>
    <row r="3047" spans="3:4" x14ac:dyDescent="0.2">
      <c r="C3047" s="175"/>
      <c r="D3047" s="227"/>
    </row>
    <row r="3048" spans="3:4" x14ac:dyDescent="0.2">
      <c r="C3048" s="175"/>
      <c r="D3048" s="227"/>
    </row>
    <row r="3049" spans="3:4" x14ac:dyDescent="0.2">
      <c r="C3049" s="175"/>
      <c r="D3049" s="227"/>
    </row>
    <row r="3050" spans="3:4" x14ac:dyDescent="0.2">
      <c r="C3050" s="175"/>
      <c r="D3050" s="227"/>
    </row>
    <row r="3051" spans="3:4" x14ac:dyDescent="0.2">
      <c r="C3051" s="175"/>
      <c r="D3051" s="227"/>
    </row>
    <row r="3052" spans="3:4" x14ac:dyDescent="0.2">
      <c r="C3052" s="175"/>
      <c r="D3052" s="227"/>
    </row>
    <row r="3053" spans="3:4" x14ac:dyDescent="0.2">
      <c r="C3053" s="175"/>
      <c r="D3053" s="227"/>
    </row>
    <row r="3054" spans="3:4" x14ac:dyDescent="0.2">
      <c r="C3054" s="175"/>
      <c r="D3054" s="227"/>
    </row>
    <row r="3055" spans="3:4" x14ac:dyDescent="0.2">
      <c r="C3055" s="175"/>
      <c r="D3055" s="227"/>
    </row>
    <row r="3056" spans="3:4" x14ac:dyDescent="0.2">
      <c r="C3056" s="175"/>
      <c r="D3056" s="227"/>
    </row>
    <row r="3057" spans="3:4" x14ac:dyDescent="0.2">
      <c r="C3057" s="175"/>
      <c r="D3057" s="227"/>
    </row>
    <row r="3058" spans="3:4" x14ac:dyDescent="0.2">
      <c r="C3058" s="175"/>
      <c r="D3058" s="227"/>
    </row>
    <row r="3059" spans="3:4" x14ac:dyDescent="0.2">
      <c r="C3059" s="175"/>
      <c r="D3059" s="227"/>
    </row>
    <row r="3060" spans="3:4" x14ac:dyDescent="0.2">
      <c r="C3060" s="175"/>
      <c r="D3060" s="227"/>
    </row>
    <row r="3061" spans="3:4" x14ac:dyDescent="0.2">
      <c r="C3061" s="175"/>
      <c r="D3061" s="227"/>
    </row>
    <row r="3062" spans="3:4" x14ac:dyDescent="0.2">
      <c r="C3062" s="175"/>
      <c r="D3062" s="227"/>
    </row>
    <row r="3063" spans="3:4" x14ac:dyDescent="0.2">
      <c r="C3063" s="175"/>
      <c r="D3063" s="227"/>
    </row>
    <row r="3064" spans="3:4" x14ac:dyDescent="0.2">
      <c r="C3064" s="175"/>
      <c r="D3064" s="227"/>
    </row>
    <row r="3065" spans="3:4" x14ac:dyDescent="0.2">
      <c r="C3065" s="175"/>
      <c r="D3065" s="227"/>
    </row>
    <row r="3066" spans="3:4" x14ac:dyDescent="0.2">
      <c r="C3066" s="175"/>
      <c r="D3066" s="227"/>
    </row>
    <row r="3067" spans="3:4" x14ac:dyDescent="0.2">
      <c r="C3067" s="175"/>
      <c r="D3067" s="227"/>
    </row>
    <row r="3068" spans="3:4" x14ac:dyDescent="0.2">
      <c r="C3068" s="175"/>
      <c r="D3068" s="227"/>
    </row>
    <row r="3069" spans="3:4" x14ac:dyDescent="0.2">
      <c r="C3069" s="175"/>
      <c r="D3069" s="227"/>
    </row>
    <row r="3070" spans="3:4" x14ac:dyDescent="0.2">
      <c r="C3070" s="175"/>
      <c r="D3070" s="227"/>
    </row>
    <row r="3071" spans="3:4" x14ac:dyDescent="0.2">
      <c r="C3071" s="175"/>
      <c r="D3071" s="227"/>
    </row>
    <row r="3072" spans="3:4" x14ac:dyDescent="0.2">
      <c r="C3072" s="175"/>
      <c r="D3072" s="227"/>
    </row>
    <row r="3073" spans="3:4" x14ac:dyDescent="0.2">
      <c r="C3073" s="175"/>
      <c r="D3073" s="227"/>
    </row>
    <row r="3074" spans="3:4" x14ac:dyDescent="0.2">
      <c r="C3074" s="175"/>
      <c r="D3074" s="227"/>
    </row>
    <row r="3075" spans="3:4" x14ac:dyDescent="0.2">
      <c r="C3075" s="175"/>
      <c r="D3075" s="227"/>
    </row>
    <row r="3076" spans="3:4" x14ac:dyDescent="0.2">
      <c r="C3076" s="175"/>
      <c r="D3076" s="227"/>
    </row>
    <row r="3077" spans="3:4" x14ac:dyDescent="0.2">
      <c r="C3077" s="175"/>
      <c r="D3077" s="227"/>
    </row>
    <row r="3078" spans="3:4" x14ac:dyDescent="0.2">
      <c r="C3078" s="175"/>
      <c r="D3078" s="227"/>
    </row>
    <row r="3079" spans="3:4" x14ac:dyDescent="0.2">
      <c r="C3079" s="175"/>
      <c r="D3079" s="227"/>
    </row>
    <row r="3080" spans="3:4" x14ac:dyDescent="0.2">
      <c r="C3080" s="175"/>
      <c r="D3080" s="227"/>
    </row>
    <row r="3081" spans="3:4" x14ac:dyDescent="0.2">
      <c r="C3081" s="175"/>
      <c r="D3081" s="227"/>
    </row>
    <row r="3082" spans="3:4" x14ac:dyDescent="0.2">
      <c r="C3082" s="175"/>
      <c r="D3082" s="227"/>
    </row>
    <row r="3083" spans="3:4" x14ac:dyDescent="0.2">
      <c r="C3083" s="175"/>
      <c r="D3083" s="227"/>
    </row>
    <row r="3084" spans="3:4" x14ac:dyDescent="0.2">
      <c r="C3084" s="175"/>
      <c r="D3084" s="227"/>
    </row>
    <row r="3085" spans="3:4" x14ac:dyDescent="0.2">
      <c r="C3085" s="175"/>
      <c r="D3085" s="227"/>
    </row>
    <row r="3086" spans="3:4" x14ac:dyDescent="0.2">
      <c r="C3086" s="175"/>
      <c r="D3086" s="227"/>
    </row>
    <row r="3087" spans="3:4" x14ac:dyDescent="0.2">
      <c r="C3087" s="175"/>
      <c r="D3087" s="227"/>
    </row>
    <row r="3088" spans="3:4" x14ac:dyDescent="0.2">
      <c r="C3088" s="175"/>
      <c r="D3088" s="227"/>
    </row>
    <row r="3089" spans="3:4" x14ac:dyDescent="0.2">
      <c r="C3089" s="175"/>
      <c r="D3089" s="227"/>
    </row>
    <row r="3090" spans="3:4" x14ac:dyDescent="0.2">
      <c r="C3090" s="175"/>
      <c r="D3090" s="227"/>
    </row>
    <row r="3091" spans="3:4" x14ac:dyDescent="0.2">
      <c r="C3091" s="175"/>
      <c r="D3091" s="227"/>
    </row>
    <row r="3092" spans="3:4" x14ac:dyDescent="0.2">
      <c r="C3092" s="175"/>
      <c r="D3092" s="227"/>
    </row>
    <row r="3093" spans="3:4" x14ac:dyDescent="0.2">
      <c r="C3093" s="175"/>
      <c r="D3093" s="227"/>
    </row>
    <row r="3094" spans="3:4" x14ac:dyDescent="0.2">
      <c r="C3094" s="175"/>
      <c r="D3094" s="227"/>
    </row>
    <row r="3095" spans="3:4" x14ac:dyDescent="0.2">
      <c r="C3095" s="175"/>
      <c r="D3095" s="227"/>
    </row>
    <row r="3096" spans="3:4" x14ac:dyDescent="0.2">
      <c r="C3096" s="175"/>
      <c r="D3096" s="227"/>
    </row>
    <row r="3097" spans="3:4" x14ac:dyDescent="0.2">
      <c r="C3097" s="175"/>
      <c r="D3097" s="227"/>
    </row>
    <row r="3098" spans="3:4" x14ac:dyDescent="0.2">
      <c r="C3098" s="175"/>
      <c r="D3098" s="227"/>
    </row>
    <row r="3099" spans="3:4" x14ac:dyDescent="0.2">
      <c r="C3099" s="175"/>
      <c r="D3099" s="227"/>
    </row>
    <row r="3100" spans="3:4" x14ac:dyDescent="0.2">
      <c r="C3100" s="175"/>
      <c r="D3100" s="227"/>
    </row>
    <row r="3101" spans="3:4" x14ac:dyDescent="0.2">
      <c r="C3101" s="175"/>
      <c r="D3101" s="227"/>
    </row>
    <row r="3102" spans="3:4" x14ac:dyDescent="0.2">
      <c r="C3102" s="175"/>
      <c r="D3102" s="227"/>
    </row>
    <row r="3103" spans="3:4" x14ac:dyDescent="0.2">
      <c r="C3103" s="175"/>
      <c r="D3103" s="227"/>
    </row>
    <row r="3104" spans="3:4" x14ac:dyDescent="0.2">
      <c r="C3104" s="175"/>
      <c r="D3104" s="227"/>
    </row>
    <row r="3105" spans="3:4" x14ac:dyDescent="0.2">
      <c r="C3105" s="175"/>
      <c r="D3105" s="227"/>
    </row>
    <row r="3106" spans="3:4" x14ac:dyDescent="0.2">
      <c r="C3106" s="175"/>
      <c r="D3106" s="227"/>
    </row>
    <row r="3107" spans="3:4" x14ac:dyDescent="0.2">
      <c r="C3107" s="175"/>
      <c r="D3107" s="227"/>
    </row>
    <row r="3108" spans="3:4" x14ac:dyDescent="0.2">
      <c r="C3108" s="175"/>
      <c r="D3108" s="227"/>
    </row>
    <row r="3109" spans="3:4" x14ac:dyDescent="0.2">
      <c r="C3109" s="175"/>
      <c r="D3109" s="227"/>
    </row>
    <row r="3110" spans="3:4" x14ac:dyDescent="0.2">
      <c r="C3110" s="175"/>
      <c r="D3110" s="227"/>
    </row>
    <row r="3111" spans="3:4" x14ac:dyDescent="0.2">
      <c r="C3111" s="175"/>
      <c r="D3111" s="227"/>
    </row>
    <row r="3112" spans="3:4" x14ac:dyDescent="0.2">
      <c r="C3112" s="175"/>
      <c r="D3112" s="227"/>
    </row>
    <row r="3113" spans="3:4" x14ac:dyDescent="0.2">
      <c r="C3113" s="175"/>
      <c r="D3113" s="227"/>
    </row>
    <row r="3114" spans="3:4" x14ac:dyDescent="0.2">
      <c r="C3114" s="175"/>
      <c r="D3114" s="227"/>
    </row>
    <row r="3115" spans="3:4" x14ac:dyDescent="0.2">
      <c r="C3115" s="175"/>
      <c r="D3115" s="227"/>
    </row>
    <row r="3116" spans="3:4" x14ac:dyDescent="0.2">
      <c r="C3116" s="175"/>
      <c r="D3116" s="227"/>
    </row>
    <row r="3117" spans="3:4" x14ac:dyDescent="0.2">
      <c r="C3117" s="175"/>
      <c r="D3117" s="227"/>
    </row>
    <row r="3118" spans="3:4" x14ac:dyDescent="0.2">
      <c r="C3118" s="175"/>
      <c r="D3118" s="227"/>
    </row>
    <row r="3119" spans="3:4" x14ac:dyDescent="0.2">
      <c r="C3119" s="175"/>
      <c r="D3119" s="227"/>
    </row>
    <row r="3120" spans="3:4" x14ac:dyDescent="0.2">
      <c r="C3120" s="175"/>
      <c r="D3120" s="227"/>
    </row>
    <row r="3121" spans="3:4" x14ac:dyDescent="0.2">
      <c r="C3121" s="175"/>
      <c r="D3121" s="227"/>
    </row>
    <row r="3122" spans="3:4" x14ac:dyDescent="0.2">
      <c r="C3122" s="175"/>
      <c r="D3122" s="227"/>
    </row>
    <row r="3123" spans="3:4" x14ac:dyDescent="0.2">
      <c r="C3123" s="175"/>
      <c r="D3123" s="227"/>
    </row>
    <row r="3124" spans="3:4" x14ac:dyDescent="0.2">
      <c r="C3124" s="175"/>
      <c r="D3124" s="227"/>
    </row>
    <row r="3125" spans="3:4" x14ac:dyDescent="0.2">
      <c r="C3125" s="175"/>
      <c r="D3125" s="227"/>
    </row>
    <row r="3126" spans="3:4" x14ac:dyDescent="0.2">
      <c r="C3126" s="175"/>
      <c r="D3126" s="227"/>
    </row>
    <row r="3127" spans="3:4" x14ac:dyDescent="0.2">
      <c r="C3127" s="175"/>
      <c r="D3127" s="227"/>
    </row>
    <row r="3128" spans="3:4" x14ac:dyDescent="0.2">
      <c r="C3128" s="175"/>
      <c r="D3128" s="227"/>
    </row>
    <row r="3129" spans="3:4" x14ac:dyDescent="0.2">
      <c r="C3129" s="175"/>
      <c r="D3129" s="227"/>
    </row>
    <row r="3130" spans="3:4" x14ac:dyDescent="0.2">
      <c r="C3130" s="175"/>
      <c r="D3130" s="227"/>
    </row>
    <row r="3131" spans="3:4" x14ac:dyDescent="0.2">
      <c r="C3131" s="175"/>
      <c r="D3131" s="227"/>
    </row>
    <row r="3132" spans="3:4" x14ac:dyDescent="0.2">
      <c r="C3132" s="175"/>
      <c r="D3132" s="227"/>
    </row>
    <row r="3133" spans="3:4" x14ac:dyDescent="0.2">
      <c r="C3133" s="175"/>
      <c r="D3133" s="227"/>
    </row>
    <row r="3134" spans="3:4" x14ac:dyDescent="0.2">
      <c r="C3134" s="175"/>
      <c r="D3134" s="227"/>
    </row>
    <row r="3135" spans="3:4" x14ac:dyDescent="0.2">
      <c r="C3135" s="175"/>
      <c r="D3135" s="227"/>
    </row>
    <row r="3136" spans="3:4" x14ac:dyDescent="0.2">
      <c r="C3136" s="175"/>
      <c r="D3136" s="227"/>
    </row>
    <row r="3137" spans="3:4" x14ac:dyDescent="0.2">
      <c r="C3137" s="175"/>
      <c r="D3137" s="227"/>
    </row>
    <row r="3138" spans="3:4" x14ac:dyDescent="0.2">
      <c r="C3138" s="175"/>
      <c r="D3138" s="227"/>
    </row>
    <row r="3139" spans="3:4" x14ac:dyDescent="0.2">
      <c r="C3139" s="175"/>
      <c r="D3139" s="227"/>
    </row>
    <row r="3140" spans="3:4" x14ac:dyDescent="0.2">
      <c r="C3140" s="175"/>
      <c r="D3140" s="227"/>
    </row>
    <row r="3141" spans="3:4" x14ac:dyDescent="0.2">
      <c r="C3141" s="175"/>
      <c r="D3141" s="227"/>
    </row>
    <row r="3142" spans="3:4" x14ac:dyDescent="0.2">
      <c r="C3142" s="175"/>
      <c r="D3142" s="227"/>
    </row>
    <row r="3143" spans="3:4" x14ac:dyDescent="0.2">
      <c r="C3143" s="175"/>
      <c r="D3143" s="227"/>
    </row>
    <row r="3144" spans="3:4" x14ac:dyDescent="0.2">
      <c r="C3144" s="175"/>
      <c r="D3144" s="227"/>
    </row>
    <row r="3145" spans="3:4" x14ac:dyDescent="0.2">
      <c r="C3145" s="175"/>
      <c r="D3145" s="227"/>
    </row>
    <row r="3146" spans="3:4" x14ac:dyDescent="0.2">
      <c r="C3146" s="175"/>
      <c r="D3146" s="227"/>
    </row>
    <row r="3147" spans="3:4" x14ac:dyDescent="0.2">
      <c r="C3147" s="175"/>
      <c r="D3147" s="227"/>
    </row>
    <row r="3148" spans="3:4" x14ac:dyDescent="0.2">
      <c r="C3148" s="175"/>
      <c r="D3148" s="227"/>
    </row>
    <row r="3149" spans="3:4" x14ac:dyDescent="0.2">
      <c r="C3149" s="175"/>
      <c r="D3149" s="227"/>
    </row>
    <row r="3150" spans="3:4" x14ac:dyDescent="0.2">
      <c r="C3150" s="175"/>
      <c r="D3150" s="227"/>
    </row>
    <row r="3151" spans="3:4" x14ac:dyDescent="0.2">
      <c r="C3151" s="175"/>
      <c r="D3151" s="227"/>
    </row>
    <row r="3152" spans="3:4" x14ac:dyDescent="0.2">
      <c r="C3152" s="175"/>
      <c r="D3152" s="227"/>
    </row>
    <row r="3153" spans="3:4" x14ac:dyDescent="0.2">
      <c r="C3153" s="175"/>
      <c r="D3153" s="227"/>
    </row>
    <row r="3154" spans="3:4" x14ac:dyDescent="0.2">
      <c r="C3154" s="175"/>
      <c r="D3154" s="227"/>
    </row>
    <row r="3155" spans="3:4" x14ac:dyDescent="0.2">
      <c r="C3155" s="175"/>
      <c r="D3155" s="227"/>
    </row>
    <row r="3156" spans="3:4" x14ac:dyDescent="0.2">
      <c r="C3156" s="175"/>
      <c r="D3156" s="227"/>
    </row>
    <row r="3157" spans="3:4" x14ac:dyDescent="0.2">
      <c r="C3157" s="175"/>
      <c r="D3157" s="227"/>
    </row>
    <row r="3158" spans="3:4" x14ac:dyDescent="0.2">
      <c r="C3158" s="175"/>
      <c r="D3158" s="227"/>
    </row>
    <row r="3159" spans="3:4" x14ac:dyDescent="0.2">
      <c r="C3159" s="175"/>
      <c r="D3159" s="227"/>
    </row>
    <row r="3160" spans="3:4" x14ac:dyDescent="0.2">
      <c r="C3160" s="175"/>
      <c r="D3160" s="227"/>
    </row>
    <row r="3161" spans="3:4" x14ac:dyDescent="0.2">
      <c r="C3161" s="175"/>
      <c r="D3161" s="227"/>
    </row>
    <row r="3162" spans="3:4" x14ac:dyDescent="0.2">
      <c r="C3162" s="175"/>
      <c r="D3162" s="227"/>
    </row>
    <row r="3163" spans="3:4" x14ac:dyDescent="0.2">
      <c r="C3163" s="175"/>
      <c r="D3163" s="227"/>
    </row>
    <row r="3164" spans="3:4" x14ac:dyDescent="0.2">
      <c r="C3164" s="175"/>
      <c r="D3164" s="227"/>
    </row>
    <row r="3165" spans="3:4" x14ac:dyDescent="0.2">
      <c r="C3165" s="175"/>
      <c r="D3165" s="227"/>
    </row>
    <row r="3166" spans="3:4" x14ac:dyDescent="0.2">
      <c r="C3166" s="175"/>
      <c r="D3166" s="227"/>
    </row>
    <row r="3167" spans="3:4" x14ac:dyDescent="0.2">
      <c r="C3167" s="175"/>
      <c r="D3167" s="227"/>
    </row>
    <row r="3168" spans="3:4" x14ac:dyDescent="0.2">
      <c r="C3168" s="175"/>
      <c r="D3168" s="227"/>
    </row>
    <row r="3169" spans="3:4" x14ac:dyDescent="0.2">
      <c r="C3169" s="175"/>
      <c r="D3169" s="227"/>
    </row>
    <row r="3170" spans="3:4" x14ac:dyDescent="0.2">
      <c r="C3170" s="175"/>
      <c r="D3170" s="227"/>
    </row>
    <row r="3171" spans="3:4" x14ac:dyDescent="0.2">
      <c r="C3171" s="175"/>
      <c r="D3171" s="227"/>
    </row>
    <row r="3172" spans="3:4" x14ac:dyDescent="0.2">
      <c r="C3172" s="175"/>
      <c r="D3172" s="227"/>
    </row>
    <row r="3173" spans="3:4" x14ac:dyDescent="0.2">
      <c r="C3173" s="175"/>
      <c r="D3173" s="227"/>
    </row>
    <row r="3174" spans="3:4" x14ac:dyDescent="0.2">
      <c r="C3174" s="175"/>
      <c r="D3174" s="227"/>
    </row>
    <row r="3175" spans="3:4" x14ac:dyDescent="0.2">
      <c r="C3175" s="175"/>
      <c r="D3175" s="227"/>
    </row>
    <row r="3176" spans="3:4" x14ac:dyDescent="0.2">
      <c r="C3176" s="175"/>
      <c r="D3176" s="227"/>
    </row>
    <row r="3177" spans="3:4" x14ac:dyDescent="0.2">
      <c r="C3177" s="175"/>
      <c r="D3177" s="227"/>
    </row>
    <row r="3178" spans="3:4" x14ac:dyDescent="0.2">
      <c r="C3178" s="175"/>
      <c r="D3178" s="227"/>
    </row>
    <row r="3179" spans="3:4" x14ac:dyDescent="0.2">
      <c r="C3179" s="175"/>
      <c r="D3179" s="227"/>
    </row>
    <row r="3180" spans="3:4" x14ac:dyDescent="0.2">
      <c r="C3180" s="175"/>
      <c r="D3180" s="227"/>
    </row>
    <row r="3181" spans="3:4" x14ac:dyDescent="0.2">
      <c r="C3181" s="175"/>
      <c r="D3181" s="227"/>
    </row>
    <row r="3182" spans="3:4" x14ac:dyDescent="0.2">
      <c r="C3182" s="175"/>
      <c r="D3182" s="227"/>
    </row>
    <row r="3183" spans="3:4" x14ac:dyDescent="0.2">
      <c r="C3183" s="175"/>
      <c r="D3183" s="227"/>
    </row>
    <row r="3184" spans="3:4" x14ac:dyDescent="0.2">
      <c r="C3184" s="175"/>
      <c r="D3184" s="227"/>
    </row>
    <row r="3185" spans="3:4" x14ac:dyDescent="0.2">
      <c r="C3185" s="175"/>
      <c r="D3185" s="227"/>
    </row>
    <row r="3186" spans="3:4" x14ac:dyDescent="0.2">
      <c r="C3186" s="175"/>
      <c r="D3186" s="227"/>
    </row>
    <row r="3187" spans="3:4" x14ac:dyDescent="0.2">
      <c r="C3187" s="175"/>
      <c r="D3187" s="227"/>
    </row>
    <row r="3188" spans="3:4" x14ac:dyDescent="0.2">
      <c r="C3188" s="175"/>
      <c r="D3188" s="227"/>
    </row>
    <row r="3189" spans="3:4" x14ac:dyDescent="0.2">
      <c r="C3189" s="175"/>
      <c r="D3189" s="227"/>
    </row>
    <row r="3190" spans="3:4" x14ac:dyDescent="0.2">
      <c r="C3190" s="175"/>
      <c r="D3190" s="227"/>
    </row>
    <row r="3191" spans="3:4" x14ac:dyDescent="0.2">
      <c r="C3191" s="175"/>
      <c r="D3191" s="227"/>
    </row>
    <row r="3192" spans="3:4" x14ac:dyDescent="0.2">
      <c r="C3192" s="175"/>
      <c r="D3192" s="227"/>
    </row>
    <row r="3193" spans="3:4" x14ac:dyDescent="0.2">
      <c r="C3193" s="175"/>
      <c r="D3193" s="227"/>
    </row>
    <row r="3194" spans="3:4" x14ac:dyDescent="0.2">
      <c r="C3194" s="175"/>
      <c r="D3194" s="227"/>
    </row>
    <row r="3195" spans="3:4" x14ac:dyDescent="0.2">
      <c r="C3195" s="175"/>
      <c r="D3195" s="227"/>
    </row>
    <row r="3196" spans="3:4" x14ac:dyDescent="0.2">
      <c r="C3196" s="175"/>
      <c r="D3196" s="227"/>
    </row>
    <row r="3197" spans="3:4" x14ac:dyDescent="0.2">
      <c r="C3197" s="175"/>
      <c r="D3197" s="227"/>
    </row>
    <row r="3198" spans="3:4" x14ac:dyDescent="0.2">
      <c r="C3198" s="175"/>
      <c r="D3198" s="227"/>
    </row>
    <row r="3199" spans="3:4" x14ac:dyDescent="0.2">
      <c r="C3199" s="175"/>
      <c r="D3199" s="227"/>
    </row>
    <row r="3200" spans="3:4" x14ac:dyDescent="0.2">
      <c r="C3200" s="175"/>
      <c r="D3200" s="227"/>
    </row>
    <row r="3201" spans="3:4" x14ac:dyDescent="0.2">
      <c r="C3201" s="175"/>
      <c r="D3201" s="227"/>
    </row>
    <row r="3202" spans="3:4" x14ac:dyDescent="0.2">
      <c r="C3202" s="175"/>
      <c r="D3202" s="227"/>
    </row>
    <row r="3203" spans="3:4" x14ac:dyDescent="0.2">
      <c r="C3203" s="175"/>
      <c r="D3203" s="227"/>
    </row>
    <row r="3204" spans="3:4" x14ac:dyDescent="0.2">
      <c r="C3204" s="175"/>
      <c r="D3204" s="227"/>
    </row>
    <row r="3205" spans="3:4" x14ac:dyDescent="0.2">
      <c r="C3205" s="175"/>
      <c r="D3205" s="227"/>
    </row>
    <row r="3206" spans="3:4" x14ac:dyDescent="0.2">
      <c r="C3206" s="175"/>
      <c r="D3206" s="227"/>
    </row>
    <row r="3207" spans="3:4" x14ac:dyDescent="0.2">
      <c r="C3207" s="175"/>
      <c r="D3207" s="227"/>
    </row>
    <row r="3208" spans="3:4" x14ac:dyDescent="0.2">
      <c r="C3208" s="175"/>
      <c r="D3208" s="227"/>
    </row>
    <row r="3209" spans="3:4" x14ac:dyDescent="0.2">
      <c r="C3209" s="175"/>
      <c r="D3209" s="227"/>
    </row>
    <row r="3210" spans="3:4" x14ac:dyDescent="0.2">
      <c r="C3210" s="175"/>
      <c r="D3210" s="227"/>
    </row>
    <row r="3211" spans="3:4" x14ac:dyDescent="0.2">
      <c r="C3211" s="175"/>
      <c r="D3211" s="227"/>
    </row>
    <row r="3212" spans="3:4" x14ac:dyDescent="0.2">
      <c r="C3212" s="175"/>
      <c r="D3212" s="227"/>
    </row>
    <row r="3213" spans="3:4" x14ac:dyDescent="0.2">
      <c r="C3213" s="175"/>
      <c r="D3213" s="227"/>
    </row>
    <row r="3214" spans="3:4" x14ac:dyDescent="0.2">
      <c r="C3214" s="175"/>
      <c r="D3214" s="227"/>
    </row>
    <row r="3215" spans="3:4" x14ac:dyDescent="0.2">
      <c r="C3215" s="175"/>
      <c r="D3215" s="227"/>
    </row>
    <row r="3216" spans="3:4" x14ac:dyDescent="0.2">
      <c r="C3216" s="175"/>
      <c r="D3216" s="227"/>
    </row>
    <row r="3217" spans="3:4" x14ac:dyDescent="0.2">
      <c r="C3217" s="175"/>
      <c r="D3217" s="227"/>
    </row>
    <row r="3218" spans="3:4" x14ac:dyDescent="0.2">
      <c r="C3218" s="175"/>
      <c r="D3218" s="227"/>
    </row>
    <row r="3219" spans="3:4" x14ac:dyDescent="0.2">
      <c r="C3219" s="175"/>
      <c r="D3219" s="227"/>
    </row>
    <row r="3220" spans="3:4" x14ac:dyDescent="0.2">
      <c r="C3220" s="175"/>
      <c r="D3220" s="227"/>
    </row>
    <row r="3221" spans="3:4" x14ac:dyDescent="0.2">
      <c r="C3221" s="175"/>
      <c r="D3221" s="227"/>
    </row>
    <row r="3222" spans="3:4" x14ac:dyDescent="0.2">
      <c r="C3222" s="175"/>
      <c r="D3222" s="227"/>
    </row>
    <row r="3223" spans="3:4" x14ac:dyDescent="0.2">
      <c r="C3223" s="175"/>
      <c r="D3223" s="227"/>
    </row>
    <row r="3224" spans="3:4" x14ac:dyDescent="0.2">
      <c r="C3224" s="175"/>
      <c r="D3224" s="227"/>
    </row>
    <row r="3225" spans="3:4" x14ac:dyDescent="0.2">
      <c r="C3225" s="175"/>
      <c r="D3225" s="227"/>
    </row>
    <row r="3226" spans="3:4" x14ac:dyDescent="0.2">
      <c r="C3226" s="175"/>
      <c r="D3226" s="227"/>
    </row>
    <row r="3227" spans="3:4" x14ac:dyDescent="0.2">
      <c r="C3227" s="175"/>
      <c r="D3227" s="227"/>
    </row>
    <row r="3228" spans="3:4" x14ac:dyDescent="0.2">
      <c r="C3228" s="175"/>
      <c r="D3228" s="227"/>
    </row>
    <row r="3229" spans="3:4" x14ac:dyDescent="0.2">
      <c r="C3229" s="175"/>
      <c r="D3229" s="227"/>
    </row>
    <row r="3230" spans="3:4" x14ac:dyDescent="0.2">
      <c r="C3230" s="175"/>
      <c r="D3230" s="227"/>
    </row>
    <row r="3231" spans="3:4" x14ac:dyDescent="0.2">
      <c r="C3231" s="175"/>
      <c r="D3231" s="227"/>
    </row>
    <row r="3232" spans="3:4" x14ac:dyDescent="0.2">
      <c r="C3232" s="175"/>
      <c r="D3232" s="227"/>
    </row>
    <row r="3233" spans="3:4" x14ac:dyDescent="0.2">
      <c r="C3233" s="175"/>
      <c r="D3233" s="227"/>
    </row>
    <row r="3234" spans="3:4" x14ac:dyDescent="0.2">
      <c r="C3234" s="175"/>
      <c r="D3234" s="227"/>
    </row>
    <row r="3235" spans="3:4" x14ac:dyDescent="0.2">
      <c r="C3235" s="175"/>
      <c r="D3235" s="227"/>
    </row>
    <row r="3236" spans="3:4" x14ac:dyDescent="0.2">
      <c r="C3236" s="175"/>
      <c r="D3236" s="227"/>
    </row>
    <row r="3237" spans="3:4" x14ac:dyDescent="0.2">
      <c r="C3237" s="175"/>
      <c r="D3237" s="227"/>
    </row>
    <row r="3238" spans="3:4" x14ac:dyDescent="0.2">
      <c r="C3238" s="175"/>
      <c r="D3238" s="227"/>
    </row>
    <row r="3239" spans="3:4" x14ac:dyDescent="0.2">
      <c r="C3239" s="175"/>
      <c r="D3239" s="227"/>
    </row>
    <row r="3240" spans="3:4" x14ac:dyDescent="0.2">
      <c r="C3240" s="175"/>
      <c r="D3240" s="227"/>
    </row>
    <row r="3241" spans="3:4" x14ac:dyDescent="0.2">
      <c r="C3241" s="175"/>
      <c r="D3241" s="227"/>
    </row>
    <row r="3242" spans="3:4" x14ac:dyDescent="0.2">
      <c r="C3242" s="175"/>
      <c r="D3242" s="227"/>
    </row>
    <row r="3243" spans="3:4" x14ac:dyDescent="0.2">
      <c r="C3243" s="175"/>
      <c r="D3243" s="227"/>
    </row>
    <row r="3244" spans="3:4" x14ac:dyDescent="0.2">
      <c r="C3244" s="175"/>
      <c r="D3244" s="227"/>
    </row>
    <row r="3245" spans="3:4" x14ac:dyDescent="0.2">
      <c r="C3245" s="175"/>
      <c r="D3245" s="227"/>
    </row>
    <row r="3246" spans="3:4" x14ac:dyDescent="0.2">
      <c r="C3246" s="175"/>
      <c r="D3246" s="227"/>
    </row>
    <row r="3247" spans="3:4" x14ac:dyDescent="0.2">
      <c r="C3247" s="175"/>
      <c r="D3247" s="227"/>
    </row>
    <row r="3248" spans="3:4" x14ac:dyDescent="0.2">
      <c r="C3248" s="175"/>
      <c r="D3248" s="227"/>
    </row>
    <row r="3249" spans="3:4" x14ac:dyDescent="0.2">
      <c r="C3249" s="175"/>
      <c r="D3249" s="227"/>
    </row>
    <row r="3250" spans="3:4" x14ac:dyDescent="0.2">
      <c r="C3250" s="175"/>
      <c r="D3250" s="227"/>
    </row>
    <row r="3251" spans="3:4" x14ac:dyDescent="0.2">
      <c r="C3251" s="175"/>
      <c r="D3251" s="227"/>
    </row>
    <row r="3252" spans="3:4" x14ac:dyDescent="0.2">
      <c r="C3252" s="175"/>
      <c r="D3252" s="227"/>
    </row>
    <row r="3253" spans="3:4" x14ac:dyDescent="0.2">
      <c r="C3253" s="175"/>
      <c r="D3253" s="227"/>
    </row>
    <row r="3254" spans="3:4" x14ac:dyDescent="0.2">
      <c r="C3254" s="175"/>
      <c r="D3254" s="227"/>
    </row>
    <row r="3255" spans="3:4" x14ac:dyDescent="0.2">
      <c r="C3255" s="175"/>
      <c r="D3255" s="227"/>
    </row>
    <row r="3256" spans="3:4" x14ac:dyDescent="0.2">
      <c r="C3256" s="175"/>
      <c r="D3256" s="227"/>
    </row>
    <row r="3257" spans="3:4" x14ac:dyDescent="0.2">
      <c r="C3257" s="175"/>
      <c r="D3257" s="227"/>
    </row>
    <row r="3258" spans="3:4" x14ac:dyDescent="0.2">
      <c r="C3258" s="175"/>
      <c r="D3258" s="227"/>
    </row>
    <row r="3259" spans="3:4" x14ac:dyDescent="0.2">
      <c r="C3259" s="175"/>
      <c r="D3259" s="227"/>
    </row>
    <row r="3260" spans="3:4" x14ac:dyDescent="0.2">
      <c r="C3260" s="175"/>
      <c r="D3260" s="227"/>
    </row>
    <row r="3261" spans="3:4" x14ac:dyDescent="0.2">
      <c r="C3261" s="175"/>
      <c r="D3261" s="227"/>
    </row>
    <row r="3262" spans="3:4" x14ac:dyDescent="0.2">
      <c r="C3262" s="175"/>
      <c r="D3262" s="227"/>
    </row>
    <row r="3263" spans="3:4" x14ac:dyDescent="0.2">
      <c r="C3263" s="175"/>
      <c r="D3263" s="227"/>
    </row>
    <row r="3264" spans="3:4" x14ac:dyDescent="0.2">
      <c r="C3264" s="175"/>
      <c r="D3264" s="227"/>
    </row>
    <row r="3265" spans="3:4" x14ac:dyDescent="0.2">
      <c r="C3265" s="175"/>
      <c r="D3265" s="227"/>
    </row>
    <row r="3266" spans="3:4" x14ac:dyDescent="0.2">
      <c r="C3266" s="175"/>
      <c r="D3266" s="227"/>
    </row>
    <row r="3267" spans="3:4" x14ac:dyDescent="0.2">
      <c r="C3267" s="175"/>
      <c r="D3267" s="227"/>
    </row>
    <row r="3268" spans="3:4" x14ac:dyDescent="0.2">
      <c r="C3268" s="175"/>
      <c r="D3268" s="227"/>
    </row>
    <row r="3269" spans="3:4" x14ac:dyDescent="0.2">
      <c r="C3269" s="175"/>
      <c r="D3269" s="227"/>
    </row>
    <row r="3270" spans="3:4" x14ac:dyDescent="0.2">
      <c r="C3270" s="175"/>
      <c r="D3270" s="227"/>
    </row>
    <row r="3271" spans="3:4" x14ac:dyDescent="0.2">
      <c r="C3271" s="175"/>
      <c r="D3271" s="227"/>
    </row>
    <row r="3272" spans="3:4" x14ac:dyDescent="0.2">
      <c r="C3272" s="175"/>
      <c r="D3272" s="227"/>
    </row>
    <row r="3273" spans="3:4" x14ac:dyDescent="0.2">
      <c r="C3273" s="175"/>
      <c r="D3273" s="227"/>
    </row>
    <row r="3274" spans="3:4" x14ac:dyDescent="0.2">
      <c r="C3274" s="175"/>
      <c r="D3274" s="227"/>
    </row>
    <row r="3275" spans="3:4" x14ac:dyDescent="0.2">
      <c r="C3275" s="175"/>
      <c r="D3275" s="227"/>
    </row>
    <row r="3276" spans="3:4" x14ac:dyDescent="0.2">
      <c r="C3276" s="175"/>
      <c r="D3276" s="227"/>
    </row>
    <row r="3277" spans="3:4" x14ac:dyDescent="0.2">
      <c r="C3277" s="175"/>
      <c r="D3277" s="227"/>
    </row>
    <row r="3278" spans="3:4" x14ac:dyDescent="0.2">
      <c r="C3278" s="175"/>
      <c r="D3278" s="227"/>
    </row>
    <row r="3279" spans="3:4" x14ac:dyDescent="0.2">
      <c r="C3279" s="175"/>
      <c r="D3279" s="227"/>
    </row>
    <row r="3280" spans="3:4" x14ac:dyDescent="0.2">
      <c r="C3280" s="175"/>
      <c r="D3280" s="227"/>
    </row>
    <row r="3281" spans="3:4" x14ac:dyDescent="0.2">
      <c r="C3281" s="175"/>
      <c r="D3281" s="227"/>
    </row>
    <row r="3282" spans="3:4" x14ac:dyDescent="0.2">
      <c r="C3282" s="175"/>
      <c r="D3282" s="227"/>
    </row>
    <row r="3283" spans="3:4" x14ac:dyDescent="0.2">
      <c r="C3283" s="175"/>
      <c r="D3283" s="227"/>
    </row>
    <row r="3284" spans="3:4" x14ac:dyDescent="0.2">
      <c r="C3284" s="175"/>
      <c r="D3284" s="227"/>
    </row>
    <row r="3285" spans="3:4" x14ac:dyDescent="0.2">
      <c r="C3285" s="175"/>
      <c r="D3285" s="227"/>
    </row>
    <row r="3286" spans="3:4" x14ac:dyDescent="0.2">
      <c r="C3286" s="175"/>
      <c r="D3286" s="227"/>
    </row>
    <row r="3287" spans="3:4" x14ac:dyDescent="0.2">
      <c r="C3287" s="175"/>
      <c r="D3287" s="227"/>
    </row>
    <row r="3288" spans="3:4" x14ac:dyDescent="0.2">
      <c r="C3288" s="175"/>
      <c r="D3288" s="227"/>
    </row>
    <row r="3289" spans="3:4" x14ac:dyDescent="0.2">
      <c r="C3289" s="175"/>
      <c r="D3289" s="227"/>
    </row>
    <row r="3290" spans="3:4" x14ac:dyDescent="0.2">
      <c r="C3290" s="175"/>
      <c r="D3290" s="227"/>
    </row>
    <row r="3291" spans="3:4" x14ac:dyDescent="0.2">
      <c r="C3291" s="175"/>
      <c r="D3291" s="227"/>
    </row>
    <row r="3292" spans="3:4" x14ac:dyDescent="0.2">
      <c r="C3292" s="175"/>
      <c r="D3292" s="227"/>
    </row>
    <row r="3293" spans="3:4" x14ac:dyDescent="0.2">
      <c r="C3293" s="175"/>
      <c r="D3293" s="227"/>
    </row>
    <row r="3294" spans="3:4" x14ac:dyDescent="0.2">
      <c r="C3294" s="175"/>
      <c r="D3294" s="227"/>
    </row>
    <row r="3295" spans="3:4" x14ac:dyDescent="0.2">
      <c r="C3295" s="175"/>
      <c r="D3295" s="227"/>
    </row>
    <row r="3296" spans="3:4" x14ac:dyDescent="0.2">
      <c r="C3296" s="175"/>
      <c r="D3296" s="227"/>
    </row>
    <row r="3297" spans="3:4" x14ac:dyDescent="0.2">
      <c r="C3297" s="175"/>
      <c r="D3297" s="227"/>
    </row>
    <row r="3298" spans="3:4" x14ac:dyDescent="0.2">
      <c r="C3298" s="175"/>
      <c r="D3298" s="227"/>
    </row>
    <row r="3299" spans="3:4" x14ac:dyDescent="0.2">
      <c r="C3299" s="175"/>
      <c r="D3299" s="227"/>
    </row>
    <row r="3300" spans="3:4" x14ac:dyDescent="0.2">
      <c r="C3300" s="175"/>
      <c r="D3300" s="227"/>
    </row>
    <row r="3301" spans="3:4" x14ac:dyDescent="0.2">
      <c r="C3301" s="175"/>
      <c r="D3301" s="227"/>
    </row>
    <row r="3302" spans="3:4" x14ac:dyDescent="0.2">
      <c r="C3302" s="175"/>
      <c r="D3302" s="227"/>
    </row>
    <row r="3303" spans="3:4" x14ac:dyDescent="0.2">
      <c r="C3303" s="175"/>
      <c r="D3303" s="227"/>
    </row>
    <row r="3304" spans="3:4" x14ac:dyDescent="0.2">
      <c r="C3304" s="175"/>
      <c r="D3304" s="227"/>
    </row>
    <row r="3305" spans="3:4" x14ac:dyDescent="0.2">
      <c r="C3305" s="175"/>
      <c r="D3305" s="227"/>
    </row>
    <row r="3306" spans="3:4" x14ac:dyDescent="0.2">
      <c r="C3306" s="175"/>
      <c r="D3306" s="227"/>
    </row>
    <row r="3307" spans="3:4" x14ac:dyDescent="0.2">
      <c r="C3307" s="175"/>
      <c r="D3307" s="227"/>
    </row>
    <row r="3308" spans="3:4" x14ac:dyDescent="0.2">
      <c r="C3308" s="175"/>
      <c r="D3308" s="227"/>
    </row>
    <row r="3309" spans="3:4" x14ac:dyDescent="0.2">
      <c r="C3309" s="175"/>
      <c r="D3309" s="227"/>
    </row>
    <row r="3310" spans="3:4" x14ac:dyDescent="0.2">
      <c r="C3310" s="175"/>
      <c r="D3310" s="227"/>
    </row>
    <row r="3311" spans="3:4" x14ac:dyDescent="0.2">
      <c r="C3311" s="175"/>
      <c r="D3311" s="227"/>
    </row>
    <row r="3312" spans="3:4" x14ac:dyDescent="0.2">
      <c r="C3312" s="175"/>
      <c r="D3312" s="227"/>
    </row>
    <row r="3313" spans="3:4" x14ac:dyDescent="0.2">
      <c r="C3313" s="175"/>
      <c r="D3313" s="227"/>
    </row>
    <row r="3314" spans="3:4" x14ac:dyDescent="0.2">
      <c r="C3314" s="175"/>
      <c r="D3314" s="227"/>
    </row>
    <row r="3315" spans="3:4" x14ac:dyDescent="0.2">
      <c r="C3315" s="175"/>
      <c r="D3315" s="227"/>
    </row>
    <row r="3316" spans="3:4" x14ac:dyDescent="0.2">
      <c r="C3316" s="175"/>
      <c r="D3316" s="227"/>
    </row>
    <row r="3317" spans="3:4" x14ac:dyDescent="0.2">
      <c r="C3317" s="175"/>
      <c r="D3317" s="227"/>
    </row>
    <row r="3318" spans="3:4" x14ac:dyDescent="0.2">
      <c r="C3318" s="175"/>
      <c r="D3318" s="227"/>
    </row>
    <row r="3319" spans="3:4" x14ac:dyDescent="0.2">
      <c r="C3319" s="175"/>
      <c r="D3319" s="227"/>
    </row>
    <row r="3320" spans="3:4" x14ac:dyDescent="0.2">
      <c r="C3320" s="175"/>
      <c r="D3320" s="227"/>
    </row>
    <row r="3321" spans="3:4" x14ac:dyDescent="0.2">
      <c r="C3321" s="175"/>
      <c r="D3321" s="227"/>
    </row>
    <row r="3322" spans="3:4" x14ac:dyDescent="0.2">
      <c r="C3322" s="175"/>
      <c r="D3322" s="227"/>
    </row>
    <row r="3323" spans="3:4" x14ac:dyDescent="0.2">
      <c r="C3323" s="175"/>
      <c r="D3323" s="227"/>
    </row>
    <row r="3324" spans="3:4" x14ac:dyDescent="0.2">
      <c r="C3324" s="175"/>
      <c r="D3324" s="227"/>
    </row>
    <row r="3325" spans="3:4" x14ac:dyDescent="0.2">
      <c r="C3325" s="175"/>
      <c r="D3325" s="227"/>
    </row>
    <row r="3326" spans="3:4" x14ac:dyDescent="0.2">
      <c r="C3326" s="175"/>
      <c r="D3326" s="227"/>
    </row>
    <row r="3327" spans="3:4" x14ac:dyDescent="0.2">
      <c r="C3327" s="175"/>
      <c r="D3327" s="227"/>
    </row>
    <row r="3328" spans="3:4" x14ac:dyDescent="0.2">
      <c r="C3328" s="175"/>
      <c r="D3328" s="227"/>
    </row>
    <row r="3329" spans="3:4" x14ac:dyDescent="0.2">
      <c r="C3329" s="175"/>
      <c r="D3329" s="227"/>
    </row>
    <row r="3330" spans="3:4" x14ac:dyDescent="0.2">
      <c r="C3330" s="175"/>
      <c r="D3330" s="227"/>
    </row>
    <row r="3331" spans="3:4" x14ac:dyDescent="0.2">
      <c r="C3331" s="175"/>
      <c r="D3331" s="227"/>
    </row>
    <row r="3332" spans="3:4" x14ac:dyDescent="0.2">
      <c r="C3332" s="175"/>
      <c r="D3332" s="227"/>
    </row>
    <row r="3333" spans="3:4" x14ac:dyDescent="0.2">
      <c r="C3333" s="175"/>
      <c r="D3333" s="227"/>
    </row>
    <row r="3334" spans="3:4" x14ac:dyDescent="0.2">
      <c r="C3334" s="175"/>
      <c r="D3334" s="227"/>
    </row>
    <row r="3335" spans="3:4" x14ac:dyDescent="0.2">
      <c r="C3335" s="175"/>
      <c r="D3335" s="227"/>
    </row>
    <row r="3336" spans="3:4" x14ac:dyDescent="0.2">
      <c r="C3336" s="175"/>
      <c r="D3336" s="227"/>
    </row>
    <row r="3337" spans="3:4" x14ac:dyDescent="0.2">
      <c r="C3337" s="175"/>
      <c r="D3337" s="227"/>
    </row>
    <row r="3338" spans="3:4" x14ac:dyDescent="0.2">
      <c r="C3338" s="175"/>
      <c r="D3338" s="227"/>
    </row>
    <row r="3339" spans="3:4" x14ac:dyDescent="0.2">
      <c r="C3339" s="175"/>
      <c r="D3339" s="227"/>
    </row>
    <row r="3340" spans="3:4" x14ac:dyDescent="0.2">
      <c r="C3340" s="175"/>
      <c r="D3340" s="227"/>
    </row>
    <row r="3341" spans="3:4" x14ac:dyDescent="0.2">
      <c r="C3341" s="175"/>
      <c r="D3341" s="227"/>
    </row>
    <row r="3342" spans="3:4" x14ac:dyDescent="0.2">
      <c r="C3342" s="175"/>
      <c r="D3342" s="227"/>
    </row>
    <row r="3343" spans="3:4" x14ac:dyDescent="0.2">
      <c r="C3343" s="175"/>
      <c r="D3343" s="227"/>
    </row>
    <row r="3344" spans="3:4" x14ac:dyDescent="0.2">
      <c r="C3344" s="175"/>
      <c r="D3344" s="227"/>
    </row>
    <row r="3345" spans="3:4" x14ac:dyDescent="0.2">
      <c r="C3345" s="175"/>
      <c r="D3345" s="227"/>
    </row>
    <row r="3346" spans="3:4" x14ac:dyDescent="0.2">
      <c r="C3346" s="175"/>
      <c r="D3346" s="227"/>
    </row>
    <row r="3347" spans="3:4" x14ac:dyDescent="0.2">
      <c r="C3347" s="175"/>
      <c r="D3347" s="227"/>
    </row>
    <row r="3348" spans="3:4" x14ac:dyDescent="0.2">
      <c r="C3348" s="175"/>
      <c r="D3348" s="227"/>
    </row>
    <row r="3349" spans="3:4" x14ac:dyDescent="0.2">
      <c r="C3349" s="175"/>
      <c r="D3349" s="227"/>
    </row>
    <row r="3350" spans="3:4" x14ac:dyDescent="0.2">
      <c r="C3350" s="175"/>
      <c r="D3350" s="227"/>
    </row>
    <row r="3351" spans="3:4" x14ac:dyDescent="0.2">
      <c r="C3351" s="175"/>
      <c r="D3351" s="227"/>
    </row>
    <row r="3352" spans="3:4" x14ac:dyDescent="0.2">
      <c r="C3352" s="175"/>
      <c r="D3352" s="227"/>
    </row>
    <row r="3353" spans="3:4" x14ac:dyDescent="0.2">
      <c r="C3353" s="175"/>
      <c r="D3353" s="227"/>
    </row>
    <row r="3354" spans="3:4" x14ac:dyDescent="0.2">
      <c r="C3354" s="175"/>
      <c r="D3354" s="227"/>
    </row>
    <row r="3355" spans="3:4" x14ac:dyDescent="0.2">
      <c r="C3355" s="175"/>
      <c r="D3355" s="227"/>
    </row>
    <row r="3356" spans="3:4" x14ac:dyDescent="0.2">
      <c r="C3356" s="175"/>
      <c r="D3356" s="227"/>
    </row>
    <row r="3357" spans="3:4" x14ac:dyDescent="0.2">
      <c r="C3357" s="175"/>
      <c r="D3357" s="227"/>
    </row>
    <row r="3358" spans="3:4" x14ac:dyDescent="0.2">
      <c r="C3358" s="175"/>
      <c r="D3358" s="227"/>
    </row>
    <row r="3359" spans="3:4" x14ac:dyDescent="0.2">
      <c r="C3359" s="175"/>
      <c r="D3359" s="227"/>
    </row>
    <row r="3360" spans="3:4" x14ac:dyDescent="0.2">
      <c r="C3360" s="175"/>
      <c r="D3360" s="227"/>
    </row>
    <row r="3361" spans="3:4" x14ac:dyDescent="0.2">
      <c r="C3361" s="175"/>
      <c r="D3361" s="227"/>
    </row>
    <row r="3362" spans="3:4" x14ac:dyDescent="0.2">
      <c r="C3362" s="175"/>
      <c r="D3362" s="227"/>
    </row>
    <row r="3363" spans="3:4" x14ac:dyDescent="0.2">
      <c r="C3363" s="175"/>
      <c r="D3363" s="227"/>
    </row>
    <row r="3364" spans="3:4" x14ac:dyDescent="0.2">
      <c r="C3364" s="175"/>
      <c r="D3364" s="227"/>
    </row>
    <row r="3365" spans="3:4" x14ac:dyDescent="0.2">
      <c r="C3365" s="175"/>
      <c r="D3365" s="227"/>
    </row>
    <row r="3366" spans="3:4" x14ac:dyDescent="0.2">
      <c r="C3366" s="175"/>
      <c r="D3366" s="227"/>
    </row>
    <row r="3367" spans="3:4" x14ac:dyDescent="0.2">
      <c r="C3367" s="175"/>
      <c r="D3367" s="227"/>
    </row>
    <row r="3368" spans="3:4" x14ac:dyDescent="0.2">
      <c r="C3368" s="175"/>
      <c r="D3368" s="227"/>
    </row>
    <row r="3369" spans="3:4" x14ac:dyDescent="0.2">
      <c r="C3369" s="175"/>
      <c r="D3369" s="227"/>
    </row>
    <row r="3370" spans="3:4" x14ac:dyDescent="0.2">
      <c r="C3370" s="175"/>
      <c r="D3370" s="227"/>
    </row>
    <row r="3371" spans="3:4" x14ac:dyDescent="0.2">
      <c r="C3371" s="175"/>
      <c r="D3371" s="227"/>
    </row>
    <row r="3372" spans="3:4" x14ac:dyDescent="0.2">
      <c r="C3372" s="175"/>
      <c r="D3372" s="227"/>
    </row>
    <row r="3373" spans="3:4" x14ac:dyDescent="0.2">
      <c r="C3373" s="175"/>
      <c r="D3373" s="227"/>
    </row>
    <row r="3374" spans="3:4" x14ac:dyDescent="0.2">
      <c r="C3374" s="175"/>
      <c r="D3374" s="227"/>
    </row>
    <row r="3375" spans="3:4" x14ac:dyDescent="0.2">
      <c r="C3375" s="175"/>
      <c r="D3375" s="227"/>
    </row>
    <row r="3376" spans="3:4" x14ac:dyDescent="0.2">
      <c r="C3376" s="175"/>
      <c r="D3376" s="227"/>
    </row>
    <row r="3377" spans="3:4" x14ac:dyDescent="0.2">
      <c r="C3377" s="175"/>
      <c r="D3377" s="227"/>
    </row>
    <row r="3378" spans="3:4" x14ac:dyDescent="0.2">
      <c r="C3378" s="175"/>
      <c r="D3378" s="227"/>
    </row>
    <row r="3379" spans="3:4" x14ac:dyDescent="0.2">
      <c r="C3379" s="175"/>
      <c r="D3379" s="227"/>
    </row>
    <row r="3380" spans="3:4" x14ac:dyDescent="0.2">
      <c r="C3380" s="175"/>
      <c r="D3380" s="227"/>
    </row>
    <row r="3381" spans="3:4" x14ac:dyDescent="0.2">
      <c r="C3381" s="175"/>
      <c r="D3381" s="227"/>
    </row>
    <row r="3382" spans="3:4" x14ac:dyDescent="0.2">
      <c r="C3382" s="175"/>
      <c r="D3382" s="227"/>
    </row>
    <row r="3383" spans="3:4" x14ac:dyDescent="0.2">
      <c r="C3383" s="175"/>
      <c r="D3383" s="227"/>
    </row>
    <row r="3384" spans="3:4" x14ac:dyDescent="0.2">
      <c r="C3384" s="175"/>
      <c r="D3384" s="227"/>
    </row>
    <row r="3385" spans="3:4" x14ac:dyDescent="0.2">
      <c r="C3385" s="175"/>
      <c r="D3385" s="227"/>
    </row>
    <row r="3386" spans="3:4" x14ac:dyDescent="0.2">
      <c r="C3386" s="175"/>
      <c r="D3386" s="227"/>
    </row>
    <row r="3387" spans="3:4" x14ac:dyDescent="0.2">
      <c r="C3387" s="175"/>
      <c r="D3387" s="227"/>
    </row>
    <row r="3388" spans="3:4" x14ac:dyDescent="0.2">
      <c r="C3388" s="175"/>
      <c r="D3388" s="227"/>
    </row>
    <row r="3389" spans="3:4" x14ac:dyDescent="0.2">
      <c r="C3389" s="175"/>
      <c r="D3389" s="227"/>
    </row>
    <row r="3390" spans="3:4" x14ac:dyDescent="0.2">
      <c r="C3390" s="175"/>
      <c r="D3390" s="227"/>
    </row>
    <row r="3391" spans="3:4" x14ac:dyDescent="0.2">
      <c r="C3391" s="175"/>
      <c r="D3391" s="227"/>
    </row>
    <row r="3392" spans="3:4" x14ac:dyDescent="0.2">
      <c r="C3392" s="175"/>
      <c r="D3392" s="227"/>
    </row>
    <row r="3393" spans="3:4" x14ac:dyDescent="0.2">
      <c r="C3393" s="175"/>
      <c r="D3393" s="227"/>
    </row>
    <row r="3394" spans="3:4" x14ac:dyDescent="0.2">
      <c r="C3394" s="175"/>
      <c r="D3394" s="227"/>
    </row>
    <row r="3395" spans="3:4" x14ac:dyDescent="0.2">
      <c r="C3395" s="175"/>
      <c r="D3395" s="227"/>
    </row>
    <row r="3396" spans="3:4" x14ac:dyDescent="0.2">
      <c r="C3396" s="175"/>
      <c r="D3396" s="227"/>
    </row>
    <row r="3397" spans="3:4" x14ac:dyDescent="0.2">
      <c r="C3397" s="175"/>
      <c r="D3397" s="227"/>
    </row>
    <row r="3398" spans="3:4" x14ac:dyDescent="0.2">
      <c r="C3398" s="175"/>
      <c r="D3398" s="227"/>
    </row>
    <row r="3399" spans="3:4" x14ac:dyDescent="0.2">
      <c r="C3399" s="175"/>
      <c r="D3399" s="227"/>
    </row>
    <row r="3400" spans="3:4" x14ac:dyDescent="0.2">
      <c r="C3400" s="175"/>
      <c r="D3400" s="227"/>
    </row>
    <row r="3401" spans="3:4" x14ac:dyDescent="0.2">
      <c r="C3401" s="175"/>
      <c r="D3401" s="227"/>
    </row>
    <row r="3402" spans="3:4" x14ac:dyDescent="0.2">
      <c r="C3402" s="175"/>
      <c r="D3402" s="227"/>
    </row>
    <row r="3403" spans="3:4" x14ac:dyDescent="0.2">
      <c r="C3403" s="175"/>
      <c r="D3403" s="227"/>
    </row>
    <row r="3404" spans="3:4" x14ac:dyDescent="0.2">
      <c r="C3404" s="175"/>
      <c r="D3404" s="227"/>
    </row>
    <row r="3405" spans="3:4" x14ac:dyDescent="0.2">
      <c r="C3405" s="175"/>
      <c r="D3405" s="227"/>
    </row>
    <row r="3406" spans="3:4" x14ac:dyDescent="0.2">
      <c r="C3406" s="175"/>
      <c r="D3406" s="227"/>
    </row>
    <row r="3407" spans="3:4" x14ac:dyDescent="0.2">
      <c r="C3407" s="175"/>
      <c r="D3407" s="227"/>
    </row>
    <row r="3408" spans="3:4" x14ac:dyDescent="0.2">
      <c r="C3408" s="175"/>
      <c r="D3408" s="227"/>
    </row>
    <row r="3409" spans="3:4" x14ac:dyDescent="0.2">
      <c r="C3409" s="175"/>
      <c r="D3409" s="227"/>
    </row>
    <row r="3410" spans="3:4" x14ac:dyDescent="0.2">
      <c r="C3410" s="175"/>
      <c r="D3410" s="227"/>
    </row>
    <row r="3411" spans="3:4" x14ac:dyDescent="0.2">
      <c r="C3411" s="175"/>
      <c r="D3411" s="227"/>
    </row>
    <row r="3412" spans="3:4" x14ac:dyDescent="0.2">
      <c r="C3412" s="175"/>
      <c r="D3412" s="227"/>
    </row>
    <row r="3413" spans="3:4" x14ac:dyDescent="0.2">
      <c r="C3413" s="175"/>
      <c r="D3413" s="227"/>
    </row>
    <row r="3414" spans="3:4" x14ac:dyDescent="0.2">
      <c r="C3414" s="175"/>
      <c r="D3414" s="227"/>
    </row>
    <row r="3415" spans="3:4" x14ac:dyDescent="0.2">
      <c r="C3415" s="175"/>
      <c r="D3415" s="227"/>
    </row>
    <row r="3416" spans="3:4" x14ac:dyDescent="0.2">
      <c r="C3416" s="175"/>
      <c r="D3416" s="227"/>
    </row>
    <row r="3417" spans="3:4" x14ac:dyDescent="0.2">
      <c r="C3417" s="175"/>
      <c r="D3417" s="227"/>
    </row>
    <row r="3418" spans="3:4" x14ac:dyDescent="0.2">
      <c r="C3418" s="175"/>
      <c r="D3418" s="227"/>
    </row>
    <row r="3419" spans="3:4" x14ac:dyDescent="0.2">
      <c r="C3419" s="175"/>
      <c r="D3419" s="227"/>
    </row>
    <row r="3420" spans="3:4" x14ac:dyDescent="0.2">
      <c r="C3420" s="175"/>
      <c r="D3420" s="227"/>
    </row>
    <row r="3421" spans="3:4" x14ac:dyDescent="0.2">
      <c r="C3421" s="175"/>
      <c r="D3421" s="227"/>
    </row>
    <row r="3422" spans="3:4" x14ac:dyDescent="0.2">
      <c r="C3422" s="175"/>
      <c r="D3422" s="227"/>
    </row>
    <row r="3423" spans="3:4" x14ac:dyDescent="0.2">
      <c r="C3423" s="175"/>
      <c r="D3423" s="227"/>
    </row>
    <row r="3424" spans="3:4" x14ac:dyDescent="0.2">
      <c r="C3424" s="175"/>
      <c r="D3424" s="227"/>
    </row>
    <row r="3425" spans="3:4" x14ac:dyDescent="0.2">
      <c r="C3425" s="175"/>
      <c r="D3425" s="227"/>
    </row>
    <row r="3426" spans="3:4" x14ac:dyDescent="0.2">
      <c r="C3426" s="175"/>
      <c r="D3426" s="227"/>
    </row>
    <row r="3427" spans="3:4" x14ac:dyDescent="0.2">
      <c r="C3427" s="175"/>
      <c r="D3427" s="227"/>
    </row>
    <row r="3428" spans="3:4" x14ac:dyDescent="0.2">
      <c r="C3428" s="175"/>
      <c r="D3428" s="227"/>
    </row>
    <row r="3429" spans="3:4" x14ac:dyDescent="0.2">
      <c r="C3429" s="175"/>
      <c r="D3429" s="227"/>
    </row>
    <row r="3430" spans="3:4" x14ac:dyDescent="0.2">
      <c r="C3430" s="175"/>
      <c r="D3430" s="227"/>
    </row>
    <row r="3431" spans="3:4" x14ac:dyDescent="0.2">
      <c r="C3431" s="175"/>
      <c r="D3431" s="227"/>
    </row>
    <row r="3432" spans="3:4" x14ac:dyDescent="0.2">
      <c r="C3432" s="175"/>
      <c r="D3432" s="227"/>
    </row>
    <row r="3433" spans="3:4" x14ac:dyDescent="0.2">
      <c r="C3433" s="175"/>
      <c r="D3433" s="227"/>
    </row>
    <row r="3434" spans="3:4" x14ac:dyDescent="0.2">
      <c r="C3434" s="175"/>
      <c r="D3434" s="227"/>
    </row>
    <row r="3435" spans="3:4" x14ac:dyDescent="0.2">
      <c r="C3435" s="175"/>
      <c r="D3435" s="227"/>
    </row>
    <row r="3436" spans="3:4" x14ac:dyDescent="0.2">
      <c r="C3436" s="175"/>
      <c r="D3436" s="227"/>
    </row>
    <row r="3437" spans="3:4" x14ac:dyDescent="0.2">
      <c r="C3437" s="175"/>
      <c r="D3437" s="227"/>
    </row>
    <row r="3438" spans="3:4" x14ac:dyDescent="0.2">
      <c r="C3438" s="175"/>
      <c r="D3438" s="227"/>
    </row>
    <row r="3439" spans="3:4" x14ac:dyDescent="0.2">
      <c r="C3439" s="175"/>
      <c r="D3439" s="227"/>
    </row>
    <row r="3440" spans="3:4" x14ac:dyDescent="0.2">
      <c r="C3440" s="175"/>
      <c r="D3440" s="227"/>
    </row>
    <row r="3441" spans="3:4" x14ac:dyDescent="0.2">
      <c r="C3441" s="175"/>
      <c r="D3441" s="227"/>
    </row>
    <row r="3442" spans="3:4" x14ac:dyDescent="0.2">
      <c r="C3442" s="175"/>
      <c r="D3442" s="227"/>
    </row>
    <row r="3443" spans="3:4" x14ac:dyDescent="0.2">
      <c r="C3443" s="175"/>
      <c r="D3443" s="227"/>
    </row>
    <row r="3444" spans="3:4" x14ac:dyDescent="0.2">
      <c r="C3444" s="175"/>
      <c r="D3444" s="227"/>
    </row>
    <row r="3445" spans="3:4" x14ac:dyDescent="0.2">
      <c r="C3445" s="175"/>
      <c r="D3445" s="227"/>
    </row>
    <row r="3446" spans="3:4" x14ac:dyDescent="0.2">
      <c r="C3446" s="175"/>
      <c r="D3446" s="227"/>
    </row>
    <row r="3447" spans="3:4" x14ac:dyDescent="0.2">
      <c r="C3447" s="175"/>
      <c r="D3447" s="227"/>
    </row>
    <row r="3448" spans="3:4" x14ac:dyDescent="0.2">
      <c r="C3448" s="175"/>
      <c r="D3448" s="227"/>
    </row>
    <row r="3449" spans="3:4" x14ac:dyDescent="0.2">
      <c r="C3449" s="175"/>
      <c r="D3449" s="227"/>
    </row>
    <row r="3450" spans="3:4" x14ac:dyDescent="0.2">
      <c r="C3450" s="175"/>
      <c r="D3450" s="227"/>
    </row>
    <row r="3451" spans="3:4" x14ac:dyDescent="0.2">
      <c r="C3451" s="175"/>
      <c r="D3451" s="227"/>
    </row>
    <row r="3452" spans="3:4" x14ac:dyDescent="0.2">
      <c r="C3452" s="175"/>
      <c r="D3452" s="227"/>
    </row>
    <row r="3453" spans="3:4" x14ac:dyDescent="0.2">
      <c r="C3453" s="175"/>
      <c r="D3453" s="227"/>
    </row>
    <row r="3454" spans="3:4" x14ac:dyDescent="0.2">
      <c r="C3454" s="175"/>
      <c r="D3454" s="227"/>
    </row>
    <row r="3455" spans="3:4" x14ac:dyDescent="0.2">
      <c r="C3455" s="175"/>
      <c r="D3455" s="227"/>
    </row>
    <row r="3456" spans="3:4" x14ac:dyDescent="0.2">
      <c r="C3456" s="175"/>
      <c r="D3456" s="227"/>
    </row>
    <row r="3457" spans="3:4" x14ac:dyDescent="0.2">
      <c r="C3457" s="175"/>
      <c r="D3457" s="227"/>
    </row>
    <row r="3458" spans="3:4" x14ac:dyDescent="0.2">
      <c r="C3458" s="175"/>
      <c r="D3458" s="227"/>
    </row>
    <row r="3459" spans="3:4" x14ac:dyDescent="0.2">
      <c r="C3459" s="175"/>
      <c r="D3459" s="227"/>
    </row>
    <row r="3460" spans="3:4" x14ac:dyDescent="0.2">
      <c r="C3460" s="175"/>
      <c r="D3460" s="227"/>
    </row>
    <row r="3461" spans="3:4" x14ac:dyDescent="0.2">
      <c r="C3461" s="175"/>
      <c r="D3461" s="227"/>
    </row>
    <row r="3462" spans="3:4" x14ac:dyDescent="0.2">
      <c r="C3462" s="175"/>
      <c r="D3462" s="227"/>
    </row>
    <row r="3463" spans="3:4" x14ac:dyDescent="0.2">
      <c r="C3463" s="175"/>
      <c r="D3463" s="227"/>
    </row>
    <row r="3464" spans="3:4" x14ac:dyDescent="0.2">
      <c r="C3464" s="175"/>
      <c r="D3464" s="227"/>
    </row>
    <row r="3465" spans="3:4" x14ac:dyDescent="0.2">
      <c r="C3465" s="175"/>
      <c r="D3465" s="227"/>
    </row>
    <row r="3466" spans="3:4" x14ac:dyDescent="0.2">
      <c r="C3466" s="175"/>
      <c r="D3466" s="227"/>
    </row>
    <row r="3467" spans="3:4" x14ac:dyDescent="0.2">
      <c r="C3467" s="175"/>
      <c r="D3467" s="227"/>
    </row>
    <row r="3468" spans="3:4" x14ac:dyDescent="0.2">
      <c r="C3468" s="175"/>
      <c r="D3468" s="227"/>
    </row>
    <row r="3469" spans="3:4" x14ac:dyDescent="0.2">
      <c r="C3469" s="175"/>
      <c r="D3469" s="227"/>
    </row>
    <row r="3470" spans="3:4" x14ac:dyDescent="0.2">
      <c r="C3470" s="175"/>
      <c r="D3470" s="227"/>
    </row>
    <row r="3471" spans="3:4" x14ac:dyDescent="0.2">
      <c r="C3471" s="175"/>
      <c r="D3471" s="227"/>
    </row>
    <row r="3472" spans="3:4" x14ac:dyDescent="0.2">
      <c r="C3472" s="175"/>
      <c r="D3472" s="227"/>
    </row>
    <row r="3473" spans="3:4" x14ac:dyDescent="0.2">
      <c r="C3473" s="175"/>
      <c r="D3473" s="227"/>
    </row>
    <row r="3474" spans="3:4" x14ac:dyDescent="0.2">
      <c r="C3474" s="175"/>
      <c r="D3474" s="227"/>
    </row>
    <row r="3475" spans="3:4" x14ac:dyDescent="0.2">
      <c r="C3475" s="175"/>
      <c r="D3475" s="227"/>
    </row>
    <row r="3476" spans="3:4" x14ac:dyDescent="0.2">
      <c r="C3476" s="175"/>
      <c r="D3476" s="227"/>
    </row>
    <row r="3477" spans="3:4" x14ac:dyDescent="0.2">
      <c r="C3477" s="175"/>
      <c r="D3477" s="227"/>
    </row>
    <row r="3478" spans="3:4" x14ac:dyDescent="0.2">
      <c r="C3478" s="175"/>
      <c r="D3478" s="227"/>
    </row>
    <row r="3479" spans="3:4" x14ac:dyDescent="0.2">
      <c r="C3479" s="175"/>
      <c r="D3479" s="227"/>
    </row>
    <row r="3480" spans="3:4" x14ac:dyDescent="0.2">
      <c r="C3480" s="175"/>
      <c r="D3480" s="227"/>
    </row>
    <row r="3481" spans="3:4" x14ac:dyDescent="0.2">
      <c r="C3481" s="175"/>
      <c r="D3481" s="227"/>
    </row>
    <row r="3482" spans="3:4" x14ac:dyDescent="0.2">
      <c r="C3482" s="175"/>
      <c r="D3482" s="227"/>
    </row>
    <row r="3483" spans="3:4" x14ac:dyDescent="0.2">
      <c r="C3483" s="175"/>
      <c r="D3483" s="227"/>
    </row>
    <row r="3484" spans="3:4" x14ac:dyDescent="0.2">
      <c r="C3484" s="175"/>
      <c r="D3484" s="227"/>
    </row>
    <row r="3485" spans="3:4" x14ac:dyDescent="0.2">
      <c r="C3485" s="175"/>
      <c r="D3485" s="227"/>
    </row>
    <row r="3486" spans="3:4" x14ac:dyDescent="0.2">
      <c r="C3486" s="175"/>
      <c r="D3486" s="227"/>
    </row>
    <row r="3487" spans="3:4" x14ac:dyDescent="0.2">
      <c r="C3487" s="175"/>
      <c r="D3487" s="227"/>
    </row>
    <row r="3488" spans="3:4" x14ac:dyDescent="0.2">
      <c r="C3488" s="175"/>
      <c r="D3488" s="227"/>
    </row>
    <row r="3489" spans="3:4" x14ac:dyDescent="0.2">
      <c r="C3489" s="175"/>
      <c r="D3489" s="227"/>
    </row>
    <row r="3490" spans="3:4" x14ac:dyDescent="0.2">
      <c r="C3490" s="175"/>
      <c r="D3490" s="227"/>
    </row>
    <row r="3491" spans="3:4" x14ac:dyDescent="0.2">
      <c r="C3491" s="175"/>
      <c r="D3491" s="227"/>
    </row>
    <row r="3492" spans="3:4" x14ac:dyDescent="0.2">
      <c r="C3492" s="175"/>
      <c r="D3492" s="227"/>
    </row>
    <row r="3493" spans="3:4" x14ac:dyDescent="0.2">
      <c r="C3493" s="175"/>
      <c r="D3493" s="227"/>
    </row>
    <row r="3494" spans="3:4" x14ac:dyDescent="0.2">
      <c r="C3494" s="175"/>
      <c r="D3494" s="227"/>
    </row>
    <row r="3495" spans="3:4" x14ac:dyDescent="0.2">
      <c r="C3495" s="175"/>
      <c r="D3495" s="227"/>
    </row>
    <row r="3496" spans="3:4" x14ac:dyDescent="0.2">
      <c r="C3496" s="175"/>
      <c r="D3496" s="227"/>
    </row>
    <row r="3497" spans="3:4" x14ac:dyDescent="0.2">
      <c r="C3497" s="175"/>
      <c r="D3497" s="227"/>
    </row>
    <row r="3498" spans="3:4" x14ac:dyDescent="0.2">
      <c r="C3498" s="175"/>
      <c r="D3498" s="227"/>
    </row>
    <row r="3499" spans="3:4" x14ac:dyDescent="0.2">
      <c r="C3499" s="175"/>
      <c r="D3499" s="227"/>
    </row>
    <row r="3500" spans="3:4" x14ac:dyDescent="0.2">
      <c r="C3500" s="175"/>
      <c r="D3500" s="227"/>
    </row>
    <row r="3501" spans="3:4" x14ac:dyDescent="0.2">
      <c r="C3501" s="175"/>
      <c r="D3501" s="227"/>
    </row>
    <row r="3502" spans="3:4" x14ac:dyDescent="0.2">
      <c r="C3502" s="175"/>
      <c r="D3502" s="227"/>
    </row>
    <row r="3503" spans="3:4" x14ac:dyDescent="0.2">
      <c r="C3503" s="175"/>
      <c r="D3503" s="227"/>
    </row>
    <row r="3504" spans="3:4" x14ac:dyDescent="0.2">
      <c r="C3504" s="175"/>
      <c r="D3504" s="227"/>
    </row>
    <row r="3505" spans="3:4" x14ac:dyDescent="0.2">
      <c r="C3505" s="175"/>
      <c r="D3505" s="227"/>
    </row>
    <row r="3506" spans="3:4" x14ac:dyDescent="0.2">
      <c r="C3506" s="175"/>
      <c r="D3506" s="227"/>
    </row>
    <row r="3507" spans="3:4" x14ac:dyDescent="0.2">
      <c r="C3507" s="175"/>
      <c r="D3507" s="227"/>
    </row>
    <row r="3508" spans="3:4" x14ac:dyDescent="0.2">
      <c r="C3508" s="175"/>
      <c r="D3508" s="227"/>
    </row>
    <row r="3509" spans="3:4" x14ac:dyDescent="0.2">
      <c r="C3509" s="175"/>
      <c r="D3509" s="227"/>
    </row>
    <row r="3510" spans="3:4" x14ac:dyDescent="0.2">
      <c r="C3510" s="175"/>
      <c r="D3510" s="227"/>
    </row>
    <row r="3511" spans="3:4" x14ac:dyDescent="0.2">
      <c r="C3511" s="175"/>
      <c r="D3511" s="227"/>
    </row>
    <row r="3512" spans="3:4" x14ac:dyDescent="0.2">
      <c r="C3512" s="175"/>
      <c r="D3512" s="227"/>
    </row>
    <row r="3513" spans="3:4" x14ac:dyDescent="0.2">
      <c r="C3513" s="175"/>
      <c r="D3513" s="227"/>
    </row>
    <row r="3514" spans="3:4" x14ac:dyDescent="0.2">
      <c r="C3514" s="175"/>
      <c r="D3514" s="227"/>
    </row>
    <row r="3515" spans="3:4" x14ac:dyDescent="0.2">
      <c r="C3515" s="175"/>
      <c r="D3515" s="227"/>
    </row>
    <row r="3516" spans="3:4" x14ac:dyDescent="0.2">
      <c r="C3516" s="175"/>
      <c r="D3516" s="227"/>
    </row>
    <row r="3517" spans="3:4" x14ac:dyDescent="0.2">
      <c r="C3517" s="175"/>
      <c r="D3517" s="227"/>
    </row>
    <row r="3518" spans="3:4" x14ac:dyDescent="0.2">
      <c r="C3518" s="175"/>
      <c r="D3518" s="227"/>
    </row>
    <row r="3519" spans="3:4" x14ac:dyDescent="0.2">
      <c r="C3519" s="175"/>
      <c r="D3519" s="227"/>
    </row>
    <row r="3520" spans="3:4" x14ac:dyDescent="0.2">
      <c r="C3520" s="175"/>
      <c r="D3520" s="227"/>
    </row>
    <row r="3521" spans="3:4" x14ac:dyDescent="0.2">
      <c r="C3521" s="175"/>
      <c r="D3521" s="227"/>
    </row>
    <row r="3522" spans="3:4" x14ac:dyDescent="0.2">
      <c r="C3522" s="175"/>
      <c r="D3522" s="227"/>
    </row>
    <row r="3523" spans="3:4" x14ac:dyDescent="0.2">
      <c r="C3523" s="175"/>
      <c r="D3523" s="227"/>
    </row>
    <row r="3524" spans="3:4" x14ac:dyDescent="0.2">
      <c r="C3524" s="175"/>
      <c r="D3524" s="227"/>
    </row>
    <row r="3525" spans="3:4" x14ac:dyDescent="0.2">
      <c r="C3525" s="175"/>
      <c r="D3525" s="227"/>
    </row>
    <row r="3526" spans="3:4" x14ac:dyDescent="0.2">
      <c r="C3526" s="175"/>
      <c r="D3526" s="227"/>
    </row>
    <row r="3527" spans="3:4" x14ac:dyDescent="0.2">
      <c r="C3527" s="175"/>
      <c r="D3527" s="227"/>
    </row>
    <row r="3528" spans="3:4" x14ac:dyDescent="0.2">
      <c r="C3528" s="175"/>
      <c r="D3528" s="227"/>
    </row>
    <row r="3529" spans="3:4" x14ac:dyDescent="0.2">
      <c r="C3529" s="175"/>
      <c r="D3529" s="227"/>
    </row>
  </sheetData>
  <mergeCells count="582">
    <mergeCell ref="P5:P6"/>
    <mergeCell ref="P278:P279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64:G564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73:B273"/>
    <mergeCell ref="A274:B274"/>
    <mergeCell ref="A275:B275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A32:B32"/>
    <mergeCell ref="A31:B31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K278:K279"/>
    <mergeCell ref="L278:L279"/>
    <mergeCell ref="M278:M279"/>
    <mergeCell ref="N278:N279"/>
    <mergeCell ref="O278:O279"/>
    <mergeCell ref="G5:G6"/>
    <mergeCell ref="H5:H6"/>
    <mergeCell ref="G278:G279"/>
    <mergeCell ref="H278:H279"/>
    <mergeCell ref="J278:J279"/>
    <mergeCell ref="I278:I279"/>
    <mergeCell ref="J5:J6"/>
    <mergeCell ref="I5:I6"/>
    <mergeCell ref="M5:M6"/>
    <mergeCell ref="A2:O2"/>
    <mergeCell ref="A3:O3"/>
    <mergeCell ref="D1:K1"/>
    <mergeCell ref="A10:B10"/>
    <mergeCell ref="A11:B11"/>
    <mergeCell ref="A12:B12"/>
    <mergeCell ref="A13:B13"/>
    <mergeCell ref="N5:N6"/>
    <mergeCell ref="O5:O6"/>
  </mergeCells>
  <pageMargins left="0.25" right="0.25" top="0.75" bottom="0.75" header="0.3" footer="0.3"/>
  <pageSetup paperSize="9" scale="56" fitToHeight="0" orientation="portrait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7"/>
  <sheetViews>
    <sheetView view="pageBreakPreview" topLeftCell="B1" zoomScaleNormal="100" zoomScaleSheetLayoutView="100" workbookViewId="0">
      <selection activeCell="N274" sqref="N274"/>
    </sheetView>
  </sheetViews>
  <sheetFormatPr defaultRowHeight="15" x14ac:dyDescent="0.2"/>
  <cols>
    <col min="1" max="1" width="5.21875" customWidth="1"/>
    <col min="2" max="2" width="0.109375" customWidth="1"/>
    <col min="3" max="3" width="44.5546875" style="9" customWidth="1"/>
    <col min="4" max="4" width="4.88671875" style="69" customWidth="1"/>
    <col min="5" max="7" width="8.88671875" hidden="1" customWidth="1"/>
    <col min="8" max="8" width="0" hidden="1" customWidth="1"/>
    <col min="9" max="9" width="11.109375" style="175" customWidth="1"/>
    <col min="10" max="10" width="8.88671875" hidden="1" customWidth="1"/>
    <col min="11" max="11" width="12" style="175" customWidth="1"/>
    <col min="12" max="12" width="11.44140625" style="175" customWidth="1"/>
    <col min="13" max="13" width="15.109375" style="175" customWidth="1"/>
    <col min="14" max="14" width="11.109375" style="175" customWidth="1"/>
    <col min="15" max="15" width="8.5546875" style="175" customWidth="1"/>
    <col min="16" max="16" width="12" style="175" hidden="1" customWidth="1"/>
    <col min="17" max="17" width="8.88671875" customWidth="1"/>
  </cols>
  <sheetData>
    <row r="1" spans="1:16" x14ac:dyDescent="0.2">
      <c r="D1" s="416" t="s">
        <v>846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878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165" t="s">
        <v>4</v>
      </c>
      <c r="D7" s="163" t="s">
        <v>5</v>
      </c>
      <c r="E7" s="165">
        <f>-9635860-70599-836000</f>
        <v>-10542459</v>
      </c>
      <c r="F7" s="74" t="s">
        <v>857</v>
      </c>
      <c r="G7" s="74" t="s">
        <v>858</v>
      </c>
      <c r="H7" s="74" t="s">
        <v>865</v>
      </c>
      <c r="I7" s="177" t="s">
        <v>866</v>
      </c>
      <c r="J7" s="74"/>
      <c r="K7" s="177" t="s">
        <v>866</v>
      </c>
      <c r="L7" s="177" t="s">
        <v>858</v>
      </c>
      <c r="M7" s="177" t="s">
        <v>865</v>
      </c>
      <c r="N7" s="177" t="s">
        <v>866</v>
      </c>
      <c r="O7" s="177" t="s">
        <v>867</v>
      </c>
      <c r="P7" s="177" t="s">
        <v>866</v>
      </c>
    </row>
    <row r="8" spans="1:16" ht="15" customHeight="1" x14ac:dyDescent="0.2">
      <c r="A8" s="392" t="s">
        <v>6</v>
      </c>
      <c r="B8" s="393"/>
      <c r="C8" s="3" t="s">
        <v>7</v>
      </c>
      <c r="D8" s="14" t="s">
        <v>8</v>
      </c>
      <c r="E8" s="170"/>
      <c r="F8" s="74"/>
      <c r="G8" s="74"/>
      <c r="H8" s="74"/>
      <c r="I8" s="136">
        <v>1291342</v>
      </c>
      <c r="J8" s="74"/>
      <c r="K8" s="136">
        <v>11700</v>
      </c>
      <c r="L8" s="136">
        <f>-11700+302083</f>
        <v>290383</v>
      </c>
      <c r="M8" s="136">
        <f t="shared" ref="M8:M71" si="0">SUM(K8:L8)</f>
        <v>302083</v>
      </c>
      <c r="N8" s="136">
        <v>229583</v>
      </c>
      <c r="O8" s="143">
        <f t="shared" ref="O8:O71" si="1">IF(M8=0," ",N8/M8)</f>
        <v>0.7599997351721216</v>
      </c>
      <c r="P8" s="136">
        <v>11700</v>
      </c>
    </row>
    <row r="9" spans="1:16" ht="25.5" customHeight="1" x14ac:dyDescent="0.2">
      <c r="A9" s="392" t="s">
        <v>9</v>
      </c>
      <c r="B9" s="393"/>
      <c r="C9" s="3" t="s">
        <v>10</v>
      </c>
      <c r="D9" s="14" t="s">
        <v>11</v>
      </c>
      <c r="E9" s="170"/>
      <c r="F9" s="74"/>
      <c r="G9" s="74"/>
      <c r="H9" s="74"/>
      <c r="I9" s="177"/>
      <c r="J9" s="74"/>
      <c r="K9" s="136"/>
      <c r="L9" s="177"/>
      <c r="M9" s="136">
        <f t="shared" si="0"/>
        <v>0</v>
      </c>
      <c r="N9" s="177"/>
      <c r="O9" s="143" t="str">
        <f t="shared" si="1"/>
        <v xml:space="preserve"> </v>
      </c>
      <c r="P9" s="136"/>
    </row>
    <row r="10" spans="1:16" ht="25.5" customHeight="1" x14ac:dyDescent="0.2">
      <c r="A10" s="392" t="s">
        <v>12</v>
      </c>
      <c r="B10" s="393"/>
      <c r="C10" s="3" t="s">
        <v>13</v>
      </c>
      <c r="D10" s="14" t="s">
        <v>14</v>
      </c>
      <c r="E10" s="170"/>
      <c r="F10" s="74"/>
      <c r="G10" s="74"/>
      <c r="H10" s="74"/>
      <c r="I10" s="177"/>
      <c r="J10" s="74"/>
      <c r="K10" s="136"/>
      <c r="L10" s="177"/>
      <c r="M10" s="136">
        <f t="shared" si="0"/>
        <v>0</v>
      </c>
      <c r="N10" s="177"/>
      <c r="O10" s="143" t="str">
        <f t="shared" si="1"/>
        <v xml:space="preserve"> </v>
      </c>
      <c r="P10" s="136"/>
    </row>
    <row r="11" spans="1:16" ht="15" customHeight="1" x14ac:dyDescent="0.2">
      <c r="A11" s="392" t="s">
        <v>15</v>
      </c>
      <c r="B11" s="393"/>
      <c r="C11" s="3" t="s">
        <v>16</v>
      </c>
      <c r="D11" s="14" t="s">
        <v>17</v>
      </c>
      <c r="E11" s="170"/>
      <c r="F11" s="74"/>
      <c r="G11" s="74"/>
      <c r="H11" s="74"/>
      <c r="I11" s="177"/>
      <c r="J11" s="74"/>
      <c r="K11" s="136"/>
      <c r="L11" s="177"/>
      <c r="M11" s="136">
        <f t="shared" si="0"/>
        <v>0</v>
      </c>
      <c r="N11" s="177"/>
      <c r="O11" s="143" t="str">
        <f t="shared" si="1"/>
        <v xml:space="preserve"> </v>
      </c>
      <c r="P11" s="136"/>
    </row>
    <row r="12" spans="1:16" ht="15" customHeight="1" x14ac:dyDescent="0.2">
      <c r="A12" s="392" t="s">
        <v>18</v>
      </c>
      <c r="B12" s="393"/>
      <c r="C12" s="3" t="s">
        <v>19</v>
      </c>
      <c r="D12" s="14" t="s">
        <v>20</v>
      </c>
      <c r="E12" s="170"/>
      <c r="F12" s="74"/>
      <c r="G12" s="74"/>
      <c r="H12" s="74"/>
      <c r="I12" s="177"/>
      <c r="J12" s="74"/>
      <c r="K12" s="136"/>
      <c r="L12" s="177"/>
      <c r="M12" s="136">
        <f t="shared" si="0"/>
        <v>0</v>
      </c>
      <c r="N12" s="177"/>
      <c r="O12" s="143" t="str">
        <f t="shared" si="1"/>
        <v xml:space="preserve"> </v>
      </c>
      <c r="P12" s="136"/>
    </row>
    <row r="13" spans="1:16" ht="15" customHeight="1" x14ac:dyDescent="0.2">
      <c r="A13" s="392" t="s">
        <v>21</v>
      </c>
      <c r="B13" s="393"/>
      <c r="C13" s="3" t="s">
        <v>22</v>
      </c>
      <c r="D13" s="14" t="s">
        <v>23</v>
      </c>
      <c r="E13" s="170"/>
      <c r="F13" s="74"/>
      <c r="G13" s="74"/>
      <c r="H13" s="74"/>
      <c r="I13" s="177"/>
      <c r="J13" s="74"/>
      <c r="K13" s="136"/>
      <c r="L13" s="177"/>
      <c r="M13" s="136">
        <f t="shared" si="0"/>
        <v>0</v>
      </c>
      <c r="N13" s="177"/>
      <c r="O13" s="143" t="str">
        <f t="shared" si="1"/>
        <v xml:space="preserve"> </v>
      </c>
      <c r="P13" s="136"/>
    </row>
    <row r="14" spans="1:16" ht="18" customHeight="1" x14ac:dyDescent="0.2">
      <c r="A14" s="394" t="s">
        <v>24</v>
      </c>
      <c r="B14" s="395"/>
      <c r="C14" s="4" t="s">
        <v>25</v>
      </c>
      <c r="D14" s="15" t="s">
        <v>26</v>
      </c>
      <c r="E14" s="171"/>
      <c r="F14" s="74"/>
      <c r="G14" s="74"/>
      <c r="H14" s="74"/>
      <c r="I14" s="136">
        <f>SUM(I8:I13)</f>
        <v>1291342</v>
      </c>
      <c r="J14" s="74"/>
      <c r="K14" s="136">
        <f>SUM(K8:K13)</f>
        <v>11700</v>
      </c>
      <c r="L14" s="136">
        <f>SUM(L8:L13)</f>
        <v>290383</v>
      </c>
      <c r="M14" s="136">
        <f t="shared" si="0"/>
        <v>302083</v>
      </c>
      <c r="N14" s="136">
        <f>SUM(N8:N13)</f>
        <v>229583</v>
      </c>
      <c r="O14" s="143">
        <f t="shared" si="1"/>
        <v>0.7599997351721216</v>
      </c>
      <c r="P14" s="136">
        <f>SUM(P8:P13)</f>
        <v>11700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70">
        <v>836000</v>
      </c>
      <c r="F15" s="74"/>
      <c r="G15" s="74"/>
      <c r="H15" s="74"/>
      <c r="I15" s="177"/>
      <c r="J15" s="74"/>
      <c r="K15" s="136"/>
      <c r="L15" s="177"/>
      <c r="M15" s="136">
        <f t="shared" si="0"/>
        <v>0</v>
      </c>
      <c r="N15" s="177"/>
      <c r="O15" s="143" t="str">
        <f t="shared" si="1"/>
        <v xml:space="preserve"> </v>
      </c>
      <c r="P15" s="136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70"/>
      <c r="F16" s="74"/>
      <c r="G16" s="74"/>
      <c r="H16" s="74"/>
      <c r="I16" s="177"/>
      <c r="J16" s="74"/>
      <c r="K16" s="136"/>
      <c r="L16" s="177"/>
      <c r="M16" s="136">
        <f t="shared" si="0"/>
        <v>0</v>
      </c>
      <c r="N16" s="177"/>
      <c r="O16" s="143" t="str">
        <f t="shared" si="1"/>
        <v xml:space="preserve"> </v>
      </c>
      <c r="P16" s="136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70"/>
      <c r="F17" s="74"/>
      <c r="G17" s="74"/>
      <c r="H17" s="74"/>
      <c r="I17" s="177"/>
      <c r="J17" s="74"/>
      <c r="K17" s="136"/>
      <c r="L17" s="177"/>
      <c r="M17" s="136">
        <f t="shared" si="0"/>
        <v>0</v>
      </c>
      <c r="N17" s="177"/>
      <c r="O17" s="143" t="str">
        <f t="shared" si="1"/>
        <v xml:space="preserve"> </v>
      </c>
      <c r="P17" s="136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70"/>
      <c r="F18" s="74"/>
      <c r="G18" s="74"/>
      <c r="H18" s="74"/>
      <c r="I18" s="177"/>
      <c r="J18" s="74"/>
      <c r="K18" s="136"/>
      <c r="L18" s="177"/>
      <c r="M18" s="136">
        <f t="shared" si="0"/>
        <v>0</v>
      </c>
      <c r="N18" s="177"/>
      <c r="O18" s="143" t="str">
        <f t="shared" si="1"/>
        <v xml:space="preserve"> </v>
      </c>
      <c r="P18" s="136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70"/>
      <c r="F19" s="74"/>
      <c r="G19" s="74"/>
      <c r="H19" s="74"/>
      <c r="I19" s="177"/>
      <c r="J19" s="74"/>
      <c r="K19" s="136"/>
      <c r="L19" s="177"/>
      <c r="M19" s="136">
        <f t="shared" si="0"/>
        <v>0</v>
      </c>
      <c r="N19" s="177"/>
      <c r="O19" s="143" t="str">
        <f t="shared" si="1"/>
        <v xml:space="preserve"> </v>
      </c>
      <c r="P19" s="136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70"/>
      <c r="F20" s="74"/>
      <c r="G20" s="74"/>
      <c r="H20" s="74"/>
      <c r="I20" s="177"/>
      <c r="J20" s="74"/>
      <c r="K20" s="136"/>
      <c r="L20" s="177"/>
      <c r="M20" s="136">
        <f t="shared" si="0"/>
        <v>0</v>
      </c>
      <c r="N20" s="177"/>
      <c r="O20" s="143" t="str">
        <f t="shared" si="1"/>
        <v xml:space="preserve"> </v>
      </c>
      <c r="P20" s="136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70"/>
      <c r="F21" s="74"/>
      <c r="G21" s="74"/>
      <c r="H21" s="74"/>
      <c r="I21" s="177"/>
      <c r="J21" s="74"/>
      <c r="K21" s="136"/>
      <c r="L21" s="177"/>
      <c r="M21" s="136">
        <f t="shared" si="0"/>
        <v>0</v>
      </c>
      <c r="N21" s="177"/>
      <c r="O21" s="143" t="str">
        <f t="shared" si="1"/>
        <v xml:space="preserve"> </v>
      </c>
      <c r="P21" s="136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70"/>
      <c r="F22" s="74"/>
      <c r="G22" s="74"/>
      <c r="H22" s="74"/>
      <c r="I22" s="177"/>
      <c r="J22" s="74"/>
      <c r="K22" s="136"/>
      <c r="L22" s="177"/>
      <c r="M22" s="136">
        <f t="shared" si="0"/>
        <v>0</v>
      </c>
      <c r="N22" s="177"/>
      <c r="O22" s="143" t="str">
        <f t="shared" si="1"/>
        <v xml:space="preserve"> </v>
      </c>
      <c r="P22" s="136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70"/>
      <c r="F23" s="74"/>
      <c r="G23" s="74"/>
      <c r="H23" s="74"/>
      <c r="I23" s="177"/>
      <c r="J23" s="74"/>
      <c r="K23" s="136"/>
      <c r="L23" s="177"/>
      <c r="M23" s="136">
        <f t="shared" si="0"/>
        <v>0</v>
      </c>
      <c r="N23" s="177"/>
      <c r="O23" s="143" t="str">
        <f t="shared" si="1"/>
        <v xml:space="preserve"> </v>
      </c>
      <c r="P23" s="136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70"/>
      <c r="F24" s="74"/>
      <c r="G24" s="74"/>
      <c r="H24" s="74"/>
      <c r="I24" s="177"/>
      <c r="J24" s="74"/>
      <c r="K24" s="136"/>
      <c r="L24" s="177"/>
      <c r="M24" s="136">
        <f t="shared" si="0"/>
        <v>0</v>
      </c>
      <c r="N24" s="177"/>
      <c r="O24" s="143" t="str">
        <f t="shared" si="1"/>
        <v xml:space="preserve"> </v>
      </c>
      <c r="P24" s="136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70"/>
      <c r="F25" s="74"/>
      <c r="G25" s="74"/>
      <c r="H25" s="74"/>
      <c r="I25" s="177"/>
      <c r="J25" s="74"/>
      <c r="K25" s="136"/>
      <c r="L25" s="177"/>
      <c r="M25" s="136">
        <f t="shared" si="0"/>
        <v>0</v>
      </c>
      <c r="N25" s="177"/>
      <c r="O25" s="143" t="str">
        <f t="shared" si="1"/>
        <v xml:space="preserve"> </v>
      </c>
      <c r="P25" s="136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70"/>
      <c r="F26" s="74"/>
      <c r="G26" s="74"/>
      <c r="H26" s="74"/>
      <c r="I26" s="177"/>
      <c r="J26" s="74"/>
      <c r="K26" s="136"/>
      <c r="L26" s="177"/>
      <c r="M26" s="136">
        <f t="shared" si="0"/>
        <v>0</v>
      </c>
      <c r="N26" s="177"/>
      <c r="O26" s="143" t="str">
        <f t="shared" si="1"/>
        <v xml:space="preserve"> </v>
      </c>
      <c r="P26" s="136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70"/>
      <c r="F27" s="74"/>
      <c r="G27" s="74"/>
      <c r="H27" s="74"/>
      <c r="I27" s="177"/>
      <c r="J27" s="74"/>
      <c r="K27" s="136"/>
      <c r="L27" s="177"/>
      <c r="M27" s="136">
        <f t="shared" si="0"/>
        <v>0</v>
      </c>
      <c r="N27" s="177"/>
      <c r="O27" s="143" t="str">
        <f t="shared" si="1"/>
        <v xml:space="preserve"> </v>
      </c>
      <c r="P27" s="136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70"/>
      <c r="F28" s="74"/>
      <c r="G28" s="74"/>
      <c r="H28" s="74"/>
      <c r="I28" s="177"/>
      <c r="J28" s="74"/>
      <c r="K28" s="136"/>
      <c r="L28" s="177"/>
      <c r="M28" s="136">
        <f t="shared" si="0"/>
        <v>0</v>
      </c>
      <c r="N28" s="177"/>
      <c r="O28" s="143" t="str">
        <f t="shared" si="1"/>
        <v xml:space="preserve"> </v>
      </c>
      <c r="P28" s="136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70"/>
      <c r="F29" s="74"/>
      <c r="G29" s="74"/>
      <c r="H29" s="74"/>
      <c r="I29" s="177"/>
      <c r="J29" s="74"/>
      <c r="K29" s="136"/>
      <c r="L29" s="177"/>
      <c r="M29" s="136">
        <f t="shared" si="0"/>
        <v>0</v>
      </c>
      <c r="N29" s="177"/>
      <c r="O29" s="143" t="str">
        <f t="shared" si="1"/>
        <v xml:space="preserve"> </v>
      </c>
      <c r="P29" s="136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70"/>
      <c r="F30" s="74"/>
      <c r="G30" s="74"/>
      <c r="H30" s="74"/>
      <c r="I30" s="177"/>
      <c r="J30" s="74"/>
      <c r="K30" s="136"/>
      <c r="L30" s="177"/>
      <c r="M30" s="136">
        <f t="shared" si="0"/>
        <v>0</v>
      </c>
      <c r="N30" s="177"/>
      <c r="O30" s="143" t="str">
        <f t="shared" si="1"/>
        <v xml:space="preserve"> </v>
      </c>
      <c r="P30" s="136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70"/>
      <c r="F31" s="74"/>
      <c r="G31" s="74"/>
      <c r="H31" s="74"/>
      <c r="I31" s="177"/>
      <c r="J31" s="74"/>
      <c r="K31" s="136"/>
      <c r="L31" s="177"/>
      <c r="M31" s="136">
        <f t="shared" si="0"/>
        <v>0</v>
      </c>
      <c r="N31" s="177"/>
      <c r="O31" s="143" t="str">
        <f t="shared" si="1"/>
        <v xml:space="preserve"> </v>
      </c>
      <c r="P31" s="136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70"/>
      <c r="F32" s="74"/>
      <c r="G32" s="74"/>
      <c r="H32" s="74"/>
      <c r="I32" s="177"/>
      <c r="J32" s="74"/>
      <c r="K32" s="136"/>
      <c r="L32" s="177"/>
      <c r="M32" s="136">
        <f t="shared" si="0"/>
        <v>0</v>
      </c>
      <c r="N32" s="177"/>
      <c r="O32" s="143" t="str">
        <f t="shared" si="1"/>
        <v xml:space="preserve"> </v>
      </c>
      <c r="P32" s="136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70"/>
      <c r="F33" s="74"/>
      <c r="G33" s="74"/>
      <c r="H33" s="74"/>
      <c r="I33" s="177"/>
      <c r="J33" s="74"/>
      <c r="K33" s="136"/>
      <c r="L33" s="177"/>
      <c r="M33" s="136">
        <f t="shared" si="0"/>
        <v>0</v>
      </c>
      <c r="N33" s="177"/>
      <c r="O33" s="143" t="str">
        <f t="shared" si="1"/>
        <v xml:space="preserve"> </v>
      </c>
      <c r="P33" s="136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70"/>
      <c r="F34" s="74"/>
      <c r="G34" s="74"/>
      <c r="H34" s="74"/>
      <c r="I34" s="177"/>
      <c r="J34" s="74"/>
      <c r="K34" s="136"/>
      <c r="L34" s="177"/>
      <c r="M34" s="136">
        <f t="shared" si="0"/>
        <v>0</v>
      </c>
      <c r="N34" s="177"/>
      <c r="O34" s="143" t="str">
        <f t="shared" si="1"/>
        <v xml:space="preserve"> </v>
      </c>
      <c r="P34" s="136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70"/>
      <c r="F35" s="74"/>
      <c r="G35" s="74"/>
      <c r="H35" s="74"/>
      <c r="I35" s="177"/>
      <c r="J35" s="74"/>
      <c r="K35" s="136"/>
      <c r="L35" s="177"/>
      <c r="M35" s="136">
        <f t="shared" si="0"/>
        <v>0</v>
      </c>
      <c r="N35" s="177"/>
      <c r="O35" s="143" t="str">
        <f t="shared" si="1"/>
        <v xml:space="preserve"> </v>
      </c>
      <c r="P35" s="136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70"/>
      <c r="F36" s="74"/>
      <c r="G36" s="74"/>
      <c r="H36" s="74"/>
      <c r="I36" s="177"/>
      <c r="J36" s="74"/>
      <c r="K36" s="136"/>
      <c r="L36" s="177"/>
      <c r="M36" s="136">
        <f t="shared" si="0"/>
        <v>0</v>
      </c>
      <c r="N36" s="177"/>
      <c r="O36" s="143" t="str">
        <f t="shared" si="1"/>
        <v xml:space="preserve"> </v>
      </c>
      <c r="P36" s="136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70"/>
      <c r="F37" s="74"/>
      <c r="G37" s="74"/>
      <c r="H37" s="74"/>
      <c r="I37" s="177"/>
      <c r="J37" s="74"/>
      <c r="K37" s="136"/>
      <c r="L37" s="177"/>
      <c r="M37" s="136">
        <f t="shared" si="0"/>
        <v>0</v>
      </c>
      <c r="N37" s="177"/>
      <c r="O37" s="143" t="str">
        <f t="shared" si="1"/>
        <v xml:space="preserve"> </v>
      </c>
      <c r="P37" s="136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70"/>
      <c r="F38" s="74"/>
      <c r="G38" s="74"/>
      <c r="H38" s="74"/>
      <c r="I38" s="177"/>
      <c r="J38" s="74"/>
      <c r="K38" s="136"/>
      <c r="L38" s="177"/>
      <c r="M38" s="136">
        <f t="shared" si="0"/>
        <v>0</v>
      </c>
      <c r="N38" s="177"/>
      <c r="O38" s="143" t="str">
        <f t="shared" si="1"/>
        <v xml:space="preserve"> </v>
      </c>
      <c r="P38" s="136"/>
    </row>
    <row r="39" spans="1:16" ht="25.5" hidden="1" customHeight="1" x14ac:dyDescent="0.2">
      <c r="A39" s="392" t="s">
        <v>69</v>
      </c>
      <c r="B39" s="393"/>
      <c r="C39" s="3" t="s">
        <v>70</v>
      </c>
      <c r="D39" s="14" t="s">
        <v>71</v>
      </c>
      <c r="E39" s="170"/>
      <c r="F39" s="74"/>
      <c r="G39" s="74"/>
      <c r="H39" s="74"/>
      <c r="I39" s="177"/>
      <c r="J39" s="74"/>
      <c r="K39" s="136"/>
      <c r="L39" s="177"/>
      <c r="M39" s="136">
        <f t="shared" si="0"/>
        <v>0</v>
      </c>
      <c r="N39" s="177"/>
      <c r="O39" s="143" t="str">
        <f t="shared" si="1"/>
        <v xml:space="preserve"> </v>
      </c>
      <c r="P39" s="136"/>
    </row>
    <row r="40" spans="1:16" ht="15" hidden="1" customHeight="1" x14ac:dyDescent="0.2">
      <c r="A40" s="392" t="s">
        <v>72</v>
      </c>
      <c r="B40" s="393"/>
      <c r="C40" s="5" t="s">
        <v>37</v>
      </c>
      <c r="D40" s="14" t="s">
        <v>71</v>
      </c>
      <c r="E40" s="170"/>
      <c r="F40" s="74"/>
      <c r="G40" s="74"/>
      <c r="H40" s="74"/>
      <c r="I40" s="177"/>
      <c r="J40" s="74"/>
      <c r="K40" s="136"/>
      <c r="L40" s="177"/>
      <c r="M40" s="136">
        <f t="shared" si="0"/>
        <v>0</v>
      </c>
      <c r="N40" s="177"/>
      <c r="O40" s="143" t="str">
        <f t="shared" si="1"/>
        <v xml:space="preserve"> </v>
      </c>
      <c r="P40" s="136"/>
    </row>
    <row r="41" spans="1:16" ht="15" hidden="1" customHeight="1" x14ac:dyDescent="0.2">
      <c r="A41" s="392" t="s">
        <v>73</v>
      </c>
      <c r="B41" s="393"/>
      <c r="C41" s="5" t="s">
        <v>39</v>
      </c>
      <c r="D41" s="14" t="s">
        <v>71</v>
      </c>
      <c r="E41" s="170"/>
      <c r="F41" s="74"/>
      <c r="G41" s="74"/>
      <c r="H41" s="74"/>
      <c r="I41" s="177"/>
      <c r="J41" s="74"/>
      <c r="K41" s="136"/>
      <c r="L41" s="177"/>
      <c r="M41" s="136">
        <f t="shared" si="0"/>
        <v>0</v>
      </c>
      <c r="N41" s="177"/>
      <c r="O41" s="143" t="str">
        <f t="shared" si="1"/>
        <v xml:space="preserve"> </v>
      </c>
      <c r="P41" s="136"/>
    </row>
    <row r="42" spans="1:16" ht="25.5" hidden="1" customHeight="1" x14ac:dyDescent="0.2">
      <c r="A42" s="392" t="s">
        <v>74</v>
      </c>
      <c r="B42" s="393"/>
      <c r="C42" s="5" t="s">
        <v>41</v>
      </c>
      <c r="D42" s="14" t="s">
        <v>71</v>
      </c>
      <c r="E42" s="170"/>
      <c r="F42" s="74"/>
      <c r="G42" s="74"/>
      <c r="H42" s="74"/>
      <c r="I42" s="177"/>
      <c r="J42" s="74"/>
      <c r="K42" s="136"/>
      <c r="L42" s="177"/>
      <c r="M42" s="136">
        <f t="shared" si="0"/>
        <v>0</v>
      </c>
      <c r="N42" s="177"/>
      <c r="O42" s="143" t="str">
        <f t="shared" si="1"/>
        <v xml:space="preserve"> </v>
      </c>
      <c r="P42" s="136"/>
    </row>
    <row r="43" spans="1:16" ht="15" hidden="1" customHeight="1" x14ac:dyDescent="0.2">
      <c r="A43" s="392" t="s">
        <v>75</v>
      </c>
      <c r="B43" s="393"/>
      <c r="C43" s="5" t="s">
        <v>43</v>
      </c>
      <c r="D43" s="14" t="s">
        <v>71</v>
      </c>
      <c r="E43" s="170"/>
      <c r="F43" s="74"/>
      <c r="G43" s="74"/>
      <c r="H43" s="74"/>
      <c r="I43" s="177"/>
      <c r="J43" s="74"/>
      <c r="K43" s="136"/>
      <c r="L43" s="177"/>
      <c r="M43" s="136">
        <f t="shared" si="0"/>
        <v>0</v>
      </c>
      <c r="N43" s="177"/>
      <c r="O43" s="143" t="str">
        <f t="shared" si="1"/>
        <v xml:space="preserve"> </v>
      </c>
      <c r="P43" s="136"/>
    </row>
    <row r="44" spans="1:16" ht="15" hidden="1" customHeight="1" x14ac:dyDescent="0.2">
      <c r="A44" s="392" t="s">
        <v>76</v>
      </c>
      <c r="B44" s="393"/>
      <c r="C44" s="5" t="s">
        <v>45</v>
      </c>
      <c r="D44" s="14" t="s">
        <v>71</v>
      </c>
      <c r="E44" s="170"/>
      <c r="F44" s="74"/>
      <c r="G44" s="74"/>
      <c r="H44" s="74"/>
      <c r="I44" s="177"/>
      <c r="J44" s="74"/>
      <c r="K44" s="136"/>
      <c r="L44" s="177"/>
      <c r="M44" s="136">
        <f t="shared" si="0"/>
        <v>0</v>
      </c>
      <c r="N44" s="177"/>
      <c r="O44" s="143" t="str">
        <f t="shared" si="1"/>
        <v xml:space="preserve"> </v>
      </c>
      <c r="P44" s="136"/>
    </row>
    <row r="45" spans="1:16" ht="15" hidden="1" customHeight="1" x14ac:dyDescent="0.2">
      <c r="A45" s="392" t="s">
        <v>77</v>
      </c>
      <c r="B45" s="393"/>
      <c r="C45" s="5" t="s">
        <v>47</v>
      </c>
      <c r="D45" s="14" t="s">
        <v>71</v>
      </c>
      <c r="E45" s="170"/>
      <c r="F45" s="74"/>
      <c r="G45" s="74"/>
      <c r="H45" s="74"/>
      <c r="I45" s="177"/>
      <c r="J45" s="74"/>
      <c r="K45" s="136"/>
      <c r="L45" s="177"/>
      <c r="M45" s="136">
        <f t="shared" si="0"/>
        <v>0</v>
      </c>
      <c r="N45" s="177"/>
      <c r="O45" s="143" t="str">
        <f t="shared" si="1"/>
        <v xml:space="preserve"> </v>
      </c>
      <c r="P45" s="136"/>
    </row>
    <row r="46" spans="1:16" ht="15" hidden="1" customHeight="1" x14ac:dyDescent="0.2">
      <c r="A46" s="392" t="s">
        <v>78</v>
      </c>
      <c r="B46" s="393"/>
      <c r="C46" s="5" t="s">
        <v>49</v>
      </c>
      <c r="D46" s="14" t="s">
        <v>71</v>
      </c>
      <c r="E46" s="170"/>
      <c r="F46" s="74"/>
      <c r="G46" s="74"/>
      <c r="H46" s="74"/>
      <c r="I46" s="177"/>
      <c r="J46" s="74"/>
      <c r="K46" s="136"/>
      <c r="L46" s="177"/>
      <c r="M46" s="136">
        <f t="shared" si="0"/>
        <v>0</v>
      </c>
      <c r="N46" s="177"/>
      <c r="O46" s="143" t="str">
        <f t="shared" si="1"/>
        <v xml:space="preserve"> </v>
      </c>
      <c r="P46" s="136"/>
    </row>
    <row r="47" spans="1:16" ht="15" hidden="1" customHeight="1" x14ac:dyDescent="0.2">
      <c r="A47" s="392" t="s">
        <v>79</v>
      </c>
      <c r="B47" s="393"/>
      <c r="C47" s="5" t="s">
        <v>51</v>
      </c>
      <c r="D47" s="14" t="s">
        <v>71</v>
      </c>
      <c r="E47" s="170"/>
      <c r="F47" s="74"/>
      <c r="G47" s="74"/>
      <c r="H47" s="74"/>
      <c r="I47" s="177"/>
      <c r="J47" s="74"/>
      <c r="K47" s="136"/>
      <c r="L47" s="177"/>
      <c r="M47" s="136">
        <f t="shared" si="0"/>
        <v>0</v>
      </c>
      <c r="N47" s="177"/>
      <c r="O47" s="143" t="str">
        <f t="shared" si="1"/>
        <v xml:space="preserve"> </v>
      </c>
      <c r="P47" s="136"/>
    </row>
    <row r="48" spans="1:16" ht="15" hidden="1" customHeight="1" x14ac:dyDescent="0.2">
      <c r="A48" s="392" t="s">
        <v>80</v>
      </c>
      <c r="B48" s="393"/>
      <c r="C48" s="5" t="s">
        <v>53</v>
      </c>
      <c r="D48" s="14" t="s">
        <v>71</v>
      </c>
      <c r="E48" s="170"/>
      <c r="F48" s="74"/>
      <c r="G48" s="74"/>
      <c r="H48" s="74"/>
      <c r="I48" s="177"/>
      <c r="J48" s="74"/>
      <c r="K48" s="136"/>
      <c r="L48" s="177"/>
      <c r="M48" s="136">
        <f t="shared" si="0"/>
        <v>0</v>
      </c>
      <c r="N48" s="177"/>
      <c r="O48" s="143" t="str">
        <f t="shared" si="1"/>
        <v xml:space="preserve"> </v>
      </c>
      <c r="P48" s="136"/>
    </row>
    <row r="49" spans="1:16" ht="15" hidden="1" customHeight="1" x14ac:dyDescent="0.2">
      <c r="A49" s="392" t="s">
        <v>81</v>
      </c>
      <c r="B49" s="393"/>
      <c r="C49" s="5" t="s">
        <v>55</v>
      </c>
      <c r="D49" s="14" t="s">
        <v>71</v>
      </c>
      <c r="E49" s="170"/>
      <c r="F49" s="74"/>
      <c r="G49" s="74"/>
      <c r="H49" s="74"/>
      <c r="I49" s="177"/>
      <c r="J49" s="74"/>
      <c r="K49" s="136"/>
      <c r="L49" s="177"/>
      <c r="M49" s="136">
        <f t="shared" si="0"/>
        <v>0</v>
      </c>
      <c r="N49" s="177"/>
      <c r="O49" s="143" t="str">
        <f t="shared" si="1"/>
        <v xml:space="preserve"> </v>
      </c>
      <c r="P49" s="136"/>
    </row>
    <row r="50" spans="1:16" ht="25.5" customHeight="1" x14ac:dyDescent="0.2">
      <c r="A50" s="394" t="s">
        <v>82</v>
      </c>
      <c r="B50" s="395"/>
      <c r="C50" s="4" t="s">
        <v>83</v>
      </c>
      <c r="D50" s="15" t="s">
        <v>84</v>
      </c>
      <c r="E50" s="171"/>
      <c r="F50" s="74"/>
      <c r="G50" s="74"/>
      <c r="H50" s="74"/>
      <c r="I50" s="136">
        <f>SUM(I14)</f>
        <v>1291342</v>
      </c>
      <c r="J50" s="74"/>
      <c r="K50" s="136">
        <f>K14</f>
        <v>11700</v>
      </c>
      <c r="L50" s="136">
        <f>L14</f>
        <v>290383</v>
      </c>
      <c r="M50" s="136">
        <f t="shared" si="0"/>
        <v>302083</v>
      </c>
      <c r="N50" s="136">
        <f>SUM(N14)</f>
        <v>229583</v>
      </c>
      <c r="O50" s="143">
        <f t="shared" si="1"/>
        <v>0.7599997351721216</v>
      </c>
      <c r="P50" s="136">
        <f>P14</f>
        <v>11700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70"/>
      <c r="F51" s="74"/>
      <c r="G51" s="74"/>
      <c r="H51" s="74"/>
      <c r="I51" s="177"/>
      <c r="J51" s="74"/>
      <c r="K51" s="177"/>
      <c r="L51" s="177"/>
      <c r="M51" s="136">
        <f t="shared" si="0"/>
        <v>0</v>
      </c>
      <c r="N51" s="177"/>
      <c r="O51" s="143" t="str">
        <f t="shared" si="1"/>
        <v xml:space="preserve"> </v>
      </c>
      <c r="P51" s="177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70"/>
      <c r="F52" s="74"/>
      <c r="G52" s="74"/>
      <c r="H52" s="74"/>
      <c r="I52" s="177"/>
      <c r="J52" s="74"/>
      <c r="K52" s="177"/>
      <c r="L52" s="177"/>
      <c r="M52" s="136">
        <f t="shared" si="0"/>
        <v>0</v>
      </c>
      <c r="N52" s="177"/>
      <c r="O52" s="143" t="str">
        <f t="shared" si="1"/>
        <v xml:space="preserve"> </v>
      </c>
      <c r="P52" s="177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70"/>
      <c r="F53" s="74"/>
      <c r="G53" s="74"/>
      <c r="H53" s="74"/>
      <c r="I53" s="177"/>
      <c r="J53" s="74"/>
      <c r="K53" s="177"/>
      <c r="L53" s="177"/>
      <c r="M53" s="136">
        <f t="shared" si="0"/>
        <v>0</v>
      </c>
      <c r="N53" s="177"/>
      <c r="O53" s="143" t="str">
        <f t="shared" si="1"/>
        <v xml:space="preserve"> </v>
      </c>
      <c r="P53" s="177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70"/>
      <c r="F54" s="74"/>
      <c r="G54" s="74"/>
      <c r="H54" s="74"/>
      <c r="I54" s="177"/>
      <c r="J54" s="74"/>
      <c r="K54" s="177"/>
      <c r="L54" s="177"/>
      <c r="M54" s="136">
        <f t="shared" si="0"/>
        <v>0</v>
      </c>
      <c r="N54" s="177"/>
      <c r="O54" s="143" t="str">
        <f t="shared" si="1"/>
        <v xml:space="preserve"> </v>
      </c>
      <c r="P54" s="177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70"/>
      <c r="F55" s="74"/>
      <c r="G55" s="74"/>
      <c r="H55" s="74"/>
      <c r="I55" s="177"/>
      <c r="J55" s="74"/>
      <c r="K55" s="177"/>
      <c r="L55" s="177"/>
      <c r="M55" s="136">
        <f t="shared" si="0"/>
        <v>0</v>
      </c>
      <c r="N55" s="177"/>
      <c r="O55" s="143" t="str">
        <f t="shared" si="1"/>
        <v xml:space="preserve"> </v>
      </c>
      <c r="P55" s="177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70"/>
      <c r="F56" s="74"/>
      <c r="G56" s="74"/>
      <c r="H56" s="74"/>
      <c r="I56" s="177"/>
      <c r="J56" s="74"/>
      <c r="K56" s="177"/>
      <c r="L56" s="177"/>
      <c r="M56" s="136">
        <f t="shared" si="0"/>
        <v>0</v>
      </c>
      <c r="N56" s="177"/>
      <c r="O56" s="143" t="str">
        <f t="shared" si="1"/>
        <v xml:space="preserve"> </v>
      </c>
      <c r="P56" s="177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70"/>
      <c r="F57" s="74"/>
      <c r="G57" s="74"/>
      <c r="H57" s="74"/>
      <c r="I57" s="177"/>
      <c r="J57" s="74"/>
      <c r="K57" s="177"/>
      <c r="L57" s="177"/>
      <c r="M57" s="136">
        <f t="shared" si="0"/>
        <v>0</v>
      </c>
      <c r="N57" s="177"/>
      <c r="O57" s="143" t="str">
        <f t="shared" si="1"/>
        <v xml:space="preserve"> </v>
      </c>
      <c r="P57" s="177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70"/>
      <c r="F58" s="74"/>
      <c r="G58" s="74"/>
      <c r="H58" s="74"/>
      <c r="I58" s="177"/>
      <c r="J58" s="74"/>
      <c r="K58" s="177"/>
      <c r="L58" s="177"/>
      <c r="M58" s="136">
        <f t="shared" si="0"/>
        <v>0</v>
      </c>
      <c r="N58" s="177"/>
      <c r="O58" s="143" t="str">
        <f t="shared" si="1"/>
        <v xml:space="preserve"> </v>
      </c>
      <c r="P58" s="177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70"/>
      <c r="F59" s="74"/>
      <c r="G59" s="74"/>
      <c r="H59" s="74"/>
      <c r="I59" s="177"/>
      <c r="J59" s="74"/>
      <c r="K59" s="177"/>
      <c r="L59" s="177"/>
      <c r="M59" s="136">
        <f t="shared" si="0"/>
        <v>0</v>
      </c>
      <c r="N59" s="177"/>
      <c r="O59" s="143" t="str">
        <f t="shared" si="1"/>
        <v xml:space="preserve"> </v>
      </c>
      <c r="P59" s="177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70"/>
      <c r="F60" s="74"/>
      <c r="G60" s="74"/>
      <c r="H60" s="74"/>
      <c r="I60" s="177"/>
      <c r="J60" s="74"/>
      <c r="K60" s="177"/>
      <c r="L60" s="177"/>
      <c r="M60" s="136">
        <f t="shared" si="0"/>
        <v>0</v>
      </c>
      <c r="N60" s="177"/>
      <c r="O60" s="143" t="str">
        <f t="shared" si="1"/>
        <v xml:space="preserve"> </v>
      </c>
      <c r="P60" s="177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70"/>
      <c r="F61" s="74"/>
      <c r="G61" s="74"/>
      <c r="H61" s="74"/>
      <c r="I61" s="177"/>
      <c r="J61" s="74"/>
      <c r="K61" s="177"/>
      <c r="L61" s="177"/>
      <c r="M61" s="136">
        <f t="shared" si="0"/>
        <v>0</v>
      </c>
      <c r="N61" s="177"/>
      <c r="O61" s="143" t="str">
        <f t="shared" si="1"/>
        <v xml:space="preserve"> </v>
      </c>
      <c r="P61" s="177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70"/>
      <c r="F62" s="74"/>
      <c r="G62" s="74"/>
      <c r="H62" s="74"/>
      <c r="I62" s="177"/>
      <c r="J62" s="74"/>
      <c r="K62" s="177"/>
      <c r="L62" s="177"/>
      <c r="M62" s="136">
        <f t="shared" si="0"/>
        <v>0</v>
      </c>
      <c r="N62" s="177"/>
      <c r="O62" s="143" t="str">
        <f t="shared" si="1"/>
        <v xml:space="preserve"> </v>
      </c>
      <c r="P62" s="177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70"/>
      <c r="F63" s="74"/>
      <c r="G63" s="74"/>
      <c r="H63" s="74"/>
      <c r="I63" s="177"/>
      <c r="J63" s="74"/>
      <c r="K63" s="177"/>
      <c r="L63" s="177"/>
      <c r="M63" s="136">
        <f t="shared" si="0"/>
        <v>0</v>
      </c>
      <c r="N63" s="177"/>
      <c r="O63" s="143" t="str">
        <f t="shared" si="1"/>
        <v xml:space="preserve"> </v>
      </c>
      <c r="P63" s="177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70"/>
      <c r="F64" s="74"/>
      <c r="G64" s="74"/>
      <c r="H64" s="74"/>
      <c r="I64" s="177"/>
      <c r="J64" s="74"/>
      <c r="K64" s="177"/>
      <c r="L64" s="177"/>
      <c r="M64" s="136">
        <f t="shared" si="0"/>
        <v>0</v>
      </c>
      <c r="N64" s="177"/>
      <c r="O64" s="143" t="str">
        <f t="shared" si="1"/>
        <v xml:space="preserve"> </v>
      </c>
      <c r="P64" s="177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70"/>
      <c r="F65" s="74"/>
      <c r="G65" s="74"/>
      <c r="H65" s="74"/>
      <c r="I65" s="177"/>
      <c r="J65" s="74"/>
      <c r="K65" s="177"/>
      <c r="L65" s="177"/>
      <c r="M65" s="136">
        <f t="shared" si="0"/>
        <v>0</v>
      </c>
      <c r="N65" s="177"/>
      <c r="O65" s="143" t="str">
        <f t="shared" si="1"/>
        <v xml:space="preserve"> </v>
      </c>
      <c r="P65" s="177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70"/>
      <c r="F66" s="74"/>
      <c r="G66" s="74"/>
      <c r="H66" s="74"/>
      <c r="I66" s="177"/>
      <c r="J66" s="74"/>
      <c r="K66" s="177"/>
      <c r="L66" s="177"/>
      <c r="M66" s="136">
        <f t="shared" si="0"/>
        <v>0</v>
      </c>
      <c r="N66" s="177"/>
      <c r="O66" s="143" t="str">
        <f t="shared" si="1"/>
        <v xml:space="preserve"> </v>
      </c>
      <c r="P66" s="177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70"/>
      <c r="F67" s="74"/>
      <c r="G67" s="74"/>
      <c r="H67" s="74"/>
      <c r="I67" s="177"/>
      <c r="J67" s="74"/>
      <c r="K67" s="177"/>
      <c r="L67" s="177"/>
      <c r="M67" s="136">
        <f t="shared" si="0"/>
        <v>0</v>
      </c>
      <c r="N67" s="177"/>
      <c r="O67" s="143" t="str">
        <f t="shared" si="1"/>
        <v xml:space="preserve"> </v>
      </c>
      <c r="P67" s="177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70"/>
      <c r="F68" s="74"/>
      <c r="G68" s="74"/>
      <c r="H68" s="74"/>
      <c r="I68" s="177"/>
      <c r="J68" s="74"/>
      <c r="K68" s="177"/>
      <c r="L68" s="177"/>
      <c r="M68" s="136">
        <f t="shared" si="0"/>
        <v>0</v>
      </c>
      <c r="N68" s="177"/>
      <c r="O68" s="143" t="str">
        <f t="shared" si="1"/>
        <v xml:space="preserve"> </v>
      </c>
      <c r="P68" s="177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70"/>
      <c r="F69" s="74"/>
      <c r="G69" s="74"/>
      <c r="H69" s="74"/>
      <c r="I69" s="177"/>
      <c r="J69" s="74"/>
      <c r="K69" s="177"/>
      <c r="L69" s="177"/>
      <c r="M69" s="136">
        <f t="shared" si="0"/>
        <v>0</v>
      </c>
      <c r="N69" s="177"/>
      <c r="O69" s="143" t="str">
        <f t="shared" si="1"/>
        <v xml:space="preserve"> </v>
      </c>
      <c r="P69" s="177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70"/>
      <c r="F70" s="74"/>
      <c r="G70" s="74"/>
      <c r="H70" s="74"/>
      <c r="I70" s="177"/>
      <c r="J70" s="74"/>
      <c r="K70" s="177"/>
      <c r="L70" s="177"/>
      <c r="M70" s="136">
        <f t="shared" si="0"/>
        <v>0</v>
      </c>
      <c r="N70" s="177"/>
      <c r="O70" s="143" t="str">
        <f t="shared" si="1"/>
        <v xml:space="preserve"> </v>
      </c>
      <c r="P70" s="177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70"/>
      <c r="F71" s="74"/>
      <c r="G71" s="74"/>
      <c r="H71" s="74"/>
      <c r="I71" s="177"/>
      <c r="J71" s="74"/>
      <c r="K71" s="177"/>
      <c r="L71" s="177"/>
      <c r="M71" s="136">
        <f t="shared" si="0"/>
        <v>0</v>
      </c>
      <c r="N71" s="177"/>
      <c r="O71" s="143" t="str">
        <f t="shared" si="1"/>
        <v xml:space="preserve"> </v>
      </c>
      <c r="P71" s="177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70"/>
      <c r="F72" s="74"/>
      <c r="G72" s="74"/>
      <c r="H72" s="74"/>
      <c r="I72" s="177"/>
      <c r="J72" s="74"/>
      <c r="K72" s="177"/>
      <c r="L72" s="177"/>
      <c r="M72" s="136">
        <f t="shared" ref="M72:M135" si="2">SUM(K72:L72)</f>
        <v>0</v>
      </c>
      <c r="N72" s="177"/>
      <c r="O72" s="143" t="str">
        <f t="shared" ref="O72:O135" si="3">IF(M72=0," ",N72/M72)</f>
        <v xml:space="preserve"> </v>
      </c>
      <c r="P72" s="177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70"/>
      <c r="F73" s="74"/>
      <c r="G73" s="74"/>
      <c r="H73" s="74"/>
      <c r="I73" s="177"/>
      <c r="J73" s="74"/>
      <c r="K73" s="177"/>
      <c r="L73" s="177"/>
      <c r="M73" s="136">
        <f t="shared" si="2"/>
        <v>0</v>
      </c>
      <c r="N73" s="177"/>
      <c r="O73" s="143" t="str">
        <f t="shared" si="3"/>
        <v xml:space="preserve"> </v>
      </c>
      <c r="P73" s="177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70"/>
      <c r="F74" s="74"/>
      <c r="G74" s="74"/>
      <c r="H74" s="74"/>
      <c r="I74" s="177"/>
      <c r="J74" s="74"/>
      <c r="K74" s="177"/>
      <c r="L74" s="177"/>
      <c r="M74" s="136">
        <f t="shared" si="2"/>
        <v>0</v>
      </c>
      <c r="N74" s="177"/>
      <c r="O74" s="143" t="str">
        <f t="shared" si="3"/>
        <v xml:space="preserve"> </v>
      </c>
      <c r="P74" s="177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70"/>
      <c r="F75" s="74"/>
      <c r="G75" s="74"/>
      <c r="H75" s="74"/>
      <c r="I75" s="177"/>
      <c r="J75" s="74"/>
      <c r="K75" s="177"/>
      <c r="L75" s="177"/>
      <c r="M75" s="136">
        <f t="shared" si="2"/>
        <v>0</v>
      </c>
      <c r="N75" s="177"/>
      <c r="O75" s="143" t="str">
        <f t="shared" si="3"/>
        <v xml:space="preserve"> </v>
      </c>
      <c r="P75" s="177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70"/>
      <c r="F76" s="74"/>
      <c r="G76" s="74"/>
      <c r="H76" s="74"/>
      <c r="I76" s="177"/>
      <c r="J76" s="74"/>
      <c r="K76" s="177"/>
      <c r="L76" s="177"/>
      <c r="M76" s="136">
        <f t="shared" si="2"/>
        <v>0</v>
      </c>
      <c r="N76" s="177"/>
      <c r="O76" s="143" t="str">
        <f t="shared" si="3"/>
        <v xml:space="preserve"> </v>
      </c>
      <c r="P76" s="177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70"/>
      <c r="F77" s="74"/>
      <c r="G77" s="74"/>
      <c r="H77" s="74"/>
      <c r="I77" s="177"/>
      <c r="J77" s="74"/>
      <c r="K77" s="177"/>
      <c r="L77" s="177"/>
      <c r="M77" s="136">
        <f t="shared" si="2"/>
        <v>0</v>
      </c>
      <c r="N77" s="177"/>
      <c r="O77" s="143" t="str">
        <f t="shared" si="3"/>
        <v xml:space="preserve"> </v>
      </c>
      <c r="P77" s="177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70"/>
      <c r="F78" s="74"/>
      <c r="G78" s="74"/>
      <c r="H78" s="74"/>
      <c r="I78" s="177"/>
      <c r="J78" s="74"/>
      <c r="K78" s="177"/>
      <c r="L78" s="177"/>
      <c r="M78" s="136">
        <f t="shared" si="2"/>
        <v>0</v>
      </c>
      <c r="N78" s="177"/>
      <c r="O78" s="143" t="str">
        <f t="shared" si="3"/>
        <v xml:space="preserve"> </v>
      </c>
      <c r="P78" s="177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70"/>
      <c r="F79" s="74"/>
      <c r="G79" s="74"/>
      <c r="H79" s="74"/>
      <c r="I79" s="177"/>
      <c r="J79" s="74"/>
      <c r="K79" s="177"/>
      <c r="L79" s="177"/>
      <c r="M79" s="136">
        <f t="shared" si="2"/>
        <v>0</v>
      </c>
      <c r="N79" s="177"/>
      <c r="O79" s="143" t="str">
        <f t="shared" si="3"/>
        <v xml:space="preserve"> </v>
      </c>
      <c r="P79" s="177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70"/>
      <c r="F80" s="74"/>
      <c r="G80" s="74"/>
      <c r="H80" s="74"/>
      <c r="I80" s="177"/>
      <c r="J80" s="74"/>
      <c r="K80" s="177"/>
      <c r="L80" s="177"/>
      <c r="M80" s="136">
        <f t="shared" si="2"/>
        <v>0</v>
      </c>
      <c r="N80" s="177"/>
      <c r="O80" s="143" t="str">
        <f t="shared" si="3"/>
        <v xml:space="preserve"> </v>
      </c>
      <c r="P80" s="177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70"/>
      <c r="F81" s="74"/>
      <c r="G81" s="74"/>
      <c r="H81" s="74"/>
      <c r="I81" s="177"/>
      <c r="J81" s="74"/>
      <c r="K81" s="177"/>
      <c r="L81" s="177"/>
      <c r="M81" s="136">
        <f t="shared" si="2"/>
        <v>0</v>
      </c>
      <c r="N81" s="177"/>
      <c r="O81" s="143" t="str">
        <f t="shared" si="3"/>
        <v xml:space="preserve"> </v>
      </c>
      <c r="P81" s="177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70"/>
      <c r="F82" s="74"/>
      <c r="G82" s="74"/>
      <c r="H82" s="74"/>
      <c r="I82" s="177"/>
      <c r="J82" s="74"/>
      <c r="K82" s="177"/>
      <c r="L82" s="177"/>
      <c r="M82" s="136">
        <f t="shared" si="2"/>
        <v>0</v>
      </c>
      <c r="N82" s="177"/>
      <c r="O82" s="143" t="str">
        <f t="shared" si="3"/>
        <v xml:space="preserve"> </v>
      </c>
      <c r="P82" s="177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70"/>
      <c r="F83" s="74"/>
      <c r="G83" s="74"/>
      <c r="H83" s="74"/>
      <c r="I83" s="177"/>
      <c r="J83" s="74"/>
      <c r="K83" s="177"/>
      <c r="L83" s="177"/>
      <c r="M83" s="136">
        <f t="shared" si="2"/>
        <v>0</v>
      </c>
      <c r="N83" s="177"/>
      <c r="O83" s="143" t="str">
        <f t="shared" si="3"/>
        <v xml:space="preserve"> </v>
      </c>
      <c r="P83" s="177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70"/>
      <c r="F84" s="74"/>
      <c r="G84" s="74"/>
      <c r="H84" s="74"/>
      <c r="I84" s="177"/>
      <c r="J84" s="74"/>
      <c r="K84" s="177"/>
      <c r="L84" s="177"/>
      <c r="M84" s="136">
        <f t="shared" si="2"/>
        <v>0</v>
      </c>
      <c r="N84" s="177"/>
      <c r="O84" s="143" t="str">
        <f t="shared" si="3"/>
        <v xml:space="preserve"> </v>
      </c>
      <c r="P84" s="177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70"/>
      <c r="F85" s="74"/>
      <c r="G85" s="74"/>
      <c r="H85" s="74"/>
      <c r="I85" s="177"/>
      <c r="J85" s="74"/>
      <c r="K85" s="177"/>
      <c r="L85" s="177"/>
      <c r="M85" s="136">
        <f t="shared" si="2"/>
        <v>0</v>
      </c>
      <c r="N85" s="177"/>
      <c r="O85" s="143" t="str">
        <f t="shared" si="3"/>
        <v xml:space="preserve"> </v>
      </c>
      <c r="P85" s="177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71"/>
      <c r="F86" s="74"/>
      <c r="G86" s="74"/>
      <c r="H86" s="74"/>
      <c r="I86" s="177"/>
      <c r="J86" s="74"/>
      <c r="K86" s="177"/>
      <c r="L86" s="177"/>
      <c r="M86" s="136">
        <f t="shared" si="2"/>
        <v>0</v>
      </c>
      <c r="N86" s="177"/>
      <c r="O86" s="143" t="str">
        <f t="shared" si="3"/>
        <v xml:space="preserve"> </v>
      </c>
      <c r="P86" s="177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70"/>
      <c r="F87" s="74"/>
      <c r="G87" s="74"/>
      <c r="H87" s="74"/>
      <c r="I87" s="177"/>
      <c r="J87" s="74"/>
      <c r="K87" s="177"/>
      <c r="L87" s="177"/>
      <c r="M87" s="136">
        <f t="shared" si="2"/>
        <v>0</v>
      </c>
      <c r="N87" s="177"/>
      <c r="O87" s="143" t="str">
        <f t="shared" si="3"/>
        <v xml:space="preserve"> </v>
      </c>
      <c r="P87" s="177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70"/>
      <c r="F88" s="74"/>
      <c r="G88" s="74"/>
      <c r="H88" s="74"/>
      <c r="I88" s="177"/>
      <c r="J88" s="74"/>
      <c r="K88" s="177"/>
      <c r="L88" s="177"/>
      <c r="M88" s="136">
        <f t="shared" si="2"/>
        <v>0</v>
      </c>
      <c r="N88" s="177"/>
      <c r="O88" s="143" t="str">
        <f t="shared" si="3"/>
        <v xml:space="preserve"> </v>
      </c>
      <c r="P88" s="177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70"/>
      <c r="F89" s="74"/>
      <c r="G89" s="74"/>
      <c r="H89" s="74"/>
      <c r="I89" s="177"/>
      <c r="J89" s="74"/>
      <c r="K89" s="177"/>
      <c r="L89" s="177"/>
      <c r="M89" s="136">
        <f t="shared" si="2"/>
        <v>0</v>
      </c>
      <c r="N89" s="177"/>
      <c r="O89" s="143" t="str">
        <f t="shared" si="3"/>
        <v xml:space="preserve"> </v>
      </c>
      <c r="P89" s="177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70"/>
      <c r="F90" s="74"/>
      <c r="G90" s="74"/>
      <c r="H90" s="74"/>
      <c r="I90" s="177"/>
      <c r="J90" s="74"/>
      <c r="K90" s="177"/>
      <c r="L90" s="177"/>
      <c r="M90" s="136">
        <f t="shared" si="2"/>
        <v>0</v>
      </c>
      <c r="N90" s="177"/>
      <c r="O90" s="143" t="str">
        <f t="shared" si="3"/>
        <v xml:space="preserve"> </v>
      </c>
      <c r="P90" s="177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70"/>
      <c r="F91" s="74"/>
      <c r="G91" s="74"/>
      <c r="H91" s="74"/>
      <c r="I91" s="177"/>
      <c r="J91" s="74"/>
      <c r="K91" s="177"/>
      <c r="L91" s="177"/>
      <c r="M91" s="136">
        <f t="shared" si="2"/>
        <v>0</v>
      </c>
      <c r="N91" s="177"/>
      <c r="O91" s="143" t="str">
        <f t="shared" si="3"/>
        <v xml:space="preserve"> </v>
      </c>
      <c r="P91" s="177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70"/>
      <c r="F92" s="74"/>
      <c r="G92" s="74"/>
      <c r="H92" s="74"/>
      <c r="I92" s="177"/>
      <c r="J92" s="74"/>
      <c r="K92" s="177"/>
      <c r="L92" s="177"/>
      <c r="M92" s="136">
        <f t="shared" si="2"/>
        <v>0</v>
      </c>
      <c r="N92" s="177"/>
      <c r="O92" s="143" t="str">
        <f t="shared" si="3"/>
        <v xml:space="preserve"> </v>
      </c>
      <c r="P92" s="177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70"/>
      <c r="F93" s="74"/>
      <c r="G93" s="74"/>
      <c r="H93" s="74"/>
      <c r="I93" s="177"/>
      <c r="J93" s="74"/>
      <c r="K93" s="177"/>
      <c r="L93" s="177"/>
      <c r="M93" s="136">
        <f t="shared" si="2"/>
        <v>0</v>
      </c>
      <c r="N93" s="177"/>
      <c r="O93" s="143" t="str">
        <f t="shared" si="3"/>
        <v xml:space="preserve"> </v>
      </c>
      <c r="P93" s="177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70"/>
      <c r="F94" s="74"/>
      <c r="G94" s="74"/>
      <c r="H94" s="74"/>
      <c r="I94" s="177"/>
      <c r="J94" s="74"/>
      <c r="K94" s="177"/>
      <c r="L94" s="177"/>
      <c r="M94" s="136">
        <f t="shared" si="2"/>
        <v>0</v>
      </c>
      <c r="N94" s="177"/>
      <c r="O94" s="143" t="str">
        <f t="shared" si="3"/>
        <v xml:space="preserve"> </v>
      </c>
      <c r="P94" s="177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70"/>
      <c r="F95" s="74"/>
      <c r="G95" s="74"/>
      <c r="H95" s="74"/>
      <c r="I95" s="177"/>
      <c r="J95" s="74"/>
      <c r="K95" s="177"/>
      <c r="L95" s="177"/>
      <c r="M95" s="136">
        <f t="shared" si="2"/>
        <v>0</v>
      </c>
      <c r="N95" s="177"/>
      <c r="O95" s="143" t="str">
        <f t="shared" si="3"/>
        <v xml:space="preserve"> </v>
      </c>
      <c r="P95" s="177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70"/>
      <c r="F96" s="74"/>
      <c r="G96" s="74"/>
      <c r="H96" s="74"/>
      <c r="I96" s="177"/>
      <c r="J96" s="74"/>
      <c r="K96" s="177"/>
      <c r="L96" s="177"/>
      <c r="M96" s="136">
        <f t="shared" si="2"/>
        <v>0</v>
      </c>
      <c r="N96" s="177"/>
      <c r="O96" s="143" t="str">
        <f t="shared" si="3"/>
        <v xml:space="preserve"> </v>
      </c>
      <c r="P96" s="177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70"/>
      <c r="F97" s="74"/>
      <c r="G97" s="74"/>
      <c r="H97" s="74"/>
      <c r="I97" s="177"/>
      <c r="J97" s="74"/>
      <c r="K97" s="177"/>
      <c r="L97" s="177"/>
      <c r="M97" s="136">
        <f t="shared" si="2"/>
        <v>0</v>
      </c>
      <c r="N97" s="177"/>
      <c r="O97" s="143" t="str">
        <f t="shared" si="3"/>
        <v xml:space="preserve"> </v>
      </c>
      <c r="P97" s="177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70"/>
      <c r="F98" s="74"/>
      <c r="G98" s="74"/>
      <c r="H98" s="74"/>
      <c r="I98" s="177"/>
      <c r="J98" s="74"/>
      <c r="K98" s="177"/>
      <c r="L98" s="177"/>
      <c r="M98" s="136">
        <f t="shared" si="2"/>
        <v>0</v>
      </c>
      <c r="N98" s="177"/>
      <c r="O98" s="143" t="str">
        <f t="shared" si="3"/>
        <v xml:space="preserve"> </v>
      </c>
      <c r="P98" s="177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70"/>
      <c r="F99" s="74"/>
      <c r="G99" s="74"/>
      <c r="H99" s="74"/>
      <c r="I99" s="177"/>
      <c r="J99" s="74"/>
      <c r="K99" s="177"/>
      <c r="L99" s="177"/>
      <c r="M99" s="136">
        <f t="shared" si="2"/>
        <v>0</v>
      </c>
      <c r="N99" s="177"/>
      <c r="O99" s="143" t="str">
        <f t="shared" si="3"/>
        <v xml:space="preserve"> </v>
      </c>
      <c r="P99" s="177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71"/>
      <c r="F100" s="74"/>
      <c r="G100" s="74"/>
      <c r="H100" s="74"/>
      <c r="I100" s="177"/>
      <c r="J100" s="74"/>
      <c r="K100" s="177"/>
      <c r="L100" s="177"/>
      <c r="M100" s="136">
        <f t="shared" si="2"/>
        <v>0</v>
      </c>
      <c r="N100" s="177"/>
      <c r="O100" s="143" t="str">
        <f t="shared" si="3"/>
        <v xml:space="preserve"> </v>
      </c>
      <c r="P100" s="177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70"/>
      <c r="F101" s="74"/>
      <c r="G101" s="74"/>
      <c r="H101" s="74"/>
      <c r="I101" s="177"/>
      <c r="J101" s="74"/>
      <c r="K101" s="177"/>
      <c r="L101" s="177"/>
      <c r="M101" s="136">
        <f t="shared" si="2"/>
        <v>0</v>
      </c>
      <c r="N101" s="177"/>
      <c r="O101" s="143" t="str">
        <f t="shared" si="3"/>
        <v xml:space="preserve"> </v>
      </c>
      <c r="P101" s="177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70"/>
      <c r="F102" s="74"/>
      <c r="G102" s="74"/>
      <c r="H102" s="74"/>
      <c r="I102" s="177"/>
      <c r="J102" s="74"/>
      <c r="K102" s="177"/>
      <c r="L102" s="177"/>
      <c r="M102" s="136">
        <f t="shared" si="2"/>
        <v>0</v>
      </c>
      <c r="N102" s="177"/>
      <c r="O102" s="143" t="str">
        <f t="shared" si="3"/>
        <v xml:space="preserve"> </v>
      </c>
      <c r="P102" s="177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70"/>
      <c r="F103" s="74"/>
      <c r="G103" s="74"/>
      <c r="H103" s="74"/>
      <c r="I103" s="177"/>
      <c r="J103" s="74"/>
      <c r="K103" s="177"/>
      <c r="L103" s="177"/>
      <c r="M103" s="136">
        <f t="shared" si="2"/>
        <v>0</v>
      </c>
      <c r="N103" s="177"/>
      <c r="O103" s="143" t="str">
        <f t="shared" si="3"/>
        <v xml:space="preserve"> </v>
      </c>
      <c r="P103" s="177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70"/>
      <c r="F104" s="74"/>
      <c r="G104" s="74"/>
      <c r="H104" s="74"/>
      <c r="I104" s="177"/>
      <c r="J104" s="74"/>
      <c r="K104" s="177"/>
      <c r="L104" s="177"/>
      <c r="M104" s="136">
        <f t="shared" si="2"/>
        <v>0</v>
      </c>
      <c r="N104" s="177"/>
      <c r="O104" s="143" t="str">
        <f t="shared" si="3"/>
        <v xml:space="preserve"> </v>
      </c>
      <c r="P104" s="177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70"/>
      <c r="F105" s="74"/>
      <c r="G105" s="74"/>
      <c r="H105" s="74"/>
      <c r="I105" s="177"/>
      <c r="J105" s="74"/>
      <c r="K105" s="177"/>
      <c r="L105" s="177"/>
      <c r="M105" s="136">
        <f t="shared" si="2"/>
        <v>0</v>
      </c>
      <c r="N105" s="177"/>
      <c r="O105" s="143" t="str">
        <f t="shared" si="3"/>
        <v xml:space="preserve"> </v>
      </c>
      <c r="P105" s="177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70"/>
      <c r="F106" s="74"/>
      <c r="G106" s="74"/>
      <c r="H106" s="74"/>
      <c r="I106" s="177"/>
      <c r="J106" s="74"/>
      <c r="K106" s="177"/>
      <c r="L106" s="177"/>
      <c r="M106" s="136">
        <f t="shared" si="2"/>
        <v>0</v>
      </c>
      <c r="N106" s="177"/>
      <c r="O106" s="143" t="str">
        <f t="shared" si="3"/>
        <v xml:space="preserve"> </v>
      </c>
      <c r="P106" s="177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70"/>
      <c r="F107" s="74"/>
      <c r="G107" s="74"/>
      <c r="H107" s="74"/>
      <c r="I107" s="177"/>
      <c r="J107" s="74"/>
      <c r="K107" s="177"/>
      <c r="L107" s="177"/>
      <c r="M107" s="136">
        <f t="shared" si="2"/>
        <v>0</v>
      </c>
      <c r="N107" s="177"/>
      <c r="O107" s="143" t="str">
        <f t="shared" si="3"/>
        <v xml:space="preserve"> </v>
      </c>
      <c r="P107" s="177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70"/>
      <c r="F108" s="74"/>
      <c r="G108" s="74"/>
      <c r="H108" s="74"/>
      <c r="I108" s="177"/>
      <c r="J108" s="74"/>
      <c r="K108" s="177"/>
      <c r="L108" s="177"/>
      <c r="M108" s="136">
        <f t="shared" si="2"/>
        <v>0</v>
      </c>
      <c r="N108" s="177"/>
      <c r="O108" s="143" t="str">
        <f t="shared" si="3"/>
        <v xml:space="preserve"> </v>
      </c>
      <c r="P108" s="177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70"/>
      <c r="F109" s="74"/>
      <c r="G109" s="74"/>
      <c r="H109" s="74"/>
      <c r="I109" s="177"/>
      <c r="J109" s="74"/>
      <c r="K109" s="177"/>
      <c r="L109" s="177"/>
      <c r="M109" s="136">
        <f t="shared" si="2"/>
        <v>0</v>
      </c>
      <c r="N109" s="177"/>
      <c r="O109" s="143" t="str">
        <f t="shared" si="3"/>
        <v xml:space="preserve"> </v>
      </c>
      <c r="P109" s="177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70"/>
      <c r="F110" s="74"/>
      <c r="G110" s="74"/>
      <c r="H110" s="74"/>
      <c r="I110" s="177"/>
      <c r="J110" s="74"/>
      <c r="K110" s="177"/>
      <c r="L110" s="177"/>
      <c r="M110" s="136">
        <f t="shared" si="2"/>
        <v>0</v>
      </c>
      <c r="N110" s="177"/>
      <c r="O110" s="143" t="str">
        <f t="shared" si="3"/>
        <v xml:space="preserve"> </v>
      </c>
      <c r="P110" s="177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70"/>
      <c r="F111" s="74"/>
      <c r="G111" s="74"/>
      <c r="H111" s="74"/>
      <c r="I111" s="177"/>
      <c r="J111" s="74"/>
      <c r="K111" s="177"/>
      <c r="L111" s="177"/>
      <c r="M111" s="136">
        <f t="shared" si="2"/>
        <v>0</v>
      </c>
      <c r="N111" s="177"/>
      <c r="O111" s="143" t="str">
        <f t="shared" si="3"/>
        <v xml:space="preserve"> </v>
      </c>
      <c r="P111" s="177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70"/>
      <c r="F112" s="74"/>
      <c r="G112" s="74"/>
      <c r="H112" s="74"/>
      <c r="I112" s="177"/>
      <c r="J112" s="74"/>
      <c r="K112" s="177"/>
      <c r="L112" s="177"/>
      <c r="M112" s="136">
        <f t="shared" si="2"/>
        <v>0</v>
      </c>
      <c r="N112" s="177"/>
      <c r="O112" s="143" t="str">
        <f t="shared" si="3"/>
        <v xml:space="preserve"> </v>
      </c>
      <c r="P112" s="177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70"/>
      <c r="F113" s="74"/>
      <c r="G113" s="74"/>
      <c r="H113" s="74"/>
      <c r="I113" s="177"/>
      <c r="J113" s="74"/>
      <c r="K113" s="177"/>
      <c r="L113" s="177"/>
      <c r="M113" s="136">
        <f t="shared" si="2"/>
        <v>0</v>
      </c>
      <c r="N113" s="177"/>
      <c r="O113" s="143" t="str">
        <f t="shared" si="3"/>
        <v xml:space="preserve"> </v>
      </c>
      <c r="P113" s="177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70"/>
      <c r="F114" s="74"/>
      <c r="G114" s="74"/>
      <c r="H114" s="74"/>
      <c r="I114" s="177"/>
      <c r="J114" s="74"/>
      <c r="K114" s="177"/>
      <c r="L114" s="177"/>
      <c r="M114" s="136">
        <f t="shared" si="2"/>
        <v>0</v>
      </c>
      <c r="N114" s="177"/>
      <c r="O114" s="143" t="str">
        <f t="shared" si="3"/>
        <v xml:space="preserve"> </v>
      </c>
      <c r="P114" s="177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70"/>
      <c r="F115" s="74"/>
      <c r="G115" s="74"/>
      <c r="H115" s="74"/>
      <c r="I115" s="177"/>
      <c r="J115" s="74"/>
      <c r="K115" s="177"/>
      <c r="L115" s="177"/>
      <c r="M115" s="136">
        <f t="shared" si="2"/>
        <v>0</v>
      </c>
      <c r="N115" s="177"/>
      <c r="O115" s="143" t="str">
        <f t="shared" si="3"/>
        <v xml:space="preserve"> </v>
      </c>
      <c r="P115" s="177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72"/>
      <c r="F116" s="74"/>
      <c r="G116" s="74"/>
      <c r="H116" s="74"/>
      <c r="I116" s="177"/>
      <c r="J116" s="74"/>
      <c r="K116" s="177"/>
      <c r="L116" s="177"/>
      <c r="M116" s="136">
        <f t="shared" si="2"/>
        <v>0</v>
      </c>
      <c r="N116" s="177"/>
      <c r="O116" s="143" t="str">
        <f t="shared" si="3"/>
        <v xml:space="preserve"> </v>
      </c>
      <c r="P116" s="177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72"/>
      <c r="F117" s="74"/>
      <c r="G117" s="74"/>
      <c r="H117" s="74"/>
      <c r="I117" s="177"/>
      <c r="J117" s="74"/>
      <c r="K117" s="177"/>
      <c r="L117" s="177"/>
      <c r="M117" s="136">
        <f t="shared" si="2"/>
        <v>0</v>
      </c>
      <c r="N117" s="177"/>
      <c r="O117" s="143" t="str">
        <f t="shared" si="3"/>
        <v xml:space="preserve"> </v>
      </c>
      <c r="P117" s="177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72"/>
      <c r="F118" s="74"/>
      <c r="G118" s="74"/>
      <c r="H118" s="74"/>
      <c r="I118" s="177"/>
      <c r="J118" s="74"/>
      <c r="K118" s="177"/>
      <c r="L118" s="177"/>
      <c r="M118" s="136">
        <f t="shared" si="2"/>
        <v>0</v>
      </c>
      <c r="N118" s="177"/>
      <c r="O118" s="143" t="str">
        <f t="shared" si="3"/>
        <v xml:space="preserve"> </v>
      </c>
      <c r="P118" s="177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72"/>
      <c r="F119" s="74"/>
      <c r="G119" s="74"/>
      <c r="H119" s="74"/>
      <c r="I119" s="177"/>
      <c r="J119" s="74"/>
      <c r="K119" s="177"/>
      <c r="L119" s="177"/>
      <c r="M119" s="136">
        <f t="shared" si="2"/>
        <v>0</v>
      </c>
      <c r="N119" s="177"/>
      <c r="O119" s="143" t="str">
        <f t="shared" si="3"/>
        <v xml:space="preserve"> </v>
      </c>
      <c r="P119" s="177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72"/>
      <c r="F120" s="74"/>
      <c r="G120" s="74"/>
      <c r="H120" s="74"/>
      <c r="I120" s="177"/>
      <c r="J120" s="74"/>
      <c r="K120" s="177"/>
      <c r="L120" s="177"/>
      <c r="M120" s="136">
        <f t="shared" si="2"/>
        <v>0</v>
      </c>
      <c r="N120" s="177"/>
      <c r="O120" s="143" t="str">
        <f t="shared" si="3"/>
        <v xml:space="preserve"> </v>
      </c>
      <c r="P120" s="177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72"/>
      <c r="F121" s="74"/>
      <c r="G121" s="74"/>
      <c r="H121" s="74"/>
      <c r="I121" s="177"/>
      <c r="J121" s="74"/>
      <c r="K121" s="177"/>
      <c r="L121" s="177"/>
      <c r="M121" s="136">
        <f t="shared" si="2"/>
        <v>0</v>
      </c>
      <c r="N121" s="177"/>
      <c r="O121" s="143" t="str">
        <f t="shared" si="3"/>
        <v xml:space="preserve"> </v>
      </c>
      <c r="P121" s="177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72"/>
      <c r="F122" s="74"/>
      <c r="G122" s="74"/>
      <c r="H122" s="74"/>
      <c r="I122" s="177"/>
      <c r="J122" s="74"/>
      <c r="K122" s="177"/>
      <c r="L122" s="177"/>
      <c r="M122" s="136">
        <f t="shared" si="2"/>
        <v>0</v>
      </c>
      <c r="N122" s="177"/>
      <c r="O122" s="143" t="str">
        <f t="shared" si="3"/>
        <v xml:space="preserve"> </v>
      </c>
      <c r="P122" s="177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72"/>
      <c r="F123" s="74"/>
      <c r="G123" s="74"/>
      <c r="H123" s="74"/>
      <c r="I123" s="177"/>
      <c r="J123" s="74"/>
      <c r="K123" s="177"/>
      <c r="L123" s="177"/>
      <c r="M123" s="136">
        <f t="shared" si="2"/>
        <v>0</v>
      </c>
      <c r="N123" s="177"/>
      <c r="O123" s="143" t="str">
        <f t="shared" si="3"/>
        <v xml:space="preserve"> </v>
      </c>
      <c r="P123" s="177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70"/>
      <c r="F124" s="74"/>
      <c r="G124" s="74"/>
      <c r="H124" s="74"/>
      <c r="I124" s="177"/>
      <c r="J124" s="74"/>
      <c r="K124" s="177"/>
      <c r="L124" s="177"/>
      <c r="M124" s="136">
        <f t="shared" si="2"/>
        <v>0</v>
      </c>
      <c r="N124" s="177"/>
      <c r="O124" s="143" t="str">
        <f t="shared" si="3"/>
        <v xml:space="preserve"> </v>
      </c>
      <c r="P124" s="177"/>
    </row>
    <row r="125" spans="1:16" ht="15" hidden="1" customHeight="1" x14ac:dyDescent="0.2">
      <c r="A125" s="404">
        <v>118</v>
      </c>
      <c r="B125" s="426"/>
      <c r="C125" s="3" t="s">
        <v>217</v>
      </c>
      <c r="D125" s="16" t="s">
        <v>215</v>
      </c>
      <c r="E125" s="172"/>
      <c r="F125" s="74"/>
      <c r="G125" s="74"/>
      <c r="H125" s="74"/>
      <c r="I125" s="177"/>
      <c r="J125" s="74"/>
      <c r="K125" s="177"/>
      <c r="L125" s="177"/>
      <c r="M125" s="136">
        <f t="shared" si="2"/>
        <v>0</v>
      </c>
      <c r="N125" s="177"/>
      <c r="O125" s="143" t="str">
        <f t="shared" si="3"/>
        <v xml:space="preserve"> </v>
      </c>
      <c r="P125" s="177"/>
    </row>
    <row r="126" spans="1:16" ht="15" hidden="1" customHeight="1" x14ac:dyDescent="0.2">
      <c r="A126" s="404">
        <v>119</v>
      </c>
      <c r="B126" s="426"/>
      <c r="C126" s="3" t="s">
        <v>219</v>
      </c>
      <c r="D126" s="16" t="s">
        <v>215</v>
      </c>
      <c r="E126" s="172"/>
      <c r="F126" s="74"/>
      <c r="G126" s="74"/>
      <c r="H126" s="74"/>
      <c r="I126" s="177"/>
      <c r="J126" s="74"/>
      <c r="K126" s="177"/>
      <c r="L126" s="177"/>
      <c r="M126" s="136">
        <f t="shared" si="2"/>
        <v>0</v>
      </c>
      <c r="N126" s="177"/>
      <c r="O126" s="143" t="str">
        <f t="shared" si="3"/>
        <v xml:space="preserve"> </v>
      </c>
      <c r="P126" s="177"/>
    </row>
    <row r="127" spans="1:16" ht="15" hidden="1" customHeight="1" x14ac:dyDescent="0.2">
      <c r="A127" s="404">
        <v>120</v>
      </c>
      <c r="B127" s="426"/>
      <c r="C127" s="3" t="s">
        <v>221</v>
      </c>
      <c r="D127" s="16" t="s">
        <v>215</v>
      </c>
      <c r="E127" s="172"/>
      <c r="F127" s="74"/>
      <c r="G127" s="74"/>
      <c r="H127" s="74"/>
      <c r="I127" s="177"/>
      <c r="J127" s="74"/>
      <c r="K127" s="177"/>
      <c r="L127" s="177"/>
      <c r="M127" s="136">
        <f t="shared" si="2"/>
        <v>0</v>
      </c>
      <c r="N127" s="177"/>
      <c r="O127" s="143" t="str">
        <f t="shared" si="3"/>
        <v xml:space="preserve"> </v>
      </c>
      <c r="P127" s="177"/>
    </row>
    <row r="128" spans="1:16" ht="15" hidden="1" customHeight="1" x14ac:dyDescent="0.2">
      <c r="A128" s="404">
        <v>121</v>
      </c>
      <c r="B128" s="426"/>
      <c r="C128" s="3" t="s">
        <v>223</v>
      </c>
      <c r="D128" s="16" t="s">
        <v>215</v>
      </c>
      <c r="E128" s="172"/>
      <c r="F128" s="74"/>
      <c r="G128" s="74"/>
      <c r="H128" s="74"/>
      <c r="I128" s="177"/>
      <c r="J128" s="74"/>
      <c r="K128" s="177"/>
      <c r="L128" s="177"/>
      <c r="M128" s="136">
        <f t="shared" si="2"/>
        <v>0</v>
      </c>
      <c r="N128" s="177"/>
      <c r="O128" s="143" t="str">
        <f t="shared" si="3"/>
        <v xml:space="preserve"> </v>
      </c>
      <c r="P128" s="177"/>
    </row>
    <row r="129" spans="1:16" ht="15" hidden="1" customHeight="1" x14ac:dyDescent="0.2">
      <c r="A129" s="404">
        <v>122</v>
      </c>
      <c r="B129" s="426"/>
      <c r="C129" s="3" t="s">
        <v>225</v>
      </c>
      <c r="D129" s="16" t="s">
        <v>215</v>
      </c>
      <c r="E129" s="172"/>
      <c r="F129" s="74"/>
      <c r="G129" s="74"/>
      <c r="H129" s="74"/>
      <c r="I129" s="177"/>
      <c r="J129" s="74"/>
      <c r="K129" s="177"/>
      <c r="L129" s="177"/>
      <c r="M129" s="136">
        <f t="shared" si="2"/>
        <v>0</v>
      </c>
      <c r="N129" s="177"/>
      <c r="O129" s="143" t="str">
        <f t="shared" si="3"/>
        <v xml:space="preserve"> </v>
      </c>
      <c r="P129" s="177"/>
    </row>
    <row r="130" spans="1:16" ht="15" hidden="1" customHeight="1" x14ac:dyDescent="0.2">
      <c r="A130" s="404">
        <v>123</v>
      </c>
      <c r="B130" s="426"/>
      <c r="C130" s="3" t="s">
        <v>227</v>
      </c>
      <c r="D130" s="16" t="s">
        <v>215</v>
      </c>
      <c r="E130" s="172"/>
      <c r="F130" s="74"/>
      <c r="G130" s="74"/>
      <c r="H130" s="74"/>
      <c r="I130" s="177"/>
      <c r="J130" s="74"/>
      <c r="K130" s="177"/>
      <c r="L130" s="177"/>
      <c r="M130" s="136">
        <f t="shared" si="2"/>
        <v>0</v>
      </c>
      <c r="N130" s="177"/>
      <c r="O130" s="143" t="str">
        <f t="shared" si="3"/>
        <v xml:space="preserve"> </v>
      </c>
      <c r="P130" s="177"/>
    </row>
    <row r="131" spans="1:16" ht="25.5" hidden="1" customHeight="1" x14ac:dyDescent="0.2">
      <c r="A131" s="404">
        <v>124</v>
      </c>
      <c r="B131" s="426"/>
      <c r="C131" s="3" t="s">
        <v>229</v>
      </c>
      <c r="D131" s="16" t="s">
        <v>215</v>
      </c>
      <c r="E131" s="172"/>
      <c r="F131" s="74"/>
      <c r="G131" s="74"/>
      <c r="H131" s="74"/>
      <c r="I131" s="177"/>
      <c r="J131" s="74"/>
      <c r="K131" s="177"/>
      <c r="L131" s="177"/>
      <c r="M131" s="136">
        <f t="shared" si="2"/>
        <v>0</v>
      </c>
      <c r="N131" s="177"/>
      <c r="O131" s="143" t="str">
        <f t="shared" si="3"/>
        <v xml:space="preserve"> </v>
      </c>
      <c r="P131" s="177"/>
    </row>
    <row r="132" spans="1:16" ht="25.5" hidden="1" customHeight="1" x14ac:dyDescent="0.2">
      <c r="A132" s="404">
        <v>125</v>
      </c>
      <c r="B132" s="426"/>
      <c r="C132" s="3" t="s">
        <v>231</v>
      </c>
      <c r="D132" s="16" t="s">
        <v>215</v>
      </c>
      <c r="E132" s="172"/>
      <c r="F132" s="74"/>
      <c r="G132" s="74"/>
      <c r="H132" s="74"/>
      <c r="I132" s="177"/>
      <c r="J132" s="74"/>
      <c r="K132" s="177"/>
      <c r="L132" s="177"/>
      <c r="M132" s="136">
        <f t="shared" si="2"/>
        <v>0</v>
      </c>
      <c r="N132" s="177"/>
      <c r="O132" s="143" t="str">
        <f t="shared" si="3"/>
        <v xml:space="preserve"> </v>
      </c>
      <c r="P132" s="177"/>
    </row>
    <row r="133" spans="1:16" ht="15" hidden="1" customHeight="1" x14ac:dyDescent="0.2">
      <c r="A133" s="404">
        <v>126</v>
      </c>
      <c r="B133" s="426"/>
      <c r="C133" s="3" t="s">
        <v>233</v>
      </c>
      <c r="D133" s="16" t="s">
        <v>215</v>
      </c>
      <c r="E133" s="172"/>
      <c r="F133" s="74"/>
      <c r="G133" s="74"/>
      <c r="H133" s="74"/>
      <c r="I133" s="177"/>
      <c r="J133" s="74"/>
      <c r="K133" s="177"/>
      <c r="L133" s="177"/>
      <c r="M133" s="136">
        <f t="shared" si="2"/>
        <v>0</v>
      </c>
      <c r="N133" s="177"/>
      <c r="O133" s="143" t="str">
        <f t="shared" si="3"/>
        <v xml:space="preserve"> </v>
      </c>
      <c r="P133" s="177"/>
    </row>
    <row r="134" spans="1:16" ht="15" hidden="1" customHeight="1" x14ac:dyDescent="0.2">
      <c r="A134" s="404">
        <v>127</v>
      </c>
      <c r="B134" s="426"/>
      <c r="C134" s="3" t="s">
        <v>235</v>
      </c>
      <c r="D134" s="16" t="s">
        <v>215</v>
      </c>
      <c r="E134" s="172"/>
      <c r="F134" s="74"/>
      <c r="G134" s="74"/>
      <c r="H134" s="74"/>
      <c r="I134" s="177"/>
      <c r="J134" s="74"/>
      <c r="K134" s="177"/>
      <c r="L134" s="177"/>
      <c r="M134" s="136">
        <f t="shared" si="2"/>
        <v>0</v>
      </c>
      <c r="N134" s="177"/>
      <c r="O134" s="143" t="str">
        <f t="shared" si="3"/>
        <v xml:space="preserve"> </v>
      </c>
      <c r="P134" s="177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72"/>
      <c r="F135" s="74"/>
      <c r="G135" s="74"/>
      <c r="H135" s="74"/>
      <c r="I135" s="177"/>
      <c r="J135" s="74"/>
      <c r="K135" s="177"/>
      <c r="L135" s="177"/>
      <c r="M135" s="136">
        <f t="shared" si="2"/>
        <v>0</v>
      </c>
      <c r="N135" s="177"/>
      <c r="O135" s="143" t="str">
        <f t="shared" si="3"/>
        <v xml:space="preserve"> </v>
      </c>
      <c r="P135" s="177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72"/>
      <c r="F136" s="74"/>
      <c r="G136" s="74"/>
      <c r="H136" s="74"/>
      <c r="I136" s="177"/>
      <c r="J136" s="74"/>
      <c r="K136" s="177"/>
      <c r="L136" s="177"/>
      <c r="M136" s="136">
        <f t="shared" ref="M136:M199" si="4">SUM(K136:L136)</f>
        <v>0</v>
      </c>
      <c r="N136" s="177"/>
      <c r="O136" s="143" t="str">
        <f t="shared" ref="O136:O199" si="5">IF(M136=0," ",N136/M136)</f>
        <v xml:space="preserve"> </v>
      </c>
      <c r="P136" s="177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72"/>
      <c r="F137" s="74"/>
      <c r="G137" s="74"/>
      <c r="H137" s="74"/>
      <c r="I137" s="177"/>
      <c r="J137" s="74"/>
      <c r="K137" s="177"/>
      <c r="L137" s="177"/>
      <c r="M137" s="136">
        <f t="shared" si="4"/>
        <v>0</v>
      </c>
      <c r="N137" s="177"/>
      <c r="O137" s="143" t="str">
        <f t="shared" si="5"/>
        <v xml:space="preserve"> </v>
      </c>
      <c r="P137" s="177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72"/>
      <c r="F138" s="74"/>
      <c r="G138" s="74"/>
      <c r="H138" s="74"/>
      <c r="I138" s="177"/>
      <c r="J138" s="74"/>
      <c r="K138" s="177"/>
      <c r="L138" s="177"/>
      <c r="M138" s="136">
        <f t="shared" si="4"/>
        <v>0</v>
      </c>
      <c r="N138" s="177"/>
      <c r="O138" s="143" t="str">
        <f t="shared" si="5"/>
        <v xml:space="preserve"> </v>
      </c>
      <c r="P138" s="177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72"/>
      <c r="F139" s="74"/>
      <c r="G139" s="74"/>
      <c r="H139" s="74"/>
      <c r="I139" s="177"/>
      <c r="J139" s="74"/>
      <c r="K139" s="177"/>
      <c r="L139" s="177"/>
      <c r="M139" s="136">
        <f t="shared" si="4"/>
        <v>0</v>
      </c>
      <c r="N139" s="177"/>
      <c r="O139" s="143" t="str">
        <f t="shared" si="5"/>
        <v xml:space="preserve"> </v>
      </c>
      <c r="P139" s="177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72"/>
      <c r="F140" s="74"/>
      <c r="G140" s="74"/>
      <c r="H140" s="74"/>
      <c r="I140" s="177"/>
      <c r="J140" s="74"/>
      <c r="K140" s="177"/>
      <c r="L140" s="177"/>
      <c r="M140" s="136">
        <f t="shared" si="4"/>
        <v>0</v>
      </c>
      <c r="N140" s="177"/>
      <c r="O140" s="143" t="str">
        <f t="shared" si="5"/>
        <v xml:space="preserve"> </v>
      </c>
      <c r="P140" s="177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72"/>
      <c r="F141" s="74"/>
      <c r="G141" s="74"/>
      <c r="H141" s="74"/>
      <c r="I141" s="177"/>
      <c r="J141" s="74"/>
      <c r="K141" s="177"/>
      <c r="L141" s="177"/>
      <c r="M141" s="136">
        <f t="shared" si="4"/>
        <v>0</v>
      </c>
      <c r="N141" s="177"/>
      <c r="O141" s="143" t="str">
        <f t="shared" si="5"/>
        <v xml:space="preserve"> </v>
      </c>
      <c r="P141" s="177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72"/>
      <c r="F142" s="74"/>
      <c r="G142" s="74"/>
      <c r="H142" s="74"/>
      <c r="I142" s="177"/>
      <c r="J142" s="74"/>
      <c r="K142" s="177"/>
      <c r="L142" s="177"/>
      <c r="M142" s="136">
        <f t="shared" si="4"/>
        <v>0</v>
      </c>
      <c r="N142" s="177"/>
      <c r="O142" s="143" t="str">
        <f t="shared" si="5"/>
        <v xml:space="preserve"> </v>
      </c>
      <c r="P142" s="177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72"/>
      <c r="F143" s="74"/>
      <c r="G143" s="74"/>
      <c r="H143" s="74"/>
      <c r="I143" s="177"/>
      <c r="J143" s="74"/>
      <c r="K143" s="177"/>
      <c r="L143" s="177"/>
      <c r="M143" s="136">
        <f t="shared" si="4"/>
        <v>0</v>
      </c>
      <c r="N143" s="177"/>
      <c r="O143" s="143" t="str">
        <f t="shared" si="5"/>
        <v xml:space="preserve"> </v>
      </c>
      <c r="P143" s="177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70"/>
      <c r="F144" s="74"/>
      <c r="G144" s="74"/>
      <c r="H144" s="74"/>
      <c r="I144" s="177"/>
      <c r="J144" s="74"/>
      <c r="K144" s="177"/>
      <c r="L144" s="177"/>
      <c r="M144" s="136">
        <f t="shared" si="4"/>
        <v>0</v>
      </c>
      <c r="N144" s="177"/>
      <c r="O144" s="143" t="str">
        <f t="shared" si="5"/>
        <v xml:space="preserve"> </v>
      </c>
      <c r="P144" s="177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72"/>
      <c r="F145" s="74"/>
      <c r="G145" s="74"/>
      <c r="H145" s="74"/>
      <c r="I145" s="177"/>
      <c r="J145" s="74"/>
      <c r="K145" s="177"/>
      <c r="L145" s="177"/>
      <c r="M145" s="136">
        <f t="shared" si="4"/>
        <v>0</v>
      </c>
      <c r="N145" s="177"/>
      <c r="O145" s="143" t="str">
        <f t="shared" si="5"/>
        <v xml:space="preserve"> </v>
      </c>
      <c r="P145" s="177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72"/>
      <c r="F146" s="74"/>
      <c r="G146" s="74"/>
      <c r="H146" s="74"/>
      <c r="I146" s="177"/>
      <c r="J146" s="74"/>
      <c r="K146" s="177"/>
      <c r="L146" s="177"/>
      <c r="M146" s="136">
        <f t="shared" si="4"/>
        <v>0</v>
      </c>
      <c r="N146" s="177"/>
      <c r="O146" s="143" t="str">
        <f t="shared" si="5"/>
        <v xml:space="preserve"> </v>
      </c>
      <c r="P146" s="177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72"/>
      <c r="F147" s="74"/>
      <c r="G147" s="74"/>
      <c r="H147" s="74"/>
      <c r="I147" s="177"/>
      <c r="J147" s="74"/>
      <c r="K147" s="177"/>
      <c r="L147" s="177"/>
      <c r="M147" s="136">
        <f t="shared" si="4"/>
        <v>0</v>
      </c>
      <c r="N147" s="177"/>
      <c r="O147" s="143" t="str">
        <f t="shared" si="5"/>
        <v xml:space="preserve"> </v>
      </c>
      <c r="P147" s="177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70"/>
      <c r="F148" s="74"/>
      <c r="G148" s="74"/>
      <c r="H148" s="74"/>
      <c r="I148" s="177"/>
      <c r="J148" s="74"/>
      <c r="K148" s="177"/>
      <c r="L148" s="177"/>
      <c r="M148" s="136">
        <f t="shared" si="4"/>
        <v>0</v>
      </c>
      <c r="N148" s="177"/>
      <c r="O148" s="143" t="str">
        <f t="shared" si="5"/>
        <v xml:space="preserve"> </v>
      </c>
      <c r="P148" s="177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70"/>
      <c r="F149" s="74"/>
      <c r="G149" s="74"/>
      <c r="H149" s="74"/>
      <c r="I149" s="177"/>
      <c r="J149" s="74"/>
      <c r="K149" s="177"/>
      <c r="L149" s="177"/>
      <c r="M149" s="136">
        <f t="shared" si="4"/>
        <v>0</v>
      </c>
      <c r="N149" s="177"/>
      <c r="O149" s="143" t="str">
        <f t="shared" si="5"/>
        <v xml:space="preserve"> </v>
      </c>
      <c r="P149" s="177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72"/>
      <c r="F150" s="74"/>
      <c r="G150" s="74"/>
      <c r="H150" s="74"/>
      <c r="I150" s="177"/>
      <c r="J150" s="74"/>
      <c r="K150" s="177"/>
      <c r="L150" s="177"/>
      <c r="M150" s="136">
        <f t="shared" si="4"/>
        <v>0</v>
      </c>
      <c r="N150" s="177"/>
      <c r="O150" s="143" t="str">
        <f t="shared" si="5"/>
        <v xml:space="preserve"> </v>
      </c>
      <c r="P150" s="177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72"/>
      <c r="F151" s="74"/>
      <c r="G151" s="74"/>
      <c r="H151" s="74"/>
      <c r="I151" s="177"/>
      <c r="J151" s="74"/>
      <c r="K151" s="177"/>
      <c r="L151" s="177"/>
      <c r="M151" s="136">
        <f t="shared" si="4"/>
        <v>0</v>
      </c>
      <c r="N151" s="177"/>
      <c r="O151" s="143" t="str">
        <f t="shared" si="5"/>
        <v xml:space="preserve"> </v>
      </c>
      <c r="P151" s="177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72"/>
      <c r="F152" s="74"/>
      <c r="G152" s="74"/>
      <c r="H152" s="74"/>
      <c r="I152" s="177"/>
      <c r="J152" s="74"/>
      <c r="K152" s="177"/>
      <c r="L152" s="177"/>
      <c r="M152" s="136">
        <f t="shared" si="4"/>
        <v>0</v>
      </c>
      <c r="N152" s="177"/>
      <c r="O152" s="143" t="str">
        <f t="shared" si="5"/>
        <v xml:space="preserve"> </v>
      </c>
      <c r="P152" s="177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72"/>
      <c r="F153" s="74"/>
      <c r="G153" s="74"/>
      <c r="H153" s="74"/>
      <c r="I153" s="177"/>
      <c r="J153" s="74"/>
      <c r="K153" s="177"/>
      <c r="L153" s="177"/>
      <c r="M153" s="136">
        <f t="shared" si="4"/>
        <v>0</v>
      </c>
      <c r="N153" s="177"/>
      <c r="O153" s="143" t="str">
        <f t="shared" si="5"/>
        <v xml:space="preserve"> </v>
      </c>
      <c r="P153" s="177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70"/>
      <c r="F154" s="74"/>
      <c r="G154" s="74"/>
      <c r="H154" s="74"/>
      <c r="I154" s="177"/>
      <c r="J154" s="74"/>
      <c r="K154" s="177"/>
      <c r="L154" s="177"/>
      <c r="M154" s="136">
        <f t="shared" si="4"/>
        <v>0</v>
      </c>
      <c r="N154" s="177"/>
      <c r="O154" s="143" t="str">
        <f t="shared" si="5"/>
        <v xml:space="preserve"> </v>
      </c>
      <c r="P154" s="177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72"/>
      <c r="F155" s="74"/>
      <c r="G155" s="74"/>
      <c r="H155" s="74"/>
      <c r="I155" s="177"/>
      <c r="J155" s="74"/>
      <c r="K155" s="177"/>
      <c r="L155" s="177"/>
      <c r="M155" s="136">
        <f t="shared" si="4"/>
        <v>0</v>
      </c>
      <c r="N155" s="177"/>
      <c r="O155" s="143" t="str">
        <f t="shared" si="5"/>
        <v xml:space="preserve"> </v>
      </c>
      <c r="P155" s="177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72"/>
      <c r="F156" s="74"/>
      <c r="G156" s="74"/>
      <c r="H156" s="74"/>
      <c r="I156" s="177"/>
      <c r="J156" s="74"/>
      <c r="K156" s="177"/>
      <c r="L156" s="177"/>
      <c r="M156" s="136">
        <f t="shared" si="4"/>
        <v>0</v>
      </c>
      <c r="N156" s="177"/>
      <c r="O156" s="143" t="str">
        <f t="shared" si="5"/>
        <v xml:space="preserve"> </v>
      </c>
      <c r="P156" s="177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72"/>
      <c r="F157" s="74"/>
      <c r="G157" s="74"/>
      <c r="H157" s="74"/>
      <c r="I157" s="177"/>
      <c r="J157" s="74"/>
      <c r="K157" s="177"/>
      <c r="L157" s="177"/>
      <c r="M157" s="136">
        <f t="shared" si="4"/>
        <v>0</v>
      </c>
      <c r="N157" s="177"/>
      <c r="O157" s="143" t="str">
        <f t="shared" si="5"/>
        <v xml:space="preserve"> </v>
      </c>
      <c r="P157" s="177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72"/>
      <c r="F158" s="74"/>
      <c r="G158" s="74"/>
      <c r="H158" s="74"/>
      <c r="I158" s="177"/>
      <c r="J158" s="74"/>
      <c r="K158" s="177"/>
      <c r="L158" s="177"/>
      <c r="M158" s="136">
        <f t="shared" si="4"/>
        <v>0</v>
      </c>
      <c r="N158" s="177"/>
      <c r="O158" s="143" t="str">
        <f t="shared" si="5"/>
        <v xml:space="preserve"> </v>
      </c>
      <c r="P158" s="177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72"/>
      <c r="F159" s="74"/>
      <c r="G159" s="74"/>
      <c r="H159" s="74"/>
      <c r="I159" s="177"/>
      <c r="J159" s="74"/>
      <c r="K159" s="177"/>
      <c r="L159" s="177"/>
      <c r="M159" s="136">
        <f t="shared" si="4"/>
        <v>0</v>
      </c>
      <c r="N159" s="177"/>
      <c r="O159" s="143" t="str">
        <f t="shared" si="5"/>
        <v xml:space="preserve"> </v>
      </c>
      <c r="P159" s="177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72"/>
      <c r="F160" s="74"/>
      <c r="G160" s="74"/>
      <c r="H160" s="74"/>
      <c r="I160" s="177"/>
      <c r="J160" s="74"/>
      <c r="K160" s="177"/>
      <c r="L160" s="177"/>
      <c r="M160" s="136">
        <f t="shared" si="4"/>
        <v>0</v>
      </c>
      <c r="N160" s="177"/>
      <c r="O160" s="143" t="str">
        <f t="shared" si="5"/>
        <v xml:space="preserve"> </v>
      </c>
      <c r="P160" s="177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72"/>
      <c r="F161" s="74"/>
      <c r="G161" s="74"/>
      <c r="H161" s="74"/>
      <c r="I161" s="177"/>
      <c r="J161" s="74"/>
      <c r="K161" s="177"/>
      <c r="L161" s="177"/>
      <c r="M161" s="136">
        <f t="shared" si="4"/>
        <v>0</v>
      </c>
      <c r="N161" s="177"/>
      <c r="O161" s="143" t="str">
        <f t="shared" si="5"/>
        <v xml:space="preserve"> </v>
      </c>
      <c r="P161" s="177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72"/>
      <c r="F162" s="74"/>
      <c r="G162" s="74"/>
      <c r="H162" s="74"/>
      <c r="I162" s="177"/>
      <c r="J162" s="74"/>
      <c r="K162" s="177"/>
      <c r="L162" s="177"/>
      <c r="M162" s="136">
        <f t="shared" si="4"/>
        <v>0</v>
      </c>
      <c r="N162" s="177"/>
      <c r="O162" s="143" t="str">
        <f t="shared" si="5"/>
        <v xml:space="preserve"> </v>
      </c>
      <c r="P162" s="177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72"/>
      <c r="F163" s="74"/>
      <c r="G163" s="74"/>
      <c r="H163" s="74"/>
      <c r="I163" s="177"/>
      <c r="J163" s="74"/>
      <c r="K163" s="177"/>
      <c r="L163" s="177"/>
      <c r="M163" s="136">
        <f t="shared" si="4"/>
        <v>0</v>
      </c>
      <c r="N163" s="177"/>
      <c r="O163" s="143" t="str">
        <f t="shared" si="5"/>
        <v xml:space="preserve"> </v>
      </c>
      <c r="P163" s="177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72"/>
      <c r="F164" s="74"/>
      <c r="G164" s="74"/>
      <c r="H164" s="74"/>
      <c r="I164" s="177"/>
      <c r="J164" s="74"/>
      <c r="K164" s="177"/>
      <c r="L164" s="177"/>
      <c r="M164" s="136">
        <f t="shared" si="4"/>
        <v>0</v>
      </c>
      <c r="N164" s="177"/>
      <c r="O164" s="143" t="str">
        <f t="shared" si="5"/>
        <v xml:space="preserve"> </v>
      </c>
      <c r="P164" s="177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72"/>
      <c r="F165" s="74"/>
      <c r="G165" s="74"/>
      <c r="H165" s="74"/>
      <c r="I165" s="177"/>
      <c r="J165" s="74"/>
      <c r="K165" s="177"/>
      <c r="L165" s="177"/>
      <c r="M165" s="136">
        <f t="shared" si="4"/>
        <v>0</v>
      </c>
      <c r="N165" s="177"/>
      <c r="O165" s="143" t="str">
        <f t="shared" si="5"/>
        <v xml:space="preserve"> </v>
      </c>
      <c r="P165" s="177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72"/>
      <c r="F166" s="74"/>
      <c r="G166" s="74"/>
      <c r="H166" s="74"/>
      <c r="I166" s="177"/>
      <c r="J166" s="74"/>
      <c r="K166" s="177"/>
      <c r="L166" s="177"/>
      <c r="M166" s="136">
        <f t="shared" si="4"/>
        <v>0</v>
      </c>
      <c r="N166" s="177"/>
      <c r="O166" s="143" t="str">
        <f t="shared" si="5"/>
        <v xml:space="preserve"> </v>
      </c>
      <c r="P166" s="177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72"/>
      <c r="F167" s="74"/>
      <c r="G167" s="74"/>
      <c r="H167" s="74"/>
      <c r="I167" s="177"/>
      <c r="J167" s="74"/>
      <c r="K167" s="177"/>
      <c r="L167" s="177"/>
      <c r="M167" s="136">
        <f t="shared" si="4"/>
        <v>0</v>
      </c>
      <c r="N167" s="177"/>
      <c r="O167" s="143" t="str">
        <f t="shared" si="5"/>
        <v xml:space="preserve"> </v>
      </c>
      <c r="P167" s="177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72"/>
      <c r="F168" s="74"/>
      <c r="G168" s="74"/>
      <c r="H168" s="74"/>
      <c r="I168" s="177"/>
      <c r="J168" s="74"/>
      <c r="K168" s="177"/>
      <c r="L168" s="177"/>
      <c r="M168" s="136">
        <f t="shared" si="4"/>
        <v>0</v>
      </c>
      <c r="N168" s="177"/>
      <c r="O168" s="143" t="str">
        <f t="shared" si="5"/>
        <v xml:space="preserve"> </v>
      </c>
      <c r="P168" s="177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72"/>
      <c r="F169" s="74"/>
      <c r="G169" s="74"/>
      <c r="H169" s="74"/>
      <c r="I169" s="177"/>
      <c r="J169" s="74"/>
      <c r="K169" s="177"/>
      <c r="L169" s="177"/>
      <c r="M169" s="136">
        <f t="shared" si="4"/>
        <v>0</v>
      </c>
      <c r="N169" s="177"/>
      <c r="O169" s="143" t="str">
        <f t="shared" si="5"/>
        <v xml:space="preserve"> </v>
      </c>
      <c r="P169" s="177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71"/>
      <c r="F170" s="74"/>
      <c r="G170" s="74"/>
      <c r="H170" s="74"/>
      <c r="I170" s="177"/>
      <c r="J170" s="74"/>
      <c r="K170" s="177"/>
      <c r="L170" s="177"/>
      <c r="M170" s="136">
        <f t="shared" si="4"/>
        <v>0</v>
      </c>
      <c r="N170" s="177"/>
      <c r="O170" s="143" t="str">
        <f t="shared" si="5"/>
        <v xml:space="preserve"> </v>
      </c>
      <c r="P170" s="177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70"/>
      <c r="F171" s="74"/>
      <c r="G171" s="74"/>
      <c r="H171" s="74"/>
      <c r="I171" s="177"/>
      <c r="J171" s="74"/>
      <c r="K171" s="177"/>
      <c r="L171" s="177"/>
      <c r="M171" s="136">
        <f t="shared" si="4"/>
        <v>0</v>
      </c>
      <c r="N171" s="177"/>
      <c r="O171" s="143" t="str">
        <f t="shared" si="5"/>
        <v xml:space="preserve"> </v>
      </c>
      <c r="P171" s="177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72"/>
      <c r="F172" s="74"/>
      <c r="G172" s="74"/>
      <c r="H172" s="74"/>
      <c r="I172" s="177"/>
      <c r="J172" s="74"/>
      <c r="K172" s="177"/>
      <c r="L172" s="177"/>
      <c r="M172" s="136">
        <f t="shared" si="4"/>
        <v>0</v>
      </c>
      <c r="N172" s="177"/>
      <c r="O172" s="143" t="str">
        <f t="shared" si="5"/>
        <v xml:space="preserve"> </v>
      </c>
      <c r="P172" s="177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72"/>
      <c r="F173" s="74"/>
      <c r="G173" s="74"/>
      <c r="H173" s="74"/>
      <c r="I173" s="177"/>
      <c r="J173" s="74"/>
      <c r="K173" s="177"/>
      <c r="L173" s="177"/>
      <c r="M173" s="136">
        <f t="shared" si="4"/>
        <v>0</v>
      </c>
      <c r="N173" s="177"/>
      <c r="O173" s="143" t="str">
        <f t="shared" si="5"/>
        <v xml:space="preserve"> </v>
      </c>
      <c r="P173" s="177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72"/>
      <c r="F174" s="74"/>
      <c r="G174" s="74"/>
      <c r="H174" s="74"/>
      <c r="I174" s="177"/>
      <c r="J174" s="74"/>
      <c r="K174" s="177"/>
      <c r="L174" s="177"/>
      <c r="M174" s="136">
        <f t="shared" si="4"/>
        <v>0</v>
      </c>
      <c r="N174" s="177"/>
      <c r="O174" s="143" t="str">
        <f t="shared" si="5"/>
        <v xml:space="preserve"> </v>
      </c>
      <c r="P174" s="177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72"/>
      <c r="F175" s="74"/>
      <c r="G175" s="74"/>
      <c r="H175" s="74"/>
      <c r="I175" s="177"/>
      <c r="J175" s="74"/>
      <c r="K175" s="177"/>
      <c r="L175" s="177"/>
      <c r="M175" s="136">
        <f t="shared" si="4"/>
        <v>0</v>
      </c>
      <c r="N175" s="177"/>
      <c r="O175" s="143" t="str">
        <f t="shared" si="5"/>
        <v xml:space="preserve"> </v>
      </c>
      <c r="P175" s="177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72"/>
      <c r="F176" s="74"/>
      <c r="G176" s="74"/>
      <c r="H176" s="74"/>
      <c r="I176" s="177"/>
      <c r="J176" s="74"/>
      <c r="K176" s="177"/>
      <c r="L176" s="177"/>
      <c r="M176" s="136">
        <f t="shared" si="4"/>
        <v>0</v>
      </c>
      <c r="N176" s="177"/>
      <c r="O176" s="143" t="str">
        <f t="shared" si="5"/>
        <v xml:space="preserve"> </v>
      </c>
      <c r="P176" s="177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72"/>
      <c r="F177" s="74"/>
      <c r="G177" s="74"/>
      <c r="H177" s="74"/>
      <c r="I177" s="177"/>
      <c r="J177" s="74"/>
      <c r="K177" s="177"/>
      <c r="L177" s="177"/>
      <c r="M177" s="136">
        <f t="shared" si="4"/>
        <v>0</v>
      </c>
      <c r="N177" s="177"/>
      <c r="O177" s="143" t="str">
        <f t="shared" si="5"/>
        <v xml:space="preserve"> </v>
      </c>
      <c r="P177" s="177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72"/>
      <c r="F178" s="74"/>
      <c r="G178" s="74"/>
      <c r="H178" s="74"/>
      <c r="I178" s="177"/>
      <c r="J178" s="74"/>
      <c r="K178" s="177"/>
      <c r="L178" s="177"/>
      <c r="M178" s="136">
        <f t="shared" si="4"/>
        <v>0</v>
      </c>
      <c r="N178" s="177"/>
      <c r="O178" s="143" t="str">
        <f t="shared" si="5"/>
        <v xml:space="preserve"> </v>
      </c>
      <c r="P178" s="177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72"/>
      <c r="F179" s="74"/>
      <c r="G179" s="74"/>
      <c r="H179" s="74"/>
      <c r="I179" s="177"/>
      <c r="J179" s="74"/>
      <c r="K179" s="177"/>
      <c r="L179" s="177"/>
      <c r="M179" s="136">
        <f t="shared" si="4"/>
        <v>0</v>
      </c>
      <c r="N179" s="177"/>
      <c r="O179" s="143" t="str">
        <f t="shared" si="5"/>
        <v xml:space="preserve"> </v>
      </c>
      <c r="P179" s="177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72"/>
      <c r="F180" s="74"/>
      <c r="G180" s="74"/>
      <c r="H180" s="74"/>
      <c r="I180" s="177"/>
      <c r="J180" s="74"/>
      <c r="K180" s="177"/>
      <c r="L180" s="177"/>
      <c r="M180" s="136">
        <f t="shared" si="4"/>
        <v>0</v>
      </c>
      <c r="N180" s="177"/>
      <c r="O180" s="143" t="str">
        <f t="shared" si="5"/>
        <v xml:space="preserve"> </v>
      </c>
      <c r="P180" s="177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72"/>
      <c r="F181" s="74"/>
      <c r="G181" s="74"/>
      <c r="H181" s="74"/>
      <c r="I181" s="177"/>
      <c r="J181" s="74"/>
      <c r="K181" s="177"/>
      <c r="L181" s="177"/>
      <c r="M181" s="136">
        <f t="shared" si="4"/>
        <v>0</v>
      </c>
      <c r="N181" s="177"/>
      <c r="O181" s="143" t="str">
        <f t="shared" si="5"/>
        <v xml:space="preserve"> </v>
      </c>
      <c r="P181" s="177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72"/>
      <c r="F182" s="74"/>
      <c r="G182" s="74"/>
      <c r="H182" s="74"/>
      <c r="I182" s="177"/>
      <c r="J182" s="74"/>
      <c r="K182" s="177"/>
      <c r="L182" s="177"/>
      <c r="M182" s="136">
        <f t="shared" si="4"/>
        <v>0</v>
      </c>
      <c r="N182" s="177"/>
      <c r="O182" s="143" t="str">
        <f t="shared" si="5"/>
        <v xml:space="preserve"> </v>
      </c>
      <c r="P182" s="177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72"/>
      <c r="F183" s="74"/>
      <c r="G183" s="74"/>
      <c r="H183" s="74"/>
      <c r="I183" s="177"/>
      <c r="J183" s="74"/>
      <c r="K183" s="177"/>
      <c r="L183" s="177"/>
      <c r="M183" s="136">
        <f t="shared" si="4"/>
        <v>0</v>
      </c>
      <c r="N183" s="177"/>
      <c r="O183" s="143" t="str">
        <f t="shared" si="5"/>
        <v xml:space="preserve"> </v>
      </c>
      <c r="P183" s="177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71"/>
      <c r="F184" s="74"/>
      <c r="G184" s="74"/>
      <c r="H184" s="74"/>
      <c r="I184" s="177"/>
      <c r="J184" s="74"/>
      <c r="K184" s="177"/>
      <c r="L184" s="177"/>
      <c r="M184" s="136">
        <f t="shared" si="4"/>
        <v>0</v>
      </c>
      <c r="N184" s="177"/>
      <c r="O184" s="143" t="str">
        <f t="shared" si="5"/>
        <v xml:space="preserve"> </v>
      </c>
      <c r="P184" s="177"/>
    </row>
    <row r="185" spans="1:16" ht="15" customHeight="1" x14ac:dyDescent="0.2">
      <c r="A185" s="400" t="s">
        <v>342</v>
      </c>
      <c r="B185" s="401"/>
      <c r="C185" s="5" t="s">
        <v>343</v>
      </c>
      <c r="D185" s="14" t="s">
        <v>344</v>
      </c>
      <c r="E185" s="170"/>
      <c r="F185" s="74"/>
      <c r="G185" s="74"/>
      <c r="H185" s="74"/>
      <c r="I185" s="177"/>
      <c r="J185" s="74"/>
      <c r="K185" s="136"/>
      <c r="L185" s="177"/>
      <c r="M185" s="136">
        <f t="shared" si="4"/>
        <v>0</v>
      </c>
      <c r="N185" s="177"/>
      <c r="O185" s="143" t="str">
        <f t="shared" si="5"/>
        <v xml:space="preserve"> </v>
      </c>
      <c r="P185" s="136"/>
    </row>
    <row r="186" spans="1:16" ht="15" customHeight="1" x14ac:dyDescent="0.2">
      <c r="A186" s="400" t="s">
        <v>345</v>
      </c>
      <c r="B186" s="401"/>
      <c r="C186" s="5" t="s">
        <v>515</v>
      </c>
      <c r="D186" s="14" t="s">
        <v>346</v>
      </c>
      <c r="E186" s="170"/>
      <c r="F186" s="74"/>
      <c r="G186" s="74"/>
      <c r="H186" s="74"/>
      <c r="I186" s="177"/>
      <c r="J186" s="74"/>
      <c r="K186" s="136"/>
      <c r="L186" s="177"/>
      <c r="M186" s="136">
        <f t="shared" si="4"/>
        <v>0</v>
      </c>
      <c r="N186" s="177"/>
      <c r="O186" s="143" t="str">
        <f t="shared" si="5"/>
        <v xml:space="preserve"> </v>
      </c>
      <c r="P186" s="136"/>
    </row>
    <row r="187" spans="1:16" ht="15" customHeight="1" x14ac:dyDescent="0.2">
      <c r="A187" s="400" t="s">
        <v>347</v>
      </c>
      <c r="B187" s="401"/>
      <c r="C187" s="6" t="s">
        <v>348</v>
      </c>
      <c r="D187" s="16" t="s">
        <v>346</v>
      </c>
      <c r="E187" s="172"/>
      <c r="F187" s="74"/>
      <c r="G187" s="74"/>
      <c r="H187" s="74"/>
      <c r="I187" s="177"/>
      <c r="J187" s="74"/>
      <c r="K187" s="136"/>
      <c r="L187" s="177"/>
      <c r="M187" s="136">
        <f t="shared" si="4"/>
        <v>0</v>
      </c>
      <c r="N187" s="177"/>
      <c r="O187" s="143" t="str">
        <f t="shared" si="5"/>
        <v xml:space="preserve"> </v>
      </c>
      <c r="P187" s="136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72"/>
      <c r="F188" s="74"/>
      <c r="G188" s="74"/>
      <c r="H188" s="74"/>
      <c r="I188" s="177"/>
      <c r="J188" s="74"/>
      <c r="K188" s="136"/>
      <c r="L188" s="177"/>
      <c r="M188" s="136">
        <f t="shared" si="4"/>
        <v>0</v>
      </c>
      <c r="N188" s="177"/>
      <c r="O188" s="143" t="str">
        <f t="shared" si="5"/>
        <v xml:space="preserve"> </v>
      </c>
      <c r="P188" s="136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70"/>
      <c r="F189" s="74"/>
      <c r="G189" s="74"/>
      <c r="H189" s="74"/>
      <c r="I189" s="177"/>
      <c r="J189" s="74"/>
      <c r="K189" s="136"/>
      <c r="L189" s="177"/>
      <c r="M189" s="136">
        <f t="shared" si="4"/>
        <v>0</v>
      </c>
      <c r="N189" s="177"/>
      <c r="O189" s="143" t="str">
        <f t="shared" si="5"/>
        <v xml:space="preserve"> </v>
      </c>
      <c r="P189" s="136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70"/>
      <c r="F190" s="74"/>
      <c r="G190" s="74"/>
      <c r="H190" s="74"/>
      <c r="I190" s="177"/>
      <c r="J190" s="74"/>
      <c r="K190" s="136"/>
      <c r="L190" s="177"/>
      <c r="M190" s="136">
        <f t="shared" si="4"/>
        <v>0</v>
      </c>
      <c r="N190" s="177"/>
      <c r="O190" s="143" t="str">
        <f t="shared" si="5"/>
        <v xml:space="preserve"> </v>
      </c>
      <c r="P190" s="136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70"/>
      <c r="F191" s="74"/>
      <c r="G191" s="74"/>
      <c r="H191" s="74"/>
      <c r="I191" s="177"/>
      <c r="J191" s="74"/>
      <c r="K191" s="136"/>
      <c r="L191" s="177"/>
      <c r="M191" s="136">
        <f t="shared" si="4"/>
        <v>0</v>
      </c>
      <c r="N191" s="177"/>
      <c r="O191" s="143" t="str">
        <f t="shared" si="5"/>
        <v xml:space="preserve"> </v>
      </c>
      <c r="P191" s="136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72"/>
      <c r="F192" s="74"/>
      <c r="G192" s="74"/>
      <c r="H192" s="74"/>
      <c r="I192" s="177"/>
      <c r="J192" s="74"/>
      <c r="K192" s="136"/>
      <c r="L192" s="177"/>
      <c r="M192" s="136">
        <f t="shared" si="4"/>
        <v>0</v>
      </c>
      <c r="N192" s="177"/>
      <c r="O192" s="143" t="str">
        <f t="shared" si="5"/>
        <v xml:space="preserve"> </v>
      </c>
      <c r="P192" s="136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72"/>
      <c r="F193" s="74"/>
      <c r="G193" s="74"/>
      <c r="H193" s="74"/>
      <c r="I193" s="177"/>
      <c r="J193" s="74"/>
      <c r="K193" s="136"/>
      <c r="L193" s="177"/>
      <c r="M193" s="136">
        <f t="shared" si="4"/>
        <v>0</v>
      </c>
      <c r="N193" s="177"/>
      <c r="O193" s="143" t="str">
        <f t="shared" si="5"/>
        <v xml:space="preserve"> </v>
      </c>
      <c r="P193" s="136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72"/>
      <c r="F194" s="74"/>
      <c r="G194" s="74"/>
      <c r="H194" s="74"/>
      <c r="I194" s="177"/>
      <c r="J194" s="74"/>
      <c r="K194" s="136"/>
      <c r="L194" s="177"/>
      <c r="M194" s="136">
        <f t="shared" si="4"/>
        <v>0</v>
      </c>
      <c r="N194" s="177"/>
      <c r="O194" s="143" t="str">
        <f t="shared" si="5"/>
        <v xml:space="preserve"> </v>
      </c>
      <c r="P194" s="136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72"/>
      <c r="F195" s="74"/>
      <c r="G195" s="74"/>
      <c r="H195" s="74"/>
      <c r="I195" s="177"/>
      <c r="J195" s="74"/>
      <c r="K195" s="136"/>
      <c r="L195" s="177"/>
      <c r="M195" s="136">
        <f t="shared" si="4"/>
        <v>0</v>
      </c>
      <c r="N195" s="177"/>
      <c r="O195" s="143" t="str">
        <f t="shared" si="5"/>
        <v xml:space="preserve"> </v>
      </c>
      <c r="P195" s="136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72"/>
      <c r="F196" s="74"/>
      <c r="G196" s="74"/>
      <c r="H196" s="74"/>
      <c r="I196" s="177"/>
      <c r="J196" s="74"/>
      <c r="K196" s="136"/>
      <c r="L196" s="177"/>
      <c r="M196" s="136">
        <f t="shared" si="4"/>
        <v>0</v>
      </c>
      <c r="N196" s="177"/>
      <c r="O196" s="143" t="str">
        <f t="shared" si="5"/>
        <v xml:space="preserve"> </v>
      </c>
      <c r="P196" s="136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72"/>
      <c r="F197" s="74"/>
      <c r="G197" s="74"/>
      <c r="H197" s="74"/>
      <c r="I197" s="177"/>
      <c r="J197" s="74"/>
      <c r="K197" s="136"/>
      <c r="L197" s="177"/>
      <c r="M197" s="136">
        <f t="shared" si="4"/>
        <v>0</v>
      </c>
      <c r="N197" s="177"/>
      <c r="O197" s="143" t="str">
        <f t="shared" si="5"/>
        <v xml:space="preserve"> </v>
      </c>
      <c r="P197" s="136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70"/>
      <c r="F198" s="74"/>
      <c r="G198" s="74"/>
      <c r="H198" s="74"/>
      <c r="I198" s="177"/>
      <c r="J198" s="74"/>
      <c r="K198" s="136"/>
      <c r="L198" s="177"/>
      <c r="M198" s="136">
        <f t="shared" si="4"/>
        <v>0</v>
      </c>
      <c r="N198" s="177"/>
      <c r="O198" s="143" t="str">
        <f t="shared" si="5"/>
        <v xml:space="preserve"> </v>
      </c>
      <c r="P198" s="136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70"/>
      <c r="F199" s="74"/>
      <c r="G199" s="74"/>
      <c r="H199" s="74"/>
      <c r="I199" s="177"/>
      <c r="J199" s="74"/>
      <c r="K199" s="136"/>
      <c r="L199" s="177"/>
      <c r="M199" s="136">
        <f t="shared" si="4"/>
        <v>0</v>
      </c>
      <c r="N199" s="177"/>
      <c r="O199" s="143" t="str">
        <f t="shared" si="5"/>
        <v xml:space="preserve"> </v>
      </c>
      <c r="P199" s="136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70"/>
      <c r="F200" s="74"/>
      <c r="G200" s="74"/>
      <c r="H200" s="74"/>
      <c r="I200" s="177"/>
      <c r="J200" s="74"/>
      <c r="K200" s="136"/>
      <c r="L200" s="177"/>
      <c r="M200" s="136">
        <f t="shared" ref="M200:M263" si="6">SUM(K200:L200)</f>
        <v>0</v>
      </c>
      <c r="N200" s="177"/>
      <c r="O200" s="143" t="str">
        <f t="shared" ref="O200:O263" si="7">IF(M200=0," ",N200/M200)</f>
        <v xml:space="preserve"> </v>
      </c>
      <c r="P200" s="136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70"/>
      <c r="F201" s="74"/>
      <c r="G201" s="74"/>
      <c r="H201" s="74"/>
      <c r="I201" s="177"/>
      <c r="J201" s="74"/>
      <c r="K201" s="136"/>
      <c r="L201" s="177"/>
      <c r="M201" s="136">
        <f t="shared" si="6"/>
        <v>0</v>
      </c>
      <c r="N201" s="177"/>
      <c r="O201" s="143" t="str">
        <f t="shared" si="7"/>
        <v xml:space="preserve"> </v>
      </c>
      <c r="P201" s="136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70"/>
      <c r="F202" s="74"/>
      <c r="G202" s="74"/>
      <c r="H202" s="74"/>
      <c r="I202" s="177"/>
      <c r="J202" s="74"/>
      <c r="K202" s="136"/>
      <c r="L202" s="177"/>
      <c r="M202" s="136">
        <f t="shared" si="6"/>
        <v>0</v>
      </c>
      <c r="N202" s="177"/>
      <c r="O202" s="143" t="str">
        <f t="shared" si="7"/>
        <v xml:space="preserve"> </v>
      </c>
      <c r="P202" s="136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70"/>
      <c r="F203" s="74"/>
      <c r="G203" s="74"/>
      <c r="H203" s="74"/>
      <c r="I203" s="177"/>
      <c r="J203" s="74"/>
      <c r="K203" s="136"/>
      <c r="L203" s="177"/>
      <c r="M203" s="136">
        <f t="shared" si="6"/>
        <v>0</v>
      </c>
      <c r="N203" s="177"/>
      <c r="O203" s="143" t="str">
        <f t="shared" si="7"/>
        <v xml:space="preserve"> </v>
      </c>
      <c r="P203" s="136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70"/>
      <c r="F204" s="74"/>
      <c r="G204" s="74"/>
      <c r="H204" s="74"/>
      <c r="I204" s="177"/>
      <c r="J204" s="74"/>
      <c r="K204" s="136"/>
      <c r="L204" s="177"/>
      <c r="M204" s="136">
        <f t="shared" si="6"/>
        <v>0</v>
      </c>
      <c r="N204" s="177"/>
      <c r="O204" s="143" t="str">
        <f t="shared" si="7"/>
        <v xml:space="preserve"> </v>
      </c>
      <c r="P204" s="136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70"/>
      <c r="F205" s="74"/>
      <c r="G205" s="74"/>
      <c r="H205" s="74"/>
      <c r="I205" s="177"/>
      <c r="J205" s="74"/>
      <c r="K205" s="136"/>
      <c r="L205" s="177"/>
      <c r="M205" s="136">
        <f t="shared" si="6"/>
        <v>0</v>
      </c>
      <c r="N205" s="177"/>
      <c r="O205" s="143" t="str">
        <f t="shared" si="7"/>
        <v xml:space="preserve"> </v>
      </c>
      <c r="P205" s="136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70"/>
      <c r="F206" s="74"/>
      <c r="G206" s="74"/>
      <c r="H206" s="74"/>
      <c r="I206" s="177"/>
      <c r="J206" s="74"/>
      <c r="K206" s="136"/>
      <c r="L206" s="177"/>
      <c r="M206" s="136">
        <f t="shared" si="6"/>
        <v>0</v>
      </c>
      <c r="N206" s="177"/>
      <c r="O206" s="143" t="str">
        <f t="shared" si="7"/>
        <v xml:space="preserve"> </v>
      </c>
      <c r="P206" s="136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70"/>
      <c r="F207" s="74"/>
      <c r="G207" s="74"/>
      <c r="H207" s="74"/>
      <c r="I207" s="177"/>
      <c r="J207" s="74"/>
      <c r="K207" s="136"/>
      <c r="L207" s="177"/>
      <c r="M207" s="136">
        <f t="shared" si="6"/>
        <v>0</v>
      </c>
      <c r="N207" s="177"/>
      <c r="O207" s="143" t="str">
        <f t="shared" si="7"/>
        <v xml:space="preserve"> </v>
      </c>
      <c r="P207" s="136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70"/>
      <c r="F208" s="74"/>
      <c r="G208" s="74"/>
      <c r="H208" s="74"/>
      <c r="I208" s="177"/>
      <c r="J208" s="74"/>
      <c r="K208" s="136"/>
      <c r="L208" s="177"/>
      <c r="M208" s="136">
        <f t="shared" si="6"/>
        <v>0</v>
      </c>
      <c r="N208" s="177"/>
      <c r="O208" s="143" t="str">
        <f t="shared" si="7"/>
        <v xml:space="preserve"> </v>
      </c>
      <c r="P208" s="136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70"/>
      <c r="F209" s="74"/>
      <c r="G209" s="74"/>
      <c r="H209" s="74"/>
      <c r="I209" s="177"/>
      <c r="J209" s="74"/>
      <c r="K209" s="136"/>
      <c r="L209" s="177"/>
      <c r="M209" s="136">
        <f t="shared" si="6"/>
        <v>0</v>
      </c>
      <c r="N209" s="177"/>
      <c r="O209" s="143" t="str">
        <f t="shared" si="7"/>
        <v xml:space="preserve"> </v>
      </c>
      <c r="P209" s="136"/>
    </row>
    <row r="210" spans="1:16" ht="15" customHeight="1" x14ac:dyDescent="0.2">
      <c r="A210" s="400" t="s">
        <v>399</v>
      </c>
      <c r="B210" s="401"/>
      <c r="C210" s="5" t="s">
        <v>400</v>
      </c>
      <c r="D210" s="14" t="s">
        <v>898</v>
      </c>
      <c r="E210" s="170"/>
      <c r="F210" s="74"/>
      <c r="G210" s="74"/>
      <c r="H210" s="74"/>
      <c r="I210" s="136">
        <v>2</v>
      </c>
      <c r="J210" s="74"/>
      <c r="K210" s="136"/>
      <c r="L210" s="136"/>
      <c r="M210" s="136">
        <f t="shared" si="6"/>
        <v>0</v>
      </c>
      <c r="N210" s="136"/>
      <c r="O210" s="143" t="str">
        <f t="shared" si="7"/>
        <v xml:space="preserve"> </v>
      </c>
      <c r="P210" s="136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70"/>
      <c r="F211" s="74"/>
      <c r="G211" s="74"/>
      <c r="H211" s="74"/>
      <c r="I211" s="136"/>
      <c r="J211" s="74"/>
      <c r="K211" s="136"/>
      <c r="L211" s="136"/>
      <c r="M211" s="136">
        <f t="shared" si="6"/>
        <v>0</v>
      </c>
      <c r="N211" s="136"/>
      <c r="O211" s="143" t="str">
        <f t="shared" si="7"/>
        <v xml:space="preserve"> </v>
      </c>
      <c r="P211" s="136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70"/>
      <c r="F212" s="74"/>
      <c r="G212" s="74"/>
      <c r="H212" s="74"/>
      <c r="I212" s="136"/>
      <c r="J212" s="74"/>
      <c r="K212" s="136"/>
      <c r="L212" s="136"/>
      <c r="M212" s="136">
        <f t="shared" si="6"/>
        <v>0</v>
      </c>
      <c r="N212" s="136"/>
      <c r="O212" s="143" t="str">
        <f t="shared" si="7"/>
        <v xml:space="preserve"> </v>
      </c>
      <c r="P212" s="136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70"/>
      <c r="F213" s="74"/>
      <c r="G213" s="74"/>
      <c r="H213" s="74"/>
      <c r="I213" s="136"/>
      <c r="J213" s="74"/>
      <c r="K213" s="136"/>
      <c r="L213" s="136"/>
      <c r="M213" s="136">
        <f t="shared" si="6"/>
        <v>0</v>
      </c>
      <c r="N213" s="136"/>
      <c r="O213" s="143" t="str">
        <f t="shared" si="7"/>
        <v xml:space="preserve"> </v>
      </c>
      <c r="P213" s="136"/>
    </row>
    <row r="214" spans="1:16" ht="25.5" customHeight="1" x14ac:dyDescent="0.25">
      <c r="A214" s="402" t="s">
        <v>408</v>
      </c>
      <c r="B214" s="403"/>
      <c r="C214" s="7" t="s">
        <v>409</v>
      </c>
      <c r="D214" s="15" t="s">
        <v>410</v>
      </c>
      <c r="E214" s="171"/>
      <c r="F214" s="74"/>
      <c r="G214" s="74"/>
      <c r="H214" s="74"/>
      <c r="I214" s="319">
        <f t="shared" ref="I214" si="8">I185+I186+I210</f>
        <v>2</v>
      </c>
      <c r="J214" s="365">
        <f t="shared" ref="J214:N214" si="9">J185+J186+J210</f>
        <v>0</v>
      </c>
      <c r="K214" s="319">
        <f>K185+K186+K210</f>
        <v>0</v>
      </c>
      <c r="L214" s="319">
        <f t="shared" si="9"/>
        <v>0</v>
      </c>
      <c r="M214" s="319">
        <f t="shared" si="9"/>
        <v>0</v>
      </c>
      <c r="N214" s="319">
        <f t="shared" si="9"/>
        <v>0</v>
      </c>
      <c r="O214" s="143" t="str">
        <f t="shared" si="7"/>
        <v xml:space="preserve"> </v>
      </c>
      <c r="P214" s="319">
        <f>P185+P186+P210</f>
        <v>0</v>
      </c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70"/>
      <c r="F215" s="74"/>
      <c r="G215" s="74"/>
      <c r="H215" s="74"/>
      <c r="I215" s="177"/>
      <c r="J215" s="74"/>
      <c r="K215" s="177"/>
      <c r="L215" s="177"/>
      <c r="M215" s="136">
        <f t="shared" si="6"/>
        <v>0</v>
      </c>
      <c r="N215" s="177"/>
      <c r="O215" s="143" t="str">
        <f t="shared" si="7"/>
        <v xml:space="preserve"> </v>
      </c>
      <c r="P215" s="177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70"/>
      <c r="F216" s="74"/>
      <c r="G216" s="74"/>
      <c r="H216" s="74"/>
      <c r="I216" s="177"/>
      <c r="J216" s="74"/>
      <c r="K216" s="177"/>
      <c r="L216" s="177"/>
      <c r="M216" s="136">
        <f t="shared" si="6"/>
        <v>0</v>
      </c>
      <c r="N216" s="177"/>
      <c r="O216" s="143" t="str">
        <f t="shared" si="7"/>
        <v xml:space="preserve"> </v>
      </c>
      <c r="P216" s="177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70"/>
      <c r="F217" s="74"/>
      <c r="G217" s="74"/>
      <c r="H217" s="74"/>
      <c r="I217" s="177"/>
      <c r="J217" s="74"/>
      <c r="K217" s="177"/>
      <c r="L217" s="177"/>
      <c r="M217" s="136">
        <f t="shared" si="6"/>
        <v>0</v>
      </c>
      <c r="N217" s="177"/>
      <c r="O217" s="143" t="str">
        <f t="shared" si="7"/>
        <v xml:space="preserve"> </v>
      </c>
      <c r="P217" s="177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70"/>
      <c r="F218" s="74"/>
      <c r="G218" s="74"/>
      <c r="H218" s="74"/>
      <c r="I218" s="177"/>
      <c r="J218" s="74"/>
      <c r="K218" s="177"/>
      <c r="L218" s="177"/>
      <c r="M218" s="136">
        <f t="shared" si="6"/>
        <v>0</v>
      </c>
      <c r="N218" s="177"/>
      <c r="O218" s="143" t="str">
        <f t="shared" si="7"/>
        <v xml:space="preserve"> </v>
      </c>
      <c r="P218" s="177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70"/>
      <c r="F219" s="74"/>
      <c r="G219" s="74"/>
      <c r="H219" s="74"/>
      <c r="I219" s="177"/>
      <c r="J219" s="74"/>
      <c r="K219" s="177"/>
      <c r="L219" s="177"/>
      <c r="M219" s="136">
        <f t="shared" si="6"/>
        <v>0</v>
      </c>
      <c r="N219" s="177"/>
      <c r="O219" s="143" t="str">
        <f t="shared" si="7"/>
        <v xml:space="preserve"> </v>
      </c>
      <c r="P219" s="177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70"/>
      <c r="F220" s="74"/>
      <c r="G220" s="74"/>
      <c r="H220" s="74"/>
      <c r="I220" s="177"/>
      <c r="J220" s="74"/>
      <c r="K220" s="177"/>
      <c r="L220" s="177"/>
      <c r="M220" s="136">
        <f t="shared" si="6"/>
        <v>0</v>
      </c>
      <c r="N220" s="177"/>
      <c r="O220" s="143" t="str">
        <f t="shared" si="7"/>
        <v xml:space="preserve"> </v>
      </c>
      <c r="P220" s="177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70"/>
      <c r="F221" s="74"/>
      <c r="G221" s="74"/>
      <c r="H221" s="74"/>
      <c r="I221" s="177"/>
      <c r="J221" s="74"/>
      <c r="K221" s="177"/>
      <c r="L221" s="177"/>
      <c r="M221" s="136">
        <f t="shared" si="6"/>
        <v>0</v>
      </c>
      <c r="N221" s="177"/>
      <c r="O221" s="143" t="str">
        <f t="shared" si="7"/>
        <v xml:space="preserve"> </v>
      </c>
      <c r="P221" s="177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70"/>
      <c r="F222" s="74"/>
      <c r="G222" s="74"/>
      <c r="H222" s="74"/>
      <c r="I222" s="177"/>
      <c r="J222" s="74"/>
      <c r="K222" s="177"/>
      <c r="L222" s="177"/>
      <c r="M222" s="136">
        <f t="shared" si="6"/>
        <v>0</v>
      </c>
      <c r="N222" s="177"/>
      <c r="O222" s="143" t="str">
        <f t="shared" si="7"/>
        <v xml:space="preserve"> </v>
      </c>
      <c r="P222" s="177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71"/>
      <c r="F223" s="74"/>
      <c r="G223" s="74"/>
      <c r="H223" s="74"/>
      <c r="I223" s="177"/>
      <c r="J223" s="74"/>
      <c r="K223" s="177"/>
      <c r="L223" s="177"/>
      <c r="M223" s="136">
        <f t="shared" si="6"/>
        <v>0</v>
      </c>
      <c r="N223" s="177"/>
      <c r="O223" s="143" t="str">
        <f t="shared" si="7"/>
        <v xml:space="preserve"> </v>
      </c>
      <c r="P223" s="177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70"/>
      <c r="F224" s="74"/>
      <c r="G224" s="74"/>
      <c r="H224" s="74"/>
      <c r="I224" s="177"/>
      <c r="J224" s="74"/>
      <c r="K224" s="177"/>
      <c r="L224" s="177"/>
      <c r="M224" s="136">
        <f t="shared" si="6"/>
        <v>0</v>
      </c>
      <c r="N224" s="177"/>
      <c r="O224" s="143" t="str">
        <f t="shared" si="7"/>
        <v xml:space="preserve"> </v>
      </c>
      <c r="P224" s="177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70"/>
      <c r="F225" s="74"/>
      <c r="G225" s="74"/>
      <c r="H225" s="74"/>
      <c r="I225" s="177"/>
      <c r="J225" s="74"/>
      <c r="K225" s="177"/>
      <c r="L225" s="177"/>
      <c r="M225" s="136">
        <f t="shared" si="6"/>
        <v>0</v>
      </c>
      <c r="N225" s="177"/>
      <c r="O225" s="143" t="str">
        <f t="shared" si="7"/>
        <v xml:space="preserve"> </v>
      </c>
      <c r="P225" s="177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72"/>
      <c r="F226" s="74"/>
      <c r="G226" s="74"/>
      <c r="H226" s="74"/>
      <c r="I226" s="177"/>
      <c r="J226" s="74"/>
      <c r="K226" s="177"/>
      <c r="L226" s="177"/>
      <c r="M226" s="136">
        <f t="shared" si="6"/>
        <v>0</v>
      </c>
      <c r="N226" s="177"/>
      <c r="O226" s="143" t="str">
        <f t="shared" si="7"/>
        <v xml:space="preserve"> </v>
      </c>
      <c r="P226" s="177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72"/>
      <c r="F227" s="74"/>
      <c r="G227" s="74"/>
      <c r="H227" s="74"/>
      <c r="I227" s="177"/>
      <c r="J227" s="74"/>
      <c r="K227" s="177"/>
      <c r="L227" s="177"/>
      <c r="M227" s="136">
        <f t="shared" si="6"/>
        <v>0</v>
      </c>
      <c r="N227" s="177"/>
      <c r="O227" s="143" t="str">
        <f t="shared" si="7"/>
        <v xml:space="preserve"> </v>
      </c>
      <c r="P227" s="177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72"/>
      <c r="F228" s="74"/>
      <c r="G228" s="74"/>
      <c r="H228" s="74"/>
      <c r="I228" s="177"/>
      <c r="J228" s="74"/>
      <c r="K228" s="177"/>
      <c r="L228" s="177"/>
      <c r="M228" s="136">
        <f t="shared" si="6"/>
        <v>0</v>
      </c>
      <c r="N228" s="177"/>
      <c r="O228" s="143" t="str">
        <f t="shared" si="7"/>
        <v xml:space="preserve"> </v>
      </c>
      <c r="P228" s="177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72"/>
      <c r="F229" s="74"/>
      <c r="G229" s="74"/>
      <c r="H229" s="74"/>
      <c r="I229" s="177"/>
      <c r="J229" s="74"/>
      <c r="K229" s="177"/>
      <c r="L229" s="177"/>
      <c r="M229" s="136">
        <f t="shared" si="6"/>
        <v>0</v>
      </c>
      <c r="N229" s="177"/>
      <c r="O229" s="143" t="str">
        <f t="shared" si="7"/>
        <v xml:space="preserve"> </v>
      </c>
      <c r="P229" s="177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72"/>
      <c r="F230" s="74"/>
      <c r="G230" s="74"/>
      <c r="H230" s="74"/>
      <c r="I230" s="177"/>
      <c r="J230" s="74"/>
      <c r="K230" s="177"/>
      <c r="L230" s="177"/>
      <c r="M230" s="136">
        <f t="shared" si="6"/>
        <v>0</v>
      </c>
      <c r="N230" s="177"/>
      <c r="O230" s="143" t="str">
        <f t="shared" si="7"/>
        <v xml:space="preserve"> </v>
      </c>
      <c r="P230" s="177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72"/>
      <c r="F231" s="74"/>
      <c r="G231" s="74"/>
      <c r="H231" s="74"/>
      <c r="I231" s="177"/>
      <c r="J231" s="74"/>
      <c r="K231" s="177"/>
      <c r="L231" s="177"/>
      <c r="M231" s="136">
        <f t="shared" si="6"/>
        <v>0</v>
      </c>
      <c r="N231" s="177"/>
      <c r="O231" s="143" t="str">
        <f t="shared" si="7"/>
        <v xml:space="preserve"> </v>
      </c>
      <c r="P231" s="177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72"/>
      <c r="F232" s="74"/>
      <c r="G232" s="74"/>
      <c r="H232" s="74"/>
      <c r="I232" s="177"/>
      <c r="J232" s="74"/>
      <c r="K232" s="177"/>
      <c r="L232" s="177"/>
      <c r="M232" s="136">
        <f t="shared" si="6"/>
        <v>0</v>
      </c>
      <c r="N232" s="177"/>
      <c r="O232" s="143" t="str">
        <f t="shared" si="7"/>
        <v xml:space="preserve"> </v>
      </c>
      <c r="P232" s="177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72"/>
      <c r="F233" s="74"/>
      <c r="G233" s="74"/>
      <c r="H233" s="74"/>
      <c r="I233" s="177"/>
      <c r="J233" s="74"/>
      <c r="K233" s="177"/>
      <c r="L233" s="177"/>
      <c r="M233" s="136">
        <f t="shared" si="6"/>
        <v>0</v>
      </c>
      <c r="N233" s="177"/>
      <c r="O233" s="143" t="str">
        <f t="shared" si="7"/>
        <v xml:space="preserve"> </v>
      </c>
      <c r="P233" s="177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72"/>
      <c r="F234" s="74"/>
      <c r="G234" s="74"/>
      <c r="H234" s="74"/>
      <c r="I234" s="177"/>
      <c r="J234" s="74"/>
      <c r="K234" s="177"/>
      <c r="L234" s="177"/>
      <c r="M234" s="136">
        <f t="shared" si="6"/>
        <v>0</v>
      </c>
      <c r="N234" s="177"/>
      <c r="O234" s="143" t="str">
        <f t="shared" si="7"/>
        <v xml:space="preserve"> </v>
      </c>
      <c r="P234" s="177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72"/>
      <c r="F235" s="74"/>
      <c r="G235" s="74"/>
      <c r="H235" s="74"/>
      <c r="I235" s="177"/>
      <c r="J235" s="74"/>
      <c r="K235" s="177"/>
      <c r="L235" s="177"/>
      <c r="M235" s="136">
        <f t="shared" si="6"/>
        <v>0</v>
      </c>
      <c r="N235" s="177"/>
      <c r="O235" s="143" t="str">
        <f t="shared" si="7"/>
        <v xml:space="preserve"> </v>
      </c>
      <c r="P235" s="177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70"/>
      <c r="F236" s="74"/>
      <c r="G236" s="74"/>
      <c r="H236" s="74"/>
      <c r="I236" s="177"/>
      <c r="J236" s="74"/>
      <c r="K236" s="177"/>
      <c r="L236" s="177"/>
      <c r="M236" s="136">
        <f t="shared" si="6"/>
        <v>0</v>
      </c>
      <c r="N236" s="177"/>
      <c r="O236" s="143" t="str">
        <f t="shared" si="7"/>
        <v xml:space="preserve"> </v>
      </c>
      <c r="P236" s="177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72"/>
      <c r="F237" s="74"/>
      <c r="G237" s="74"/>
      <c r="H237" s="74"/>
      <c r="I237" s="177"/>
      <c r="J237" s="74"/>
      <c r="K237" s="177"/>
      <c r="L237" s="177"/>
      <c r="M237" s="136">
        <f t="shared" si="6"/>
        <v>0</v>
      </c>
      <c r="N237" s="177"/>
      <c r="O237" s="143" t="str">
        <f t="shared" si="7"/>
        <v xml:space="preserve"> </v>
      </c>
      <c r="P237" s="177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72"/>
      <c r="F238" s="74"/>
      <c r="G238" s="74"/>
      <c r="H238" s="74"/>
      <c r="I238" s="177"/>
      <c r="J238" s="74"/>
      <c r="K238" s="177"/>
      <c r="L238" s="177"/>
      <c r="M238" s="136">
        <f t="shared" si="6"/>
        <v>0</v>
      </c>
      <c r="N238" s="177"/>
      <c r="O238" s="143" t="str">
        <f t="shared" si="7"/>
        <v xml:space="preserve"> </v>
      </c>
      <c r="P238" s="177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72"/>
      <c r="F239" s="74"/>
      <c r="G239" s="74"/>
      <c r="H239" s="74"/>
      <c r="I239" s="177"/>
      <c r="J239" s="74"/>
      <c r="K239" s="177"/>
      <c r="L239" s="177"/>
      <c r="M239" s="136">
        <f t="shared" si="6"/>
        <v>0</v>
      </c>
      <c r="N239" s="177"/>
      <c r="O239" s="143" t="str">
        <f t="shared" si="7"/>
        <v xml:space="preserve"> </v>
      </c>
      <c r="P239" s="177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72"/>
      <c r="F240" s="74"/>
      <c r="G240" s="74"/>
      <c r="H240" s="74"/>
      <c r="I240" s="177"/>
      <c r="J240" s="74"/>
      <c r="K240" s="177"/>
      <c r="L240" s="177"/>
      <c r="M240" s="136">
        <f t="shared" si="6"/>
        <v>0</v>
      </c>
      <c r="N240" s="177"/>
      <c r="O240" s="143" t="str">
        <f t="shared" si="7"/>
        <v xml:space="preserve"> </v>
      </c>
      <c r="P240" s="177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72"/>
      <c r="F241" s="74"/>
      <c r="G241" s="74"/>
      <c r="H241" s="74"/>
      <c r="I241" s="177"/>
      <c r="J241" s="74"/>
      <c r="K241" s="177"/>
      <c r="L241" s="177"/>
      <c r="M241" s="136">
        <f t="shared" si="6"/>
        <v>0</v>
      </c>
      <c r="N241" s="177"/>
      <c r="O241" s="143" t="str">
        <f t="shared" si="7"/>
        <v xml:space="preserve"> </v>
      </c>
      <c r="P241" s="177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72"/>
      <c r="F242" s="74"/>
      <c r="G242" s="74"/>
      <c r="H242" s="74"/>
      <c r="I242" s="177"/>
      <c r="J242" s="74"/>
      <c r="K242" s="177"/>
      <c r="L242" s="177"/>
      <c r="M242" s="136">
        <f t="shared" si="6"/>
        <v>0</v>
      </c>
      <c r="N242" s="177"/>
      <c r="O242" s="143" t="str">
        <f t="shared" si="7"/>
        <v xml:space="preserve"> </v>
      </c>
      <c r="P242" s="177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72"/>
      <c r="F243" s="74"/>
      <c r="G243" s="74"/>
      <c r="H243" s="74"/>
      <c r="I243" s="177"/>
      <c r="J243" s="74"/>
      <c r="K243" s="177"/>
      <c r="L243" s="177"/>
      <c r="M243" s="136">
        <f t="shared" si="6"/>
        <v>0</v>
      </c>
      <c r="N243" s="177"/>
      <c r="O243" s="143" t="str">
        <f t="shared" si="7"/>
        <v xml:space="preserve"> </v>
      </c>
      <c r="P243" s="177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72"/>
      <c r="F244" s="74"/>
      <c r="G244" s="74"/>
      <c r="H244" s="74"/>
      <c r="I244" s="177"/>
      <c r="J244" s="74"/>
      <c r="K244" s="177"/>
      <c r="L244" s="177"/>
      <c r="M244" s="136">
        <f t="shared" si="6"/>
        <v>0</v>
      </c>
      <c r="N244" s="177"/>
      <c r="O244" s="143" t="str">
        <f t="shared" si="7"/>
        <v xml:space="preserve"> </v>
      </c>
      <c r="P244" s="177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72"/>
      <c r="F245" s="74"/>
      <c r="G245" s="74"/>
      <c r="H245" s="74"/>
      <c r="I245" s="177"/>
      <c r="J245" s="74"/>
      <c r="K245" s="177"/>
      <c r="L245" s="177"/>
      <c r="M245" s="136">
        <f t="shared" si="6"/>
        <v>0</v>
      </c>
      <c r="N245" s="177"/>
      <c r="O245" s="143" t="str">
        <f t="shared" si="7"/>
        <v xml:space="preserve"> </v>
      </c>
      <c r="P245" s="177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72"/>
      <c r="F246" s="74"/>
      <c r="G246" s="74"/>
      <c r="H246" s="74"/>
      <c r="I246" s="177"/>
      <c r="J246" s="74"/>
      <c r="K246" s="177"/>
      <c r="L246" s="177"/>
      <c r="M246" s="136">
        <f t="shared" si="6"/>
        <v>0</v>
      </c>
      <c r="N246" s="177"/>
      <c r="O246" s="143" t="str">
        <f t="shared" si="7"/>
        <v xml:space="preserve"> </v>
      </c>
      <c r="P246" s="177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71"/>
      <c r="F247" s="74"/>
      <c r="G247" s="74"/>
      <c r="H247" s="74"/>
      <c r="I247" s="177"/>
      <c r="J247" s="74"/>
      <c r="K247" s="177"/>
      <c r="L247" s="177"/>
      <c r="M247" s="136">
        <f t="shared" si="6"/>
        <v>0</v>
      </c>
      <c r="N247" s="177"/>
      <c r="O247" s="143" t="str">
        <f t="shared" si="7"/>
        <v xml:space="preserve"> </v>
      </c>
      <c r="P247" s="177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70"/>
      <c r="F248" s="74"/>
      <c r="G248" s="74"/>
      <c r="H248" s="74"/>
      <c r="I248" s="177"/>
      <c r="J248" s="74"/>
      <c r="K248" s="177"/>
      <c r="L248" s="177"/>
      <c r="M248" s="136">
        <f t="shared" si="6"/>
        <v>0</v>
      </c>
      <c r="N248" s="177"/>
      <c r="O248" s="143" t="str">
        <f t="shared" si="7"/>
        <v xml:space="preserve"> </v>
      </c>
      <c r="P248" s="177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70"/>
      <c r="F249" s="74"/>
      <c r="G249" s="74"/>
      <c r="H249" s="74"/>
      <c r="I249" s="177"/>
      <c r="J249" s="74"/>
      <c r="K249" s="177"/>
      <c r="L249" s="177"/>
      <c r="M249" s="136">
        <f t="shared" si="6"/>
        <v>0</v>
      </c>
      <c r="N249" s="177"/>
      <c r="O249" s="143" t="str">
        <f t="shared" si="7"/>
        <v xml:space="preserve"> </v>
      </c>
      <c r="P249" s="177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72"/>
      <c r="F250" s="74"/>
      <c r="G250" s="74"/>
      <c r="H250" s="74"/>
      <c r="I250" s="177"/>
      <c r="J250" s="74"/>
      <c r="K250" s="177"/>
      <c r="L250" s="177"/>
      <c r="M250" s="136">
        <f t="shared" si="6"/>
        <v>0</v>
      </c>
      <c r="N250" s="177"/>
      <c r="O250" s="143" t="str">
        <f t="shared" si="7"/>
        <v xml:space="preserve"> </v>
      </c>
      <c r="P250" s="177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72"/>
      <c r="F251" s="74"/>
      <c r="G251" s="74"/>
      <c r="H251" s="74"/>
      <c r="I251" s="177"/>
      <c r="J251" s="74"/>
      <c r="K251" s="177"/>
      <c r="L251" s="177"/>
      <c r="M251" s="136">
        <f t="shared" si="6"/>
        <v>0</v>
      </c>
      <c r="N251" s="177"/>
      <c r="O251" s="143" t="str">
        <f t="shared" si="7"/>
        <v xml:space="preserve"> </v>
      </c>
      <c r="P251" s="177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72"/>
      <c r="F252" s="74"/>
      <c r="G252" s="74"/>
      <c r="H252" s="74"/>
      <c r="I252" s="177"/>
      <c r="J252" s="74"/>
      <c r="K252" s="177"/>
      <c r="L252" s="177"/>
      <c r="M252" s="136">
        <f t="shared" si="6"/>
        <v>0</v>
      </c>
      <c r="N252" s="177"/>
      <c r="O252" s="143" t="str">
        <f t="shared" si="7"/>
        <v xml:space="preserve"> </v>
      </c>
      <c r="P252" s="177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72"/>
      <c r="F253" s="74"/>
      <c r="G253" s="74"/>
      <c r="H253" s="74"/>
      <c r="I253" s="177"/>
      <c r="J253" s="74"/>
      <c r="K253" s="177"/>
      <c r="L253" s="177"/>
      <c r="M253" s="136">
        <f t="shared" si="6"/>
        <v>0</v>
      </c>
      <c r="N253" s="177"/>
      <c r="O253" s="143" t="str">
        <f t="shared" si="7"/>
        <v xml:space="preserve"> </v>
      </c>
      <c r="P253" s="177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72"/>
      <c r="F254" s="74"/>
      <c r="G254" s="74"/>
      <c r="H254" s="74"/>
      <c r="I254" s="177"/>
      <c r="J254" s="74"/>
      <c r="K254" s="177"/>
      <c r="L254" s="177"/>
      <c r="M254" s="136">
        <f t="shared" si="6"/>
        <v>0</v>
      </c>
      <c r="N254" s="177"/>
      <c r="O254" s="143" t="str">
        <f t="shared" si="7"/>
        <v xml:space="preserve"> </v>
      </c>
      <c r="P254" s="177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72"/>
      <c r="F255" s="74"/>
      <c r="G255" s="74"/>
      <c r="H255" s="74"/>
      <c r="I255" s="177"/>
      <c r="J255" s="74"/>
      <c r="K255" s="177"/>
      <c r="L255" s="177"/>
      <c r="M255" s="136">
        <f t="shared" si="6"/>
        <v>0</v>
      </c>
      <c r="N255" s="177"/>
      <c r="O255" s="143" t="str">
        <f t="shared" si="7"/>
        <v xml:space="preserve"> </v>
      </c>
      <c r="P255" s="177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72"/>
      <c r="F256" s="74"/>
      <c r="G256" s="74"/>
      <c r="H256" s="74"/>
      <c r="I256" s="177"/>
      <c r="J256" s="74"/>
      <c r="K256" s="177"/>
      <c r="L256" s="177"/>
      <c r="M256" s="136">
        <f t="shared" si="6"/>
        <v>0</v>
      </c>
      <c r="N256" s="177"/>
      <c r="O256" s="143" t="str">
        <f t="shared" si="7"/>
        <v xml:space="preserve"> </v>
      </c>
      <c r="P256" s="177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72"/>
      <c r="F257" s="74"/>
      <c r="G257" s="74"/>
      <c r="H257" s="74"/>
      <c r="I257" s="177"/>
      <c r="J257" s="74"/>
      <c r="K257" s="177"/>
      <c r="L257" s="177"/>
      <c r="M257" s="136">
        <f t="shared" si="6"/>
        <v>0</v>
      </c>
      <c r="N257" s="177"/>
      <c r="O257" s="143" t="str">
        <f t="shared" si="7"/>
        <v xml:space="preserve"> </v>
      </c>
      <c r="P257" s="177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72"/>
      <c r="F258" s="74"/>
      <c r="G258" s="74"/>
      <c r="H258" s="74"/>
      <c r="I258" s="177"/>
      <c r="J258" s="74"/>
      <c r="K258" s="177"/>
      <c r="L258" s="177"/>
      <c r="M258" s="136">
        <f t="shared" si="6"/>
        <v>0</v>
      </c>
      <c r="N258" s="177"/>
      <c r="O258" s="143" t="str">
        <f t="shared" si="7"/>
        <v xml:space="preserve"> </v>
      </c>
      <c r="P258" s="177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72"/>
      <c r="F259" s="74"/>
      <c r="G259" s="74"/>
      <c r="H259" s="74"/>
      <c r="I259" s="177"/>
      <c r="J259" s="74"/>
      <c r="K259" s="177"/>
      <c r="L259" s="177"/>
      <c r="M259" s="136">
        <f t="shared" si="6"/>
        <v>0</v>
      </c>
      <c r="N259" s="177"/>
      <c r="O259" s="143" t="str">
        <f t="shared" si="7"/>
        <v xml:space="preserve"> </v>
      </c>
      <c r="P259" s="177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70"/>
      <c r="F260" s="74"/>
      <c r="G260" s="74"/>
      <c r="H260" s="74"/>
      <c r="I260" s="177"/>
      <c r="J260" s="74"/>
      <c r="K260" s="177"/>
      <c r="L260" s="177"/>
      <c r="M260" s="136">
        <f t="shared" si="6"/>
        <v>0</v>
      </c>
      <c r="N260" s="177"/>
      <c r="O260" s="143" t="str">
        <f t="shared" si="7"/>
        <v xml:space="preserve"> </v>
      </c>
      <c r="P260" s="177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72"/>
      <c r="F261" s="74"/>
      <c r="G261" s="74"/>
      <c r="H261" s="74"/>
      <c r="I261" s="177"/>
      <c r="J261" s="74"/>
      <c r="K261" s="177"/>
      <c r="L261" s="177"/>
      <c r="M261" s="136">
        <f t="shared" si="6"/>
        <v>0</v>
      </c>
      <c r="N261" s="177"/>
      <c r="O261" s="143" t="str">
        <f t="shared" si="7"/>
        <v xml:space="preserve"> </v>
      </c>
      <c r="P261" s="177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72"/>
      <c r="F262" s="74"/>
      <c r="G262" s="74"/>
      <c r="H262" s="74"/>
      <c r="I262" s="177"/>
      <c r="J262" s="74"/>
      <c r="K262" s="177"/>
      <c r="L262" s="177"/>
      <c r="M262" s="136">
        <f t="shared" si="6"/>
        <v>0</v>
      </c>
      <c r="N262" s="177"/>
      <c r="O262" s="143" t="str">
        <f t="shared" si="7"/>
        <v xml:space="preserve"> </v>
      </c>
      <c r="P262" s="177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72"/>
      <c r="F263" s="74"/>
      <c r="G263" s="74"/>
      <c r="H263" s="74"/>
      <c r="I263" s="177"/>
      <c r="J263" s="74"/>
      <c r="K263" s="177"/>
      <c r="L263" s="177"/>
      <c r="M263" s="136">
        <f t="shared" si="6"/>
        <v>0</v>
      </c>
      <c r="N263" s="177"/>
      <c r="O263" s="143" t="str">
        <f t="shared" si="7"/>
        <v xml:space="preserve"> </v>
      </c>
      <c r="P263" s="177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72"/>
      <c r="F264" s="74"/>
      <c r="G264" s="74"/>
      <c r="H264" s="74"/>
      <c r="I264" s="177"/>
      <c r="J264" s="74"/>
      <c r="K264" s="177"/>
      <c r="L264" s="177"/>
      <c r="M264" s="136">
        <f t="shared" ref="M264:M271" si="10">SUM(K264:L264)</f>
        <v>0</v>
      </c>
      <c r="N264" s="177"/>
      <c r="O264" s="143" t="str">
        <f t="shared" ref="O264:O274" si="11">IF(M264=0," ",N264/M264)</f>
        <v xml:space="preserve"> </v>
      </c>
      <c r="P264" s="177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72"/>
      <c r="F265" s="74"/>
      <c r="G265" s="74"/>
      <c r="H265" s="74"/>
      <c r="I265" s="177"/>
      <c r="J265" s="74"/>
      <c r="K265" s="177"/>
      <c r="L265" s="177"/>
      <c r="M265" s="136">
        <f t="shared" si="10"/>
        <v>0</v>
      </c>
      <c r="N265" s="177"/>
      <c r="O265" s="143" t="str">
        <f t="shared" si="11"/>
        <v xml:space="preserve"> </v>
      </c>
      <c r="P265" s="177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72"/>
      <c r="F266" s="74"/>
      <c r="G266" s="74"/>
      <c r="H266" s="74"/>
      <c r="I266" s="177"/>
      <c r="J266" s="74"/>
      <c r="K266" s="177"/>
      <c r="L266" s="177"/>
      <c r="M266" s="136">
        <f t="shared" si="10"/>
        <v>0</v>
      </c>
      <c r="N266" s="177"/>
      <c r="O266" s="143" t="str">
        <f t="shared" si="11"/>
        <v xml:space="preserve"> </v>
      </c>
      <c r="P266" s="177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72"/>
      <c r="F267" s="74"/>
      <c r="G267" s="74"/>
      <c r="H267" s="74"/>
      <c r="I267" s="177"/>
      <c r="J267" s="74"/>
      <c r="K267" s="177"/>
      <c r="L267" s="177"/>
      <c r="M267" s="136">
        <f t="shared" si="10"/>
        <v>0</v>
      </c>
      <c r="N267" s="177"/>
      <c r="O267" s="143" t="str">
        <f t="shared" si="11"/>
        <v xml:space="preserve"> </v>
      </c>
      <c r="P267" s="177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72"/>
      <c r="F268" s="74"/>
      <c r="G268" s="74"/>
      <c r="H268" s="74"/>
      <c r="I268" s="177"/>
      <c r="J268" s="74"/>
      <c r="K268" s="177"/>
      <c r="L268" s="177"/>
      <c r="M268" s="136">
        <f t="shared" si="10"/>
        <v>0</v>
      </c>
      <c r="N268" s="177"/>
      <c r="O268" s="143" t="str">
        <f t="shared" si="11"/>
        <v xml:space="preserve"> </v>
      </c>
      <c r="P268" s="177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72"/>
      <c r="F269" s="74"/>
      <c r="G269" s="74"/>
      <c r="H269" s="74"/>
      <c r="I269" s="177"/>
      <c r="J269" s="74"/>
      <c r="K269" s="177"/>
      <c r="L269" s="177"/>
      <c r="M269" s="136">
        <f t="shared" si="10"/>
        <v>0</v>
      </c>
      <c r="N269" s="177"/>
      <c r="O269" s="143" t="str">
        <f t="shared" si="11"/>
        <v xml:space="preserve"> </v>
      </c>
      <c r="P269" s="177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72"/>
      <c r="F270" s="74"/>
      <c r="G270" s="74"/>
      <c r="H270" s="74"/>
      <c r="I270" s="177"/>
      <c r="J270" s="74"/>
      <c r="K270" s="177"/>
      <c r="L270" s="177"/>
      <c r="M270" s="136">
        <f t="shared" si="10"/>
        <v>0</v>
      </c>
      <c r="N270" s="177"/>
      <c r="O270" s="143" t="str">
        <f t="shared" si="11"/>
        <v xml:space="preserve"> </v>
      </c>
      <c r="P270" s="177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71"/>
      <c r="F271" s="74"/>
      <c r="G271" s="74"/>
      <c r="H271" s="74"/>
      <c r="I271" s="177"/>
      <c r="J271" s="74"/>
      <c r="K271" s="177"/>
      <c r="L271" s="177"/>
      <c r="M271" s="136">
        <f t="shared" si="10"/>
        <v>0</v>
      </c>
      <c r="N271" s="177"/>
      <c r="O271" s="143" t="str">
        <f t="shared" si="11"/>
        <v xml:space="preserve"> </v>
      </c>
      <c r="P271" s="177"/>
    </row>
    <row r="272" spans="1:16" x14ac:dyDescent="0.2">
      <c r="A272" s="402" t="s">
        <v>509</v>
      </c>
      <c r="B272" s="403"/>
      <c r="C272" s="7" t="s">
        <v>510</v>
      </c>
      <c r="D272" s="104" t="s">
        <v>511</v>
      </c>
      <c r="E272" s="171"/>
      <c r="F272" s="74"/>
      <c r="G272" s="74"/>
      <c r="H272" s="74"/>
      <c r="I272" s="136">
        <f t="shared" ref="I272" si="12">I50+I214</f>
        <v>1291344</v>
      </c>
      <c r="J272" s="136">
        <f t="shared" ref="J272:N272" si="13">J50+J214</f>
        <v>0</v>
      </c>
      <c r="K272" s="136">
        <f>K50+K214</f>
        <v>11700</v>
      </c>
      <c r="L272" s="136">
        <f t="shared" si="13"/>
        <v>290383</v>
      </c>
      <c r="M272" s="136">
        <f t="shared" si="13"/>
        <v>302083</v>
      </c>
      <c r="N272" s="136">
        <f t="shared" si="13"/>
        <v>229583</v>
      </c>
      <c r="O272" s="143">
        <f t="shared" si="11"/>
        <v>0.7599997351721216</v>
      </c>
      <c r="P272" s="136">
        <f>P50+P214</f>
        <v>11700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74"/>
      <c r="G273" s="74"/>
      <c r="H273" s="74"/>
      <c r="I273" s="136"/>
      <c r="J273" s="136"/>
      <c r="K273" s="136">
        <f>250000+1143545-11700</f>
        <v>1381845</v>
      </c>
      <c r="L273" s="136"/>
      <c r="M273" s="136">
        <f>SUM(K273:L273)</f>
        <v>1381845</v>
      </c>
      <c r="N273" s="136">
        <v>1381845</v>
      </c>
      <c r="O273" s="143">
        <f t="shared" si="11"/>
        <v>1</v>
      </c>
      <c r="P273" s="136">
        <f>250000+1143545-11700</f>
        <v>1381845</v>
      </c>
    </row>
    <row r="274" spans="1:16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74"/>
      <c r="G274" s="74"/>
      <c r="H274" s="74"/>
      <c r="I274" s="136">
        <f t="shared" ref="I274" si="14">SUM(I273)</f>
        <v>0</v>
      </c>
      <c r="J274" s="136">
        <f t="shared" ref="J274:N274" si="15">SUM(J273)</f>
        <v>0</v>
      </c>
      <c r="K274" s="136">
        <f t="shared" si="15"/>
        <v>1381845</v>
      </c>
      <c r="L274" s="136">
        <f t="shared" si="15"/>
        <v>0</v>
      </c>
      <c r="M274" s="136">
        <f t="shared" si="15"/>
        <v>1381845</v>
      </c>
      <c r="N274" s="136">
        <f t="shared" si="15"/>
        <v>1381845</v>
      </c>
      <c r="O274" s="143">
        <f t="shared" si="11"/>
        <v>1</v>
      </c>
      <c r="P274" s="136">
        <f t="shared" ref="P274" si="16">SUM(P273)</f>
        <v>1381845</v>
      </c>
    </row>
    <row r="275" spans="1:16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74"/>
      <c r="G275" s="74"/>
      <c r="H275" s="74"/>
      <c r="I275" s="319">
        <f t="shared" ref="I275" si="17">I272+I274</f>
        <v>1291344</v>
      </c>
      <c r="J275" s="319">
        <f t="shared" ref="J275:N275" si="18">J272+J274</f>
        <v>0</v>
      </c>
      <c r="K275" s="319">
        <f t="shared" si="18"/>
        <v>1393545</v>
      </c>
      <c r="L275" s="319">
        <f t="shared" si="18"/>
        <v>290383</v>
      </c>
      <c r="M275" s="319">
        <f t="shared" si="18"/>
        <v>1683928</v>
      </c>
      <c r="N275" s="319">
        <f t="shared" si="18"/>
        <v>1611428</v>
      </c>
      <c r="O275" s="143">
        <f t="shared" ref="O275" si="19">IF(M275=0," ",N275/M275)</f>
        <v>0.95694590267517377</v>
      </c>
      <c r="P275" s="319">
        <f t="shared" ref="P275" si="20">P272+P274</f>
        <v>1393545</v>
      </c>
    </row>
    <row r="276" spans="1:16" x14ac:dyDescent="0.2">
      <c r="A276" s="202"/>
      <c r="B276" s="202"/>
      <c r="C276" s="52"/>
      <c r="D276" s="203"/>
      <c r="E276" s="203"/>
      <c r="F276" s="74"/>
      <c r="G276" s="74"/>
      <c r="H276" s="74"/>
      <c r="I276"/>
      <c r="K276"/>
      <c r="L276"/>
      <c r="M276"/>
      <c r="N276"/>
      <c r="O276"/>
      <c r="P276"/>
    </row>
    <row r="277" spans="1:16" x14ac:dyDescent="0.2">
      <c r="D277" s="105"/>
      <c r="F277" s="74"/>
      <c r="G277" s="74"/>
      <c r="H277" s="74"/>
      <c r="I277"/>
      <c r="K277"/>
      <c r="L277"/>
      <c r="M277"/>
      <c r="N277"/>
      <c r="O277"/>
      <c r="P277"/>
    </row>
    <row r="278" spans="1:16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6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6" ht="13.5" customHeight="1" x14ac:dyDescent="0.2">
      <c r="A280" s="398" t="s">
        <v>3</v>
      </c>
      <c r="B280" s="399"/>
      <c r="C280" s="165" t="s">
        <v>4</v>
      </c>
      <c r="D280" s="165" t="s">
        <v>5</v>
      </c>
      <c r="E280" s="53"/>
      <c r="F280" s="140" t="s">
        <v>857</v>
      </c>
      <c r="G280" s="140" t="s">
        <v>858</v>
      </c>
      <c r="H280" s="140" t="s">
        <v>865</v>
      </c>
      <c r="I280" s="179" t="s">
        <v>866</v>
      </c>
      <c r="J280" s="163" t="s">
        <v>858</v>
      </c>
      <c r="K280" s="179" t="s">
        <v>866</v>
      </c>
      <c r="L280" s="179" t="s">
        <v>858</v>
      </c>
      <c r="M280" s="179" t="s">
        <v>865</v>
      </c>
      <c r="N280" s="179" t="s">
        <v>866</v>
      </c>
      <c r="O280" s="179" t="s">
        <v>867</v>
      </c>
      <c r="P280" s="179" t="s">
        <v>866</v>
      </c>
    </row>
    <row r="281" spans="1:16" ht="15" hidden="1" customHeight="1" x14ac:dyDescent="0.2">
      <c r="A281" s="400" t="s">
        <v>6</v>
      </c>
      <c r="B281" s="401"/>
      <c r="C281" s="3" t="s">
        <v>516</v>
      </c>
      <c r="D281" s="22" t="s">
        <v>517</v>
      </c>
      <c r="E281" s="23"/>
      <c r="F281" s="74"/>
      <c r="G281" s="74"/>
      <c r="H281" s="74"/>
      <c r="I281" s="177"/>
      <c r="J281" s="74"/>
      <c r="K281" s="177"/>
      <c r="L281" s="177"/>
      <c r="M281" s="177"/>
      <c r="N281" s="177"/>
      <c r="O281" s="177"/>
      <c r="P281" s="177"/>
    </row>
    <row r="282" spans="1:16" ht="15" hidden="1" customHeight="1" x14ac:dyDescent="0.2">
      <c r="A282" s="400" t="s">
        <v>9</v>
      </c>
      <c r="B282" s="401"/>
      <c r="C282" s="3" t="s">
        <v>518</v>
      </c>
      <c r="D282" s="22" t="s">
        <v>519</v>
      </c>
      <c r="E282" s="23"/>
      <c r="F282" s="74"/>
      <c r="G282" s="74"/>
      <c r="H282" s="74"/>
      <c r="I282" s="177"/>
      <c r="J282" s="74"/>
      <c r="K282" s="177"/>
      <c r="L282" s="177"/>
      <c r="M282" s="177"/>
      <c r="N282" s="177"/>
      <c r="O282" s="177"/>
      <c r="P282" s="177"/>
    </row>
    <row r="283" spans="1:16" ht="15" hidden="1" customHeight="1" x14ac:dyDescent="0.2">
      <c r="A283" s="400" t="s">
        <v>12</v>
      </c>
      <c r="B283" s="401"/>
      <c r="C283" s="3" t="s">
        <v>520</v>
      </c>
      <c r="D283" s="22" t="s">
        <v>521</v>
      </c>
      <c r="E283" s="23"/>
      <c r="F283" s="74"/>
      <c r="G283" s="74"/>
      <c r="H283" s="74"/>
      <c r="I283" s="177"/>
      <c r="J283" s="74"/>
      <c r="K283" s="177"/>
      <c r="L283" s="177"/>
      <c r="M283" s="177"/>
      <c r="N283" s="177"/>
      <c r="O283" s="177"/>
      <c r="P283" s="177"/>
    </row>
    <row r="284" spans="1:16" ht="15" hidden="1" customHeight="1" x14ac:dyDescent="0.2">
      <c r="A284" s="400" t="s">
        <v>15</v>
      </c>
      <c r="B284" s="401"/>
      <c r="C284" s="3" t="s">
        <v>522</v>
      </c>
      <c r="D284" s="22" t="s">
        <v>523</v>
      </c>
      <c r="E284" s="23"/>
      <c r="F284" s="74"/>
      <c r="G284" s="74"/>
      <c r="H284" s="74"/>
      <c r="I284" s="177"/>
      <c r="J284" s="74"/>
      <c r="K284" s="177"/>
      <c r="L284" s="177"/>
      <c r="M284" s="177"/>
      <c r="N284" s="177"/>
      <c r="O284" s="177"/>
      <c r="P284" s="177"/>
    </row>
    <row r="285" spans="1:16" ht="15" hidden="1" customHeight="1" x14ac:dyDescent="0.2">
      <c r="A285" s="400" t="s">
        <v>18</v>
      </c>
      <c r="B285" s="401"/>
      <c r="C285" s="3" t="s">
        <v>524</v>
      </c>
      <c r="D285" s="22" t="s">
        <v>525</v>
      </c>
      <c r="E285" s="23"/>
      <c r="F285" s="74"/>
      <c r="G285" s="74"/>
      <c r="H285" s="74"/>
      <c r="I285" s="177"/>
      <c r="J285" s="74"/>
      <c r="K285" s="177"/>
      <c r="L285" s="177"/>
      <c r="M285" s="177"/>
      <c r="N285" s="177"/>
      <c r="O285" s="177"/>
      <c r="P285" s="177"/>
    </row>
    <row r="286" spans="1:16" ht="15" hidden="1" customHeight="1" x14ac:dyDescent="0.2">
      <c r="A286" s="400" t="s">
        <v>21</v>
      </c>
      <c r="B286" s="401"/>
      <c r="C286" s="3" t="s">
        <v>526</v>
      </c>
      <c r="D286" s="22" t="s">
        <v>527</v>
      </c>
      <c r="E286" s="23"/>
      <c r="F286" s="74"/>
      <c r="G286" s="74"/>
      <c r="H286" s="74"/>
      <c r="I286" s="177"/>
      <c r="J286" s="74"/>
      <c r="K286" s="177"/>
      <c r="L286" s="177"/>
      <c r="M286" s="177"/>
      <c r="N286" s="177"/>
      <c r="O286" s="177"/>
      <c r="P286" s="177"/>
    </row>
    <row r="287" spans="1:16" ht="15" hidden="1" customHeight="1" x14ac:dyDescent="0.2">
      <c r="A287" s="400" t="s">
        <v>24</v>
      </c>
      <c r="B287" s="401"/>
      <c r="C287" s="3" t="s">
        <v>528</v>
      </c>
      <c r="D287" s="22" t="s">
        <v>529</v>
      </c>
      <c r="E287" s="23"/>
      <c r="F287" s="74"/>
      <c r="G287" s="74"/>
      <c r="H287" s="74"/>
      <c r="I287" s="177"/>
      <c r="J287" s="74"/>
      <c r="K287" s="177"/>
      <c r="L287" s="177"/>
      <c r="M287" s="177"/>
      <c r="N287" s="177"/>
      <c r="O287" s="177"/>
      <c r="P287" s="177"/>
    </row>
    <row r="288" spans="1:16" ht="15" hidden="1" customHeight="1" x14ac:dyDescent="0.2">
      <c r="A288" s="400" t="s">
        <v>27</v>
      </c>
      <c r="B288" s="401"/>
      <c r="C288" s="3" t="s">
        <v>530</v>
      </c>
      <c r="D288" s="22" t="s">
        <v>531</v>
      </c>
      <c r="E288" s="23"/>
      <c r="F288" s="74"/>
      <c r="G288" s="74"/>
      <c r="H288" s="74"/>
      <c r="I288" s="177"/>
      <c r="J288" s="74"/>
      <c r="K288" s="177"/>
      <c r="L288" s="177"/>
      <c r="M288" s="177"/>
      <c r="N288" s="177"/>
      <c r="O288" s="177"/>
      <c r="P288" s="177"/>
    </row>
    <row r="289" spans="1:16" ht="15" hidden="1" customHeight="1" x14ac:dyDescent="0.2">
      <c r="A289" s="400" t="s">
        <v>30</v>
      </c>
      <c r="B289" s="401"/>
      <c r="C289" s="3" t="s">
        <v>532</v>
      </c>
      <c r="D289" s="22" t="s">
        <v>533</v>
      </c>
      <c r="E289" s="23"/>
      <c r="F289" s="74"/>
      <c r="G289" s="74"/>
      <c r="H289" s="74"/>
      <c r="I289" s="177"/>
      <c r="J289" s="74"/>
      <c r="K289" s="177"/>
      <c r="L289" s="177"/>
      <c r="M289" s="177"/>
      <c r="N289" s="177"/>
      <c r="O289" s="177"/>
      <c r="P289" s="177"/>
    </row>
    <row r="290" spans="1:16" ht="15" hidden="1" customHeight="1" x14ac:dyDescent="0.2">
      <c r="A290" s="400" t="s">
        <v>33</v>
      </c>
      <c r="B290" s="401"/>
      <c r="C290" s="3" t="s">
        <v>534</v>
      </c>
      <c r="D290" s="22" t="s">
        <v>535</v>
      </c>
      <c r="E290" s="23"/>
      <c r="F290" s="74"/>
      <c r="G290" s="74"/>
      <c r="H290" s="74"/>
      <c r="I290" s="177"/>
      <c r="J290" s="74"/>
      <c r="K290" s="177"/>
      <c r="L290" s="177"/>
      <c r="M290" s="177"/>
      <c r="N290" s="177"/>
      <c r="O290" s="177"/>
      <c r="P290" s="177"/>
    </row>
    <row r="291" spans="1:16" ht="15" hidden="1" customHeight="1" x14ac:dyDescent="0.2">
      <c r="A291" s="400" t="s">
        <v>36</v>
      </c>
      <c r="B291" s="401"/>
      <c r="C291" s="3" t="s">
        <v>536</v>
      </c>
      <c r="D291" s="22" t="s">
        <v>537</v>
      </c>
      <c r="E291" s="23"/>
      <c r="F291" s="74"/>
      <c r="G291" s="74"/>
      <c r="H291" s="74"/>
      <c r="I291" s="177"/>
      <c r="J291" s="74"/>
      <c r="K291" s="177"/>
      <c r="L291" s="177"/>
      <c r="M291" s="177"/>
      <c r="N291" s="177"/>
      <c r="O291" s="177"/>
      <c r="P291" s="177"/>
    </row>
    <row r="292" spans="1:16" ht="15" hidden="1" customHeight="1" x14ac:dyDescent="0.2">
      <c r="A292" s="400" t="s">
        <v>38</v>
      </c>
      <c r="B292" s="401"/>
      <c r="C292" s="3" t="s">
        <v>538</v>
      </c>
      <c r="D292" s="22" t="s">
        <v>539</v>
      </c>
      <c r="E292" s="23"/>
      <c r="F292" s="74"/>
      <c r="G292" s="74"/>
      <c r="H292" s="74"/>
      <c r="I292" s="177"/>
      <c r="J292" s="74"/>
      <c r="K292" s="177"/>
      <c r="L292" s="177"/>
      <c r="M292" s="177"/>
      <c r="N292" s="177"/>
      <c r="O292" s="177"/>
      <c r="P292" s="177"/>
    </row>
    <row r="293" spans="1:16" ht="15" hidden="1" customHeight="1" x14ac:dyDescent="0.2">
      <c r="A293" s="400" t="s">
        <v>40</v>
      </c>
      <c r="B293" s="401"/>
      <c r="C293" s="3" t="s">
        <v>540</v>
      </c>
      <c r="D293" s="22" t="s">
        <v>541</v>
      </c>
      <c r="E293" s="23"/>
      <c r="F293" s="74"/>
      <c r="G293" s="74"/>
      <c r="H293" s="74"/>
      <c r="I293" s="177"/>
      <c r="J293" s="74"/>
      <c r="K293" s="177"/>
      <c r="L293" s="177"/>
      <c r="M293" s="177"/>
      <c r="N293" s="177"/>
      <c r="O293" s="177"/>
      <c r="P293" s="177"/>
    </row>
    <row r="294" spans="1:16" ht="15" hidden="1" customHeight="1" x14ac:dyDescent="0.2">
      <c r="A294" s="400" t="s">
        <v>42</v>
      </c>
      <c r="B294" s="401"/>
      <c r="C294" s="24" t="s">
        <v>542</v>
      </c>
      <c r="D294" s="22" t="s">
        <v>541</v>
      </c>
      <c r="E294" s="25"/>
      <c r="F294" s="74"/>
      <c r="G294" s="74"/>
      <c r="H294" s="74"/>
      <c r="I294" s="177"/>
      <c r="J294" s="74"/>
      <c r="K294" s="177"/>
      <c r="L294" s="177"/>
      <c r="M294" s="177"/>
      <c r="N294" s="177"/>
      <c r="O294" s="177"/>
      <c r="P294" s="177"/>
    </row>
    <row r="295" spans="1:16" ht="15" hidden="1" customHeight="1" x14ac:dyDescent="0.2">
      <c r="A295" s="402" t="s">
        <v>44</v>
      </c>
      <c r="B295" s="403"/>
      <c r="C295" s="4" t="s">
        <v>543</v>
      </c>
      <c r="D295" s="19" t="s">
        <v>544</v>
      </c>
      <c r="E295" s="26"/>
      <c r="F295" s="74"/>
      <c r="G295" s="74"/>
      <c r="H295" s="74"/>
      <c r="I295" s="177"/>
      <c r="J295" s="74"/>
      <c r="K295" s="177"/>
      <c r="L295" s="177"/>
      <c r="M295" s="177"/>
      <c r="N295" s="177"/>
      <c r="O295" s="177"/>
      <c r="P295" s="177"/>
    </row>
    <row r="296" spans="1:16" ht="15" hidden="1" customHeight="1" x14ac:dyDescent="0.2">
      <c r="A296" s="400" t="s">
        <v>46</v>
      </c>
      <c r="B296" s="401"/>
      <c r="C296" s="3" t="s">
        <v>545</v>
      </c>
      <c r="D296" s="22" t="s">
        <v>546</v>
      </c>
      <c r="E296" s="23"/>
      <c r="F296" s="74"/>
      <c r="G296" s="74"/>
      <c r="H296" s="74"/>
      <c r="I296" s="177"/>
      <c r="J296" s="74"/>
      <c r="K296" s="177"/>
      <c r="L296" s="177"/>
      <c r="M296" s="177"/>
      <c r="N296" s="177"/>
      <c r="O296" s="177"/>
      <c r="P296" s="177"/>
    </row>
    <row r="297" spans="1:16" ht="25.5" x14ac:dyDescent="0.2">
      <c r="A297" s="400" t="s">
        <v>48</v>
      </c>
      <c r="B297" s="401"/>
      <c r="C297" s="3" t="s">
        <v>547</v>
      </c>
      <c r="D297" s="22" t="s">
        <v>548</v>
      </c>
      <c r="E297" s="23"/>
      <c r="F297" s="136">
        <v>0</v>
      </c>
      <c r="G297" s="136">
        <v>100</v>
      </c>
      <c r="H297" s="142">
        <f>F297+G297</f>
        <v>100</v>
      </c>
      <c r="I297" s="180">
        <v>0</v>
      </c>
      <c r="J297" s="135"/>
      <c r="K297" s="180">
        <v>0</v>
      </c>
      <c r="L297" s="180">
        <v>0</v>
      </c>
      <c r="M297" s="176">
        <f>K297+L297</f>
        <v>0</v>
      </c>
      <c r="N297" s="180">
        <v>0</v>
      </c>
      <c r="O297" s="133" t="str">
        <f t="shared" ref="O297:O361" si="21">IF(M297=0," ",N297/M297)</f>
        <v xml:space="preserve"> </v>
      </c>
      <c r="P297" s="180">
        <v>0</v>
      </c>
    </row>
    <row r="298" spans="1:16" x14ac:dyDescent="0.2">
      <c r="A298" s="400" t="s">
        <v>50</v>
      </c>
      <c r="B298" s="401"/>
      <c r="C298" s="3" t="s">
        <v>549</v>
      </c>
      <c r="D298" s="22" t="s">
        <v>550</v>
      </c>
      <c r="E298" s="23"/>
      <c r="F298" s="142">
        <v>150</v>
      </c>
      <c r="G298" s="142"/>
      <c r="H298" s="142">
        <f>F298+G298</f>
        <v>150</v>
      </c>
      <c r="I298" s="176">
        <v>263588</v>
      </c>
      <c r="J298" s="147">
        <f t="shared" ref="J298:J361" si="22">IF(H298=0," ",I298/H298)</f>
        <v>1757.2533333333333</v>
      </c>
      <c r="K298" s="176">
        <v>270000</v>
      </c>
      <c r="L298" s="176">
        <v>38146</v>
      </c>
      <c r="M298" s="176">
        <f>K298+L298</f>
        <v>308146</v>
      </c>
      <c r="N298" s="176">
        <v>308146</v>
      </c>
      <c r="O298" s="133">
        <f t="shared" si="21"/>
        <v>1</v>
      </c>
      <c r="P298" s="176">
        <v>270000</v>
      </c>
    </row>
    <row r="299" spans="1:16" x14ac:dyDescent="0.2">
      <c r="A299" s="402" t="s">
        <v>52</v>
      </c>
      <c r="B299" s="403"/>
      <c r="C299" s="4" t="s">
        <v>551</v>
      </c>
      <c r="D299" s="19" t="s">
        <v>552</v>
      </c>
      <c r="E299" s="26"/>
      <c r="F299" s="146">
        <f t="shared" ref="F299:H299" si="23">SUM(F296:F298)</f>
        <v>150</v>
      </c>
      <c r="G299" s="146">
        <f t="shared" si="23"/>
        <v>100</v>
      </c>
      <c r="H299" s="146">
        <f t="shared" si="23"/>
        <v>250</v>
      </c>
      <c r="I299" s="146">
        <f t="shared" ref="I299" si="24">SUM(I296:I298)</f>
        <v>263588</v>
      </c>
      <c r="J299" s="146">
        <f t="shared" ref="J299:N299" si="25">SUM(J296:J298)</f>
        <v>1757.2533333333333</v>
      </c>
      <c r="K299" s="146">
        <f t="shared" si="25"/>
        <v>270000</v>
      </c>
      <c r="L299" s="146">
        <f t="shared" si="25"/>
        <v>38146</v>
      </c>
      <c r="M299" s="146">
        <f t="shared" si="25"/>
        <v>308146</v>
      </c>
      <c r="N299" s="146">
        <f t="shared" si="25"/>
        <v>308146</v>
      </c>
      <c r="O299" s="133">
        <f t="shared" si="21"/>
        <v>1</v>
      </c>
      <c r="P299" s="146">
        <f t="shared" ref="P299" si="26">SUM(P296:P298)</f>
        <v>270000</v>
      </c>
    </row>
    <row r="300" spans="1:16" x14ac:dyDescent="0.2">
      <c r="A300" s="402" t="s">
        <v>54</v>
      </c>
      <c r="B300" s="403"/>
      <c r="C300" s="4" t="s">
        <v>553</v>
      </c>
      <c r="D300" s="19" t="s">
        <v>554</v>
      </c>
      <c r="E300" s="26"/>
      <c r="F300" s="146">
        <f t="shared" ref="F300:I300" si="27">F295+F299</f>
        <v>150</v>
      </c>
      <c r="G300" s="146">
        <f t="shared" si="27"/>
        <v>100</v>
      </c>
      <c r="H300" s="146">
        <f t="shared" si="27"/>
        <v>250</v>
      </c>
      <c r="I300" s="146">
        <f t="shared" si="27"/>
        <v>263588</v>
      </c>
      <c r="J300" s="146">
        <f t="shared" ref="J300:N300" si="28">J295+J299</f>
        <v>1757.2533333333333</v>
      </c>
      <c r="K300" s="146">
        <f t="shared" si="28"/>
        <v>270000</v>
      </c>
      <c r="L300" s="146">
        <f t="shared" si="28"/>
        <v>38146</v>
      </c>
      <c r="M300" s="146">
        <f t="shared" si="28"/>
        <v>308146</v>
      </c>
      <c r="N300" s="146">
        <f t="shared" si="28"/>
        <v>308146</v>
      </c>
      <c r="O300" s="133">
        <f t="shared" si="21"/>
        <v>1</v>
      </c>
      <c r="P300" s="146">
        <f t="shared" ref="P300" si="29">P295+P299</f>
        <v>270000</v>
      </c>
    </row>
    <row r="301" spans="1:16" ht="25.5" x14ac:dyDescent="0.2">
      <c r="A301" s="402">
        <v>21</v>
      </c>
      <c r="B301" s="403"/>
      <c r="C301" s="4" t="s">
        <v>555</v>
      </c>
      <c r="D301" s="19" t="s">
        <v>556</v>
      </c>
      <c r="E301" s="26"/>
      <c r="F301" s="146">
        <f t="shared" ref="F301:I301" si="30">SUM(F302:F308)</f>
        <v>16</v>
      </c>
      <c r="G301" s="146">
        <f t="shared" si="30"/>
        <v>24</v>
      </c>
      <c r="H301" s="146">
        <f t="shared" si="30"/>
        <v>40</v>
      </c>
      <c r="I301" s="146">
        <f t="shared" si="30"/>
        <v>101086</v>
      </c>
      <c r="J301" s="146">
        <f t="shared" ref="J301:N301" si="31">SUM(J302:J308)</f>
        <v>10043.916666666666</v>
      </c>
      <c r="K301" s="146">
        <f t="shared" si="31"/>
        <v>103545</v>
      </c>
      <c r="L301" s="146">
        <f t="shared" si="31"/>
        <v>0</v>
      </c>
      <c r="M301" s="146">
        <f t="shared" si="31"/>
        <v>103545</v>
      </c>
      <c r="N301" s="146">
        <f t="shared" si="31"/>
        <v>0</v>
      </c>
      <c r="O301" s="133">
        <f t="shared" si="21"/>
        <v>0</v>
      </c>
      <c r="P301" s="146">
        <f t="shared" ref="P301" si="32">SUM(P302:P308)</f>
        <v>103545</v>
      </c>
    </row>
    <row r="302" spans="1:16" x14ac:dyDescent="0.2">
      <c r="A302" s="400">
        <v>22</v>
      </c>
      <c r="B302" s="401"/>
      <c r="C302" s="24" t="s">
        <v>168</v>
      </c>
      <c r="D302" s="22" t="s">
        <v>556</v>
      </c>
      <c r="E302" s="25"/>
      <c r="F302" s="142">
        <v>0</v>
      </c>
      <c r="G302" s="142">
        <v>24</v>
      </c>
      <c r="H302" s="142">
        <f t="shared" ref="H302:H311" si="33">F302+G302</f>
        <v>24</v>
      </c>
      <c r="I302" s="176">
        <v>54430</v>
      </c>
      <c r="J302" s="147">
        <f t="shared" si="22"/>
        <v>2267.9166666666665</v>
      </c>
      <c r="K302" s="176">
        <f>K298*1.18*0.175</f>
        <v>55755</v>
      </c>
      <c r="L302" s="176"/>
      <c r="M302" s="176">
        <f t="shared" ref="M302:M362" si="34">K302+L302</f>
        <v>55755</v>
      </c>
      <c r="N302" s="176">
        <v>0</v>
      </c>
      <c r="O302" s="133">
        <f t="shared" si="21"/>
        <v>0</v>
      </c>
      <c r="P302" s="176">
        <f>P298*1.18*0.175</f>
        <v>55755</v>
      </c>
    </row>
    <row r="303" spans="1:16" ht="15" hidden="1" customHeight="1" x14ac:dyDescent="0.2">
      <c r="A303" s="400">
        <v>23</v>
      </c>
      <c r="B303" s="401"/>
      <c r="C303" s="24" t="s">
        <v>185</v>
      </c>
      <c r="D303" s="22" t="s">
        <v>556</v>
      </c>
      <c r="E303" s="25"/>
      <c r="F303" s="142">
        <v>0</v>
      </c>
      <c r="G303" s="142"/>
      <c r="H303" s="142">
        <f t="shared" si="33"/>
        <v>0</v>
      </c>
      <c r="I303" s="176"/>
      <c r="J303" s="147" t="str">
        <f t="shared" si="22"/>
        <v xml:space="preserve"> </v>
      </c>
      <c r="K303" s="176"/>
      <c r="L303" s="176"/>
      <c r="M303" s="176">
        <f t="shared" si="34"/>
        <v>0</v>
      </c>
      <c r="N303" s="176"/>
      <c r="O303" s="133" t="str">
        <f t="shared" si="21"/>
        <v xml:space="preserve"> </v>
      </c>
      <c r="P303" s="176"/>
    </row>
    <row r="304" spans="1:16" ht="15" hidden="1" customHeight="1" x14ac:dyDescent="0.2">
      <c r="A304" s="400">
        <v>24</v>
      </c>
      <c r="B304" s="401"/>
      <c r="C304" s="24" t="s">
        <v>172</v>
      </c>
      <c r="D304" s="22" t="s">
        <v>556</v>
      </c>
      <c r="E304" s="25"/>
      <c r="F304" s="142">
        <v>0</v>
      </c>
      <c r="G304" s="142"/>
      <c r="H304" s="142">
        <f t="shared" si="33"/>
        <v>0</v>
      </c>
      <c r="I304" s="176"/>
      <c r="J304" s="147" t="str">
        <f t="shared" si="22"/>
        <v xml:space="preserve"> </v>
      </c>
      <c r="K304" s="176"/>
      <c r="L304" s="176"/>
      <c r="M304" s="176">
        <f t="shared" si="34"/>
        <v>0</v>
      </c>
      <c r="N304" s="176"/>
      <c r="O304" s="133" t="str">
        <f t="shared" si="21"/>
        <v xml:space="preserve"> </v>
      </c>
      <c r="P304" s="176"/>
    </row>
    <row r="305" spans="1:16" x14ac:dyDescent="0.2">
      <c r="A305" s="400">
        <v>25</v>
      </c>
      <c r="B305" s="401"/>
      <c r="C305" s="24" t="s">
        <v>189</v>
      </c>
      <c r="D305" s="22" t="s">
        <v>556</v>
      </c>
      <c r="E305" s="25"/>
      <c r="F305" s="142">
        <v>10</v>
      </c>
      <c r="G305" s="142"/>
      <c r="H305" s="142">
        <f t="shared" si="33"/>
        <v>10</v>
      </c>
      <c r="I305" s="176">
        <v>0</v>
      </c>
      <c r="J305" s="147">
        <f t="shared" si="22"/>
        <v>0</v>
      </c>
      <c r="K305" s="176">
        <v>0</v>
      </c>
      <c r="L305" s="176"/>
      <c r="M305" s="176">
        <f t="shared" si="34"/>
        <v>0</v>
      </c>
      <c r="N305" s="176">
        <v>0</v>
      </c>
      <c r="O305" s="133" t="str">
        <f t="shared" si="21"/>
        <v xml:space="preserve"> </v>
      </c>
      <c r="P305" s="176">
        <v>0</v>
      </c>
    </row>
    <row r="306" spans="1:16" ht="15" hidden="1" customHeight="1" x14ac:dyDescent="0.2">
      <c r="A306" s="400">
        <v>26</v>
      </c>
      <c r="B306" s="401"/>
      <c r="C306" s="24" t="s">
        <v>557</v>
      </c>
      <c r="D306" s="22" t="s">
        <v>556</v>
      </c>
      <c r="E306" s="25"/>
      <c r="F306" s="142">
        <v>0</v>
      </c>
      <c r="G306" s="142"/>
      <c r="H306" s="142">
        <f t="shared" si="33"/>
        <v>0</v>
      </c>
      <c r="I306" s="176"/>
      <c r="J306" s="147" t="str">
        <f t="shared" si="22"/>
        <v xml:space="preserve"> </v>
      </c>
      <c r="K306" s="176"/>
      <c r="L306" s="176"/>
      <c r="M306" s="176">
        <f t="shared" si="34"/>
        <v>0</v>
      </c>
      <c r="N306" s="176"/>
      <c r="O306" s="133" t="str">
        <f t="shared" si="21"/>
        <v xml:space="preserve"> </v>
      </c>
      <c r="P306" s="176"/>
    </row>
    <row r="307" spans="1:16" ht="38.25" hidden="1" customHeight="1" x14ac:dyDescent="0.2">
      <c r="A307" s="400">
        <v>27</v>
      </c>
      <c r="B307" s="401"/>
      <c r="C307" s="24" t="s">
        <v>558</v>
      </c>
      <c r="D307" s="22" t="s">
        <v>556</v>
      </c>
      <c r="E307" s="25"/>
      <c r="F307" s="142">
        <v>0</v>
      </c>
      <c r="G307" s="142"/>
      <c r="H307" s="142">
        <f t="shared" si="33"/>
        <v>0</v>
      </c>
      <c r="I307" s="176"/>
      <c r="J307" s="147" t="str">
        <f t="shared" si="22"/>
        <v xml:space="preserve"> </v>
      </c>
      <c r="K307" s="176"/>
      <c r="L307" s="176"/>
      <c r="M307" s="176">
        <f t="shared" si="34"/>
        <v>0</v>
      </c>
      <c r="N307" s="176"/>
      <c r="O307" s="133" t="str">
        <f t="shared" si="21"/>
        <v xml:space="preserve"> </v>
      </c>
      <c r="P307" s="176"/>
    </row>
    <row r="308" spans="1:16" ht="17.25" customHeight="1" x14ac:dyDescent="0.2">
      <c r="A308" s="400">
        <v>28</v>
      </c>
      <c r="B308" s="401"/>
      <c r="C308" s="24" t="s">
        <v>559</v>
      </c>
      <c r="D308" s="22" t="s">
        <v>556</v>
      </c>
      <c r="E308" s="25"/>
      <c r="F308" s="142">
        <v>6</v>
      </c>
      <c r="G308" s="142"/>
      <c r="H308" s="142">
        <f t="shared" si="33"/>
        <v>6</v>
      </c>
      <c r="I308" s="176">
        <v>46656</v>
      </c>
      <c r="J308" s="147">
        <f t="shared" si="22"/>
        <v>7776</v>
      </c>
      <c r="K308" s="176">
        <f>K298*1.18*0.15</f>
        <v>47790</v>
      </c>
      <c r="L308" s="176"/>
      <c r="M308" s="176">
        <f t="shared" si="34"/>
        <v>47790</v>
      </c>
      <c r="N308" s="176">
        <v>0</v>
      </c>
      <c r="O308" s="133">
        <f t="shared" si="21"/>
        <v>0</v>
      </c>
      <c r="P308" s="176">
        <f>P298*1.18*0.15</f>
        <v>47790</v>
      </c>
    </row>
    <row r="309" spans="1:16" ht="17.25" customHeight="1" x14ac:dyDescent="0.2">
      <c r="A309" s="400" t="s">
        <v>66</v>
      </c>
      <c r="B309" s="401"/>
      <c r="C309" s="3" t="s">
        <v>560</v>
      </c>
      <c r="D309" s="22" t="s">
        <v>561</v>
      </c>
      <c r="E309" s="23"/>
      <c r="F309" s="142">
        <v>0</v>
      </c>
      <c r="G309" s="142"/>
      <c r="H309" s="142">
        <f t="shared" si="33"/>
        <v>0</v>
      </c>
      <c r="I309" s="176">
        <v>10000</v>
      </c>
      <c r="J309" s="147" t="str">
        <f t="shared" si="22"/>
        <v xml:space="preserve"> </v>
      </c>
      <c r="K309" s="176"/>
      <c r="L309" s="176"/>
      <c r="M309" s="176">
        <f t="shared" si="34"/>
        <v>0</v>
      </c>
      <c r="N309" s="176">
        <v>0</v>
      </c>
      <c r="O309" s="133" t="str">
        <f t="shared" si="21"/>
        <v xml:space="preserve"> </v>
      </c>
      <c r="P309" s="176"/>
    </row>
    <row r="310" spans="1:16" x14ac:dyDescent="0.2">
      <c r="A310" s="400" t="s">
        <v>67</v>
      </c>
      <c r="B310" s="401"/>
      <c r="C310" s="3" t="s">
        <v>562</v>
      </c>
      <c r="D310" s="22" t="s">
        <v>563</v>
      </c>
      <c r="E310" s="23"/>
      <c r="F310" s="142">
        <v>20</v>
      </c>
      <c r="G310" s="142">
        <v>176</v>
      </c>
      <c r="H310" s="142">
        <f t="shared" si="33"/>
        <v>196</v>
      </c>
      <c r="I310" s="176">
        <v>47216</v>
      </c>
      <c r="J310" s="147">
        <f t="shared" si="22"/>
        <v>240.89795918367346</v>
      </c>
      <c r="K310" s="176">
        <v>50000</v>
      </c>
      <c r="L310" s="176">
        <v>38780</v>
      </c>
      <c r="M310" s="176">
        <f t="shared" si="34"/>
        <v>88780</v>
      </c>
      <c r="N310" s="176">
        <v>88780</v>
      </c>
      <c r="O310" s="133">
        <f t="shared" si="21"/>
        <v>1</v>
      </c>
      <c r="P310" s="176">
        <v>50000</v>
      </c>
    </row>
    <row r="311" spans="1:16" x14ac:dyDescent="0.2">
      <c r="A311" s="400" t="s">
        <v>68</v>
      </c>
      <c r="B311" s="401"/>
      <c r="C311" s="3" t="s">
        <v>564</v>
      </c>
      <c r="D311" s="22" t="s">
        <v>565</v>
      </c>
      <c r="E311" s="23"/>
      <c r="F311" s="142">
        <v>0</v>
      </c>
      <c r="G311" s="142"/>
      <c r="H311" s="142">
        <f t="shared" si="33"/>
        <v>0</v>
      </c>
      <c r="I311" s="176"/>
      <c r="J311" s="147" t="str">
        <f t="shared" si="22"/>
        <v xml:space="preserve"> </v>
      </c>
      <c r="K311" s="176"/>
      <c r="L311" s="176"/>
      <c r="M311" s="176">
        <f t="shared" si="34"/>
        <v>0</v>
      </c>
      <c r="N311" s="176"/>
      <c r="O311" s="133" t="str">
        <f t="shared" si="21"/>
        <v xml:space="preserve"> </v>
      </c>
      <c r="P311" s="176"/>
    </row>
    <row r="312" spans="1:16" x14ac:dyDescent="0.2">
      <c r="A312" s="402" t="s">
        <v>69</v>
      </c>
      <c r="B312" s="403"/>
      <c r="C312" s="4" t="s">
        <v>566</v>
      </c>
      <c r="D312" s="19" t="s">
        <v>567</v>
      </c>
      <c r="E312" s="26"/>
      <c r="F312" s="146">
        <f t="shared" ref="F312:H312" si="35">SUM(F309:F311)</f>
        <v>20</v>
      </c>
      <c r="G312" s="146">
        <f t="shared" si="35"/>
        <v>176</v>
      </c>
      <c r="H312" s="146">
        <f t="shared" si="35"/>
        <v>196</v>
      </c>
      <c r="I312" s="146">
        <f t="shared" ref="I312" si="36">SUM(I309:I311)</f>
        <v>57216</v>
      </c>
      <c r="J312" s="146">
        <f t="shared" ref="J312:N312" si="37">SUM(J309:J311)</f>
        <v>240.89795918367346</v>
      </c>
      <c r="K312" s="146">
        <f t="shared" si="37"/>
        <v>50000</v>
      </c>
      <c r="L312" s="146">
        <f t="shared" si="37"/>
        <v>38780</v>
      </c>
      <c r="M312" s="146">
        <f t="shared" si="37"/>
        <v>88780</v>
      </c>
      <c r="N312" s="146">
        <f t="shared" si="37"/>
        <v>88780</v>
      </c>
      <c r="O312" s="133">
        <f t="shared" si="21"/>
        <v>1</v>
      </c>
      <c r="P312" s="146">
        <f t="shared" ref="P312" si="38">SUM(P309:P311)</f>
        <v>50000</v>
      </c>
    </row>
    <row r="313" spans="1:16" x14ac:dyDescent="0.2">
      <c r="A313" s="400" t="s">
        <v>72</v>
      </c>
      <c r="B313" s="401"/>
      <c r="C313" s="3" t="s">
        <v>568</v>
      </c>
      <c r="D313" s="22" t="s">
        <v>569</v>
      </c>
      <c r="E313" s="23"/>
      <c r="F313" s="142">
        <v>0</v>
      </c>
      <c r="G313" s="142"/>
      <c r="H313" s="142">
        <f t="shared" ref="H313:H314" si="39">F313+G313</f>
        <v>0</v>
      </c>
      <c r="I313" s="176"/>
      <c r="J313" s="147" t="str">
        <f t="shared" si="22"/>
        <v xml:space="preserve"> </v>
      </c>
      <c r="K313" s="176"/>
      <c r="L313" s="176"/>
      <c r="M313" s="176">
        <f t="shared" si="34"/>
        <v>0</v>
      </c>
      <c r="N313" s="176"/>
      <c r="O313" s="133" t="str">
        <f t="shared" si="21"/>
        <v xml:space="preserve"> </v>
      </c>
      <c r="P313" s="176"/>
    </row>
    <row r="314" spans="1:16" x14ac:dyDescent="0.2">
      <c r="A314" s="400" t="s">
        <v>73</v>
      </c>
      <c r="B314" s="401"/>
      <c r="C314" s="3" t="s">
        <v>570</v>
      </c>
      <c r="D314" s="22" t="s">
        <v>571</v>
      </c>
      <c r="E314" s="23"/>
      <c r="F314" s="142">
        <v>0</v>
      </c>
      <c r="G314" s="142"/>
      <c r="H314" s="142">
        <f t="shared" si="39"/>
        <v>0</v>
      </c>
      <c r="I314" s="176"/>
      <c r="J314" s="147" t="str">
        <f t="shared" si="22"/>
        <v xml:space="preserve"> </v>
      </c>
      <c r="K314" s="176"/>
      <c r="L314" s="176"/>
      <c r="M314" s="176">
        <f t="shared" si="34"/>
        <v>0</v>
      </c>
      <c r="N314" s="176"/>
      <c r="O314" s="133" t="str">
        <f t="shared" si="21"/>
        <v xml:space="preserve"> </v>
      </c>
      <c r="P314" s="176"/>
    </row>
    <row r="315" spans="1:16" x14ac:dyDescent="0.2">
      <c r="A315" s="402" t="s">
        <v>74</v>
      </c>
      <c r="B315" s="403"/>
      <c r="C315" s="4" t="s">
        <v>572</v>
      </c>
      <c r="D315" s="19" t="s">
        <v>573</v>
      </c>
      <c r="E315" s="26"/>
      <c r="F315" s="146">
        <f t="shared" ref="F315:H315" si="40">SUM(F313:F314)</f>
        <v>0</v>
      </c>
      <c r="G315" s="146">
        <f t="shared" si="40"/>
        <v>0</v>
      </c>
      <c r="H315" s="146">
        <f t="shared" si="40"/>
        <v>0</v>
      </c>
      <c r="I315" s="176"/>
      <c r="J315" s="146">
        <f t="shared" ref="J315:M315" si="41">SUM(J313:J314)</f>
        <v>0</v>
      </c>
      <c r="K315" s="176"/>
      <c r="L315" s="146">
        <f t="shared" si="41"/>
        <v>0</v>
      </c>
      <c r="M315" s="146">
        <f t="shared" si="41"/>
        <v>0</v>
      </c>
      <c r="N315" s="176"/>
      <c r="O315" s="133" t="str">
        <f t="shared" si="21"/>
        <v xml:space="preserve"> </v>
      </c>
      <c r="P315" s="176"/>
    </row>
    <row r="316" spans="1:16" x14ac:dyDescent="0.2">
      <c r="A316" s="400" t="s">
        <v>75</v>
      </c>
      <c r="B316" s="401"/>
      <c r="C316" s="3" t="s">
        <v>574</v>
      </c>
      <c r="D316" s="22" t="s">
        <v>575</v>
      </c>
      <c r="E316" s="23"/>
      <c r="F316" s="142">
        <v>0</v>
      </c>
      <c r="G316" s="142"/>
      <c r="H316" s="142">
        <f t="shared" ref="H316:H325" si="42">F316+G316</f>
        <v>0</v>
      </c>
      <c r="I316" s="176"/>
      <c r="J316" s="147" t="str">
        <f t="shared" si="22"/>
        <v xml:space="preserve"> </v>
      </c>
      <c r="K316" s="176"/>
      <c r="L316" s="176"/>
      <c r="M316" s="176">
        <f t="shared" si="34"/>
        <v>0</v>
      </c>
      <c r="N316" s="176"/>
      <c r="O316" s="133" t="str">
        <f t="shared" si="21"/>
        <v xml:space="preserve"> </v>
      </c>
      <c r="P316" s="176"/>
    </row>
    <row r="317" spans="1:16" x14ac:dyDescent="0.2">
      <c r="A317" s="400" t="s">
        <v>76</v>
      </c>
      <c r="B317" s="401"/>
      <c r="C317" s="3" t="s">
        <v>576</v>
      </c>
      <c r="D317" s="22" t="s">
        <v>577</v>
      </c>
      <c r="E317" s="23"/>
      <c r="F317" s="142">
        <v>0</v>
      </c>
      <c r="G317" s="142"/>
      <c r="H317" s="142">
        <f t="shared" si="42"/>
        <v>0</v>
      </c>
      <c r="I317" s="176"/>
      <c r="J317" s="147" t="str">
        <f t="shared" si="22"/>
        <v xml:space="preserve"> </v>
      </c>
      <c r="K317" s="176"/>
      <c r="L317" s="176">
        <v>0</v>
      </c>
      <c r="M317" s="176">
        <f t="shared" si="34"/>
        <v>0</v>
      </c>
      <c r="N317" s="176"/>
      <c r="O317" s="133" t="str">
        <f t="shared" si="21"/>
        <v xml:space="preserve"> </v>
      </c>
      <c r="P317" s="176"/>
    </row>
    <row r="318" spans="1:16" x14ac:dyDescent="0.2">
      <c r="A318" s="400" t="s">
        <v>77</v>
      </c>
      <c r="B318" s="401"/>
      <c r="C318" s="3" t="s">
        <v>578</v>
      </c>
      <c r="D318" s="22" t="s">
        <v>579</v>
      </c>
      <c r="E318" s="23"/>
      <c r="F318" s="142">
        <v>16</v>
      </c>
      <c r="G318" s="142">
        <v>20</v>
      </c>
      <c r="H318" s="142">
        <f t="shared" si="42"/>
        <v>36</v>
      </c>
      <c r="I318" s="176">
        <v>15000</v>
      </c>
      <c r="J318" s="147">
        <f t="shared" si="22"/>
        <v>416.66666666666669</v>
      </c>
      <c r="K318" s="176">
        <v>20000</v>
      </c>
      <c r="L318" s="176"/>
      <c r="M318" s="176">
        <f t="shared" si="34"/>
        <v>20000</v>
      </c>
      <c r="N318" s="176">
        <v>0</v>
      </c>
      <c r="O318" s="133">
        <f t="shared" si="21"/>
        <v>0</v>
      </c>
      <c r="P318" s="176">
        <v>20000</v>
      </c>
    </row>
    <row r="319" spans="1:16" ht="25.5" x14ac:dyDescent="0.2">
      <c r="A319" s="400" t="s">
        <v>78</v>
      </c>
      <c r="B319" s="401"/>
      <c r="C319" s="24" t="s">
        <v>580</v>
      </c>
      <c r="D319" s="22" t="s">
        <v>579</v>
      </c>
      <c r="E319" s="25"/>
      <c r="F319" s="142">
        <v>0</v>
      </c>
      <c r="G319" s="142"/>
      <c r="H319" s="142">
        <f t="shared" si="42"/>
        <v>0</v>
      </c>
      <c r="I319" s="176"/>
      <c r="J319" s="147" t="str">
        <f t="shared" si="22"/>
        <v xml:space="preserve"> </v>
      </c>
      <c r="K319" s="176"/>
      <c r="L319" s="176"/>
      <c r="M319" s="176">
        <f t="shared" si="34"/>
        <v>0</v>
      </c>
      <c r="N319" s="176"/>
      <c r="O319" s="133" t="str">
        <f t="shared" si="21"/>
        <v xml:space="preserve"> </v>
      </c>
      <c r="P319" s="176"/>
    </row>
    <row r="320" spans="1:16" x14ac:dyDescent="0.2">
      <c r="A320" s="400" t="s">
        <v>79</v>
      </c>
      <c r="B320" s="401"/>
      <c r="C320" s="3" t="s">
        <v>581</v>
      </c>
      <c r="D320" s="22" t="s">
        <v>582</v>
      </c>
      <c r="E320" s="23"/>
      <c r="F320" s="142">
        <v>0</v>
      </c>
      <c r="G320" s="142"/>
      <c r="H320" s="142">
        <f t="shared" si="42"/>
        <v>0</v>
      </c>
      <c r="I320" s="176"/>
      <c r="J320" s="147" t="str">
        <f t="shared" si="22"/>
        <v xml:space="preserve"> </v>
      </c>
      <c r="K320" s="176"/>
      <c r="L320" s="176"/>
      <c r="M320" s="176">
        <f t="shared" si="34"/>
        <v>0</v>
      </c>
      <c r="N320" s="176"/>
      <c r="O320" s="133" t="str">
        <f t="shared" si="21"/>
        <v xml:space="preserve"> </v>
      </c>
      <c r="P320" s="176"/>
    </row>
    <row r="321" spans="1:16" x14ac:dyDescent="0.2">
      <c r="A321" s="400" t="s">
        <v>80</v>
      </c>
      <c r="B321" s="401"/>
      <c r="C321" s="27" t="s">
        <v>583</v>
      </c>
      <c r="D321" s="22" t="s">
        <v>584</v>
      </c>
      <c r="E321" s="28"/>
      <c r="F321" s="142">
        <v>0</v>
      </c>
      <c r="G321" s="142"/>
      <c r="H321" s="142">
        <f t="shared" si="42"/>
        <v>0</v>
      </c>
      <c r="I321" s="176"/>
      <c r="J321" s="147" t="str">
        <f t="shared" si="22"/>
        <v xml:space="preserve"> </v>
      </c>
      <c r="K321" s="176"/>
      <c r="L321" s="176"/>
      <c r="M321" s="176">
        <f t="shared" si="34"/>
        <v>0</v>
      </c>
      <c r="N321" s="176"/>
      <c r="O321" s="133" t="str">
        <f t="shared" si="21"/>
        <v xml:space="preserve"> </v>
      </c>
      <c r="P321" s="176"/>
    </row>
    <row r="322" spans="1:16" x14ac:dyDescent="0.2">
      <c r="A322" s="400" t="s">
        <v>81</v>
      </c>
      <c r="B322" s="401"/>
      <c r="C322" s="24" t="s">
        <v>355</v>
      </c>
      <c r="D322" s="22" t="s">
        <v>584</v>
      </c>
      <c r="E322" s="25"/>
      <c r="F322" s="142">
        <v>0</v>
      </c>
      <c r="G322" s="142"/>
      <c r="H322" s="142">
        <f t="shared" si="42"/>
        <v>0</v>
      </c>
      <c r="I322" s="176"/>
      <c r="J322" s="147" t="str">
        <f t="shared" si="22"/>
        <v xml:space="preserve"> </v>
      </c>
      <c r="K322" s="176"/>
      <c r="L322" s="176"/>
      <c r="M322" s="176">
        <f t="shared" si="34"/>
        <v>0</v>
      </c>
      <c r="N322" s="176"/>
      <c r="O322" s="133" t="str">
        <f t="shared" si="21"/>
        <v xml:space="preserve"> </v>
      </c>
      <c r="P322" s="176"/>
    </row>
    <row r="323" spans="1:16" x14ac:dyDescent="0.2">
      <c r="A323" s="400" t="s">
        <v>82</v>
      </c>
      <c r="B323" s="401"/>
      <c r="C323" s="3" t="s">
        <v>585</v>
      </c>
      <c r="D323" s="22" t="s">
        <v>586</v>
      </c>
      <c r="E323" s="23"/>
      <c r="F323" s="142">
        <v>0</v>
      </c>
      <c r="G323" s="142"/>
      <c r="H323" s="142">
        <f t="shared" si="42"/>
        <v>0</v>
      </c>
      <c r="I323" s="176">
        <v>0</v>
      </c>
      <c r="J323" s="147" t="str">
        <f t="shared" si="22"/>
        <v xml:space="preserve"> </v>
      </c>
      <c r="K323" s="176">
        <v>0</v>
      </c>
      <c r="L323" s="176"/>
      <c r="M323" s="176">
        <f t="shared" si="34"/>
        <v>0</v>
      </c>
      <c r="N323" s="176">
        <v>0</v>
      </c>
      <c r="O323" s="133" t="str">
        <f t="shared" si="21"/>
        <v xml:space="preserve"> </v>
      </c>
      <c r="P323" s="176">
        <v>0</v>
      </c>
    </row>
    <row r="324" spans="1:16" x14ac:dyDescent="0.2">
      <c r="A324" s="400" t="s">
        <v>85</v>
      </c>
      <c r="B324" s="401"/>
      <c r="C324" s="3" t="s">
        <v>587</v>
      </c>
      <c r="D324" s="22" t="s">
        <v>588</v>
      </c>
      <c r="E324" s="23"/>
      <c r="F324" s="142">
        <v>130</v>
      </c>
      <c r="G324" s="142">
        <v>321</v>
      </c>
      <c r="H324" s="142">
        <f t="shared" si="42"/>
        <v>451</v>
      </c>
      <c r="I324" s="176">
        <v>708020</v>
      </c>
      <c r="J324" s="147">
        <f t="shared" si="22"/>
        <v>1569.889135254989</v>
      </c>
      <c r="K324" s="176">
        <v>750000</v>
      </c>
      <c r="L324" s="176">
        <v>213457</v>
      </c>
      <c r="M324" s="176">
        <f t="shared" si="34"/>
        <v>963457</v>
      </c>
      <c r="N324" s="176">
        <v>963457</v>
      </c>
      <c r="O324" s="133">
        <f t="shared" si="21"/>
        <v>1</v>
      </c>
      <c r="P324" s="176">
        <v>750000</v>
      </c>
    </row>
    <row r="325" spans="1:16" x14ac:dyDescent="0.2">
      <c r="A325" s="400" t="s">
        <v>88</v>
      </c>
      <c r="B325" s="401"/>
      <c r="C325" s="24" t="s">
        <v>589</v>
      </c>
      <c r="D325" s="22" t="s">
        <v>588</v>
      </c>
      <c r="E325" s="25"/>
      <c r="F325" s="142">
        <v>0</v>
      </c>
      <c r="G325" s="142"/>
      <c r="H325" s="142">
        <f t="shared" si="42"/>
        <v>0</v>
      </c>
      <c r="I325" s="176"/>
      <c r="J325" s="147" t="str">
        <f t="shared" si="22"/>
        <v xml:space="preserve"> </v>
      </c>
      <c r="K325" s="176"/>
      <c r="L325" s="176"/>
      <c r="M325" s="176">
        <f t="shared" si="34"/>
        <v>0</v>
      </c>
      <c r="N325" s="176"/>
      <c r="O325" s="133" t="str">
        <f t="shared" si="21"/>
        <v xml:space="preserve"> </v>
      </c>
      <c r="P325" s="176"/>
    </row>
    <row r="326" spans="1:16" x14ac:dyDescent="0.2">
      <c r="A326" s="402" t="s">
        <v>91</v>
      </c>
      <c r="B326" s="403"/>
      <c r="C326" s="4" t="s">
        <v>590</v>
      </c>
      <c r="D326" s="19" t="s">
        <v>591</v>
      </c>
      <c r="E326" s="26"/>
      <c r="F326" s="146">
        <f t="shared" ref="F326:H326" si="43">SUM(F316:F324)</f>
        <v>146</v>
      </c>
      <c r="G326" s="146">
        <f t="shared" si="43"/>
        <v>341</v>
      </c>
      <c r="H326" s="146">
        <f t="shared" si="43"/>
        <v>487</v>
      </c>
      <c r="I326" s="146">
        <f>SUM(I316:I324)</f>
        <v>723020</v>
      </c>
      <c r="J326" s="146">
        <f t="shared" ref="J326:M326" si="44">SUM(J316:J324)</f>
        <v>1986.5558019216558</v>
      </c>
      <c r="K326" s="146">
        <f t="shared" si="44"/>
        <v>770000</v>
      </c>
      <c r="L326" s="146">
        <f t="shared" si="44"/>
        <v>213457</v>
      </c>
      <c r="M326" s="146">
        <f t="shared" si="44"/>
        <v>983457</v>
      </c>
      <c r="N326" s="146">
        <f>SUM(N316:N324)</f>
        <v>963457</v>
      </c>
      <c r="O326" s="133">
        <f t="shared" si="21"/>
        <v>0.97966357451317143</v>
      </c>
      <c r="P326" s="146">
        <f t="shared" ref="P326" si="45">SUM(P316:P324)</f>
        <v>770000</v>
      </c>
    </row>
    <row r="327" spans="1:16" x14ac:dyDescent="0.2">
      <c r="A327" s="400" t="s">
        <v>94</v>
      </c>
      <c r="B327" s="401"/>
      <c r="C327" s="3" t="s">
        <v>592</v>
      </c>
      <c r="D327" s="22" t="s">
        <v>593</v>
      </c>
      <c r="E327" s="23"/>
      <c r="F327" s="142">
        <v>0</v>
      </c>
      <c r="G327" s="142"/>
      <c r="H327" s="142">
        <f t="shared" ref="H327:H328" si="46">F327+G327</f>
        <v>0</v>
      </c>
      <c r="I327" s="176"/>
      <c r="J327" s="147" t="str">
        <f t="shared" si="22"/>
        <v xml:space="preserve"> </v>
      </c>
      <c r="K327" s="176"/>
      <c r="L327" s="176"/>
      <c r="M327" s="176">
        <f t="shared" si="34"/>
        <v>0</v>
      </c>
      <c r="N327" s="176"/>
      <c r="O327" s="133" t="str">
        <f t="shared" si="21"/>
        <v xml:space="preserve"> </v>
      </c>
      <c r="P327" s="176"/>
    </row>
    <row r="328" spans="1:16" x14ac:dyDescent="0.2">
      <c r="A328" s="400" t="s">
        <v>95</v>
      </c>
      <c r="B328" s="401"/>
      <c r="C328" s="3" t="s">
        <v>594</v>
      </c>
      <c r="D328" s="22" t="s">
        <v>595</v>
      </c>
      <c r="E328" s="23"/>
      <c r="F328" s="142">
        <v>0</v>
      </c>
      <c r="G328" s="142"/>
      <c r="H328" s="142">
        <f t="shared" si="46"/>
        <v>0</v>
      </c>
      <c r="I328" s="176">
        <v>0</v>
      </c>
      <c r="J328" s="147" t="str">
        <f t="shared" si="22"/>
        <v xml:space="preserve"> </v>
      </c>
      <c r="K328" s="176"/>
      <c r="L328" s="176">
        <v>0</v>
      </c>
      <c r="M328" s="176">
        <f t="shared" si="34"/>
        <v>0</v>
      </c>
      <c r="N328" s="176">
        <v>0</v>
      </c>
      <c r="O328" s="133" t="str">
        <f t="shared" si="21"/>
        <v xml:space="preserve"> </v>
      </c>
      <c r="P328" s="176"/>
    </row>
    <row r="329" spans="1:16" x14ac:dyDescent="0.2">
      <c r="A329" s="402" t="s">
        <v>96</v>
      </c>
      <c r="B329" s="403"/>
      <c r="C329" s="4" t="s">
        <v>596</v>
      </c>
      <c r="D329" s="19" t="s">
        <v>597</v>
      </c>
      <c r="E329" s="26"/>
      <c r="F329" s="146">
        <f t="shared" ref="F329:I329" si="47">SUM(F327:F328)</f>
        <v>0</v>
      </c>
      <c r="G329" s="146">
        <f t="shared" si="47"/>
        <v>0</v>
      </c>
      <c r="H329" s="146">
        <f t="shared" si="47"/>
        <v>0</v>
      </c>
      <c r="I329" s="146">
        <f t="shared" si="47"/>
        <v>0</v>
      </c>
      <c r="J329" s="146">
        <f t="shared" ref="J329:N329" si="48">SUM(J327:J328)</f>
        <v>0</v>
      </c>
      <c r="K329" s="176"/>
      <c r="L329" s="146">
        <f t="shared" si="48"/>
        <v>0</v>
      </c>
      <c r="M329" s="146">
        <f t="shared" si="48"/>
        <v>0</v>
      </c>
      <c r="N329" s="146">
        <f t="shared" si="48"/>
        <v>0</v>
      </c>
      <c r="O329" s="133" t="str">
        <f t="shared" si="21"/>
        <v xml:space="preserve"> </v>
      </c>
      <c r="P329" s="176"/>
    </row>
    <row r="330" spans="1:16" x14ac:dyDescent="0.2">
      <c r="A330" s="400" t="s">
        <v>97</v>
      </c>
      <c r="B330" s="401"/>
      <c r="C330" s="3" t="s">
        <v>598</v>
      </c>
      <c r="D330" s="22" t="s">
        <v>599</v>
      </c>
      <c r="E330" s="23"/>
      <c r="F330" s="142">
        <v>30</v>
      </c>
      <c r="G330" s="142">
        <v>69</v>
      </c>
      <c r="H330" s="142">
        <f t="shared" ref="H330:H339" si="49">F330+G330</f>
        <v>99</v>
      </c>
      <c r="I330" s="176">
        <v>146432</v>
      </c>
      <c r="J330" s="147">
        <f t="shared" si="22"/>
        <v>1479.1111111111111</v>
      </c>
      <c r="K330" s="176">
        <v>200000</v>
      </c>
      <c r="L330" s="176"/>
      <c r="M330" s="176">
        <f t="shared" si="34"/>
        <v>200000</v>
      </c>
      <c r="N330" s="176">
        <v>99635</v>
      </c>
      <c r="O330" s="133">
        <f t="shared" si="21"/>
        <v>0.49817499999999998</v>
      </c>
      <c r="P330" s="176">
        <v>200000</v>
      </c>
    </row>
    <row r="331" spans="1:16" ht="15" hidden="1" customHeight="1" x14ac:dyDescent="0.2">
      <c r="A331" s="400" t="s">
        <v>98</v>
      </c>
      <c r="B331" s="401"/>
      <c r="C331" s="3" t="s">
        <v>600</v>
      </c>
      <c r="D331" s="22" t="s">
        <v>601</v>
      </c>
      <c r="E331" s="23"/>
      <c r="F331" s="142">
        <v>0</v>
      </c>
      <c r="G331" s="142"/>
      <c r="H331" s="142">
        <f t="shared" si="49"/>
        <v>0</v>
      </c>
      <c r="I331" s="176"/>
      <c r="J331" s="147" t="str">
        <f t="shared" si="22"/>
        <v xml:space="preserve"> </v>
      </c>
      <c r="K331" s="176"/>
      <c r="L331" s="176"/>
      <c r="M331" s="176">
        <f t="shared" si="34"/>
        <v>0</v>
      </c>
      <c r="N331" s="176"/>
      <c r="O331" s="133" t="str">
        <f t="shared" si="21"/>
        <v xml:space="preserve"> </v>
      </c>
      <c r="P331" s="176"/>
    </row>
    <row r="332" spans="1:16" ht="15" hidden="1" customHeight="1" x14ac:dyDescent="0.2">
      <c r="A332" s="400" t="s">
        <v>99</v>
      </c>
      <c r="B332" s="401"/>
      <c r="C332" s="3" t="s">
        <v>602</v>
      </c>
      <c r="D332" s="22" t="s">
        <v>603</v>
      </c>
      <c r="E332" s="23"/>
      <c r="F332" s="142">
        <v>0</v>
      </c>
      <c r="G332" s="142"/>
      <c r="H332" s="142">
        <f t="shared" si="49"/>
        <v>0</v>
      </c>
      <c r="I332" s="176"/>
      <c r="J332" s="147" t="str">
        <f t="shared" si="22"/>
        <v xml:space="preserve"> </v>
      </c>
      <c r="K332" s="176"/>
      <c r="L332" s="176"/>
      <c r="M332" s="176">
        <f t="shared" si="34"/>
        <v>0</v>
      </c>
      <c r="N332" s="176"/>
      <c r="O332" s="133" t="str">
        <f t="shared" si="21"/>
        <v xml:space="preserve"> </v>
      </c>
      <c r="P332" s="176"/>
    </row>
    <row r="333" spans="1:16" ht="15" hidden="1" customHeight="1" x14ac:dyDescent="0.2">
      <c r="A333" s="400" t="s">
        <v>100</v>
      </c>
      <c r="B333" s="401"/>
      <c r="C333" s="24" t="s">
        <v>355</v>
      </c>
      <c r="D333" s="22" t="s">
        <v>603</v>
      </c>
      <c r="E333" s="25"/>
      <c r="F333" s="142">
        <v>0</v>
      </c>
      <c r="G333" s="142"/>
      <c r="H333" s="142">
        <f t="shared" si="49"/>
        <v>0</v>
      </c>
      <c r="I333" s="176"/>
      <c r="J333" s="147" t="str">
        <f t="shared" si="22"/>
        <v xml:space="preserve"> </v>
      </c>
      <c r="K333" s="176"/>
      <c r="L333" s="176"/>
      <c r="M333" s="176">
        <f t="shared" si="34"/>
        <v>0</v>
      </c>
      <c r="N333" s="176"/>
      <c r="O333" s="133" t="str">
        <f t="shared" si="21"/>
        <v xml:space="preserve"> </v>
      </c>
      <c r="P333" s="176"/>
    </row>
    <row r="334" spans="1:16" ht="15" hidden="1" customHeight="1" x14ac:dyDescent="0.2">
      <c r="A334" s="400" t="s">
        <v>101</v>
      </c>
      <c r="B334" s="401"/>
      <c r="C334" s="24" t="s">
        <v>604</v>
      </c>
      <c r="D334" s="22" t="s">
        <v>603</v>
      </c>
      <c r="E334" s="25"/>
      <c r="F334" s="142">
        <v>0</v>
      </c>
      <c r="G334" s="142"/>
      <c r="H334" s="142">
        <f t="shared" si="49"/>
        <v>0</v>
      </c>
      <c r="I334" s="176"/>
      <c r="J334" s="147" t="str">
        <f t="shared" si="22"/>
        <v xml:space="preserve"> </v>
      </c>
      <c r="K334" s="176"/>
      <c r="L334" s="176"/>
      <c r="M334" s="176">
        <f t="shared" si="34"/>
        <v>0</v>
      </c>
      <c r="N334" s="176"/>
      <c r="O334" s="133" t="str">
        <f t="shared" si="21"/>
        <v xml:space="preserve"> </v>
      </c>
      <c r="P334" s="176"/>
    </row>
    <row r="335" spans="1:16" ht="15" hidden="1" customHeight="1" x14ac:dyDescent="0.2">
      <c r="A335" s="400" t="s">
        <v>102</v>
      </c>
      <c r="B335" s="401"/>
      <c r="C335" s="3" t="s">
        <v>605</v>
      </c>
      <c r="D335" s="22" t="s">
        <v>606</v>
      </c>
      <c r="E335" s="23"/>
      <c r="F335" s="142">
        <v>0</v>
      </c>
      <c r="G335" s="142"/>
      <c r="H335" s="142">
        <f t="shared" si="49"/>
        <v>0</v>
      </c>
      <c r="I335" s="176"/>
      <c r="J335" s="147" t="str">
        <f t="shared" si="22"/>
        <v xml:space="preserve"> </v>
      </c>
      <c r="K335" s="176"/>
      <c r="L335" s="176"/>
      <c r="M335" s="176">
        <f t="shared" si="34"/>
        <v>0</v>
      </c>
      <c r="N335" s="176"/>
      <c r="O335" s="133" t="str">
        <f t="shared" si="21"/>
        <v xml:space="preserve"> </v>
      </c>
      <c r="P335" s="176"/>
    </row>
    <row r="336" spans="1:16" ht="15" hidden="1" customHeight="1" x14ac:dyDescent="0.2">
      <c r="A336" s="400" t="s">
        <v>103</v>
      </c>
      <c r="B336" s="401"/>
      <c r="C336" s="24" t="s">
        <v>607</v>
      </c>
      <c r="D336" s="22" t="s">
        <v>606</v>
      </c>
      <c r="E336" s="25"/>
      <c r="F336" s="142">
        <v>0</v>
      </c>
      <c r="G336" s="142"/>
      <c r="H336" s="142">
        <f t="shared" si="49"/>
        <v>0</v>
      </c>
      <c r="I336" s="176"/>
      <c r="J336" s="147" t="str">
        <f t="shared" si="22"/>
        <v xml:space="preserve"> </v>
      </c>
      <c r="K336" s="176"/>
      <c r="L336" s="176"/>
      <c r="M336" s="176">
        <f t="shared" si="34"/>
        <v>0</v>
      </c>
      <c r="N336" s="176"/>
      <c r="O336" s="133" t="str">
        <f t="shared" si="21"/>
        <v xml:space="preserve"> </v>
      </c>
      <c r="P336" s="176"/>
    </row>
    <row r="337" spans="1:16" ht="25.5" hidden="1" customHeight="1" x14ac:dyDescent="0.2">
      <c r="A337" s="400" t="s">
        <v>104</v>
      </c>
      <c r="B337" s="401"/>
      <c r="C337" s="24" t="s">
        <v>608</v>
      </c>
      <c r="D337" s="22" t="s">
        <v>606</v>
      </c>
      <c r="E337" s="25"/>
      <c r="F337" s="142">
        <v>0</v>
      </c>
      <c r="G337" s="142"/>
      <c r="H337" s="142">
        <f t="shared" si="49"/>
        <v>0</v>
      </c>
      <c r="I337" s="176"/>
      <c r="J337" s="147" t="str">
        <f t="shared" si="22"/>
        <v xml:space="preserve"> </v>
      </c>
      <c r="K337" s="176"/>
      <c r="L337" s="176"/>
      <c r="M337" s="176">
        <f t="shared" si="34"/>
        <v>0</v>
      </c>
      <c r="N337" s="176"/>
      <c r="O337" s="133" t="str">
        <f t="shared" si="21"/>
        <v xml:space="preserve"> </v>
      </c>
      <c r="P337" s="176"/>
    </row>
    <row r="338" spans="1:16" ht="15" hidden="1" customHeight="1" x14ac:dyDescent="0.2">
      <c r="A338" s="400" t="s">
        <v>107</v>
      </c>
      <c r="B338" s="401"/>
      <c r="C338" s="24" t="s">
        <v>609</v>
      </c>
      <c r="D338" s="22" t="s">
        <v>606</v>
      </c>
      <c r="E338" s="25"/>
      <c r="F338" s="142">
        <v>0</v>
      </c>
      <c r="G338" s="142"/>
      <c r="H338" s="142">
        <f t="shared" si="49"/>
        <v>0</v>
      </c>
      <c r="I338" s="176"/>
      <c r="J338" s="147" t="str">
        <f t="shared" si="22"/>
        <v xml:space="preserve"> </v>
      </c>
      <c r="K338" s="176"/>
      <c r="L338" s="176"/>
      <c r="M338" s="176">
        <f t="shared" si="34"/>
        <v>0</v>
      </c>
      <c r="N338" s="176"/>
      <c r="O338" s="133" t="str">
        <f t="shared" si="21"/>
        <v xml:space="preserve"> </v>
      </c>
      <c r="P338" s="176"/>
    </row>
    <row r="339" spans="1:16" x14ac:dyDescent="0.2">
      <c r="A339" s="400" t="s">
        <v>108</v>
      </c>
      <c r="B339" s="401"/>
      <c r="C339" s="3" t="s">
        <v>610</v>
      </c>
      <c r="D339" s="22" t="s">
        <v>611</v>
      </c>
      <c r="E339" s="23"/>
      <c r="F339" s="142">
        <v>15</v>
      </c>
      <c r="G339" s="142">
        <v>5</v>
      </c>
      <c r="H339" s="142">
        <f t="shared" si="49"/>
        <v>20</v>
      </c>
      <c r="I339" s="176">
        <v>0</v>
      </c>
      <c r="J339" s="147">
        <f t="shared" si="22"/>
        <v>0</v>
      </c>
      <c r="K339" s="176">
        <v>0</v>
      </c>
      <c r="L339" s="176">
        <v>0</v>
      </c>
      <c r="M339" s="176">
        <f t="shared" si="34"/>
        <v>0</v>
      </c>
      <c r="N339" s="176">
        <v>0</v>
      </c>
      <c r="O339" s="133" t="str">
        <f t="shared" si="21"/>
        <v xml:space="preserve"> </v>
      </c>
      <c r="P339" s="176">
        <v>0</v>
      </c>
    </row>
    <row r="340" spans="1:16" ht="25.5" x14ac:dyDescent="0.2">
      <c r="A340" s="402" t="s">
        <v>109</v>
      </c>
      <c r="B340" s="403"/>
      <c r="C340" s="4" t="s">
        <v>612</v>
      </c>
      <c r="D340" s="19" t="s">
        <v>613</v>
      </c>
      <c r="E340" s="26"/>
      <c r="F340" s="146">
        <f t="shared" ref="F340:I340" si="50">F330+F331+F332+F335+F339</f>
        <v>45</v>
      </c>
      <c r="G340" s="146">
        <f t="shared" si="50"/>
        <v>74</v>
      </c>
      <c r="H340" s="146">
        <f t="shared" si="50"/>
        <v>119</v>
      </c>
      <c r="I340" s="146">
        <f t="shared" si="50"/>
        <v>146432</v>
      </c>
      <c r="J340" s="146" t="e">
        <f t="shared" ref="J340:M340" si="51">J330+J331+J332+J335+J339</f>
        <v>#VALUE!</v>
      </c>
      <c r="K340" s="146">
        <f t="shared" si="51"/>
        <v>200000</v>
      </c>
      <c r="L340" s="146">
        <f t="shared" si="51"/>
        <v>0</v>
      </c>
      <c r="M340" s="146">
        <f t="shared" si="51"/>
        <v>200000</v>
      </c>
      <c r="N340" s="146">
        <f t="shared" ref="N340" si="52">N330+N331+N332+N335+N339</f>
        <v>99635</v>
      </c>
      <c r="O340" s="133">
        <f t="shared" si="21"/>
        <v>0.49817499999999998</v>
      </c>
      <c r="P340" s="146">
        <f t="shared" ref="P340" si="53">P330+P331+P332+P335+P339</f>
        <v>200000</v>
      </c>
    </row>
    <row r="341" spans="1:16" x14ac:dyDescent="0.2">
      <c r="A341" s="402" t="s">
        <v>110</v>
      </c>
      <c r="B341" s="403"/>
      <c r="C341" s="4" t="s">
        <v>614</v>
      </c>
      <c r="D341" s="19" t="s">
        <v>615</v>
      </c>
      <c r="E341" s="26"/>
      <c r="F341" s="146">
        <f t="shared" ref="F341:I341" si="54">F312+F315+F326+F329+F340</f>
        <v>211</v>
      </c>
      <c r="G341" s="146">
        <f t="shared" si="54"/>
        <v>591</v>
      </c>
      <c r="H341" s="146">
        <f t="shared" si="54"/>
        <v>802</v>
      </c>
      <c r="I341" s="146">
        <f t="shared" si="54"/>
        <v>926668</v>
      </c>
      <c r="J341" s="146" t="e">
        <f t="shared" ref="J341:M341" si="55">J312+J315+J326+J329+J340</f>
        <v>#VALUE!</v>
      </c>
      <c r="K341" s="146">
        <f t="shared" si="55"/>
        <v>1020000</v>
      </c>
      <c r="L341" s="146">
        <f t="shared" si="55"/>
        <v>252237</v>
      </c>
      <c r="M341" s="146">
        <f t="shared" si="55"/>
        <v>1272237</v>
      </c>
      <c r="N341" s="146">
        <f t="shared" ref="N341" si="56">N312+N315+N326+N329+N340</f>
        <v>1151872</v>
      </c>
      <c r="O341" s="133">
        <f t="shared" si="21"/>
        <v>0.90539105528293862</v>
      </c>
      <c r="P341" s="146">
        <f t="shared" ref="P341" si="57">P312+P315+P326+P329+P340</f>
        <v>1020000</v>
      </c>
    </row>
    <row r="342" spans="1:16" ht="15" hidden="1" customHeight="1" x14ac:dyDescent="0.2">
      <c r="A342" s="400" t="s">
        <v>111</v>
      </c>
      <c r="B342" s="401"/>
      <c r="C342" s="5" t="s">
        <v>616</v>
      </c>
      <c r="D342" s="22" t="s">
        <v>617</v>
      </c>
      <c r="E342" s="29"/>
      <c r="F342" s="142">
        <v>0</v>
      </c>
      <c r="G342" s="142"/>
      <c r="H342" s="142">
        <f t="shared" ref="H342:H405" si="58">F342+G342</f>
        <v>0</v>
      </c>
      <c r="I342" s="176"/>
      <c r="J342" s="147" t="str">
        <f t="shared" si="22"/>
        <v xml:space="preserve"> </v>
      </c>
      <c r="K342" s="176"/>
      <c r="L342" s="176"/>
      <c r="M342" s="176">
        <f t="shared" si="34"/>
        <v>0</v>
      </c>
      <c r="N342" s="176"/>
      <c r="O342" s="133" t="str">
        <f t="shared" si="21"/>
        <v xml:space="preserve"> </v>
      </c>
      <c r="P342" s="176"/>
    </row>
    <row r="343" spans="1:16" ht="15" hidden="1" customHeight="1" x14ac:dyDescent="0.2">
      <c r="A343" s="424" t="s">
        <v>112</v>
      </c>
      <c r="B343" s="425"/>
      <c r="C343" s="5" t="s">
        <v>618</v>
      </c>
      <c r="D343" s="34" t="s">
        <v>619</v>
      </c>
      <c r="E343" s="29"/>
      <c r="F343" s="142">
        <v>0</v>
      </c>
      <c r="G343" s="142"/>
      <c r="H343" s="142">
        <f t="shared" si="58"/>
        <v>0</v>
      </c>
      <c r="I343" s="176"/>
      <c r="J343" s="147" t="str">
        <f t="shared" si="22"/>
        <v xml:space="preserve"> </v>
      </c>
      <c r="K343" s="176"/>
      <c r="L343" s="176"/>
      <c r="M343" s="176">
        <f t="shared" si="34"/>
        <v>0</v>
      </c>
      <c r="N343" s="176"/>
      <c r="O343" s="133" t="str">
        <f t="shared" si="21"/>
        <v xml:space="preserve"> </v>
      </c>
      <c r="P343" s="176"/>
    </row>
    <row r="344" spans="1:16" ht="15" hidden="1" customHeight="1" x14ac:dyDescent="0.2">
      <c r="A344" s="400" t="s">
        <v>113</v>
      </c>
      <c r="B344" s="401"/>
      <c r="C344" s="5" t="s">
        <v>620</v>
      </c>
      <c r="D344" s="22" t="s">
        <v>619</v>
      </c>
      <c r="E344" s="29"/>
      <c r="F344" s="142">
        <v>0</v>
      </c>
      <c r="G344" s="142"/>
      <c r="H344" s="142">
        <f t="shared" si="58"/>
        <v>0</v>
      </c>
      <c r="I344" s="176"/>
      <c r="J344" s="147" t="str">
        <f t="shared" si="22"/>
        <v xml:space="preserve"> </v>
      </c>
      <c r="K344" s="176"/>
      <c r="L344" s="176"/>
      <c r="M344" s="176">
        <f t="shared" si="34"/>
        <v>0</v>
      </c>
      <c r="N344" s="176"/>
      <c r="O344" s="133" t="str">
        <f t="shared" si="21"/>
        <v xml:space="preserve"> </v>
      </c>
      <c r="P344" s="176"/>
    </row>
    <row r="345" spans="1:16" ht="15" hidden="1" customHeight="1" x14ac:dyDescent="0.2">
      <c r="A345" s="400" t="s">
        <v>114</v>
      </c>
      <c r="B345" s="401"/>
      <c r="C345" s="5" t="s">
        <v>621</v>
      </c>
      <c r="D345" s="22" t="s">
        <v>619</v>
      </c>
      <c r="E345" s="29"/>
      <c r="F345" s="142">
        <v>0</v>
      </c>
      <c r="G345" s="142"/>
      <c r="H345" s="142">
        <f t="shared" si="58"/>
        <v>0</v>
      </c>
      <c r="I345" s="176"/>
      <c r="J345" s="147" t="str">
        <f t="shared" si="22"/>
        <v xml:space="preserve"> </v>
      </c>
      <c r="K345" s="176"/>
      <c r="L345" s="176"/>
      <c r="M345" s="176">
        <f t="shared" si="34"/>
        <v>0</v>
      </c>
      <c r="N345" s="176"/>
      <c r="O345" s="133" t="str">
        <f t="shared" si="21"/>
        <v xml:space="preserve"> </v>
      </c>
      <c r="P345" s="176"/>
    </row>
    <row r="346" spans="1:16" ht="15" hidden="1" customHeight="1" x14ac:dyDescent="0.2">
      <c r="A346" s="400" t="s">
        <v>115</v>
      </c>
      <c r="B346" s="401"/>
      <c r="C346" s="5" t="s">
        <v>622</v>
      </c>
      <c r="D346" s="22" t="s">
        <v>619</v>
      </c>
      <c r="E346" s="29"/>
      <c r="F346" s="142">
        <v>0</v>
      </c>
      <c r="G346" s="142"/>
      <c r="H346" s="142">
        <f t="shared" si="58"/>
        <v>0</v>
      </c>
      <c r="I346" s="176"/>
      <c r="J346" s="147" t="str">
        <f t="shared" si="22"/>
        <v xml:space="preserve"> </v>
      </c>
      <c r="K346" s="176"/>
      <c r="L346" s="176"/>
      <c r="M346" s="176">
        <f t="shared" si="34"/>
        <v>0</v>
      </c>
      <c r="N346" s="176"/>
      <c r="O346" s="133" t="str">
        <f t="shared" si="21"/>
        <v xml:space="preserve"> </v>
      </c>
      <c r="P346" s="176"/>
    </row>
    <row r="347" spans="1:16" ht="15" hidden="1" customHeight="1" x14ac:dyDescent="0.2">
      <c r="A347" s="400" t="s">
        <v>116</v>
      </c>
      <c r="B347" s="401"/>
      <c r="C347" s="5" t="s">
        <v>623</v>
      </c>
      <c r="D347" s="22" t="s">
        <v>619</v>
      </c>
      <c r="E347" s="29"/>
      <c r="F347" s="142">
        <v>0</v>
      </c>
      <c r="G347" s="142"/>
      <c r="H347" s="142">
        <f t="shared" si="58"/>
        <v>0</v>
      </c>
      <c r="I347" s="176"/>
      <c r="J347" s="147" t="str">
        <f t="shared" si="22"/>
        <v xml:space="preserve"> </v>
      </c>
      <c r="K347" s="176"/>
      <c r="L347" s="176"/>
      <c r="M347" s="176">
        <f t="shared" si="34"/>
        <v>0</v>
      </c>
      <c r="N347" s="176"/>
      <c r="O347" s="133" t="str">
        <f t="shared" si="21"/>
        <v xml:space="preserve"> </v>
      </c>
      <c r="P347" s="176"/>
    </row>
    <row r="348" spans="1:16" ht="25.5" hidden="1" customHeight="1" x14ac:dyDescent="0.2">
      <c r="A348" s="400" t="s">
        <v>117</v>
      </c>
      <c r="B348" s="401"/>
      <c r="C348" s="5" t="s">
        <v>624</v>
      </c>
      <c r="D348" s="22" t="s">
        <v>619</v>
      </c>
      <c r="E348" s="29"/>
      <c r="F348" s="142">
        <v>0</v>
      </c>
      <c r="G348" s="142"/>
      <c r="H348" s="142">
        <f t="shared" si="58"/>
        <v>0</v>
      </c>
      <c r="I348" s="176"/>
      <c r="J348" s="147" t="str">
        <f t="shared" si="22"/>
        <v xml:space="preserve"> </v>
      </c>
      <c r="K348" s="176"/>
      <c r="L348" s="176"/>
      <c r="M348" s="176">
        <f t="shared" si="34"/>
        <v>0</v>
      </c>
      <c r="N348" s="176"/>
      <c r="O348" s="133" t="str">
        <f t="shared" si="21"/>
        <v xml:space="preserve"> </v>
      </c>
      <c r="P348" s="176"/>
    </row>
    <row r="349" spans="1:16" ht="15" hidden="1" customHeight="1" x14ac:dyDescent="0.2">
      <c r="A349" s="400" t="s">
        <v>120</v>
      </c>
      <c r="B349" s="401"/>
      <c r="C349" s="5" t="s">
        <v>625</v>
      </c>
      <c r="D349" s="22" t="s">
        <v>619</v>
      </c>
      <c r="E349" s="29"/>
      <c r="F349" s="142">
        <v>0</v>
      </c>
      <c r="G349" s="142"/>
      <c r="H349" s="142">
        <f t="shared" si="58"/>
        <v>0</v>
      </c>
      <c r="I349" s="176"/>
      <c r="J349" s="147" t="str">
        <f t="shared" si="22"/>
        <v xml:space="preserve"> </v>
      </c>
      <c r="K349" s="176"/>
      <c r="L349" s="176"/>
      <c r="M349" s="176">
        <f t="shared" si="34"/>
        <v>0</v>
      </c>
      <c r="N349" s="176"/>
      <c r="O349" s="133" t="str">
        <f t="shared" si="21"/>
        <v xml:space="preserve"> </v>
      </c>
      <c r="P349" s="176"/>
    </row>
    <row r="350" spans="1:16" ht="15" hidden="1" customHeight="1" x14ac:dyDescent="0.2">
      <c r="A350" s="400" t="s">
        <v>121</v>
      </c>
      <c r="B350" s="401"/>
      <c r="C350" s="5" t="s">
        <v>626</v>
      </c>
      <c r="D350" s="22" t="s">
        <v>619</v>
      </c>
      <c r="E350" s="29"/>
      <c r="F350" s="142">
        <v>0</v>
      </c>
      <c r="G350" s="142"/>
      <c r="H350" s="142">
        <f t="shared" si="58"/>
        <v>0</v>
      </c>
      <c r="I350" s="176"/>
      <c r="J350" s="147" t="str">
        <f t="shared" si="22"/>
        <v xml:space="preserve"> </v>
      </c>
      <c r="K350" s="176"/>
      <c r="L350" s="176"/>
      <c r="M350" s="176">
        <f t="shared" si="34"/>
        <v>0</v>
      </c>
      <c r="N350" s="176"/>
      <c r="O350" s="133" t="str">
        <f t="shared" si="21"/>
        <v xml:space="preserve"> </v>
      </c>
      <c r="P350" s="176"/>
    </row>
    <row r="351" spans="1:16" ht="15" hidden="1" customHeight="1" x14ac:dyDescent="0.2">
      <c r="A351" s="400" t="s">
        <v>122</v>
      </c>
      <c r="B351" s="401"/>
      <c r="C351" s="5" t="s">
        <v>627</v>
      </c>
      <c r="D351" s="22" t="s">
        <v>619</v>
      </c>
      <c r="E351" s="29"/>
      <c r="F351" s="142">
        <v>0</v>
      </c>
      <c r="G351" s="142"/>
      <c r="H351" s="142">
        <f t="shared" si="58"/>
        <v>0</v>
      </c>
      <c r="I351" s="176"/>
      <c r="J351" s="147" t="str">
        <f t="shared" si="22"/>
        <v xml:space="preserve"> </v>
      </c>
      <c r="K351" s="176"/>
      <c r="L351" s="176"/>
      <c r="M351" s="176">
        <f t="shared" si="34"/>
        <v>0</v>
      </c>
      <c r="N351" s="176"/>
      <c r="O351" s="133" t="str">
        <f t="shared" si="21"/>
        <v xml:space="preserve"> </v>
      </c>
      <c r="P351" s="176"/>
    </row>
    <row r="352" spans="1:16" ht="15" hidden="1" customHeight="1" x14ac:dyDescent="0.2">
      <c r="A352" s="400" t="s">
        <v>123</v>
      </c>
      <c r="B352" s="401"/>
      <c r="C352" s="5" t="s">
        <v>628</v>
      </c>
      <c r="D352" s="22" t="s">
        <v>619</v>
      </c>
      <c r="E352" s="29"/>
      <c r="F352" s="142">
        <v>0</v>
      </c>
      <c r="G352" s="142"/>
      <c r="H352" s="142">
        <f t="shared" si="58"/>
        <v>0</v>
      </c>
      <c r="I352" s="176"/>
      <c r="J352" s="147" t="str">
        <f t="shared" si="22"/>
        <v xml:space="preserve"> </v>
      </c>
      <c r="K352" s="176"/>
      <c r="L352" s="176"/>
      <c r="M352" s="176">
        <f t="shared" si="34"/>
        <v>0</v>
      </c>
      <c r="N352" s="176"/>
      <c r="O352" s="133" t="str">
        <f t="shared" si="21"/>
        <v xml:space="preserve"> </v>
      </c>
      <c r="P352" s="176"/>
    </row>
    <row r="353" spans="1:16" ht="25.5" hidden="1" customHeight="1" x14ac:dyDescent="0.2">
      <c r="A353" s="400" t="s">
        <v>124</v>
      </c>
      <c r="B353" s="401"/>
      <c r="C353" s="5" t="s">
        <v>629</v>
      </c>
      <c r="D353" s="22" t="s">
        <v>619</v>
      </c>
      <c r="E353" s="29"/>
      <c r="F353" s="142">
        <v>0</v>
      </c>
      <c r="G353" s="142"/>
      <c r="H353" s="142">
        <f t="shared" si="58"/>
        <v>0</v>
      </c>
      <c r="I353" s="176"/>
      <c r="J353" s="147" t="str">
        <f t="shared" si="22"/>
        <v xml:space="preserve"> </v>
      </c>
      <c r="K353" s="176"/>
      <c r="L353" s="176"/>
      <c r="M353" s="176">
        <f t="shared" si="34"/>
        <v>0</v>
      </c>
      <c r="N353" s="176"/>
      <c r="O353" s="133" t="str">
        <f t="shared" si="21"/>
        <v xml:space="preserve"> </v>
      </c>
      <c r="P353" s="176"/>
    </row>
    <row r="354" spans="1:16" ht="25.5" hidden="1" customHeight="1" x14ac:dyDescent="0.2">
      <c r="A354" s="400" t="s">
        <v>125</v>
      </c>
      <c r="B354" s="401"/>
      <c r="C354" s="5" t="s">
        <v>630</v>
      </c>
      <c r="D354" s="22" t="s">
        <v>619</v>
      </c>
      <c r="E354" s="29"/>
      <c r="F354" s="142">
        <v>0</v>
      </c>
      <c r="G354" s="142"/>
      <c r="H354" s="142">
        <f t="shared" si="58"/>
        <v>0</v>
      </c>
      <c r="I354" s="176"/>
      <c r="J354" s="147" t="str">
        <f t="shared" si="22"/>
        <v xml:space="preserve"> </v>
      </c>
      <c r="K354" s="176"/>
      <c r="L354" s="176"/>
      <c r="M354" s="176">
        <f t="shared" si="34"/>
        <v>0</v>
      </c>
      <c r="N354" s="176"/>
      <c r="O354" s="133" t="str">
        <f t="shared" si="21"/>
        <v xml:space="preserve"> </v>
      </c>
      <c r="P354" s="176"/>
    </row>
    <row r="355" spans="1:16" ht="25.5" hidden="1" customHeight="1" x14ac:dyDescent="0.2">
      <c r="A355" s="400" t="s">
        <v>126</v>
      </c>
      <c r="B355" s="401"/>
      <c r="C355" s="5" t="s">
        <v>631</v>
      </c>
      <c r="D355" s="22" t="s">
        <v>619</v>
      </c>
      <c r="E355" s="29"/>
      <c r="F355" s="142">
        <v>0</v>
      </c>
      <c r="G355" s="142"/>
      <c r="H355" s="142">
        <f t="shared" si="58"/>
        <v>0</v>
      </c>
      <c r="I355" s="176"/>
      <c r="J355" s="147" t="str">
        <f t="shared" si="22"/>
        <v xml:space="preserve"> </v>
      </c>
      <c r="K355" s="176"/>
      <c r="L355" s="176"/>
      <c r="M355" s="176">
        <f t="shared" si="34"/>
        <v>0</v>
      </c>
      <c r="N355" s="176"/>
      <c r="O355" s="133" t="str">
        <f t="shared" si="21"/>
        <v xml:space="preserve"> </v>
      </c>
      <c r="P355" s="176"/>
    </row>
    <row r="356" spans="1:16" ht="15" hidden="1" customHeight="1" x14ac:dyDescent="0.2">
      <c r="A356" s="400" t="s">
        <v>127</v>
      </c>
      <c r="B356" s="401"/>
      <c r="C356" s="5" t="s">
        <v>632</v>
      </c>
      <c r="D356" s="22" t="s">
        <v>619</v>
      </c>
      <c r="E356" s="29"/>
      <c r="F356" s="142">
        <v>0</v>
      </c>
      <c r="G356" s="142"/>
      <c r="H356" s="142">
        <f t="shared" si="58"/>
        <v>0</v>
      </c>
      <c r="I356" s="176"/>
      <c r="J356" s="147" t="str">
        <f t="shared" si="22"/>
        <v xml:space="preserve"> </v>
      </c>
      <c r="K356" s="176"/>
      <c r="L356" s="176"/>
      <c r="M356" s="176">
        <f t="shared" si="34"/>
        <v>0</v>
      </c>
      <c r="N356" s="176"/>
      <c r="O356" s="133" t="str">
        <f t="shared" si="21"/>
        <v xml:space="preserve"> </v>
      </c>
      <c r="P356" s="176"/>
    </row>
    <row r="357" spans="1:16" ht="25.5" hidden="1" customHeight="1" x14ac:dyDescent="0.2">
      <c r="A357" s="400" t="s">
        <v>128</v>
      </c>
      <c r="B357" s="401"/>
      <c r="C357" s="5" t="s">
        <v>633</v>
      </c>
      <c r="D357" s="22" t="s">
        <v>619</v>
      </c>
      <c r="E357" s="29"/>
      <c r="F357" s="142">
        <v>0</v>
      </c>
      <c r="G357" s="142"/>
      <c r="H357" s="142">
        <f t="shared" si="58"/>
        <v>0</v>
      </c>
      <c r="I357" s="176"/>
      <c r="J357" s="147" t="str">
        <f t="shared" si="22"/>
        <v xml:space="preserve"> </v>
      </c>
      <c r="K357" s="176"/>
      <c r="L357" s="176"/>
      <c r="M357" s="176">
        <f t="shared" si="34"/>
        <v>0</v>
      </c>
      <c r="N357" s="176"/>
      <c r="O357" s="133" t="str">
        <f t="shared" si="21"/>
        <v xml:space="preserve"> </v>
      </c>
      <c r="P357" s="176"/>
    </row>
    <row r="358" spans="1:16" ht="25.5" hidden="1" customHeight="1" x14ac:dyDescent="0.2">
      <c r="A358" s="400" t="s">
        <v>129</v>
      </c>
      <c r="B358" s="401"/>
      <c r="C358" s="5" t="s">
        <v>634</v>
      </c>
      <c r="D358" s="22" t="s">
        <v>619</v>
      </c>
      <c r="E358" s="29"/>
      <c r="F358" s="142">
        <v>0</v>
      </c>
      <c r="G358" s="142"/>
      <c r="H358" s="142">
        <f t="shared" si="58"/>
        <v>0</v>
      </c>
      <c r="I358" s="176"/>
      <c r="J358" s="147" t="str">
        <f t="shared" si="22"/>
        <v xml:space="preserve"> </v>
      </c>
      <c r="K358" s="176"/>
      <c r="L358" s="176"/>
      <c r="M358" s="176">
        <f t="shared" si="34"/>
        <v>0</v>
      </c>
      <c r="N358" s="176"/>
      <c r="O358" s="133" t="str">
        <f t="shared" si="21"/>
        <v xml:space="preserve"> </v>
      </c>
      <c r="P358" s="176"/>
    </row>
    <row r="359" spans="1:16" ht="25.5" hidden="1" customHeight="1" x14ac:dyDescent="0.2">
      <c r="A359" s="400" t="s">
        <v>130</v>
      </c>
      <c r="B359" s="401"/>
      <c r="C359" s="5" t="s">
        <v>635</v>
      </c>
      <c r="D359" s="22" t="s">
        <v>619</v>
      </c>
      <c r="E359" s="29"/>
      <c r="F359" s="142">
        <v>0</v>
      </c>
      <c r="G359" s="142"/>
      <c r="H359" s="142">
        <f t="shared" si="58"/>
        <v>0</v>
      </c>
      <c r="I359" s="176"/>
      <c r="J359" s="147" t="str">
        <f t="shared" si="22"/>
        <v xml:space="preserve"> </v>
      </c>
      <c r="K359" s="176"/>
      <c r="L359" s="176"/>
      <c r="M359" s="176">
        <f t="shared" si="34"/>
        <v>0</v>
      </c>
      <c r="N359" s="176"/>
      <c r="O359" s="133" t="str">
        <f t="shared" si="21"/>
        <v xml:space="preserve"> </v>
      </c>
      <c r="P359" s="176"/>
    </row>
    <row r="360" spans="1:16" ht="15" hidden="1" customHeight="1" x14ac:dyDescent="0.2">
      <c r="A360" s="402" t="s">
        <v>133</v>
      </c>
      <c r="B360" s="403"/>
      <c r="C360" s="30" t="s">
        <v>636</v>
      </c>
      <c r="D360" s="19" t="s">
        <v>637</v>
      </c>
      <c r="E360" s="31"/>
      <c r="F360" s="142">
        <v>0</v>
      </c>
      <c r="G360" s="142"/>
      <c r="H360" s="142">
        <f t="shared" si="58"/>
        <v>0</v>
      </c>
      <c r="I360" s="176"/>
      <c r="J360" s="147" t="str">
        <f t="shared" si="22"/>
        <v xml:space="preserve"> </v>
      </c>
      <c r="K360" s="176"/>
      <c r="L360" s="176"/>
      <c r="M360" s="176">
        <f t="shared" si="34"/>
        <v>0</v>
      </c>
      <c r="N360" s="176"/>
      <c r="O360" s="133" t="str">
        <f t="shared" si="21"/>
        <v xml:space="preserve"> </v>
      </c>
      <c r="P360" s="176"/>
    </row>
    <row r="361" spans="1:16" ht="25.5" hidden="1" customHeight="1" x14ac:dyDescent="0.2">
      <c r="A361" s="400" t="s">
        <v>136</v>
      </c>
      <c r="B361" s="401"/>
      <c r="C361" s="5" t="s">
        <v>638</v>
      </c>
      <c r="D361" s="22" t="s">
        <v>637</v>
      </c>
      <c r="E361" s="29"/>
      <c r="F361" s="142">
        <v>0</v>
      </c>
      <c r="G361" s="142"/>
      <c r="H361" s="142">
        <f t="shared" si="58"/>
        <v>0</v>
      </c>
      <c r="I361" s="176"/>
      <c r="J361" s="147" t="str">
        <f t="shared" si="22"/>
        <v xml:space="preserve"> </v>
      </c>
      <c r="K361" s="176"/>
      <c r="L361" s="176"/>
      <c r="M361" s="176">
        <f t="shared" si="34"/>
        <v>0</v>
      </c>
      <c r="N361" s="176"/>
      <c r="O361" s="133" t="str">
        <f t="shared" si="21"/>
        <v xml:space="preserve"> </v>
      </c>
      <c r="P361" s="176"/>
    </row>
    <row r="362" spans="1:16" ht="15" hidden="1" customHeight="1" x14ac:dyDescent="0.2">
      <c r="A362" s="400" t="s">
        <v>138</v>
      </c>
      <c r="B362" s="401"/>
      <c r="C362" s="5" t="s">
        <v>639</v>
      </c>
      <c r="D362" s="22" t="s">
        <v>637</v>
      </c>
      <c r="E362" s="29"/>
      <c r="F362" s="142">
        <v>0</v>
      </c>
      <c r="G362" s="142"/>
      <c r="H362" s="142">
        <f t="shared" si="58"/>
        <v>0</v>
      </c>
      <c r="I362" s="176"/>
      <c r="J362" s="147" t="str">
        <f t="shared" ref="J362:J425" si="59">IF(H362=0," ",I362/H362)</f>
        <v xml:space="preserve"> </v>
      </c>
      <c r="K362" s="176"/>
      <c r="L362" s="176"/>
      <c r="M362" s="176">
        <f t="shared" si="34"/>
        <v>0</v>
      </c>
      <c r="N362" s="176"/>
      <c r="O362" s="133" t="str">
        <f t="shared" ref="O362:O425" si="60">IF(M362=0," ",N362/M362)</f>
        <v xml:space="preserve"> </v>
      </c>
      <c r="P362" s="176"/>
    </row>
    <row r="363" spans="1:16" ht="15" hidden="1" customHeight="1" x14ac:dyDescent="0.2">
      <c r="A363" s="400" t="s">
        <v>140</v>
      </c>
      <c r="B363" s="401"/>
      <c r="C363" s="5" t="s">
        <v>640</v>
      </c>
      <c r="D363" s="22" t="s">
        <v>637</v>
      </c>
      <c r="E363" s="29"/>
      <c r="F363" s="142">
        <v>0</v>
      </c>
      <c r="G363" s="142"/>
      <c r="H363" s="142">
        <f t="shared" si="58"/>
        <v>0</v>
      </c>
      <c r="I363" s="176"/>
      <c r="J363" s="147" t="str">
        <f t="shared" si="59"/>
        <v xml:space="preserve"> </v>
      </c>
      <c r="K363" s="176"/>
      <c r="L363" s="176"/>
      <c r="M363" s="176">
        <f t="shared" ref="M363:M426" si="61">K363+L363</f>
        <v>0</v>
      </c>
      <c r="N363" s="176"/>
      <c r="O363" s="133" t="str">
        <f t="shared" si="60"/>
        <v xml:space="preserve"> </v>
      </c>
      <c r="P363" s="176"/>
    </row>
    <row r="364" spans="1:16" ht="25.5" hidden="1" customHeight="1" x14ac:dyDescent="0.2">
      <c r="A364" s="424" t="s">
        <v>142</v>
      </c>
      <c r="B364" s="425"/>
      <c r="C364" s="5" t="s">
        <v>641</v>
      </c>
      <c r="D364" s="34" t="s">
        <v>642</v>
      </c>
      <c r="E364" s="29"/>
      <c r="F364" s="142">
        <v>0</v>
      </c>
      <c r="G364" s="142"/>
      <c r="H364" s="142">
        <f t="shared" si="58"/>
        <v>0</v>
      </c>
      <c r="I364" s="176"/>
      <c r="J364" s="147" t="str">
        <f t="shared" si="59"/>
        <v xml:space="preserve"> </v>
      </c>
      <c r="K364" s="176"/>
      <c r="L364" s="176"/>
      <c r="M364" s="176">
        <f t="shared" si="61"/>
        <v>0</v>
      </c>
      <c r="N364" s="176"/>
      <c r="O364" s="133" t="str">
        <f t="shared" si="60"/>
        <v xml:space="preserve"> </v>
      </c>
      <c r="P364" s="176"/>
    </row>
    <row r="365" spans="1:16" ht="15" hidden="1" customHeight="1" x14ac:dyDescent="0.2">
      <c r="A365" s="400" t="s">
        <v>145</v>
      </c>
      <c r="B365" s="401"/>
      <c r="C365" s="24" t="s">
        <v>643</v>
      </c>
      <c r="D365" s="22" t="s">
        <v>642</v>
      </c>
      <c r="E365" s="25"/>
      <c r="F365" s="142">
        <v>0</v>
      </c>
      <c r="G365" s="142"/>
      <c r="H365" s="142">
        <f t="shared" si="58"/>
        <v>0</v>
      </c>
      <c r="I365" s="176"/>
      <c r="J365" s="147" t="str">
        <f t="shared" si="59"/>
        <v xml:space="preserve"> </v>
      </c>
      <c r="K365" s="176"/>
      <c r="L365" s="176"/>
      <c r="M365" s="176">
        <f t="shared" si="61"/>
        <v>0</v>
      </c>
      <c r="N365" s="176"/>
      <c r="O365" s="133" t="str">
        <f t="shared" si="60"/>
        <v xml:space="preserve"> </v>
      </c>
      <c r="P365" s="176"/>
    </row>
    <row r="366" spans="1:16" ht="15" hidden="1" customHeight="1" x14ac:dyDescent="0.2">
      <c r="A366" s="400" t="s">
        <v>147</v>
      </c>
      <c r="B366" s="401"/>
      <c r="C366" s="5" t="s">
        <v>644</v>
      </c>
      <c r="D366" s="22" t="s">
        <v>642</v>
      </c>
      <c r="E366" s="29"/>
      <c r="F366" s="142">
        <v>0</v>
      </c>
      <c r="G366" s="142"/>
      <c r="H366" s="142">
        <f t="shared" si="58"/>
        <v>0</v>
      </c>
      <c r="I366" s="176"/>
      <c r="J366" s="147" t="str">
        <f t="shared" si="59"/>
        <v xml:space="preserve"> </v>
      </c>
      <c r="K366" s="176"/>
      <c r="L366" s="176"/>
      <c r="M366" s="176">
        <f t="shared" si="61"/>
        <v>0</v>
      </c>
      <c r="N366" s="176"/>
      <c r="O366" s="133" t="str">
        <f t="shared" si="60"/>
        <v xml:space="preserve"> </v>
      </c>
      <c r="P366" s="176"/>
    </row>
    <row r="367" spans="1:16" ht="15" hidden="1" customHeight="1" x14ac:dyDescent="0.2">
      <c r="A367" s="400" t="s">
        <v>149</v>
      </c>
      <c r="B367" s="401"/>
      <c r="C367" s="5" t="s">
        <v>645</v>
      </c>
      <c r="D367" s="22" t="s">
        <v>642</v>
      </c>
      <c r="E367" s="29"/>
      <c r="F367" s="142">
        <v>0</v>
      </c>
      <c r="G367" s="142"/>
      <c r="H367" s="142">
        <f t="shared" si="58"/>
        <v>0</v>
      </c>
      <c r="I367" s="176"/>
      <c r="J367" s="147" t="str">
        <f t="shared" si="59"/>
        <v xml:space="preserve"> </v>
      </c>
      <c r="K367" s="176"/>
      <c r="L367" s="176"/>
      <c r="M367" s="176">
        <f t="shared" si="61"/>
        <v>0</v>
      </c>
      <c r="N367" s="176"/>
      <c r="O367" s="133" t="str">
        <f t="shared" si="60"/>
        <v xml:space="preserve"> </v>
      </c>
      <c r="P367" s="176"/>
    </row>
    <row r="368" spans="1:16" ht="15" hidden="1" customHeight="1" x14ac:dyDescent="0.2">
      <c r="A368" s="400" t="s">
        <v>151</v>
      </c>
      <c r="B368" s="401"/>
      <c r="C368" s="5" t="s">
        <v>646</v>
      </c>
      <c r="D368" s="22" t="s">
        <v>642</v>
      </c>
      <c r="E368" s="29"/>
      <c r="F368" s="142">
        <v>0</v>
      </c>
      <c r="G368" s="142"/>
      <c r="H368" s="142">
        <f t="shared" si="58"/>
        <v>0</v>
      </c>
      <c r="I368" s="176"/>
      <c r="J368" s="147" t="str">
        <f t="shared" si="59"/>
        <v xml:space="preserve"> </v>
      </c>
      <c r="K368" s="176"/>
      <c r="L368" s="176"/>
      <c r="M368" s="176">
        <f t="shared" si="61"/>
        <v>0</v>
      </c>
      <c r="N368" s="176"/>
      <c r="O368" s="133" t="str">
        <f t="shared" si="60"/>
        <v xml:space="preserve"> </v>
      </c>
      <c r="P368" s="176"/>
    </row>
    <row r="369" spans="1:16" ht="25.5" hidden="1" customHeight="1" x14ac:dyDescent="0.2">
      <c r="A369" s="400" t="s">
        <v>153</v>
      </c>
      <c r="B369" s="401"/>
      <c r="C369" s="5" t="s">
        <v>647</v>
      </c>
      <c r="D369" s="22" t="s">
        <v>642</v>
      </c>
      <c r="E369" s="29"/>
      <c r="F369" s="142">
        <v>0</v>
      </c>
      <c r="G369" s="142"/>
      <c r="H369" s="142">
        <f t="shared" si="58"/>
        <v>0</v>
      </c>
      <c r="I369" s="176"/>
      <c r="J369" s="147" t="str">
        <f t="shared" si="59"/>
        <v xml:space="preserve"> </v>
      </c>
      <c r="K369" s="176"/>
      <c r="L369" s="176"/>
      <c r="M369" s="176">
        <f t="shared" si="61"/>
        <v>0</v>
      </c>
      <c r="N369" s="176"/>
      <c r="O369" s="133" t="str">
        <f t="shared" si="60"/>
        <v xml:space="preserve"> </v>
      </c>
      <c r="P369" s="176"/>
    </row>
    <row r="370" spans="1:16" ht="25.5" hidden="1" customHeight="1" x14ac:dyDescent="0.2">
      <c r="A370" s="400" t="s">
        <v>155</v>
      </c>
      <c r="B370" s="401"/>
      <c r="C370" s="5" t="s">
        <v>648</v>
      </c>
      <c r="D370" s="22" t="s">
        <v>642</v>
      </c>
      <c r="E370" s="29"/>
      <c r="F370" s="142">
        <v>0</v>
      </c>
      <c r="G370" s="142"/>
      <c r="H370" s="142">
        <f t="shared" si="58"/>
        <v>0</v>
      </c>
      <c r="I370" s="176"/>
      <c r="J370" s="147" t="str">
        <f t="shared" si="59"/>
        <v xml:space="preserve"> </v>
      </c>
      <c r="K370" s="176"/>
      <c r="L370" s="176"/>
      <c r="M370" s="176">
        <f t="shared" si="61"/>
        <v>0</v>
      </c>
      <c r="N370" s="176"/>
      <c r="O370" s="133" t="str">
        <f t="shared" si="60"/>
        <v xml:space="preserve"> </v>
      </c>
      <c r="P370" s="176"/>
    </row>
    <row r="371" spans="1:16" ht="15" hidden="1" customHeight="1" x14ac:dyDescent="0.2">
      <c r="A371" s="400" t="s">
        <v>157</v>
      </c>
      <c r="B371" s="401"/>
      <c r="C371" s="5" t="s">
        <v>649</v>
      </c>
      <c r="D371" s="22" t="s">
        <v>642</v>
      </c>
      <c r="E371" s="29"/>
      <c r="F371" s="142">
        <v>0</v>
      </c>
      <c r="G371" s="142"/>
      <c r="H371" s="142">
        <f t="shared" si="58"/>
        <v>0</v>
      </c>
      <c r="I371" s="176"/>
      <c r="J371" s="147" t="str">
        <f t="shared" si="59"/>
        <v xml:space="preserve"> </v>
      </c>
      <c r="K371" s="176"/>
      <c r="L371" s="176"/>
      <c r="M371" s="176">
        <f t="shared" si="61"/>
        <v>0</v>
      </c>
      <c r="N371" s="176"/>
      <c r="O371" s="133" t="str">
        <f t="shared" si="60"/>
        <v xml:space="preserve"> </v>
      </c>
      <c r="P371" s="176"/>
    </row>
    <row r="372" spans="1:16" ht="15" hidden="1" customHeight="1" x14ac:dyDescent="0.2">
      <c r="A372" s="400" t="s">
        <v>159</v>
      </c>
      <c r="B372" s="401"/>
      <c r="C372" s="5" t="s">
        <v>650</v>
      </c>
      <c r="D372" s="22" t="s">
        <v>642</v>
      </c>
      <c r="E372" s="29"/>
      <c r="F372" s="142">
        <v>0</v>
      </c>
      <c r="G372" s="142"/>
      <c r="H372" s="142">
        <f t="shared" si="58"/>
        <v>0</v>
      </c>
      <c r="I372" s="176"/>
      <c r="J372" s="147" t="str">
        <f t="shared" si="59"/>
        <v xml:space="preserve"> </v>
      </c>
      <c r="K372" s="176"/>
      <c r="L372" s="176"/>
      <c r="M372" s="176">
        <f t="shared" si="61"/>
        <v>0</v>
      </c>
      <c r="N372" s="176"/>
      <c r="O372" s="133" t="str">
        <f t="shared" si="60"/>
        <v xml:space="preserve"> </v>
      </c>
      <c r="P372" s="176"/>
    </row>
    <row r="373" spans="1:16" ht="25.5" hidden="1" customHeight="1" x14ac:dyDescent="0.2">
      <c r="A373" s="400" t="s">
        <v>161</v>
      </c>
      <c r="B373" s="401"/>
      <c r="C373" s="5" t="s">
        <v>651</v>
      </c>
      <c r="D373" s="22" t="s">
        <v>642</v>
      </c>
      <c r="E373" s="29"/>
      <c r="F373" s="142">
        <v>0</v>
      </c>
      <c r="G373" s="142"/>
      <c r="H373" s="142">
        <f t="shared" si="58"/>
        <v>0</v>
      </c>
      <c r="I373" s="176"/>
      <c r="J373" s="147" t="str">
        <f t="shared" si="59"/>
        <v xml:space="preserve"> </v>
      </c>
      <c r="K373" s="176"/>
      <c r="L373" s="176"/>
      <c r="M373" s="176">
        <f t="shared" si="61"/>
        <v>0</v>
      </c>
      <c r="N373" s="176"/>
      <c r="O373" s="133" t="str">
        <f t="shared" si="60"/>
        <v xml:space="preserve"> </v>
      </c>
      <c r="P373" s="176"/>
    </row>
    <row r="374" spans="1:16" ht="25.5" hidden="1" customHeight="1" x14ac:dyDescent="0.2">
      <c r="A374" s="424" t="s">
        <v>164</v>
      </c>
      <c r="B374" s="425"/>
      <c r="C374" s="6" t="s">
        <v>652</v>
      </c>
      <c r="D374" s="34" t="s">
        <v>653</v>
      </c>
      <c r="E374" s="32"/>
      <c r="F374" s="142">
        <v>0</v>
      </c>
      <c r="G374" s="142"/>
      <c r="H374" s="142">
        <f t="shared" si="58"/>
        <v>0</v>
      </c>
      <c r="I374" s="176"/>
      <c r="J374" s="147" t="str">
        <f t="shared" si="59"/>
        <v xml:space="preserve"> </v>
      </c>
      <c r="K374" s="176"/>
      <c r="L374" s="176"/>
      <c r="M374" s="176">
        <f t="shared" si="61"/>
        <v>0</v>
      </c>
      <c r="N374" s="176"/>
      <c r="O374" s="133" t="str">
        <f t="shared" si="60"/>
        <v xml:space="preserve"> </v>
      </c>
      <c r="P374" s="176"/>
    </row>
    <row r="375" spans="1:16" ht="51" hidden="1" customHeight="1" x14ac:dyDescent="0.2">
      <c r="A375" s="400" t="s">
        <v>167</v>
      </c>
      <c r="B375" s="401"/>
      <c r="C375" s="5" t="s">
        <v>654</v>
      </c>
      <c r="D375" s="22" t="s">
        <v>653</v>
      </c>
      <c r="E375" s="29"/>
      <c r="F375" s="142">
        <v>0</v>
      </c>
      <c r="G375" s="142"/>
      <c r="H375" s="142">
        <f t="shared" si="58"/>
        <v>0</v>
      </c>
      <c r="I375" s="176"/>
      <c r="J375" s="147" t="str">
        <f t="shared" si="59"/>
        <v xml:space="preserve"> </v>
      </c>
      <c r="K375" s="176"/>
      <c r="L375" s="176"/>
      <c r="M375" s="176">
        <f t="shared" si="61"/>
        <v>0</v>
      </c>
      <c r="N375" s="176"/>
      <c r="O375" s="133" t="str">
        <f t="shared" si="60"/>
        <v xml:space="preserve"> </v>
      </c>
      <c r="P375" s="176"/>
    </row>
    <row r="376" spans="1:16" ht="25.5" hidden="1" customHeight="1" x14ac:dyDescent="0.2">
      <c r="A376" s="400" t="s">
        <v>169</v>
      </c>
      <c r="B376" s="401"/>
      <c r="C376" s="5" t="s">
        <v>655</v>
      </c>
      <c r="D376" s="22" t="s">
        <v>653</v>
      </c>
      <c r="E376" s="29"/>
      <c r="F376" s="142">
        <v>0</v>
      </c>
      <c r="G376" s="142"/>
      <c r="H376" s="142">
        <f t="shared" si="58"/>
        <v>0</v>
      </c>
      <c r="I376" s="176"/>
      <c r="J376" s="147" t="str">
        <f t="shared" si="59"/>
        <v xml:space="preserve"> </v>
      </c>
      <c r="K376" s="176"/>
      <c r="L376" s="176"/>
      <c r="M376" s="176">
        <f t="shared" si="61"/>
        <v>0</v>
      </c>
      <c r="N376" s="176"/>
      <c r="O376" s="133" t="str">
        <f t="shared" si="60"/>
        <v xml:space="preserve"> </v>
      </c>
      <c r="P376" s="176"/>
    </row>
    <row r="377" spans="1:16" ht="25.5" hidden="1" customHeight="1" x14ac:dyDescent="0.2">
      <c r="A377" s="400" t="s">
        <v>171</v>
      </c>
      <c r="B377" s="401"/>
      <c r="C377" s="5" t="s">
        <v>656</v>
      </c>
      <c r="D377" s="22" t="s">
        <v>653</v>
      </c>
      <c r="E377" s="29"/>
      <c r="F377" s="142">
        <v>0</v>
      </c>
      <c r="G377" s="142"/>
      <c r="H377" s="142">
        <f t="shared" si="58"/>
        <v>0</v>
      </c>
      <c r="I377" s="176"/>
      <c r="J377" s="147" t="str">
        <f t="shared" si="59"/>
        <v xml:space="preserve"> </v>
      </c>
      <c r="K377" s="176"/>
      <c r="L377" s="176"/>
      <c r="M377" s="176">
        <f t="shared" si="61"/>
        <v>0</v>
      </c>
      <c r="N377" s="176"/>
      <c r="O377" s="133" t="str">
        <f t="shared" si="60"/>
        <v xml:space="preserve"> </v>
      </c>
      <c r="P377" s="176"/>
    </row>
    <row r="378" spans="1:16" ht="15" hidden="1" customHeight="1" x14ac:dyDescent="0.2">
      <c r="A378" s="400" t="s">
        <v>173</v>
      </c>
      <c r="B378" s="401"/>
      <c r="C378" s="5" t="s">
        <v>657</v>
      </c>
      <c r="D378" s="22" t="s">
        <v>653</v>
      </c>
      <c r="E378" s="29"/>
      <c r="F378" s="142">
        <v>0</v>
      </c>
      <c r="G378" s="142"/>
      <c r="H378" s="142">
        <f t="shared" si="58"/>
        <v>0</v>
      </c>
      <c r="I378" s="176"/>
      <c r="J378" s="147" t="str">
        <f t="shared" si="59"/>
        <v xml:space="preserve"> </v>
      </c>
      <c r="K378" s="176"/>
      <c r="L378" s="176"/>
      <c r="M378" s="176">
        <f t="shared" si="61"/>
        <v>0</v>
      </c>
      <c r="N378" s="176"/>
      <c r="O378" s="133" t="str">
        <f t="shared" si="60"/>
        <v xml:space="preserve"> </v>
      </c>
      <c r="P378" s="176"/>
    </row>
    <row r="379" spans="1:16" ht="15" hidden="1" customHeight="1" x14ac:dyDescent="0.2">
      <c r="A379" s="400" t="s">
        <v>175</v>
      </c>
      <c r="B379" s="401"/>
      <c r="C379" s="5" t="s">
        <v>658</v>
      </c>
      <c r="D379" s="22" t="s">
        <v>653</v>
      </c>
      <c r="E379" s="29"/>
      <c r="F379" s="142">
        <v>0</v>
      </c>
      <c r="G379" s="142"/>
      <c r="H379" s="142">
        <f t="shared" si="58"/>
        <v>0</v>
      </c>
      <c r="I379" s="176"/>
      <c r="J379" s="147" t="str">
        <f t="shared" si="59"/>
        <v xml:space="preserve"> </v>
      </c>
      <c r="K379" s="176"/>
      <c r="L379" s="176"/>
      <c r="M379" s="176">
        <f t="shared" si="61"/>
        <v>0</v>
      </c>
      <c r="N379" s="176"/>
      <c r="O379" s="133" t="str">
        <f t="shared" si="60"/>
        <v xml:space="preserve"> </v>
      </c>
      <c r="P379" s="176"/>
    </row>
    <row r="380" spans="1:16" ht="25.5" hidden="1" customHeight="1" x14ac:dyDescent="0.2">
      <c r="A380" s="400" t="s">
        <v>177</v>
      </c>
      <c r="B380" s="401"/>
      <c r="C380" s="5" t="s">
        <v>659</v>
      </c>
      <c r="D380" s="22" t="s">
        <v>653</v>
      </c>
      <c r="E380" s="29"/>
      <c r="F380" s="142">
        <v>0</v>
      </c>
      <c r="G380" s="142"/>
      <c r="H380" s="142">
        <f t="shared" si="58"/>
        <v>0</v>
      </c>
      <c r="I380" s="176"/>
      <c r="J380" s="147" t="str">
        <f t="shared" si="59"/>
        <v xml:space="preserve"> </v>
      </c>
      <c r="K380" s="176"/>
      <c r="L380" s="176"/>
      <c r="M380" s="176">
        <f t="shared" si="61"/>
        <v>0</v>
      </c>
      <c r="N380" s="176"/>
      <c r="O380" s="133" t="str">
        <f t="shared" si="60"/>
        <v xml:space="preserve"> </v>
      </c>
      <c r="P380" s="176"/>
    </row>
    <row r="381" spans="1:16" ht="15" hidden="1" customHeight="1" x14ac:dyDescent="0.2">
      <c r="A381" s="400" t="s">
        <v>179</v>
      </c>
      <c r="B381" s="401"/>
      <c r="C381" s="5" t="s">
        <v>660</v>
      </c>
      <c r="D381" s="22" t="s">
        <v>653</v>
      </c>
      <c r="E381" s="29"/>
      <c r="F381" s="142">
        <v>0</v>
      </c>
      <c r="G381" s="142"/>
      <c r="H381" s="142">
        <f t="shared" si="58"/>
        <v>0</v>
      </c>
      <c r="I381" s="176"/>
      <c r="J381" s="147" t="str">
        <f t="shared" si="59"/>
        <v xml:space="preserve"> </v>
      </c>
      <c r="K381" s="176"/>
      <c r="L381" s="176"/>
      <c r="M381" s="176">
        <f t="shared" si="61"/>
        <v>0</v>
      </c>
      <c r="N381" s="176"/>
      <c r="O381" s="133" t="str">
        <f t="shared" si="60"/>
        <v xml:space="preserve"> </v>
      </c>
      <c r="P381" s="176"/>
    </row>
    <row r="382" spans="1:16" ht="25.5" hidden="1" customHeight="1" x14ac:dyDescent="0.2">
      <c r="A382" s="400" t="s">
        <v>182</v>
      </c>
      <c r="B382" s="401"/>
      <c r="C382" s="5" t="s">
        <v>661</v>
      </c>
      <c r="D382" s="22" t="s">
        <v>653</v>
      </c>
      <c r="E382" s="29"/>
      <c r="F382" s="142">
        <v>0</v>
      </c>
      <c r="G382" s="142"/>
      <c r="H382" s="142">
        <f t="shared" si="58"/>
        <v>0</v>
      </c>
      <c r="I382" s="176"/>
      <c r="J382" s="147" t="str">
        <f t="shared" si="59"/>
        <v xml:space="preserve"> </v>
      </c>
      <c r="K382" s="176"/>
      <c r="L382" s="176"/>
      <c r="M382" s="176">
        <f t="shared" si="61"/>
        <v>0</v>
      </c>
      <c r="N382" s="176"/>
      <c r="O382" s="133" t="str">
        <f t="shared" si="60"/>
        <v xml:space="preserve"> </v>
      </c>
      <c r="P382" s="176"/>
    </row>
    <row r="383" spans="1:16" ht="15" hidden="1" customHeight="1" x14ac:dyDescent="0.2">
      <c r="A383" s="400" t="s">
        <v>184</v>
      </c>
      <c r="B383" s="401"/>
      <c r="C383" s="5" t="s">
        <v>662</v>
      </c>
      <c r="D383" s="22" t="s">
        <v>653</v>
      </c>
      <c r="E383" s="29"/>
      <c r="F383" s="142">
        <v>0</v>
      </c>
      <c r="G383" s="142"/>
      <c r="H383" s="142">
        <f t="shared" si="58"/>
        <v>0</v>
      </c>
      <c r="I383" s="176"/>
      <c r="J383" s="147" t="str">
        <f t="shared" si="59"/>
        <v xml:space="preserve"> </v>
      </c>
      <c r="K383" s="176"/>
      <c r="L383" s="176"/>
      <c r="M383" s="176">
        <f t="shared" si="61"/>
        <v>0</v>
      </c>
      <c r="N383" s="176"/>
      <c r="O383" s="133" t="str">
        <f t="shared" si="60"/>
        <v xml:space="preserve"> </v>
      </c>
      <c r="P383" s="176"/>
    </row>
    <row r="384" spans="1:16" ht="15" hidden="1" customHeight="1" x14ac:dyDescent="0.2">
      <c r="A384" s="424" t="s">
        <v>186</v>
      </c>
      <c r="B384" s="425"/>
      <c r="C384" s="5" t="s">
        <v>663</v>
      </c>
      <c r="D384" s="34" t="s">
        <v>664</v>
      </c>
      <c r="E384" s="29"/>
      <c r="F384" s="142">
        <v>0</v>
      </c>
      <c r="G384" s="142"/>
      <c r="H384" s="142">
        <f t="shared" si="58"/>
        <v>0</v>
      </c>
      <c r="I384" s="176"/>
      <c r="J384" s="147" t="str">
        <f t="shared" si="59"/>
        <v xml:space="preserve"> </v>
      </c>
      <c r="K384" s="176"/>
      <c r="L384" s="176"/>
      <c r="M384" s="176">
        <f t="shared" si="61"/>
        <v>0</v>
      </c>
      <c r="N384" s="176"/>
      <c r="O384" s="133" t="str">
        <f t="shared" si="60"/>
        <v xml:space="preserve"> </v>
      </c>
      <c r="P384" s="176"/>
    </row>
    <row r="385" spans="1:16" ht="15" hidden="1" customHeight="1" x14ac:dyDescent="0.2">
      <c r="A385" s="400" t="s">
        <v>188</v>
      </c>
      <c r="B385" s="401"/>
      <c r="C385" s="5" t="s">
        <v>665</v>
      </c>
      <c r="D385" s="22" t="s">
        <v>664</v>
      </c>
      <c r="E385" s="29"/>
      <c r="F385" s="142">
        <v>0</v>
      </c>
      <c r="G385" s="142"/>
      <c r="H385" s="142">
        <f t="shared" si="58"/>
        <v>0</v>
      </c>
      <c r="I385" s="176"/>
      <c r="J385" s="147" t="str">
        <f t="shared" si="59"/>
        <v xml:space="preserve"> </v>
      </c>
      <c r="K385" s="176"/>
      <c r="L385" s="176"/>
      <c r="M385" s="176">
        <f t="shared" si="61"/>
        <v>0</v>
      </c>
      <c r="N385" s="176"/>
      <c r="O385" s="133" t="str">
        <f t="shared" si="60"/>
        <v xml:space="preserve"> </v>
      </c>
      <c r="P385" s="176"/>
    </row>
    <row r="386" spans="1:16" ht="15" hidden="1" customHeight="1" x14ac:dyDescent="0.2">
      <c r="A386" s="400" t="s">
        <v>190</v>
      </c>
      <c r="B386" s="401"/>
      <c r="C386" s="5" t="s">
        <v>666</v>
      </c>
      <c r="D386" s="22" t="s">
        <v>664</v>
      </c>
      <c r="E386" s="29"/>
      <c r="F386" s="142">
        <v>0</v>
      </c>
      <c r="G386" s="142"/>
      <c r="H386" s="142">
        <f t="shared" si="58"/>
        <v>0</v>
      </c>
      <c r="I386" s="176"/>
      <c r="J386" s="147" t="str">
        <f t="shared" si="59"/>
        <v xml:space="preserve"> </v>
      </c>
      <c r="K386" s="176"/>
      <c r="L386" s="176"/>
      <c r="M386" s="176">
        <f t="shared" si="61"/>
        <v>0</v>
      </c>
      <c r="N386" s="176"/>
      <c r="O386" s="133" t="str">
        <f t="shared" si="60"/>
        <v xml:space="preserve"> </v>
      </c>
      <c r="P386" s="176"/>
    </row>
    <row r="387" spans="1:16" ht="25.5" hidden="1" customHeight="1" x14ac:dyDescent="0.2">
      <c r="A387" s="400" t="s">
        <v>192</v>
      </c>
      <c r="B387" s="401"/>
      <c r="C387" s="5" t="s">
        <v>667</v>
      </c>
      <c r="D387" s="22" t="s">
        <v>664</v>
      </c>
      <c r="E387" s="29"/>
      <c r="F387" s="142">
        <v>0</v>
      </c>
      <c r="G387" s="142"/>
      <c r="H387" s="142">
        <f t="shared" si="58"/>
        <v>0</v>
      </c>
      <c r="I387" s="176"/>
      <c r="J387" s="147" t="str">
        <f t="shared" si="59"/>
        <v xml:space="preserve"> </v>
      </c>
      <c r="K387" s="176"/>
      <c r="L387" s="176"/>
      <c r="M387" s="176">
        <f t="shared" si="61"/>
        <v>0</v>
      </c>
      <c r="N387" s="176"/>
      <c r="O387" s="133" t="str">
        <f t="shared" si="60"/>
        <v xml:space="preserve"> </v>
      </c>
      <c r="P387" s="176"/>
    </row>
    <row r="388" spans="1:16" ht="25.5" hidden="1" customHeight="1" x14ac:dyDescent="0.2">
      <c r="A388" s="400" t="s">
        <v>194</v>
      </c>
      <c r="B388" s="401"/>
      <c r="C388" s="5" t="s">
        <v>668</v>
      </c>
      <c r="D388" s="22" t="s">
        <v>664</v>
      </c>
      <c r="E388" s="29"/>
      <c r="F388" s="142">
        <v>0</v>
      </c>
      <c r="G388" s="142"/>
      <c r="H388" s="142">
        <f t="shared" si="58"/>
        <v>0</v>
      </c>
      <c r="I388" s="176"/>
      <c r="J388" s="147" t="str">
        <f t="shared" si="59"/>
        <v xml:space="preserve"> </v>
      </c>
      <c r="K388" s="176"/>
      <c r="L388" s="176"/>
      <c r="M388" s="176">
        <f t="shared" si="61"/>
        <v>0</v>
      </c>
      <c r="N388" s="176"/>
      <c r="O388" s="133" t="str">
        <f t="shared" si="60"/>
        <v xml:space="preserve"> </v>
      </c>
      <c r="P388" s="176"/>
    </row>
    <row r="389" spans="1:16" ht="25.5" hidden="1" customHeight="1" x14ac:dyDescent="0.2">
      <c r="A389" s="400" t="s">
        <v>197</v>
      </c>
      <c r="B389" s="401"/>
      <c r="C389" s="5" t="s">
        <v>669</v>
      </c>
      <c r="D389" s="22" t="s">
        <v>664</v>
      </c>
      <c r="E389" s="29"/>
      <c r="F389" s="142">
        <v>0</v>
      </c>
      <c r="G389" s="142"/>
      <c r="H389" s="142">
        <f t="shared" si="58"/>
        <v>0</v>
      </c>
      <c r="I389" s="176"/>
      <c r="J389" s="147" t="str">
        <f t="shared" si="59"/>
        <v xml:space="preserve"> </v>
      </c>
      <c r="K389" s="176"/>
      <c r="L389" s="176"/>
      <c r="M389" s="176">
        <f t="shared" si="61"/>
        <v>0</v>
      </c>
      <c r="N389" s="176"/>
      <c r="O389" s="133" t="str">
        <f t="shared" si="60"/>
        <v xml:space="preserve"> </v>
      </c>
      <c r="P389" s="176"/>
    </row>
    <row r="390" spans="1:16" ht="38.25" hidden="1" customHeight="1" x14ac:dyDescent="0.2">
      <c r="A390" s="400" t="s">
        <v>199</v>
      </c>
      <c r="B390" s="401"/>
      <c r="C390" s="6" t="s">
        <v>670</v>
      </c>
      <c r="D390" s="22" t="s">
        <v>664</v>
      </c>
      <c r="E390" s="32"/>
      <c r="F390" s="142">
        <v>0</v>
      </c>
      <c r="G390" s="142"/>
      <c r="H390" s="142">
        <f t="shared" si="58"/>
        <v>0</v>
      </c>
      <c r="I390" s="176"/>
      <c r="J390" s="147" t="str">
        <f t="shared" si="59"/>
        <v xml:space="preserve"> </v>
      </c>
      <c r="K390" s="176"/>
      <c r="L390" s="176"/>
      <c r="M390" s="176">
        <f t="shared" si="61"/>
        <v>0</v>
      </c>
      <c r="N390" s="176"/>
      <c r="O390" s="133" t="str">
        <f t="shared" si="60"/>
        <v xml:space="preserve"> </v>
      </c>
      <c r="P390" s="176"/>
    </row>
    <row r="391" spans="1:16" ht="15" hidden="1" customHeight="1" x14ac:dyDescent="0.2">
      <c r="A391" s="400" t="s">
        <v>201</v>
      </c>
      <c r="B391" s="401"/>
      <c r="C391" s="5" t="s">
        <v>671</v>
      </c>
      <c r="D391" s="22" t="s">
        <v>672</v>
      </c>
      <c r="E391" s="29"/>
      <c r="F391" s="142">
        <v>0</v>
      </c>
      <c r="G391" s="142"/>
      <c r="H391" s="142">
        <f t="shared" si="58"/>
        <v>0</v>
      </c>
      <c r="I391" s="176"/>
      <c r="J391" s="147" t="str">
        <f t="shared" si="59"/>
        <v xml:space="preserve"> </v>
      </c>
      <c r="K391" s="176"/>
      <c r="L391" s="176"/>
      <c r="M391" s="176">
        <f t="shared" si="61"/>
        <v>0</v>
      </c>
      <c r="N391" s="176"/>
      <c r="O391" s="133" t="str">
        <f t="shared" si="60"/>
        <v xml:space="preserve"> </v>
      </c>
      <c r="P391" s="176"/>
    </row>
    <row r="392" spans="1:16" ht="15" hidden="1" customHeight="1" x14ac:dyDescent="0.2">
      <c r="A392" s="400" t="s">
        <v>203</v>
      </c>
      <c r="B392" s="401"/>
      <c r="C392" s="5" t="s">
        <v>673</v>
      </c>
      <c r="D392" s="22" t="s">
        <v>672</v>
      </c>
      <c r="E392" s="29"/>
      <c r="F392" s="142">
        <v>0</v>
      </c>
      <c r="G392" s="142"/>
      <c r="H392" s="142">
        <f t="shared" si="58"/>
        <v>0</v>
      </c>
      <c r="I392" s="176"/>
      <c r="J392" s="147" t="str">
        <f t="shared" si="59"/>
        <v xml:space="preserve"> </v>
      </c>
      <c r="K392" s="176"/>
      <c r="L392" s="176"/>
      <c r="M392" s="176">
        <f t="shared" si="61"/>
        <v>0</v>
      </c>
      <c r="N392" s="176"/>
      <c r="O392" s="133" t="str">
        <f t="shared" si="60"/>
        <v xml:space="preserve"> </v>
      </c>
      <c r="P392" s="176"/>
    </row>
    <row r="393" spans="1:16" ht="15" hidden="1" customHeight="1" x14ac:dyDescent="0.2">
      <c r="A393" s="400" t="s">
        <v>205</v>
      </c>
      <c r="B393" s="401"/>
      <c r="C393" s="5" t="s">
        <v>674</v>
      </c>
      <c r="D393" s="22" t="s">
        <v>672</v>
      </c>
      <c r="E393" s="29"/>
      <c r="F393" s="142">
        <v>0</v>
      </c>
      <c r="G393" s="142"/>
      <c r="H393" s="142">
        <f t="shared" si="58"/>
        <v>0</v>
      </c>
      <c r="I393" s="176"/>
      <c r="J393" s="147" t="str">
        <f t="shared" si="59"/>
        <v xml:space="preserve"> </v>
      </c>
      <c r="K393" s="176"/>
      <c r="L393" s="176"/>
      <c r="M393" s="176">
        <f t="shared" si="61"/>
        <v>0</v>
      </c>
      <c r="N393" s="176"/>
      <c r="O393" s="133" t="str">
        <f t="shared" si="60"/>
        <v xml:space="preserve"> </v>
      </c>
      <c r="P393" s="176"/>
    </row>
    <row r="394" spans="1:16" ht="15" hidden="1" customHeight="1" x14ac:dyDescent="0.2">
      <c r="A394" s="424" t="s">
        <v>207</v>
      </c>
      <c r="B394" s="425"/>
      <c r="C394" s="5" t="s">
        <v>675</v>
      </c>
      <c r="D394" s="34" t="s">
        <v>676</v>
      </c>
      <c r="E394" s="29"/>
      <c r="F394" s="142">
        <v>0</v>
      </c>
      <c r="G394" s="142"/>
      <c r="H394" s="142">
        <f t="shared" si="58"/>
        <v>0</v>
      </c>
      <c r="I394" s="176"/>
      <c r="J394" s="147" t="str">
        <f t="shared" si="59"/>
        <v xml:space="preserve"> </v>
      </c>
      <c r="K394" s="176"/>
      <c r="L394" s="176"/>
      <c r="M394" s="176">
        <f t="shared" si="61"/>
        <v>0</v>
      </c>
      <c r="N394" s="176"/>
      <c r="O394" s="133" t="str">
        <f t="shared" si="60"/>
        <v xml:space="preserve"> </v>
      </c>
      <c r="P394" s="176"/>
    </row>
    <row r="395" spans="1:16" ht="15" hidden="1" customHeight="1" x14ac:dyDescent="0.2">
      <c r="A395" s="400" t="s">
        <v>209</v>
      </c>
      <c r="B395" s="401"/>
      <c r="C395" s="5" t="s">
        <v>677</v>
      </c>
      <c r="D395" s="22" t="s">
        <v>676</v>
      </c>
      <c r="E395" s="29"/>
      <c r="F395" s="142">
        <v>0</v>
      </c>
      <c r="G395" s="142"/>
      <c r="H395" s="142">
        <f t="shared" si="58"/>
        <v>0</v>
      </c>
      <c r="I395" s="176"/>
      <c r="J395" s="147" t="str">
        <f t="shared" si="59"/>
        <v xml:space="preserve"> </v>
      </c>
      <c r="K395" s="176"/>
      <c r="L395" s="176"/>
      <c r="M395" s="176">
        <f t="shared" si="61"/>
        <v>0</v>
      </c>
      <c r="N395" s="176"/>
      <c r="O395" s="133" t="str">
        <f t="shared" si="60"/>
        <v xml:space="preserve"> </v>
      </c>
      <c r="P395" s="176"/>
    </row>
    <row r="396" spans="1:16" ht="25.5" hidden="1" customHeight="1" x14ac:dyDescent="0.2">
      <c r="A396" s="400" t="s">
        <v>211</v>
      </c>
      <c r="B396" s="401"/>
      <c r="C396" s="5" t="s">
        <v>678</v>
      </c>
      <c r="D396" s="22" t="s">
        <v>676</v>
      </c>
      <c r="E396" s="29"/>
      <c r="F396" s="142">
        <v>0</v>
      </c>
      <c r="G396" s="142"/>
      <c r="H396" s="142">
        <f t="shared" si="58"/>
        <v>0</v>
      </c>
      <c r="I396" s="176"/>
      <c r="J396" s="147" t="str">
        <f t="shared" si="59"/>
        <v xml:space="preserve"> </v>
      </c>
      <c r="K396" s="176"/>
      <c r="L396" s="176"/>
      <c r="M396" s="176">
        <f t="shared" si="61"/>
        <v>0</v>
      </c>
      <c r="N396" s="176"/>
      <c r="O396" s="133" t="str">
        <f t="shared" si="60"/>
        <v xml:space="preserve"> </v>
      </c>
      <c r="P396" s="176"/>
    </row>
    <row r="397" spans="1:16" ht="15" hidden="1" customHeight="1" x14ac:dyDescent="0.2">
      <c r="A397" s="400" t="s">
        <v>213</v>
      </c>
      <c r="B397" s="401"/>
      <c r="C397" s="5" t="s">
        <v>679</v>
      </c>
      <c r="D397" s="22" t="s">
        <v>676</v>
      </c>
      <c r="E397" s="29"/>
      <c r="F397" s="142">
        <v>0</v>
      </c>
      <c r="G397" s="142"/>
      <c r="H397" s="142">
        <f t="shared" si="58"/>
        <v>0</v>
      </c>
      <c r="I397" s="176"/>
      <c r="J397" s="147" t="str">
        <f t="shared" si="59"/>
        <v xml:space="preserve"> </v>
      </c>
      <c r="K397" s="176"/>
      <c r="L397" s="176"/>
      <c r="M397" s="176">
        <f t="shared" si="61"/>
        <v>0</v>
      </c>
      <c r="N397" s="176"/>
      <c r="O397" s="133" t="str">
        <f t="shared" si="60"/>
        <v xml:space="preserve"> </v>
      </c>
      <c r="P397" s="176"/>
    </row>
    <row r="398" spans="1:16" ht="15" hidden="1" customHeight="1" x14ac:dyDescent="0.2">
      <c r="A398" s="400" t="s">
        <v>216</v>
      </c>
      <c r="B398" s="401"/>
      <c r="C398" s="5" t="s">
        <v>680</v>
      </c>
      <c r="D398" s="22" t="s">
        <v>676</v>
      </c>
      <c r="E398" s="29"/>
      <c r="F398" s="142">
        <v>0</v>
      </c>
      <c r="G398" s="142"/>
      <c r="H398" s="142">
        <f t="shared" si="58"/>
        <v>0</v>
      </c>
      <c r="I398" s="176"/>
      <c r="J398" s="147" t="str">
        <f t="shared" si="59"/>
        <v xml:space="preserve"> </v>
      </c>
      <c r="K398" s="176"/>
      <c r="L398" s="176"/>
      <c r="M398" s="176">
        <f t="shared" si="61"/>
        <v>0</v>
      </c>
      <c r="N398" s="176"/>
      <c r="O398" s="133" t="str">
        <f t="shared" si="60"/>
        <v xml:space="preserve"> </v>
      </c>
      <c r="P398" s="176"/>
    </row>
    <row r="399" spans="1:16" ht="15" hidden="1" customHeight="1" x14ac:dyDescent="0.2">
      <c r="A399" s="400" t="s">
        <v>218</v>
      </c>
      <c r="B399" s="401"/>
      <c r="C399" s="5" t="s">
        <v>681</v>
      </c>
      <c r="D399" s="22" t="s">
        <v>676</v>
      </c>
      <c r="E399" s="29"/>
      <c r="F399" s="142">
        <v>0</v>
      </c>
      <c r="G399" s="142"/>
      <c r="H399" s="142">
        <f t="shared" si="58"/>
        <v>0</v>
      </c>
      <c r="I399" s="176"/>
      <c r="J399" s="147" t="str">
        <f t="shared" si="59"/>
        <v xml:space="preserve"> </v>
      </c>
      <c r="K399" s="176"/>
      <c r="L399" s="176"/>
      <c r="M399" s="176">
        <f t="shared" si="61"/>
        <v>0</v>
      </c>
      <c r="N399" s="176"/>
      <c r="O399" s="133" t="str">
        <f t="shared" si="60"/>
        <v xml:space="preserve"> </v>
      </c>
      <c r="P399" s="176"/>
    </row>
    <row r="400" spans="1:16" ht="25.5" hidden="1" customHeight="1" x14ac:dyDescent="0.2">
      <c r="A400" s="400" t="s">
        <v>220</v>
      </c>
      <c r="B400" s="401"/>
      <c r="C400" s="5" t="s">
        <v>682</v>
      </c>
      <c r="D400" s="22" t="s">
        <v>676</v>
      </c>
      <c r="E400" s="29"/>
      <c r="F400" s="142">
        <v>0</v>
      </c>
      <c r="G400" s="142"/>
      <c r="H400" s="142">
        <f t="shared" si="58"/>
        <v>0</v>
      </c>
      <c r="I400" s="176"/>
      <c r="J400" s="147" t="str">
        <f t="shared" si="59"/>
        <v xml:space="preserve"> </v>
      </c>
      <c r="K400" s="176"/>
      <c r="L400" s="176"/>
      <c r="M400" s="176">
        <f t="shared" si="61"/>
        <v>0</v>
      </c>
      <c r="N400" s="176"/>
      <c r="O400" s="133" t="str">
        <f t="shared" si="60"/>
        <v xml:space="preserve"> </v>
      </c>
      <c r="P400" s="176"/>
    </row>
    <row r="401" spans="1:16" ht="25.5" hidden="1" customHeight="1" x14ac:dyDescent="0.2">
      <c r="A401" s="400" t="s">
        <v>222</v>
      </c>
      <c r="B401" s="401"/>
      <c r="C401" s="5" t="s">
        <v>683</v>
      </c>
      <c r="D401" s="22" t="s">
        <v>676</v>
      </c>
      <c r="E401" s="29"/>
      <c r="F401" s="142">
        <v>0</v>
      </c>
      <c r="G401" s="142"/>
      <c r="H401" s="142">
        <f t="shared" si="58"/>
        <v>0</v>
      </c>
      <c r="I401" s="176"/>
      <c r="J401" s="147" t="str">
        <f t="shared" si="59"/>
        <v xml:space="preserve"> </v>
      </c>
      <c r="K401" s="176"/>
      <c r="L401" s="176"/>
      <c r="M401" s="176">
        <f t="shared" si="61"/>
        <v>0</v>
      </c>
      <c r="N401" s="176"/>
      <c r="O401" s="133" t="str">
        <f t="shared" si="60"/>
        <v xml:space="preserve"> </v>
      </c>
      <c r="P401" s="176"/>
    </row>
    <row r="402" spans="1:16" ht="38.25" hidden="1" customHeight="1" x14ac:dyDescent="0.2">
      <c r="A402" s="400" t="s">
        <v>224</v>
      </c>
      <c r="B402" s="401"/>
      <c r="C402" s="5" t="s">
        <v>684</v>
      </c>
      <c r="D402" s="22" t="s">
        <v>676</v>
      </c>
      <c r="E402" s="29"/>
      <c r="F402" s="142">
        <v>0</v>
      </c>
      <c r="G402" s="142"/>
      <c r="H402" s="142">
        <f t="shared" si="58"/>
        <v>0</v>
      </c>
      <c r="I402" s="176"/>
      <c r="J402" s="147" t="str">
        <f t="shared" si="59"/>
        <v xml:space="preserve"> </v>
      </c>
      <c r="K402" s="176"/>
      <c r="L402" s="176"/>
      <c r="M402" s="176">
        <f t="shared" si="61"/>
        <v>0</v>
      </c>
      <c r="N402" s="176"/>
      <c r="O402" s="133" t="str">
        <f t="shared" si="60"/>
        <v xml:space="preserve"> </v>
      </c>
      <c r="P402" s="176"/>
    </row>
    <row r="403" spans="1:16" ht="25.5" hidden="1" customHeight="1" x14ac:dyDescent="0.2">
      <c r="A403" s="400" t="s">
        <v>226</v>
      </c>
      <c r="B403" s="401"/>
      <c r="C403" s="5" t="s">
        <v>685</v>
      </c>
      <c r="D403" s="22" t="s">
        <v>676</v>
      </c>
      <c r="E403" s="29"/>
      <c r="F403" s="142">
        <v>0</v>
      </c>
      <c r="G403" s="142"/>
      <c r="H403" s="142">
        <f t="shared" si="58"/>
        <v>0</v>
      </c>
      <c r="I403" s="176"/>
      <c r="J403" s="147" t="str">
        <f t="shared" si="59"/>
        <v xml:space="preserve"> </v>
      </c>
      <c r="K403" s="176"/>
      <c r="L403" s="176"/>
      <c r="M403" s="176">
        <f t="shared" si="61"/>
        <v>0</v>
      </c>
      <c r="N403" s="176"/>
      <c r="O403" s="133" t="str">
        <f t="shared" si="60"/>
        <v xml:space="preserve"> </v>
      </c>
      <c r="P403" s="176"/>
    </row>
    <row r="404" spans="1:16" ht="25.5" hidden="1" customHeight="1" x14ac:dyDescent="0.2">
      <c r="A404" s="400" t="s">
        <v>228</v>
      </c>
      <c r="B404" s="401"/>
      <c r="C404" s="5" t="s">
        <v>686</v>
      </c>
      <c r="D404" s="22" t="s">
        <v>676</v>
      </c>
      <c r="E404" s="29"/>
      <c r="F404" s="142">
        <v>0</v>
      </c>
      <c r="G404" s="142"/>
      <c r="H404" s="142">
        <f t="shared" si="58"/>
        <v>0</v>
      </c>
      <c r="I404" s="176"/>
      <c r="J404" s="147" t="str">
        <f t="shared" si="59"/>
        <v xml:space="preserve"> </v>
      </c>
      <c r="K404" s="176"/>
      <c r="L404" s="176"/>
      <c r="M404" s="176">
        <f t="shared" si="61"/>
        <v>0</v>
      </c>
      <c r="N404" s="176"/>
      <c r="O404" s="133" t="str">
        <f t="shared" si="60"/>
        <v xml:space="preserve"> </v>
      </c>
      <c r="P404" s="176"/>
    </row>
    <row r="405" spans="1:16" ht="15" hidden="1" customHeight="1" x14ac:dyDescent="0.2">
      <c r="A405" s="400" t="s">
        <v>230</v>
      </c>
      <c r="B405" s="401"/>
      <c r="C405" s="5" t="s">
        <v>687</v>
      </c>
      <c r="D405" s="22" t="s">
        <v>676</v>
      </c>
      <c r="E405" s="29"/>
      <c r="F405" s="142">
        <v>0</v>
      </c>
      <c r="G405" s="142"/>
      <c r="H405" s="142">
        <f t="shared" si="58"/>
        <v>0</v>
      </c>
      <c r="I405" s="176"/>
      <c r="J405" s="147" t="str">
        <f t="shared" si="59"/>
        <v xml:space="preserve"> </v>
      </c>
      <c r="K405" s="176"/>
      <c r="L405" s="176"/>
      <c r="M405" s="176">
        <f t="shared" si="61"/>
        <v>0</v>
      </c>
      <c r="N405" s="176"/>
      <c r="O405" s="133" t="str">
        <f t="shared" si="60"/>
        <v xml:space="preserve"> </v>
      </c>
      <c r="P405" s="176"/>
    </row>
    <row r="406" spans="1:16" ht="25.5" hidden="1" customHeight="1" x14ac:dyDescent="0.2">
      <c r="A406" s="400" t="s">
        <v>232</v>
      </c>
      <c r="B406" s="401"/>
      <c r="C406" s="5" t="s">
        <v>688</v>
      </c>
      <c r="D406" s="22" t="s">
        <v>676</v>
      </c>
      <c r="E406" s="29"/>
      <c r="F406" s="142">
        <v>0</v>
      </c>
      <c r="G406" s="142"/>
      <c r="H406" s="142">
        <f t="shared" ref="H406:H469" si="62">F406+G406</f>
        <v>0</v>
      </c>
      <c r="I406" s="176"/>
      <c r="J406" s="147" t="str">
        <f t="shared" si="59"/>
        <v xml:space="preserve"> </v>
      </c>
      <c r="K406" s="176"/>
      <c r="L406" s="176"/>
      <c r="M406" s="176">
        <f t="shared" si="61"/>
        <v>0</v>
      </c>
      <c r="N406" s="176"/>
      <c r="O406" s="133" t="str">
        <f t="shared" si="60"/>
        <v xml:space="preserve"> </v>
      </c>
      <c r="P406" s="176"/>
    </row>
    <row r="407" spans="1:16" ht="15" hidden="1" customHeight="1" x14ac:dyDescent="0.2">
      <c r="A407" s="400" t="s">
        <v>234</v>
      </c>
      <c r="B407" s="401"/>
      <c r="C407" s="5" t="s">
        <v>689</v>
      </c>
      <c r="D407" s="22" t="s">
        <v>676</v>
      </c>
      <c r="E407" s="29"/>
      <c r="F407" s="142">
        <v>0</v>
      </c>
      <c r="G407" s="142"/>
      <c r="H407" s="142">
        <f t="shared" si="62"/>
        <v>0</v>
      </c>
      <c r="I407" s="176"/>
      <c r="J407" s="147" t="str">
        <f t="shared" si="59"/>
        <v xml:space="preserve"> </v>
      </c>
      <c r="K407" s="176"/>
      <c r="L407" s="176"/>
      <c r="M407" s="176">
        <f t="shared" si="61"/>
        <v>0</v>
      </c>
      <c r="N407" s="176"/>
      <c r="O407" s="133" t="str">
        <f t="shared" si="60"/>
        <v xml:space="preserve"> </v>
      </c>
      <c r="P407" s="176"/>
    </row>
    <row r="408" spans="1:16" ht="15" hidden="1" customHeight="1" x14ac:dyDescent="0.2">
      <c r="A408" s="400" t="s">
        <v>236</v>
      </c>
      <c r="B408" s="401"/>
      <c r="C408" s="5" t="s">
        <v>690</v>
      </c>
      <c r="D408" s="22" t="s">
        <v>676</v>
      </c>
      <c r="E408" s="29"/>
      <c r="F408" s="142">
        <v>0</v>
      </c>
      <c r="G408" s="142"/>
      <c r="H408" s="142">
        <f t="shared" si="62"/>
        <v>0</v>
      </c>
      <c r="I408" s="176"/>
      <c r="J408" s="147" t="str">
        <f t="shared" si="59"/>
        <v xml:space="preserve"> </v>
      </c>
      <c r="K408" s="176"/>
      <c r="L408" s="176"/>
      <c r="M408" s="176">
        <f t="shared" si="61"/>
        <v>0</v>
      </c>
      <c r="N408" s="176"/>
      <c r="O408" s="133" t="str">
        <f t="shared" si="60"/>
        <v xml:space="preserve"> </v>
      </c>
      <c r="P408" s="176"/>
    </row>
    <row r="409" spans="1:16" ht="25.5" hidden="1" customHeight="1" x14ac:dyDescent="0.2">
      <c r="A409" s="400" t="s">
        <v>238</v>
      </c>
      <c r="B409" s="401"/>
      <c r="C409" s="5" t="s">
        <v>691</v>
      </c>
      <c r="D409" s="22" t="s">
        <v>676</v>
      </c>
      <c r="E409" s="29"/>
      <c r="F409" s="142">
        <v>0</v>
      </c>
      <c r="G409" s="142"/>
      <c r="H409" s="142">
        <f t="shared" si="62"/>
        <v>0</v>
      </c>
      <c r="I409" s="176"/>
      <c r="J409" s="147" t="str">
        <f t="shared" si="59"/>
        <v xml:space="preserve"> </v>
      </c>
      <c r="K409" s="176"/>
      <c r="L409" s="176"/>
      <c r="M409" s="176">
        <f t="shared" si="61"/>
        <v>0</v>
      </c>
      <c r="N409" s="176"/>
      <c r="O409" s="133" t="str">
        <f t="shared" si="60"/>
        <v xml:space="preserve"> </v>
      </c>
      <c r="P409" s="176"/>
    </row>
    <row r="410" spans="1:16" ht="15" hidden="1" customHeight="1" x14ac:dyDescent="0.2">
      <c r="A410" s="400" t="s">
        <v>240</v>
      </c>
      <c r="B410" s="401"/>
      <c r="C410" s="5" t="s">
        <v>692</v>
      </c>
      <c r="D410" s="22" t="s">
        <v>676</v>
      </c>
      <c r="E410" s="29"/>
      <c r="F410" s="142">
        <v>0</v>
      </c>
      <c r="G410" s="142"/>
      <c r="H410" s="142">
        <f t="shared" si="62"/>
        <v>0</v>
      </c>
      <c r="I410" s="176"/>
      <c r="J410" s="147" t="str">
        <f t="shared" si="59"/>
        <v xml:space="preserve"> </v>
      </c>
      <c r="K410" s="176"/>
      <c r="L410" s="176"/>
      <c r="M410" s="176">
        <f t="shared" si="61"/>
        <v>0</v>
      </c>
      <c r="N410" s="176"/>
      <c r="O410" s="133" t="str">
        <f t="shared" si="60"/>
        <v xml:space="preserve"> </v>
      </c>
      <c r="P410" s="176"/>
    </row>
    <row r="411" spans="1:16" ht="15" hidden="1" customHeight="1" x14ac:dyDescent="0.2">
      <c r="A411" s="400" t="s">
        <v>242</v>
      </c>
      <c r="B411" s="401"/>
      <c r="C411" s="5" t="s">
        <v>693</v>
      </c>
      <c r="D411" s="22" t="s">
        <v>676</v>
      </c>
      <c r="E411" s="29"/>
      <c r="F411" s="142">
        <v>0</v>
      </c>
      <c r="G411" s="142"/>
      <c r="H411" s="142">
        <f t="shared" si="62"/>
        <v>0</v>
      </c>
      <c r="I411" s="176"/>
      <c r="J411" s="147" t="str">
        <f t="shared" si="59"/>
        <v xml:space="preserve"> </v>
      </c>
      <c r="K411" s="176"/>
      <c r="L411" s="176"/>
      <c r="M411" s="176">
        <f t="shared" si="61"/>
        <v>0</v>
      </c>
      <c r="N411" s="176"/>
      <c r="O411" s="133" t="str">
        <f t="shared" si="60"/>
        <v xml:space="preserve"> </v>
      </c>
      <c r="P411" s="176"/>
    </row>
    <row r="412" spans="1:16" ht="25.5" hidden="1" customHeight="1" x14ac:dyDescent="0.2">
      <c r="A412" s="400" t="s">
        <v>244</v>
      </c>
      <c r="B412" s="401"/>
      <c r="C412" s="5" t="s">
        <v>694</v>
      </c>
      <c r="D412" s="22" t="s">
        <v>676</v>
      </c>
      <c r="E412" s="29"/>
      <c r="F412" s="142">
        <v>0</v>
      </c>
      <c r="G412" s="142"/>
      <c r="H412" s="142">
        <f t="shared" si="62"/>
        <v>0</v>
      </c>
      <c r="I412" s="176"/>
      <c r="J412" s="147" t="str">
        <f t="shared" si="59"/>
        <v xml:space="preserve"> </v>
      </c>
      <c r="K412" s="176"/>
      <c r="L412" s="176"/>
      <c r="M412" s="176">
        <f t="shared" si="61"/>
        <v>0</v>
      </c>
      <c r="N412" s="176"/>
      <c r="O412" s="133" t="str">
        <f t="shared" si="60"/>
        <v xml:space="preserve"> </v>
      </c>
      <c r="P412" s="176"/>
    </row>
    <row r="413" spans="1:16" ht="25.5" hidden="1" customHeight="1" x14ac:dyDescent="0.2">
      <c r="A413" s="400" t="s">
        <v>246</v>
      </c>
      <c r="B413" s="401"/>
      <c r="C413" s="5" t="s">
        <v>695</v>
      </c>
      <c r="D413" s="22" t="s">
        <v>676</v>
      </c>
      <c r="E413" s="29"/>
      <c r="F413" s="142">
        <v>0</v>
      </c>
      <c r="G413" s="142"/>
      <c r="H413" s="142">
        <f t="shared" si="62"/>
        <v>0</v>
      </c>
      <c r="I413" s="176"/>
      <c r="J413" s="147" t="str">
        <f t="shared" si="59"/>
        <v xml:space="preserve"> </v>
      </c>
      <c r="K413" s="176"/>
      <c r="L413" s="176"/>
      <c r="M413" s="176">
        <f t="shared" si="61"/>
        <v>0</v>
      </c>
      <c r="N413" s="176"/>
      <c r="O413" s="133" t="str">
        <f t="shared" si="60"/>
        <v xml:space="preserve"> </v>
      </c>
      <c r="P413" s="176"/>
    </row>
    <row r="414" spans="1:16" ht="15" hidden="1" customHeight="1" x14ac:dyDescent="0.2">
      <c r="A414" s="400" t="s">
        <v>248</v>
      </c>
      <c r="B414" s="401"/>
      <c r="C414" s="5" t="s">
        <v>696</v>
      </c>
      <c r="D414" s="22" t="s">
        <v>676</v>
      </c>
      <c r="E414" s="29"/>
      <c r="F414" s="142">
        <v>0</v>
      </c>
      <c r="G414" s="142"/>
      <c r="H414" s="142">
        <f t="shared" si="62"/>
        <v>0</v>
      </c>
      <c r="I414" s="176"/>
      <c r="J414" s="147" t="str">
        <f t="shared" si="59"/>
        <v xml:space="preserve"> </v>
      </c>
      <c r="K414" s="176"/>
      <c r="L414" s="176"/>
      <c r="M414" s="176">
        <f t="shared" si="61"/>
        <v>0</v>
      </c>
      <c r="N414" s="176"/>
      <c r="O414" s="133" t="str">
        <f t="shared" si="60"/>
        <v xml:space="preserve"> </v>
      </c>
      <c r="P414" s="176"/>
    </row>
    <row r="415" spans="1:16" ht="15" hidden="1" customHeight="1" x14ac:dyDescent="0.2">
      <c r="A415" s="400" t="s">
        <v>250</v>
      </c>
      <c r="B415" s="401"/>
      <c r="C415" s="5" t="s">
        <v>697</v>
      </c>
      <c r="D415" s="22" t="s">
        <v>676</v>
      </c>
      <c r="E415" s="29"/>
      <c r="F415" s="142">
        <v>0</v>
      </c>
      <c r="G415" s="142"/>
      <c r="H415" s="142">
        <f t="shared" si="62"/>
        <v>0</v>
      </c>
      <c r="I415" s="176"/>
      <c r="J415" s="147" t="str">
        <f t="shared" si="59"/>
        <v xml:space="preserve"> </v>
      </c>
      <c r="K415" s="176"/>
      <c r="L415" s="176"/>
      <c r="M415" s="176">
        <f t="shared" si="61"/>
        <v>0</v>
      </c>
      <c r="N415" s="176"/>
      <c r="O415" s="133" t="str">
        <f t="shared" si="60"/>
        <v xml:space="preserve"> </v>
      </c>
      <c r="P415" s="176"/>
    </row>
    <row r="416" spans="1:16" ht="15" hidden="1" customHeight="1" x14ac:dyDescent="0.2">
      <c r="A416" s="400" t="s">
        <v>252</v>
      </c>
      <c r="B416" s="401"/>
      <c r="C416" s="5" t="s">
        <v>698</v>
      </c>
      <c r="D416" s="22" t="s">
        <v>676</v>
      </c>
      <c r="E416" s="29"/>
      <c r="F416" s="142">
        <v>0</v>
      </c>
      <c r="G416" s="142"/>
      <c r="H416" s="142">
        <f t="shared" si="62"/>
        <v>0</v>
      </c>
      <c r="I416" s="176"/>
      <c r="J416" s="147" t="str">
        <f t="shared" si="59"/>
        <v xml:space="preserve"> </v>
      </c>
      <c r="K416" s="176"/>
      <c r="L416" s="176"/>
      <c r="M416" s="176">
        <f t="shared" si="61"/>
        <v>0</v>
      </c>
      <c r="N416" s="176"/>
      <c r="O416" s="133" t="str">
        <f t="shared" si="60"/>
        <v xml:space="preserve"> </v>
      </c>
      <c r="P416" s="176"/>
    </row>
    <row r="417" spans="1:16" ht="25.5" hidden="1" customHeight="1" x14ac:dyDescent="0.2">
      <c r="A417" s="400" t="s">
        <v>254</v>
      </c>
      <c r="B417" s="401"/>
      <c r="C417" s="5" t="s">
        <v>699</v>
      </c>
      <c r="D417" s="22" t="s">
        <v>676</v>
      </c>
      <c r="E417" s="29"/>
      <c r="F417" s="142">
        <v>0</v>
      </c>
      <c r="G417" s="142"/>
      <c r="H417" s="142">
        <f t="shared" si="62"/>
        <v>0</v>
      </c>
      <c r="I417" s="176"/>
      <c r="J417" s="147" t="str">
        <f t="shared" si="59"/>
        <v xml:space="preserve"> </v>
      </c>
      <c r="K417" s="176"/>
      <c r="L417" s="176"/>
      <c r="M417" s="176">
        <f t="shared" si="61"/>
        <v>0</v>
      </c>
      <c r="N417" s="176"/>
      <c r="O417" s="133" t="str">
        <f t="shared" si="60"/>
        <v xml:space="preserve"> </v>
      </c>
      <c r="P417" s="176"/>
    </row>
    <row r="418" spans="1:16" ht="25.5" hidden="1" customHeight="1" x14ac:dyDescent="0.2">
      <c r="A418" s="400" t="s">
        <v>257</v>
      </c>
      <c r="B418" s="401"/>
      <c r="C418" s="5" t="s">
        <v>700</v>
      </c>
      <c r="D418" s="22" t="s">
        <v>676</v>
      </c>
      <c r="E418" s="29"/>
      <c r="F418" s="142">
        <v>0</v>
      </c>
      <c r="G418" s="142"/>
      <c r="H418" s="142">
        <f t="shared" si="62"/>
        <v>0</v>
      </c>
      <c r="I418" s="176"/>
      <c r="J418" s="147" t="str">
        <f t="shared" si="59"/>
        <v xml:space="preserve"> </v>
      </c>
      <c r="K418" s="176"/>
      <c r="L418" s="176"/>
      <c r="M418" s="176">
        <f t="shared" si="61"/>
        <v>0</v>
      </c>
      <c r="N418" s="176"/>
      <c r="O418" s="133" t="str">
        <f t="shared" si="60"/>
        <v xml:space="preserve"> </v>
      </c>
      <c r="P418" s="176"/>
    </row>
    <row r="419" spans="1:16" ht="25.5" hidden="1" customHeight="1" x14ac:dyDescent="0.2">
      <c r="A419" s="400" t="s">
        <v>259</v>
      </c>
      <c r="B419" s="401"/>
      <c r="C419" s="5" t="s">
        <v>701</v>
      </c>
      <c r="D419" s="22" t="s">
        <v>676</v>
      </c>
      <c r="E419" s="29"/>
      <c r="F419" s="142">
        <v>0</v>
      </c>
      <c r="G419" s="142"/>
      <c r="H419" s="142">
        <f t="shared" si="62"/>
        <v>0</v>
      </c>
      <c r="I419" s="176"/>
      <c r="J419" s="147" t="str">
        <f t="shared" si="59"/>
        <v xml:space="preserve"> </v>
      </c>
      <c r="K419" s="176"/>
      <c r="L419" s="176"/>
      <c r="M419" s="176">
        <f t="shared" si="61"/>
        <v>0</v>
      </c>
      <c r="N419" s="176"/>
      <c r="O419" s="133" t="str">
        <f t="shared" si="60"/>
        <v xml:space="preserve"> </v>
      </c>
      <c r="P419" s="176"/>
    </row>
    <row r="420" spans="1:16" ht="25.5" hidden="1" customHeight="1" x14ac:dyDescent="0.2">
      <c r="A420" s="402" t="s">
        <v>261</v>
      </c>
      <c r="B420" s="403"/>
      <c r="C420" s="7" t="s">
        <v>702</v>
      </c>
      <c r="D420" s="19" t="s">
        <v>703</v>
      </c>
      <c r="E420" s="33"/>
      <c r="F420" s="142">
        <v>0</v>
      </c>
      <c r="G420" s="142"/>
      <c r="H420" s="142">
        <f t="shared" si="62"/>
        <v>0</v>
      </c>
      <c r="I420" s="176"/>
      <c r="J420" s="147" t="str">
        <f t="shared" si="59"/>
        <v xml:space="preserve"> </v>
      </c>
      <c r="K420" s="176"/>
      <c r="L420" s="176"/>
      <c r="M420" s="176">
        <f t="shared" si="61"/>
        <v>0</v>
      </c>
      <c r="N420" s="176"/>
      <c r="O420" s="133" t="str">
        <f t="shared" si="60"/>
        <v xml:space="preserve"> </v>
      </c>
      <c r="P420" s="176"/>
    </row>
    <row r="421" spans="1:16" ht="15" hidden="1" customHeight="1" x14ac:dyDescent="0.2">
      <c r="A421" s="400" t="s">
        <v>263</v>
      </c>
      <c r="B421" s="401"/>
      <c r="C421" s="5" t="s">
        <v>704</v>
      </c>
      <c r="D421" s="22" t="s">
        <v>705</v>
      </c>
      <c r="E421" s="29"/>
      <c r="F421" s="142">
        <v>0</v>
      </c>
      <c r="G421" s="142"/>
      <c r="H421" s="142">
        <f t="shared" si="62"/>
        <v>0</v>
      </c>
      <c r="I421" s="176"/>
      <c r="J421" s="147" t="str">
        <f t="shared" si="59"/>
        <v xml:space="preserve"> </v>
      </c>
      <c r="K421" s="176"/>
      <c r="L421" s="176"/>
      <c r="M421" s="176">
        <f t="shared" si="61"/>
        <v>0</v>
      </c>
      <c r="N421" s="176"/>
      <c r="O421" s="133" t="str">
        <f t="shared" si="60"/>
        <v xml:space="preserve"> </v>
      </c>
      <c r="P421" s="176"/>
    </row>
    <row r="422" spans="1:16" ht="15" hidden="1" customHeight="1" x14ac:dyDescent="0.2">
      <c r="A422" s="400" t="s">
        <v>266</v>
      </c>
      <c r="B422" s="401"/>
      <c r="C422" s="5" t="s">
        <v>706</v>
      </c>
      <c r="D422" s="22" t="s">
        <v>705</v>
      </c>
      <c r="E422" s="29"/>
      <c r="F422" s="142">
        <v>0</v>
      </c>
      <c r="G422" s="142"/>
      <c r="H422" s="142">
        <f t="shared" si="62"/>
        <v>0</v>
      </c>
      <c r="I422" s="176"/>
      <c r="J422" s="147" t="str">
        <f t="shared" si="59"/>
        <v xml:space="preserve"> </v>
      </c>
      <c r="K422" s="176"/>
      <c r="L422" s="176"/>
      <c r="M422" s="176">
        <f t="shared" si="61"/>
        <v>0</v>
      </c>
      <c r="N422" s="176"/>
      <c r="O422" s="133" t="str">
        <f t="shared" si="60"/>
        <v xml:space="preserve"> </v>
      </c>
      <c r="P422" s="176"/>
    </row>
    <row r="423" spans="1:16" ht="15" hidden="1" customHeight="1" x14ac:dyDescent="0.2">
      <c r="A423" s="400" t="s">
        <v>269</v>
      </c>
      <c r="B423" s="401"/>
      <c r="C423" s="5" t="s">
        <v>707</v>
      </c>
      <c r="D423" s="22" t="s">
        <v>708</v>
      </c>
      <c r="E423" s="29"/>
      <c r="F423" s="142">
        <v>0</v>
      </c>
      <c r="G423" s="142"/>
      <c r="H423" s="142">
        <f t="shared" si="62"/>
        <v>0</v>
      </c>
      <c r="I423" s="176"/>
      <c r="J423" s="147" t="str">
        <f t="shared" si="59"/>
        <v xml:space="preserve"> </v>
      </c>
      <c r="K423" s="176"/>
      <c r="L423" s="176"/>
      <c r="M423" s="176">
        <f t="shared" si="61"/>
        <v>0</v>
      </c>
      <c r="N423" s="176"/>
      <c r="O423" s="133" t="str">
        <f t="shared" si="60"/>
        <v xml:space="preserve"> </v>
      </c>
      <c r="P423" s="176"/>
    </row>
    <row r="424" spans="1:16" ht="25.5" hidden="1" customHeight="1" x14ac:dyDescent="0.2">
      <c r="A424" s="400" t="s">
        <v>271</v>
      </c>
      <c r="B424" s="401"/>
      <c r="C424" s="5" t="s">
        <v>709</v>
      </c>
      <c r="D424" s="22" t="s">
        <v>710</v>
      </c>
      <c r="E424" s="29"/>
      <c r="F424" s="142">
        <v>0</v>
      </c>
      <c r="G424" s="142"/>
      <c r="H424" s="142">
        <f t="shared" si="62"/>
        <v>0</v>
      </c>
      <c r="I424" s="176"/>
      <c r="J424" s="147" t="str">
        <f t="shared" si="59"/>
        <v xml:space="preserve"> </v>
      </c>
      <c r="K424" s="176"/>
      <c r="L424" s="176"/>
      <c r="M424" s="176">
        <f t="shared" si="61"/>
        <v>0</v>
      </c>
      <c r="N424" s="176"/>
      <c r="O424" s="133" t="str">
        <f t="shared" si="60"/>
        <v xml:space="preserve"> </v>
      </c>
      <c r="P424" s="176"/>
    </row>
    <row r="425" spans="1:16" ht="25.5" hidden="1" customHeight="1" x14ac:dyDescent="0.2">
      <c r="A425" s="400" t="s">
        <v>273</v>
      </c>
      <c r="B425" s="401"/>
      <c r="C425" s="5" t="s">
        <v>711</v>
      </c>
      <c r="D425" s="22" t="s">
        <v>712</v>
      </c>
      <c r="E425" s="29"/>
      <c r="F425" s="142">
        <v>0</v>
      </c>
      <c r="G425" s="142"/>
      <c r="H425" s="142">
        <f t="shared" si="62"/>
        <v>0</v>
      </c>
      <c r="I425" s="176"/>
      <c r="J425" s="147" t="str">
        <f t="shared" si="59"/>
        <v xml:space="preserve"> </v>
      </c>
      <c r="K425" s="176"/>
      <c r="L425" s="176"/>
      <c r="M425" s="176">
        <f t="shared" si="61"/>
        <v>0</v>
      </c>
      <c r="N425" s="176"/>
      <c r="O425" s="133" t="str">
        <f t="shared" si="60"/>
        <v xml:space="preserve"> </v>
      </c>
      <c r="P425" s="176"/>
    </row>
    <row r="426" spans="1:16" ht="15" hidden="1" customHeight="1" x14ac:dyDescent="0.2">
      <c r="A426" s="400" t="s">
        <v>275</v>
      </c>
      <c r="B426" s="401"/>
      <c r="C426" s="5" t="s">
        <v>37</v>
      </c>
      <c r="D426" s="22" t="s">
        <v>712</v>
      </c>
      <c r="E426" s="29"/>
      <c r="F426" s="142">
        <v>0</v>
      </c>
      <c r="G426" s="142"/>
      <c r="H426" s="142">
        <f t="shared" si="62"/>
        <v>0</v>
      </c>
      <c r="I426" s="176"/>
      <c r="J426" s="147" t="str">
        <f t="shared" ref="J426:J489" si="63">IF(H426=0," ",I426/H426)</f>
        <v xml:space="preserve"> </v>
      </c>
      <c r="K426" s="176"/>
      <c r="L426" s="176"/>
      <c r="M426" s="176">
        <f t="shared" si="61"/>
        <v>0</v>
      </c>
      <c r="N426" s="176"/>
      <c r="O426" s="133" t="str">
        <f t="shared" ref="O426:O489" si="64">IF(M426=0," ",N426/M426)</f>
        <v xml:space="preserve"> </v>
      </c>
      <c r="P426" s="176"/>
    </row>
    <row r="427" spans="1:16" ht="15" hidden="1" customHeight="1" x14ac:dyDescent="0.2">
      <c r="A427" s="400" t="s">
        <v>277</v>
      </c>
      <c r="B427" s="401"/>
      <c r="C427" s="5" t="s">
        <v>39</v>
      </c>
      <c r="D427" s="22" t="s">
        <v>712</v>
      </c>
      <c r="E427" s="29"/>
      <c r="F427" s="142">
        <v>0</v>
      </c>
      <c r="G427" s="142"/>
      <c r="H427" s="142">
        <f t="shared" si="62"/>
        <v>0</v>
      </c>
      <c r="I427" s="176"/>
      <c r="J427" s="147" t="str">
        <f t="shared" si="63"/>
        <v xml:space="preserve"> </v>
      </c>
      <c r="K427" s="176"/>
      <c r="L427" s="176"/>
      <c r="M427" s="176">
        <f t="shared" ref="M427:M490" si="65">K427+L427</f>
        <v>0</v>
      </c>
      <c r="N427" s="176"/>
      <c r="O427" s="133" t="str">
        <f t="shared" si="64"/>
        <v xml:space="preserve"> </v>
      </c>
      <c r="P427" s="176"/>
    </row>
    <row r="428" spans="1:16" ht="25.5" hidden="1" customHeight="1" x14ac:dyDescent="0.2">
      <c r="A428" s="400" t="s">
        <v>280</v>
      </c>
      <c r="B428" s="401"/>
      <c r="C428" s="5" t="s">
        <v>41</v>
      </c>
      <c r="D428" s="22" t="s">
        <v>712</v>
      </c>
      <c r="E428" s="29"/>
      <c r="F428" s="142">
        <v>0</v>
      </c>
      <c r="G428" s="142"/>
      <c r="H428" s="142">
        <f t="shared" si="62"/>
        <v>0</v>
      </c>
      <c r="I428" s="176"/>
      <c r="J428" s="147" t="str">
        <f t="shared" si="63"/>
        <v xml:space="preserve"> </v>
      </c>
      <c r="K428" s="176"/>
      <c r="L428" s="176"/>
      <c r="M428" s="176">
        <f t="shared" si="65"/>
        <v>0</v>
      </c>
      <c r="N428" s="176"/>
      <c r="O428" s="133" t="str">
        <f t="shared" si="64"/>
        <v xml:space="preserve"> </v>
      </c>
      <c r="P428" s="176"/>
    </row>
    <row r="429" spans="1:16" ht="15" hidden="1" customHeight="1" x14ac:dyDescent="0.2">
      <c r="A429" s="400" t="s">
        <v>282</v>
      </c>
      <c r="B429" s="401"/>
      <c r="C429" s="5" t="s">
        <v>43</v>
      </c>
      <c r="D429" s="22" t="s">
        <v>712</v>
      </c>
      <c r="E429" s="29"/>
      <c r="F429" s="142">
        <v>0</v>
      </c>
      <c r="G429" s="142"/>
      <c r="H429" s="142">
        <f t="shared" si="62"/>
        <v>0</v>
      </c>
      <c r="I429" s="176"/>
      <c r="J429" s="147" t="str">
        <f t="shared" si="63"/>
        <v xml:space="preserve"> </v>
      </c>
      <c r="K429" s="176"/>
      <c r="L429" s="176"/>
      <c r="M429" s="176">
        <f t="shared" si="65"/>
        <v>0</v>
      </c>
      <c r="N429" s="176"/>
      <c r="O429" s="133" t="str">
        <f t="shared" si="64"/>
        <v xml:space="preserve"> </v>
      </c>
      <c r="P429" s="176"/>
    </row>
    <row r="430" spans="1:16" ht="15" hidden="1" customHeight="1" x14ac:dyDescent="0.2">
      <c r="A430" s="400" t="s">
        <v>284</v>
      </c>
      <c r="B430" s="401"/>
      <c r="C430" s="5" t="s">
        <v>45</v>
      </c>
      <c r="D430" s="22" t="s">
        <v>712</v>
      </c>
      <c r="E430" s="29"/>
      <c r="F430" s="142">
        <v>0</v>
      </c>
      <c r="G430" s="142"/>
      <c r="H430" s="142">
        <f t="shared" si="62"/>
        <v>0</v>
      </c>
      <c r="I430" s="176"/>
      <c r="J430" s="147" t="str">
        <f t="shared" si="63"/>
        <v xml:space="preserve"> </v>
      </c>
      <c r="K430" s="176"/>
      <c r="L430" s="176"/>
      <c r="M430" s="176">
        <f t="shared" si="65"/>
        <v>0</v>
      </c>
      <c r="N430" s="176"/>
      <c r="O430" s="133" t="str">
        <f t="shared" si="64"/>
        <v xml:space="preserve"> </v>
      </c>
      <c r="P430" s="176"/>
    </row>
    <row r="431" spans="1:16" ht="15" hidden="1" customHeight="1" x14ac:dyDescent="0.2">
      <c r="A431" s="400" t="s">
        <v>286</v>
      </c>
      <c r="B431" s="401"/>
      <c r="C431" s="5" t="s">
        <v>47</v>
      </c>
      <c r="D431" s="22" t="s">
        <v>712</v>
      </c>
      <c r="E431" s="29"/>
      <c r="F431" s="142">
        <v>0</v>
      </c>
      <c r="G431" s="142"/>
      <c r="H431" s="142">
        <f t="shared" si="62"/>
        <v>0</v>
      </c>
      <c r="I431" s="176"/>
      <c r="J431" s="147" t="str">
        <f t="shared" si="63"/>
        <v xml:space="preserve"> </v>
      </c>
      <c r="K431" s="176"/>
      <c r="L431" s="176"/>
      <c r="M431" s="176">
        <f t="shared" si="65"/>
        <v>0</v>
      </c>
      <c r="N431" s="176"/>
      <c r="O431" s="133" t="str">
        <f t="shared" si="64"/>
        <v xml:space="preserve"> </v>
      </c>
      <c r="P431" s="176"/>
    </row>
    <row r="432" spans="1:16" ht="15" hidden="1" customHeight="1" x14ac:dyDescent="0.2">
      <c r="A432" s="400" t="s">
        <v>288</v>
      </c>
      <c r="B432" s="401"/>
      <c r="C432" s="5" t="s">
        <v>49</v>
      </c>
      <c r="D432" s="22" t="s">
        <v>712</v>
      </c>
      <c r="E432" s="29"/>
      <c r="F432" s="142">
        <v>0</v>
      </c>
      <c r="G432" s="142"/>
      <c r="H432" s="142">
        <f t="shared" si="62"/>
        <v>0</v>
      </c>
      <c r="I432" s="176"/>
      <c r="J432" s="147" t="str">
        <f t="shared" si="63"/>
        <v xml:space="preserve"> </v>
      </c>
      <c r="K432" s="176"/>
      <c r="L432" s="176"/>
      <c r="M432" s="176">
        <f t="shared" si="65"/>
        <v>0</v>
      </c>
      <c r="N432" s="176"/>
      <c r="O432" s="133" t="str">
        <f t="shared" si="64"/>
        <v xml:space="preserve"> </v>
      </c>
      <c r="P432" s="176"/>
    </row>
    <row r="433" spans="1:16" ht="15" hidden="1" customHeight="1" x14ac:dyDescent="0.2">
      <c r="A433" s="400" t="s">
        <v>290</v>
      </c>
      <c r="B433" s="401"/>
      <c r="C433" s="5" t="s">
        <v>51</v>
      </c>
      <c r="D433" s="22" t="s">
        <v>712</v>
      </c>
      <c r="E433" s="29"/>
      <c r="F433" s="142">
        <v>0</v>
      </c>
      <c r="G433" s="142"/>
      <c r="H433" s="142">
        <f t="shared" si="62"/>
        <v>0</v>
      </c>
      <c r="I433" s="176"/>
      <c r="J433" s="147" t="str">
        <f t="shared" si="63"/>
        <v xml:space="preserve"> </v>
      </c>
      <c r="K433" s="176"/>
      <c r="L433" s="176"/>
      <c r="M433" s="176">
        <f t="shared" si="65"/>
        <v>0</v>
      </c>
      <c r="N433" s="176"/>
      <c r="O433" s="133" t="str">
        <f t="shared" si="64"/>
        <v xml:space="preserve"> </v>
      </c>
      <c r="P433" s="176"/>
    </row>
    <row r="434" spans="1:16" ht="15" hidden="1" customHeight="1" x14ac:dyDescent="0.2">
      <c r="A434" s="400" t="s">
        <v>292</v>
      </c>
      <c r="B434" s="401"/>
      <c r="C434" s="5" t="s">
        <v>53</v>
      </c>
      <c r="D434" s="22" t="s">
        <v>712</v>
      </c>
      <c r="E434" s="29"/>
      <c r="F434" s="142">
        <v>0</v>
      </c>
      <c r="G434" s="142"/>
      <c r="H434" s="142">
        <f t="shared" si="62"/>
        <v>0</v>
      </c>
      <c r="I434" s="176"/>
      <c r="J434" s="147" t="str">
        <f t="shared" si="63"/>
        <v xml:space="preserve"> </v>
      </c>
      <c r="K434" s="176"/>
      <c r="L434" s="176"/>
      <c r="M434" s="176">
        <f t="shared" si="65"/>
        <v>0</v>
      </c>
      <c r="N434" s="176"/>
      <c r="O434" s="133" t="str">
        <f t="shared" si="64"/>
        <v xml:space="preserve"> </v>
      </c>
      <c r="P434" s="176"/>
    </row>
    <row r="435" spans="1:16" ht="15" hidden="1" customHeight="1" x14ac:dyDescent="0.2">
      <c r="A435" s="400" t="s">
        <v>294</v>
      </c>
      <c r="B435" s="401"/>
      <c r="C435" s="5" t="s">
        <v>55</v>
      </c>
      <c r="D435" s="22" t="s">
        <v>712</v>
      </c>
      <c r="E435" s="29"/>
      <c r="F435" s="142">
        <v>0</v>
      </c>
      <c r="G435" s="142"/>
      <c r="H435" s="142">
        <f t="shared" si="62"/>
        <v>0</v>
      </c>
      <c r="I435" s="176"/>
      <c r="J435" s="147" t="str">
        <f t="shared" si="63"/>
        <v xml:space="preserve"> </v>
      </c>
      <c r="K435" s="176"/>
      <c r="L435" s="176"/>
      <c r="M435" s="176">
        <f t="shared" si="65"/>
        <v>0</v>
      </c>
      <c r="N435" s="176"/>
      <c r="O435" s="133" t="str">
        <f t="shared" si="64"/>
        <v xml:space="preserve"> </v>
      </c>
      <c r="P435" s="176"/>
    </row>
    <row r="436" spans="1:16" ht="25.5" hidden="1" customHeight="1" x14ac:dyDescent="0.2">
      <c r="A436" s="400" t="s">
        <v>296</v>
      </c>
      <c r="B436" s="401"/>
      <c r="C436" s="5" t="s">
        <v>713</v>
      </c>
      <c r="D436" s="22" t="s">
        <v>714</v>
      </c>
      <c r="E436" s="29"/>
      <c r="F436" s="142">
        <v>0</v>
      </c>
      <c r="G436" s="142"/>
      <c r="H436" s="142">
        <f t="shared" si="62"/>
        <v>0</v>
      </c>
      <c r="I436" s="176"/>
      <c r="J436" s="147" t="str">
        <f t="shared" si="63"/>
        <v xml:space="preserve"> </v>
      </c>
      <c r="K436" s="176"/>
      <c r="L436" s="176"/>
      <c r="M436" s="176">
        <f t="shared" si="65"/>
        <v>0</v>
      </c>
      <c r="N436" s="176"/>
      <c r="O436" s="133" t="str">
        <f t="shared" si="64"/>
        <v xml:space="preserve"> </v>
      </c>
      <c r="P436" s="176"/>
    </row>
    <row r="437" spans="1:16" ht="15" hidden="1" customHeight="1" x14ac:dyDescent="0.2">
      <c r="A437" s="400" t="s">
        <v>298</v>
      </c>
      <c r="B437" s="401"/>
      <c r="C437" s="5" t="s">
        <v>37</v>
      </c>
      <c r="D437" s="22" t="s">
        <v>714</v>
      </c>
      <c r="E437" s="29"/>
      <c r="F437" s="142">
        <v>0</v>
      </c>
      <c r="G437" s="142"/>
      <c r="H437" s="142">
        <f t="shared" si="62"/>
        <v>0</v>
      </c>
      <c r="I437" s="176"/>
      <c r="J437" s="147" t="str">
        <f t="shared" si="63"/>
        <v xml:space="preserve"> </v>
      </c>
      <c r="K437" s="176"/>
      <c r="L437" s="176"/>
      <c r="M437" s="176">
        <f t="shared" si="65"/>
        <v>0</v>
      </c>
      <c r="N437" s="176"/>
      <c r="O437" s="133" t="str">
        <f t="shared" si="64"/>
        <v xml:space="preserve"> </v>
      </c>
      <c r="P437" s="176"/>
    </row>
    <row r="438" spans="1:16" ht="15" hidden="1" customHeight="1" x14ac:dyDescent="0.2">
      <c r="A438" s="400" t="s">
        <v>300</v>
      </c>
      <c r="B438" s="401"/>
      <c r="C438" s="5" t="s">
        <v>39</v>
      </c>
      <c r="D438" s="22" t="s">
        <v>714</v>
      </c>
      <c r="E438" s="29"/>
      <c r="F438" s="142">
        <v>0</v>
      </c>
      <c r="G438" s="142"/>
      <c r="H438" s="142">
        <f t="shared" si="62"/>
        <v>0</v>
      </c>
      <c r="I438" s="176"/>
      <c r="J438" s="147" t="str">
        <f t="shared" si="63"/>
        <v xml:space="preserve"> </v>
      </c>
      <c r="K438" s="176"/>
      <c r="L438" s="176"/>
      <c r="M438" s="176">
        <f t="shared" si="65"/>
        <v>0</v>
      </c>
      <c r="N438" s="176"/>
      <c r="O438" s="133" t="str">
        <f t="shared" si="64"/>
        <v xml:space="preserve"> </v>
      </c>
      <c r="P438" s="176"/>
    </row>
    <row r="439" spans="1:16" ht="25.5" hidden="1" customHeight="1" x14ac:dyDescent="0.2">
      <c r="A439" s="400" t="s">
        <v>302</v>
      </c>
      <c r="B439" s="401"/>
      <c r="C439" s="5" t="s">
        <v>41</v>
      </c>
      <c r="D439" s="22" t="s">
        <v>714</v>
      </c>
      <c r="E439" s="29"/>
      <c r="F439" s="142">
        <v>0</v>
      </c>
      <c r="G439" s="142"/>
      <c r="H439" s="142">
        <f t="shared" si="62"/>
        <v>0</v>
      </c>
      <c r="I439" s="176"/>
      <c r="J439" s="147" t="str">
        <f t="shared" si="63"/>
        <v xml:space="preserve"> </v>
      </c>
      <c r="K439" s="176"/>
      <c r="L439" s="176"/>
      <c r="M439" s="176">
        <f t="shared" si="65"/>
        <v>0</v>
      </c>
      <c r="N439" s="176"/>
      <c r="O439" s="133" t="str">
        <f t="shared" si="64"/>
        <v xml:space="preserve"> </v>
      </c>
      <c r="P439" s="176"/>
    </row>
    <row r="440" spans="1:16" ht="15" hidden="1" customHeight="1" x14ac:dyDescent="0.2">
      <c r="A440" s="400" t="s">
        <v>304</v>
      </c>
      <c r="B440" s="401"/>
      <c r="C440" s="5" t="s">
        <v>43</v>
      </c>
      <c r="D440" s="22" t="s">
        <v>714</v>
      </c>
      <c r="E440" s="29"/>
      <c r="F440" s="142">
        <v>0</v>
      </c>
      <c r="G440" s="142"/>
      <c r="H440" s="142">
        <f t="shared" si="62"/>
        <v>0</v>
      </c>
      <c r="I440" s="176"/>
      <c r="J440" s="147" t="str">
        <f t="shared" si="63"/>
        <v xml:space="preserve"> </v>
      </c>
      <c r="K440" s="176"/>
      <c r="L440" s="176"/>
      <c r="M440" s="176">
        <f t="shared" si="65"/>
        <v>0</v>
      </c>
      <c r="N440" s="176"/>
      <c r="O440" s="133" t="str">
        <f t="shared" si="64"/>
        <v xml:space="preserve"> </v>
      </c>
      <c r="P440" s="176"/>
    </row>
    <row r="441" spans="1:16" ht="15" hidden="1" customHeight="1" x14ac:dyDescent="0.2">
      <c r="A441" s="400" t="s">
        <v>306</v>
      </c>
      <c r="B441" s="401"/>
      <c r="C441" s="5" t="s">
        <v>45</v>
      </c>
      <c r="D441" s="22" t="s">
        <v>714</v>
      </c>
      <c r="E441" s="29"/>
      <c r="F441" s="142">
        <v>0</v>
      </c>
      <c r="G441" s="142"/>
      <c r="H441" s="142">
        <f t="shared" si="62"/>
        <v>0</v>
      </c>
      <c r="I441" s="176"/>
      <c r="J441" s="147" t="str">
        <f t="shared" si="63"/>
        <v xml:space="preserve"> </v>
      </c>
      <c r="K441" s="176"/>
      <c r="L441" s="176"/>
      <c r="M441" s="176">
        <f t="shared" si="65"/>
        <v>0</v>
      </c>
      <c r="N441" s="176"/>
      <c r="O441" s="133" t="str">
        <f t="shared" si="64"/>
        <v xml:space="preserve"> </v>
      </c>
      <c r="P441" s="176"/>
    </row>
    <row r="442" spans="1:16" ht="15" hidden="1" customHeight="1" x14ac:dyDescent="0.2">
      <c r="A442" s="400" t="s">
        <v>308</v>
      </c>
      <c r="B442" s="401"/>
      <c r="C442" s="5" t="s">
        <v>47</v>
      </c>
      <c r="D442" s="22" t="s">
        <v>714</v>
      </c>
      <c r="E442" s="29"/>
      <c r="F442" s="142">
        <v>0</v>
      </c>
      <c r="G442" s="142"/>
      <c r="H442" s="142">
        <f t="shared" si="62"/>
        <v>0</v>
      </c>
      <c r="I442" s="176"/>
      <c r="J442" s="147" t="str">
        <f t="shared" si="63"/>
        <v xml:space="preserve"> </v>
      </c>
      <c r="K442" s="176"/>
      <c r="L442" s="176"/>
      <c r="M442" s="176">
        <f t="shared" si="65"/>
        <v>0</v>
      </c>
      <c r="N442" s="176"/>
      <c r="O442" s="133" t="str">
        <f t="shared" si="64"/>
        <v xml:space="preserve"> </v>
      </c>
      <c r="P442" s="176"/>
    </row>
    <row r="443" spans="1:16" ht="15" hidden="1" customHeight="1" x14ac:dyDescent="0.2">
      <c r="A443" s="400" t="s">
        <v>310</v>
      </c>
      <c r="B443" s="401"/>
      <c r="C443" s="5" t="s">
        <v>49</v>
      </c>
      <c r="D443" s="22" t="s">
        <v>714</v>
      </c>
      <c r="E443" s="29"/>
      <c r="F443" s="142">
        <v>0</v>
      </c>
      <c r="G443" s="142"/>
      <c r="H443" s="142">
        <f t="shared" si="62"/>
        <v>0</v>
      </c>
      <c r="I443" s="176"/>
      <c r="J443" s="147" t="str">
        <f t="shared" si="63"/>
        <v xml:space="preserve"> </v>
      </c>
      <c r="K443" s="176"/>
      <c r="L443" s="176"/>
      <c r="M443" s="176">
        <f t="shared" si="65"/>
        <v>0</v>
      </c>
      <c r="N443" s="176"/>
      <c r="O443" s="133" t="str">
        <f t="shared" si="64"/>
        <v xml:space="preserve"> </v>
      </c>
      <c r="P443" s="176"/>
    </row>
    <row r="444" spans="1:16" ht="15" hidden="1" customHeight="1" x14ac:dyDescent="0.2">
      <c r="A444" s="400" t="s">
        <v>313</v>
      </c>
      <c r="B444" s="401"/>
      <c r="C444" s="5" t="s">
        <v>51</v>
      </c>
      <c r="D444" s="22" t="s">
        <v>714</v>
      </c>
      <c r="E444" s="29"/>
      <c r="F444" s="142">
        <v>0</v>
      </c>
      <c r="G444" s="142"/>
      <c r="H444" s="142">
        <f t="shared" si="62"/>
        <v>0</v>
      </c>
      <c r="I444" s="176"/>
      <c r="J444" s="147" t="str">
        <f t="shared" si="63"/>
        <v xml:space="preserve"> </v>
      </c>
      <c r="K444" s="176"/>
      <c r="L444" s="176"/>
      <c r="M444" s="176">
        <f t="shared" si="65"/>
        <v>0</v>
      </c>
      <c r="N444" s="176"/>
      <c r="O444" s="133" t="str">
        <f t="shared" si="64"/>
        <v xml:space="preserve"> </v>
      </c>
      <c r="P444" s="176"/>
    </row>
    <row r="445" spans="1:16" ht="15" hidden="1" customHeight="1" x14ac:dyDescent="0.2">
      <c r="A445" s="400" t="s">
        <v>315</v>
      </c>
      <c r="B445" s="401"/>
      <c r="C445" s="5" t="s">
        <v>53</v>
      </c>
      <c r="D445" s="22" t="s">
        <v>714</v>
      </c>
      <c r="E445" s="29"/>
      <c r="F445" s="142">
        <v>0</v>
      </c>
      <c r="G445" s="142"/>
      <c r="H445" s="142">
        <f t="shared" si="62"/>
        <v>0</v>
      </c>
      <c r="I445" s="176"/>
      <c r="J445" s="147" t="str">
        <f t="shared" si="63"/>
        <v xml:space="preserve"> </v>
      </c>
      <c r="K445" s="176"/>
      <c r="L445" s="176"/>
      <c r="M445" s="176">
        <f t="shared" si="65"/>
        <v>0</v>
      </c>
      <c r="N445" s="176"/>
      <c r="O445" s="133" t="str">
        <f t="shared" si="64"/>
        <v xml:space="preserve"> </v>
      </c>
      <c r="P445" s="176"/>
    </row>
    <row r="446" spans="1:16" ht="15" hidden="1" customHeight="1" x14ac:dyDescent="0.2">
      <c r="A446" s="400" t="s">
        <v>317</v>
      </c>
      <c r="B446" s="401"/>
      <c r="C446" s="5" t="s">
        <v>55</v>
      </c>
      <c r="D446" s="22" t="s">
        <v>714</v>
      </c>
      <c r="E446" s="29"/>
      <c r="F446" s="142">
        <v>0</v>
      </c>
      <c r="G446" s="142"/>
      <c r="H446" s="142">
        <f t="shared" si="62"/>
        <v>0</v>
      </c>
      <c r="I446" s="176"/>
      <c r="J446" s="147" t="str">
        <f t="shared" si="63"/>
        <v xml:space="preserve"> </v>
      </c>
      <c r="K446" s="176"/>
      <c r="L446" s="176"/>
      <c r="M446" s="176">
        <f t="shared" si="65"/>
        <v>0</v>
      </c>
      <c r="N446" s="176"/>
      <c r="O446" s="133" t="str">
        <f t="shared" si="64"/>
        <v xml:space="preserve"> </v>
      </c>
      <c r="P446" s="176"/>
    </row>
    <row r="447" spans="1:16" ht="25.5" hidden="1" customHeight="1" x14ac:dyDescent="0.2">
      <c r="A447" s="400" t="s">
        <v>319</v>
      </c>
      <c r="B447" s="401"/>
      <c r="C447" s="5" t="s">
        <v>715</v>
      </c>
      <c r="D447" s="22" t="s">
        <v>716</v>
      </c>
      <c r="E447" s="29"/>
      <c r="F447" s="142">
        <v>0</v>
      </c>
      <c r="G447" s="142"/>
      <c r="H447" s="142">
        <f t="shared" si="62"/>
        <v>0</v>
      </c>
      <c r="I447" s="176"/>
      <c r="J447" s="147" t="str">
        <f t="shared" si="63"/>
        <v xml:space="preserve"> </v>
      </c>
      <c r="K447" s="176"/>
      <c r="L447" s="176"/>
      <c r="M447" s="176">
        <f t="shared" si="65"/>
        <v>0</v>
      </c>
      <c r="N447" s="176"/>
      <c r="O447" s="133" t="str">
        <f t="shared" si="64"/>
        <v xml:space="preserve"> </v>
      </c>
      <c r="P447" s="176"/>
    </row>
    <row r="448" spans="1:16" ht="15" hidden="1" customHeight="1" x14ac:dyDescent="0.2">
      <c r="A448" s="400" t="s">
        <v>321</v>
      </c>
      <c r="B448" s="401"/>
      <c r="C448" s="5" t="s">
        <v>37</v>
      </c>
      <c r="D448" s="22" t="s">
        <v>716</v>
      </c>
      <c r="E448" s="29"/>
      <c r="F448" s="142">
        <v>0</v>
      </c>
      <c r="G448" s="142"/>
      <c r="H448" s="142">
        <f t="shared" si="62"/>
        <v>0</v>
      </c>
      <c r="I448" s="176"/>
      <c r="J448" s="147" t="str">
        <f t="shared" si="63"/>
        <v xml:space="preserve"> </v>
      </c>
      <c r="K448" s="176"/>
      <c r="L448" s="176"/>
      <c r="M448" s="176">
        <f t="shared" si="65"/>
        <v>0</v>
      </c>
      <c r="N448" s="176"/>
      <c r="O448" s="133" t="str">
        <f t="shared" si="64"/>
        <v xml:space="preserve"> </v>
      </c>
      <c r="P448" s="176"/>
    </row>
    <row r="449" spans="1:16" ht="15" hidden="1" customHeight="1" x14ac:dyDescent="0.2">
      <c r="A449" s="400" t="s">
        <v>323</v>
      </c>
      <c r="B449" s="401"/>
      <c r="C449" s="5" t="s">
        <v>39</v>
      </c>
      <c r="D449" s="22" t="s">
        <v>716</v>
      </c>
      <c r="E449" s="29"/>
      <c r="F449" s="142">
        <v>0</v>
      </c>
      <c r="G449" s="142"/>
      <c r="H449" s="142">
        <f t="shared" si="62"/>
        <v>0</v>
      </c>
      <c r="I449" s="176"/>
      <c r="J449" s="147" t="str">
        <f t="shared" si="63"/>
        <v xml:space="preserve"> </v>
      </c>
      <c r="K449" s="176"/>
      <c r="L449" s="176"/>
      <c r="M449" s="176">
        <f t="shared" si="65"/>
        <v>0</v>
      </c>
      <c r="N449" s="176"/>
      <c r="O449" s="133" t="str">
        <f t="shared" si="64"/>
        <v xml:space="preserve"> </v>
      </c>
      <c r="P449" s="176"/>
    </row>
    <row r="450" spans="1:16" ht="25.5" hidden="1" customHeight="1" x14ac:dyDescent="0.2">
      <c r="A450" s="400" t="s">
        <v>325</v>
      </c>
      <c r="B450" s="401"/>
      <c r="C450" s="5" t="s">
        <v>41</v>
      </c>
      <c r="D450" s="22" t="s">
        <v>716</v>
      </c>
      <c r="E450" s="29"/>
      <c r="F450" s="142">
        <v>0</v>
      </c>
      <c r="G450" s="142"/>
      <c r="H450" s="142">
        <f t="shared" si="62"/>
        <v>0</v>
      </c>
      <c r="I450" s="176"/>
      <c r="J450" s="147" t="str">
        <f t="shared" si="63"/>
        <v xml:space="preserve"> </v>
      </c>
      <c r="K450" s="176"/>
      <c r="L450" s="176"/>
      <c r="M450" s="176">
        <f t="shared" si="65"/>
        <v>0</v>
      </c>
      <c r="N450" s="176"/>
      <c r="O450" s="133" t="str">
        <f t="shared" si="64"/>
        <v xml:space="preserve"> </v>
      </c>
      <c r="P450" s="176"/>
    </row>
    <row r="451" spans="1:16" ht="15" hidden="1" customHeight="1" x14ac:dyDescent="0.2">
      <c r="A451" s="400" t="s">
        <v>327</v>
      </c>
      <c r="B451" s="401"/>
      <c r="C451" s="5" t="s">
        <v>43</v>
      </c>
      <c r="D451" s="22" t="s">
        <v>716</v>
      </c>
      <c r="E451" s="29"/>
      <c r="F451" s="142">
        <v>0</v>
      </c>
      <c r="G451" s="142"/>
      <c r="H451" s="142">
        <f t="shared" si="62"/>
        <v>0</v>
      </c>
      <c r="I451" s="176"/>
      <c r="J451" s="147" t="str">
        <f t="shared" si="63"/>
        <v xml:space="preserve"> </v>
      </c>
      <c r="K451" s="176"/>
      <c r="L451" s="176"/>
      <c r="M451" s="176">
        <f t="shared" si="65"/>
        <v>0</v>
      </c>
      <c r="N451" s="176"/>
      <c r="O451" s="133" t="str">
        <f t="shared" si="64"/>
        <v xml:space="preserve"> </v>
      </c>
      <c r="P451" s="176"/>
    </row>
    <row r="452" spans="1:16" ht="15" hidden="1" customHeight="1" x14ac:dyDescent="0.2">
      <c r="A452" s="400" t="s">
        <v>329</v>
      </c>
      <c r="B452" s="401"/>
      <c r="C452" s="5" t="s">
        <v>45</v>
      </c>
      <c r="D452" s="22" t="s">
        <v>716</v>
      </c>
      <c r="E452" s="29"/>
      <c r="F452" s="142">
        <v>0</v>
      </c>
      <c r="G452" s="142"/>
      <c r="H452" s="142">
        <f t="shared" si="62"/>
        <v>0</v>
      </c>
      <c r="I452" s="176"/>
      <c r="J452" s="147" t="str">
        <f t="shared" si="63"/>
        <v xml:space="preserve"> </v>
      </c>
      <c r="K452" s="176"/>
      <c r="L452" s="176"/>
      <c r="M452" s="176">
        <f t="shared" si="65"/>
        <v>0</v>
      </c>
      <c r="N452" s="176"/>
      <c r="O452" s="133" t="str">
        <f t="shared" si="64"/>
        <v xml:space="preserve"> </v>
      </c>
      <c r="P452" s="176"/>
    </row>
    <row r="453" spans="1:16" ht="15" hidden="1" customHeight="1" x14ac:dyDescent="0.2">
      <c r="A453" s="400" t="s">
        <v>331</v>
      </c>
      <c r="B453" s="401"/>
      <c r="C453" s="5" t="s">
        <v>47</v>
      </c>
      <c r="D453" s="22" t="s">
        <v>716</v>
      </c>
      <c r="E453" s="29"/>
      <c r="F453" s="142">
        <v>0</v>
      </c>
      <c r="G453" s="142"/>
      <c r="H453" s="142">
        <f t="shared" si="62"/>
        <v>0</v>
      </c>
      <c r="I453" s="176"/>
      <c r="J453" s="147" t="str">
        <f t="shared" si="63"/>
        <v xml:space="preserve"> </v>
      </c>
      <c r="K453" s="176"/>
      <c r="L453" s="176"/>
      <c r="M453" s="176">
        <f t="shared" si="65"/>
        <v>0</v>
      </c>
      <c r="N453" s="176"/>
      <c r="O453" s="133" t="str">
        <f t="shared" si="64"/>
        <v xml:space="preserve"> </v>
      </c>
      <c r="P453" s="176"/>
    </row>
    <row r="454" spans="1:16" ht="15" hidden="1" customHeight="1" x14ac:dyDescent="0.2">
      <c r="A454" s="400" t="s">
        <v>333</v>
      </c>
      <c r="B454" s="401"/>
      <c r="C454" s="5" t="s">
        <v>49</v>
      </c>
      <c r="D454" s="22" t="s">
        <v>716</v>
      </c>
      <c r="E454" s="29"/>
      <c r="F454" s="142">
        <v>0</v>
      </c>
      <c r="G454" s="142"/>
      <c r="H454" s="142">
        <f t="shared" si="62"/>
        <v>0</v>
      </c>
      <c r="I454" s="176"/>
      <c r="J454" s="147" t="str">
        <f t="shared" si="63"/>
        <v xml:space="preserve"> </v>
      </c>
      <c r="K454" s="176"/>
      <c r="L454" s="176"/>
      <c r="M454" s="176">
        <f t="shared" si="65"/>
        <v>0</v>
      </c>
      <c r="N454" s="176"/>
      <c r="O454" s="133" t="str">
        <f t="shared" si="64"/>
        <v xml:space="preserve"> </v>
      </c>
      <c r="P454" s="176"/>
    </row>
    <row r="455" spans="1:16" ht="15" hidden="1" customHeight="1" x14ac:dyDescent="0.2">
      <c r="A455" s="400" t="s">
        <v>335</v>
      </c>
      <c r="B455" s="401"/>
      <c r="C455" s="5" t="s">
        <v>51</v>
      </c>
      <c r="D455" s="22" t="s">
        <v>716</v>
      </c>
      <c r="E455" s="29"/>
      <c r="F455" s="142">
        <v>0</v>
      </c>
      <c r="G455" s="142"/>
      <c r="H455" s="142">
        <f t="shared" si="62"/>
        <v>0</v>
      </c>
      <c r="I455" s="176"/>
      <c r="J455" s="147" t="str">
        <f t="shared" si="63"/>
        <v xml:space="preserve"> </v>
      </c>
      <c r="K455" s="176"/>
      <c r="L455" s="176"/>
      <c r="M455" s="176">
        <f t="shared" si="65"/>
        <v>0</v>
      </c>
      <c r="N455" s="176"/>
      <c r="O455" s="133" t="str">
        <f t="shared" si="64"/>
        <v xml:space="preserve"> </v>
      </c>
      <c r="P455" s="176"/>
    </row>
    <row r="456" spans="1:16" ht="15" hidden="1" customHeight="1" x14ac:dyDescent="0.2">
      <c r="A456" s="400" t="s">
        <v>337</v>
      </c>
      <c r="B456" s="401"/>
      <c r="C456" s="5" t="s">
        <v>53</v>
      </c>
      <c r="D456" s="22" t="s">
        <v>716</v>
      </c>
      <c r="E456" s="29"/>
      <c r="F456" s="142">
        <v>0</v>
      </c>
      <c r="G456" s="142"/>
      <c r="H456" s="142">
        <f t="shared" si="62"/>
        <v>0</v>
      </c>
      <c r="I456" s="176"/>
      <c r="J456" s="147" t="str">
        <f t="shared" si="63"/>
        <v xml:space="preserve"> </v>
      </c>
      <c r="K456" s="176"/>
      <c r="L456" s="176"/>
      <c r="M456" s="176">
        <f t="shared" si="65"/>
        <v>0</v>
      </c>
      <c r="N456" s="176"/>
      <c r="O456" s="133" t="str">
        <f t="shared" si="64"/>
        <v xml:space="preserve"> </v>
      </c>
      <c r="P456" s="176"/>
    </row>
    <row r="457" spans="1:16" ht="15" hidden="1" customHeight="1" x14ac:dyDescent="0.2">
      <c r="A457" s="400" t="s">
        <v>339</v>
      </c>
      <c r="B457" s="401"/>
      <c r="C457" s="5" t="s">
        <v>55</v>
      </c>
      <c r="D457" s="22" t="s">
        <v>716</v>
      </c>
      <c r="E457" s="29"/>
      <c r="F457" s="142">
        <v>0</v>
      </c>
      <c r="G457" s="142"/>
      <c r="H457" s="142">
        <f t="shared" si="62"/>
        <v>0</v>
      </c>
      <c r="I457" s="176"/>
      <c r="J457" s="147" t="str">
        <f t="shared" si="63"/>
        <v xml:space="preserve"> </v>
      </c>
      <c r="K457" s="176"/>
      <c r="L457" s="176"/>
      <c r="M457" s="176">
        <f t="shared" si="65"/>
        <v>0</v>
      </c>
      <c r="N457" s="176"/>
      <c r="O457" s="133" t="str">
        <f t="shared" si="64"/>
        <v xml:space="preserve"> </v>
      </c>
      <c r="P457" s="176"/>
    </row>
    <row r="458" spans="1:16" ht="25.5" hidden="1" customHeight="1" x14ac:dyDescent="0.2">
      <c r="A458" s="400" t="s">
        <v>342</v>
      </c>
      <c r="B458" s="401"/>
      <c r="C458" s="5" t="s">
        <v>717</v>
      </c>
      <c r="D458" s="22" t="s">
        <v>718</v>
      </c>
      <c r="E458" s="29"/>
      <c r="F458" s="142">
        <v>0</v>
      </c>
      <c r="G458" s="142"/>
      <c r="H458" s="142">
        <f t="shared" si="62"/>
        <v>0</v>
      </c>
      <c r="I458" s="176"/>
      <c r="J458" s="147" t="str">
        <f t="shared" si="63"/>
        <v xml:space="preserve"> </v>
      </c>
      <c r="K458" s="176"/>
      <c r="L458" s="176"/>
      <c r="M458" s="176">
        <f t="shared" si="65"/>
        <v>0</v>
      </c>
      <c r="N458" s="176"/>
      <c r="O458" s="133" t="str">
        <f t="shared" si="64"/>
        <v xml:space="preserve"> </v>
      </c>
      <c r="P458" s="176"/>
    </row>
    <row r="459" spans="1:16" ht="25.5" hidden="1" customHeight="1" x14ac:dyDescent="0.2">
      <c r="A459" s="400" t="s">
        <v>345</v>
      </c>
      <c r="B459" s="401"/>
      <c r="C459" s="5" t="s">
        <v>719</v>
      </c>
      <c r="D459" s="22" t="s">
        <v>718</v>
      </c>
      <c r="E459" s="29"/>
      <c r="F459" s="142">
        <v>0</v>
      </c>
      <c r="G459" s="142"/>
      <c r="H459" s="142">
        <f t="shared" si="62"/>
        <v>0</v>
      </c>
      <c r="I459" s="176"/>
      <c r="J459" s="147" t="str">
        <f t="shared" si="63"/>
        <v xml:space="preserve"> </v>
      </c>
      <c r="K459" s="176"/>
      <c r="L459" s="176"/>
      <c r="M459" s="176">
        <f t="shared" si="65"/>
        <v>0</v>
      </c>
      <c r="N459" s="176"/>
      <c r="O459" s="133" t="str">
        <f t="shared" si="64"/>
        <v xml:space="preserve"> </v>
      </c>
      <c r="P459" s="176"/>
    </row>
    <row r="460" spans="1:16" ht="25.5" hidden="1" customHeight="1" x14ac:dyDescent="0.2">
      <c r="A460" s="400" t="s">
        <v>347</v>
      </c>
      <c r="B460" s="401"/>
      <c r="C460" s="5" t="s">
        <v>720</v>
      </c>
      <c r="D460" s="22" t="s">
        <v>721</v>
      </c>
      <c r="E460" s="29"/>
      <c r="F460" s="142">
        <v>0</v>
      </c>
      <c r="G460" s="142"/>
      <c r="H460" s="142">
        <f t="shared" si="62"/>
        <v>0</v>
      </c>
      <c r="I460" s="176"/>
      <c r="J460" s="147" t="str">
        <f t="shared" si="63"/>
        <v xml:space="preserve"> </v>
      </c>
      <c r="K460" s="176"/>
      <c r="L460" s="176"/>
      <c r="M460" s="176">
        <f t="shared" si="65"/>
        <v>0</v>
      </c>
      <c r="N460" s="176"/>
      <c r="O460" s="133" t="str">
        <f t="shared" si="64"/>
        <v xml:space="preserve"> </v>
      </c>
      <c r="P460" s="176"/>
    </row>
    <row r="461" spans="1:16" ht="15" hidden="1" customHeight="1" x14ac:dyDescent="0.2">
      <c r="A461" s="400" t="s">
        <v>349</v>
      </c>
      <c r="B461" s="401"/>
      <c r="C461" s="5" t="s">
        <v>442</v>
      </c>
      <c r="D461" s="3" t="s">
        <v>721</v>
      </c>
      <c r="E461" s="29"/>
      <c r="F461" s="142">
        <v>0</v>
      </c>
      <c r="G461" s="142"/>
      <c r="H461" s="142">
        <f t="shared" si="62"/>
        <v>0</v>
      </c>
      <c r="I461" s="176"/>
      <c r="J461" s="147" t="str">
        <f t="shared" si="63"/>
        <v xml:space="preserve"> </v>
      </c>
      <c r="K461" s="176"/>
      <c r="L461" s="176"/>
      <c r="M461" s="176">
        <f t="shared" si="65"/>
        <v>0</v>
      </c>
      <c r="N461" s="176"/>
      <c r="O461" s="133" t="str">
        <f t="shared" si="64"/>
        <v xml:space="preserve"> </v>
      </c>
      <c r="P461" s="176"/>
    </row>
    <row r="462" spans="1:16" ht="15" hidden="1" customHeight="1" x14ac:dyDescent="0.2">
      <c r="A462" s="400" t="s">
        <v>351</v>
      </c>
      <c r="B462" s="401"/>
      <c r="C462" s="5" t="s">
        <v>444</v>
      </c>
      <c r="D462" s="3" t="s">
        <v>721</v>
      </c>
      <c r="E462" s="29"/>
      <c r="F462" s="142">
        <v>0</v>
      </c>
      <c r="G462" s="142"/>
      <c r="H462" s="142">
        <f t="shared" si="62"/>
        <v>0</v>
      </c>
      <c r="I462" s="176"/>
      <c r="J462" s="147" t="str">
        <f t="shared" si="63"/>
        <v xml:space="preserve"> </v>
      </c>
      <c r="K462" s="176"/>
      <c r="L462" s="176"/>
      <c r="M462" s="176">
        <f t="shared" si="65"/>
        <v>0</v>
      </c>
      <c r="N462" s="176"/>
      <c r="O462" s="133" t="str">
        <f t="shared" si="64"/>
        <v xml:space="preserve"> </v>
      </c>
      <c r="P462" s="176"/>
    </row>
    <row r="463" spans="1:16" ht="15" hidden="1" customHeight="1" x14ac:dyDescent="0.2">
      <c r="A463" s="400" t="s">
        <v>354</v>
      </c>
      <c r="B463" s="401"/>
      <c r="C463" s="5" t="s">
        <v>446</v>
      </c>
      <c r="D463" s="3" t="s">
        <v>721</v>
      </c>
      <c r="E463" s="29"/>
      <c r="F463" s="142">
        <v>0</v>
      </c>
      <c r="G463" s="142"/>
      <c r="H463" s="142">
        <f t="shared" si="62"/>
        <v>0</v>
      </c>
      <c r="I463" s="176"/>
      <c r="J463" s="147" t="str">
        <f t="shared" si="63"/>
        <v xml:space="preserve"> </v>
      </c>
      <c r="K463" s="176"/>
      <c r="L463" s="176"/>
      <c r="M463" s="176">
        <f t="shared" si="65"/>
        <v>0</v>
      </c>
      <c r="N463" s="176"/>
      <c r="O463" s="133" t="str">
        <f t="shared" si="64"/>
        <v xml:space="preserve"> </v>
      </c>
      <c r="P463" s="176"/>
    </row>
    <row r="464" spans="1:16" ht="15" hidden="1" customHeight="1" x14ac:dyDescent="0.2">
      <c r="A464" s="400" t="s">
        <v>356</v>
      </c>
      <c r="B464" s="401"/>
      <c r="C464" s="3" t="s">
        <v>448</v>
      </c>
      <c r="D464" s="3" t="s">
        <v>721</v>
      </c>
      <c r="E464" s="23"/>
      <c r="F464" s="142">
        <v>0</v>
      </c>
      <c r="G464" s="142"/>
      <c r="H464" s="142">
        <f t="shared" si="62"/>
        <v>0</v>
      </c>
      <c r="I464" s="176"/>
      <c r="J464" s="147" t="str">
        <f t="shared" si="63"/>
        <v xml:space="preserve"> </v>
      </c>
      <c r="K464" s="176"/>
      <c r="L464" s="176"/>
      <c r="M464" s="176">
        <f t="shared" si="65"/>
        <v>0</v>
      </c>
      <c r="N464" s="176"/>
      <c r="O464" s="133" t="str">
        <f t="shared" si="64"/>
        <v xml:space="preserve"> </v>
      </c>
      <c r="P464" s="176"/>
    </row>
    <row r="465" spans="1:16" ht="15" hidden="1" customHeight="1" x14ac:dyDescent="0.2">
      <c r="A465" s="400" t="s">
        <v>359</v>
      </c>
      <c r="B465" s="401"/>
      <c r="C465" s="3" t="s">
        <v>450</v>
      </c>
      <c r="D465" s="3" t="s">
        <v>721</v>
      </c>
      <c r="E465" s="23"/>
      <c r="F465" s="142">
        <v>0</v>
      </c>
      <c r="G465" s="142"/>
      <c r="H465" s="142">
        <f t="shared" si="62"/>
        <v>0</v>
      </c>
      <c r="I465" s="176"/>
      <c r="J465" s="147" t="str">
        <f t="shared" si="63"/>
        <v xml:space="preserve"> </v>
      </c>
      <c r="K465" s="176"/>
      <c r="L465" s="176"/>
      <c r="M465" s="176">
        <f t="shared" si="65"/>
        <v>0</v>
      </c>
      <c r="N465" s="176"/>
      <c r="O465" s="133" t="str">
        <f t="shared" si="64"/>
        <v xml:space="preserve"> </v>
      </c>
      <c r="P465" s="176"/>
    </row>
    <row r="466" spans="1:16" ht="25.5" hidden="1" customHeight="1" x14ac:dyDescent="0.2">
      <c r="A466" s="400" t="s">
        <v>361</v>
      </c>
      <c r="B466" s="401"/>
      <c r="C466" s="3" t="s">
        <v>452</v>
      </c>
      <c r="D466" s="3" t="s">
        <v>721</v>
      </c>
      <c r="E466" s="23"/>
      <c r="F466" s="142">
        <v>0</v>
      </c>
      <c r="G466" s="142"/>
      <c r="H466" s="142">
        <f t="shared" si="62"/>
        <v>0</v>
      </c>
      <c r="I466" s="176"/>
      <c r="J466" s="147" t="str">
        <f t="shared" si="63"/>
        <v xml:space="preserve"> </v>
      </c>
      <c r="K466" s="176"/>
      <c r="L466" s="176"/>
      <c r="M466" s="176">
        <f t="shared" si="65"/>
        <v>0</v>
      </c>
      <c r="N466" s="176"/>
      <c r="O466" s="133" t="str">
        <f t="shared" si="64"/>
        <v xml:space="preserve"> </v>
      </c>
      <c r="P466" s="176"/>
    </row>
    <row r="467" spans="1:16" ht="15" hidden="1" customHeight="1" x14ac:dyDescent="0.2">
      <c r="A467" s="400" t="s">
        <v>363</v>
      </c>
      <c r="B467" s="401"/>
      <c r="C467" s="5" t="s">
        <v>454</v>
      </c>
      <c r="D467" s="3" t="s">
        <v>721</v>
      </c>
      <c r="E467" s="29"/>
      <c r="F467" s="142">
        <v>0</v>
      </c>
      <c r="G467" s="142"/>
      <c r="H467" s="142">
        <f t="shared" si="62"/>
        <v>0</v>
      </c>
      <c r="I467" s="176"/>
      <c r="J467" s="147" t="str">
        <f t="shared" si="63"/>
        <v xml:space="preserve"> </v>
      </c>
      <c r="K467" s="176"/>
      <c r="L467" s="176"/>
      <c r="M467" s="176">
        <f t="shared" si="65"/>
        <v>0</v>
      </c>
      <c r="N467" s="176"/>
      <c r="O467" s="133" t="str">
        <f t="shared" si="64"/>
        <v xml:space="preserve"> </v>
      </c>
      <c r="P467" s="176"/>
    </row>
    <row r="468" spans="1:16" ht="15" hidden="1" customHeight="1" x14ac:dyDescent="0.2">
      <c r="A468" s="400" t="s">
        <v>365</v>
      </c>
      <c r="B468" s="401"/>
      <c r="C468" s="5" t="s">
        <v>456</v>
      </c>
      <c r="D468" s="3" t="s">
        <v>721</v>
      </c>
      <c r="E468" s="29"/>
      <c r="F468" s="142">
        <v>0</v>
      </c>
      <c r="G468" s="142"/>
      <c r="H468" s="142">
        <f t="shared" si="62"/>
        <v>0</v>
      </c>
      <c r="I468" s="176"/>
      <c r="J468" s="147" t="str">
        <f t="shared" si="63"/>
        <v xml:space="preserve"> </v>
      </c>
      <c r="K468" s="176"/>
      <c r="L468" s="176"/>
      <c r="M468" s="176">
        <f t="shared" si="65"/>
        <v>0</v>
      </c>
      <c r="N468" s="176"/>
      <c r="O468" s="133" t="str">
        <f t="shared" si="64"/>
        <v xml:space="preserve"> </v>
      </c>
      <c r="P468" s="176"/>
    </row>
    <row r="469" spans="1:16" ht="15" hidden="1" customHeight="1" x14ac:dyDescent="0.2">
      <c r="A469" s="400" t="s">
        <v>367</v>
      </c>
      <c r="B469" s="401"/>
      <c r="C469" s="5" t="s">
        <v>458</v>
      </c>
      <c r="D469" s="3" t="s">
        <v>721</v>
      </c>
      <c r="E469" s="29"/>
      <c r="F469" s="142">
        <v>0</v>
      </c>
      <c r="G469" s="142"/>
      <c r="H469" s="142">
        <f t="shared" si="62"/>
        <v>0</v>
      </c>
      <c r="I469" s="176"/>
      <c r="J469" s="147" t="str">
        <f t="shared" si="63"/>
        <v xml:space="preserve"> </v>
      </c>
      <c r="K469" s="176"/>
      <c r="L469" s="176"/>
      <c r="M469" s="176">
        <f t="shared" si="65"/>
        <v>0</v>
      </c>
      <c r="N469" s="176"/>
      <c r="O469" s="133" t="str">
        <f t="shared" si="64"/>
        <v xml:space="preserve"> </v>
      </c>
      <c r="P469" s="176"/>
    </row>
    <row r="470" spans="1:16" ht="15" hidden="1" customHeight="1" x14ac:dyDescent="0.2">
      <c r="A470" s="400" t="s">
        <v>369</v>
      </c>
      <c r="B470" s="401"/>
      <c r="C470" s="5" t="s">
        <v>460</v>
      </c>
      <c r="D470" s="3" t="s">
        <v>721</v>
      </c>
      <c r="E470" s="29"/>
      <c r="F470" s="142">
        <v>0</v>
      </c>
      <c r="G470" s="142"/>
      <c r="H470" s="142">
        <f t="shared" ref="H470:H484" si="66">F470+G470</f>
        <v>0</v>
      </c>
      <c r="I470" s="176"/>
      <c r="J470" s="147" t="str">
        <f t="shared" si="63"/>
        <v xml:space="preserve"> </v>
      </c>
      <c r="K470" s="176"/>
      <c r="L470" s="176"/>
      <c r="M470" s="176">
        <f t="shared" si="65"/>
        <v>0</v>
      </c>
      <c r="N470" s="176"/>
      <c r="O470" s="133" t="str">
        <f t="shared" si="64"/>
        <v xml:space="preserve"> </v>
      </c>
      <c r="P470" s="176"/>
    </row>
    <row r="471" spans="1:16" ht="15" hidden="1" customHeight="1" x14ac:dyDescent="0.2">
      <c r="A471" s="400" t="s">
        <v>371</v>
      </c>
      <c r="B471" s="401"/>
      <c r="C471" s="5" t="s">
        <v>722</v>
      </c>
      <c r="D471" s="22" t="s">
        <v>723</v>
      </c>
      <c r="E471" s="29"/>
      <c r="F471" s="142">
        <v>0</v>
      </c>
      <c r="G471" s="142"/>
      <c r="H471" s="142">
        <f t="shared" si="66"/>
        <v>0</v>
      </c>
      <c r="I471" s="176"/>
      <c r="J471" s="147" t="str">
        <f t="shared" si="63"/>
        <v xml:space="preserve"> </v>
      </c>
      <c r="K471" s="176"/>
      <c r="L471" s="176"/>
      <c r="M471" s="176">
        <f t="shared" si="65"/>
        <v>0</v>
      </c>
      <c r="N471" s="176"/>
      <c r="O471" s="133" t="str">
        <f t="shared" si="64"/>
        <v xml:space="preserve"> </v>
      </c>
      <c r="P471" s="176"/>
    </row>
    <row r="472" spans="1:16" ht="15" hidden="1" customHeight="1" x14ac:dyDescent="0.2">
      <c r="A472" s="400" t="s">
        <v>374</v>
      </c>
      <c r="B472" s="401"/>
      <c r="C472" s="5" t="s">
        <v>724</v>
      </c>
      <c r="D472" s="22" t="s">
        <v>725</v>
      </c>
      <c r="E472" s="29"/>
      <c r="F472" s="142">
        <v>0</v>
      </c>
      <c r="G472" s="142"/>
      <c r="H472" s="142">
        <f t="shared" si="66"/>
        <v>0</v>
      </c>
      <c r="I472" s="176"/>
      <c r="J472" s="147" t="str">
        <f t="shared" si="63"/>
        <v xml:space="preserve"> </v>
      </c>
      <c r="K472" s="176"/>
      <c r="L472" s="176"/>
      <c r="M472" s="176">
        <f t="shared" si="65"/>
        <v>0</v>
      </c>
      <c r="N472" s="176"/>
      <c r="O472" s="133" t="str">
        <f t="shared" si="64"/>
        <v xml:space="preserve"> </v>
      </c>
      <c r="P472" s="176"/>
    </row>
    <row r="473" spans="1:16" ht="25.5" hidden="1" customHeight="1" x14ac:dyDescent="0.2">
      <c r="A473" s="400" t="s">
        <v>377</v>
      </c>
      <c r="B473" s="401"/>
      <c r="C473" s="5" t="s">
        <v>726</v>
      </c>
      <c r="D473" s="22" t="s">
        <v>727</v>
      </c>
      <c r="E473" s="29"/>
      <c r="F473" s="142">
        <v>0</v>
      </c>
      <c r="G473" s="142"/>
      <c r="H473" s="142">
        <f t="shared" si="66"/>
        <v>0</v>
      </c>
      <c r="I473" s="176"/>
      <c r="J473" s="147" t="str">
        <f t="shared" si="63"/>
        <v xml:space="preserve"> </v>
      </c>
      <c r="K473" s="176"/>
      <c r="L473" s="176"/>
      <c r="M473" s="176">
        <f t="shared" si="65"/>
        <v>0</v>
      </c>
      <c r="N473" s="176"/>
      <c r="O473" s="133" t="str">
        <f t="shared" si="64"/>
        <v xml:space="preserve"> </v>
      </c>
      <c r="P473" s="176"/>
    </row>
    <row r="474" spans="1:16" ht="15" hidden="1" customHeight="1" x14ac:dyDescent="0.2">
      <c r="A474" s="400" t="s">
        <v>380</v>
      </c>
      <c r="B474" s="401"/>
      <c r="C474" s="5" t="s">
        <v>442</v>
      </c>
      <c r="D474" s="3" t="s">
        <v>727</v>
      </c>
      <c r="E474" s="29"/>
      <c r="F474" s="142">
        <v>0</v>
      </c>
      <c r="G474" s="142"/>
      <c r="H474" s="142">
        <f t="shared" si="66"/>
        <v>0</v>
      </c>
      <c r="I474" s="176"/>
      <c r="J474" s="147" t="str">
        <f t="shared" si="63"/>
        <v xml:space="preserve"> </v>
      </c>
      <c r="K474" s="176"/>
      <c r="L474" s="176"/>
      <c r="M474" s="176">
        <f t="shared" si="65"/>
        <v>0</v>
      </c>
      <c r="N474" s="176"/>
      <c r="O474" s="133" t="str">
        <f t="shared" si="64"/>
        <v xml:space="preserve"> </v>
      </c>
      <c r="P474" s="176"/>
    </row>
    <row r="475" spans="1:16" ht="15" hidden="1" customHeight="1" x14ac:dyDescent="0.2">
      <c r="A475" s="400" t="s">
        <v>383</v>
      </c>
      <c r="B475" s="401"/>
      <c r="C475" s="5" t="s">
        <v>444</v>
      </c>
      <c r="D475" s="3" t="s">
        <v>727</v>
      </c>
      <c r="E475" s="29"/>
      <c r="F475" s="142">
        <v>0</v>
      </c>
      <c r="G475" s="142"/>
      <c r="H475" s="142">
        <f t="shared" si="66"/>
        <v>0</v>
      </c>
      <c r="I475" s="176"/>
      <c r="J475" s="147" t="str">
        <f t="shared" si="63"/>
        <v xml:space="preserve"> </v>
      </c>
      <c r="K475" s="176"/>
      <c r="L475" s="176"/>
      <c r="M475" s="176">
        <f t="shared" si="65"/>
        <v>0</v>
      </c>
      <c r="N475" s="176"/>
      <c r="O475" s="133" t="str">
        <f t="shared" si="64"/>
        <v xml:space="preserve"> </v>
      </c>
      <c r="P475" s="176"/>
    </row>
    <row r="476" spans="1:16" ht="15" hidden="1" customHeight="1" x14ac:dyDescent="0.2">
      <c r="A476" s="400" t="s">
        <v>384</v>
      </c>
      <c r="B476" s="401"/>
      <c r="C476" s="5" t="s">
        <v>446</v>
      </c>
      <c r="D476" s="3" t="s">
        <v>727</v>
      </c>
      <c r="E476" s="29"/>
      <c r="F476" s="142">
        <v>0</v>
      </c>
      <c r="G476" s="142"/>
      <c r="H476" s="142">
        <f t="shared" si="66"/>
        <v>0</v>
      </c>
      <c r="I476" s="176"/>
      <c r="J476" s="147" t="str">
        <f t="shared" si="63"/>
        <v xml:space="preserve"> </v>
      </c>
      <c r="K476" s="176"/>
      <c r="L476" s="176"/>
      <c r="M476" s="176">
        <f t="shared" si="65"/>
        <v>0</v>
      </c>
      <c r="N476" s="176"/>
      <c r="O476" s="133" t="str">
        <f t="shared" si="64"/>
        <v xml:space="preserve"> </v>
      </c>
      <c r="P476" s="176"/>
    </row>
    <row r="477" spans="1:16" ht="15" hidden="1" customHeight="1" x14ac:dyDescent="0.2">
      <c r="A477" s="400" t="s">
        <v>386</v>
      </c>
      <c r="B477" s="401"/>
      <c r="C477" s="3" t="s">
        <v>448</v>
      </c>
      <c r="D477" s="3" t="s">
        <v>727</v>
      </c>
      <c r="E477" s="23"/>
      <c r="F477" s="142">
        <v>0</v>
      </c>
      <c r="G477" s="142"/>
      <c r="H477" s="142">
        <f t="shared" si="66"/>
        <v>0</v>
      </c>
      <c r="I477" s="176"/>
      <c r="J477" s="147" t="str">
        <f t="shared" si="63"/>
        <v xml:space="preserve"> </v>
      </c>
      <c r="K477" s="176"/>
      <c r="L477" s="176"/>
      <c r="M477" s="176">
        <f t="shared" si="65"/>
        <v>0</v>
      </c>
      <c r="N477" s="176"/>
      <c r="O477" s="133" t="str">
        <f t="shared" si="64"/>
        <v xml:space="preserve"> </v>
      </c>
      <c r="P477" s="176"/>
    </row>
    <row r="478" spans="1:16" ht="15" hidden="1" customHeight="1" x14ac:dyDescent="0.2">
      <c r="A478" s="400" t="s">
        <v>388</v>
      </c>
      <c r="B478" s="401"/>
      <c r="C478" s="3" t="s">
        <v>450</v>
      </c>
      <c r="D478" s="3" t="s">
        <v>727</v>
      </c>
      <c r="E478" s="23"/>
      <c r="F478" s="142">
        <v>0</v>
      </c>
      <c r="G478" s="142"/>
      <c r="H478" s="142">
        <f t="shared" si="66"/>
        <v>0</v>
      </c>
      <c r="I478" s="176"/>
      <c r="J478" s="147" t="str">
        <f t="shared" si="63"/>
        <v xml:space="preserve"> </v>
      </c>
      <c r="K478" s="176"/>
      <c r="L478" s="176"/>
      <c r="M478" s="176">
        <f t="shared" si="65"/>
        <v>0</v>
      </c>
      <c r="N478" s="176"/>
      <c r="O478" s="133" t="str">
        <f t="shared" si="64"/>
        <v xml:space="preserve"> </v>
      </c>
      <c r="P478" s="176"/>
    </row>
    <row r="479" spans="1:16" ht="25.5" hidden="1" customHeight="1" x14ac:dyDescent="0.2">
      <c r="A479" s="400" t="s">
        <v>391</v>
      </c>
      <c r="B479" s="401"/>
      <c r="C479" s="3" t="s">
        <v>452</v>
      </c>
      <c r="D479" s="3" t="s">
        <v>727</v>
      </c>
      <c r="E479" s="23"/>
      <c r="F479" s="142">
        <v>0</v>
      </c>
      <c r="G479" s="142"/>
      <c r="H479" s="142">
        <f t="shared" si="66"/>
        <v>0</v>
      </c>
      <c r="I479" s="176"/>
      <c r="J479" s="147" t="str">
        <f t="shared" si="63"/>
        <v xml:space="preserve"> </v>
      </c>
      <c r="K479" s="176"/>
      <c r="L479" s="176"/>
      <c r="M479" s="176">
        <f t="shared" si="65"/>
        <v>0</v>
      </c>
      <c r="N479" s="176"/>
      <c r="O479" s="133" t="str">
        <f t="shared" si="64"/>
        <v xml:space="preserve"> </v>
      </c>
      <c r="P479" s="176"/>
    </row>
    <row r="480" spans="1:16" ht="15" hidden="1" customHeight="1" x14ac:dyDescent="0.2">
      <c r="A480" s="400" t="s">
        <v>393</v>
      </c>
      <c r="B480" s="401"/>
      <c r="C480" s="5" t="s">
        <v>454</v>
      </c>
      <c r="D480" s="3" t="s">
        <v>727</v>
      </c>
      <c r="E480" s="29"/>
      <c r="F480" s="142">
        <v>0</v>
      </c>
      <c r="G480" s="142"/>
      <c r="H480" s="142">
        <f t="shared" si="66"/>
        <v>0</v>
      </c>
      <c r="I480" s="176"/>
      <c r="J480" s="147" t="str">
        <f t="shared" si="63"/>
        <v xml:space="preserve"> </v>
      </c>
      <c r="K480" s="176"/>
      <c r="L480" s="176"/>
      <c r="M480" s="176">
        <f t="shared" si="65"/>
        <v>0</v>
      </c>
      <c r="N480" s="176"/>
      <c r="O480" s="133" t="str">
        <f t="shared" si="64"/>
        <v xml:space="preserve"> </v>
      </c>
      <c r="P480" s="176"/>
    </row>
    <row r="481" spans="1:16" ht="15" hidden="1" customHeight="1" x14ac:dyDescent="0.2">
      <c r="A481" s="400" t="s">
        <v>395</v>
      </c>
      <c r="B481" s="401"/>
      <c r="C481" s="5" t="s">
        <v>456</v>
      </c>
      <c r="D481" s="3" t="s">
        <v>727</v>
      </c>
      <c r="E481" s="29"/>
      <c r="F481" s="142">
        <v>0</v>
      </c>
      <c r="G481" s="142"/>
      <c r="H481" s="142">
        <f t="shared" si="66"/>
        <v>0</v>
      </c>
      <c r="I481" s="176"/>
      <c r="J481" s="147" t="str">
        <f t="shared" si="63"/>
        <v xml:space="preserve"> </v>
      </c>
      <c r="K481" s="176"/>
      <c r="L481" s="176"/>
      <c r="M481" s="176">
        <f t="shared" si="65"/>
        <v>0</v>
      </c>
      <c r="N481" s="176"/>
      <c r="O481" s="133" t="str">
        <f t="shared" si="64"/>
        <v xml:space="preserve"> </v>
      </c>
      <c r="P481" s="176"/>
    </row>
    <row r="482" spans="1:16" ht="15" hidden="1" customHeight="1" x14ac:dyDescent="0.2">
      <c r="A482" s="400" t="s">
        <v>397</v>
      </c>
      <c r="B482" s="401"/>
      <c r="C482" s="5" t="s">
        <v>458</v>
      </c>
      <c r="D482" s="3" t="s">
        <v>727</v>
      </c>
      <c r="E482" s="29"/>
      <c r="F482" s="142">
        <v>0</v>
      </c>
      <c r="G482" s="142"/>
      <c r="H482" s="142">
        <f t="shared" si="66"/>
        <v>0</v>
      </c>
      <c r="I482" s="176"/>
      <c r="J482" s="147" t="str">
        <f t="shared" si="63"/>
        <v xml:space="preserve"> </v>
      </c>
      <c r="K482" s="176"/>
      <c r="L482" s="176"/>
      <c r="M482" s="176">
        <f t="shared" si="65"/>
        <v>0</v>
      </c>
      <c r="N482" s="176"/>
      <c r="O482" s="133" t="str">
        <f t="shared" si="64"/>
        <v xml:space="preserve"> </v>
      </c>
      <c r="P482" s="176"/>
    </row>
    <row r="483" spans="1:16" ht="15" hidden="1" customHeight="1" x14ac:dyDescent="0.2">
      <c r="A483" s="400" t="s">
        <v>399</v>
      </c>
      <c r="B483" s="401"/>
      <c r="C483" s="5" t="s">
        <v>460</v>
      </c>
      <c r="D483" s="3" t="s">
        <v>727</v>
      </c>
      <c r="E483" s="29"/>
      <c r="F483" s="142">
        <v>0</v>
      </c>
      <c r="G483" s="142"/>
      <c r="H483" s="142">
        <f t="shared" si="66"/>
        <v>0</v>
      </c>
      <c r="I483" s="176"/>
      <c r="J483" s="147" t="str">
        <f t="shared" si="63"/>
        <v xml:space="preserve"> </v>
      </c>
      <c r="K483" s="176"/>
      <c r="L483" s="176"/>
      <c r="M483" s="176">
        <f t="shared" si="65"/>
        <v>0</v>
      </c>
      <c r="N483" s="176"/>
      <c r="O483" s="133" t="str">
        <f t="shared" si="64"/>
        <v xml:space="preserve"> </v>
      </c>
      <c r="P483" s="176"/>
    </row>
    <row r="484" spans="1:16" ht="15" hidden="1" customHeight="1" x14ac:dyDescent="0.2">
      <c r="A484" s="400" t="s">
        <v>402</v>
      </c>
      <c r="B484" s="401"/>
      <c r="C484" s="5" t="s">
        <v>728</v>
      </c>
      <c r="D484" s="22" t="s">
        <v>729</v>
      </c>
      <c r="E484" s="29"/>
      <c r="F484" s="142">
        <v>0</v>
      </c>
      <c r="G484" s="142"/>
      <c r="H484" s="142">
        <f t="shared" si="66"/>
        <v>0</v>
      </c>
      <c r="I484" s="176"/>
      <c r="J484" s="147" t="str">
        <f t="shared" si="63"/>
        <v xml:space="preserve"> </v>
      </c>
      <c r="K484" s="176"/>
      <c r="L484" s="176"/>
      <c r="M484" s="176">
        <f t="shared" si="65"/>
        <v>0</v>
      </c>
      <c r="N484" s="176"/>
      <c r="O484" s="133" t="str">
        <f t="shared" si="64"/>
        <v xml:space="preserve"> </v>
      </c>
      <c r="P484" s="176"/>
    </row>
    <row r="485" spans="1:16" ht="25.5" hidden="1" customHeight="1" x14ac:dyDescent="0.2">
      <c r="A485" s="402" t="s">
        <v>404</v>
      </c>
      <c r="B485" s="403"/>
      <c r="C485" s="7" t="s">
        <v>730</v>
      </c>
      <c r="D485" s="19" t="s">
        <v>731</v>
      </c>
      <c r="E485" s="33"/>
      <c r="F485" s="149">
        <f t="shared" ref="F485:H485" si="67">F421+F423+F424+F425+F436+F447+F458+F460+F471+F472+F473+F484</f>
        <v>0</v>
      </c>
      <c r="G485" s="149">
        <f t="shared" si="67"/>
        <v>0</v>
      </c>
      <c r="H485" s="149">
        <f t="shared" si="67"/>
        <v>0</v>
      </c>
      <c r="I485" s="176"/>
      <c r="J485" s="149" t="e">
        <f t="shared" ref="J485:M485" si="68">J421+J423+J424+J425+J436+J447+J458+J460+J471+J472+J473+J484</f>
        <v>#VALUE!</v>
      </c>
      <c r="K485" s="176"/>
      <c r="L485" s="149">
        <f t="shared" si="68"/>
        <v>0</v>
      </c>
      <c r="M485" s="149">
        <f t="shared" si="68"/>
        <v>0</v>
      </c>
      <c r="N485" s="176"/>
      <c r="O485" s="133" t="str">
        <f t="shared" si="64"/>
        <v xml:space="preserve"> </v>
      </c>
      <c r="P485" s="176"/>
    </row>
    <row r="486" spans="1:16" ht="15" hidden="1" customHeight="1" x14ac:dyDescent="0.2">
      <c r="A486" s="400" t="s">
        <v>406</v>
      </c>
      <c r="B486" s="401"/>
      <c r="C486" s="5" t="s">
        <v>732</v>
      </c>
      <c r="D486" s="22" t="s">
        <v>733</v>
      </c>
      <c r="E486" s="29"/>
      <c r="F486" s="142">
        <v>0</v>
      </c>
      <c r="G486" s="142"/>
      <c r="H486" s="142">
        <f t="shared" ref="H486:H549" si="69">F486+G486</f>
        <v>0</v>
      </c>
      <c r="I486" s="176"/>
      <c r="J486" s="147" t="str">
        <f t="shared" si="63"/>
        <v xml:space="preserve"> </v>
      </c>
      <c r="K486" s="176"/>
      <c r="L486" s="176"/>
      <c r="M486" s="176">
        <f t="shared" si="65"/>
        <v>0</v>
      </c>
      <c r="N486" s="176"/>
      <c r="O486" s="133" t="str">
        <f t="shared" si="64"/>
        <v xml:space="preserve"> </v>
      </c>
      <c r="P486" s="176"/>
    </row>
    <row r="487" spans="1:16" ht="15" hidden="1" customHeight="1" x14ac:dyDescent="0.2">
      <c r="A487" s="400" t="s">
        <v>408</v>
      </c>
      <c r="B487" s="401"/>
      <c r="C487" s="5" t="s">
        <v>734</v>
      </c>
      <c r="D487" s="22" t="s">
        <v>735</v>
      </c>
      <c r="E487" s="29"/>
      <c r="F487" s="142">
        <v>0</v>
      </c>
      <c r="G487" s="142"/>
      <c r="H487" s="142">
        <f t="shared" si="69"/>
        <v>0</v>
      </c>
      <c r="I487" s="176"/>
      <c r="J487" s="147" t="str">
        <f t="shared" si="63"/>
        <v xml:space="preserve"> </v>
      </c>
      <c r="K487" s="176"/>
      <c r="L487" s="176"/>
      <c r="M487" s="176">
        <f t="shared" si="65"/>
        <v>0</v>
      </c>
      <c r="N487" s="176"/>
      <c r="O487" s="133" t="str">
        <f t="shared" si="64"/>
        <v xml:space="preserve"> </v>
      </c>
      <c r="P487" s="176"/>
    </row>
    <row r="488" spans="1:16" ht="15" hidden="1" customHeight="1" x14ac:dyDescent="0.2">
      <c r="A488" s="400" t="s">
        <v>411</v>
      </c>
      <c r="B488" s="401"/>
      <c r="C488" s="5" t="s">
        <v>736</v>
      </c>
      <c r="D488" s="22" t="s">
        <v>735</v>
      </c>
      <c r="E488" s="29"/>
      <c r="F488" s="142">
        <v>0</v>
      </c>
      <c r="G488" s="142"/>
      <c r="H488" s="142">
        <f t="shared" si="69"/>
        <v>0</v>
      </c>
      <c r="I488" s="176"/>
      <c r="J488" s="147" t="str">
        <f t="shared" si="63"/>
        <v xml:space="preserve"> </v>
      </c>
      <c r="K488" s="176"/>
      <c r="L488" s="176"/>
      <c r="M488" s="176">
        <f t="shared" si="65"/>
        <v>0</v>
      </c>
      <c r="N488" s="176"/>
      <c r="O488" s="133" t="str">
        <f t="shared" si="64"/>
        <v xml:space="preserve"> </v>
      </c>
      <c r="P488" s="176"/>
    </row>
    <row r="489" spans="1:16" ht="15" hidden="1" customHeight="1" x14ac:dyDescent="0.2">
      <c r="A489" s="400" t="s">
        <v>414</v>
      </c>
      <c r="B489" s="401"/>
      <c r="C489" s="3" t="s">
        <v>737</v>
      </c>
      <c r="D489" s="22" t="s">
        <v>738</v>
      </c>
      <c r="E489" s="23"/>
      <c r="F489" s="142">
        <v>0</v>
      </c>
      <c r="G489" s="142"/>
      <c r="H489" s="142">
        <f t="shared" si="69"/>
        <v>0</v>
      </c>
      <c r="I489" s="176"/>
      <c r="J489" s="147" t="str">
        <f t="shared" si="63"/>
        <v xml:space="preserve"> </v>
      </c>
      <c r="K489" s="176"/>
      <c r="L489" s="176"/>
      <c r="M489" s="176">
        <f t="shared" si="65"/>
        <v>0</v>
      </c>
      <c r="N489" s="176"/>
      <c r="O489" s="133" t="str">
        <f t="shared" si="64"/>
        <v xml:space="preserve"> </v>
      </c>
      <c r="P489" s="176"/>
    </row>
    <row r="490" spans="1:16" ht="15" hidden="1" customHeight="1" x14ac:dyDescent="0.2">
      <c r="A490" s="400" t="s">
        <v>416</v>
      </c>
      <c r="B490" s="401"/>
      <c r="C490" s="5" t="s">
        <v>739</v>
      </c>
      <c r="D490" s="22" t="s">
        <v>740</v>
      </c>
      <c r="E490" s="29"/>
      <c r="F490" s="142">
        <v>0</v>
      </c>
      <c r="G490" s="142"/>
      <c r="H490" s="142">
        <f t="shared" si="69"/>
        <v>0</v>
      </c>
      <c r="I490" s="176"/>
      <c r="J490" s="147" t="str">
        <f t="shared" ref="J490:J553" si="70">IF(H490=0," ",I490/H490)</f>
        <v xml:space="preserve"> </v>
      </c>
      <c r="K490" s="176"/>
      <c r="L490" s="176"/>
      <c r="M490" s="176">
        <f t="shared" si="65"/>
        <v>0</v>
      </c>
      <c r="N490" s="176"/>
      <c r="O490" s="133" t="str">
        <f t="shared" ref="O490:O553" si="71">IF(M490=0," ",N490/M490)</f>
        <v xml:space="preserve"> </v>
      </c>
      <c r="P490" s="176"/>
    </row>
    <row r="491" spans="1:16" ht="15" hidden="1" customHeight="1" x14ac:dyDescent="0.2">
      <c r="A491" s="400" t="s">
        <v>419</v>
      </c>
      <c r="B491" s="401"/>
      <c r="C491" s="5" t="s">
        <v>741</v>
      </c>
      <c r="D491" s="22" t="s">
        <v>742</v>
      </c>
      <c r="E491" s="29"/>
      <c r="F491" s="142">
        <v>0</v>
      </c>
      <c r="G491" s="142"/>
      <c r="H491" s="142">
        <f t="shared" si="69"/>
        <v>0</v>
      </c>
      <c r="I491" s="176"/>
      <c r="J491" s="147" t="str">
        <f t="shared" si="70"/>
        <v xml:space="preserve"> </v>
      </c>
      <c r="K491" s="176"/>
      <c r="L491" s="176"/>
      <c r="M491" s="176">
        <f t="shared" ref="M491:M554" si="72">K491+L491</f>
        <v>0</v>
      </c>
      <c r="N491" s="176"/>
      <c r="O491" s="133" t="str">
        <f t="shared" si="71"/>
        <v xml:space="preserve"> </v>
      </c>
      <c r="P491" s="176"/>
    </row>
    <row r="492" spans="1:16" ht="15" hidden="1" customHeight="1" x14ac:dyDescent="0.2">
      <c r="A492" s="400" t="s">
        <v>421</v>
      </c>
      <c r="B492" s="401"/>
      <c r="C492" s="3" t="s">
        <v>743</v>
      </c>
      <c r="D492" s="22" t="s">
        <v>744</v>
      </c>
      <c r="E492" s="23"/>
      <c r="F492" s="142">
        <v>0</v>
      </c>
      <c r="G492" s="142"/>
      <c r="H492" s="142">
        <f t="shared" si="69"/>
        <v>0</v>
      </c>
      <c r="I492" s="176"/>
      <c r="J492" s="147" t="str">
        <f t="shared" si="70"/>
        <v xml:space="preserve"> </v>
      </c>
      <c r="K492" s="176"/>
      <c r="L492" s="176"/>
      <c r="M492" s="176">
        <f t="shared" si="72"/>
        <v>0</v>
      </c>
      <c r="N492" s="176"/>
      <c r="O492" s="133" t="str">
        <f t="shared" si="71"/>
        <v xml:space="preserve"> </v>
      </c>
      <c r="P492" s="176"/>
    </row>
    <row r="493" spans="1:16" ht="15" hidden="1" customHeight="1" x14ac:dyDescent="0.2">
      <c r="A493" s="400" t="s">
        <v>424</v>
      </c>
      <c r="B493" s="401"/>
      <c r="C493" s="3" t="s">
        <v>745</v>
      </c>
      <c r="D493" s="22" t="s">
        <v>746</v>
      </c>
      <c r="E493" s="23"/>
      <c r="F493" s="142">
        <v>0</v>
      </c>
      <c r="G493" s="142"/>
      <c r="H493" s="142">
        <f t="shared" si="69"/>
        <v>0</v>
      </c>
      <c r="I493" s="176"/>
      <c r="J493" s="147" t="str">
        <f t="shared" si="70"/>
        <v xml:space="preserve"> </v>
      </c>
      <c r="K493" s="176"/>
      <c r="L493" s="176"/>
      <c r="M493" s="176">
        <f t="shared" si="72"/>
        <v>0</v>
      </c>
      <c r="N493" s="176"/>
      <c r="O493" s="133" t="str">
        <f t="shared" si="71"/>
        <v xml:space="preserve"> </v>
      </c>
      <c r="P493" s="176"/>
    </row>
    <row r="494" spans="1:16" ht="15" hidden="1" customHeight="1" x14ac:dyDescent="0.2">
      <c r="A494" s="402" t="s">
        <v>427</v>
      </c>
      <c r="B494" s="403"/>
      <c r="C494" s="7" t="s">
        <v>747</v>
      </c>
      <c r="D494" s="19" t="s">
        <v>748</v>
      </c>
      <c r="E494" s="33"/>
      <c r="F494" s="142">
        <v>0</v>
      </c>
      <c r="G494" s="142"/>
      <c r="H494" s="142">
        <f t="shared" si="69"/>
        <v>0</v>
      </c>
      <c r="I494" s="176"/>
      <c r="J494" s="147" t="str">
        <f t="shared" si="70"/>
        <v xml:space="preserve"> </v>
      </c>
      <c r="K494" s="176"/>
      <c r="L494" s="176"/>
      <c r="M494" s="176">
        <f t="shared" si="72"/>
        <v>0</v>
      </c>
      <c r="N494" s="176"/>
      <c r="O494" s="133" t="str">
        <f t="shared" si="71"/>
        <v xml:space="preserve"> </v>
      </c>
      <c r="P494" s="176"/>
    </row>
    <row r="495" spans="1:16" ht="15" hidden="1" customHeight="1" x14ac:dyDescent="0.2">
      <c r="A495" s="400" t="s">
        <v>429</v>
      </c>
      <c r="B495" s="401"/>
      <c r="C495" s="5" t="s">
        <v>749</v>
      </c>
      <c r="D495" s="22" t="s">
        <v>750</v>
      </c>
      <c r="E495" s="29"/>
      <c r="F495" s="142">
        <v>0</v>
      </c>
      <c r="G495" s="142"/>
      <c r="H495" s="142">
        <f t="shared" si="69"/>
        <v>0</v>
      </c>
      <c r="I495" s="176"/>
      <c r="J495" s="147" t="str">
        <f t="shared" si="70"/>
        <v xml:space="preserve"> </v>
      </c>
      <c r="K495" s="176"/>
      <c r="L495" s="176"/>
      <c r="M495" s="176">
        <f t="shared" si="72"/>
        <v>0</v>
      </c>
      <c r="N495" s="176"/>
      <c r="O495" s="133" t="str">
        <f t="shared" si="71"/>
        <v xml:space="preserve"> </v>
      </c>
      <c r="P495" s="176"/>
    </row>
    <row r="496" spans="1:16" ht="15" hidden="1" customHeight="1" x14ac:dyDescent="0.2">
      <c r="A496" s="400" t="s">
        <v>432</v>
      </c>
      <c r="B496" s="401"/>
      <c r="C496" s="5" t="s">
        <v>751</v>
      </c>
      <c r="D496" s="22" t="s">
        <v>752</v>
      </c>
      <c r="E496" s="29"/>
      <c r="F496" s="142">
        <v>0</v>
      </c>
      <c r="G496" s="142"/>
      <c r="H496" s="142">
        <f t="shared" si="69"/>
        <v>0</v>
      </c>
      <c r="I496" s="176"/>
      <c r="J496" s="147" t="str">
        <f t="shared" si="70"/>
        <v xml:space="preserve"> </v>
      </c>
      <c r="K496" s="176"/>
      <c r="L496" s="176"/>
      <c r="M496" s="176">
        <f t="shared" si="72"/>
        <v>0</v>
      </c>
      <c r="N496" s="176"/>
      <c r="O496" s="133" t="str">
        <f t="shared" si="71"/>
        <v xml:space="preserve"> </v>
      </c>
      <c r="P496" s="176"/>
    </row>
    <row r="497" spans="1:16" ht="15" hidden="1" customHeight="1" x14ac:dyDescent="0.2">
      <c r="A497" s="400" t="s">
        <v>435</v>
      </c>
      <c r="B497" s="401"/>
      <c r="C497" s="5" t="s">
        <v>753</v>
      </c>
      <c r="D497" s="22" t="s">
        <v>754</v>
      </c>
      <c r="E497" s="29"/>
      <c r="F497" s="142">
        <v>0</v>
      </c>
      <c r="G497" s="142"/>
      <c r="H497" s="142">
        <f t="shared" si="69"/>
        <v>0</v>
      </c>
      <c r="I497" s="176"/>
      <c r="J497" s="147" t="str">
        <f t="shared" si="70"/>
        <v xml:space="preserve"> </v>
      </c>
      <c r="K497" s="176"/>
      <c r="L497" s="176"/>
      <c r="M497" s="176">
        <f t="shared" si="72"/>
        <v>0</v>
      </c>
      <c r="N497" s="176"/>
      <c r="O497" s="133" t="str">
        <f t="shared" si="71"/>
        <v xml:space="preserve"> </v>
      </c>
      <c r="P497" s="176"/>
    </row>
    <row r="498" spans="1:16" ht="15" hidden="1" customHeight="1" x14ac:dyDescent="0.2">
      <c r="A498" s="400" t="s">
        <v>438</v>
      </c>
      <c r="B498" s="401"/>
      <c r="C498" s="5" t="s">
        <v>755</v>
      </c>
      <c r="D498" s="22" t="s">
        <v>756</v>
      </c>
      <c r="E498" s="29"/>
      <c r="F498" s="142">
        <v>0</v>
      </c>
      <c r="G498" s="142"/>
      <c r="H498" s="142">
        <f t="shared" si="69"/>
        <v>0</v>
      </c>
      <c r="I498" s="176"/>
      <c r="J498" s="147" t="str">
        <f t="shared" si="70"/>
        <v xml:space="preserve"> </v>
      </c>
      <c r="K498" s="176"/>
      <c r="L498" s="176"/>
      <c r="M498" s="176">
        <f t="shared" si="72"/>
        <v>0</v>
      </c>
      <c r="N498" s="176"/>
      <c r="O498" s="133" t="str">
        <f t="shared" si="71"/>
        <v xml:space="preserve"> </v>
      </c>
      <c r="P498" s="176"/>
    </row>
    <row r="499" spans="1:16" ht="15" hidden="1" customHeight="1" x14ac:dyDescent="0.2">
      <c r="A499" s="402" t="s">
        <v>441</v>
      </c>
      <c r="B499" s="403"/>
      <c r="C499" s="7" t="s">
        <v>757</v>
      </c>
      <c r="D499" s="19" t="s">
        <v>758</v>
      </c>
      <c r="E499" s="33"/>
      <c r="F499" s="142">
        <v>0</v>
      </c>
      <c r="G499" s="142"/>
      <c r="H499" s="142">
        <f t="shared" si="69"/>
        <v>0</v>
      </c>
      <c r="I499" s="176"/>
      <c r="J499" s="147" t="str">
        <f t="shared" si="70"/>
        <v xml:space="preserve"> </v>
      </c>
      <c r="K499" s="176"/>
      <c r="L499" s="176"/>
      <c r="M499" s="176">
        <f t="shared" si="72"/>
        <v>0</v>
      </c>
      <c r="N499" s="176"/>
      <c r="O499" s="133" t="str">
        <f t="shared" si="71"/>
        <v xml:space="preserve"> </v>
      </c>
      <c r="P499" s="176"/>
    </row>
    <row r="500" spans="1:16" ht="25.5" hidden="1" customHeight="1" x14ac:dyDescent="0.2">
      <c r="A500" s="400" t="s">
        <v>443</v>
      </c>
      <c r="B500" s="401"/>
      <c r="C500" s="5" t="s">
        <v>759</v>
      </c>
      <c r="D500" s="22" t="s">
        <v>760</v>
      </c>
      <c r="E500" s="29"/>
      <c r="F500" s="142">
        <v>0</v>
      </c>
      <c r="G500" s="142"/>
      <c r="H500" s="142">
        <f t="shared" si="69"/>
        <v>0</v>
      </c>
      <c r="I500" s="176"/>
      <c r="J500" s="147" t="str">
        <f t="shared" si="70"/>
        <v xml:space="preserve"> </v>
      </c>
      <c r="K500" s="176"/>
      <c r="L500" s="176"/>
      <c r="M500" s="176">
        <f t="shared" si="72"/>
        <v>0</v>
      </c>
      <c r="N500" s="176"/>
      <c r="O500" s="133" t="str">
        <f t="shared" si="71"/>
        <v xml:space="preserve"> </v>
      </c>
      <c r="P500" s="176"/>
    </row>
    <row r="501" spans="1:16" ht="25.5" hidden="1" customHeight="1" x14ac:dyDescent="0.2">
      <c r="A501" s="400" t="s">
        <v>445</v>
      </c>
      <c r="B501" s="401"/>
      <c r="C501" s="5" t="s">
        <v>761</v>
      </c>
      <c r="D501" s="22" t="s">
        <v>762</v>
      </c>
      <c r="E501" s="29"/>
      <c r="F501" s="142">
        <v>0</v>
      </c>
      <c r="G501" s="142"/>
      <c r="H501" s="142">
        <f t="shared" si="69"/>
        <v>0</v>
      </c>
      <c r="I501" s="176"/>
      <c r="J501" s="147" t="str">
        <f t="shared" si="70"/>
        <v xml:space="preserve"> </v>
      </c>
      <c r="K501" s="176"/>
      <c r="L501" s="176"/>
      <c r="M501" s="176">
        <f t="shared" si="72"/>
        <v>0</v>
      </c>
      <c r="N501" s="176"/>
      <c r="O501" s="133" t="str">
        <f t="shared" si="71"/>
        <v xml:space="preserve"> </v>
      </c>
      <c r="P501" s="176"/>
    </row>
    <row r="502" spans="1:16" ht="15" hidden="1" customHeight="1" x14ac:dyDescent="0.2">
      <c r="A502" s="400" t="s">
        <v>447</v>
      </c>
      <c r="B502" s="401"/>
      <c r="C502" s="5" t="s">
        <v>37</v>
      </c>
      <c r="D502" s="22" t="s">
        <v>762</v>
      </c>
      <c r="E502" s="29"/>
      <c r="F502" s="142">
        <v>0</v>
      </c>
      <c r="G502" s="142"/>
      <c r="H502" s="142">
        <f t="shared" si="69"/>
        <v>0</v>
      </c>
      <c r="I502" s="176"/>
      <c r="J502" s="147" t="str">
        <f t="shared" si="70"/>
        <v xml:space="preserve"> </v>
      </c>
      <c r="K502" s="176"/>
      <c r="L502" s="176"/>
      <c r="M502" s="176">
        <f t="shared" si="72"/>
        <v>0</v>
      </c>
      <c r="N502" s="176"/>
      <c r="O502" s="133" t="str">
        <f t="shared" si="71"/>
        <v xml:space="preserve"> </v>
      </c>
      <c r="P502" s="176"/>
    </row>
    <row r="503" spans="1:16" ht="15" hidden="1" customHeight="1" x14ac:dyDescent="0.2">
      <c r="A503" s="400" t="s">
        <v>449</v>
      </c>
      <c r="B503" s="401"/>
      <c r="C503" s="5" t="s">
        <v>39</v>
      </c>
      <c r="D503" s="22" t="s">
        <v>762</v>
      </c>
      <c r="E503" s="29"/>
      <c r="F503" s="142">
        <v>0</v>
      </c>
      <c r="G503" s="142"/>
      <c r="H503" s="142">
        <f t="shared" si="69"/>
        <v>0</v>
      </c>
      <c r="I503" s="176"/>
      <c r="J503" s="147" t="str">
        <f t="shared" si="70"/>
        <v xml:space="preserve"> </v>
      </c>
      <c r="K503" s="176"/>
      <c r="L503" s="176"/>
      <c r="M503" s="176">
        <f t="shared" si="72"/>
        <v>0</v>
      </c>
      <c r="N503" s="176"/>
      <c r="O503" s="133" t="str">
        <f t="shared" si="71"/>
        <v xml:space="preserve"> </v>
      </c>
      <c r="P503" s="176"/>
    </row>
    <row r="504" spans="1:16" ht="25.5" hidden="1" customHeight="1" x14ac:dyDescent="0.2">
      <c r="A504" s="400" t="s">
        <v>451</v>
      </c>
      <c r="B504" s="401"/>
      <c r="C504" s="5" t="s">
        <v>41</v>
      </c>
      <c r="D504" s="22" t="s">
        <v>762</v>
      </c>
      <c r="E504" s="29"/>
      <c r="F504" s="142">
        <v>0</v>
      </c>
      <c r="G504" s="142"/>
      <c r="H504" s="142">
        <f t="shared" si="69"/>
        <v>0</v>
      </c>
      <c r="I504" s="176"/>
      <c r="J504" s="147" t="str">
        <f t="shared" si="70"/>
        <v xml:space="preserve"> </v>
      </c>
      <c r="K504" s="176"/>
      <c r="L504" s="176"/>
      <c r="M504" s="176">
        <f t="shared" si="72"/>
        <v>0</v>
      </c>
      <c r="N504" s="176"/>
      <c r="O504" s="133" t="str">
        <f t="shared" si="71"/>
        <v xml:space="preserve"> </v>
      </c>
      <c r="P504" s="176"/>
    </row>
    <row r="505" spans="1:16" ht="15" hidden="1" customHeight="1" x14ac:dyDescent="0.2">
      <c r="A505" s="400" t="s">
        <v>453</v>
      </c>
      <c r="B505" s="401"/>
      <c r="C505" s="5" t="s">
        <v>43</v>
      </c>
      <c r="D505" s="22" t="s">
        <v>762</v>
      </c>
      <c r="E505" s="29"/>
      <c r="F505" s="142">
        <v>0</v>
      </c>
      <c r="G505" s="142"/>
      <c r="H505" s="142">
        <f t="shared" si="69"/>
        <v>0</v>
      </c>
      <c r="I505" s="176"/>
      <c r="J505" s="147" t="str">
        <f t="shared" si="70"/>
        <v xml:space="preserve"> </v>
      </c>
      <c r="K505" s="176"/>
      <c r="L505" s="176"/>
      <c r="M505" s="176">
        <f t="shared" si="72"/>
        <v>0</v>
      </c>
      <c r="N505" s="176"/>
      <c r="O505" s="133" t="str">
        <f t="shared" si="71"/>
        <v xml:space="preserve"> </v>
      </c>
      <c r="P505" s="176"/>
    </row>
    <row r="506" spans="1:16" ht="15" hidden="1" customHeight="1" x14ac:dyDescent="0.2">
      <c r="A506" s="400" t="s">
        <v>455</v>
      </c>
      <c r="B506" s="401"/>
      <c r="C506" s="5" t="s">
        <v>45</v>
      </c>
      <c r="D506" s="22" t="s">
        <v>762</v>
      </c>
      <c r="E506" s="29"/>
      <c r="F506" s="142">
        <v>0</v>
      </c>
      <c r="G506" s="142"/>
      <c r="H506" s="142">
        <f t="shared" si="69"/>
        <v>0</v>
      </c>
      <c r="I506" s="176"/>
      <c r="J506" s="147" t="str">
        <f t="shared" si="70"/>
        <v xml:space="preserve"> </v>
      </c>
      <c r="K506" s="176"/>
      <c r="L506" s="176"/>
      <c r="M506" s="176">
        <f t="shared" si="72"/>
        <v>0</v>
      </c>
      <c r="N506" s="176"/>
      <c r="O506" s="133" t="str">
        <f t="shared" si="71"/>
        <v xml:space="preserve"> </v>
      </c>
      <c r="P506" s="176"/>
    </row>
    <row r="507" spans="1:16" ht="15" hidden="1" customHeight="1" x14ac:dyDescent="0.2">
      <c r="A507" s="400" t="s">
        <v>457</v>
      </c>
      <c r="B507" s="401"/>
      <c r="C507" s="5" t="s">
        <v>47</v>
      </c>
      <c r="D507" s="22" t="s">
        <v>762</v>
      </c>
      <c r="E507" s="29"/>
      <c r="F507" s="142">
        <v>0</v>
      </c>
      <c r="G507" s="142"/>
      <c r="H507" s="142">
        <f t="shared" si="69"/>
        <v>0</v>
      </c>
      <c r="I507" s="176"/>
      <c r="J507" s="147" t="str">
        <f t="shared" si="70"/>
        <v xml:space="preserve"> </v>
      </c>
      <c r="K507" s="176"/>
      <c r="L507" s="176"/>
      <c r="M507" s="176">
        <f t="shared" si="72"/>
        <v>0</v>
      </c>
      <c r="N507" s="176"/>
      <c r="O507" s="133" t="str">
        <f t="shared" si="71"/>
        <v xml:space="preserve"> </v>
      </c>
      <c r="P507" s="176"/>
    </row>
    <row r="508" spans="1:16" ht="15" hidden="1" customHeight="1" x14ac:dyDescent="0.2">
      <c r="A508" s="400" t="s">
        <v>459</v>
      </c>
      <c r="B508" s="401"/>
      <c r="C508" s="5" t="s">
        <v>49</v>
      </c>
      <c r="D508" s="22" t="s">
        <v>762</v>
      </c>
      <c r="E508" s="29"/>
      <c r="F508" s="142">
        <v>0</v>
      </c>
      <c r="G508" s="142"/>
      <c r="H508" s="142">
        <f t="shared" si="69"/>
        <v>0</v>
      </c>
      <c r="I508" s="176"/>
      <c r="J508" s="147" t="str">
        <f t="shared" si="70"/>
        <v xml:space="preserve"> </v>
      </c>
      <c r="K508" s="176"/>
      <c r="L508" s="176"/>
      <c r="M508" s="176">
        <f t="shared" si="72"/>
        <v>0</v>
      </c>
      <c r="N508" s="176"/>
      <c r="O508" s="133" t="str">
        <f t="shared" si="71"/>
        <v xml:space="preserve"> </v>
      </c>
      <c r="P508" s="176"/>
    </row>
    <row r="509" spans="1:16" ht="15" hidden="1" customHeight="1" x14ac:dyDescent="0.2">
      <c r="A509" s="400" t="s">
        <v>461</v>
      </c>
      <c r="B509" s="401"/>
      <c r="C509" s="5" t="s">
        <v>51</v>
      </c>
      <c r="D509" s="22" t="s">
        <v>762</v>
      </c>
      <c r="E509" s="29"/>
      <c r="F509" s="142">
        <v>0</v>
      </c>
      <c r="G509" s="142"/>
      <c r="H509" s="142">
        <f t="shared" si="69"/>
        <v>0</v>
      </c>
      <c r="I509" s="176"/>
      <c r="J509" s="147" t="str">
        <f t="shared" si="70"/>
        <v xml:space="preserve"> </v>
      </c>
      <c r="K509" s="176"/>
      <c r="L509" s="176"/>
      <c r="M509" s="176">
        <f t="shared" si="72"/>
        <v>0</v>
      </c>
      <c r="N509" s="176"/>
      <c r="O509" s="133" t="str">
        <f t="shared" si="71"/>
        <v xml:space="preserve"> </v>
      </c>
      <c r="P509" s="176"/>
    </row>
    <row r="510" spans="1:16" ht="15" hidden="1" customHeight="1" x14ac:dyDescent="0.2">
      <c r="A510" s="400" t="s">
        <v>464</v>
      </c>
      <c r="B510" s="401"/>
      <c r="C510" s="5" t="s">
        <v>53</v>
      </c>
      <c r="D510" s="22" t="s">
        <v>762</v>
      </c>
      <c r="E510" s="29"/>
      <c r="F510" s="142">
        <v>0</v>
      </c>
      <c r="G510" s="142"/>
      <c r="H510" s="142">
        <f t="shared" si="69"/>
        <v>0</v>
      </c>
      <c r="I510" s="176"/>
      <c r="J510" s="147" t="str">
        <f t="shared" si="70"/>
        <v xml:space="preserve"> </v>
      </c>
      <c r="K510" s="176"/>
      <c r="L510" s="176"/>
      <c r="M510" s="176">
        <f t="shared" si="72"/>
        <v>0</v>
      </c>
      <c r="N510" s="176"/>
      <c r="O510" s="133" t="str">
        <f t="shared" si="71"/>
        <v xml:space="preserve"> </v>
      </c>
      <c r="P510" s="176"/>
    </row>
    <row r="511" spans="1:16" ht="15" hidden="1" customHeight="1" x14ac:dyDescent="0.2">
      <c r="A511" s="400" t="s">
        <v>465</v>
      </c>
      <c r="B511" s="401"/>
      <c r="C511" s="5" t="s">
        <v>55</v>
      </c>
      <c r="D511" s="22" t="s">
        <v>762</v>
      </c>
      <c r="E511" s="29"/>
      <c r="F511" s="142">
        <v>0</v>
      </c>
      <c r="G511" s="142"/>
      <c r="H511" s="142">
        <f t="shared" si="69"/>
        <v>0</v>
      </c>
      <c r="I511" s="176"/>
      <c r="J511" s="147" t="str">
        <f t="shared" si="70"/>
        <v xml:space="preserve"> </v>
      </c>
      <c r="K511" s="176"/>
      <c r="L511" s="176"/>
      <c r="M511" s="176">
        <f t="shared" si="72"/>
        <v>0</v>
      </c>
      <c r="N511" s="176"/>
      <c r="O511" s="133" t="str">
        <f t="shared" si="71"/>
        <v xml:space="preserve"> </v>
      </c>
      <c r="P511" s="176"/>
    </row>
    <row r="512" spans="1:16" ht="25.5" hidden="1" customHeight="1" x14ac:dyDescent="0.2">
      <c r="A512" s="400" t="s">
        <v>466</v>
      </c>
      <c r="B512" s="401"/>
      <c r="C512" s="5" t="s">
        <v>763</v>
      </c>
      <c r="D512" s="22" t="s">
        <v>764</v>
      </c>
      <c r="E512" s="29"/>
      <c r="F512" s="142">
        <v>0</v>
      </c>
      <c r="G512" s="142"/>
      <c r="H512" s="142">
        <f t="shared" si="69"/>
        <v>0</v>
      </c>
      <c r="I512" s="176"/>
      <c r="J512" s="147" t="str">
        <f t="shared" si="70"/>
        <v xml:space="preserve"> </v>
      </c>
      <c r="K512" s="176"/>
      <c r="L512" s="176"/>
      <c r="M512" s="176">
        <f t="shared" si="72"/>
        <v>0</v>
      </c>
      <c r="N512" s="176"/>
      <c r="O512" s="133" t="str">
        <f t="shared" si="71"/>
        <v xml:space="preserve"> </v>
      </c>
      <c r="P512" s="176"/>
    </row>
    <row r="513" spans="1:16" ht="15" hidden="1" customHeight="1" x14ac:dyDescent="0.2">
      <c r="A513" s="400" t="s">
        <v>467</v>
      </c>
      <c r="B513" s="401"/>
      <c r="C513" s="5" t="s">
        <v>37</v>
      </c>
      <c r="D513" s="22" t="s">
        <v>764</v>
      </c>
      <c r="E513" s="29"/>
      <c r="F513" s="142">
        <v>0</v>
      </c>
      <c r="G513" s="142"/>
      <c r="H513" s="142">
        <f t="shared" si="69"/>
        <v>0</v>
      </c>
      <c r="I513" s="176"/>
      <c r="J513" s="147" t="str">
        <f t="shared" si="70"/>
        <v xml:space="preserve"> </v>
      </c>
      <c r="K513" s="176"/>
      <c r="L513" s="176"/>
      <c r="M513" s="176">
        <f t="shared" si="72"/>
        <v>0</v>
      </c>
      <c r="N513" s="176"/>
      <c r="O513" s="133" t="str">
        <f t="shared" si="71"/>
        <v xml:space="preserve"> </v>
      </c>
      <c r="P513" s="176"/>
    </row>
    <row r="514" spans="1:16" ht="15" hidden="1" customHeight="1" x14ac:dyDescent="0.2">
      <c r="A514" s="400" t="s">
        <v>468</v>
      </c>
      <c r="B514" s="401"/>
      <c r="C514" s="5" t="s">
        <v>39</v>
      </c>
      <c r="D514" s="22" t="s">
        <v>764</v>
      </c>
      <c r="E514" s="29"/>
      <c r="F514" s="142">
        <v>0</v>
      </c>
      <c r="G514" s="142"/>
      <c r="H514" s="142">
        <f t="shared" si="69"/>
        <v>0</v>
      </c>
      <c r="I514" s="176"/>
      <c r="J514" s="147" t="str">
        <f t="shared" si="70"/>
        <v xml:space="preserve"> </v>
      </c>
      <c r="K514" s="176"/>
      <c r="L514" s="176"/>
      <c r="M514" s="176">
        <f t="shared" si="72"/>
        <v>0</v>
      </c>
      <c r="N514" s="176"/>
      <c r="O514" s="133" t="str">
        <f t="shared" si="71"/>
        <v xml:space="preserve"> </v>
      </c>
      <c r="P514" s="176"/>
    </row>
    <row r="515" spans="1:16" ht="25.5" hidden="1" customHeight="1" x14ac:dyDescent="0.2">
      <c r="A515" s="400" t="s">
        <v>469</v>
      </c>
      <c r="B515" s="401"/>
      <c r="C515" s="5" t="s">
        <v>41</v>
      </c>
      <c r="D515" s="22" t="s">
        <v>764</v>
      </c>
      <c r="E515" s="29"/>
      <c r="F515" s="142">
        <v>0</v>
      </c>
      <c r="G515" s="142"/>
      <c r="H515" s="142">
        <f t="shared" si="69"/>
        <v>0</v>
      </c>
      <c r="I515" s="176"/>
      <c r="J515" s="147" t="str">
        <f t="shared" si="70"/>
        <v xml:space="preserve"> </v>
      </c>
      <c r="K515" s="176"/>
      <c r="L515" s="176"/>
      <c r="M515" s="176">
        <f t="shared" si="72"/>
        <v>0</v>
      </c>
      <c r="N515" s="176"/>
      <c r="O515" s="133" t="str">
        <f t="shared" si="71"/>
        <v xml:space="preserve"> </v>
      </c>
      <c r="P515" s="176"/>
    </row>
    <row r="516" spans="1:16" ht="15" hidden="1" customHeight="1" x14ac:dyDescent="0.2">
      <c r="A516" s="400" t="s">
        <v>470</v>
      </c>
      <c r="B516" s="401"/>
      <c r="C516" s="5" t="s">
        <v>43</v>
      </c>
      <c r="D516" s="22" t="s">
        <v>764</v>
      </c>
      <c r="E516" s="29"/>
      <c r="F516" s="142">
        <v>0</v>
      </c>
      <c r="G516" s="142"/>
      <c r="H516" s="142">
        <f t="shared" si="69"/>
        <v>0</v>
      </c>
      <c r="I516" s="176"/>
      <c r="J516" s="147" t="str">
        <f t="shared" si="70"/>
        <v xml:space="preserve"> </v>
      </c>
      <c r="K516" s="176"/>
      <c r="L516" s="176"/>
      <c r="M516" s="176">
        <f t="shared" si="72"/>
        <v>0</v>
      </c>
      <c r="N516" s="176"/>
      <c r="O516" s="133" t="str">
        <f t="shared" si="71"/>
        <v xml:space="preserve"> </v>
      </c>
      <c r="P516" s="176"/>
    </row>
    <row r="517" spans="1:16" ht="15" hidden="1" customHeight="1" x14ac:dyDescent="0.2">
      <c r="A517" s="400" t="s">
        <v>471</v>
      </c>
      <c r="B517" s="401"/>
      <c r="C517" s="5" t="s">
        <v>45</v>
      </c>
      <c r="D517" s="22" t="s">
        <v>764</v>
      </c>
      <c r="E517" s="29"/>
      <c r="F517" s="142">
        <v>0</v>
      </c>
      <c r="G517" s="142"/>
      <c r="H517" s="142">
        <f t="shared" si="69"/>
        <v>0</v>
      </c>
      <c r="I517" s="176"/>
      <c r="J517" s="147" t="str">
        <f t="shared" si="70"/>
        <v xml:space="preserve"> </v>
      </c>
      <c r="K517" s="176"/>
      <c r="L517" s="176"/>
      <c r="M517" s="176">
        <f t="shared" si="72"/>
        <v>0</v>
      </c>
      <c r="N517" s="176"/>
      <c r="O517" s="133" t="str">
        <f t="shared" si="71"/>
        <v xml:space="preserve"> </v>
      </c>
      <c r="P517" s="176"/>
    </row>
    <row r="518" spans="1:16" ht="15" hidden="1" customHeight="1" x14ac:dyDescent="0.2">
      <c r="A518" s="400" t="s">
        <v>472</v>
      </c>
      <c r="B518" s="401"/>
      <c r="C518" s="5" t="s">
        <v>47</v>
      </c>
      <c r="D518" s="22" t="s">
        <v>764</v>
      </c>
      <c r="E518" s="29"/>
      <c r="F518" s="142">
        <v>0</v>
      </c>
      <c r="G518" s="142"/>
      <c r="H518" s="142">
        <f t="shared" si="69"/>
        <v>0</v>
      </c>
      <c r="I518" s="176"/>
      <c r="J518" s="147" t="str">
        <f t="shared" si="70"/>
        <v xml:space="preserve"> </v>
      </c>
      <c r="K518" s="176"/>
      <c r="L518" s="176"/>
      <c r="M518" s="176">
        <f t="shared" si="72"/>
        <v>0</v>
      </c>
      <c r="N518" s="176"/>
      <c r="O518" s="133" t="str">
        <f t="shared" si="71"/>
        <v xml:space="preserve"> </v>
      </c>
      <c r="P518" s="176"/>
    </row>
    <row r="519" spans="1:16" ht="15" hidden="1" customHeight="1" x14ac:dyDescent="0.2">
      <c r="A519" s="400" t="s">
        <v>473</v>
      </c>
      <c r="B519" s="401"/>
      <c r="C519" s="5" t="s">
        <v>49</v>
      </c>
      <c r="D519" s="22" t="s">
        <v>764</v>
      </c>
      <c r="E519" s="29"/>
      <c r="F519" s="142">
        <v>0</v>
      </c>
      <c r="G519" s="142"/>
      <c r="H519" s="142">
        <f t="shared" si="69"/>
        <v>0</v>
      </c>
      <c r="I519" s="176"/>
      <c r="J519" s="147" t="str">
        <f t="shared" si="70"/>
        <v xml:space="preserve"> </v>
      </c>
      <c r="K519" s="176"/>
      <c r="L519" s="176"/>
      <c r="M519" s="176">
        <f t="shared" si="72"/>
        <v>0</v>
      </c>
      <c r="N519" s="176"/>
      <c r="O519" s="133" t="str">
        <f t="shared" si="71"/>
        <v xml:space="preserve"> </v>
      </c>
      <c r="P519" s="176"/>
    </row>
    <row r="520" spans="1:16" ht="15" hidden="1" customHeight="1" x14ac:dyDescent="0.2">
      <c r="A520" s="400" t="s">
        <v>474</v>
      </c>
      <c r="B520" s="401"/>
      <c r="C520" s="5" t="s">
        <v>51</v>
      </c>
      <c r="D520" s="22" t="s">
        <v>764</v>
      </c>
      <c r="E520" s="29"/>
      <c r="F520" s="142">
        <v>0</v>
      </c>
      <c r="G520" s="142"/>
      <c r="H520" s="142">
        <f t="shared" si="69"/>
        <v>0</v>
      </c>
      <c r="I520" s="176"/>
      <c r="J520" s="147" t="str">
        <f t="shared" si="70"/>
        <v xml:space="preserve"> </v>
      </c>
      <c r="K520" s="176"/>
      <c r="L520" s="176"/>
      <c r="M520" s="176">
        <f t="shared" si="72"/>
        <v>0</v>
      </c>
      <c r="N520" s="176"/>
      <c r="O520" s="133" t="str">
        <f t="shared" si="71"/>
        <v xml:space="preserve"> </v>
      </c>
      <c r="P520" s="176"/>
    </row>
    <row r="521" spans="1:16" ht="15" hidden="1" customHeight="1" x14ac:dyDescent="0.2">
      <c r="A521" s="400" t="s">
        <v>477</v>
      </c>
      <c r="B521" s="401"/>
      <c r="C521" s="5" t="s">
        <v>53</v>
      </c>
      <c r="D521" s="22" t="s">
        <v>764</v>
      </c>
      <c r="E521" s="29"/>
      <c r="F521" s="142">
        <v>0</v>
      </c>
      <c r="G521" s="142"/>
      <c r="H521" s="142">
        <f t="shared" si="69"/>
        <v>0</v>
      </c>
      <c r="I521" s="176"/>
      <c r="J521" s="147" t="str">
        <f t="shared" si="70"/>
        <v xml:space="preserve"> </v>
      </c>
      <c r="K521" s="176"/>
      <c r="L521" s="176"/>
      <c r="M521" s="176">
        <f t="shared" si="72"/>
        <v>0</v>
      </c>
      <c r="N521" s="176"/>
      <c r="O521" s="133" t="str">
        <f t="shared" si="71"/>
        <v xml:space="preserve"> </v>
      </c>
      <c r="P521" s="176"/>
    </row>
    <row r="522" spans="1:16" ht="15" hidden="1" customHeight="1" x14ac:dyDescent="0.2">
      <c r="A522" s="400" t="s">
        <v>480</v>
      </c>
      <c r="B522" s="401"/>
      <c r="C522" s="5" t="s">
        <v>55</v>
      </c>
      <c r="D522" s="22" t="s">
        <v>764</v>
      </c>
      <c r="E522" s="29"/>
      <c r="F522" s="142">
        <v>0</v>
      </c>
      <c r="G522" s="142"/>
      <c r="H522" s="142">
        <f t="shared" si="69"/>
        <v>0</v>
      </c>
      <c r="I522" s="176"/>
      <c r="J522" s="147" t="str">
        <f t="shared" si="70"/>
        <v xml:space="preserve"> </v>
      </c>
      <c r="K522" s="176"/>
      <c r="L522" s="176"/>
      <c r="M522" s="176">
        <f t="shared" si="72"/>
        <v>0</v>
      </c>
      <c r="N522" s="176"/>
      <c r="O522" s="133" t="str">
        <f t="shared" si="71"/>
        <v xml:space="preserve"> </v>
      </c>
      <c r="P522" s="176"/>
    </row>
    <row r="523" spans="1:16" ht="25.5" hidden="1" customHeight="1" x14ac:dyDescent="0.2">
      <c r="A523" s="400" t="s">
        <v>483</v>
      </c>
      <c r="B523" s="401"/>
      <c r="C523" s="5" t="s">
        <v>765</v>
      </c>
      <c r="D523" s="22" t="s">
        <v>766</v>
      </c>
      <c r="E523" s="29"/>
      <c r="F523" s="142">
        <v>0</v>
      </c>
      <c r="G523" s="142"/>
      <c r="H523" s="142">
        <f t="shared" si="69"/>
        <v>0</v>
      </c>
      <c r="I523" s="176"/>
      <c r="J523" s="147" t="str">
        <f t="shared" si="70"/>
        <v xml:space="preserve"> </v>
      </c>
      <c r="K523" s="176"/>
      <c r="L523" s="176"/>
      <c r="M523" s="176">
        <f t="shared" si="72"/>
        <v>0</v>
      </c>
      <c r="N523" s="176"/>
      <c r="O523" s="133" t="str">
        <f t="shared" si="71"/>
        <v xml:space="preserve"> </v>
      </c>
      <c r="P523" s="176"/>
    </row>
    <row r="524" spans="1:16" ht="15" hidden="1" customHeight="1" x14ac:dyDescent="0.2">
      <c r="A524" s="400" t="s">
        <v>484</v>
      </c>
      <c r="B524" s="401"/>
      <c r="C524" s="5" t="s">
        <v>37</v>
      </c>
      <c r="D524" s="22" t="s">
        <v>766</v>
      </c>
      <c r="E524" s="29"/>
      <c r="F524" s="142">
        <v>0</v>
      </c>
      <c r="G524" s="142"/>
      <c r="H524" s="142">
        <f t="shared" si="69"/>
        <v>0</v>
      </c>
      <c r="I524" s="176"/>
      <c r="J524" s="147" t="str">
        <f t="shared" si="70"/>
        <v xml:space="preserve"> </v>
      </c>
      <c r="K524" s="176"/>
      <c r="L524" s="176"/>
      <c r="M524" s="176">
        <f t="shared" si="72"/>
        <v>0</v>
      </c>
      <c r="N524" s="176"/>
      <c r="O524" s="133" t="str">
        <f t="shared" si="71"/>
        <v xml:space="preserve"> </v>
      </c>
      <c r="P524" s="176"/>
    </row>
    <row r="525" spans="1:16" ht="15" hidden="1" customHeight="1" x14ac:dyDescent="0.2">
      <c r="A525" s="400" t="s">
        <v>485</v>
      </c>
      <c r="B525" s="401"/>
      <c r="C525" s="5" t="s">
        <v>39</v>
      </c>
      <c r="D525" s="22" t="s">
        <v>766</v>
      </c>
      <c r="E525" s="29"/>
      <c r="F525" s="142">
        <v>0</v>
      </c>
      <c r="G525" s="142"/>
      <c r="H525" s="142">
        <f t="shared" si="69"/>
        <v>0</v>
      </c>
      <c r="I525" s="176"/>
      <c r="J525" s="147" t="str">
        <f t="shared" si="70"/>
        <v xml:space="preserve"> </v>
      </c>
      <c r="K525" s="176"/>
      <c r="L525" s="176"/>
      <c r="M525" s="176">
        <f t="shared" si="72"/>
        <v>0</v>
      </c>
      <c r="N525" s="176"/>
      <c r="O525" s="133" t="str">
        <f t="shared" si="71"/>
        <v xml:space="preserve"> </v>
      </c>
      <c r="P525" s="176"/>
    </row>
    <row r="526" spans="1:16" ht="25.5" hidden="1" customHeight="1" x14ac:dyDescent="0.2">
      <c r="A526" s="400" t="s">
        <v>486</v>
      </c>
      <c r="B526" s="401"/>
      <c r="C526" s="5" t="s">
        <v>41</v>
      </c>
      <c r="D526" s="22" t="s">
        <v>766</v>
      </c>
      <c r="E526" s="29"/>
      <c r="F526" s="142">
        <v>0</v>
      </c>
      <c r="G526" s="142"/>
      <c r="H526" s="142">
        <f t="shared" si="69"/>
        <v>0</v>
      </c>
      <c r="I526" s="176"/>
      <c r="J526" s="147" t="str">
        <f t="shared" si="70"/>
        <v xml:space="preserve"> </v>
      </c>
      <c r="K526" s="176"/>
      <c r="L526" s="176"/>
      <c r="M526" s="176">
        <f t="shared" si="72"/>
        <v>0</v>
      </c>
      <c r="N526" s="176"/>
      <c r="O526" s="133" t="str">
        <f t="shared" si="71"/>
        <v xml:space="preserve"> </v>
      </c>
      <c r="P526" s="176"/>
    </row>
    <row r="527" spans="1:16" ht="15" hidden="1" customHeight="1" x14ac:dyDescent="0.2">
      <c r="A527" s="400" t="s">
        <v>487</v>
      </c>
      <c r="B527" s="401"/>
      <c r="C527" s="5" t="s">
        <v>43</v>
      </c>
      <c r="D527" s="22" t="s">
        <v>766</v>
      </c>
      <c r="E527" s="29"/>
      <c r="F527" s="142">
        <v>0</v>
      </c>
      <c r="G527" s="142"/>
      <c r="H527" s="142">
        <f t="shared" si="69"/>
        <v>0</v>
      </c>
      <c r="I527" s="176"/>
      <c r="J527" s="147" t="str">
        <f t="shared" si="70"/>
        <v xml:space="preserve"> </v>
      </c>
      <c r="K527" s="176"/>
      <c r="L527" s="176"/>
      <c r="M527" s="176">
        <f t="shared" si="72"/>
        <v>0</v>
      </c>
      <c r="N527" s="176"/>
      <c r="O527" s="133" t="str">
        <f t="shared" si="71"/>
        <v xml:space="preserve"> </v>
      </c>
      <c r="P527" s="176"/>
    </row>
    <row r="528" spans="1:16" ht="15" hidden="1" customHeight="1" x14ac:dyDescent="0.2">
      <c r="A528" s="400" t="s">
        <v>488</v>
      </c>
      <c r="B528" s="401"/>
      <c r="C528" s="5" t="s">
        <v>45</v>
      </c>
      <c r="D528" s="22" t="s">
        <v>766</v>
      </c>
      <c r="E528" s="29"/>
      <c r="F528" s="142">
        <v>0</v>
      </c>
      <c r="G528" s="142"/>
      <c r="H528" s="142">
        <f t="shared" si="69"/>
        <v>0</v>
      </c>
      <c r="I528" s="176"/>
      <c r="J528" s="147" t="str">
        <f t="shared" si="70"/>
        <v xml:space="preserve"> </v>
      </c>
      <c r="K528" s="176"/>
      <c r="L528" s="176"/>
      <c r="M528" s="176">
        <f t="shared" si="72"/>
        <v>0</v>
      </c>
      <c r="N528" s="176"/>
      <c r="O528" s="133" t="str">
        <f t="shared" si="71"/>
        <v xml:space="preserve"> </v>
      </c>
      <c r="P528" s="176"/>
    </row>
    <row r="529" spans="1:16" ht="15" hidden="1" customHeight="1" x14ac:dyDescent="0.2">
      <c r="A529" s="400" t="s">
        <v>489</v>
      </c>
      <c r="B529" s="401"/>
      <c r="C529" s="5" t="s">
        <v>47</v>
      </c>
      <c r="D529" s="22" t="s">
        <v>766</v>
      </c>
      <c r="E529" s="29"/>
      <c r="F529" s="142">
        <v>0</v>
      </c>
      <c r="G529" s="142"/>
      <c r="H529" s="142">
        <f t="shared" si="69"/>
        <v>0</v>
      </c>
      <c r="I529" s="176"/>
      <c r="J529" s="147" t="str">
        <f t="shared" si="70"/>
        <v xml:space="preserve"> </v>
      </c>
      <c r="K529" s="176"/>
      <c r="L529" s="176"/>
      <c r="M529" s="176">
        <f t="shared" si="72"/>
        <v>0</v>
      </c>
      <c r="N529" s="176"/>
      <c r="O529" s="133" t="str">
        <f t="shared" si="71"/>
        <v xml:space="preserve"> </v>
      </c>
      <c r="P529" s="176"/>
    </row>
    <row r="530" spans="1:16" ht="15" hidden="1" customHeight="1" x14ac:dyDescent="0.2">
      <c r="A530" s="400" t="s">
        <v>490</v>
      </c>
      <c r="B530" s="401"/>
      <c r="C530" s="5" t="s">
        <v>49</v>
      </c>
      <c r="D530" s="22" t="s">
        <v>766</v>
      </c>
      <c r="E530" s="29"/>
      <c r="F530" s="142">
        <v>0</v>
      </c>
      <c r="G530" s="142"/>
      <c r="H530" s="142">
        <f t="shared" si="69"/>
        <v>0</v>
      </c>
      <c r="I530" s="176"/>
      <c r="J530" s="147" t="str">
        <f t="shared" si="70"/>
        <v xml:space="preserve"> </v>
      </c>
      <c r="K530" s="176"/>
      <c r="L530" s="176"/>
      <c r="M530" s="176">
        <f t="shared" si="72"/>
        <v>0</v>
      </c>
      <c r="N530" s="176"/>
      <c r="O530" s="133" t="str">
        <f t="shared" si="71"/>
        <v xml:space="preserve"> </v>
      </c>
      <c r="P530" s="176"/>
    </row>
    <row r="531" spans="1:16" ht="15" hidden="1" customHeight="1" x14ac:dyDescent="0.2">
      <c r="A531" s="400" t="s">
        <v>491</v>
      </c>
      <c r="B531" s="401"/>
      <c r="C531" s="5" t="s">
        <v>51</v>
      </c>
      <c r="D531" s="22" t="s">
        <v>766</v>
      </c>
      <c r="E531" s="29"/>
      <c r="F531" s="142">
        <v>0</v>
      </c>
      <c r="G531" s="142"/>
      <c r="H531" s="142">
        <f t="shared" si="69"/>
        <v>0</v>
      </c>
      <c r="I531" s="176"/>
      <c r="J531" s="147" t="str">
        <f t="shared" si="70"/>
        <v xml:space="preserve"> </v>
      </c>
      <c r="K531" s="176"/>
      <c r="L531" s="176"/>
      <c r="M531" s="176">
        <f t="shared" si="72"/>
        <v>0</v>
      </c>
      <c r="N531" s="176"/>
      <c r="O531" s="133" t="str">
        <f t="shared" si="71"/>
        <v xml:space="preserve"> </v>
      </c>
      <c r="P531" s="176"/>
    </row>
    <row r="532" spans="1:16" ht="15" hidden="1" customHeight="1" x14ac:dyDescent="0.2">
      <c r="A532" s="400" t="s">
        <v>492</v>
      </c>
      <c r="B532" s="401"/>
      <c r="C532" s="5" t="s">
        <v>53</v>
      </c>
      <c r="D532" s="22" t="s">
        <v>766</v>
      </c>
      <c r="E532" s="29"/>
      <c r="F532" s="142">
        <v>0</v>
      </c>
      <c r="G532" s="142"/>
      <c r="H532" s="142">
        <f t="shared" si="69"/>
        <v>0</v>
      </c>
      <c r="I532" s="176"/>
      <c r="J532" s="147" t="str">
        <f t="shared" si="70"/>
        <v xml:space="preserve"> </v>
      </c>
      <c r="K532" s="176"/>
      <c r="L532" s="176"/>
      <c r="M532" s="176">
        <f t="shared" si="72"/>
        <v>0</v>
      </c>
      <c r="N532" s="176"/>
      <c r="O532" s="133" t="str">
        <f t="shared" si="71"/>
        <v xml:space="preserve"> </v>
      </c>
      <c r="P532" s="176"/>
    </row>
    <row r="533" spans="1:16" ht="15" hidden="1" customHeight="1" x14ac:dyDescent="0.2">
      <c r="A533" s="400" t="s">
        <v>493</v>
      </c>
      <c r="B533" s="401"/>
      <c r="C533" s="5" t="s">
        <v>55</v>
      </c>
      <c r="D533" s="22" t="s">
        <v>766</v>
      </c>
      <c r="E533" s="29"/>
      <c r="F533" s="142">
        <v>0</v>
      </c>
      <c r="G533" s="142"/>
      <c r="H533" s="142">
        <f t="shared" si="69"/>
        <v>0</v>
      </c>
      <c r="I533" s="176"/>
      <c r="J533" s="147" t="str">
        <f t="shared" si="70"/>
        <v xml:space="preserve"> </v>
      </c>
      <c r="K533" s="176"/>
      <c r="L533" s="176"/>
      <c r="M533" s="176">
        <f t="shared" si="72"/>
        <v>0</v>
      </c>
      <c r="N533" s="176"/>
      <c r="O533" s="133" t="str">
        <f t="shared" si="71"/>
        <v xml:space="preserve"> </v>
      </c>
      <c r="P533" s="176"/>
    </row>
    <row r="534" spans="1:16" ht="25.5" hidden="1" customHeight="1" x14ac:dyDescent="0.2">
      <c r="A534" s="400" t="s">
        <v>496</v>
      </c>
      <c r="B534" s="401"/>
      <c r="C534" s="5" t="s">
        <v>767</v>
      </c>
      <c r="D534" s="22" t="s">
        <v>768</v>
      </c>
      <c r="E534" s="29"/>
      <c r="F534" s="142">
        <v>0</v>
      </c>
      <c r="G534" s="142"/>
      <c r="H534" s="142">
        <f t="shared" si="69"/>
        <v>0</v>
      </c>
      <c r="I534" s="176"/>
      <c r="J534" s="147" t="str">
        <f t="shared" si="70"/>
        <v xml:space="preserve"> </v>
      </c>
      <c r="K534" s="176"/>
      <c r="L534" s="176"/>
      <c r="M534" s="176">
        <f t="shared" si="72"/>
        <v>0</v>
      </c>
      <c r="N534" s="176"/>
      <c r="O534" s="133" t="str">
        <f t="shared" si="71"/>
        <v xml:space="preserve"> </v>
      </c>
      <c r="P534" s="176"/>
    </row>
    <row r="535" spans="1:16" ht="25.5" hidden="1" customHeight="1" x14ac:dyDescent="0.2">
      <c r="A535" s="400" t="s">
        <v>497</v>
      </c>
      <c r="B535" s="401"/>
      <c r="C535" s="5" t="s">
        <v>719</v>
      </c>
      <c r="D535" s="22" t="s">
        <v>768</v>
      </c>
      <c r="E535" s="29"/>
      <c r="F535" s="142">
        <v>0</v>
      </c>
      <c r="G535" s="142"/>
      <c r="H535" s="142">
        <f t="shared" si="69"/>
        <v>0</v>
      </c>
      <c r="I535" s="176"/>
      <c r="J535" s="147" t="str">
        <f t="shared" si="70"/>
        <v xml:space="preserve"> </v>
      </c>
      <c r="K535" s="176"/>
      <c r="L535" s="176"/>
      <c r="M535" s="176">
        <f t="shared" si="72"/>
        <v>0</v>
      </c>
      <c r="N535" s="176"/>
      <c r="O535" s="133" t="str">
        <f t="shared" si="71"/>
        <v xml:space="preserve"> </v>
      </c>
      <c r="P535" s="176"/>
    </row>
    <row r="536" spans="1:16" ht="25.5" hidden="1" customHeight="1" x14ac:dyDescent="0.2">
      <c r="A536" s="400" t="s">
        <v>498</v>
      </c>
      <c r="B536" s="401"/>
      <c r="C536" s="5" t="s">
        <v>769</v>
      </c>
      <c r="D536" s="22" t="s">
        <v>770</v>
      </c>
      <c r="E536" s="29"/>
      <c r="F536" s="142">
        <v>0</v>
      </c>
      <c r="G536" s="142"/>
      <c r="H536" s="142">
        <f t="shared" si="69"/>
        <v>0</v>
      </c>
      <c r="I536" s="176"/>
      <c r="J536" s="147" t="str">
        <f t="shared" si="70"/>
        <v xml:space="preserve"> </v>
      </c>
      <c r="K536" s="176"/>
      <c r="L536" s="176"/>
      <c r="M536" s="176">
        <f t="shared" si="72"/>
        <v>0</v>
      </c>
      <c r="N536" s="176"/>
      <c r="O536" s="133" t="str">
        <f t="shared" si="71"/>
        <v xml:space="preserve"> </v>
      </c>
      <c r="P536" s="176"/>
    </row>
    <row r="537" spans="1:16" ht="15" hidden="1" customHeight="1" x14ac:dyDescent="0.2">
      <c r="A537" s="400" t="s">
        <v>499</v>
      </c>
      <c r="B537" s="401"/>
      <c r="C537" s="5" t="s">
        <v>442</v>
      </c>
      <c r="D537" s="3" t="s">
        <v>770</v>
      </c>
      <c r="E537" s="29"/>
      <c r="F537" s="142">
        <v>0</v>
      </c>
      <c r="G537" s="142"/>
      <c r="H537" s="142">
        <f t="shared" si="69"/>
        <v>0</v>
      </c>
      <c r="I537" s="176"/>
      <c r="J537" s="147" t="str">
        <f t="shared" si="70"/>
        <v xml:space="preserve"> </v>
      </c>
      <c r="K537" s="176"/>
      <c r="L537" s="176"/>
      <c r="M537" s="176">
        <f t="shared" si="72"/>
        <v>0</v>
      </c>
      <c r="N537" s="176"/>
      <c r="O537" s="133" t="str">
        <f t="shared" si="71"/>
        <v xml:space="preserve"> </v>
      </c>
      <c r="P537" s="176"/>
    </row>
    <row r="538" spans="1:16" ht="15" hidden="1" customHeight="1" x14ac:dyDescent="0.2">
      <c r="A538" s="400" t="s">
        <v>500</v>
      </c>
      <c r="B538" s="401"/>
      <c r="C538" s="5" t="s">
        <v>444</v>
      </c>
      <c r="D538" s="22" t="s">
        <v>770</v>
      </c>
      <c r="E538" s="29"/>
      <c r="F538" s="142">
        <v>0</v>
      </c>
      <c r="G538" s="142"/>
      <c r="H538" s="142">
        <f t="shared" si="69"/>
        <v>0</v>
      </c>
      <c r="I538" s="176"/>
      <c r="J538" s="147" t="str">
        <f t="shared" si="70"/>
        <v xml:space="preserve"> </v>
      </c>
      <c r="K538" s="176"/>
      <c r="L538" s="176"/>
      <c r="M538" s="176">
        <f t="shared" si="72"/>
        <v>0</v>
      </c>
      <c r="N538" s="176"/>
      <c r="O538" s="133" t="str">
        <f t="shared" si="71"/>
        <v xml:space="preserve"> </v>
      </c>
      <c r="P538" s="176"/>
    </row>
    <row r="539" spans="1:16" ht="15" hidden="1" customHeight="1" x14ac:dyDescent="0.2">
      <c r="A539" s="400" t="s">
        <v>501</v>
      </c>
      <c r="B539" s="401"/>
      <c r="C539" s="5" t="s">
        <v>446</v>
      </c>
      <c r="D539" s="3" t="s">
        <v>770</v>
      </c>
      <c r="E539" s="29"/>
      <c r="F539" s="142">
        <v>0</v>
      </c>
      <c r="G539" s="142"/>
      <c r="H539" s="142">
        <f t="shared" si="69"/>
        <v>0</v>
      </c>
      <c r="I539" s="176"/>
      <c r="J539" s="147" t="str">
        <f t="shared" si="70"/>
        <v xml:space="preserve"> </v>
      </c>
      <c r="K539" s="176"/>
      <c r="L539" s="176"/>
      <c r="M539" s="176">
        <f t="shared" si="72"/>
        <v>0</v>
      </c>
      <c r="N539" s="176"/>
      <c r="O539" s="133" t="str">
        <f t="shared" si="71"/>
        <v xml:space="preserve"> </v>
      </c>
      <c r="P539" s="176"/>
    </row>
    <row r="540" spans="1:16" ht="15" hidden="1" customHeight="1" x14ac:dyDescent="0.2">
      <c r="A540" s="400" t="s">
        <v>502</v>
      </c>
      <c r="B540" s="401"/>
      <c r="C540" s="3" t="s">
        <v>448</v>
      </c>
      <c r="D540" s="22" t="s">
        <v>770</v>
      </c>
      <c r="E540" s="23"/>
      <c r="F540" s="142">
        <v>0</v>
      </c>
      <c r="G540" s="142"/>
      <c r="H540" s="142">
        <f t="shared" si="69"/>
        <v>0</v>
      </c>
      <c r="I540" s="176"/>
      <c r="J540" s="147" t="str">
        <f t="shared" si="70"/>
        <v xml:space="preserve"> </v>
      </c>
      <c r="K540" s="176"/>
      <c r="L540" s="176"/>
      <c r="M540" s="176">
        <f t="shared" si="72"/>
        <v>0</v>
      </c>
      <c r="N540" s="176"/>
      <c r="O540" s="133" t="str">
        <f t="shared" si="71"/>
        <v xml:space="preserve"> </v>
      </c>
      <c r="P540" s="176"/>
    </row>
    <row r="541" spans="1:16" ht="15" hidden="1" customHeight="1" x14ac:dyDescent="0.2">
      <c r="A541" s="400" t="s">
        <v>503</v>
      </c>
      <c r="B541" s="401"/>
      <c r="C541" s="3" t="s">
        <v>450</v>
      </c>
      <c r="D541" s="3" t="s">
        <v>770</v>
      </c>
      <c r="E541" s="23"/>
      <c r="F541" s="142">
        <v>0</v>
      </c>
      <c r="G541" s="142"/>
      <c r="H541" s="142">
        <f t="shared" si="69"/>
        <v>0</v>
      </c>
      <c r="I541" s="176"/>
      <c r="J541" s="147" t="str">
        <f t="shared" si="70"/>
        <v xml:space="preserve"> </v>
      </c>
      <c r="K541" s="176"/>
      <c r="L541" s="176"/>
      <c r="M541" s="176">
        <f t="shared" si="72"/>
        <v>0</v>
      </c>
      <c r="N541" s="176"/>
      <c r="O541" s="133" t="str">
        <f t="shared" si="71"/>
        <v xml:space="preserve"> </v>
      </c>
      <c r="P541" s="176"/>
    </row>
    <row r="542" spans="1:16" ht="25.5" hidden="1" customHeight="1" x14ac:dyDescent="0.2">
      <c r="A542" s="400" t="s">
        <v>504</v>
      </c>
      <c r="B542" s="401"/>
      <c r="C542" s="3" t="s">
        <v>452</v>
      </c>
      <c r="D542" s="22" t="s">
        <v>770</v>
      </c>
      <c r="E542" s="23"/>
      <c r="F542" s="142">
        <v>0</v>
      </c>
      <c r="G542" s="142"/>
      <c r="H542" s="142">
        <f t="shared" si="69"/>
        <v>0</v>
      </c>
      <c r="I542" s="176"/>
      <c r="J542" s="147" t="str">
        <f t="shared" si="70"/>
        <v xml:space="preserve"> </v>
      </c>
      <c r="K542" s="176"/>
      <c r="L542" s="176"/>
      <c r="M542" s="176">
        <f t="shared" si="72"/>
        <v>0</v>
      </c>
      <c r="N542" s="176"/>
      <c r="O542" s="133" t="str">
        <f t="shared" si="71"/>
        <v xml:space="preserve"> </v>
      </c>
      <c r="P542" s="176"/>
    </row>
    <row r="543" spans="1:16" ht="15" hidden="1" customHeight="1" x14ac:dyDescent="0.2">
      <c r="A543" s="400" t="s">
        <v>505</v>
      </c>
      <c r="B543" s="401"/>
      <c r="C543" s="5" t="s">
        <v>454</v>
      </c>
      <c r="D543" s="3" t="s">
        <v>770</v>
      </c>
      <c r="E543" s="29"/>
      <c r="F543" s="142">
        <v>0</v>
      </c>
      <c r="G543" s="142"/>
      <c r="H543" s="142">
        <f t="shared" si="69"/>
        <v>0</v>
      </c>
      <c r="I543" s="176"/>
      <c r="J543" s="147" t="str">
        <f t="shared" si="70"/>
        <v xml:space="preserve"> </v>
      </c>
      <c r="K543" s="176"/>
      <c r="L543" s="176"/>
      <c r="M543" s="176">
        <f t="shared" si="72"/>
        <v>0</v>
      </c>
      <c r="N543" s="176"/>
      <c r="O543" s="133" t="str">
        <f t="shared" si="71"/>
        <v xml:space="preserve"> </v>
      </c>
      <c r="P543" s="176"/>
    </row>
    <row r="544" spans="1:16" ht="15" hidden="1" customHeight="1" x14ac:dyDescent="0.2">
      <c r="A544" s="400" t="s">
        <v>506</v>
      </c>
      <c r="B544" s="401"/>
      <c r="C544" s="5" t="s">
        <v>456</v>
      </c>
      <c r="D544" s="22" t="s">
        <v>770</v>
      </c>
      <c r="E544" s="29"/>
      <c r="F544" s="142">
        <v>0</v>
      </c>
      <c r="G544" s="142"/>
      <c r="H544" s="142">
        <f t="shared" si="69"/>
        <v>0</v>
      </c>
      <c r="I544" s="176"/>
      <c r="J544" s="147" t="str">
        <f t="shared" si="70"/>
        <v xml:space="preserve"> </v>
      </c>
      <c r="K544" s="176"/>
      <c r="L544" s="176"/>
      <c r="M544" s="176">
        <f t="shared" si="72"/>
        <v>0</v>
      </c>
      <c r="N544" s="176"/>
      <c r="O544" s="133" t="str">
        <f t="shared" si="71"/>
        <v xml:space="preserve"> </v>
      </c>
      <c r="P544" s="176"/>
    </row>
    <row r="545" spans="1:16" ht="15" hidden="1" customHeight="1" x14ac:dyDescent="0.2">
      <c r="A545" s="400" t="s">
        <v>509</v>
      </c>
      <c r="B545" s="401"/>
      <c r="C545" s="5" t="s">
        <v>458</v>
      </c>
      <c r="D545" s="3" t="s">
        <v>770</v>
      </c>
      <c r="E545" s="29"/>
      <c r="F545" s="142">
        <v>0</v>
      </c>
      <c r="G545" s="142"/>
      <c r="H545" s="142">
        <f t="shared" si="69"/>
        <v>0</v>
      </c>
      <c r="I545" s="176"/>
      <c r="J545" s="147" t="str">
        <f t="shared" si="70"/>
        <v xml:space="preserve"> </v>
      </c>
      <c r="K545" s="176"/>
      <c r="L545" s="176"/>
      <c r="M545" s="176">
        <f t="shared" si="72"/>
        <v>0</v>
      </c>
      <c r="N545" s="176"/>
      <c r="O545" s="133" t="str">
        <f t="shared" si="71"/>
        <v xml:space="preserve"> </v>
      </c>
      <c r="P545" s="176"/>
    </row>
    <row r="546" spans="1:16" ht="15" hidden="1" customHeight="1" x14ac:dyDescent="0.2">
      <c r="A546" s="400" t="s">
        <v>771</v>
      </c>
      <c r="B546" s="401"/>
      <c r="C546" s="5" t="s">
        <v>460</v>
      </c>
      <c r="D546" s="22" t="s">
        <v>770</v>
      </c>
      <c r="E546" s="29"/>
      <c r="F546" s="142">
        <v>0</v>
      </c>
      <c r="G546" s="142"/>
      <c r="H546" s="142">
        <f t="shared" si="69"/>
        <v>0</v>
      </c>
      <c r="I546" s="176"/>
      <c r="J546" s="147" t="str">
        <f t="shared" si="70"/>
        <v xml:space="preserve"> </v>
      </c>
      <c r="K546" s="176"/>
      <c r="L546" s="176"/>
      <c r="M546" s="176">
        <f t="shared" si="72"/>
        <v>0</v>
      </c>
      <c r="N546" s="176"/>
      <c r="O546" s="133" t="str">
        <f t="shared" si="71"/>
        <v xml:space="preserve"> </v>
      </c>
      <c r="P546" s="176"/>
    </row>
    <row r="547" spans="1:16" ht="15" hidden="1" customHeight="1" x14ac:dyDescent="0.2">
      <c r="A547" s="400" t="s">
        <v>772</v>
      </c>
      <c r="B547" s="401"/>
      <c r="C547" s="5" t="s">
        <v>773</v>
      </c>
      <c r="D547" s="22" t="s">
        <v>774</v>
      </c>
      <c r="E547" s="29"/>
      <c r="F547" s="142">
        <v>0</v>
      </c>
      <c r="G547" s="142"/>
      <c r="H547" s="142">
        <f t="shared" si="69"/>
        <v>0</v>
      </c>
      <c r="I547" s="176"/>
      <c r="J547" s="147" t="str">
        <f t="shared" si="70"/>
        <v xml:space="preserve"> </v>
      </c>
      <c r="K547" s="176"/>
      <c r="L547" s="176"/>
      <c r="M547" s="176">
        <f t="shared" si="72"/>
        <v>0</v>
      </c>
      <c r="N547" s="176"/>
      <c r="O547" s="133" t="str">
        <f t="shared" si="71"/>
        <v xml:space="preserve"> </v>
      </c>
      <c r="P547" s="176"/>
    </row>
    <row r="548" spans="1:16" ht="25.5" hidden="1" customHeight="1" x14ac:dyDescent="0.2">
      <c r="A548" s="400" t="s">
        <v>775</v>
      </c>
      <c r="B548" s="401"/>
      <c r="C548" s="5" t="s">
        <v>776</v>
      </c>
      <c r="D548" s="22" t="s">
        <v>777</v>
      </c>
      <c r="E548" s="29"/>
      <c r="F548" s="142">
        <v>0</v>
      </c>
      <c r="G548" s="142"/>
      <c r="H548" s="142">
        <f t="shared" si="69"/>
        <v>0</v>
      </c>
      <c r="I548" s="176"/>
      <c r="J548" s="147" t="str">
        <f t="shared" si="70"/>
        <v xml:space="preserve"> </v>
      </c>
      <c r="K548" s="176"/>
      <c r="L548" s="176"/>
      <c r="M548" s="176">
        <f t="shared" si="72"/>
        <v>0</v>
      </c>
      <c r="N548" s="176"/>
      <c r="O548" s="133" t="str">
        <f t="shared" si="71"/>
        <v xml:space="preserve"> </v>
      </c>
      <c r="P548" s="176"/>
    </row>
    <row r="549" spans="1:16" ht="15" hidden="1" customHeight="1" x14ac:dyDescent="0.2">
      <c r="A549" s="400" t="s">
        <v>778</v>
      </c>
      <c r="B549" s="401"/>
      <c r="C549" s="5" t="s">
        <v>442</v>
      </c>
      <c r="D549" s="3" t="s">
        <v>777</v>
      </c>
      <c r="E549" s="29"/>
      <c r="F549" s="142">
        <v>0</v>
      </c>
      <c r="G549" s="142"/>
      <c r="H549" s="142">
        <f t="shared" si="69"/>
        <v>0</v>
      </c>
      <c r="I549" s="176"/>
      <c r="J549" s="147" t="str">
        <f t="shared" si="70"/>
        <v xml:space="preserve"> </v>
      </c>
      <c r="K549" s="176"/>
      <c r="L549" s="176"/>
      <c r="M549" s="176">
        <f t="shared" si="72"/>
        <v>0</v>
      </c>
      <c r="N549" s="176"/>
      <c r="O549" s="133" t="str">
        <f t="shared" si="71"/>
        <v xml:space="preserve"> </v>
      </c>
      <c r="P549" s="176"/>
    </row>
    <row r="550" spans="1:16" ht="15" hidden="1" customHeight="1" x14ac:dyDescent="0.2">
      <c r="A550" s="400" t="s">
        <v>779</v>
      </c>
      <c r="B550" s="401"/>
      <c r="C550" s="5" t="s">
        <v>444</v>
      </c>
      <c r="D550" s="3" t="s">
        <v>777</v>
      </c>
      <c r="E550" s="29"/>
      <c r="F550" s="142">
        <v>0</v>
      </c>
      <c r="G550" s="142"/>
      <c r="H550" s="142">
        <f t="shared" ref="H550:H559" si="73">F550+G550</f>
        <v>0</v>
      </c>
      <c r="I550" s="176"/>
      <c r="J550" s="147" t="str">
        <f t="shared" si="70"/>
        <v xml:space="preserve"> </v>
      </c>
      <c r="K550" s="176"/>
      <c r="L550" s="176"/>
      <c r="M550" s="176">
        <f t="shared" si="72"/>
        <v>0</v>
      </c>
      <c r="N550" s="176"/>
      <c r="O550" s="133" t="str">
        <f t="shared" si="71"/>
        <v xml:space="preserve"> </v>
      </c>
      <c r="P550" s="176"/>
    </row>
    <row r="551" spans="1:16" ht="15" hidden="1" customHeight="1" x14ac:dyDescent="0.2">
      <c r="A551" s="400" t="s">
        <v>780</v>
      </c>
      <c r="B551" s="401"/>
      <c r="C551" s="5" t="s">
        <v>446</v>
      </c>
      <c r="D551" s="3" t="s">
        <v>777</v>
      </c>
      <c r="E551" s="29"/>
      <c r="F551" s="142">
        <v>0</v>
      </c>
      <c r="G551" s="142"/>
      <c r="H551" s="142">
        <f t="shared" si="73"/>
        <v>0</v>
      </c>
      <c r="I551" s="176"/>
      <c r="J551" s="147" t="str">
        <f t="shared" si="70"/>
        <v xml:space="preserve"> </v>
      </c>
      <c r="K551" s="176"/>
      <c r="L551" s="176"/>
      <c r="M551" s="176">
        <f t="shared" si="72"/>
        <v>0</v>
      </c>
      <c r="N551" s="176"/>
      <c r="O551" s="133" t="str">
        <f t="shared" si="71"/>
        <v xml:space="preserve"> </v>
      </c>
      <c r="P551" s="176"/>
    </row>
    <row r="552" spans="1:16" ht="15" hidden="1" customHeight="1" x14ac:dyDescent="0.2">
      <c r="A552" s="400" t="s">
        <v>781</v>
      </c>
      <c r="B552" s="401"/>
      <c r="C552" s="3" t="s">
        <v>448</v>
      </c>
      <c r="D552" s="3" t="s">
        <v>777</v>
      </c>
      <c r="E552" s="23"/>
      <c r="F552" s="142">
        <v>0</v>
      </c>
      <c r="G552" s="142"/>
      <c r="H552" s="142">
        <f t="shared" si="73"/>
        <v>0</v>
      </c>
      <c r="I552" s="176"/>
      <c r="J552" s="147" t="str">
        <f t="shared" si="70"/>
        <v xml:space="preserve"> </v>
      </c>
      <c r="K552" s="176"/>
      <c r="L552" s="176"/>
      <c r="M552" s="176">
        <f t="shared" si="72"/>
        <v>0</v>
      </c>
      <c r="N552" s="176"/>
      <c r="O552" s="133" t="str">
        <f t="shared" si="71"/>
        <v xml:space="preserve"> </v>
      </c>
      <c r="P552" s="176"/>
    </row>
    <row r="553" spans="1:16" ht="15" hidden="1" customHeight="1" x14ac:dyDescent="0.2">
      <c r="A553" s="400" t="s">
        <v>782</v>
      </c>
      <c r="B553" s="401"/>
      <c r="C553" s="3" t="s">
        <v>450</v>
      </c>
      <c r="D553" s="3" t="s">
        <v>777</v>
      </c>
      <c r="E553" s="23"/>
      <c r="F553" s="142">
        <v>0</v>
      </c>
      <c r="G553" s="142"/>
      <c r="H553" s="142">
        <f t="shared" si="73"/>
        <v>0</v>
      </c>
      <c r="I553" s="176"/>
      <c r="J553" s="147" t="str">
        <f t="shared" si="70"/>
        <v xml:space="preserve"> </v>
      </c>
      <c r="K553" s="176"/>
      <c r="L553" s="176"/>
      <c r="M553" s="176">
        <f t="shared" si="72"/>
        <v>0</v>
      </c>
      <c r="N553" s="176"/>
      <c r="O553" s="133" t="str">
        <f t="shared" si="71"/>
        <v xml:space="preserve"> </v>
      </c>
      <c r="P553" s="176"/>
    </row>
    <row r="554" spans="1:16" ht="25.5" hidden="1" customHeight="1" x14ac:dyDescent="0.2">
      <c r="A554" s="400" t="s">
        <v>783</v>
      </c>
      <c r="B554" s="401"/>
      <c r="C554" s="3" t="s">
        <v>452</v>
      </c>
      <c r="D554" s="3" t="s">
        <v>777</v>
      </c>
      <c r="E554" s="23"/>
      <c r="F554" s="142">
        <v>0</v>
      </c>
      <c r="G554" s="142"/>
      <c r="H554" s="142">
        <f t="shared" si="73"/>
        <v>0</v>
      </c>
      <c r="I554" s="176"/>
      <c r="J554" s="147" t="str">
        <f t="shared" ref="J554:J559" si="74">IF(H554=0," ",I554/H554)</f>
        <v xml:space="preserve"> </v>
      </c>
      <c r="K554" s="176"/>
      <c r="L554" s="176"/>
      <c r="M554" s="176">
        <f t="shared" si="72"/>
        <v>0</v>
      </c>
      <c r="N554" s="176"/>
      <c r="O554" s="133" t="str">
        <f t="shared" ref="O554:O560" si="75">IF(M554=0," ",N554/M554)</f>
        <v xml:space="preserve"> </v>
      </c>
      <c r="P554" s="176"/>
    </row>
    <row r="555" spans="1:16" ht="15" hidden="1" customHeight="1" x14ac:dyDescent="0.2">
      <c r="A555" s="400" t="s">
        <v>784</v>
      </c>
      <c r="B555" s="401"/>
      <c r="C555" s="5" t="s">
        <v>454</v>
      </c>
      <c r="D555" s="3" t="s">
        <v>777</v>
      </c>
      <c r="E555" s="29"/>
      <c r="F555" s="142">
        <v>0</v>
      </c>
      <c r="G555" s="142"/>
      <c r="H555" s="142">
        <f t="shared" si="73"/>
        <v>0</v>
      </c>
      <c r="I555" s="176"/>
      <c r="J555" s="147" t="str">
        <f t="shared" si="74"/>
        <v xml:space="preserve"> </v>
      </c>
      <c r="K555" s="176"/>
      <c r="L555" s="176"/>
      <c r="M555" s="176">
        <f t="shared" ref="M555:M559" si="76">K555+L555</f>
        <v>0</v>
      </c>
      <c r="N555" s="176"/>
      <c r="O555" s="133" t="str">
        <f t="shared" si="75"/>
        <v xml:space="preserve"> </v>
      </c>
      <c r="P555" s="176"/>
    </row>
    <row r="556" spans="1:16" ht="15" hidden="1" customHeight="1" x14ac:dyDescent="0.2">
      <c r="A556" s="400" t="s">
        <v>785</v>
      </c>
      <c r="B556" s="401"/>
      <c r="C556" s="5" t="s">
        <v>456</v>
      </c>
      <c r="D556" s="3" t="s">
        <v>777</v>
      </c>
      <c r="E556" s="29"/>
      <c r="F556" s="142">
        <v>0</v>
      </c>
      <c r="G556" s="142"/>
      <c r="H556" s="142">
        <f t="shared" si="73"/>
        <v>0</v>
      </c>
      <c r="I556" s="176"/>
      <c r="J556" s="147" t="str">
        <f t="shared" si="74"/>
        <v xml:space="preserve"> </v>
      </c>
      <c r="K556" s="176"/>
      <c r="L556" s="176"/>
      <c r="M556" s="176">
        <f t="shared" si="76"/>
        <v>0</v>
      </c>
      <c r="N556" s="176"/>
      <c r="O556" s="133" t="str">
        <f t="shared" si="75"/>
        <v xml:space="preserve"> </v>
      </c>
      <c r="P556" s="176"/>
    </row>
    <row r="557" spans="1:16" ht="15" hidden="1" customHeight="1" x14ac:dyDescent="0.2">
      <c r="A557" s="400" t="s">
        <v>786</v>
      </c>
      <c r="B557" s="401"/>
      <c r="C557" s="5" t="s">
        <v>458</v>
      </c>
      <c r="D557" s="3" t="s">
        <v>777</v>
      </c>
      <c r="E557" s="29"/>
      <c r="F557" s="142">
        <v>0</v>
      </c>
      <c r="G557" s="142"/>
      <c r="H557" s="142">
        <f t="shared" si="73"/>
        <v>0</v>
      </c>
      <c r="I557" s="176"/>
      <c r="J557" s="147" t="str">
        <f t="shared" si="74"/>
        <v xml:space="preserve"> </v>
      </c>
      <c r="K557" s="176"/>
      <c r="L557" s="176"/>
      <c r="M557" s="176">
        <f t="shared" si="76"/>
        <v>0</v>
      </c>
      <c r="N557" s="176"/>
      <c r="O557" s="133" t="str">
        <f t="shared" si="75"/>
        <v xml:space="preserve"> </v>
      </c>
      <c r="P557" s="176"/>
    </row>
    <row r="558" spans="1:16" ht="15" hidden="1" customHeight="1" x14ac:dyDescent="0.2">
      <c r="A558" s="400" t="s">
        <v>787</v>
      </c>
      <c r="B558" s="401"/>
      <c r="C558" s="5" t="s">
        <v>460</v>
      </c>
      <c r="D558" s="3" t="s">
        <v>777</v>
      </c>
      <c r="E558" s="29"/>
      <c r="F558" s="142">
        <v>0</v>
      </c>
      <c r="G558" s="142"/>
      <c r="H558" s="142">
        <f t="shared" si="73"/>
        <v>0</v>
      </c>
      <c r="I558" s="176"/>
      <c r="J558" s="147" t="str">
        <f t="shared" si="74"/>
        <v xml:space="preserve"> </v>
      </c>
      <c r="K558" s="176"/>
      <c r="L558" s="176"/>
      <c r="M558" s="176">
        <f t="shared" si="76"/>
        <v>0</v>
      </c>
      <c r="N558" s="176"/>
      <c r="O558" s="133" t="str">
        <f t="shared" si="75"/>
        <v xml:space="preserve"> </v>
      </c>
      <c r="P558" s="176"/>
    </row>
    <row r="559" spans="1:16" ht="25.5" hidden="1" customHeight="1" x14ac:dyDescent="0.2">
      <c r="A559" s="402" t="s">
        <v>788</v>
      </c>
      <c r="B559" s="403"/>
      <c r="C559" s="7" t="s">
        <v>789</v>
      </c>
      <c r="D559" s="19" t="s">
        <v>790</v>
      </c>
      <c r="E559" s="33"/>
      <c r="F559" s="142">
        <v>0</v>
      </c>
      <c r="G559" s="142"/>
      <c r="H559" s="142">
        <f t="shared" si="73"/>
        <v>0</v>
      </c>
      <c r="I559" s="176"/>
      <c r="J559" s="147" t="str">
        <f t="shared" si="74"/>
        <v xml:space="preserve"> </v>
      </c>
      <c r="K559" s="176"/>
      <c r="L559" s="176"/>
      <c r="M559" s="176">
        <f t="shared" si="76"/>
        <v>0</v>
      </c>
      <c r="N559" s="176"/>
      <c r="O559" s="133" t="str">
        <f t="shared" si="75"/>
        <v xml:space="preserve"> </v>
      </c>
      <c r="P559" s="176"/>
    </row>
    <row r="560" spans="1:16" ht="23.25" customHeight="1" x14ac:dyDescent="0.2">
      <c r="A560" s="402" t="s">
        <v>791</v>
      </c>
      <c r="B560" s="403"/>
      <c r="C560" s="7" t="s">
        <v>792</v>
      </c>
      <c r="D560" s="37" t="s">
        <v>793</v>
      </c>
      <c r="E560" s="33"/>
      <c r="F560" s="149">
        <v>377</v>
      </c>
      <c r="G560" s="149">
        <f t="shared" ref="G560:K560" si="77">G300+G301+G341+G420+G485+G494+G499+G559</f>
        <v>715</v>
      </c>
      <c r="H560" s="149">
        <f t="shared" si="77"/>
        <v>1092</v>
      </c>
      <c r="I560" s="149">
        <f t="shared" si="77"/>
        <v>1291342</v>
      </c>
      <c r="J560" s="149" t="e">
        <f t="shared" si="77"/>
        <v>#VALUE!</v>
      </c>
      <c r="K560" s="149">
        <f t="shared" si="77"/>
        <v>1393545</v>
      </c>
      <c r="L560" s="149">
        <f t="shared" ref="L560:N560" si="78">L300+L301+L341+L420+L485+L494+L499+L559</f>
        <v>290383</v>
      </c>
      <c r="M560" s="149">
        <f t="shared" si="78"/>
        <v>1683928</v>
      </c>
      <c r="N560" s="149">
        <f t="shared" si="78"/>
        <v>1460018</v>
      </c>
      <c r="O560" s="133">
        <f t="shared" si="75"/>
        <v>0.86703113197238835</v>
      </c>
      <c r="P560" s="149">
        <f t="shared" ref="P560" si="79">P300+P301+P341+P420+P485+P494+P499+P559</f>
        <v>1393545</v>
      </c>
    </row>
    <row r="561" spans="1:7" x14ac:dyDescent="0.2">
      <c r="D561" s="166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A570" s="406"/>
      <c r="B570" s="406"/>
      <c r="C570" s="406"/>
      <c r="D570" s="406"/>
      <c r="E570" s="406"/>
      <c r="F570" s="406"/>
      <c r="G570" s="406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406"/>
      <c r="B576" s="406"/>
      <c r="C576" s="406"/>
      <c r="D576" s="406"/>
      <c r="E576" s="406"/>
      <c r="F576" s="406"/>
      <c r="G576" s="406"/>
    </row>
    <row r="577" spans="1:7" x14ac:dyDescent="0.2">
      <c r="C577"/>
      <c r="D577" s="11"/>
    </row>
    <row r="578" spans="1:7" x14ac:dyDescent="0.2">
      <c r="A578" s="406"/>
      <c r="B578" s="406"/>
      <c r="C578" s="406"/>
      <c r="D578" s="406"/>
      <c r="E578" s="406"/>
      <c r="F578" s="406"/>
      <c r="G578" s="406"/>
    </row>
    <row r="579" spans="1:7" x14ac:dyDescent="0.2">
      <c r="C579"/>
      <c r="D579" s="11"/>
    </row>
    <row r="580" spans="1:7" x14ac:dyDescent="0.2">
      <c r="C580"/>
      <c r="D580" s="11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84">
    <mergeCell ref="P5:P6"/>
    <mergeCell ref="P278:P279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17:B17"/>
    <mergeCell ref="A18:B18"/>
    <mergeCell ref="A19:B19"/>
    <mergeCell ref="A33:B33"/>
    <mergeCell ref="J278:J279"/>
    <mergeCell ref="I278:I279"/>
    <mergeCell ref="A55:B55"/>
    <mergeCell ref="A68:B68"/>
    <mergeCell ref="A69:B69"/>
    <mergeCell ref="A70:B70"/>
    <mergeCell ref="A71:B71"/>
    <mergeCell ref="A72:B72"/>
    <mergeCell ref="A73:B73"/>
    <mergeCell ref="A576:G576"/>
    <mergeCell ref="A578:G578"/>
    <mergeCell ref="A8:B8"/>
    <mergeCell ref="A9:B9"/>
    <mergeCell ref="A10:B10"/>
    <mergeCell ref="A11:B11"/>
    <mergeCell ref="A12:B12"/>
    <mergeCell ref="A13:B1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34:B34"/>
    <mergeCell ref="A35:B35"/>
    <mergeCell ref="A36:B36"/>
    <mergeCell ref="A37:B37"/>
    <mergeCell ref="A32:B32"/>
    <mergeCell ref="A570:G570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D1:K1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2:O2"/>
    <mergeCell ref="A3:O3"/>
    <mergeCell ref="K278:K279"/>
    <mergeCell ref="L278:L279"/>
    <mergeCell ref="M278:M279"/>
    <mergeCell ref="N278:N279"/>
    <mergeCell ref="O278:O279"/>
    <mergeCell ref="G278:G279"/>
    <mergeCell ref="H278:H279"/>
    <mergeCell ref="D278:D279"/>
    <mergeCell ref="F278:F279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A266:B266"/>
    <mergeCell ref="A267:B267"/>
    <mergeCell ref="A268:B268"/>
    <mergeCell ref="A269:B269"/>
  </mergeCells>
  <pageMargins left="0.25" right="0.25" top="0.75" bottom="0.75" header="0.3" footer="0.3"/>
  <pageSetup paperSize="9" scale="59" fitToHeight="0" orientation="portrait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zoomScaleNormal="100" zoomScaleSheetLayoutView="100" workbookViewId="0">
      <selection activeCell="J1" sqref="J1:J1048576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hidden="1" customWidth="1"/>
    <col min="11" max="11" width="8.88671875" customWidth="1"/>
    <col min="12" max="12" width="8.88671875" style="175" customWidth="1"/>
    <col min="13" max="15" width="8.88671875" style="175"/>
    <col min="16" max="16" width="8.88671875" style="184"/>
  </cols>
  <sheetData>
    <row r="1" spans="1:16" ht="15" customHeight="1" x14ac:dyDescent="0.2">
      <c r="D1" s="416" t="s">
        <v>837</v>
      </c>
      <c r="E1" s="416"/>
      <c r="F1" s="416"/>
      <c r="G1" s="416"/>
      <c r="H1" s="416"/>
    </row>
    <row r="2" spans="1:16" x14ac:dyDescent="0.2">
      <c r="C2" s="406" t="s">
        <v>871</v>
      </c>
      <c r="D2" s="406"/>
      <c r="E2" s="406"/>
      <c r="F2" s="406"/>
      <c r="G2" s="406"/>
      <c r="H2" s="406"/>
    </row>
    <row r="3" spans="1:16" x14ac:dyDescent="0.2">
      <c r="C3" s="405" t="s">
        <v>805</v>
      </c>
      <c r="D3" s="405"/>
      <c r="E3" s="405"/>
      <c r="F3" s="405"/>
      <c r="G3" s="405"/>
      <c r="H3" s="405"/>
    </row>
    <row r="4" spans="1:16" x14ac:dyDescent="0.2">
      <c r="D4" s="11"/>
    </row>
    <row r="5" spans="1:16" ht="15" customHeight="1" x14ac:dyDescent="0.2">
      <c r="A5" s="390" t="s">
        <v>0</v>
      </c>
      <c r="B5" s="396"/>
      <c r="C5" s="388" t="s">
        <v>832</v>
      </c>
      <c r="D5" s="387" t="s">
        <v>2</v>
      </c>
      <c r="E5" s="68"/>
      <c r="F5" s="427" t="s">
        <v>862</v>
      </c>
      <c r="G5" s="387" t="s">
        <v>851</v>
      </c>
      <c r="H5" s="387" t="s">
        <v>863</v>
      </c>
      <c r="I5" s="427" t="s">
        <v>864</v>
      </c>
      <c r="J5" s="427" t="s">
        <v>856</v>
      </c>
      <c r="K5" s="427" t="s">
        <v>869</v>
      </c>
      <c r="L5" s="387" t="s">
        <v>851</v>
      </c>
      <c r="M5" s="387" t="s">
        <v>863</v>
      </c>
      <c r="N5" s="427" t="s">
        <v>872</v>
      </c>
      <c r="O5" s="427" t="s">
        <v>856</v>
      </c>
      <c r="P5" s="427" t="s">
        <v>873</v>
      </c>
    </row>
    <row r="6" spans="1:16" ht="27.75" customHeight="1" x14ac:dyDescent="0.2">
      <c r="A6" s="391"/>
      <c r="B6" s="397"/>
      <c r="C6" s="389"/>
      <c r="D6" s="387"/>
      <c r="E6" s="68"/>
      <c r="F6" s="428"/>
      <c r="G6" s="387"/>
      <c r="H6" s="387"/>
      <c r="I6" s="428"/>
      <c r="J6" s="428"/>
      <c r="K6" s="428"/>
      <c r="L6" s="387"/>
      <c r="M6" s="387"/>
      <c r="N6" s="428"/>
      <c r="O6" s="428"/>
      <c r="P6" s="428"/>
    </row>
    <row r="7" spans="1:16" x14ac:dyDescent="0.2">
      <c r="A7" s="398" t="s">
        <v>3</v>
      </c>
      <c r="B7" s="399"/>
      <c r="C7" s="70" t="s">
        <v>4</v>
      </c>
      <c r="D7" s="67" t="s">
        <v>5</v>
      </c>
      <c r="E7" s="67"/>
      <c r="F7" s="163" t="s">
        <v>857</v>
      </c>
      <c r="G7" s="163" t="s">
        <v>858</v>
      </c>
      <c r="H7" s="163" t="s">
        <v>865</v>
      </c>
      <c r="I7" s="163" t="s">
        <v>866</v>
      </c>
      <c r="J7" s="131" t="s">
        <v>858</v>
      </c>
      <c r="K7" s="153" t="s">
        <v>857</v>
      </c>
      <c r="L7" s="167" t="s">
        <v>858</v>
      </c>
      <c r="M7" s="167" t="s">
        <v>865</v>
      </c>
      <c r="N7" s="167" t="s">
        <v>866</v>
      </c>
      <c r="O7" s="167" t="s">
        <v>867</v>
      </c>
      <c r="P7" s="167" t="s">
        <v>868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74"/>
      <c r="G8" s="74"/>
      <c r="H8" s="74"/>
      <c r="I8" s="74"/>
      <c r="J8" s="74"/>
      <c r="K8" s="74"/>
      <c r="L8" s="177"/>
      <c r="M8" s="177"/>
      <c r="N8" s="177"/>
      <c r="O8" s="177"/>
      <c r="P8" s="178"/>
    </row>
    <row r="9" spans="1:16" ht="25.5" x14ac:dyDescent="0.2">
      <c r="A9" s="392" t="s">
        <v>9</v>
      </c>
      <c r="B9" s="393"/>
      <c r="C9" s="3" t="s">
        <v>10</v>
      </c>
      <c r="D9" s="14" t="s">
        <v>11</v>
      </c>
      <c r="E9" s="14"/>
      <c r="F9" s="74"/>
      <c r="G9" s="74"/>
      <c r="H9" s="74"/>
      <c r="I9" s="74"/>
      <c r="J9" s="74"/>
      <c r="K9" s="74"/>
      <c r="L9" s="177"/>
      <c r="M9" s="177"/>
      <c r="N9" s="177"/>
      <c r="O9" s="177"/>
      <c r="P9" s="178"/>
    </row>
    <row r="10" spans="1:16" ht="25.5" x14ac:dyDescent="0.2">
      <c r="A10" s="392" t="s">
        <v>12</v>
      </c>
      <c r="B10" s="393"/>
      <c r="C10" s="3" t="s">
        <v>13</v>
      </c>
      <c r="D10" s="14" t="s">
        <v>14</v>
      </c>
      <c r="E10" s="14"/>
      <c r="F10" s="74"/>
      <c r="G10" s="74"/>
      <c r="H10" s="74"/>
      <c r="I10" s="74"/>
      <c r="J10" s="74"/>
      <c r="K10" s="74"/>
      <c r="L10" s="177"/>
      <c r="M10" s="177"/>
      <c r="N10" s="177"/>
      <c r="O10" s="177"/>
      <c r="P10" s="178"/>
    </row>
    <row r="11" spans="1:16" x14ac:dyDescent="0.2">
      <c r="A11" s="392" t="s">
        <v>15</v>
      </c>
      <c r="B11" s="393"/>
      <c r="C11" s="3" t="s">
        <v>16</v>
      </c>
      <c r="D11" s="14" t="s">
        <v>17</v>
      </c>
      <c r="E11" s="14"/>
      <c r="F11" s="74"/>
      <c r="G11" s="74"/>
      <c r="H11" s="74"/>
      <c r="I11" s="74"/>
      <c r="J11" s="74"/>
      <c r="K11" s="74"/>
      <c r="L11" s="177"/>
      <c r="M11" s="177"/>
      <c r="N11" s="177"/>
      <c r="O11" s="177"/>
      <c r="P11" s="178"/>
    </row>
    <row r="12" spans="1:16" x14ac:dyDescent="0.2">
      <c r="A12" s="392" t="s">
        <v>18</v>
      </c>
      <c r="B12" s="393"/>
      <c r="C12" s="3" t="s">
        <v>19</v>
      </c>
      <c r="D12" s="14" t="s">
        <v>20</v>
      </c>
      <c r="E12" s="14"/>
      <c r="F12" s="74"/>
      <c r="G12" s="74"/>
      <c r="H12" s="74"/>
      <c r="I12" s="74"/>
      <c r="J12" s="74"/>
      <c r="K12" s="74"/>
      <c r="L12" s="177"/>
      <c r="M12" s="177"/>
      <c r="N12" s="177"/>
      <c r="O12" s="177"/>
      <c r="P12" s="178"/>
    </row>
    <row r="13" spans="1:16" x14ac:dyDescent="0.2">
      <c r="A13" s="392" t="s">
        <v>21</v>
      </c>
      <c r="B13" s="393"/>
      <c r="C13" s="3" t="s">
        <v>22</v>
      </c>
      <c r="D13" s="14" t="s">
        <v>23</v>
      </c>
      <c r="E13" s="14"/>
      <c r="F13" s="74"/>
      <c r="G13" s="74"/>
      <c r="H13" s="74"/>
      <c r="I13" s="74"/>
      <c r="J13" s="74"/>
      <c r="K13" s="74"/>
      <c r="L13" s="177"/>
      <c r="M13" s="177"/>
      <c r="N13" s="177"/>
      <c r="O13" s="177"/>
      <c r="P13" s="178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74"/>
      <c r="G14" s="74"/>
      <c r="H14" s="74"/>
      <c r="I14" s="74"/>
      <c r="J14" s="74"/>
      <c r="K14" s="74"/>
      <c r="L14" s="177"/>
      <c r="M14" s="177"/>
      <c r="N14" s="177"/>
      <c r="O14" s="177"/>
      <c r="P14" s="178"/>
    </row>
    <row r="15" spans="1:16" x14ac:dyDescent="0.2">
      <c r="A15" s="392" t="s">
        <v>27</v>
      </c>
      <c r="B15" s="393"/>
      <c r="C15" s="3" t="s">
        <v>28</v>
      </c>
      <c r="D15" s="14" t="s">
        <v>29</v>
      </c>
      <c r="E15" s="14"/>
      <c r="F15" s="74"/>
      <c r="G15" s="74"/>
      <c r="H15" s="74"/>
      <c r="I15" s="74"/>
      <c r="J15" s="74"/>
      <c r="K15" s="74"/>
      <c r="L15" s="177"/>
      <c r="M15" s="177"/>
      <c r="N15" s="177"/>
      <c r="O15" s="177"/>
      <c r="P15" s="178"/>
    </row>
    <row r="16" spans="1:16" ht="25.5" x14ac:dyDescent="0.2">
      <c r="A16" s="392" t="s">
        <v>30</v>
      </c>
      <c r="B16" s="393"/>
      <c r="C16" s="3" t="s">
        <v>31</v>
      </c>
      <c r="D16" s="14" t="s">
        <v>32</v>
      </c>
      <c r="E16" s="14"/>
      <c r="F16" s="74"/>
      <c r="G16" s="74"/>
      <c r="H16" s="74"/>
      <c r="I16" s="74"/>
      <c r="J16" s="74"/>
      <c r="K16" s="74"/>
      <c r="L16" s="177"/>
      <c r="M16" s="177"/>
      <c r="N16" s="177"/>
      <c r="O16" s="177"/>
      <c r="P16" s="178"/>
    </row>
    <row r="17" spans="1:16" ht="25.5" x14ac:dyDescent="0.2">
      <c r="A17" s="392" t="s">
        <v>33</v>
      </c>
      <c r="B17" s="393"/>
      <c r="C17" s="3" t="s">
        <v>34</v>
      </c>
      <c r="D17" s="14" t="s">
        <v>35</v>
      </c>
      <c r="E17" s="14"/>
      <c r="F17" s="74"/>
      <c r="G17" s="74"/>
      <c r="H17" s="74"/>
      <c r="I17" s="74"/>
      <c r="J17" s="74"/>
      <c r="K17" s="74"/>
      <c r="L17" s="177"/>
      <c r="M17" s="177"/>
      <c r="N17" s="177"/>
      <c r="O17" s="177"/>
      <c r="P17" s="178"/>
    </row>
    <row r="18" spans="1:16" x14ac:dyDescent="0.2">
      <c r="A18" s="392" t="s">
        <v>36</v>
      </c>
      <c r="B18" s="393"/>
      <c r="C18" s="5" t="s">
        <v>37</v>
      </c>
      <c r="D18" s="14" t="s">
        <v>35</v>
      </c>
      <c r="E18" s="14"/>
      <c r="F18" s="74"/>
      <c r="G18" s="74"/>
      <c r="H18" s="74"/>
      <c r="I18" s="74"/>
      <c r="J18" s="74"/>
      <c r="K18" s="74"/>
      <c r="L18" s="177"/>
      <c r="M18" s="177"/>
      <c r="N18" s="177"/>
      <c r="O18" s="177"/>
      <c r="P18" s="178"/>
    </row>
    <row r="19" spans="1:16" x14ac:dyDescent="0.2">
      <c r="A19" s="392" t="s">
        <v>38</v>
      </c>
      <c r="B19" s="393"/>
      <c r="C19" s="5" t="s">
        <v>39</v>
      </c>
      <c r="D19" s="14" t="s">
        <v>35</v>
      </c>
      <c r="E19" s="14"/>
      <c r="F19" s="74"/>
      <c r="G19" s="74"/>
      <c r="H19" s="74"/>
      <c r="I19" s="74"/>
      <c r="J19" s="74"/>
      <c r="K19" s="74"/>
      <c r="L19" s="177"/>
      <c r="M19" s="177"/>
      <c r="N19" s="177"/>
      <c r="O19" s="177"/>
      <c r="P19" s="178"/>
    </row>
    <row r="20" spans="1:16" ht="25.5" x14ac:dyDescent="0.2">
      <c r="A20" s="392" t="s">
        <v>40</v>
      </c>
      <c r="B20" s="393"/>
      <c r="C20" s="5" t="s">
        <v>41</v>
      </c>
      <c r="D20" s="14" t="s">
        <v>35</v>
      </c>
      <c r="E20" s="14"/>
      <c r="F20" s="74"/>
      <c r="G20" s="74"/>
      <c r="H20" s="74"/>
      <c r="I20" s="74"/>
      <c r="J20" s="74"/>
      <c r="K20" s="74"/>
      <c r="L20" s="177"/>
      <c r="M20" s="177"/>
      <c r="N20" s="177"/>
      <c r="O20" s="177"/>
      <c r="P20" s="178"/>
    </row>
    <row r="21" spans="1:16" x14ac:dyDescent="0.2">
      <c r="A21" s="392" t="s">
        <v>42</v>
      </c>
      <c r="B21" s="393"/>
      <c r="C21" s="5" t="s">
        <v>43</v>
      </c>
      <c r="D21" s="14" t="s">
        <v>35</v>
      </c>
      <c r="E21" s="14"/>
      <c r="F21" s="74"/>
      <c r="G21" s="74"/>
      <c r="H21" s="74"/>
      <c r="I21" s="74"/>
      <c r="J21" s="74"/>
      <c r="K21" s="74"/>
      <c r="L21" s="177"/>
      <c r="M21" s="177"/>
      <c r="N21" s="177"/>
      <c r="O21" s="177"/>
      <c r="P21" s="178"/>
    </row>
    <row r="22" spans="1:16" x14ac:dyDescent="0.2">
      <c r="A22" s="392" t="s">
        <v>44</v>
      </c>
      <c r="B22" s="393"/>
      <c r="C22" s="5" t="s">
        <v>45</v>
      </c>
      <c r="D22" s="14" t="s">
        <v>35</v>
      </c>
      <c r="E22" s="14"/>
      <c r="F22" s="74"/>
      <c r="G22" s="74"/>
      <c r="H22" s="74"/>
      <c r="I22" s="74"/>
      <c r="J22" s="74"/>
      <c r="K22" s="74"/>
      <c r="L22" s="177"/>
      <c r="M22" s="177"/>
      <c r="N22" s="177"/>
      <c r="O22" s="177"/>
      <c r="P22" s="178"/>
    </row>
    <row r="23" spans="1:16" x14ac:dyDescent="0.2">
      <c r="A23" s="392" t="s">
        <v>46</v>
      </c>
      <c r="B23" s="393"/>
      <c r="C23" s="5" t="s">
        <v>47</v>
      </c>
      <c r="D23" s="14" t="s">
        <v>35</v>
      </c>
      <c r="E23" s="14"/>
      <c r="F23" s="74"/>
      <c r="G23" s="74"/>
      <c r="H23" s="74"/>
      <c r="I23" s="74"/>
      <c r="J23" s="74"/>
      <c r="K23" s="74"/>
      <c r="L23" s="177"/>
      <c r="M23" s="177"/>
      <c r="N23" s="177"/>
      <c r="O23" s="177"/>
      <c r="P23" s="178"/>
    </row>
    <row r="24" spans="1:16" x14ac:dyDescent="0.2">
      <c r="A24" s="392" t="s">
        <v>48</v>
      </c>
      <c r="B24" s="393"/>
      <c r="C24" s="5" t="s">
        <v>49</v>
      </c>
      <c r="D24" s="14" t="s">
        <v>35</v>
      </c>
      <c r="E24" s="14"/>
      <c r="F24" s="74"/>
      <c r="G24" s="74"/>
      <c r="H24" s="74"/>
      <c r="I24" s="74"/>
      <c r="J24" s="74"/>
      <c r="K24" s="74"/>
      <c r="L24" s="177"/>
      <c r="M24" s="177"/>
      <c r="N24" s="177"/>
      <c r="O24" s="177"/>
      <c r="P24" s="178"/>
    </row>
    <row r="25" spans="1:16" x14ac:dyDescent="0.2">
      <c r="A25" s="392" t="s">
        <v>50</v>
      </c>
      <c r="B25" s="393"/>
      <c r="C25" s="5" t="s">
        <v>51</v>
      </c>
      <c r="D25" s="14" t="s">
        <v>35</v>
      </c>
      <c r="E25" s="14"/>
      <c r="F25" s="74"/>
      <c r="G25" s="74"/>
      <c r="H25" s="74"/>
      <c r="I25" s="74"/>
      <c r="J25" s="74"/>
      <c r="K25" s="74"/>
      <c r="L25" s="177"/>
      <c r="M25" s="177"/>
      <c r="N25" s="177"/>
      <c r="O25" s="177"/>
      <c r="P25" s="178"/>
    </row>
    <row r="26" spans="1:16" x14ac:dyDescent="0.2">
      <c r="A26" s="392" t="s">
        <v>52</v>
      </c>
      <c r="B26" s="393"/>
      <c r="C26" s="5" t="s">
        <v>53</v>
      </c>
      <c r="D26" s="14" t="s">
        <v>35</v>
      </c>
      <c r="E26" s="14"/>
      <c r="F26" s="74"/>
      <c r="G26" s="74"/>
      <c r="H26" s="74"/>
      <c r="I26" s="74"/>
      <c r="J26" s="74"/>
      <c r="K26" s="74"/>
      <c r="L26" s="177"/>
      <c r="M26" s="177"/>
      <c r="N26" s="177"/>
      <c r="O26" s="177"/>
      <c r="P26" s="178"/>
    </row>
    <row r="27" spans="1:16" x14ac:dyDescent="0.2">
      <c r="A27" s="392" t="s">
        <v>54</v>
      </c>
      <c r="B27" s="393"/>
      <c r="C27" s="5" t="s">
        <v>55</v>
      </c>
      <c r="D27" s="14" t="s">
        <v>35</v>
      </c>
      <c r="E27" s="14"/>
      <c r="F27" s="74"/>
      <c r="G27" s="74"/>
      <c r="H27" s="74"/>
      <c r="I27" s="74"/>
      <c r="J27" s="74"/>
      <c r="K27" s="74"/>
      <c r="L27" s="177"/>
      <c r="M27" s="177"/>
      <c r="N27" s="177"/>
      <c r="O27" s="177"/>
      <c r="P27" s="178"/>
    </row>
    <row r="28" spans="1:16" ht="25.5" x14ac:dyDescent="0.2">
      <c r="A28" s="392" t="s">
        <v>56</v>
      </c>
      <c r="B28" s="393"/>
      <c r="C28" s="3" t="s">
        <v>57</v>
      </c>
      <c r="D28" s="14" t="s">
        <v>58</v>
      </c>
      <c r="E28" s="14"/>
      <c r="F28" s="74"/>
      <c r="G28" s="74"/>
      <c r="H28" s="74"/>
      <c r="I28" s="74"/>
      <c r="J28" s="74"/>
      <c r="K28" s="74"/>
      <c r="L28" s="177"/>
      <c r="M28" s="177"/>
      <c r="N28" s="177"/>
      <c r="O28" s="177"/>
      <c r="P28" s="178"/>
    </row>
    <row r="29" spans="1:16" x14ac:dyDescent="0.2">
      <c r="A29" s="392" t="s">
        <v>59</v>
      </c>
      <c r="B29" s="393"/>
      <c r="C29" s="5" t="s">
        <v>37</v>
      </c>
      <c r="D29" s="14" t="s">
        <v>58</v>
      </c>
      <c r="E29" s="14"/>
      <c r="F29" s="74"/>
      <c r="G29" s="74"/>
      <c r="H29" s="74"/>
      <c r="I29" s="74"/>
      <c r="J29" s="74"/>
      <c r="K29" s="74"/>
      <c r="L29" s="177"/>
      <c r="M29" s="177"/>
      <c r="N29" s="177"/>
      <c r="O29" s="177"/>
      <c r="P29" s="178"/>
    </row>
    <row r="30" spans="1:16" x14ac:dyDescent="0.2">
      <c r="A30" s="392" t="s">
        <v>60</v>
      </c>
      <c r="B30" s="393"/>
      <c r="C30" s="5" t="s">
        <v>39</v>
      </c>
      <c r="D30" s="14" t="s">
        <v>58</v>
      </c>
      <c r="E30" s="14"/>
      <c r="F30" s="74"/>
      <c r="G30" s="74"/>
      <c r="H30" s="74"/>
      <c r="I30" s="74"/>
      <c r="J30" s="74"/>
      <c r="K30" s="74"/>
      <c r="L30" s="177"/>
      <c r="M30" s="177"/>
      <c r="N30" s="177"/>
      <c r="O30" s="177"/>
      <c r="P30" s="178"/>
    </row>
    <row r="31" spans="1:16" ht="25.5" x14ac:dyDescent="0.2">
      <c r="A31" s="392" t="s">
        <v>61</v>
      </c>
      <c r="B31" s="393"/>
      <c r="C31" s="5" t="s">
        <v>41</v>
      </c>
      <c r="D31" s="14" t="s">
        <v>58</v>
      </c>
      <c r="E31" s="14"/>
      <c r="F31" s="74"/>
      <c r="G31" s="74"/>
      <c r="H31" s="74"/>
      <c r="I31" s="74"/>
      <c r="J31" s="74"/>
      <c r="K31" s="74"/>
      <c r="L31" s="177"/>
      <c r="M31" s="177"/>
      <c r="N31" s="177"/>
      <c r="O31" s="177"/>
      <c r="P31" s="178"/>
    </row>
    <row r="32" spans="1:16" x14ac:dyDescent="0.2">
      <c r="A32" s="392" t="s">
        <v>62</v>
      </c>
      <c r="B32" s="393"/>
      <c r="C32" s="5" t="s">
        <v>43</v>
      </c>
      <c r="D32" s="14" t="s">
        <v>58</v>
      </c>
      <c r="E32" s="14"/>
      <c r="F32" s="74"/>
      <c r="G32" s="74"/>
      <c r="H32" s="74"/>
      <c r="I32" s="74"/>
      <c r="J32" s="74"/>
      <c r="K32" s="74"/>
      <c r="L32" s="177"/>
      <c r="M32" s="177"/>
      <c r="N32" s="177"/>
      <c r="O32" s="177"/>
      <c r="P32" s="178"/>
    </row>
    <row r="33" spans="1:16" x14ac:dyDescent="0.2">
      <c r="A33" s="392" t="s">
        <v>63</v>
      </c>
      <c r="B33" s="393"/>
      <c r="C33" s="5" t="s">
        <v>45</v>
      </c>
      <c r="D33" s="14" t="s">
        <v>58</v>
      </c>
      <c r="E33" s="14"/>
      <c r="F33" s="74"/>
      <c r="G33" s="74"/>
      <c r="H33" s="74"/>
      <c r="I33" s="74"/>
      <c r="J33" s="74"/>
      <c r="K33" s="74"/>
      <c r="L33" s="177"/>
      <c r="M33" s="177"/>
      <c r="N33" s="177"/>
      <c r="O33" s="177"/>
      <c r="P33" s="178"/>
    </row>
    <row r="34" spans="1:16" x14ac:dyDescent="0.2">
      <c r="A34" s="392" t="s">
        <v>64</v>
      </c>
      <c r="B34" s="393"/>
      <c r="C34" s="5" t="s">
        <v>47</v>
      </c>
      <c r="D34" s="14" t="s">
        <v>58</v>
      </c>
      <c r="E34" s="14"/>
      <c r="F34" s="74"/>
      <c r="G34" s="74"/>
      <c r="H34" s="74"/>
      <c r="I34" s="74"/>
      <c r="J34" s="74"/>
      <c r="K34" s="74"/>
      <c r="L34" s="177"/>
      <c r="M34" s="177"/>
      <c r="N34" s="177"/>
      <c r="O34" s="177"/>
      <c r="P34" s="178"/>
    </row>
    <row r="35" spans="1:16" x14ac:dyDescent="0.2">
      <c r="A35" s="392" t="s">
        <v>65</v>
      </c>
      <c r="B35" s="393"/>
      <c r="C35" s="5" t="s">
        <v>49</v>
      </c>
      <c r="D35" s="14" t="s">
        <v>58</v>
      </c>
      <c r="E35" s="14"/>
      <c r="F35" s="74"/>
      <c r="G35" s="74"/>
      <c r="H35" s="74"/>
      <c r="I35" s="74"/>
      <c r="J35" s="74"/>
      <c r="K35" s="74"/>
      <c r="L35" s="177"/>
      <c r="M35" s="177"/>
      <c r="N35" s="177"/>
      <c r="O35" s="177"/>
      <c r="P35" s="178"/>
    </row>
    <row r="36" spans="1:16" x14ac:dyDescent="0.2">
      <c r="A36" s="392" t="s">
        <v>66</v>
      </c>
      <c r="B36" s="393"/>
      <c r="C36" s="5" t="s">
        <v>51</v>
      </c>
      <c r="D36" s="14" t="s">
        <v>58</v>
      </c>
      <c r="E36" s="14"/>
      <c r="F36" s="74"/>
      <c r="G36" s="74"/>
      <c r="H36" s="74"/>
      <c r="I36" s="74"/>
      <c r="J36" s="74"/>
      <c r="K36" s="74"/>
      <c r="L36" s="177"/>
      <c r="M36" s="177"/>
      <c r="N36" s="177"/>
      <c r="O36" s="177"/>
      <c r="P36" s="178"/>
    </row>
    <row r="37" spans="1:16" x14ac:dyDescent="0.2">
      <c r="A37" s="392" t="s">
        <v>67</v>
      </c>
      <c r="B37" s="393"/>
      <c r="C37" s="5" t="s">
        <v>53</v>
      </c>
      <c r="D37" s="14" t="s">
        <v>58</v>
      </c>
      <c r="E37" s="14"/>
      <c r="F37" s="74"/>
      <c r="G37" s="74"/>
      <c r="H37" s="74"/>
      <c r="I37" s="74"/>
      <c r="J37" s="74"/>
      <c r="K37" s="74"/>
      <c r="L37" s="177"/>
      <c r="M37" s="177"/>
      <c r="N37" s="177"/>
      <c r="O37" s="177"/>
      <c r="P37" s="178"/>
    </row>
    <row r="38" spans="1:16" x14ac:dyDescent="0.2">
      <c r="A38" s="392" t="s">
        <v>68</v>
      </c>
      <c r="B38" s="393"/>
      <c r="C38" s="5" t="s">
        <v>55</v>
      </c>
      <c r="D38" s="14" t="s">
        <v>58</v>
      </c>
      <c r="E38" s="14"/>
      <c r="F38" s="74"/>
      <c r="G38" s="74"/>
      <c r="H38" s="74"/>
      <c r="I38" s="74"/>
      <c r="J38" s="74"/>
      <c r="K38" s="74"/>
      <c r="L38" s="177"/>
      <c r="M38" s="177"/>
      <c r="N38" s="177"/>
      <c r="O38" s="177"/>
      <c r="P38" s="178"/>
    </row>
    <row r="39" spans="1:16" ht="25.5" x14ac:dyDescent="0.2">
      <c r="A39" s="392" t="s">
        <v>69</v>
      </c>
      <c r="B39" s="393"/>
      <c r="C39" s="3" t="s">
        <v>70</v>
      </c>
      <c r="D39" s="14" t="s">
        <v>71</v>
      </c>
      <c r="E39" s="14"/>
      <c r="F39" s="135">
        <v>0</v>
      </c>
      <c r="G39" s="135"/>
      <c r="H39" s="56">
        <f>SUM(F39:G39)</f>
        <v>0</v>
      </c>
      <c r="I39" s="135"/>
      <c r="J39" s="133" t="str">
        <f t="shared" ref="J39:J102" si="0">IF(H39=0," ",I39/H39)</f>
        <v xml:space="preserve"> </v>
      </c>
      <c r="K39" s="135">
        <v>0</v>
      </c>
      <c r="L39" s="178"/>
      <c r="M39" s="56">
        <f>SUM(K39:L39)</f>
        <v>0</v>
      </c>
      <c r="N39" s="178"/>
      <c r="O39" s="133" t="str">
        <f t="shared" ref="O39:O102" si="1">IF(M39=0," ",N39/M39)</f>
        <v xml:space="preserve"> </v>
      </c>
      <c r="P39" s="178">
        <v>0</v>
      </c>
    </row>
    <row r="40" spans="1:16" x14ac:dyDescent="0.2">
      <c r="A40" s="392" t="s">
        <v>72</v>
      </c>
      <c r="B40" s="393"/>
      <c r="C40" s="5" t="s">
        <v>37</v>
      </c>
      <c r="D40" s="14" t="s">
        <v>71</v>
      </c>
      <c r="E40" s="14"/>
      <c r="F40" s="135">
        <v>0</v>
      </c>
      <c r="G40" s="135"/>
      <c r="H40" s="56">
        <f t="shared" ref="H40:H49" si="2">SUM(F40:G40)</f>
        <v>0</v>
      </c>
      <c r="I40" s="135"/>
      <c r="J40" s="133" t="str">
        <f t="shared" si="0"/>
        <v xml:space="preserve"> </v>
      </c>
      <c r="K40" s="135">
        <v>0</v>
      </c>
      <c r="L40" s="178"/>
      <c r="M40" s="56">
        <f t="shared" ref="M40:M103" si="3">SUM(K40:L40)</f>
        <v>0</v>
      </c>
      <c r="N40" s="178"/>
      <c r="O40" s="133" t="str">
        <f t="shared" si="1"/>
        <v xml:space="preserve"> </v>
      </c>
      <c r="P40" s="178"/>
    </row>
    <row r="41" spans="1:16" x14ac:dyDescent="0.2">
      <c r="A41" s="392" t="s">
        <v>73</v>
      </c>
      <c r="B41" s="393"/>
      <c r="C41" s="5" t="s">
        <v>39</v>
      </c>
      <c r="D41" s="14" t="s">
        <v>71</v>
      </c>
      <c r="E41" s="14"/>
      <c r="F41" s="135">
        <v>0</v>
      </c>
      <c r="G41" s="135"/>
      <c r="H41" s="56">
        <f t="shared" si="2"/>
        <v>0</v>
      </c>
      <c r="I41" s="135"/>
      <c r="J41" s="133" t="str">
        <f t="shared" si="0"/>
        <v xml:space="preserve"> </v>
      </c>
      <c r="K41" s="135">
        <v>0</v>
      </c>
      <c r="L41" s="178"/>
      <c r="M41" s="56">
        <f t="shared" si="3"/>
        <v>0</v>
      </c>
      <c r="N41" s="178"/>
      <c r="O41" s="133" t="str">
        <f t="shared" si="1"/>
        <v xml:space="preserve"> </v>
      </c>
      <c r="P41" s="178"/>
    </row>
    <row r="42" spans="1:16" ht="25.5" x14ac:dyDescent="0.2">
      <c r="A42" s="392" t="s">
        <v>74</v>
      </c>
      <c r="B42" s="393"/>
      <c r="C42" s="5" t="s">
        <v>41</v>
      </c>
      <c r="D42" s="14" t="s">
        <v>71</v>
      </c>
      <c r="E42" s="14"/>
      <c r="F42" s="135">
        <v>0</v>
      </c>
      <c r="G42" s="135"/>
      <c r="H42" s="56">
        <f t="shared" si="2"/>
        <v>0</v>
      </c>
      <c r="I42" s="135"/>
      <c r="J42" s="133" t="str">
        <f t="shared" si="0"/>
        <v xml:space="preserve"> </v>
      </c>
      <c r="K42" s="135">
        <v>0</v>
      </c>
      <c r="L42" s="178"/>
      <c r="M42" s="56">
        <f t="shared" si="3"/>
        <v>0</v>
      </c>
      <c r="N42" s="178"/>
      <c r="O42" s="133" t="str">
        <f t="shared" si="1"/>
        <v xml:space="preserve"> </v>
      </c>
      <c r="P42" s="178"/>
    </row>
    <row r="43" spans="1:16" x14ac:dyDescent="0.2">
      <c r="A43" s="392" t="s">
        <v>75</v>
      </c>
      <c r="B43" s="393"/>
      <c r="C43" s="5" t="s">
        <v>43</v>
      </c>
      <c r="D43" s="14" t="s">
        <v>71</v>
      </c>
      <c r="E43" s="14"/>
      <c r="F43" s="135">
        <v>0</v>
      </c>
      <c r="G43" s="135"/>
      <c r="H43" s="56">
        <f t="shared" si="2"/>
        <v>0</v>
      </c>
      <c r="I43" s="135"/>
      <c r="J43" s="133" t="str">
        <f t="shared" si="0"/>
        <v xml:space="preserve"> </v>
      </c>
      <c r="K43" s="135">
        <v>0</v>
      </c>
      <c r="L43" s="178"/>
      <c r="M43" s="56">
        <f t="shared" si="3"/>
        <v>0</v>
      </c>
      <c r="N43" s="178"/>
      <c r="O43" s="133" t="str">
        <f t="shared" si="1"/>
        <v xml:space="preserve"> </v>
      </c>
      <c r="P43" s="178"/>
    </row>
    <row r="44" spans="1:16" x14ac:dyDescent="0.2">
      <c r="A44" s="392" t="s">
        <v>76</v>
      </c>
      <c r="B44" s="393"/>
      <c r="C44" s="5" t="s">
        <v>45</v>
      </c>
      <c r="D44" s="14" t="s">
        <v>71</v>
      </c>
      <c r="E44" s="14"/>
      <c r="F44" s="135">
        <v>0</v>
      </c>
      <c r="G44" s="135"/>
      <c r="H44" s="56">
        <f t="shared" si="2"/>
        <v>0</v>
      </c>
      <c r="I44" s="135"/>
      <c r="J44" s="133" t="str">
        <f t="shared" si="0"/>
        <v xml:space="preserve"> </v>
      </c>
      <c r="K44" s="135">
        <v>0</v>
      </c>
      <c r="L44" s="178"/>
      <c r="M44" s="56">
        <f t="shared" si="3"/>
        <v>0</v>
      </c>
      <c r="N44" s="178"/>
      <c r="O44" s="133" t="str">
        <f t="shared" si="1"/>
        <v xml:space="preserve"> </v>
      </c>
      <c r="P44" s="178"/>
    </row>
    <row r="45" spans="1:16" x14ac:dyDescent="0.2">
      <c r="A45" s="392" t="s">
        <v>77</v>
      </c>
      <c r="B45" s="393"/>
      <c r="C45" s="5" t="s">
        <v>47</v>
      </c>
      <c r="D45" s="14" t="s">
        <v>71</v>
      </c>
      <c r="E45" s="14"/>
      <c r="F45" s="135">
        <v>0</v>
      </c>
      <c r="G45" s="135"/>
      <c r="H45" s="56">
        <f t="shared" si="2"/>
        <v>0</v>
      </c>
      <c r="I45" s="135"/>
      <c r="J45" s="133" t="str">
        <f t="shared" si="0"/>
        <v xml:space="preserve"> </v>
      </c>
      <c r="K45" s="135">
        <v>0</v>
      </c>
      <c r="L45" s="178"/>
      <c r="M45" s="56">
        <f t="shared" si="3"/>
        <v>0</v>
      </c>
      <c r="N45" s="178"/>
      <c r="O45" s="133" t="str">
        <f t="shared" si="1"/>
        <v xml:space="preserve"> </v>
      </c>
      <c r="P45" s="178"/>
    </row>
    <row r="46" spans="1:16" x14ac:dyDescent="0.2">
      <c r="A46" s="392" t="s">
        <v>78</v>
      </c>
      <c r="B46" s="393"/>
      <c r="C46" s="5" t="s">
        <v>49</v>
      </c>
      <c r="D46" s="14" t="s">
        <v>71</v>
      </c>
      <c r="E46" s="14"/>
      <c r="F46" s="135">
        <v>0</v>
      </c>
      <c r="G46" s="135"/>
      <c r="H46" s="56">
        <f t="shared" si="2"/>
        <v>0</v>
      </c>
      <c r="I46" s="158"/>
      <c r="J46" s="133" t="str">
        <f t="shared" si="0"/>
        <v xml:space="preserve"> </v>
      </c>
      <c r="K46" s="135">
        <v>0</v>
      </c>
      <c r="L46" s="178"/>
      <c r="M46" s="56">
        <f t="shared" si="3"/>
        <v>0</v>
      </c>
      <c r="N46" s="178"/>
      <c r="O46" s="133" t="str">
        <f t="shared" si="1"/>
        <v xml:space="preserve"> </v>
      </c>
      <c r="P46" s="178"/>
    </row>
    <row r="47" spans="1:16" x14ac:dyDescent="0.2">
      <c r="A47" s="392" t="s">
        <v>79</v>
      </c>
      <c r="B47" s="393"/>
      <c r="C47" s="5" t="s">
        <v>51</v>
      </c>
      <c r="D47" s="14" t="s">
        <v>71</v>
      </c>
      <c r="E47" s="14"/>
      <c r="F47" s="135">
        <v>0</v>
      </c>
      <c r="G47" s="135"/>
      <c r="H47" s="56">
        <f t="shared" si="2"/>
        <v>0</v>
      </c>
      <c r="I47" s="135"/>
      <c r="J47" s="133" t="str">
        <f t="shared" si="0"/>
        <v xml:space="preserve"> </v>
      </c>
      <c r="K47" s="135">
        <v>0</v>
      </c>
      <c r="L47" s="178"/>
      <c r="M47" s="56">
        <f t="shared" si="3"/>
        <v>0</v>
      </c>
      <c r="N47" s="178"/>
      <c r="O47" s="133" t="str">
        <f t="shared" si="1"/>
        <v xml:space="preserve"> </v>
      </c>
      <c r="P47" s="178"/>
    </row>
    <row r="48" spans="1:16" x14ac:dyDescent="0.2">
      <c r="A48" s="392" t="s">
        <v>80</v>
      </c>
      <c r="B48" s="393"/>
      <c r="C48" s="5" t="s">
        <v>53</v>
      </c>
      <c r="D48" s="14" t="s">
        <v>71</v>
      </c>
      <c r="E48" s="14"/>
      <c r="F48" s="135">
        <v>0</v>
      </c>
      <c r="G48" s="135"/>
      <c r="H48" s="56">
        <f t="shared" si="2"/>
        <v>0</v>
      </c>
      <c r="I48" s="135"/>
      <c r="J48" s="133" t="str">
        <f t="shared" si="0"/>
        <v xml:space="preserve"> </v>
      </c>
      <c r="K48" s="135">
        <v>0</v>
      </c>
      <c r="L48" s="178"/>
      <c r="M48" s="56">
        <f t="shared" si="3"/>
        <v>0</v>
      </c>
      <c r="N48" s="178"/>
      <c r="O48" s="133" t="str">
        <f t="shared" si="1"/>
        <v xml:space="preserve"> </v>
      </c>
      <c r="P48" s="178"/>
    </row>
    <row r="49" spans="1:16" x14ac:dyDescent="0.2">
      <c r="A49" s="392" t="s">
        <v>81</v>
      </c>
      <c r="B49" s="393"/>
      <c r="C49" s="5" t="s">
        <v>55</v>
      </c>
      <c r="D49" s="14" t="s">
        <v>71</v>
      </c>
      <c r="E49" s="14"/>
      <c r="F49" s="135">
        <v>0</v>
      </c>
      <c r="G49" s="135"/>
      <c r="H49" s="56">
        <f t="shared" si="2"/>
        <v>0</v>
      </c>
      <c r="I49" s="135"/>
      <c r="J49" s="133" t="str">
        <f t="shared" si="0"/>
        <v xml:space="preserve"> </v>
      </c>
      <c r="K49" s="135">
        <v>0</v>
      </c>
      <c r="L49" s="178"/>
      <c r="M49" s="56">
        <f t="shared" si="3"/>
        <v>0</v>
      </c>
      <c r="N49" s="178"/>
      <c r="O49" s="133" t="str">
        <f t="shared" si="1"/>
        <v xml:space="preserve"> </v>
      </c>
      <c r="P49" s="178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72">
        <f t="shared" ref="F50:I50" si="4">F14+F15+F16+F17+F28+F39</f>
        <v>0</v>
      </c>
      <c r="G50" s="72">
        <f t="shared" si="4"/>
        <v>0</v>
      </c>
      <c r="H50" s="72">
        <f t="shared" si="4"/>
        <v>0</v>
      </c>
      <c r="I50" s="72">
        <f t="shared" si="4"/>
        <v>0</v>
      </c>
      <c r="J50" s="72" t="e">
        <f t="shared" ref="J50:P50" si="5">J14+J15+J16+J17+J28+J39</f>
        <v>#VALUE!</v>
      </c>
      <c r="K50" s="72">
        <f t="shared" si="5"/>
        <v>0</v>
      </c>
      <c r="L50" s="72">
        <f t="shared" si="5"/>
        <v>0</v>
      </c>
      <c r="M50" s="72">
        <f t="shared" si="5"/>
        <v>0</v>
      </c>
      <c r="N50" s="72">
        <f t="shared" si="5"/>
        <v>0</v>
      </c>
      <c r="O50" s="133" t="str">
        <f t="shared" si="1"/>
        <v xml:space="preserve"> </v>
      </c>
      <c r="P50" s="72">
        <f t="shared" si="5"/>
        <v>0</v>
      </c>
    </row>
    <row r="51" spans="1:16" x14ac:dyDescent="0.2">
      <c r="A51" s="392" t="s">
        <v>85</v>
      </c>
      <c r="B51" s="393"/>
      <c r="C51" s="3" t="s">
        <v>86</v>
      </c>
      <c r="D51" s="14" t="s">
        <v>87</v>
      </c>
      <c r="E51" s="14"/>
      <c r="F51" s="135">
        <v>0</v>
      </c>
      <c r="G51" s="135"/>
      <c r="H51" s="56">
        <f t="shared" ref="H51:H103" si="6">SUM(F51:G51)</f>
        <v>0</v>
      </c>
      <c r="I51" s="135"/>
      <c r="J51" s="133" t="str">
        <f t="shared" si="0"/>
        <v xml:space="preserve"> </v>
      </c>
      <c r="K51" s="135">
        <v>0</v>
      </c>
      <c r="L51" s="178"/>
      <c r="M51" s="56">
        <f t="shared" si="3"/>
        <v>0</v>
      </c>
      <c r="N51" s="178"/>
      <c r="O51" s="133" t="str">
        <f t="shared" si="1"/>
        <v xml:space="preserve"> </v>
      </c>
      <c r="P51" s="178"/>
    </row>
    <row r="52" spans="1:16" ht="25.5" x14ac:dyDescent="0.2">
      <c r="A52" s="392" t="s">
        <v>88</v>
      </c>
      <c r="B52" s="393"/>
      <c r="C52" s="3" t="s">
        <v>89</v>
      </c>
      <c r="D52" s="14" t="s">
        <v>90</v>
      </c>
      <c r="E52" s="14"/>
      <c r="F52" s="135">
        <v>0</v>
      </c>
      <c r="G52" s="135"/>
      <c r="H52" s="56">
        <f t="shared" si="6"/>
        <v>0</v>
      </c>
      <c r="I52" s="135"/>
      <c r="J52" s="133" t="str">
        <f t="shared" si="0"/>
        <v xml:space="preserve"> </v>
      </c>
      <c r="K52" s="135">
        <v>0</v>
      </c>
      <c r="L52" s="178"/>
      <c r="M52" s="56">
        <f t="shared" si="3"/>
        <v>0</v>
      </c>
      <c r="N52" s="178"/>
      <c r="O52" s="133" t="str">
        <f t="shared" si="1"/>
        <v xml:space="preserve"> </v>
      </c>
      <c r="P52" s="178"/>
    </row>
    <row r="53" spans="1:16" ht="25.5" x14ac:dyDescent="0.2">
      <c r="A53" s="392" t="s">
        <v>91</v>
      </c>
      <c r="B53" s="393"/>
      <c r="C53" s="3" t="s">
        <v>92</v>
      </c>
      <c r="D53" s="14" t="s">
        <v>93</v>
      </c>
      <c r="E53" s="14"/>
      <c r="F53" s="135">
        <v>0</v>
      </c>
      <c r="G53" s="135"/>
      <c r="H53" s="56">
        <f t="shared" si="6"/>
        <v>0</v>
      </c>
      <c r="I53" s="135"/>
      <c r="J53" s="133" t="str">
        <f t="shared" si="0"/>
        <v xml:space="preserve"> </v>
      </c>
      <c r="K53" s="135">
        <v>0</v>
      </c>
      <c r="L53" s="178"/>
      <c r="M53" s="56">
        <f t="shared" si="3"/>
        <v>0</v>
      </c>
      <c r="N53" s="178"/>
      <c r="O53" s="133" t="str">
        <f t="shared" si="1"/>
        <v xml:space="preserve"> </v>
      </c>
      <c r="P53" s="178"/>
    </row>
    <row r="54" spans="1:16" x14ac:dyDescent="0.2">
      <c r="A54" s="392" t="s">
        <v>94</v>
      </c>
      <c r="B54" s="393"/>
      <c r="C54" s="5" t="s">
        <v>37</v>
      </c>
      <c r="D54" s="14" t="s">
        <v>93</v>
      </c>
      <c r="E54" s="14"/>
      <c r="F54" s="135">
        <v>0</v>
      </c>
      <c r="G54" s="135"/>
      <c r="H54" s="56">
        <f t="shared" si="6"/>
        <v>0</v>
      </c>
      <c r="I54" s="135"/>
      <c r="J54" s="133" t="str">
        <f t="shared" si="0"/>
        <v xml:space="preserve"> </v>
      </c>
      <c r="K54" s="135">
        <v>0</v>
      </c>
      <c r="L54" s="178"/>
      <c r="M54" s="56">
        <f t="shared" si="3"/>
        <v>0</v>
      </c>
      <c r="N54" s="178"/>
      <c r="O54" s="133" t="str">
        <f t="shared" si="1"/>
        <v xml:space="preserve"> </v>
      </c>
      <c r="P54" s="178"/>
    </row>
    <row r="55" spans="1:16" x14ac:dyDescent="0.2">
      <c r="A55" s="392" t="s">
        <v>95</v>
      </c>
      <c r="B55" s="393"/>
      <c r="C55" s="5" t="s">
        <v>39</v>
      </c>
      <c r="D55" s="14" t="s">
        <v>93</v>
      </c>
      <c r="E55" s="14"/>
      <c r="F55" s="135">
        <v>0</v>
      </c>
      <c r="G55" s="135"/>
      <c r="H55" s="56">
        <f t="shared" si="6"/>
        <v>0</v>
      </c>
      <c r="I55" s="135"/>
      <c r="J55" s="133" t="str">
        <f t="shared" si="0"/>
        <v xml:space="preserve"> </v>
      </c>
      <c r="K55" s="135">
        <v>0</v>
      </c>
      <c r="L55" s="178"/>
      <c r="M55" s="56">
        <f t="shared" si="3"/>
        <v>0</v>
      </c>
      <c r="N55" s="178"/>
      <c r="O55" s="133" t="str">
        <f t="shared" si="1"/>
        <v xml:space="preserve"> </v>
      </c>
      <c r="P55" s="178"/>
    </row>
    <row r="56" spans="1:16" ht="25.5" x14ac:dyDescent="0.2">
      <c r="A56" s="392" t="s">
        <v>96</v>
      </c>
      <c r="B56" s="393"/>
      <c r="C56" s="5" t="s">
        <v>41</v>
      </c>
      <c r="D56" s="14" t="s">
        <v>93</v>
      </c>
      <c r="E56" s="14"/>
      <c r="F56" s="135">
        <v>0</v>
      </c>
      <c r="G56" s="135"/>
      <c r="H56" s="56">
        <f t="shared" si="6"/>
        <v>0</v>
      </c>
      <c r="I56" s="135"/>
      <c r="J56" s="133" t="str">
        <f t="shared" si="0"/>
        <v xml:space="preserve"> </v>
      </c>
      <c r="K56" s="135">
        <v>0</v>
      </c>
      <c r="L56" s="178"/>
      <c r="M56" s="56">
        <f t="shared" si="3"/>
        <v>0</v>
      </c>
      <c r="N56" s="178"/>
      <c r="O56" s="133" t="str">
        <f t="shared" si="1"/>
        <v xml:space="preserve"> </v>
      </c>
      <c r="P56" s="178"/>
    </row>
    <row r="57" spans="1:16" x14ac:dyDescent="0.2">
      <c r="A57" s="392" t="s">
        <v>97</v>
      </c>
      <c r="B57" s="393"/>
      <c r="C57" s="5" t="s">
        <v>43</v>
      </c>
      <c r="D57" s="14" t="s">
        <v>93</v>
      </c>
      <c r="E57" s="14"/>
      <c r="F57" s="135">
        <v>0</v>
      </c>
      <c r="G57" s="135"/>
      <c r="H57" s="56">
        <f t="shared" si="6"/>
        <v>0</v>
      </c>
      <c r="I57" s="135"/>
      <c r="J57" s="133" t="str">
        <f t="shared" si="0"/>
        <v xml:space="preserve"> </v>
      </c>
      <c r="K57" s="135">
        <v>0</v>
      </c>
      <c r="L57" s="178"/>
      <c r="M57" s="56">
        <f t="shared" si="3"/>
        <v>0</v>
      </c>
      <c r="N57" s="178"/>
      <c r="O57" s="133" t="str">
        <f t="shared" si="1"/>
        <v xml:space="preserve"> </v>
      </c>
      <c r="P57" s="178"/>
    </row>
    <row r="58" spans="1:16" x14ac:dyDescent="0.2">
      <c r="A58" s="392" t="s">
        <v>98</v>
      </c>
      <c r="B58" s="393"/>
      <c r="C58" s="5" t="s">
        <v>45</v>
      </c>
      <c r="D58" s="14" t="s">
        <v>93</v>
      </c>
      <c r="E58" s="14"/>
      <c r="F58" s="135">
        <v>0</v>
      </c>
      <c r="G58" s="135"/>
      <c r="H58" s="56">
        <f t="shared" si="6"/>
        <v>0</v>
      </c>
      <c r="I58" s="135"/>
      <c r="J58" s="133" t="str">
        <f t="shared" si="0"/>
        <v xml:space="preserve"> </v>
      </c>
      <c r="K58" s="135">
        <v>0</v>
      </c>
      <c r="L58" s="178"/>
      <c r="M58" s="56">
        <f t="shared" si="3"/>
        <v>0</v>
      </c>
      <c r="N58" s="178"/>
      <c r="O58" s="133" t="str">
        <f t="shared" si="1"/>
        <v xml:space="preserve"> </v>
      </c>
      <c r="P58" s="178"/>
    </row>
    <row r="59" spans="1:16" x14ac:dyDescent="0.2">
      <c r="A59" s="392" t="s">
        <v>99</v>
      </c>
      <c r="B59" s="393"/>
      <c r="C59" s="5" t="s">
        <v>47</v>
      </c>
      <c r="D59" s="14" t="s">
        <v>93</v>
      </c>
      <c r="E59" s="14"/>
      <c r="F59" s="135">
        <v>0</v>
      </c>
      <c r="G59" s="135"/>
      <c r="H59" s="56">
        <f t="shared" si="6"/>
        <v>0</v>
      </c>
      <c r="I59" s="135"/>
      <c r="J59" s="133" t="str">
        <f t="shared" si="0"/>
        <v xml:space="preserve"> </v>
      </c>
      <c r="K59" s="135">
        <v>0</v>
      </c>
      <c r="L59" s="178"/>
      <c r="M59" s="56">
        <f t="shared" si="3"/>
        <v>0</v>
      </c>
      <c r="N59" s="178"/>
      <c r="O59" s="133" t="str">
        <f t="shared" si="1"/>
        <v xml:space="preserve"> </v>
      </c>
      <c r="P59" s="178"/>
    </row>
    <row r="60" spans="1:16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35">
        <v>0</v>
      </c>
      <c r="G60" s="135"/>
      <c r="H60" s="56">
        <f t="shared" si="6"/>
        <v>0</v>
      </c>
      <c r="I60" s="135"/>
      <c r="J60" s="133" t="str">
        <f t="shared" si="0"/>
        <v xml:space="preserve"> </v>
      </c>
      <c r="K60" s="135">
        <v>0</v>
      </c>
      <c r="L60" s="178"/>
      <c r="M60" s="56">
        <f t="shared" si="3"/>
        <v>0</v>
      </c>
      <c r="N60" s="178"/>
      <c r="O60" s="133" t="str">
        <f t="shared" si="1"/>
        <v xml:space="preserve"> </v>
      </c>
      <c r="P60" s="178"/>
    </row>
    <row r="61" spans="1:16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35">
        <v>0</v>
      </c>
      <c r="G61" s="135"/>
      <c r="H61" s="56">
        <f t="shared" si="6"/>
        <v>0</v>
      </c>
      <c r="I61" s="135"/>
      <c r="J61" s="133" t="str">
        <f t="shared" si="0"/>
        <v xml:space="preserve"> </v>
      </c>
      <c r="K61" s="135">
        <v>0</v>
      </c>
      <c r="L61" s="178"/>
      <c r="M61" s="56">
        <f t="shared" si="3"/>
        <v>0</v>
      </c>
      <c r="N61" s="178"/>
      <c r="O61" s="133" t="str">
        <f t="shared" si="1"/>
        <v xml:space="preserve"> </v>
      </c>
      <c r="P61" s="178"/>
    </row>
    <row r="62" spans="1:16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35">
        <v>0</v>
      </c>
      <c r="G62" s="135"/>
      <c r="H62" s="56">
        <f t="shared" si="6"/>
        <v>0</v>
      </c>
      <c r="I62" s="135"/>
      <c r="J62" s="133" t="str">
        <f t="shared" si="0"/>
        <v xml:space="preserve"> </v>
      </c>
      <c r="K62" s="135">
        <v>0</v>
      </c>
      <c r="L62" s="178"/>
      <c r="M62" s="56">
        <f t="shared" si="3"/>
        <v>0</v>
      </c>
      <c r="N62" s="178"/>
      <c r="O62" s="133" t="str">
        <f t="shared" si="1"/>
        <v xml:space="preserve"> </v>
      </c>
      <c r="P62" s="178"/>
    </row>
    <row r="63" spans="1:16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35">
        <v>0</v>
      </c>
      <c r="G63" s="135"/>
      <c r="H63" s="56">
        <f t="shared" si="6"/>
        <v>0</v>
      </c>
      <c r="I63" s="135"/>
      <c r="J63" s="133" t="str">
        <f t="shared" si="0"/>
        <v xml:space="preserve"> </v>
      </c>
      <c r="K63" s="135">
        <v>0</v>
      </c>
      <c r="L63" s="178"/>
      <c r="M63" s="56">
        <f t="shared" si="3"/>
        <v>0</v>
      </c>
      <c r="N63" s="178"/>
      <c r="O63" s="133" t="str">
        <f t="shared" si="1"/>
        <v xml:space="preserve"> </v>
      </c>
      <c r="P63" s="178"/>
    </row>
    <row r="64" spans="1:16" ht="25.5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35">
        <v>0</v>
      </c>
      <c r="G64" s="135"/>
      <c r="H64" s="56">
        <f t="shared" si="6"/>
        <v>0</v>
      </c>
      <c r="I64" s="135"/>
      <c r="J64" s="133" t="str">
        <f t="shared" si="0"/>
        <v xml:space="preserve"> </v>
      </c>
      <c r="K64" s="135">
        <v>0</v>
      </c>
      <c r="L64" s="178"/>
      <c r="M64" s="56">
        <f t="shared" si="3"/>
        <v>0</v>
      </c>
      <c r="N64" s="178"/>
      <c r="O64" s="133" t="str">
        <f t="shared" si="1"/>
        <v xml:space="preserve"> </v>
      </c>
      <c r="P64" s="178"/>
    </row>
    <row r="65" spans="1:16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35">
        <v>0</v>
      </c>
      <c r="G65" s="135"/>
      <c r="H65" s="56">
        <f t="shared" si="6"/>
        <v>0</v>
      </c>
      <c r="I65" s="135"/>
      <c r="J65" s="133" t="str">
        <f t="shared" si="0"/>
        <v xml:space="preserve"> </v>
      </c>
      <c r="K65" s="135">
        <v>0</v>
      </c>
      <c r="L65" s="178"/>
      <c r="M65" s="56">
        <f t="shared" si="3"/>
        <v>0</v>
      </c>
      <c r="N65" s="178"/>
      <c r="O65" s="133" t="str">
        <f t="shared" si="1"/>
        <v xml:space="preserve"> </v>
      </c>
      <c r="P65" s="178"/>
    </row>
    <row r="66" spans="1:16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35">
        <v>0</v>
      </c>
      <c r="G66" s="135"/>
      <c r="H66" s="56">
        <f t="shared" si="6"/>
        <v>0</v>
      </c>
      <c r="I66" s="135"/>
      <c r="J66" s="133" t="str">
        <f t="shared" si="0"/>
        <v xml:space="preserve"> </v>
      </c>
      <c r="K66" s="135">
        <v>0</v>
      </c>
      <c r="L66" s="178"/>
      <c r="M66" s="56">
        <f t="shared" si="3"/>
        <v>0</v>
      </c>
      <c r="N66" s="178"/>
      <c r="O66" s="133" t="str">
        <f t="shared" si="1"/>
        <v xml:space="preserve"> </v>
      </c>
      <c r="P66" s="178"/>
    </row>
    <row r="67" spans="1:16" ht="25.5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35">
        <v>0</v>
      </c>
      <c r="G67" s="135"/>
      <c r="H67" s="56">
        <f t="shared" si="6"/>
        <v>0</v>
      </c>
      <c r="I67" s="135"/>
      <c r="J67" s="133" t="str">
        <f t="shared" si="0"/>
        <v xml:space="preserve"> </v>
      </c>
      <c r="K67" s="135">
        <v>0</v>
      </c>
      <c r="L67" s="178"/>
      <c r="M67" s="56">
        <f t="shared" si="3"/>
        <v>0</v>
      </c>
      <c r="N67" s="178"/>
      <c r="O67" s="133" t="str">
        <f t="shared" si="1"/>
        <v xml:space="preserve"> </v>
      </c>
      <c r="P67" s="178"/>
    </row>
    <row r="68" spans="1:16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35">
        <v>0</v>
      </c>
      <c r="G68" s="135"/>
      <c r="H68" s="56">
        <f t="shared" si="6"/>
        <v>0</v>
      </c>
      <c r="I68" s="135"/>
      <c r="J68" s="133" t="str">
        <f t="shared" si="0"/>
        <v xml:space="preserve"> </v>
      </c>
      <c r="K68" s="135">
        <v>0</v>
      </c>
      <c r="L68" s="178"/>
      <c r="M68" s="56">
        <f t="shared" si="3"/>
        <v>0</v>
      </c>
      <c r="N68" s="178"/>
      <c r="O68" s="133" t="str">
        <f t="shared" si="1"/>
        <v xml:space="preserve"> </v>
      </c>
      <c r="P68" s="178"/>
    </row>
    <row r="69" spans="1:16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35">
        <v>0</v>
      </c>
      <c r="G69" s="135"/>
      <c r="H69" s="56">
        <f t="shared" si="6"/>
        <v>0</v>
      </c>
      <c r="I69" s="135"/>
      <c r="J69" s="133" t="str">
        <f t="shared" si="0"/>
        <v xml:space="preserve"> </v>
      </c>
      <c r="K69" s="135">
        <v>0</v>
      </c>
      <c r="L69" s="178"/>
      <c r="M69" s="56">
        <f t="shared" si="3"/>
        <v>0</v>
      </c>
      <c r="N69" s="178"/>
      <c r="O69" s="133" t="str">
        <f t="shared" si="1"/>
        <v xml:space="preserve"> </v>
      </c>
      <c r="P69" s="178"/>
    </row>
    <row r="70" spans="1:16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35">
        <v>0</v>
      </c>
      <c r="G70" s="135"/>
      <c r="H70" s="56">
        <f t="shared" si="6"/>
        <v>0</v>
      </c>
      <c r="I70" s="135"/>
      <c r="J70" s="133" t="str">
        <f t="shared" si="0"/>
        <v xml:space="preserve"> </v>
      </c>
      <c r="K70" s="135">
        <v>0</v>
      </c>
      <c r="L70" s="178"/>
      <c r="M70" s="56">
        <f t="shared" si="3"/>
        <v>0</v>
      </c>
      <c r="N70" s="178"/>
      <c r="O70" s="133" t="str">
        <f t="shared" si="1"/>
        <v xml:space="preserve"> </v>
      </c>
      <c r="P70" s="178"/>
    </row>
    <row r="71" spans="1:16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35">
        <v>0</v>
      </c>
      <c r="G71" s="135"/>
      <c r="H71" s="56">
        <f t="shared" si="6"/>
        <v>0</v>
      </c>
      <c r="I71" s="135"/>
      <c r="J71" s="133" t="str">
        <f t="shared" si="0"/>
        <v xml:space="preserve"> </v>
      </c>
      <c r="K71" s="135">
        <v>0</v>
      </c>
      <c r="L71" s="178"/>
      <c r="M71" s="56">
        <f t="shared" si="3"/>
        <v>0</v>
      </c>
      <c r="N71" s="178"/>
      <c r="O71" s="133" t="str">
        <f t="shared" si="1"/>
        <v xml:space="preserve"> </v>
      </c>
      <c r="P71" s="178"/>
    </row>
    <row r="72" spans="1:16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35">
        <v>0</v>
      </c>
      <c r="G72" s="135"/>
      <c r="H72" s="56">
        <f t="shared" si="6"/>
        <v>0</v>
      </c>
      <c r="I72" s="135"/>
      <c r="J72" s="133" t="str">
        <f t="shared" si="0"/>
        <v xml:space="preserve"> </v>
      </c>
      <c r="K72" s="135">
        <v>0</v>
      </c>
      <c r="L72" s="178"/>
      <c r="M72" s="56">
        <f t="shared" si="3"/>
        <v>0</v>
      </c>
      <c r="N72" s="178"/>
      <c r="O72" s="133" t="str">
        <f t="shared" si="1"/>
        <v xml:space="preserve"> </v>
      </c>
      <c r="P72" s="178"/>
    </row>
    <row r="73" spans="1:16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35">
        <v>0</v>
      </c>
      <c r="G73" s="135"/>
      <c r="H73" s="56">
        <f t="shared" si="6"/>
        <v>0</v>
      </c>
      <c r="I73" s="135"/>
      <c r="J73" s="133" t="str">
        <f t="shared" si="0"/>
        <v xml:space="preserve"> </v>
      </c>
      <c r="K73" s="135">
        <v>0</v>
      </c>
      <c r="L73" s="178"/>
      <c r="M73" s="56">
        <f t="shared" si="3"/>
        <v>0</v>
      </c>
      <c r="N73" s="178"/>
      <c r="O73" s="133" t="str">
        <f t="shared" si="1"/>
        <v xml:space="preserve"> </v>
      </c>
      <c r="P73" s="178"/>
    </row>
    <row r="74" spans="1:16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35">
        <v>0</v>
      </c>
      <c r="G74" s="135"/>
      <c r="H74" s="56">
        <f t="shared" si="6"/>
        <v>0</v>
      </c>
      <c r="I74" s="135"/>
      <c r="J74" s="133" t="str">
        <f t="shared" si="0"/>
        <v xml:space="preserve"> </v>
      </c>
      <c r="K74" s="135">
        <v>0</v>
      </c>
      <c r="L74" s="178"/>
      <c r="M74" s="56">
        <f t="shared" si="3"/>
        <v>0</v>
      </c>
      <c r="N74" s="178"/>
      <c r="O74" s="133" t="str">
        <f t="shared" si="1"/>
        <v xml:space="preserve"> </v>
      </c>
      <c r="P74" s="178"/>
    </row>
    <row r="75" spans="1:16" ht="25.5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35">
        <v>0</v>
      </c>
      <c r="G75" s="135"/>
      <c r="H75" s="56">
        <f t="shared" si="6"/>
        <v>0</v>
      </c>
      <c r="I75" s="135"/>
      <c r="J75" s="133" t="str">
        <f t="shared" si="0"/>
        <v xml:space="preserve"> </v>
      </c>
      <c r="K75" s="135">
        <v>0</v>
      </c>
      <c r="L75" s="178"/>
      <c r="M75" s="56">
        <f t="shared" si="3"/>
        <v>0</v>
      </c>
      <c r="N75" s="178"/>
      <c r="O75" s="133" t="str">
        <f t="shared" si="1"/>
        <v xml:space="preserve"> </v>
      </c>
      <c r="P75" s="178"/>
    </row>
    <row r="76" spans="1:16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35">
        <v>0</v>
      </c>
      <c r="G76" s="135"/>
      <c r="H76" s="56">
        <f t="shared" si="6"/>
        <v>0</v>
      </c>
      <c r="I76" s="135"/>
      <c r="J76" s="133" t="str">
        <f t="shared" si="0"/>
        <v xml:space="preserve"> </v>
      </c>
      <c r="K76" s="135">
        <v>0</v>
      </c>
      <c r="L76" s="178"/>
      <c r="M76" s="56">
        <f t="shared" si="3"/>
        <v>0</v>
      </c>
      <c r="N76" s="178"/>
      <c r="O76" s="133" t="str">
        <f t="shared" si="1"/>
        <v xml:space="preserve"> </v>
      </c>
      <c r="P76" s="178"/>
    </row>
    <row r="77" spans="1:16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35">
        <v>0</v>
      </c>
      <c r="G77" s="135"/>
      <c r="H77" s="56">
        <f t="shared" si="6"/>
        <v>0</v>
      </c>
      <c r="I77" s="135"/>
      <c r="J77" s="133" t="str">
        <f t="shared" si="0"/>
        <v xml:space="preserve"> </v>
      </c>
      <c r="K77" s="135">
        <v>0</v>
      </c>
      <c r="L77" s="178"/>
      <c r="M77" s="56">
        <f t="shared" si="3"/>
        <v>0</v>
      </c>
      <c r="N77" s="178"/>
      <c r="O77" s="133" t="str">
        <f t="shared" si="1"/>
        <v xml:space="preserve"> </v>
      </c>
      <c r="P77" s="178"/>
    </row>
    <row r="78" spans="1:16" ht="25.5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35">
        <v>0</v>
      </c>
      <c r="G78" s="135"/>
      <c r="H78" s="56">
        <f t="shared" si="6"/>
        <v>0</v>
      </c>
      <c r="I78" s="135"/>
      <c r="J78" s="133" t="str">
        <f t="shared" si="0"/>
        <v xml:space="preserve"> </v>
      </c>
      <c r="K78" s="135">
        <v>0</v>
      </c>
      <c r="L78" s="178"/>
      <c r="M78" s="56">
        <f t="shared" si="3"/>
        <v>0</v>
      </c>
      <c r="N78" s="178"/>
      <c r="O78" s="133" t="str">
        <f t="shared" si="1"/>
        <v xml:space="preserve"> </v>
      </c>
      <c r="P78" s="178"/>
    </row>
    <row r="79" spans="1:16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35">
        <v>0</v>
      </c>
      <c r="G79" s="135"/>
      <c r="H79" s="56">
        <f t="shared" si="6"/>
        <v>0</v>
      </c>
      <c r="I79" s="135"/>
      <c r="J79" s="133" t="str">
        <f t="shared" si="0"/>
        <v xml:space="preserve"> </v>
      </c>
      <c r="K79" s="135">
        <v>0</v>
      </c>
      <c r="L79" s="178"/>
      <c r="M79" s="56">
        <f t="shared" si="3"/>
        <v>0</v>
      </c>
      <c r="N79" s="178"/>
      <c r="O79" s="133" t="str">
        <f t="shared" si="1"/>
        <v xml:space="preserve"> </v>
      </c>
      <c r="P79" s="178"/>
    </row>
    <row r="80" spans="1:16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35">
        <v>0</v>
      </c>
      <c r="G80" s="135"/>
      <c r="H80" s="56">
        <f t="shared" si="6"/>
        <v>0</v>
      </c>
      <c r="I80" s="135"/>
      <c r="J80" s="133" t="str">
        <f t="shared" si="0"/>
        <v xml:space="preserve"> </v>
      </c>
      <c r="K80" s="135">
        <v>0</v>
      </c>
      <c r="L80" s="178"/>
      <c r="M80" s="56">
        <f t="shared" si="3"/>
        <v>0</v>
      </c>
      <c r="N80" s="178"/>
      <c r="O80" s="133" t="str">
        <f t="shared" si="1"/>
        <v xml:space="preserve"> </v>
      </c>
      <c r="P80" s="178"/>
    </row>
    <row r="81" spans="1:16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35">
        <v>0</v>
      </c>
      <c r="G81" s="135"/>
      <c r="H81" s="56">
        <f t="shared" si="6"/>
        <v>0</v>
      </c>
      <c r="I81" s="135"/>
      <c r="J81" s="133" t="str">
        <f t="shared" si="0"/>
        <v xml:space="preserve"> </v>
      </c>
      <c r="K81" s="135">
        <v>0</v>
      </c>
      <c r="L81" s="178"/>
      <c r="M81" s="56">
        <f t="shared" si="3"/>
        <v>0</v>
      </c>
      <c r="N81" s="178"/>
      <c r="O81" s="133" t="str">
        <f t="shared" si="1"/>
        <v xml:space="preserve"> </v>
      </c>
      <c r="P81" s="178"/>
    </row>
    <row r="82" spans="1:16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35">
        <v>0</v>
      </c>
      <c r="G82" s="135"/>
      <c r="H82" s="56">
        <f t="shared" si="6"/>
        <v>0</v>
      </c>
      <c r="I82" s="135"/>
      <c r="J82" s="133" t="str">
        <f t="shared" si="0"/>
        <v xml:space="preserve"> </v>
      </c>
      <c r="K82" s="135">
        <v>0</v>
      </c>
      <c r="L82" s="178"/>
      <c r="M82" s="56">
        <f t="shared" si="3"/>
        <v>0</v>
      </c>
      <c r="N82" s="178"/>
      <c r="O82" s="133" t="str">
        <f t="shared" si="1"/>
        <v xml:space="preserve"> </v>
      </c>
      <c r="P82" s="178"/>
    </row>
    <row r="83" spans="1:16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35">
        <v>0</v>
      </c>
      <c r="G83" s="135"/>
      <c r="H83" s="56">
        <f t="shared" si="6"/>
        <v>0</v>
      </c>
      <c r="I83" s="135"/>
      <c r="J83" s="133" t="str">
        <f t="shared" si="0"/>
        <v xml:space="preserve"> </v>
      </c>
      <c r="K83" s="135">
        <v>0</v>
      </c>
      <c r="L83" s="178"/>
      <c r="M83" s="56">
        <f t="shared" si="3"/>
        <v>0</v>
      </c>
      <c r="N83" s="178"/>
      <c r="O83" s="133" t="str">
        <f t="shared" si="1"/>
        <v xml:space="preserve"> </v>
      </c>
      <c r="P83" s="178"/>
    </row>
    <row r="84" spans="1:16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35">
        <v>0</v>
      </c>
      <c r="G84" s="135"/>
      <c r="H84" s="56">
        <f t="shared" si="6"/>
        <v>0</v>
      </c>
      <c r="I84" s="135"/>
      <c r="J84" s="133" t="str">
        <f t="shared" si="0"/>
        <v xml:space="preserve"> </v>
      </c>
      <c r="K84" s="135">
        <v>0</v>
      </c>
      <c r="L84" s="178"/>
      <c r="M84" s="56">
        <f t="shared" si="3"/>
        <v>0</v>
      </c>
      <c r="N84" s="178"/>
      <c r="O84" s="133" t="str">
        <f t="shared" si="1"/>
        <v xml:space="preserve"> </v>
      </c>
      <c r="P84" s="178"/>
    </row>
    <row r="85" spans="1:16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35">
        <v>0</v>
      </c>
      <c r="G85" s="135"/>
      <c r="H85" s="56">
        <f t="shared" si="6"/>
        <v>0</v>
      </c>
      <c r="I85" s="135"/>
      <c r="J85" s="133" t="str">
        <f t="shared" si="0"/>
        <v xml:space="preserve"> </v>
      </c>
      <c r="K85" s="135">
        <v>0</v>
      </c>
      <c r="L85" s="178"/>
      <c r="M85" s="56">
        <f t="shared" si="3"/>
        <v>0</v>
      </c>
      <c r="N85" s="178"/>
      <c r="O85" s="133" t="str">
        <f t="shared" si="1"/>
        <v xml:space="preserve"> </v>
      </c>
      <c r="P85" s="178"/>
    </row>
    <row r="86" spans="1:16" ht="25.5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35">
        <v>0</v>
      </c>
      <c r="G86" s="135"/>
      <c r="H86" s="56">
        <f t="shared" si="6"/>
        <v>0</v>
      </c>
      <c r="I86" s="135"/>
      <c r="J86" s="133" t="str">
        <f t="shared" si="0"/>
        <v xml:space="preserve"> </v>
      </c>
      <c r="K86" s="135">
        <v>0</v>
      </c>
      <c r="L86" s="178"/>
      <c r="M86" s="56">
        <f t="shared" si="3"/>
        <v>0</v>
      </c>
      <c r="N86" s="178"/>
      <c r="O86" s="133" t="str">
        <f t="shared" si="1"/>
        <v xml:space="preserve"> </v>
      </c>
      <c r="P86" s="178"/>
    </row>
    <row r="87" spans="1:16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35">
        <v>0</v>
      </c>
      <c r="G87" s="135"/>
      <c r="H87" s="56">
        <f t="shared" si="6"/>
        <v>0</v>
      </c>
      <c r="I87" s="135"/>
      <c r="J87" s="133" t="str">
        <f t="shared" si="0"/>
        <v xml:space="preserve"> </v>
      </c>
      <c r="K87" s="135">
        <v>0</v>
      </c>
      <c r="L87" s="178"/>
      <c r="M87" s="56">
        <f t="shared" si="3"/>
        <v>0</v>
      </c>
      <c r="N87" s="178"/>
      <c r="O87" s="133" t="str">
        <f t="shared" si="1"/>
        <v xml:space="preserve"> </v>
      </c>
      <c r="P87" s="178"/>
    </row>
    <row r="88" spans="1:16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35">
        <v>0</v>
      </c>
      <c r="G88" s="135"/>
      <c r="H88" s="56">
        <f t="shared" si="6"/>
        <v>0</v>
      </c>
      <c r="I88" s="135"/>
      <c r="J88" s="133" t="str">
        <f t="shared" si="0"/>
        <v xml:space="preserve"> </v>
      </c>
      <c r="K88" s="135">
        <v>0</v>
      </c>
      <c r="L88" s="178"/>
      <c r="M88" s="56">
        <f t="shared" si="3"/>
        <v>0</v>
      </c>
      <c r="N88" s="178"/>
      <c r="O88" s="133" t="str">
        <f t="shared" si="1"/>
        <v xml:space="preserve"> </v>
      </c>
      <c r="P88" s="178"/>
    </row>
    <row r="89" spans="1:16" ht="25.5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35">
        <v>0</v>
      </c>
      <c r="G89" s="135"/>
      <c r="H89" s="56">
        <f t="shared" si="6"/>
        <v>0</v>
      </c>
      <c r="I89" s="135"/>
      <c r="J89" s="133" t="str">
        <f t="shared" si="0"/>
        <v xml:space="preserve"> </v>
      </c>
      <c r="K89" s="135">
        <v>0</v>
      </c>
      <c r="L89" s="178"/>
      <c r="M89" s="56">
        <f t="shared" si="3"/>
        <v>0</v>
      </c>
      <c r="N89" s="178"/>
      <c r="O89" s="133" t="str">
        <f t="shared" si="1"/>
        <v xml:space="preserve"> </v>
      </c>
      <c r="P89" s="178"/>
    </row>
    <row r="90" spans="1:16" ht="25.5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35">
        <v>0</v>
      </c>
      <c r="G90" s="135"/>
      <c r="H90" s="56">
        <f t="shared" si="6"/>
        <v>0</v>
      </c>
      <c r="I90" s="135"/>
      <c r="J90" s="133" t="str">
        <f t="shared" si="0"/>
        <v xml:space="preserve"> </v>
      </c>
      <c r="K90" s="135">
        <v>0</v>
      </c>
      <c r="L90" s="178"/>
      <c r="M90" s="56">
        <f t="shared" si="3"/>
        <v>0</v>
      </c>
      <c r="N90" s="178"/>
      <c r="O90" s="133" t="str">
        <f t="shared" si="1"/>
        <v xml:space="preserve"> </v>
      </c>
      <c r="P90" s="178"/>
    </row>
    <row r="91" spans="1:16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35">
        <v>0</v>
      </c>
      <c r="G91" s="135"/>
      <c r="H91" s="56">
        <f t="shared" si="6"/>
        <v>0</v>
      </c>
      <c r="I91" s="135"/>
      <c r="J91" s="133" t="str">
        <f t="shared" si="0"/>
        <v xml:space="preserve"> </v>
      </c>
      <c r="K91" s="135">
        <v>0</v>
      </c>
      <c r="L91" s="178"/>
      <c r="M91" s="56">
        <f t="shared" si="3"/>
        <v>0</v>
      </c>
      <c r="N91" s="178"/>
      <c r="O91" s="133" t="str">
        <f t="shared" si="1"/>
        <v xml:space="preserve"> </v>
      </c>
      <c r="P91" s="178"/>
    </row>
    <row r="92" spans="1:16" x14ac:dyDescent="0.2">
      <c r="A92" s="400">
        <v>85</v>
      </c>
      <c r="B92" s="401"/>
      <c r="C92" s="3" t="s">
        <v>146</v>
      </c>
      <c r="D92" s="14" t="s">
        <v>144</v>
      </c>
      <c r="E92" s="14"/>
      <c r="F92" s="135">
        <v>0</v>
      </c>
      <c r="G92" s="135"/>
      <c r="H92" s="56">
        <f t="shared" si="6"/>
        <v>0</v>
      </c>
      <c r="I92" s="135"/>
      <c r="J92" s="133" t="str">
        <f t="shared" si="0"/>
        <v xml:space="preserve"> </v>
      </c>
      <c r="K92" s="135">
        <v>0</v>
      </c>
      <c r="L92" s="178"/>
      <c r="M92" s="56">
        <f t="shared" si="3"/>
        <v>0</v>
      </c>
      <c r="N92" s="178"/>
      <c r="O92" s="133" t="str">
        <f t="shared" si="1"/>
        <v xml:space="preserve"> </v>
      </c>
      <c r="P92" s="178"/>
    </row>
    <row r="93" spans="1:16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35">
        <v>0</v>
      </c>
      <c r="G93" s="135"/>
      <c r="H93" s="56">
        <f t="shared" si="6"/>
        <v>0</v>
      </c>
      <c r="I93" s="135"/>
      <c r="J93" s="133" t="str">
        <f t="shared" si="0"/>
        <v xml:space="preserve"> </v>
      </c>
      <c r="K93" s="135">
        <v>0</v>
      </c>
      <c r="L93" s="178"/>
      <c r="M93" s="56">
        <f t="shared" si="3"/>
        <v>0</v>
      </c>
      <c r="N93" s="178"/>
      <c r="O93" s="133" t="str">
        <f t="shared" si="1"/>
        <v xml:space="preserve"> </v>
      </c>
      <c r="P93" s="178"/>
    </row>
    <row r="94" spans="1:16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35">
        <v>0</v>
      </c>
      <c r="G94" s="135"/>
      <c r="H94" s="56">
        <f t="shared" si="6"/>
        <v>0</v>
      </c>
      <c r="I94" s="135"/>
      <c r="J94" s="133" t="str">
        <f t="shared" si="0"/>
        <v xml:space="preserve"> </v>
      </c>
      <c r="K94" s="135">
        <v>0</v>
      </c>
      <c r="L94" s="178"/>
      <c r="M94" s="56">
        <f t="shared" si="3"/>
        <v>0</v>
      </c>
      <c r="N94" s="178"/>
      <c r="O94" s="133" t="str">
        <f t="shared" si="1"/>
        <v xml:space="preserve"> </v>
      </c>
      <c r="P94" s="178"/>
    </row>
    <row r="95" spans="1:16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35">
        <v>0</v>
      </c>
      <c r="G95" s="135"/>
      <c r="H95" s="56">
        <f t="shared" si="6"/>
        <v>0</v>
      </c>
      <c r="I95" s="135"/>
      <c r="J95" s="133" t="str">
        <f t="shared" si="0"/>
        <v xml:space="preserve"> </v>
      </c>
      <c r="K95" s="135">
        <v>0</v>
      </c>
      <c r="L95" s="178"/>
      <c r="M95" s="56">
        <f t="shared" si="3"/>
        <v>0</v>
      </c>
      <c r="N95" s="178"/>
      <c r="O95" s="133" t="str">
        <f t="shared" si="1"/>
        <v xml:space="preserve"> </v>
      </c>
      <c r="P95" s="178"/>
    </row>
    <row r="96" spans="1:16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35">
        <v>0</v>
      </c>
      <c r="G96" s="135"/>
      <c r="H96" s="56">
        <f t="shared" si="6"/>
        <v>0</v>
      </c>
      <c r="I96" s="135"/>
      <c r="J96" s="133" t="str">
        <f t="shared" si="0"/>
        <v xml:space="preserve"> </v>
      </c>
      <c r="K96" s="135">
        <v>0</v>
      </c>
      <c r="L96" s="178"/>
      <c r="M96" s="56">
        <f t="shared" si="3"/>
        <v>0</v>
      </c>
      <c r="N96" s="178"/>
      <c r="O96" s="133" t="str">
        <f t="shared" si="1"/>
        <v xml:space="preserve"> </v>
      </c>
      <c r="P96" s="178"/>
    </row>
    <row r="97" spans="1:16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35">
        <v>0</v>
      </c>
      <c r="G97" s="135"/>
      <c r="H97" s="56">
        <f t="shared" si="6"/>
        <v>0</v>
      </c>
      <c r="I97" s="135"/>
      <c r="J97" s="133" t="str">
        <f t="shared" si="0"/>
        <v xml:space="preserve"> </v>
      </c>
      <c r="K97" s="135">
        <v>0</v>
      </c>
      <c r="L97" s="178"/>
      <c r="M97" s="56">
        <f t="shared" si="3"/>
        <v>0</v>
      </c>
      <c r="N97" s="178"/>
      <c r="O97" s="133" t="str">
        <f t="shared" si="1"/>
        <v xml:space="preserve"> </v>
      </c>
      <c r="P97" s="178"/>
    </row>
    <row r="98" spans="1:16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35">
        <v>0</v>
      </c>
      <c r="G98" s="135"/>
      <c r="H98" s="56">
        <f t="shared" si="6"/>
        <v>0</v>
      </c>
      <c r="I98" s="135"/>
      <c r="J98" s="133" t="str">
        <f t="shared" si="0"/>
        <v xml:space="preserve"> </v>
      </c>
      <c r="K98" s="135">
        <v>0</v>
      </c>
      <c r="L98" s="178"/>
      <c r="M98" s="56">
        <f t="shared" si="3"/>
        <v>0</v>
      </c>
      <c r="N98" s="178"/>
      <c r="O98" s="133" t="str">
        <f t="shared" si="1"/>
        <v xml:space="preserve"> </v>
      </c>
      <c r="P98" s="178"/>
    </row>
    <row r="99" spans="1:16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35">
        <v>0</v>
      </c>
      <c r="G99" s="135"/>
      <c r="H99" s="56">
        <f t="shared" si="6"/>
        <v>0</v>
      </c>
      <c r="I99" s="135"/>
      <c r="J99" s="133" t="str">
        <f t="shared" si="0"/>
        <v xml:space="preserve"> </v>
      </c>
      <c r="K99" s="135">
        <v>0</v>
      </c>
      <c r="L99" s="178"/>
      <c r="M99" s="56">
        <f t="shared" si="3"/>
        <v>0</v>
      </c>
      <c r="N99" s="178"/>
      <c r="O99" s="133" t="str">
        <f t="shared" si="1"/>
        <v xml:space="preserve"> </v>
      </c>
      <c r="P99" s="178"/>
    </row>
    <row r="100" spans="1:16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35">
        <v>0</v>
      </c>
      <c r="G100" s="135"/>
      <c r="H100" s="56">
        <f t="shared" si="6"/>
        <v>0</v>
      </c>
      <c r="I100" s="135"/>
      <c r="J100" s="133" t="str">
        <f t="shared" si="0"/>
        <v xml:space="preserve"> </v>
      </c>
      <c r="K100" s="135">
        <v>0</v>
      </c>
      <c r="L100" s="178"/>
      <c r="M100" s="56">
        <f t="shared" si="3"/>
        <v>0</v>
      </c>
      <c r="N100" s="178"/>
      <c r="O100" s="133" t="str">
        <f t="shared" si="1"/>
        <v xml:space="preserve"> </v>
      </c>
      <c r="P100" s="178"/>
    </row>
    <row r="101" spans="1:16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35">
        <v>0</v>
      </c>
      <c r="G101" s="135"/>
      <c r="H101" s="56">
        <f t="shared" si="6"/>
        <v>0</v>
      </c>
      <c r="I101" s="135"/>
      <c r="J101" s="133" t="str">
        <f t="shared" si="0"/>
        <v xml:space="preserve"> </v>
      </c>
      <c r="K101" s="135">
        <v>0</v>
      </c>
      <c r="L101" s="178"/>
      <c r="M101" s="56">
        <f t="shared" si="3"/>
        <v>0</v>
      </c>
      <c r="N101" s="178"/>
      <c r="O101" s="133" t="str">
        <f t="shared" si="1"/>
        <v xml:space="preserve"> </v>
      </c>
      <c r="P101" s="178"/>
    </row>
    <row r="102" spans="1:16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35">
        <v>0</v>
      </c>
      <c r="G102" s="135"/>
      <c r="H102" s="56">
        <f t="shared" si="6"/>
        <v>0</v>
      </c>
      <c r="I102" s="135"/>
      <c r="J102" s="133" t="str">
        <f t="shared" si="0"/>
        <v xml:space="preserve"> </v>
      </c>
      <c r="K102" s="135">
        <v>0</v>
      </c>
      <c r="L102" s="178"/>
      <c r="M102" s="56">
        <f t="shared" si="3"/>
        <v>0</v>
      </c>
      <c r="N102" s="178"/>
      <c r="O102" s="133" t="str">
        <f t="shared" si="1"/>
        <v xml:space="preserve"> </v>
      </c>
      <c r="P102" s="178"/>
    </row>
    <row r="103" spans="1:16" ht="25.5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35">
        <v>0</v>
      </c>
      <c r="G103" s="135"/>
      <c r="H103" s="56">
        <f t="shared" si="6"/>
        <v>0</v>
      </c>
      <c r="I103" s="135"/>
      <c r="J103" s="133" t="str">
        <f t="shared" ref="J103:J166" si="7">IF(H103=0," ",I103/H103)</f>
        <v xml:space="preserve"> </v>
      </c>
      <c r="K103" s="135">
        <v>0</v>
      </c>
      <c r="L103" s="178"/>
      <c r="M103" s="56">
        <f t="shared" si="3"/>
        <v>0</v>
      </c>
      <c r="N103" s="178"/>
      <c r="O103" s="133" t="str">
        <f t="shared" ref="O103:O166" si="8">IF(M103=0," ",N103/M103)</f>
        <v xml:space="preserve"> </v>
      </c>
      <c r="P103" s="178"/>
    </row>
    <row r="104" spans="1:16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35">
        <v>0</v>
      </c>
      <c r="G104" s="135"/>
      <c r="H104" s="56">
        <f t="shared" ref="H104:H167" si="9">SUM(F104:G104)</f>
        <v>0</v>
      </c>
      <c r="I104" s="135"/>
      <c r="J104" s="133" t="str">
        <f t="shared" si="7"/>
        <v xml:space="preserve"> </v>
      </c>
      <c r="K104" s="135">
        <v>0</v>
      </c>
      <c r="L104" s="178"/>
      <c r="M104" s="56">
        <f t="shared" ref="M104:M167" si="10">SUM(K104:L104)</f>
        <v>0</v>
      </c>
      <c r="N104" s="178"/>
      <c r="O104" s="133" t="str">
        <f t="shared" si="8"/>
        <v xml:space="preserve"> </v>
      </c>
      <c r="P104" s="178"/>
    </row>
    <row r="105" spans="1:16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35">
        <v>0</v>
      </c>
      <c r="G105" s="135"/>
      <c r="H105" s="56">
        <f t="shared" si="9"/>
        <v>0</v>
      </c>
      <c r="I105" s="135"/>
      <c r="J105" s="133" t="str">
        <f t="shared" si="7"/>
        <v xml:space="preserve"> </v>
      </c>
      <c r="K105" s="135">
        <v>0</v>
      </c>
      <c r="L105" s="178"/>
      <c r="M105" s="56">
        <f t="shared" si="10"/>
        <v>0</v>
      </c>
      <c r="N105" s="178"/>
      <c r="O105" s="133" t="str">
        <f t="shared" si="8"/>
        <v xml:space="preserve"> </v>
      </c>
      <c r="P105" s="178"/>
    </row>
    <row r="106" spans="1:16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35">
        <v>0</v>
      </c>
      <c r="G106" s="135"/>
      <c r="H106" s="56">
        <f t="shared" si="9"/>
        <v>0</v>
      </c>
      <c r="I106" s="135"/>
      <c r="J106" s="133" t="str">
        <f t="shared" si="7"/>
        <v xml:space="preserve"> </v>
      </c>
      <c r="K106" s="135">
        <v>0</v>
      </c>
      <c r="L106" s="178"/>
      <c r="M106" s="56">
        <f t="shared" si="10"/>
        <v>0</v>
      </c>
      <c r="N106" s="178"/>
      <c r="O106" s="133" t="str">
        <f t="shared" si="8"/>
        <v xml:space="preserve"> </v>
      </c>
      <c r="P106" s="178"/>
    </row>
    <row r="107" spans="1:16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35">
        <v>0</v>
      </c>
      <c r="G107" s="135"/>
      <c r="H107" s="56">
        <f t="shared" si="9"/>
        <v>0</v>
      </c>
      <c r="I107" s="135"/>
      <c r="J107" s="133" t="str">
        <f t="shared" si="7"/>
        <v xml:space="preserve"> </v>
      </c>
      <c r="K107" s="135">
        <v>0</v>
      </c>
      <c r="L107" s="178"/>
      <c r="M107" s="56">
        <f t="shared" si="10"/>
        <v>0</v>
      </c>
      <c r="N107" s="178"/>
      <c r="O107" s="133" t="str">
        <f t="shared" si="8"/>
        <v xml:space="preserve"> </v>
      </c>
      <c r="P107" s="178"/>
    </row>
    <row r="108" spans="1:16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35">
        <v>0</v>
      </c>
      <c r="G108" s="135"/>
      <c r="H108" s="56">
        <f t="shared" si="9"/>
        <v>0</v>
      </c>
      <c r="I108" s="135"/>
      <c r="J108" s="133" t="str">
        <f t="shared" si="7"/>
        <v xml:space="preserve"> </v>
      </c>
      <c r="K108" s="135">
        <v>0</v>
      </c>
      <c r="L108" s="178"/>
      <c r="M108" s="56">
        <f t="shared" si="10"/>
        <v>0</v>
      </c>
      <c r="N108" s="178"/>
      <c r="O108" s="133" t="str">
        <f t="shared" si="8"/>
        <v xml:space="preserve"> </v>
      </c>
      <c r="P108" s="178"/>
    </row>
    <row r="109" spans="1:16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35">
        <v>0</v>
      </c>
      <c r="G109" s="135"/>
      <c r="H109" s="56">
        <f t="shared" si="9"/>
        <v>0</v>
      </c>
      <c r="I109" s="135"/>
      <c r="J109" s="133" t="str">
        <f t="shared" si="7"/>
        <v xml:space="preserve"> </v>
      </c>
      <c r="K109" s="135">
        <v>0</v>
      </c>
      <c r="L109" s="178"/>
      <c r="M109" s="56">
        <f t="shared" si="10"/>
        <v>0</v>
      </c>
      <c r="N109" s="178"/>
      <c r="O109" s="133" t="str">
        <f t="shared" si="8"/>
        <v xml:space="preserve"> </v>
      </c>
      <c r="P109" s="178"/>
    </row>
    <row r="110" spans="1:16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35">
        <v>0</v>
      </c>
      <c r="G110" s="135"/>
      <c r="H110" s="56">
        <f t="shared" si="9"/>
        <v>0</v>
      </c>
      <c r="I110" s="135"/>
      <c r="J110" s="133" t="str">
        <f t="shared" si="7"/>
        <v xml:space="preserve"> </v>
      </c>
      <c r="K110" s="135">
        <v>0</v>
      </c>
      <c r="L110" s="178"/>
      <c r="M110" s="56">
        <f t="shared" si="10"/>
        <v>0</v>
      </c>
      <c r="N110" s="178"/>
      <c r="O110" s="133" t="str">
        <f t="shared" si="8"/>
        <v xml:space="preserve"> </v>
      </c>
      <c r="P110" s="178"/>
    </row>
    <row r="111" spans="1:16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35">
        <v>0</v>
      </c>
      <c r="G111" s="135"/>
      <c r="H111" s="56">
        <f t="shared" si="9"/>
        <v>0</v>
      </c>
      <c r="I111" s="135"/>
      <c r="J111" s="133" t="str">
        <f t="shared" si="7"/>
        <v xml:space="preserve"> </v>
      </c>
      <c r="K111" s="135">
        <v>0</v>
      </c>
      <c r="L111" s="178"/>
      <c r="M111" s="56">
        <f t="shared" si="10"/>
        <v>0</v>
      </c>
      <c r="N111" s="178"/>
      <c r="O111" s="133" t="str">
        <f t="shared" si="8"/>
        <v xml:space="preserve"> </v>
      </c>
      <c r="P111" s="178"/>
    </row>
    <row r="112" spans="1:16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35">
        <v>0</v>
      </c>
      <c r="G112" s="135"/>
      <c r="H112" s="56">
        <f t="shared" si="9"/>
        <v>0</v>
      </c>
      <c r="I112" s="135"/>
      <c r="J112" s="133" t="str">
        <f t="shared" si="7"/>
        <v xml:space="preserve"> </v>
      </c>
      <c r="K112" s="135">
        <v>0</v>
      </c>
      <c r="L112" s="178"/>
      <c r="M112" s="56">
        <f t="shared" si="10"/>
        <v>0</v>
      </c>
      <c r="N112" s="178"/>
      <c r="O112" s="133" t="str">
        <f t="shared" si="8"/>
        <v xml:space="preserve"> </v>
      </c>
      <c r="P112" s="178"/>
    </row>
    <row r="113" spans="1:16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35">
        <v>0</v>
      </c>
      <c r="G113" s="135"/>
      <c r="H113" s="56">
        <f t="shared" si="9"/>
        <v>0</v>
      </c>
      <c r="I113" s="135"/>
      <c r="J113" s="133" t="str">
        <f t="shared" si="7"/>
        <v xml:space="preserve"> </v>
      </c>
      <c r="K113" s="135">
        <v>0</v>
      </c>
      <c r="L113" s="178"/>
      <c r="M113" s="56">
        <f t="shared" si="10"/>
        <v>0</v>
      </c>
      <c r="N113" s="178"/>
      <c r="O113" s="133" t="str">
        <f t="shared" si="8"/>
        <v xml:space="preserve"> </v>
      </c>
      <c r="P113" s="178"/>
    </row>
    <row r="114" spans="1:16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35">
        <v>0</v>
      </c>
      <c r="G114" s="135"/>
      <c r="H114" s="56">
        <f t="shared" si="9"/>
        <v>0</v>
      </c>
      <c r="I114" s="135"/>
      <c r="J114" s="133" t="str">
        <f t="shared" si="7"/>
        <v xml:space="preserve"> </v>
      </c>
      <c r="K114" s="135">
        <v>0</v>
      </c>
      <c r="L114" s="178"/>
      <c r="M114" s="56">
        <f t="shared" si="10"/>
        <v>0</v>
      </c>
      <c r="N114" s="178"/>
      <c r="O114" s="133" t="str">
        <f t="shared" si="8"/>
        <v xml:space="preserve"> </v>
      </c>
      <c r="P114" s="178"/>
    </row>
    <row r="115" spans="1:16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35">
        <v>0</v>
      </c>
      <c r="G115" s="135"/>
      <c r="H115" s="56">
        <f t="shared" si="9"/>
        <v>0</v>
      </c>
      <c r="I115" s="135"/>
      <c r="J115" s="133" t="str">
        <f t="shared" si="7"/>
        <v xml:space="preserve"> </v>
      </c>
      <c r="K115" s="135">
        <v>0</v>
      </c>
      <c r="L115" s="178"/>
      <c r="M115" s="56">
        <f t="shared" si="10"/>
        <v>0</v>
      </c>
      <c r="N115" s="178"/>
      <c r="O115" s="133" t="str">
        <f t="shared" si="8"/>
        <v xml:space="preserve"> </v>
      </c>
      <c r="P115" s="71">
        <f t="shared" ref="P115" si="11">SUM(P116:P123)</f>
        <v>0</v>
      </c>
    </row>
    <row r="116" spans="1:16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35">
        <v>0</v>
      </c>
      <c r="G116" s="135"/>
      <c r="H116" s="56">
        <f t="shared" si="9"/>
        <v>0</v>
      </c>
      <c r="I116" s="135"/>
      <c r="J116" s="133" t="str">
        <f t="shared" si="7"/>
        <v xml:space="preserve"> </v>
      </c>
      <c r="K116" s="135">
        <v>0</v>
      </c>
      <c r="L116" s="178"/>
      <c r="M116" s="56">
        <f t="shared" si="10"/>
        <v>0</v>
      </c>
      <c r="N116" s="178"/>
      <c r="O116" s="133" t="str">
        <f t="shared" si="8"/>
        <v xml:space="preserve"> </v>
      </c>
      <c r="P116" s="178"/>
    </row>
    <row r="117" spans="1:16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35">
        <v>0</v>
      </c>
      <c r="G117" s="135"/>
      <c r="H117" s="56">
        <f t="shared" si="9"/>
        <v>0</v>
      </c>
      <c r="I117" s="135"/>
      <c r="J117" s="133" t="str">
        <f t="shared" si="7"/>
        <v xml:space="preserve"> </v>
      </c>
      <c r="K117" s="135">
        <v>0</v>
      </c>
      <c r="L117" s="178"/>
      <c r="M117" s="56">
        <f t="shared" si="10"/>
        <v>0</v>
      </c>
      <c r="N117" s="178"/>
      <c r="O117" s="133" t="str">
        <f t="shared" si="8"/>
        <v xml:space="preserve"> </v>
      </c>
      <c r="P117" s="178"/>
    </row>
    <row r="118" spans="1:16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35">
        <v>0</v>
      </c>
      <c r="G118" s="135"/>
      <c r="H118" s="56">
        <f t="shared" si="9"/>
        <v>0</v>
      </c>
      <c r="I118" s="135"/>
      <c r="J118" s="133" t="str">
        <f t="shared" si="7"/>
        <v xml:space="preserve"> </v>
      </c>
      <c r="K118" s="135">
        <v>0</v>
      </c>
      <c r="L118" s="178"/>
      <c r="M118" s="56">
        <f t="shared" si="10"/>
        <v>0</v>
      </c>
      <c r="N118" s="178"/>
      <c r="O118" s="133" t="str">
        <f t="shared" si="8"/>
        <v xml:space="preserve"> </v>
      </c>
      <c r="P118" s="178"/>
    </row>
    <row r="119" spans="1:16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35">
        <v>0</v>
      </c>
      <c r="G119" s="135"/>
      <c r="H119" s="56">
        <f t="shared" si="9"/>
        <v>0</v>
      </c>
      <c r="I119" s="135"/>
      <c r="J119" s="133" t="str">
        <f t="shared" si="7"/>
        <v xml:space="preserve"> </v>
      </c>
      <c r="K119" s="135">
        <v>0</v>
      </c>
      <c r="L119" s="178"/>
      <c r="M119" s="56">
        <f t="shared" si="10"/>
        <v>0</v>
      </c>
      <c r="N119" s="178"/>
      <c r="O119" s="133" t="str">
        <f t="shared" si="8"/>
        <v xml:space="preserve"> </v>
      </c>
      <c r="P119" s="178"/>
    </row>
    <row r="120" spans="1:16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35">
        <v>0</v>
      </c>
      <c r="G120" s="135"/>
      <c r="H120" s="56">
        <f t="shared" si="9"/>
        <v>0</v>
      </c>
      <c r="I120" s="135"/>
      <c r="J120" s="133" t="str">
        <f t="shared" si="7"/>
        <v xml:space="preserve"> </v>
      </c>
      <c r="K120" s="135">
        <v>0</v>
      </c>
      <c r="L120" s="178"/>
      <c r="M120" s="56">
        <f t="shared" si="10"/>
        <v>0</v>
      </c>
      <c r="N120" s="178"/>
      <c r="O120" s="133" t="str">
        <f t="shared" si="8"/>
        <v xml:space="preserve"> </v>
      </c>
      <c r="P120" s="178"/>
    </row>
    <row r="121" spans="1:16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35">
        <v>0</v>
      </c>
      <c r="G121" s="135"/>
      <c r="H121" s="56">
        <f t="shared" si="9"/>
        <v>0</v>
      </c>
      <c r="I121" s="135"/>
      <c r="J121" s="133" t="str">
        <f t="shared" si="7"/>
        <v xml:space="preserve"> </v>
      </c>
      <c r="K121" s="135">
        <v>0</v>
      </c>
      <c r="L121" s="178"/>
      <c r="M121" s="56">
        <f t="shared" si="10"/>
        <v>0</v>
      </c>
      <c r="N121" s="178"/>
      <c r="O121" s="133" t="str">
        <f t="shared" si="8"/>
        <v xml:space="preserve"> </v>
      </c>
      <c r="P121" s="178"/>
    </row>
    <row r="122" spans="1:16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35">
        <v>0</v>
      </c>
      <c r="G122" s="135"/>
      <c r="H122" s="56">
        <f t="shared" si="9"/>
        <v>0</v>
      </c>
      <c r="I122" s="135"/>
      <c r="J122" s="133" t="str">
        <f t="shared" si="7"/>
        <v xml:space="preserve"> </v>
      </c>
      <c r="K122" s="135">
        <v>0</v>
      </c>
      <c r="L122" s="178"/>
      <c r="M122" s="56">
        <f t="shared" si="10"/>
        <v>0</v>
      </c>
      <c r="N122" s="178"/>
      <c r="O122" s="133" t="str">
        <f t="shared" si="8"/>
        <v xml:space="preserve"> </v>
      </c>
      <c r="P122" s="178"/>
    </row>
    <row r="123" spans="1:16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35">
        <v>0</v>
      </c>
      <c r="G123" s="135"/>
      <c r="H123" s="56">
        <f t="shared" si="9"/>
        <v>0</v>
      </c>
      <c r="I123" s="135"/>
      <c r="J123" s="133" t="str">
        <f t="shared" si="7"/>
        <v xml:space="preserve"> </v>
      </c>
      <c r="K123" s="135">
        <v>0</v>
      </c>
      <c r="L123" s="178"/>
      <c r="M123" s="56">
        <f t="shared" si="10"/>
        <v>0</v>
      </c>
      <c r="N123" s="178"/>
      <c r="O123" s="133" t="str">
        <f t="shared" si="8"/>
        <v xml:space="preserve"> </v>
      </c>
      <c r="P123" s="178"/>
    </row>
    <row r="124" spans="1:16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35">
        <v>0</v>
      </c>
      <c r="G124" s="135"/>
      <c r="H124" s="56">
        <f t="shared" si="9"/>
        <v>0</v>
      </c>
      <c r="I124" s="135"/>
      <c r="J124" s="133" t="str">
        <f t="shared" si="7"/>
        <v xml:space="preserve"> </v>
      </c>
      <c r="K124" s="135">
        <v>0</v>
      </c>
      <c r="L124" s="178"/>
      <c r="M124" s="56">
        <f t="shared" si="10"/>
        <v>0</v>
      </c>
      <c r="N124" s="178"/>
      <c r="O124" s="133" t="str">
        <f t="shared" si="8"/>
        <v xml:space="preserve"> </v>
      </c>
      <c r="P124" s="71">
        <f t="shared" ref="P124" si="12">SUM(P125:P143)</f>
        <v>0</v>
      </c>
    </row>
    <row r="125" spans="1:16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35">
        <v>0</v>
      </c>
      <c r="G125" s="135"/>
      <c r="H125" s="56">
        <f t="shared" si="9"/>
        <v>0</v>
      </c>
      <c r="I125" s="135"/>
      <c r="J125" s="133" t="str">
        <f t="shared" si="7"/>
        <v xml:space="preserve"> </v>
      </c>
      <c r="K125" s="135">
        <v>0</v>
      </c>
      <c r="L125" s="178"/>
      <c r="M125" s="56">
        <f t="shared" si="10"/>
        <v>0</v>
      </c>
      <c r="N125" s="178"/>
      <c r="O125" s="133" t="str">
        <f t="shared" si="8"/>
        <v xml:space="preserve"> </v>
      </c>
      <c r="P125" s="178"/>
    </row>
    <row r="126" spans="1:16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35">
        <v>0</v>
      </c>
      <c r="G126" s="135"/>
      <c r="H126" s="56">
        <f t="shared" si="9"/>
        <v>0</v>
      </c>
      <c r="I126" s="135"/>
      <c r="J126" s="133" t="str">
        <f t="shared" si="7"/>
        <v xml:space="preserve"> </v>
      </c>
      <c r="K126" s="135">
        <v>0</v>
      </c>
      <c r="L126" s="178"/>
      <c r="M126" s="56">
        <f t="shared" si="10"/>
        <v>0</v>
      </c>
      <c r="N126" s="178"/>
      <c r="O126" s="133" t="str">
        <f t="shared" si="8"/>
        <v xml:space="preserve"> </v>
      </c>
      <c r="P126" s="178"/>
    </row>
    <row r="127" spans="1:16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35">
        <v>0</v>
      </c>
      <c r="G127" s="135"/>
      <c r="H127" s="56">
        <f t="shared" si="9"/>
        <v>0</v>
      </c>
      <c r="I127" s="135"/>
      <c r="J127" s="133" t="str">
        <f t="shared" si="7"/>
        <v xml:space="preserve"> </v>
      </c>
      <c r="K127" s="135">
        <v>0</v>
      </c>
      <c r="L127" s="178"/>
      <c r="M127" s="56">
        <f t="shared" si="10"/>
        <v>0</v>
      </c>
      <c r="N127" s="178"/>
      <c r="O127" s="133" t="str">
        <f t="shared" si="8"/>
        <v xml:space="preserve"> </v>
      </c>
      <c r="P127" s="178"/>
    </row>
    <row r="128" spans="1:16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35">
        <v>0</v>
      </c>
      <c r="G128" s="135"/>
      <c r="H128" s="56">
        <f t="shared" si="9"/>
        <v>0</v>
      </c>
      <c r="I128" s="135"/>
      <c r="J128" s="133" t="str">
        <f t="shared" si="7"/>
        <v xml:space="preserve"> </v>
      </c>
      <c r="K128" s="135">
        <v>0</v>
      </c>
      <c r="L128" s="178"/>
      <c r="M128" s="56">
        <f t="shared" si="10"/>
        <v>0</v>
      </c>
      <c r="N128" s="178"/>
      <c r="O128" s="133" t="str">
        <f t="shared" si="8"/>
        <v xml:space="preserve"> </v>
      </c>
      <c r="P128" s="178"/>
    </row>
    <row r="129" spans="1:16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35">
        <v>0</v>
      </c>
      <c r="G129" s="135"/>
      <c r="H129" s="56">
        <f t="shared" si="9"/>
        <v>0</v>
      </c>
      <c r="I129" s="135"/>
      <c r="J129" s="133" t="str">
        <f t="shared" si="7"/>
        <v xml:space="preserve"> </v>
      </c>
      <c r="K129" s="135">
        <v>0</v>
      </c>
      <c r="L129" s="178"/>
      <c r="M129" s="56">
        <f t="shared" si="10"/>
        <v>0</v>
      </c>
      <c r="N129" s="178"/>
      <c r="O129" s="133" t="str">
        <f t="shared" si="8"/>
        <v xml:space="preserve"> </v>
      </c>
      <c r="P129" s="178"/>
    </row>
    <row r="130" spans="1:16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35">
        <v>0</v>
      </c>
      <c r="G130" s="135"/>
      <c r="H130" s="56">
        <f t="shared" si="9"/>
        <v>0</v>
      </c>
      <c r="I130" s="135"/>
      <c r="J130" s="133" t="str">
        <f t="shared" si="7"/>
        <v xml:space="preserve"> </v>
      </c>
      <c r="K130" s="135">
        <v>0</v>
      </c>
      <c r="L130" s="178"/>
      <c r="M130" s="56">
        <f t="shared" si="10"/>
        <v>0</v>
      </c>
      <c r="N130" s="178"/>
      <c r="O130" s="133" t="str">
        <f t="shared" si="8"/>
        <v xml:space="preserve"> </v>
      </c>
      <c r="P130" s="178"/>
    </row>
    <row r="131" spans="1:16" ht="25.5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35">
        <v>0</v>
      </c>
      <c r="G131" s="135"/>
      <c r="H131" s="56">
        <f t="shared" si="9"/>
        <v>0</v>
      </c>
      <c r="I131" s="135"/>
      <c r="J131" s="133" t="str">
        <f t="shared" si="7"/>
        <v xml:space="preserve"> </v>
      </c>
      <c r="K131" s="135">
        <v>0</v>
      </c>
      <c r="L131" s="178"/>
      <c r="M131" s="56">
        <f t="shared" si="10"/>
        <v>0</v>
      </c>
      <c r="N131" s="178"/>
      <c r="O131" s="133" t="str">
        <f t="shared" si="8"/>
        <v xml:space="preserve"> </v>
      </c>
      <c r="P131" s="178"/>
    </row>
    <row r="132" spans="1:16" ht="25.5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35">
        <v>0</v>
      </c>
      <c r="G132" s="135"/>
      <c r="H132" s="56">
        <f t="shared" si="9"/>
        <v>0</v>
      </c>
      <c r="I132" s="135"/>
      <c r="J132" s="133" t="str">
        <f t="shared" si="7"/>
        <v xml:space="preserve"> </v>
      </c>
      <c r="K132" s="135">
        <v>0</v>
      </c>
      <c r="L132" s="178"/>
      <c r="M132" s="56">
        <f t="shared" si="10"/>
        <v>0</v>
      </c>
      <c r="N132" s="178"/>
      <c r="O132" s="133" t="str">
        <f t="shared" si="8"/>
        <v xml:space="preserve"> </v>
      </c>
      <c r="P132" s="178"/>
    </row>
    <row r="133" spans="1:16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35">
        <v>0</v>
      </c>
      <c r="G133" s="135"/>
      <c r="H133" s="56">
        <f t="shared" si="9"/>
        <v>0</v>
      </c>
      <c r="I133" s="135"/>
      <c r="J133" s="133" t="str">
        <f t="shared" si="7"/>
        <v xml:space="preserve"> </v>
      </c>
      <c r="K133" s="135">
        <v>0</v>
      </c>
      <c r="L133" s="178"/>
      <c r="M133" s="56">
        <f t="shared" si="10"/>
        <v>0</v>
      </c>
      <c r="N133" s="178"/>
      <c r="O133" s="133" t="str">
        <f t="shared" si="8"/>
        <v xml:space="preserve"> </v>
      </c>
      <c r="P133" s="178"/>
    </row>
    <row r="134" spans="1:16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35">
        <v>0</v>
      </c>
      <c r="G134" s="135"/>
      <c r="H134" s="56">
        <f t="shared" si="9"/>
        <v>0</v>
      </c>
      <c r="I134" s="135"/>
      <c r="J134" s="133" t="str">
        <f t="shared" si="7"/>
        <v xml:space="preserve"> </v>
      </c>
      <c r="K134" s="135">
        <v>0</v>
      </c>
      <c r="L134" s="178"/>
      <c r="M134" s="56">
        <f t="shared" si="10"/>
        <v>0</v>
      </c>
      <c r="N134" s="178"/>
      <c r="O134" s="133" t="str">
        <f t="shared" si="8"/>
        <v xml:space="preserve"> </v>
      </c>
      <c r="P134" s="178"/>
    </row>
    <row r="135" spans="1:16" ht="25.5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35">
        <v>0</v>
      </c>
      <c r="G135" s="135"/>
      <c r="H135" s="56">
        <f t="shared" si="9"/>
        <v>0</v>
      </c>
      <c r="I135" s="135"/>
      <c r="J135" s="133" t="str">
        <f t="shared" si="7"/>
        <v xml:space="preserve"> </v>
      </c>
      <c r="K135" s="135">
        <v>0</v>
      </c>
      <c r="L135" s="178"/>
      <c r="M135" s="56">
        <f t="shared" si="10"/>
        <v>0</v>
      </c>
      <c r="N135" s="178"/>
      <c r="O135" s="133" t="str">
        <f t="shared" si="8"/>
        <v xml:space="preserve"> </v>
      </c>
      <c r="P135" s="178"/>
    </row>
    <row r="136" spans="1:16" ht="25.5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35">
        <v>0</v>
      </c>
      <c r="G136" s="135"/>
      <c r="H136" s="56">
        <f t="shared" si="9"/>
        <v>0</v>
      </c>
      <c r="I136" s="135"/>
      <c r="J136" s="133" t="str">
        <f t="shared" si="7"/>
        <v xml:space="preserve"> </v>
      </c>
      <c r="K136" s="135">
        <v>0</v>
      </c>
      <c r="L136" s="178"/>
      <c r="M136" s="56">
        <f t="shared" si="10"/>
        <v>0</v>
      </c>
      <c r="N136" s="178"/>
      <c r="O136" s="133" t="str">
        <f t="shared" si="8"/>
        <v xml:space="preserve"> </v>
      </c>
      <c r="P136" s="178"/>
    </row>
    <row r="137" spans="1:16" ht="25.5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35">
        <v>0</v>
      </c>
      <c r="G137" s="135"/>
      <c r="H137" s="56">
        <f t="shared" si="9"/>
        <v>0</v>
      </c>
      <c r="I137" s="135"/>
      <c r="J137" s="133" t="str">
        <f t="shared" si="7"/>
        <v xml:space="preserve"> </v>
      </c>
      <c r="K137" s="135">
        <v>0</v>
      </c>
      <c r="L137" s="178"/>
      <c r="M137" s="56">
        <f t="shared" si="10"/>
        <v>0</v>
      </c>
      <c r="N137" s="178"/>
      <c r="O137" s="133" t="str">
        <f t="shared" si="8"/>
        <v xml:space="preserve"> </v>
      </c>
      <c r="P137" s="178"/>
    </row>
    <row r="138" spans="1:16" ht="25.5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35">
        <v>0</v>
      </c>
      <c r="G138" s="135"/>
      <c r="H138" s="56">
        <f t="shared" si="9"/>
        <v>0</v>
      </c>
      <c r="I138" s="135"/>
      <c r="J138" s="133" t="str">
        <f t="shared" si="7"/>
        <v xml:space="preserve"> </v>
      </c>
      <c r="K138" s="135">
        <v>0</v>
      </c>
      <c r="L138" s="178"/>
      <c r="M138" s="56">
        <f t="shared" si="10"/>
        <v>0</v>
      </c>
      <c r="N138" s="178"/>
      <c r="O138" s="133" t="str">
        <f t="shared" si="8"/>
        <v xml:space="preserve"> </v>
      </c>
      <c r="P138" s="178"/>
    </row>
    <row r="139" spans="1:16" ht="38.25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35">
        <v>0</v>
      </c>
      <c r="G139" s="135"/>
      <c r="H139" s="56">
        <f t="shared" si="9"/>
        <v>0</v>
      </c>
      <c r="I139" s="135"/>
      <c r="J139" s="133" t="str">
        <f t="shared" si="7"/>
        <v xml:space="preserve"> </v>
      </c>
      <c r="K139" s="135">
        <v>0</v>
      </c>
      <c r="L139" s="178"/>
      <c r="M139" s="56">
        <f t="shared" si="10"/>
        <v>0</v>
      </c>
      <c r="N139" s="178"/>
      <c r="O139" s="133" t="str">
        <f t="shared" si="8"/>
        <v xml:space="preserve"> </v>
      </c>
      <c r="P139" s="178"/>
    </row>
    <row r="140" spans="1:16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35">
        <v>0</v>
      </c>
      <c r="G140" s="135"/>
      <c r="H140" s="56">
        <f t="shared" si="9"/>
        <v>0</v>
      </c>
      <c r="I140" s="135"/>
      <c r="J140" s="133" t="str">
        <f t="shared" si="7"/>
        <v xml:space="preserve"> </v>
      </c>
      <c r="K140" s="135">
        <v>0</v>
      </c>
      <c r="L140" s="178"/>
      <c r="M140" s="56">
        <f t="shared" si="10"/>
        <v>0</v>
      </c>
      <c r="N140" s="178"/>
      <c r="O140" s="133" t="str">
        <f t="shared" si="8"/>
        <v xml:space="preserve"> </v>
      </c>
      <c r="P140" s="178"/>
    </row>
    <row r="141" spans="1:16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35">
        <v>0</v>
      </c>
      <c r="G141" s="135"/>
      <c r="H141" s="56">
        <f t="shared" si="9"/>
        <v>0</v>
      </c>
      <c r="I141" s="135"/>
      <c r="J141" s="133" t="str">
        <f t="shared" si="7"/>
        <v xml:space="preserve"> </v>
      </c>
      <c r="K141" s="135">
        <v>0</v>
      </c>
      <c r="L141" s="178"/>
      <c r="M141" s="56">
        <f t="shared" si="10"/>
        <v>0</v>
      </c>
      <c r="N141" s="178"/>
      <c r="O141" s="133" t="str">
        <f t="shared" si="8"/>
        <v xml:space="preserve"> </v>
      </c>
      <c r="P141" s="178"/>
    </row>
    <row r="142" spans="1:16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35">
        <v>0</v>
      </c>
      <c r="G142" s="135"/>
      <c r="H142" s="56">
        <f t="shared" si="9"/>
        <v>0</v>
      </c>
      <c r="I142" s="135"/>
      <c r="J142" s="133" t="str">
        <f t="shared" si="7"/>
        <v xml:space="preserve"> </v>
      </c>
      <c r="K142" s="135">
        <v>0</v>
      </c>
      <c r="L142" s="178"/>
      <c r="M142" s="56">
        <f t="shared" si="10"/>
        <v>0</v>
      </c>
      <c r="N142" s="178"/>
      <c r="O142" s="133" t="str">
        <f t="shared" si="8"/>
        <v xml:space="preserve"> </v>
      </c>
      <c r="P142" s="178"/>
    </row>
    <row r="143" spans="1:16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35">
        <v>0</v>
      </c>
      <c r="G143" s="135"/>
      <c r="H143" s="56">
        <f t="shared" si="9"/>
        <v>0</v>
      </c>
      <c r="I143" s="135"/>
      <c r="J143" s="133" t="str">
        <f t="shared" si="7"/>
        <v xml:space="preserve"> </v>
      </c>
      <c r="K143" s="135">
        <v>0</v>
      </c>
      <c r="L143" s="178"/>
      <c r="M143" s="56">
        <f t="shared" si="10"/>
        <v>0</v>
      </c>
      <c r="N143" s="178"/>
      <c r="O143" s="133" t="str">
        <f t="shared" si="8"/>
        <v xml:space="preserve"> </v>
      </c>
      <c r="P143" s="178"/>
    </row>
    <row r="144" spans="1:16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35">
        <v>0</v>
      </c>
      <c r="G144" s="135"/>
      <c r="H144" s="56">
        <f t="shared" si="9"/>
        <v>0</v>
      </c>
      <c r="I144" s="135"/>
      <c r="J144" s="133" t="str">
        <f t="shared" si="7"/>
        <v xml:space="preserve"> </v>
      </c>
      <c r="K144" s="135">
        <v>0</v>
      </c>
      <c r="L144" s="178"/>
      <c r="M144" s="56">
        <f t="shared" si="10"/>
        <v>0</v>
      </c>
      <c r="N144" s="178"/>
      <c r="O144" s="133" t="str">
        <f t="shared" si="8"/>
        <v xml:space="preserve"> </v>
      </c>
      <c r="P144" s="178"/>
    </row>
    <row r="145" spans="1:16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35">
        <v>0</v>
      </c>
      <c r="G145" s="135"/>
      <c r="H145" s="56">
        <f t="shared" si="9"/>
        <v>0</v>
      </c>
      <c r="I145" s="135"/>
      <c r="J145" s="133" t="str">
        <f t="shared" si="7"/>
        <v xml:space="preserve"> </v>
      </c>
      <c r="K145" s="135">
        <v>0</v>
      </c>
      <c r="L145" s="178"/>
      <c r="M145" s="56">
        <f t="shared" si="10"/>
        <v>0</v>
      </c>
      <c r="N145" s="178"/>
      <c r="O145" s="133" t="str">
        <f t="shared" si="8"/>
        <v xml:space="preserve"> </v>
      </c>
      <c r="P145" s="178"/>
    </row>
    <row r="146" spans="1:16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35">
        <v>0</v>
      </c>
      <c r="G146" s="135"/>
      <c r="H146" s="56">
        <f t="shared" si="9"/>
        <v>0</v>
      </c>
      <c r="I146" s="135"/>
      <c r="J146" s="133" t="str">
        <f t="shared" si="7"/>
        <v xml:space="preserve"> </v>
      </c>
      <c r="K146" s="135">
        <v>0</v>
      </c>
      <c r="L146" s="178"/>
      <c r="M146" s="56">
        <f t="shared" si="10"/>
        <v>0</v>
      </c>
      <c r="N146" s="178"/>
      <c r="O146" s="133" t="str">
        <f t="shared" si="8"/>
        <v xml:space="preserve"> </v>
      </c>
      <c r="P146" s="178"/>
    </row>
    <row r="147" spans="1:16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35">
        <v>0</v>
      </c>
      <c r="G147" s="135"/>
      <c r="H147" s="56">
        <f t="shared" si="9"/>
        <v>0</v>
      </c>
      <c r="I147" s="135"/>
      <c r="J147" s="133" t="str">
        <f t="shared" si="7"/>
        <v xml:space="preserve"> </v>
      </c>
      <c r="K147" s="135">
        <v>0</v>
      </c>
      <c r="L147" s="178"/>
      <c r="M147" s="56">
        <f t="shared" si="10"/>
        <v>0</v>
      </c>
      <c r="N147" s="178"/>
      <c r="O147" s="133" t="str">
        <f t="shared" si="8"/>
        <v xml:space="preserve"> </v>
      </c>
      <c r="P147" s="178"/>
    </row>
    <row r="148" spans="1:16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35">
        <v>0</v>
      </c>
      <c r="G148" s="135"/>
      <c r="H148" s="56">
        <f t="shared" si="9"/>
        <v>0</v>
      </c>
      <c r="I148" s="135"/>
      <c r="J148" s="133" t="str">
        <f t="shared" si="7"/>
        <v xml:space="preserve"> </v>
      </c>
      <c r="K148" s="135">
        <v>0</v>
      </c>
      <c r="L148" s="178"/>
      <c r="M148" s="56">
        <f t="shared" si="10"/>
        <v>0</v>
      </c>
      <c r="N148" s="178"/>
      <c r="O148" s="133" t="str">
        <f t="shared" si="8"/>
        <v xml:space="preserve"> </v>
      </c>
      <c r="P148" s="178"/>
    </row>
    <row r="149" spans="1:16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35">
        <v>0</v>
      </c>
      <c r="G149" s="135"/>
      <c r="H149" s="56">
        <f t="shared" si="9"/>
        <v>0</v>
      </c>
      <c r="I149" s="135"/>
      <c r="J149" s="133" t="str">
        <f t="shared" si="7"/>
        <v xml:space="preserve"> </v>
      </c>
      <c r="K149" s="135">
        <v>0</v>
      </c>
      <c r="L149" s="178"/>
      <c r="M149" s="56">
        <f t="shared" si="10"/>
        <v>0</v>
      </c>
      <c r="N149" s="178"/>
      <c r="O149" s="133" t="str">
        <f t="shared" si="8"/>
        <v xml:space="preserve"> </v>
      </c>
      <c r="P149" s="71">
        <f t="shared" ref="P149" si="13">SUM(P150:P153)</f>
        <v>0</v>
      </c>
    </row>
    <row r="150" spans="1:16" ht="25.5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35">
        <v>0</v>
      </c>
      <c r="G150" s="135"/>
      <c r="H150" s="56">
        <f t="shared" si="9"/>
        <v>0</v>
      </c>
      <c r="I150" s="135"/>
      <c r="J150" s="133" t="str">
        <f t="shared" si="7"/>
        <v xml:space="preserve"> </v>
      </c>
      <c r="K150" s="135">
        <v>0</v>
      </c>
      <c r="L150" s="178"/>
      <c r="M150" s="56">
        <f t="shared" si="10"/>
        <v>0</v>
      </c>
      <c r="N150" s="178"/>
      <c r="O150" s="133" t="str">
        <f t="shared" si="8"/>
        <v xml:space="preserve"> </v>
      </c>
      <c r="P150" s="178"/>
    </row>
    <row r="151" spans="1:16" ht="25.5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35">
        <v>0</v>
      </c>
      <c r="G151" s="135"/>
      <c r="H151" s="56">
        <f t="shared" si="9"/>
        <v>0</v>
      </c>
      <c r="I151" s="135"/>
      <c r="J151" s="133" t="str">
        <f t="shared" si="7"/>
        <v xml:space="preserve"> </v>
      </c>
      <c r="K151" s="135">
        <v>0</v>
      </c>
      <c r="L151" s="178"/>
      <c r="M151" s="56">
        <f t="shared" si="10"/>
        <v>0</v>
      </c>
      <c r="N151" s="178"/>
      <c r="O151" s="133" t="str">
        <f t="shared" si="8"/>
        <v xml:space="preserve"> </v>
      </c>
      <c r="P151" s="178"/>
    </row>
    <row r="152" spans="1:16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35">
        <v>0</v>
      </c>
      <c r="G152" s="135"/>
      <c r="H152" s="56">
        <f t="shared" si="9"/>
        <v>0</v>
      </c>
      <c r="I152" s="135"/>
      <c r="J152" s="133" t="str">
        <f t="shared" si="7"/>
        <v xml:space="preserve"> </v>
      </c>
      <c r="K152" s="135">
        <v>0</v>
      </c>
      <c r="L152" s="178"/>
      <c r="M152" s="56">
        <f t="shared" si="10"/>
        <v>0</v>
      </c>
      <c r="N152" s="178"/>
      <c r="O152" s="133" t="str">
        <f t="shared" si="8"/>
        <v xml:space="preserve"> </v>
      </c>
      <c r="P152" s="178"/>
    </row>
    <row r="153" spans="1:16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35">
        <v>0</v>
      </c>
      <c r="G153" s="135"/>
      <c r="H153" s="56">
        <f t="shared" si="9"/>
        <v>0</v>
      </c>
      <c r="I153" s="135"/>
      <c r="J153" s="133" t="str">
        <f t="shared" si="7"/>
        <v xml:space="preserve"> </v>
      </c>
      <c r="K153" s="135">
        <v>0</v>
      </c>
      <c r="L153" s="178"/>
      <c r="M153" s="56">
        <f t="shared" si="10"/>
        <v>0</v>
      </c>
      <c r="N153" s="178"/>
      <c r="O153" s="133" t="str">
        <f t="shared" si="8"/>
        <v xml:space="preserve"> </v>
      </c>
      <c r="P153" s="178"/>
    </row>
    <row r="154" spans="1:16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35">
        <v>0</v>
      </c>
      <c r="G154" s="135"/>
      <c r="H154" s="56">
        <f t="shared" si="9"/>
        <v>0</v>
      </c>
      <c r="I154" s="135"/>
      <c r="J154" s="133" t="str">
        <f t="shared" si="7"/>
        <v xml:space="preserve"> </v>
      </c>
      <c r="K154" s="135">
        <v>0</v>
      </c>
      <c r="L154" s="178"/>
      <c r="M154" s="56">
        <f t="shared" si="10"/>
        <v>0</v>
      </c>
      <c r="N154" s="178"/>
      <c r="O154" s="133" t="str">
        <f t="shared" si="8"/>
        <v xml:space="preserve"> </v>
      </c>
      <c r="P154" s="71">
        <f t="shared" ref="P154" si="14">SUM(P155:P169)</f>
        <v>0</v>
      </c>
    </row>
    <row r="155" spans="1:16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35">
        <v>0</v>
      </c>
      <c r="G155" s="135"/>
      <c r="H155" s="56">
        <f t="shared" si="9"/>
        <v>0</v>
      </c>
      <c r="I155" s="135"/>
      <c r="J155" s="133" t="str">
        <f t="shared" si="7"/>
        <v xml:space="preserve"> </v>
      </c>
      <c r="K155" s="135">
        <v>0</v>
      </c>
      <c r="L155" s="178"/>
      <c r="M155" s="56">
        <f t="shared" si="10"/>
        <v>0</v>
      </c>
      <c r="N155" s="178"/>
      <c r="O155" s="133" t="str">
        <f t="shared" si="8"/>
        <v xml:space="preserve"> </v>
      </c>
      <c r="P155" s="178"/>
    </row>
    <row r="156" spans="1:16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35">
        <v>0</v>
      </c>
      <c r="G156" s="135"/>
      <c r="H156" s="56">
        <f t="shared" si="9"/>
        <v>0</v>
      </c>
      <c r="I156" s="135"/>
      <c r="J156" s="133" t="str">
        <f t="shared" si="7"/>
        <v xml:space="preserve"> </v>
      </c>
      <c r="K156" s="135">
        <v>0</v>
      </c>
      <c r="L156" s="178"/>
      <c r="M156" s="56">
        <f t="shared" si="10"/>
        <v>0</v>
      </c>
      <c r="N156" s="178"/>
      <c r="O156" s="133" t="str">
        <f t="shared" si="8"/>
        <v xml:space="preserve"> </v>
      </c>
      <c r="P156" s="178"/>
    </row>
    <row r="157" spans="1:16" ht="25.5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35">
        <v>0</v>
      </c>
      <c r="G157" s="135"/>
      <c r="H157" s="56">
        <f t="shared" si="9"/>
        <v>0</v>
      </c>
      <c r="I157" s="135"/>
      <c r="J157" s="133" t="str">
        <f t="shared" si="7"/>
        <v xml:space="preserve"> </v>
      </c>
      <c r="K157" s="135">
        <v>0</v>
      </c>
      <c r="L157" s="178"/>
      <c r="M157" s="56">
        <f t="shared" si="10"/>
        <v>0</v>
      </c>
      <c r="N157" s="178"/>
      <c r="O157" s="133" t="str">
        <f t="shared" si="8"/>
        <v xml:space="preserve"> </v>
      </c>
      <c r="P157" s="178"/>
    </row>
    <row r="158" spans="1:16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35">
        <v>0</v>
      </c>
      <c r="G158" s="135"/>
      <c r="H158" s="56">
        <f t="shared" si="9"/>
        <v>0</v>
      </c>
      <c r="I158" s="135"/>
      <c r="J158" s="133" t="str">
        <f t="shared" si="7"/>
        <v xml:space="preserve"> </v>
      </c>
      <c r="K158" s="135">
        <v>0</v>
      </c>
      <c r="L158" s="178"/>
      <c r="M158" s="56">
        <f t="shared" si="10"/>
        <v>0</v>
      </c>
      <c r="N158" s="178"/>
      <c r="O158" s="133" t="str">
        <f t="shared" si="8"/>
        <v xml:space="preserve"> </v>
      </c>
      <c r="P158" s="178"/>
    </row>
    <row r="159" spans="1:16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35">
        <v>0</v>
      </c>
      <c r="G159" s="135"/>
      <c r="H159" s="56">
        <f t="shared" si="9"/>
        <v>0</v>
      </c>
      <c r="I159" s="135"/>
      <c r="J159" s="133" t="str">
        <f t="shared" si="7"/>
        <v xml:space="preserve"> </v>
      </c>
      <c r="K159" s="135">
        <v>0</v>
      </c>
      <c r="L159" s="178"/>
      <c r="M159" s="56">
        <f t="shared" si="10"/>
        <v>0</v>
      </c>
      <c r="N159" s="178"/>
      <c r="O159" s="133" t="str">
        <f t="shared" si="8"/>
        <v xml:space="preserve"> </v>
      </c>
      <c r="P159" s="178"/>
    </row>
    <row r="160" spans="1:16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35">
        <v>0</v>
      </c>
      <c r="G160" s="135"/>
      <c r="H160" s="56">
        <f t="shared" si="9"/>
        <v>0</v>
      </c>
      <c r="I160" s="135"/>
      <c r="J160" s="133" t="str">
        <f t="shared" si="7"/>
        <v xml:space="preserve"> </v>
      </c>
      <c r="K160" s="135">
        <v>0</v>
      </c>
      <c r="L160" s="178"/>
      <c r="M160" s="56">
        <f t="shared" si="10"/>
        <v>0</v>
      </c>
      <c r="N160" s="178"/>
      <c r="O160" s="133" t="str">
        <f t="shared" si="8"/>
        <v xml:space="preserve"> </v>
      </c>
      <c r="P160" s="178"/>
    </row>
    <row r="161" spans="1:16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35">
        <v>0</v>
      </c>
      <c r="G161" s="135"/>
      <c r="H161" s="56">
        <f t="shared" si="9"/>
        <v>0</v>
      </c>
      <c r="I161" s="135"/>
      <c r="J161" s="133" t="str">
        <f t="shared" si="7"/>
        <v xml:space="preserve"> </v>
      </c>
      <c r="K161" s="135">
        <v>0</v>
      </c>
      <c r="L161" s="178"/>
      <c r="M161" s="56">
        <f t="shared" si="10"/>
        <v>0</v>
      </c>
      <c r="N161" s="178"/>
      <c r="O161" s="133" t="str">
        <f t="shared" si="8"/>
        <v xml:space="preserve"> </v>
      </c>
      <c r="P161" s="178"/>
    </row>
    <row r="162" spans="1:16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35">
        <v>0</v>
      </c>
      <c r="G162" s="135"/>
      <c r="H162" s="56">
        <f t="shared" si="9"/>
        <v>0</v>
      </c>
      <c r="I162" s="135"/>
      <c r="J162" s="133" t="str">
        <f t="shared" si="7"/>
        <v xml:space="preserve"> </v>
      </c>
      <c r="K162" s="135">
        <v>0</v>
      </c>
      <c r="L162" s="178"/>
      <c r="M162" s="56">
        <f t="shared" si="10"/>
        <v>0</v>
      </c>
      <c r="N162" s="178"/>
      <c r="O162" s="133" t="str">
        <f t="shared" si="8"/>
        <v xml:space="preserve"> </v>
      </c>
      <c r="P162" s="178"/>
    </row>
    <row r="163" spans="1:16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35">
        <v>0</v>
      </c>
      <c r="G163" s="135"/>
      <c r="H163" s="56">
        <f t="shared" si="9"/>
        <v>0</v>
      </c>
      <c r="I163" s="135"/>
      <c r="J163" s="133" t="str">
        <f t="shared" si="7"/>
        <v xml:space="preserve"> </v>
      </c>
      <c r="K163" s="135">
        <v>0</v>
      </c>
      <c r="L163" s="178"/>
      <c r="M163" s="56">
        <f t="shared" si="10"/>
        <v>0</v>
      </c>
      <c r="N163" s="178"/>
      <c r="O163" s="133" t="str">
        <f t="shared" si="8"/>
        <v xml:space="preserve"> </v>
      </c>
      <c r="P163" s="178"/>
    </row>
    <row r="164" spans="1:16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35">
        <v>0</v>
      </c>
      <c r="G164" s="135"/>
      <c r="H164" s="56">
        <f t="shared" si="9"/>
        <v>0</v>
      </c>
      <c r="I164" s="135"/>
      <c r="J164" s="133" t="str">
        <f t="shared" si="7"/>
        <v xml:space="preserve"> </v>
      </c>
      <c r="K164" s="135">
        <v>0</v>
      </c>
      <c r="L164" s="178"/>
      <c r="M164" s="56">
        <f t="shared" si="10"/>
        <v>0</v>
      </c>
      <c r="N164" s="178"/>
      <c r="O164" s="133" t="str">
        <f t="shared" si="8"/>
        <v xml:space="preserve"> </v>
      </c>
      <c r="P164" s="178"/>
    </row>
    <row r="165" spans="1:16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35">
        <v>0</v>
      </c>
      <c r="G165" s="135"/>
      <c r="H165" s="56">
        <f t="shared" si="9"/>
        <v>0</v>
      </c>
      <c r="I165" s="135"/>
      <c r="J165" s="133" t="str">
        <f t="shared" si="7"/>
        <v xml:space="preserve"> </v>
      </c>
      <c r="K165" s="135">
        <v>0</v>
      </c>
      <c r="L165" s="178"/>
      <c r="M165" s="56">
        <f t="shared" si="10"/>
        <v>0</v>
      </c>
      <c r="N165" s="178"/>
      <c r="O165" s="133" t="str">
        <f t="shared" si="8"/>
        <v xml:space="preserve"> </v>
      </c>
      <c r="P165" s="178"/>
    </row>
    <row r="166" spans="1:16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35">
        <v>0</v>
      </c>
      <c r="G166" s="135"/>
      <c r="H166" s="56">
        <f t="shared" si="9"/>
        <v>0</v>
      </c>
      <c r="I166" s="135"/>
      <c r="J166" s="133" t="str">
        <f t="shared" si="7"/>
        <v xml:space="preserve"> </v>
      </c>
      <c r="K166" s="135">
        <v>0</v>
      </c>
      <c r="L166" s="178"/>
      <c r="M166" s="56">
        <f t="shared" si="10"/>
        <v>0</v>
      </c>
      <c r="N166" s="178"/>
      <c r="O166" s="133" t="str">
        <f t="shared" si="8"/>
        <v xml:space="preserve"> </v>
      </c>
      <c r="P166" s="178"/>
    </row>
    <row r="167" spans="1:16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35">
        <v>0</v>
      </c>
      <c r="G167" s="135"/>
      <c r="H167" s="56">
        <f t="shared" si="9"/>
        <v>0</v>
      </c>
      <c r="I167" s="135"/>
      <c r="J167" s="133" t="str">
        <f t="shared" ref="J167:J230" si="15">IF(H167=0," ",I167/H167)</f>
        <v xml:space="preserve"> </v>
      </c>
      <c r="K167" s="135">
        <v>0</v>
      </c>
      <c r="L167" s="178"/>
      <c r="M167" s="56">
        <f t="shared" si="10"/>
        <v>0</v>
      </c>
      <c r="N167" s="178"/>
      <c r="O167" s="133" t="str">
        <f t="shared" ref="O167:O230" si="16">IF(M167=0," ",N167/M167)</f>
        <v xml:space="preserve"> </v>
      </c>
      <c r="P167" s="178"/>
    </row>
    <row r="168" spans="1:16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35">
        <v>0</v>
      </c>
      <c r="G168" s="135"/>
      <c r="H168" s="56">
        <f t="shared" ref="H168:H213" si="17">SUM(F168:G168)</f>
        <v>0</v>
      </c>
      <c r="I168" s="135"/>
      <c r="J168" s="133" t="str">
        <f t="shared" si="15"/>
        <v xml:space="preserve"> </v>
      </c>
      <c r="K168" s="135">
        <v>0</v>
      </c>
      <c r="L168" s="178"/>
      <c r="M168" s="56">
        <f t="shared" ref="M168:M231" si="18">SUM(K168:L168)</f>
        <v>0</v>
      </c>
      <c r="N168" s="178"/>
      <c r="O168" s="133" t="str">
        <f t="shared" si="16"/>
        <v xml:space="preserve"> </v>
      </c>
      <c r="P168" s="178"/>
    </row>
    <row r="169" spans="1:16" ht="25.5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35">
        <v>0</v>
      </c>
      <c r="G169" s="135"/>
      <c r="H169" s="56">
        <f t="shared" si="17"/>
        <v>0</v>
      </c>
      <c r="I169" s="135"/>
      <c r="J169" s="133" t="str">
        <f t="shared" si="15"/>
        <v xml:space="preserve"> </v>
      </c>
      <c r="K169" s="135">
        <v>0</v>
      </c>
      <c r="L169" s="178"/>
      <c r="M169" s="56">
        <f t="shared" si="18"/>
        <v>0</v>
      </c>
      <c r="N169" s="178"/>
      <c r="O169" s="133" t="str">
        <f t="shared" si="16"/>
        <v xml:space="preserve"> </v>
      </c>
      <c r="P169" s="178"/>
    </row>
    <row r="170" spans="1:16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35">
        <v>0</v>
      </c>
      <c r="G170" s="135"/>
      <c r="H170" s="56">
        <f t="shared" si="17"/>
        <v>0</v>
      </c>
      <c r="I170" s="135"/>
      <c r="J170" s="133" t="str">
        <f t="shared" si="15"/>
        <v xml:space="preserve"> </v>
      </c>
      <c r="K170" s="135">
        <v>0</v>
      </c>
      <c r="L170" s="178"/>
      <c r="M170" s="56">
        <f t="shared" si="18"/>
        <v>0</v>
      </c>
      <c r="N170" s="178"/>
      <c r="O170" s="133" t="str">
        <f t="shared" si="16"/>
        <v xml:space="preserve"> </v>
      </c>
      <c r="P170" s="72">
        <f t="shared" ref="P170" si="19">P124+P144+P149+P154</f>
        <v>0</v>
      </c>
    </row>
    <row r="171" spans="1:16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35">
        <v>0</v>
      </c>
      <c r="G171" s="135"/>
      <c r="H171" s="56">
        <f t="shared" si="17"/>
        <v>0</v>
      </c>
      <c r="I171" s="135"/>
      <c r="J171" s="133" t="str">
        <f t="shared" si="15"/>
        <v xml:space="preserve"> </v>
      </c>
      <c r="K171" s="135">
        <v>0</v>
      </c>
      <c r="L171" s="178"/>
      <c r="M171" s="56">
        <f t="shared" si="18"/>
        <v>0</v>
      </c>
      <c r="N171" s="178"/>
      <c r="O171" s="133" t="str">
        <f t="shared" si="16"/>
        <v xml:space="preserve"> </v>
      </c>
      <c r="P171" s="71"/>
    </row>
    <row r="172" spans="1:16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35">
        <v>0</v>
      </c>
      <c r="G172" s="135"/>
      <c r="H172" s="56">
        <f t="shared" si="17"/>
        <v>0</v>
      </c>
      <c r="I172" s="135"/>
      <c r="J172" s="133" t="str">
        <f t="shared" si="15"/>
        <v xml:space="preserve"> </v>
      </c>
      <c r="K172" s="135">
        <v>0</v>
      </c>
      <c r="L172" s="178"/>
      <c r="M172" s="56">
        <f t="shared" si="18"/>
        <v>0</v>
      </c>
      <c r="N172" s="178"/>
      <c r="O172" s="133" t="str">
        <f t="shared" si="16"/>
        <v xml:space="preserve"> </v>
      </c>
      <c r="P172" s="178"/>
    </row>
    <row r="173" spans="1:16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35">
        <v>0</v>
      </c>
      <c r="G173" s="135"/>
      <c r="H173" s="56">
        <f t="shared" si="17"/>
        <v>0</v>
      </c>
      <c r="I173" s="135"/>
      <c r="J173" s="133" t="str">
        <f t="shared" si="15"/>
        <v xml:space="preserve"> </v>
      </c>
      <c r="K173" s="135">
        <v>0</v>
      </c>
      <c r="L173" s="178"/>
      <c r="M173" s="56">
        <f t="shared" si="18"/>
        <v>0</v>
      </c>
      <c r="N173" s="178"/>
      <c r="O173" s="181" t="str">
        <f t="shared" si="16"/>
        <v xml:space="preserve"> </v>
      </c>
      <c r="P173" s="178"/>
    </row>
    <row r="174" spans="1:16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35">
        <v>0</v>
      </c>
      <c r="G174" s="135"/>
      <c r="H174" s="56">
        <f t="shared" si="17"/>
        <v>0</v>
      </c>
      <c r="I174" s="135"/>
      <c r="J174" s="133" t="str">
        <f t="shared" si="15"/>
        <v xml:space="preserve"> </v>
      </c>
      <c r="K174" s="135">
        <v>0</v>
      </c>
      <c r="L174" s="178"/>
      <c r="M174" s="56">
        <f t="shared" si="18"/>
        <v>0</v>
      </c>
      <c r="N174" s="178"/>
      <c r="O174" s="181" t="str">
        <f t="shared" si="16"/>
        <v xml:space="preserve"> </v>
      </c>
      <c r="P174" s="178"/>
    </row>
    <row r="175" spans="1:16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35">
        <v>0</v>
      </c>
      <c r="G175" s="135"/>
      <c r="H175" s="56">
        <f t="shared" si="17"/>
        <v>0</v>
      </c>
      <c r="I175" s="135"/>
      <c r="J175" s="133" t="str">
        <f t="shared" si="15"/>
        <v xml:space="preserve"> </v>
      </c>
      <c r="K175" s="135">
        <v>0</v>
      </c>
      <c r="L175" s="178"/>
      <c r="M175" s="56">
        <f t="shared" si="18"/>
        <v>0</v>
      </c>
      <c r="N175" s="178"/>
      <c r="O175" s="181" t="str">
        <f t="shared" si="16"/>
        <v xml:space="preserve"> </v>
      </c>
      <c r="P175" s="178"/>
    </row>
    <row r="176" spans="1:16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35">
        <v>0</v>
      </c>
      <c r="G176" s="135"/>
      <c r="H176" s="56">
        <f t="shared" si="17"/>
        <v>0</v>
      </c>
      <c r="I176" s="135"/>
      <c r="J176" s="133" t="str">
        <f t="shared" si="15"/>
        <v xml:space="preserve"> </v>
      </c>
      <c r="K176" s="135">
        <v>0</v>
      </c>
      <c r="L176" s="178"/>
      <c r="M176" s="56">
        <f t="shared" si="18"/>
        <v>0</v>
      </c>
      <c r="N176" s="178"/>
      <c r="O176" s="181" t="str">
        <f t="shared" si="16"/>
        <v xml:space="preserve"> </v>
      </c>
      <c r="P176" s="178"/>
    </row>
    <row r="177" spans="1:16" ht="38.25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35">
        <v>0</v>
      </c>
      <c r="G177" s="135"/>
      <c r="H177" s="56">
        <f t="shared" si="17"/>
        <v>0</v>
      </c>
      <c r="I177" s="135"/>
      <c r="J177" s="133" t="str">
        <f t="shared" si="15"/>
        <v xml:space="preserve"> </v>
      </c>
      <c r="K177" s="135">
        <v>0</v>
      </c>
      <c r="L177" s="178"/>
      <c r="M177" s="56">
        <f t="shared" si="18"/>
        <v>0</v>
      </c>
      <c r="N177" s="178"/>
      <c r="O177" s="181" t="str">
        <f t="shared" si="16"/>
        <v xml:space="preserve"> </v>
      </c>
      <c r="P177" s="178"/>
    </row>
    <row r="178" spans="1:16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35">
        <v>0</v>
      </c>
      <c r="G178" s="135"/>
      <c r="H178" s="56">
        <f t="shared" si="17"/>
        <v>0</v>
      </c>
      <c r="I178" s="135"/>
      <c r="J178" s="133" t="str">
        <f t="shared" si="15"/>
        <v xml:space="preserve"> </v>
      </c>
      <c r="K178" s="135">
        <v>0</v>
      </c>
      <c r="L178" s="178"/>
      <c r="M178" s="56">
        <f t="shared" si="18"/>
        <v>0</v>
      </c>
      <c r="N178" s="178"/>
      <c r="O178" s="181" t="str">
        <f t="shared" si="16"/>
        <v xml:space="preserve"> </v>
      </c>
      <c r="P178" s="178"/>
    </row>
    <row r="179" spans="1:16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35">
        <v>0</v>
      </c>
      <c r="G179" s="135"/>
      <c r="H179" s="56">
        <f t="shared" si="17"/>
        <v>0</v>
      </c>
      <c r="I179" s="135"/>
      <c r="J179" s="133" t="str">
        <f t="shared" si="15"/>
        <v xml:space="preserve"> </v>
      </c>
      <c r="K179" s="135">
        <v>0</v>
      </c>
      <c r="L179" s="178"/>
      <c r="M179" s="56">
        <f t="shared" si="18"/>
        <v>0</v>
      </c>
      <c r="N179" s="178"/>
      <c r="O179" s="181" t="str">
        <f t="shared" si="16"/>
        <v xml:space="preserve"> </v>
      </c>
      <c r="P179" s="178"/>
    </row>
    <row r="180" spans="1:16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35">
        <v>0</v>
      </c>
      <c r="G180" s="135"/>
      <c r="H180" s="56">
        <f t="shared" si="17"/>
        <v>0</v>
      </c>
      <c r="I180" s="135"/>
      <c r="J180" s="133" t="str">
        <f t="shared" si="15"/>
        <v xml:space="preserve"> </v>
      </c>
      <c r="K180" s="135">
        <v>0</v>
      </c>
      <c r="L180" s="178"/>
      <c r="M180" s="56">
        <f t="shared" si="18"/>
        <v>0</v>
      </c>
      <c r="N180" s="178"/>
      <c r="O180" s="181" t="str">
        <f t="shared" si="16"/>
        <v xml:space="preserve"> </v>
      </c>
      <c r="P180" s="178"/>
    </row>
    <row r="181" spans="1:16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35">
        <v>0</v>
      </c>
      <c r="G181" s="135"/>
      <c r="H181" s="56">
        <f t="shared" si="17"/>
        <v>0</v>
      </c>
      <c r="I181" s="135"/>
      <c r="J181" s="133" t="str">
        <f t="shared" si="15"/>
        <v xml:space="preserve"> </v>
      </c>
      <c r="K181" s="135">
        <v>0</v>
      </c>
      <c r="L181" s="178"/>
      <c r="M181" s="56">
        <f t="shared" si="18"/>
        <v>0</v>
      </c>
      <c r="N181" s="178"/>
      <c r="O181" s="181" t="str">
        <f t="shared" si="16"/>
        <v xml:space="preserve"> </v>
      </c>
      <c r="P181" s="178"/>
    </row>
    <row r="182" spans="1:16" ht="38.25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35">
        <v>0</v>
      </c>
      <c r="G182" s="135"/>
      <c r="H182" s="56">
        <f t="shared" si="17"/>
        <v>0</v>
      </c>
      <c r="I182" s="135"/>
      <c r="J182" s="133" t="str">
        <f t="shared" si="15"/>
        <v xml:space="preserve"> </v>
      </c>
      <c r="K182" s="135">
        <v>0</v>
      </c>
      <c r="L182" s="178"/>
      <c r="M182" s="56">
        <f t="shared" si="18"/>
        <v>0</v>
      </c>
      <c r="N182" s="178"/>
      <c r="O182" s="181" t="str">
        <f t="shared" si="16"/>
        <v xml:space="preserve"> </v>
      </c>
      <c r="P182" s="178"/>
    </row>
    <row r="183" spans="1:16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35">
        <v>0</v>
      </c>
      <c r="G183" s="135"/>
      <c r="H183" s="56">
        <f t="shared" si="17"/>
        <v>0</v>
      </c>
      <c r="I183" s="135"/>
      <c r="J183" s="133" t="str">
        <f t="shared" si="15"/>
        <v xml:space="preserve"> </v>
      </c>
      <c r="K183" s="135">
        <v>0</v>
      </c>
      <c r="L183" s="178"/>
      <c r="M183" s="56">
        <f t="shared" si="18"/>
        <v>0</v>
      </c>
      <c r="N183" s="178"/>
      <c r="O183" s="181" t="str">
        <f t="shared" si="16"/>
        <v xml:space="preserve"> </v>
      </c>
      <c r="P183" s="178"/>
    </row>
    <row r="184" spans="1:16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35">
        <v>0</v>
      </c>
      <c r="G184" s="135"/>
      <c r="H184" s="56">
        <f t="shared" si="17"/>
        <v>0</v>
      </c>
      <c r="I184" s="135"/>
      <c r="J184" s="133" t="str">
        <f t="shared" si="15"/>
        <v xml:space="preserve"> </v>
      </c>
      <c r="K184" s="135">
        <v>0</v>
      </c>
      <c r="L184" s="178"/>
      <c r="M184" s="56">
        <f t="shared" si="18"/>
        <v>0</v>
      </c>
      <c r="N184" s="178"/>
      <c r="O184" s="181" t="str">
        <f t="shared" si="16"/>
        <v xml:space="preserve"> </v>
      </c>
      <c r="P184" s="72">
        <f t="shared" ref="P184" si="20">P100+P101+P108+P115+P170+P171</f>
        <v>0</v>
      </c>
    </row>
    <row r="185" spans="1:16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35">
        <v>0</v>
      </c>
      <c r="G185" s="135"/>
      <c r="H185" s="56">
        <f t="shared" si="17"/>
        <v>0</v>
      </c>
      <c r="I185" s="135"/>
      <c r="J185" s="133" t="str">
        <f t="shared" si="15"/>
        <v xml:space="preserve"> </v>
      </c>
      <c r="K185" s="135">
        <v>0</v>
      </c>
      <c r="L185" s="178"/>
      <c r="M185" s="56">
        <f t="shared" si="18"/>
        <v>0</v>
      </c>
      <c r="N185" s="178"/>
      <c r="O185" s="181" t="str">
        <f t="shared" si="16"/>
        <v xml:space="preserve"> </v>
      </c>
      <c r="P185" s="178"/>
    </row>
    <row r="186" spans="1:16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35">
        <v>0</v>
      </c>
      <c r="G186" s="135"/>
      <c r="H186" s="56">
        <f t="shared" si="17"/>
        <v>0</v>
      </c>
      <c r="I186" s="135"/>
      <c r="J186" s="133" t="str">
        <f t="shared" si="15"/>
        <v xml:space="preserve"> </v>
      </c>
      <c r="K186" s="135">
        <v>0</v>
      </c>
      <c r="L186" s="178"/>
      <c r="M186" s="56">
        <f t="shared" si="18"/>
        <v>0</v>
      </c>
      <c r="N186" s="178"/>
      <c r="O186" s="181" t="str">
        <f t="shared" si="16"/>
        <v xml:space="preserve"> </v>
      </c>
      <c r="P186" s="178"/>
    </row>
    <row r="187" spans="1:16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35">
        <v>0</v>
      </c>
      <c r="G187" s="135"/>
      <c r="H187" s="56">
        <f t="shared" si="17"/>
        <v>0</v>
      </c>
      <c r="I187" s="135"/>
      <c r="J187" s="133" t="str">
        <f t="shared" si="15"/>
        <v xml:space="preserve"> </v>
      </c>
      <c r="K187" s="135">
        <v>0</v>
      </c>
      <c r="L187" s="178"/>
      <c r="M187" s="56">
        <f t="shared" si="18"/>
        <v>0</v>
      </c>
      <c r="N187" s="178"/>
      <c r="O187" s="181" t="str">
        <f t="shared" si="16"/>
        <v xml:space="preserve"> </v>
      </c>
      <c r="P187" s="178"/>
    </row>
    <row r="188" spans="1:16" ht="25.5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35">
        <v>0</v>
      </c>
      <c r="G188" s="135"/>
      <c r="H188" s="56">
        <f t="shared" si="17"/>
        <v>0</v>
      </c>
      <c r="I188" s="135"/>
      <c r="J188" s="133" t="str">
        <f t="shared" si="15"/>
        <v xml:space="preserve"> </v>
      </c>
      <c r="K188" s="135">
        <v>0</v>
      </c>
      <c r="L188" s="178"/>
      <c r="M188" s="56">
        <f t="shared" si="18"/>
        <v>0</v>
      </c>
      <c r="N188" s="178"/>
      <c r="O188" s="181" t="str">
        <f t="shared" si="16"/>
        <v xml:space="preserve"> </v>
      </c>
      <c r="P188" s="178"/>
    </row>
    <row r="189" spans="1:16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35">
        <v>0</v>
      </c>
      <c r="G189" s="135"/>
      <c r="H189" s="56">
        <f t="shared" si="17"/>
        <v>0</v>
      </c>
      <c r="I189" s="135"/>
      <c r="J189" s="133" t="str">
        <f t="shared" si="15"/>
        <v xml:space="preserve"> </v>
      </c>
      <c r="K189" s="135">
        <v>0</v>
      </c>
      <c r="L189" s="178"/>
      <c r="M189" s="56">
        <f t="shared" si="18"/>
        <v>0</v>
      </c>
      <c r="N189" s="178"/>
      <c r="O189" s="181" t="str">
        <f t="shared" si="16"/>
        <v xml:space="preserve"> </v>
      </c>
      <c r="P189" s="178"/>
    </row>
    <row r="190" spans="1:16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35">
        <v>0</v>
      </c>
      <c r="G190" s="135"/>
      <c r="H190" s="56">
        <f t="shared" si="17"/>
        <v>0</v>
      </c>
      <c r="I190" s="135"/>
      <c r="J190" s="133" t="str">
        <f t="shared" si="15"/>
        <v xml:space="preserve"> </v>
      </c>
      <c r="K190" s="135">
        <v>0</v>
      </c>
      <c r="L190" s="178"/>
      <c r="M190" s="56">
        <f t="shared" si="18"/>
        <v>0</v>
      </c>
      <c r="N190" s="178"/>
      <c r="O190" s="181" t="str">
        <f t="shared" si="16"/>
        <v xml:space="preserve"> </v>
      </c>
      <c r="P190" s="178"/>
    </row>
    <row r="191" spans="1:16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35">
        <v>0</v>
      </c>
      <c r="G191" s="135"/>
      <c r="H191" s="56">
        <f t="shared" si="17"/>
        <v>0</v>
      </c>
      <c r="I191" s="135"/>
      <c r="J191" s="133" t="str">
        <f t="shared" si="15"/>
        <v xml:space="preserve"> </v>
      </c>
      <c r="K191" s="135">
        <v>0</v>
      </c>
      <c r="L191" s="178"/>
      <c r="M191" s="56">
        <f t="shared" si="18"/>
        <v>0</v>
      </c>
      <c r="N191" s="178"/>
      <c r="O191" s="181" t="str">
        <f t="shared" si="16"/>
        <v xml:space="preserve"> </v>
      </c>
      <c r="P191" s="178"/>
    </row>
    <row r="192" spans="1:16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35">
        <v>0</v>
      </c>
      <c r="G192" s="135"/>
      <c r="H192" s="56">
        <f t="shared" si="17"/>
        <v>0</v>
      </c>
      <c r="I192" s="135"/>
      <c r="J192" s="133" t="str">
        <f t="shared" si="15"/>
        <v xml:space="preserve"> </v>
      </c>
      <c r="K192" s="135">
        <v>0</v>
      </c>
      <c r="L192" s="178"/>
      <c r="M192" s="56">
        <f t="shared" si="18"/>
        <v>0</v>
      </c>
      <c r="N192" s="178"/>
      <c r="O192" s="181" t="str">
        <f t="shared" si="16"/>
        <v xml:space="preserve"> </v>
      </c>
      <c r="P192" s="178"/>
    </row>
    <row r="193" spans="1:16" ht="25.5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35">
        <v>0</v>
      </c>
      <c r="G193" s="135"/>
      <c r="H193" s="56">
        <f t="shared" si="17"/>
        <v>0</v>
      </c>
      <c r="I193" s="135"/>
      <c r="J193" s="133" t="str">
        <f t="shared" si="15"/>
        <v xml:space="preserve"> </v>
      </c>
      <c r="K193" s="135">
        <v>0</v>
      </c>
      <c r="L193" s="178"/>
      <c r="M193" s="56">
        <f t="shared" si="18"/>
        <v>0</v>
      </c>
      <c r="N193" s="178"/>
      <c r="O193" s="181" t="str">
        <f t="shared" si="16"/>
        <v xml:space="preserve"> </v>
      </c>
      <c r="P193" s="178"/>
    </row>
    <row r="194" spans="1:16" ht="25.5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35">
        <v>0</v>
      </c>
      <c r="G194" s="135"/>
      <c r="H194" s="56">
        <f t="shared" si="17"/>
        <v>0</v>
      </c>
      <c r="I194" s="135"/>
      <c r="J194" s="133" t="str">
        <f t="shared" si="15"/>
        <v xml:space="preserve"> </v>
      </c>
      <c r="K194" s="135">
        <v>0</v>
      </c>
      <c r="L194" s="178"/>
      <c r="M194" s="56">
        <f t="shared" si="18"/>
        <v>0</v>
      </c>
      <c r="N194" s="178"/>
      <c r="O194" s="181" t="str">
        <f t="shared" si="16"/>
        <v xml:space="preserve"> </v>
      </c>
      <c r="P194" s="178"/>
    </row>
    <row r="195" spans="1:16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35">
        <v>0</v>
      </c>
      <c r="G195" s="135"/>
      <c r="H195" s="56">
        <f t="shared" si="17"/>
        <v>0</v>
      </c>
      <c r="I195" s="135"/>
      <c r="J195" s="133" t="str">
        <f t="shared" si="15"/>
        <v xml:space="preserve"> </v>
      </c>
      <c r="K195" s="135">
        <v>0</v>
      </c>
      <c r="L195" s="178"/>
      <c r="M195" s="56">
        <f t="shared" si="18"/>
        <v>0</v>
      </c>
      <c r="N195" s="178"/>
      <c r="O195" s="181" t="str">
        <f t="shared" si="16"/>
        <v xml:space="preserve"> </v>
      </c>
      <c r="P195" s="178"/>
    </row>
    <row r="196" spans="1:16" ht="25.5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35">
        <v>0</v>
      </c>
      <c r="G196" s="135"/>
      <c r="H196" s="56">
        <f t="shared" si="17"/>
        <v>0</v>
      </c>
      <c r="I196" s="135"/>
      <c r="J196" s="133" t="str">
        <f t="shared" si="15"/>
        <v xml:space="preserve"> </v>
      </c>
      <c r="K196" s="135">
        <v>0</v>
      </c>
      <c r="L196" s="178"/>
      <c r="M196" s="56">
        <f t="shared" si="18"/>
        <v>0</v>
      </c>
      <c r="N196" s="178"/>
      <c r="O196" s="181" t="str">
        <f t="shared" si="16"/>
        <v xml:space="preserve"> </v>
      </c>
      <c r="P196" s="178"/>
    </row>
    <row r="197" spans="1:16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35">
        <v>0</v>
      </c>
      <c r="G197" s="135"/>
      <c r="H197" s="56">
        <f t="shared" si="17"/>
        <v>0</v>
      </c>
      <c r="I197" s="135"/>
      <c r="J197" s="133" t="str">
        <f t="shared" si="15"/>
        <v xml:space="preserve"> </v>
      </c>
      <c r="K197" s="135">
        <v>0</v>
      </c>
      <c r="L197" s="178"/>
      <c r="M197" s="56">
        <f t="shared" si="18"/>
        <v>0</v>
      </c>
      <c r="N197" s="178"/>
      <c r="O197" s="181" t="str">
        <f t="shared" si="16"/>
        <v xml:space="preserve"> </v>
      </c>
      <c r="P197" s="178"/>
    </row>
    <row r="198" spans="1:16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35">
        <v>0</v>
      </c>
      <c r="G198" s="135"/>
      <c r="H198" s="56">
        <f t="shared" si="17"/>
        <v>0</v>
      </c>
      <c r="I198" s="135"/>
      <c r="J198" s="133" t="str">
        <f t="shared" si="15"/>
        <v xml:space="preserve"> </v>
      </c>
      <c r="K198" s="135">
        <v>0</v>
      </c>
      <c r="L198" s="178"/>
      <c r="M198" s="56">
        <f t="shared" si="18"/>
        <v>0</v>
      </c>
      <c r="N198" s="178"/>
      <c r="O198" s="181" t="str">
        <f t="shared" si="16"/>
        <v xml:space="preserve"> </v>
      </c>
      <c r="P198" s="178"/>
    </row>
    <row r="199" spans="1:16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35">
        <v>0</v>
      </c>
      <c r="G199" s="135"/>
      <c r="H199" s="56">
        <f t="shared" si="17"/>
        <v>0</v>
      </c>
      <c r="I199" s="135"/>
      <c r="J199" s="133" t="str">
        <f t="shared" si="15"/>
        <v xml:space="preserve"> </v>
      </c>
      <c r="K199" s="135">
        <v>0</v>
      </c>
      <c r="L199" s="178"/>
      <c r="M199" s="56">
        <f t="shared" si="18"/>
        <v>0</v>
      </c>
      <c r="N199" s="178"/>
      <c r="O199" s="181" t="str">
        <f t="shared" si="16"/>
        <v xml:space="preserve"> </v>
      </c>
      <c r="P199" s="178"/>
    </row>
    <row r="200" spans="1:16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35">
        <v>0</v>
      </c>
      <c r="G200" s="135"/>
      <c r="H200" s="56">
        <f t="shared" si="17"/>
        <v>0</v>
      </c>
      <c r="I200" s="135"/>
      <c r="J200" s="133" t="str">
        <f t="shared" si="15"/>
        <v xml:space="preserve"> </v>
      </c>
      <c r="K200" s="135">
        <v>0</v>
      </c>
      <c r="L200" s="178"/>
      <c r="M200" s="56">
        <f t="shared" si="18"/>
        <v>0</v>
      </c>
      <c r="N200" s="178"/>
      <c r="O200" s="181" t="str">
        <f t="shared" si="16"/>
        <v xml:space="preserve"> </v>
      </c>
      <c r="P200" s="178"/>
    </row>
    <row r="201" spans="1:16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35">
        <v>0</v>
      </c>
      <c r="G201" s="135"/>
      <c r="H201" s="56">
        <f t="shared" si="17"/>
        <v>0</v>
      </c>
      <c r="I201" s="135"/>
      <c r="J201" s="133" t="str">
        <f t="shared" si="15"/>
        <v xml:space="preserve"> </v>
      </c>
      <c r="K201" s="135">
        <v>0</v>
      </c>
      <c r="L201" s="178"/>
      <c r="M201" s="56">
        <f t="shared" si="18"/>
        <v>0</v>
      </c>
      <c r="N201" s="178"/>
      <c r="O201" s="181" t="str">
        <f t="shared" si="16"/>
        <v xml:space="preserve"> </v>
      </c>
      <c r="P201" s="178"/>
    </row>
    <row r="202" spans="1:16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35">
        <v>0</v>
      </c>
      <c r="G202" s="135"/>
      <c r="H202" s="56">
        <f t="shared" si="17"/>
        <v>0</v>
      </c>
      <c r="I202" s="135"/>
      <c r="J202" s="133" t="str">
        <f t="shared" si="15"/>
        <v xml:space="preserve"> </v>
      </c>
      <c r="K202" s="135">
        <v>0</v>
      </c>
      <c r="L202" s="178"/>
      <c r="M202" s="56">
        <f t="shared" si="18"/>
        <v>0</v>
      </c>
      <c r="N202" s="178"/>
      <c r="O202" s="181" t="str">
        <f t="shared" si="16"/>
        <v xml:space="preserve"> </v>
      </c>
      <c r="P202" s="178"/>
    </row>
    <row r="203" spans="1:16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35">
        <v>0</v>
      </c>
      <c r="G203" s="135"/>
      <c r="H203" s="56">
        <f t="shared" si="17"/>
        <v>0</v>
      </c>
      <c r="I203" s="135"/>
      <c r="J203" s="133" t="str">
        <f t="shared" si="15"/>
        <v xml:space="preserve"> </v>
      </c>
      <c r="K203" s="135">
        <v>0</v>
      </c>
      <c r="L203" s="178"/>
      <c r="M203" s="56">
        <f t="shared" si="18"/>
        <v>0</v>
      </c>
      <c r="N203" s="178"/>
      <c r="O203" s="181" t="str">
        <f t="shared" si="16"/>
        <v xml:space="preserve"> </v>
      </c>
      <c r="P203" s="178"/>
    </row>
    <row r="204" spans="1:16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35">
        <v>0</v>
      </c>
      <c r="G204" s="135"/>
      <c r="H204" s="56">
        <f t="shared" si="17"/>
        <v>0</v>
      </c>
      <c r="I204" s="135"/>
      <c r="J204" s="133" t="str">
        <f t="shared" si="15"/>
        <v xml:space="preserve"> </v>
      </c>
      <c r="K204" s="135">
        <v>0</v>
      </c>
      <c r="L204" s="178"/>
      <c r="M204" s="56">
        <f t="shared" si="18"/>
        <v>0</v>
      </c>
      <c r="N204" s="178"/>
      <c r="O204" s="181" t="str">
        <f t="shared" si="16"/>
        <v xml:space="preserve"> </v>
      </c>
      <c r="P204" s="178"/>
    </row>
    <row r="205" spans="1:16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35">
        <v>0</v>
      </c>
      <c r="G205" s="135"/>
      <c r="H205" s="56">
        <f t="shared" si="17"/>
        <v>0</v>
      </c>
      <c r="I205" s="135"/>
      <c r="J205" s="133" t="str">
        <f t="shared" si="15"/>
        <v xml:space="preserve"> </v>
      </c>
      <c r="K205" s="135">
        <v>0</v>
      </c>
      <c r="L205" s="178"/>
      <c r="M205" s="56">
        <f t="shared" si="18"/>
        <v>0</v>
      </c>
      <c r="N205" s="178"/>
      <c r="O205" s="181" t="str">
        <f t="shared" si="16"/>
        <v xml:space="preserve"> </v>
      </c>
      <c r="P205" s="178"/>
    </row>
    <row r="206" spans="1:16" ht="25.5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35">
        <v>0</v>
      </c>
      <c r="G206" s="135"/>
      <c r="H206" s="56">
        <f t="shared" si="17"/>
        <v>0</v>
      </c>
      <c r="I206" s="135"/>
      <c r="J206" s="133" t="str">
        <f t="shared" si="15"/>
        <v xml:space="preserve"> </v>
      </c>
      <c r="K206" s="135">
        <v>0</v>
      </c>
      <c r="L206" s="178"/>
      <c r="M206" s="56">
        <f t="shared" si="18"/>
        <v>0</v>
      </c>
      <c r="N206" s="178"/>
      <c r="O206" s="181" t="str">
        <f t="shared" si="16"/>
        <v xml:space="preserve"> </v>
      </c>
      <c r="P206" s="178"/>
    </row>
    <row r="207" spans="1:16" ht="25.5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35">
        <v>0</v>
      </c>
      <c r="G207" s="135"/>
      <c r="H207" s="56">
        <f t="shared" si="17"/>
        <v>0</v>
      </c>
      <c r="I207" s="135"/>
      <c r="J207" s="133" t="str">
        <f t="shared" si="15"/>
        <v xml:space="preserve"> </v>
      </c>
      <c r="K207" s="135">
        <v>0</v>
      </c>
      <c r="L207" s="178"/>
      <c r="M207" s="56">
        <f t="shared" si="18"/>
        <v>0</v>
      </c>
      <c r="N207" s="178"/>
      <c r="O207" s="181" t="str">
        <f t="shared" si="16"/>
        <v xml:space="preserve"> </v>
      </c>
      <c r="P207" s="178"/>
    </row>
    <row r="208" spans="1:16" ht="25.5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35">
        <v>0</v>
      </c>
      <c r="G208" s="135"/>
      <c r="H208" s="56">
        <f t="shared" si="17"/>
        <v>0</v>
      </c>
      <c r="I208" s="135"/>
      <c r="J208" s="133" t="str">
        <f t="shared" si="15"/>
        <v xml:space="preserve"> </v>
      </c>
      <c r="K208" s="135">
        <v>0</v>
      </c>
      <c r="L208" s="178"/>
      <c r="M208" s="56">
        <f t="shared" si="18"/>
        <v>0</v>
      </c>
      <c r="N208" s="178"/>
      <c r="O208" s="181" t="str">
        <f t="shared" si="16"/>
        <v xml:space="preserve"> </v>
      </c>
      <c r="P208" s="178"/>
    </row>
    <row r="209" spans="1:16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35">
        <v>0</v>
      </c>
      <c r="G209" s="135"/>
      <c r="H209" s="56">
        <f t="shared" si="17"/>
        <v>0</v>
      </c>
      <c r="I209" s="135"/>
      <c r="J209" s="133" t="str">
        <f t="shared" si="15"/>
        <v xml:space="preserve"> </v>
      </c>
      <c r="K209" s="135">
        <v>0</v>
      </c>
      <c r="L209" s="178"/>
      <c r="M209" s="56">
        <f t="shared" si="18"/>
        <v>0</v>
      </c>
      <c r="N209" s="178"/>
      <c r="O209" s="181" t="str">
        <f t="shared" si="16"/>
        <v xml:space="preserve"> </v>
      </c>
      <c r="P209" s="178"/>
    </row>
    <row r="210" spans="1:16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35">
        <v>0</v>
      </c>
      <c r="G210" s="135"/>
      <c r="H210" s="56">
        <f t="shared" si="17"/>
        <v>0</v>
      </c>
      <c r="I210" s="135"/>
      <c r="J210" s="133" t="str">
        <f t="shared" si="15"/>
        <v xml:space="preserve"> </v>
      </c>
      <c r="K210" s="135">
        <v>0</v>
      </c>
      <c r="L210" s="178"/>
      <c r="M210" s="56">
        <f t="shared" si="18"/>
        <v>0</v>
      </c>
      <c r="N210" s="178"/>
      <c r="O210" s="181" t="str">
        <f t="shared" si="16"/>
        <v xml:space="preserve"> </v>
      </c>
      <c r="P210" s="178"/>
    </row>
    <row r="211" spans="1:16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35">
        <v>0</v>
      </c>
      <c r="G211" s="135"/>
      <c r="H211" s="56">
        <f t="shared" si="17"/>
        <v>0</v>
      </c>
      <c r="I211" s="135"/>
      <c r="J211" s="133" t="str">
        <f t="shared" si="15"/>
        <v xml:space="preserve"> </v>
      </c>
      <c r="K211" s="135">
        <v>0</v>
      </c>
      <c r="L211" s="178"/>
      <c r="M211" s="56">
        <f t="shared" si="18"/>
        <v>0</v>
      </c>
      <c r="N211" s="178"/>
      <c r="O211" s="181" t="str">
        <f t="shared" si="16"/>
        <v xml:space="preserve"> </v>
      </c>
      <c r="P211" s="178"/>
    </row>
    <row r="212" spans="1:16" ht="5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35">
        <v>0</v>
      </c>
      <c r="G212" s="135"/>
      <c r="H212" s="56">
        <f t="shared" si="17"/>
        <v>0</v>
      </c>
      <c r="I212" s="135"/>
      <c r="J212" s="133" t="str">
        <f t="shared" si="15"/>
        <v xml:space="preserve"> </v>
      </c>
      <c r="K212" s="135">
        <v>0</v>
      </c>
      <c r="L212" s="178"/>
      <c r="M212" s="56">
        <f t="shared" si="18"/>
        <v>0</v>
      </c>
      <c r="N212" s="178"/>
      <c r="O212" s="181" t="str">
        <f t="shared" si="16"/>
        <v xml:space="preserve"> </v>
      </c>
      <c r="P212" s="178"/>
    </row>
    <row r="213" spans="1:16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35">
        <v>0</v>
      </c>
      <c r="G213" s="135"/>
      <c r="H213" s="56">
        <f t="shared" si="17"/>
        <v>0</v>
      </c>
      <c r="I213" s="135"/>
      <c r="J213" s="133" t="str">
        <f t="shared" si="15"/>
        <v xml:space="preserve"> </v>
      </c>
      <c r="K213" s="135">
        <v>0</v>
      </c>
      <c r="L213" s="178"/>
      <c r="M213" s="56">
        <f t="shared" si="18"/>
        <v>0</v>
      </c>
      <c r="N213" s="178"/>
      <c r="O213" s="181" t="str">
        <f t="shared" si="16"/>
        <v xml:space="preserve"> </v>
      </c>
      <c r="P213" s="178"/>
    </row>
    <row r="214" spans="1:16" ht="25.5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72">
        <f t="shared" ref="F214:H214" si="21">F185+F186+F189+F191+F198+F199+F200+F201+F205+F210</f>
        <v>0</v>
      </c>
      <c r="G214" s="72">
        <f t="shared" si="21"/>
        <v>0</v>
      </c>
      <c r="H214" s="72">
        <f t="shared" si="21"/>
        <v>0</v>
      </c>
      <c r="I214" s="135"/>
      <c r="J214" s="72" t="e">
        <f t="shared" ref="J214:M214" si="22">J185+J186+J189+J191+J198+J199+J200+J201+J205+J210</f>
        <v>#VALUE!</v>
      </c>
      <c r="K214" s="72">
        <f t="shared" si="22"/>
        <v>0</v>
      </c>
      <c r="L214" s="72">
        <f t="shared" si="22"/>
        <v>0</v>
      </c>
      <c r="M214" s="72">
        <f t="shared" si="22"/>
        <v>0</v>
      </c>
      <c r="N214" s="178"/>
      <c r="O214" s="181" t="str">
        <f t="shared" si="16"/>
        <v xml:space="preserve"> </v>
      </c>
      <c r="P214" s="72">
        <f t="shared" ref="P214" si="23">P185+P186+P189+P191+P198+P199+P200+P201+P205+P210</f>
        <v>0</v>
      </c>
    </row>
    <row r="215" spans="1:16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35">
        <v>0</v>
      </c>
      <c r="G215" s="135"/>
      <c r="H215" s="56">
        <f t="shared" ref="H215:H224" si="24">SUM(F215:G215)</f>
        <v>0</v>
      </c>
      <c r="I215" s="135"/>
      <c r="J215" s="133" t="str">
        <f t="shared" si="15"/>
        <v xml:space="preserve"> </v>
      </c>
      <c r="K215" s="135">
        <v>0</v>
      </c>
      <c r="L215" s="178"/>
      <c r="M215" s="56">
        <f t="shared" si="18"/>
        <v>0</v>
      </c>
      <c r="N215" s="178"/>
      <c r="O215" s="181" t="str">
        <f t="shared" si="16"/>
        <v xml:space="preserve"> </v>
      </c>
      <c r="P215" s="178"/>
    </row>
    <row r="216" spans="1:16" ht="25.5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35">
        <v>0</v>
      </c>
      <c r="G216" s="135"/>
      <c r="H216" s="56">
        <f t="shared" si="24"/>
        <v>0</v>
      </c>
      <c r="I216" s="135"/>
      <c r="J216" s="133" t="str">
        <f t="shared" si="15"/>
        <v xml:space="preserve"> </v>
      </c>
      <c r="K216" s="135">
        <v>0</v>
      </c>
      <c r="L216" s="178"/>
      <c r="M216" s="56">
        <f t="shared" si="18"/>
        <v>0</v>
      </c>
      <c r="N216" s="178"/>
      <c r="O216" s="181" t="str">
        <f t="shared" si="16"/>
        <v xml:space="preserve"> </v>
      </c>
      <c r="P216" s="178"/>
    </row>
    <row r="217" spans="1:16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35">
        <v>0</v>
      </c>
      <c r="G217" s="135"/>
      <c r="H217" s="56">
        <f t="shared" si="24"/>
        <v>0</v>
      </c>
      <c r="I217" s="135"/>
      <c r="J217" s="133" t="str">
        <f t="shared" si="15"/>
        <v xml:space="preserve"> </v>
      </c>
      <c r="K217" s="135">
        <v>0</v>
      </c>
      <c r="L217" s="178"/>
      <c r="M217" s="56">
        <f t="shared" si="18"/>
        <v>0</v>
      </c>
      <c r="N217" s="178"/>
      <c r="O217" s="181" t="str">
        <f t="shared" si="16"/>
        <v xml:space="preserve"> </v>
      </c>
      <c r="P217" s="178"/>
    </row>
    <row r="218" spans="1:16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35">
        <v>0</v>
      </c>
      <c r="G218" s="135"/>
      <c r="H218" s="56">
        <f t="shared" si="24"/>
        <v>0</v>
      </c>
      <c r="I218" s="135"/>
      <c r="J218" s="133" t="str">
        <f t="shared" si="15"/>
        <v xml:space="preserve"> </v>
      </c>
      <c r="K218" s="135">
        <v>0</v>
      </c>
      <c r="L218" s="178"/>
      <c r="M218" s="56">
        <f t="shared" si="18"/>
        <v>0</v>
      </c>
      <c r="N218" s="178"/>
      <c r="O218" s="181" t="str">
        <f t="shared" si="16"/>
        <v xml:space="preserve"> </v>
      </c>
      <c r="P218" s="178"/>
    </row>
    <row r="219" spans="1:16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35">
        <v>0</v>
      </c>
      <c r="G219" s="135"/>
      <c r="H219" s="56">
        <f t="shared" si="24"/>
        <v>0</v>
      </c>
      <c r="I219" s="135"/>
      <c r="J219" s="133" t="str">
        <f t="shared" si="15"/>
        <v xml:space="preserve"> </v>
      </c>
      <c r="K219" s="135">
        <v>0</v>
      </c>
      <c r="L219" s="178"/>
      <c r="M219" s="56">
        <f t="shared" si="18"/>
        <v>0</v>
      </c>
      <c r="N219" s="178"/>
      <c r="O219" s="181" t="str">
        <f t="shared" si="16"/>
        <v xml:space="preserve"> </v>
      </c>
      <c r="P219" s="178"/>
    </row>
    <row r="220" spans="1:16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35">
        <v>0</v>
      </c>
      <c r="G220" s="135"/>
      <c r="H220" s="56">
        <f t="shared" si="24"/>
        <v>0</v>
      </c>
      <c r="I220" s="135"/>
      <c r="J220" s="133" t="str">
        <f t="shared" si="15"/>
        <v xml:space="preserve"> </v>
      </c>
      <c r="K220" s="135">
        <v>0</v>
      </c>
      <c r="L220" s="178"/>
      <c r="M220" s="56">
        <f t="shared" si="18"/>
        <v>0</v>
      </c>
      <c r="N220" s="178"/>
      <c r="O220" s="181" t="str">
        <f t="shared" si="16"/>
        <v xml:space="preserve"> </v>
      </c>
      <c r="P220" s="178"/>
    </row>
    <row r="221" spans="1:16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35">
        <v>0</v>
      </c>
      <c r="G221" s="135"/>
      <c r="H221" s="56">
        <f t="shared" si="24"/>
        <v>0</v>
      </c>
      <c r="I221" s="135"/>
      <c r="J221" s="133" t="str">
        <f t="shared" si="15"/>
        <v xml:space="preserve"> </v>
      </c>
      <c r="K221" s="135">
        <v>0</v>
      </c>
      <c r="L221" s="178"/>
      <c r="M221" s="56">
        <f t="shared" si="18"/>
        <v>0</v>
      </c>
      <c r="N221" s="178"/>
      <c r="O221" s="181" t="str">
        <f t="shared" si="16"/>
        <v xml:space="preserve"> </v>
      </c>
      <c r="P221" s="178"/>
    </row>
    <row r="222" spans="1:16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35">
        <v>0</v>
      </c>
      <c r="G222" s="135"/>
      <c r="H222" s="56">
        <f t="shared" si="24"/>
        <v>0</v>
      </c>
      <c r="I222" s="135"/>
      <c r="J222" s="133" t="str">
        <f t="shared" si="15"/>
        <v xml:space="preserve"> </v>
      </c>
      <c r="K222" s="135">
        <v>0</v>
      </c>
      <c r="L222" s="178"/>
      <c r="M222" s="56">
        <f t="shared" si="18"/>
        <v>0</v>
      </c>
      <c r="N222" s="178"/>
      <c r="O222" s="181" t="str">
        <f t="shared" si="16"/>
        <v xml:space="preserve"> </v>
      </c>
      <c r="P222" s="178"/>
    </row>
    <row r="223" spans="1:16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72">
        <f t="shared" ref="F223:G223" si="25">F215+F217+F219+F220+F222</f>
        <v>0</v>
      </c>
      <c r="G223" s="72">
        <f t="shared" si="25"/>
        <v>0</v>
      </c>
      <c r="H223" s="56">
        <f t="shared" si="24"/>
        <v>0</v>
      </c>
      <c r="I223" s="135"/>
      <c r="J223" s="72" t="e">
        <f t="shared" ref="J223:L223" si="26">J215+J217+J219+J220+J222</f>
        <v>#VALUE!</v>
      </c>
      <c r="K223" s="72">
        <f t="shared" si="26"/>
        <v>0</v>
      </c>
      <c r="L223" s="72">
        <f t="shared" si="26"/>
        <v>0</v>
      </c>
      <c r="M223" s="56">
        <f t="shared" si="18"/>
        <v>0</v>
      </c>
      <c r="N223" s="178"/>
      <c r="O223" s="181" t="str">
        <f t="shared" si="16"/>
        <v xml:space="preserve"> </v>
      </c>
      <c r="P223" s="72">
        <f t="shared" ref="P223" si="27">P215+P217+P219+P220+P222</f>
        <v>0</v>
      </c>
    </row>
    <row r="224" spans="1:16" ht="25.5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35">
        <v>0</v>
      </c>
      <c r="G224" s="135"/>
      <c r="H224" s="56">
        <f t="shared" si="24"/>
        <v>0</v>
      </c>
      <c r="I224" s="135"/>
      <c r="J224" s="133" t="str">
        <f t="shared" si="15"/>
        <v xml:space="preserve"> </v>
      </c>
      <c r="K224" s="135">
        <v>0</v>
      </c>
      <c r="L224" s="178"/>
      <c r="M224" s="56">
        <f t="shared" si="18"/>
        <v>0</v>
      </c>
      <c r="N224" s="178"/>
      <c r="O224" s="181" t="str">
        <f t="shared" si="16"/>
        <v xml:space="preserve"> </v>
      </c>
      <c r="P224" s="178"/>
    </row>
    <row r="225" spans="1:16" ht="25.5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71">
        <f t="shared" ref="F225:H225" si="28">SUM(F226:F235)</f>
        <v>0</v>
      </c>
      <c r="G225" s="71">
        <f t="shared" si="28"/>
        <v>0</v>
      </c>
      <c r="H225" s="71">
        <f t="shared" si="28"/>
        <v>0</v>
      </c>
      <c r="I225" s="135"/>
      <c r="J225" s="71">
        <f t="shared" ref="J225:M225" si="29">SUM(J226:J235)</f>
        <v>0</v>
      </c>
      <c r="K225" s="71">
        <f t="shared" si="29"/>
        <v>0</v>
      </c>
      <c r="L225" s="71">
        <f t="shared" si="29"/>
        <v>0</v>
      </c>
      <c r="M225" s="71">
        <f t="shared" si="29"/>
        <v>0</v>
      </c>
      <c r="N225" s="178"/>
      <c r="O225" s="181" t="str">
        <f t="shared" si="16"/>
        <v xml:space="preserve"> </v>
      </c>
      <c r="P225" s="71">
        <f t="shared" ref="P225" si="30">SUM(P226:P235)</f>
        <v>0</v>
      </c>
    </row>
    <row r="226" spans="1:16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35">
        <v>0</v>
      </c>
      <c r="G226" s="135"/>
      <c r="H226" s="56">
        <f t="shared" ref="H226:H272" si="31">SUM(F226:G226)</f>
        <v>0</v>
      </c>
      <c r="I226" s="135"/>
      <c r="J226" s="133" t="str">
        <f t="shared" si="15"/>
        <v xml:space="preserve"> </v>
      </c>
      <c r="K226" s="135">
        <v>0</v>
      </c>
      <c r="L226" s="178"/>
      <c r="M226" s="56">
        <f t="shared" si="18"/>
        <v>0</v>
      </c>
      <c r="N226" s="178"/>
      <c r="O226" s="181" t="str">
        <f t="shared" si="16"/>
        <v xml:space="preserve"> </v>
      </c>
      <c r="P226" s="178"/>
    </row>
    <row r="227" spans="1:16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35">
        <v>0</v>
      </c>
      <c r="G227" s="135"/>
      <c r="H227" s="56">
        <f t="shared" si="31"/>
        <v>0</v>
      </c>
      <c r="I227" s="135"/>
      <c r="J227" s="133" t="str">
        <f t="shared" si="15"/>
        <v xml:space="preserve"> </v>
      </c>
      <c r="K227" s="135">
        <v>0</v>
      </c>
      <c r="L227" s="178"/>
      <c r="M227" s="56">
        <f t="shared" si="18"/>
        <v>0</v>
      </c>
      <c r="N227" s="178"/>
      <c r="O227" s="181" t="str">
        <f t="shared" si="16"/>
        <v xml:space="preserve"> </v>
      </c>
      <c r="P227" s="178"/>
    </row>
    <row r="228" spans="1:16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35">
        <v>0</v>
      </c>
      <c r="G228" s="135"/>
      <c r="H228" s="56">
        <f t="shared" si="31"/>
        <v>0</v>
      </c>
      <c r="I228" s="135"/>
      <c r="J228" s="133" t="str">
        <f t="shared" si="15"/>
        <v xml:space="preserve"> </v>
      </c>
      <c r="K228" s="135">
        <v>0</v>
      </c>
      <c r="L228" s="178"/>
      <c r="M228" s="56">
        <f t="shared" si="18"/>
        <v>0</v>
      </c>
      <c r="N228" s="178"/>
      <c r="O228" s="181" t="str">
        <f t="shared" si="16"/>
        <v xml:space="preserve"> </v>
      </c>
      <c r="P228" s="178"/>
    </row>
    <row r="229" spans="1:16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35">
        <v>0</v>
      </c>
      <c r="G229" s="135"/>
      <c r="H229" s="56">
        <f t="shared" si="31"/>
        <v>0</v>
      </c>
      <c r="I229" s="135"/>
      <c r="J229" s="133" t="str">
        <f t="shared" si="15"/>
        <v xml:space="preserve"> </v>
      </c>
      <c r="K229" s="135">
        <v>0</v>
      </c>
      <c r="L229" s="178"/>
      <c r="M229" s="56">
        <f t="shared" si="18"/>
        <v>0</v>
      </c>
      <c r="N229" s="178"/>
      <c r="O229" s="181" t="str">
        <f t="shared" si="16"/>
        <v xml:space="preserve"> </v>
      </c>
      <c r="P229" s="178"/>
    </row>
    <row r="230" spans="1:16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35">
        <v>0</v>
      </c>
      <c r="G230" s="135"/>
      <c r="H230" s="56">
        <f t="shared" si="31"/>
        <v>0</v>
      </c>
      <c r="I230" s="135"/>
      <c r="J230" s="133" t="str">
        <f t="shared" si="15"/>
        <v xml:space="preserve"> </v>
      </c>
      <c r="K230" s="135">
        <v>0</v>
      </c>
      <c r="L230" s="178"/>
      <c r="M230" s="56">
        <f t="shared" si="18"/>
        <v>0</v>
      </c>
      <c r="N230" s="178"/>
      <c r="O230" s="181" t="str">
        <f t="shared" si="16"/>
        <v xml:space="preserve"> </v>
      </c>
      <c r="P230" s="178"/>
    </row>
    <row r="231" spans="1:16" ht="25.5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35">
        <v>0</v>
      </c>
      <c r="G231" s="135"/>
      <c r="H231" s="56">
        <f t="shared" si="31"/>
        <v>0</v>
      </c>
      <c r="I231" s="135"/>
      <c r="J231" s="133" t="str">
        <f t="shared" ref="J231:J272" si="32">IF(H231=0," ",I231/H231)</f>
        <v xml:space="preserve"> </v>
      </c>
      <c r="K231" s="135">
        <v>0</v>
      </c>
      <c r="L231" s="178"/>
      <c r="M231" s="56">
        <f t="shared" si="18"/>
        <v>0</v>
      </c>
      <c r="N231" s="178"/>
      <c r="O231" s="181" t="str">
        <f t="shared" ref="O231:O272" si="33">IF(M231=0," ",N231/M231)</f>
        <v xml:space="preserve"> </v>
      </c>
      <c r="P231" s="178"/>
    </row>
    <row r="232" spans="1:16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35">
        <v>0</v>
      </c>
      <c r="G232" s="135"/>
      <c r="H232" s="56">
        <f t="shared" si="31"/>
        <v>0</v>
      </c>
      <c r="I232" s="135"/>
      <c r="J232" s="133" t="str">
        <f t="shared" si="32"/>
        <v xml:space="preserve"> </v>
      </c>
      <c r="K232" s="135">
        <v>0</v>
      </c>
      <c r="L232" s="178"/>
      <c r="M232" s="56">
        <f t="shared" ref="M232:M272" si="34">SUM(K232:L232)</f>
        <v>0</v>
      </c>
      <c r="N232" s="178"/>
      <c r="O232" s="181" t="str">
        <f t="shared" si="33"/>
        <v xml:space="preserve"> </v>
      </c>
      <c r="P232" s="178"/>
    </row>
    <row r="233" spans="1:16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35">
        <v>0</v>
      </c>
      <c r="G233" s="135"/>
      <c r="H233" s="56">
        <f t="shared" si="31"/>
        <v>0</v>
      </c>
      <c r="I233" s="135"/>
      <c r="J233" s="133" t="str">
        <f t="shared" si="32"/>
        <v xml:space="preserve"> </v>
      </c>
      <c r="K233" s="135">
        <v>0</v>
      </c>
      <c r="L233" s="178"/>
      <c r="M233" s="56">
        <f t="shared" si="34"/>
        <v>0</v>
      </c>
      <c r="N233" s="178"/>
      <c r="O233" s="181" t="str">
        <f t="shared" si="33"/>
        <v xml:space="preserve"> </v>
      </c>
      <c r="P233" s="178"/>
    </row>
    <row r="234" spans="1:16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35">
        <v>0</v>
      </c>
      <c r="G234" s="135"/>
      <c r="H234" s="56">
        <f t="shared" si="31"/>
        <v>0</v>
      </c>
      <c r="I234" s="158"/>
      <c r="J234" s="133" t="str">
        <f t="shared" si="32"/>
        <v xml:space="preserve"> </v>
      </c>
      <c r="K234" s="135">
        <v>0</v>
      </c>
      <c r="L234" s="178"/>
      <c r="M234" s="56">
        <f t="shared" si="34"/>
        <v>0</v>
      </c>
      <c r="N234" s="178"/>
      <c r="O234" s="181" t="str">
        <f t="shared" si="33"/>
        <v xml:space="preserve"> </v>
      </c>
      <c r="P234" s="178"/>
    </row>
    <row r="235" spans="1:16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35">
        <v>0</v>
      </c>
      <c r="G235" s="135"/>
      <c r="H235" s="56">
        <f t="shared" si="31"/>
        <v>0</v>
      </c>
      <c r="I235" s="135"/>
      <c r="J235" s="133" t="str">
        <f t="shared" si="32"/>
        <v xml:space="preserve"> </v>
      </c>
      <c r="K235" s="135">
        <v>0</v>
      </c>
      <c r="L235" s="178"/>
      <c r="M235" s="56">
        <f t="shared" si="34"/>
        <v>0</v>
      </c>
      <c r="N235" s="178"/>
      <c r="O235" s="181" t="str">
        <f t="shared" si="33"/>
        <v xml:space="preserve"> </v>
      </c>
      <c r="P235" s="178"/>
    </row>
    <row r="236" spans="1:16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35">
        <v>0</v>
      </c>
      <c r="G236" s="135"/>
      <c r="H236" s="56">
        <f t="shared" si="31"/>
        <v>0</v>
      </c>
      <c r="I236" s="135"/>
      <c r="J236" s="133" t="str">
        <f t="shared" si="32"/>
        <v xml:space="preserve"> </v>
      </c>
      <c r="K236" s="135">
        <v>0</v>
      </c>
      <c r="L236" s="178"/>
      <c r="M236" s="56">
        <f t="shared" si="34"/>
        <v>0</v>
      </c>
      <c r="N236" s="178"/>
      <c r="O236" s="181" t="str">
        <f t="shared" si="33"/>
        <v xml:space="preserve"> </v>
      </c>
      <c r="P236" s="71">
        <f t="shared" ref="P236" si="35">SUM(P237:P246)</f>
        <v>0</v>
      </c>
    </row>
    <row r="237" spans="1:16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35">
        <v>0</v>
      </c>
      <c r="G237" s="135"/>
      <c r="H237" s="56">
        <f t="shared" si="31"/>
        <v>0</v>
      </c>
      <c r="I237" s="135"/>
      <c r="J237" s="133" t="str">
        <f t="shared" si="32"/>
        <v xml:space="preserve"> </v>
      </c>
      <c r="K237" s="135">
        <v>0</v>
      </c>
      <c r="L237" s="178"/>
      <c r="M237" s="56">
        <f t="shared" si="34"/>
        <v>0</v>
      </c>
      <c r="N237" s="178"/>
      <c r="O237" s="181" t="str">
        <f t="shared" si="33"/>
        <v xml:space="preserve"> </v>
      </c>
      <c r="P237" s="178"/>
    </row>
    <row r="238" spans="1:16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35">
        <v>0</v>
      </c>
      <c r="G238" s="135"/>
      <c r="H238" s="56">
        <f t="shared" si="31"/>
        <v>0</v>
      </c>
      <c r="I238" s="135"/>
      <c r="J238" s="133" t="str">
        <f t="shared" si="32"/>
        <v xml:space="preserve"> </v>
      </c>
      <c r="K238" s="135">
        <v>0</v>
      </c>
      <c r="L238" s="178"/>
      <c r="M238" s="56">
        <f t="shared" si="34"/>
        <v>0</v>
      </c>
      <c r="N238" s="178"/>
      <c r="O238" s="181" t="str">
        <f t="shared" si="33"/>
        <v xml:space="preserve"> </v>
      </c>
      <c r="P238" s="178"/>
    </row>
    <row r="239" spans="1:16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35">
        <v>0</v>
      </c>
      <c r="G239" s="135"/>
      <c r="H239" s="56">
        <f t="shared" si="31"/>
        <v>0</v>
      </c>
      <c r="I239" s="135"/>
      <c r="J239" s="133" t="str">
        <f t="shared" si="32"/>
        <v xml:space="preserve"> </v>
      </c>
      <c r="K239" s="135">
        <v>0</v>
      </c>
      <c r="L239" s="178"/>
      <c r="M239" s="56">
        <f t="shared" si="34"/>
        <v>0</v>
      </c>
      <c r="N239" s="178"/>
      <c r="O239" s="181" t="str">
        <f t="shared" si="33"/>
        <v xml:space="preserve"> </v>
      </c>
      <c r="P239" s="178"/>
    </row>
    <row r="240" spans="1:16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35">
        <v>0</v>
      </c>
      <c r="G240" s="135"/>
      <c r="H240" s="56">
        <f t="shared" si="31"/>
        <v>0</v>
      </c>
      <c r="I240" s="135"/>
      <c r="J240" s="133" t="str">
        <f t="shared" si="32"/>
        <v xml:space="preserve"> </v>
      </c>
      <c r="K240" s="135">
        <v>0</v>
      </c>
      <c r="L240" s="178"/>
      <c r="M240" s="56">
        <f t="shared" si="34"/>
        <v>0</v>
      </c>
      <c r="N240" s="178"/>
      <c r="O240" s="181" t="str">
        <f t="shared" si="33"/>
        <v xml:space="preserve"> </v>
      </c>
      <c r="P240" s="178"/>
    </row>
    <row r="241" spans="1:16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35">
        <v>0</v>
      </c>
      <c r="G241" s="135"/>
      <c r="H241" s="56">
        <f t="shared" si="31"/>
        <v>0</v>
      </c>
      <c r="I241" s="135"/>
      <c r="J241" s="133" t="str">
        <f t="shared" si="32"/>
        <v xml:space="preserve"> </v>
      </c>
      <c r="K241" s="135">
        <v>0</v>
      </c>
      <c r="L241" s="178"/>
      <c r="M241" s="56">
        <f t="shared" si="34"/>
        <v>0</v>
      </c>
      <c r="N241" s="178"/>
      <c r="O241" s="181" t="str">
        <f t="shared" si="33"/>
        <v xml:space="preserve"> </v>
      </c>
      <c r="P241" s="178"/>
    </row>
    <row r="242" spans="1:16" ht="25.5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35">
        <v>0</v>
      </c>
      <c r="G242" s="135"/>
      <c r="H242" s="56">
        <f t="shared" si="31"/>
        <v>0</v>
      </c>
      <c r="I242" s="135"/>
      <c r="J242" s="133" t="str">
        <f t="shared" si="32"/>
        <v xml:space="preserve"> </v>
      </c>
      <c r="K242" s="135">
        <v>0</v>
      </c>
      <c r="L242" s="178"/>
      <c r="M242" s="56">
        <f t="shared" si="34"/>
        <v>0</v>
      </c>
      <c r="N242" s="178"/>
      <c r="O242" s="181" t="str">
        <f t="shared" si="33"/>
        <v xml:space="preserve"> </v>
      </c>
      <c r="P242" s="178"/>
    </row>
    <row r="243" spans="1:16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35">
        <v>0</v>
      </c>
      <c r="G243" s="135"/>
      <c r="H243" s="56">
        <f t="shared" si="31"/>
        <v>0</v>
      </c>
      <c r="I243" s="135"/>
      <c r="J243" s="133" t="str">
        <f t="shared" si="32"/>
        <v xml:space="preserve"> </v>
      </c>
      <c r="K243" s="135">
        <v>0</v>
      </c>
      <c r="L243" s="178"/>
      <c r="M243" s="56">
        <f t="shared" si="34"/>
        <v>0</v>
      </c>
      <c r="N243" s="178"/>
      <c r="O243" s="181" t="str">
        <f t="shared" si="33"/>
        <v xml:space="preserve"> </v>
      </c>
      <c r="P243" s="178"/>
    </row>
    <row r="244" spans="1:16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35">
        <v>0</v>
      </c>
      <c r="G244" s="135"/>
      <c r="H244" s="56">
        <f t="shared" si="31"/>
        <v>0</v>
      </c>
      <c r="I244" s="135"/>
      <c r="J244" s="133" t="str">
        <f t="shared" si="32"/>
        <v xml:space="preserve"> </v>
      </c>
      <c r="K244" s="135">
        <v>0</v>
      </c>
      <c r="L244" s="178"/>
      <c r="M244" s="56">
        <f t="shared" si="34"/>
        <v>0</v>
      </c>
      <c r="N244" s="178"/>
      <c r="O244" s="181" t="str">
        <f t="shared" si="33"/>
        <v xml:space="preserve"> </v>
      </c>
      <c r="P244" s="178"/>
    </row>
    <row r="245" spans="1:16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35">
        <v>0</v>
      </c>
      <c r="G245" s="135"/>
      <c r="H245" s="56">
        <f t="shared" si="31"/>
        <v>0</v>
      </c>
      <c r="I245" s="135"/>
      <c r="J245" s="133" t="str">
        <f t="shared" si="32"/>
        <v xml:space="preserve"> </v>
      </c>
      <c r="K245" s="135">
        <v>0</v>
      </c>
      <c r="L245" s="178"/>
      <c r="M245" s="56">
        <f t="shared" si="34"/>
        <v>0</v>
      </c>
      <c r="N245" s="178"/>
      <c r="O245" s="181" t="str">
        <f t="shared" si="33"/>
        <v xml:space="preserve"> </v>
      </c>
      <c r="P245" s="178"/>
    </row>
    <row r="246" spans="1:16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35">
        <v>0</v>
      </c>
      <c r="G246" s="135"/>
      <c r="H246" s="56">
        <f t="shared" si="31"/>
        <v>0</v>
      </c>
      <c r="I246" s="135"/>
      <c r="J246" s="133" t="str">
        <f t="shared" si="32"/>
        <v xml:space="preserve"> </v>
      </c>
      <c r="K246" s="135">
        <v>0</v>
      </c>
      <c r="L246" s="178"/>
      <c r="M246" s="56">
        <f t="shared" si="34"/>
        <v>0</v>
      </c>
      <c r="N246" s="178"/>
      <c r="O246" s="181" t="str">
        <f t="shared" si="33"/>
        <v xml:space="preserve"> </v>
      </c>
      <c r="P246" s="178"/>
    </row>
    <row r="247" spans="1:16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35">
        <v>0</v>
      </c>
      <c r="G247" s="135"/>
      <c r="H247" s="56">
        <f t="shared" si="31"/>
        <v>0</v>
      </c>
      <c r="I247" s="135"/>
      <c r="J247" s="133" t="str">
        <f t="shared" si="32"/>
        <v xml:space="preserve"> </v>
      </c>
      <c r="K247" s="135">
        <v>0</v>
      </c>
      <c r="L247" s="178"/>
      <c r="M247" s="56">
        <f t="shared" si="34"/>
        <v>0</v>
      </c>
      <c r="N247" s="178"/>
      <c r="O247" s="181" t="str">
        <f t="shared" si="33"/>
        <v xml:space="preserve"> </v>
      </c>
      <c r="P247" s="72">
        <f t="shared" ref="P247" si="36">P224+P225+P236</f>
        <v>0</v>
      </c>
    </row>
    <row r="248" spans="1:16" ht="25.5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35">
        <v>0</v>
      </c>
      <c r="G248" s="135"/>
      <c r="H248" s="56">
        <f t="shared" si="31"/>
        <v>0</v>
      </c>
      <c r="I248" s="135"/>
      <c r="J248" s="133" t="str">
        <f t="shared" si="32"/>
        <v xml:space="preserve"> </v>
      </c>
      <c r="K248" s="135">
        <v>0</v>
      </c>
      <c r="L248" s="178"/>
      <c r="M248" s="56">
        <f t="shared" si="34"/>
        <v>0</v>
      </c>
      <c r="N248" s="178"/>
      <c r="O248" s="181" t="str">
        <f t="shared" si="33"/>
        <v xml:space="preserve"> </v>
      </c>
      <c r="P248" s="178"/>
    </row>
    <row r="249" spans="1:16" ht="25.5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35">
        <v>0</v>
      </c>
      <c r="G249" s="135"/>
      <c r="H249" s="56">
        <f t="shared" si="31"/>
        <v>0</v>
      </c>
      <c r="I249" s="135"/>
      <c r="J249" s="133" t="str">
        <f t="shared" si="32"/>
        <v xml:space="preserve"> </v>
      </c>
      <c r="K249" s="135">
        <v>0</v>
      </c>
      <c r="L249" s="178"/>
      <c r="M249" s="56">
        <f t="shared" si="34"/>
        <v>0</v>
      </c>
      <c r="N249" s="178"/>
      <c r="O249" s="181" t="str">
        <f t="shared" si="33"/>
        <v xml:space="preserve"> </v>
      </c>
      <c r="P249" s="178"/>
    </row>
    <row r="250" spans="1:16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35">
        <v>0</v>
      </c>
      <c r="G250" s="135"/>
      <c r="H250" s="56">
        <f t="shared" si="31"/>
        <v>0</v>
      </c>
      <c r="I250" s="135"/>
      <c r="J250" s="133" t="str">
        <f t="shared" si="32"/>
        <v xml:space="preserve"> </v>
      </c>
      <c r="K250" s="135">
        <v>0</v>
      </c>
      <c r="L250" s="178"/>
      <c r="M250" s="56">
        <f t="shared" si="34"/>
        <v>0</v>
      </c>
      <c r="N250" s="178"/>
      <c r="O250" s="181" t="str">
        <f t="shared" si="33"/>
        <v xml:space="preserve"> </v>
      </c>
      <c r="P250" s="178"/>
    </row>
    <row r="251" spans="1:16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35">
        <v>0</v>
      </c>
      <c r="G251" s="135"/>
      <c r="H251" s="56">
        <f t="shared" si="31"/>
        <v>0</v>
      </c>
      <c r="I251" s="135"/>
      <c r="J251" s="133" t="str">
        <f t="shared" si="32"/>
        <v xml:space="preserve"> </v>
      </c>
      <c r="K251" s="135">
        <v>0</v>
      </c>
      <c r="L251" s="178"/>
      <c r="M251" s="56">
        <f t="shared" si="34"/>
        <v>0</v>
      </c>
      <c r="N251" s="178"/>
      <c r="O251" s="181" t="str">
        <f t="shared" si="33"/>
        <v xml:space="preserve"> </v>
      </c>
      <c r="P251" s="178"/>
    </row>
    <row r="252" spans="1:16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35">
        <v>0</v>
      </c>
      <c r="G252" s="135"/>
      <c r="H252" s="56">
        <f t="shared" si="31"/>
        <v>0</v>
      </c>
      <c r="I252" s="135"/>
      <c r="J252" s="133" t="str">
        <f t="shared" si="32"/>
        <v xml:space="preserve"> </v>
      </c>
      <c r="K252" s="135">
        <v>0</v>
      </c>
      <c r="L252" s="178"/>
      <c r="M252" s="56">
        <f t="shared" si="34"/>
        <v>0</v>
      </c>
      <c r="N252" s="178"/>
      <c r="O252" s="181" t="str">
        <f t="shared" si="33"/>
        <v xml:space="preserve"> </v>
      </c>
      <c r="P252" s="178"/>
    </row>
    <row r="253" spans="1:16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35">
        <v>0</v>
      </c>
      <c r="G253" s="135"/>
      <c r="H253" s="56">
        <f t="shared" si="31"/>
        <v>0</v>
      </c>
      <c r="I253" s="135"/>
      <c r="J253" s="133" t="str">
        <f t="shared" si="32"/>
        <v xml:space="preserve"> </v>
      </c>
      <c r="K253" s="135">
        <v>0</v>
      </c>
      <c r="L253" s="178"/>
      <c r="M253" s="56">
        <f t="shared" si="34"/>
        <v>0</v>
      </c>
      <c r="N253" s="178"/>
      <c r="O253" s="181" t="str">
        <f t="shared" si="33"/>
        <v xml:space="preserve"> </v>
      </c>
      <c r="P253" s="178"/>
    </row>
    <row r="254" spans="1:16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35">
        <v>0</v>
      </c>
      <c r="G254" s="135"/>
      <c r="H254" s="56">
        <f t="shared" si="31"/>
        <v>0</v>
      </c>
      <c r="I254" s="135"/>
      <c r="J254" s="133" t="str">
        <f t="shared" si="32"/>
        <v xml:space="preserve"> </v>
      </c>
      <c r="K254" s="135">
        <v>0</v>
      </c>
      <c r="L254" s="178"/>
      <c r="M254" s="56">
        <f t="shared" si="34"/>
        <v>0</v>
      </c>
      <c r="N254" s="178"/>
      <c r="O254" s="181" t="str">
        <f t="shared" si="33"/>
        <v xml:space="preserve"> </v>
      </c>
      <c r="P254" s="178"/>
    </row>
    <row r="255" spans="1:16" ht="25.5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35">
        <v>0</v>
      </c>
      <c r="G255" s="135"/>
      <c r="H255" s="56">
        <f t="shared" si="31"/>
        <v>0</v>
      </c>
      <c r="I255" s="135"/>
      <c r="J255" s="133" t="str">
        <f t="shared" si="32"/>
        <v xml:space="preserve"> </v>
      </c>
      <c r="K255" s="135">
        <v>0</v>
      </c>
      <c r="L255" s="178"/>
      <c r="M255" s="56">
        <f t="shared" si="34"/>
        <v>0</v>
      </c>
      <c r="N255" s="178"/>
      <c r="O255" s="181" t="str">
        <f t="shared" si="33"/>
        <v xml:space="preserve"> </v>
      </c>
      <c r="P255" s="178"/>
    </row>
    <row r="256" spans="1:16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35">
        <v>0</v>
      </c>
      <c r="G256" s="135"/>
      <c r="H256" s="56">
        <f t="shared" si="31"/>
        <v>0</v>
      </c>
      <c r="I256" s="135"/>
      <c r="J256" s="133" t="str">
        <f t="shared" si="32"/>
        <v xml:space="preserve"> </v>
      </c>
      <c r="K256" s="135">
        <v>0</v>
      </c>
      <c r="L256" s="178"/>
      <c r="M256" s="56">
        <f t="shared" si="34"/>
        <v>0</v>
      </c>
      <c r="N256" s="178"/>
      <c r="O256" s="181" t="str">
        <f t="shared" si="33"/>
        <v xml:space="preserve"> </v>
      </c>
      <c r="P256" s="178"/>
    </row>
    <row r="257" spans="1:16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35">
        <v>0</v>
      </c>
      <c r="G257" s="135"/>
      <c r="H257" s="56">
        <f t="shared" si="31"/>
        <v>0</v>
      </c>
      <c r="I257" s="135"/>
      <c r="J257" s="133" t="str">
        <f t="shared" si="32"/>
        <v xml:space="preserve"> </v>
      </c>
      <c r="K257" s="135">
        <v>0</v>
      </c>
      <c r="L257" s="178"/>
      <c r="M257" s="56">
        <f t="shared" si="34"/>
        <v>0</v>
      </c>
      <c r="N257" s="178"/>
      <c r="O257" s="181" t="str">
        <f t="shared" si="33"/>
        <v xml:space="preserve"> </v>
      </c>
      <c r="P257" s="178"/>
    </row>
    <row r="258" spans="1:16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35">
        <v>0</v>
      </c>
      <c r="G258" s="135"/>
      <c r="H258" s="56">
        <f t="shared" si="31"/>
        <v>0</v>
      </c>
      <c r="I258" s="135"/>
      <c r="J258" s="133" t="str">
        <f t="shared" si="32"/>
        <v xml:space="preserve"> </v>
      </c>
      <c r="K258" s="135">
        <v>0</v>
      </c>
      <c r="L258" s="178"/>
      <c r="M258" s="56">
        <f t="shared" si="34"/>
        <v>0</v>
      </c>
      <c r="N258" s="178"/>
      <c r="O258" s="181" t="str">
        <f t="shared" si="33"/>
        <v xml:space="preserve"> </v>
      </c>
      <c r="P258" s="178"/>
    </row>
    <row r="259" spans="1:16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35">
        <v>0</v>
      </c>
      <c r="G259" s="135"/>
      <c r="H259" s="56">
        <f t="shared" si="31"/>
        <v>0</v>
      </c>
      <c r="I259" s="135"/>
      <c r="J259" s="133" t="str">
        <f t="shared" si="32"/>
        <v xml:space="preserve"> </v>
      </c>
      <c r="K259" s="135">
        <v>0</v>
      </c>
      <c r="L259" s="178"/>
      <c r="M259" s="56">
        <f t="shared" si="34"/>
        <v>0</v>
      </c>
      <c r="N259" s="178"/>
      <c r="O259" s="181" t="str">
        <f t="shared" si="33"/>
        <v xml:space="preserve"> </v>
      </c>
      <c r="P259" s="178"/>
    </row>
    <row r="260" spans="1:16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35">
        <v>0</v>
      </c>
      <c r="G260" s="135"/>
      <c r="H260" s="56">
        <f t="shared" si="31"/>
        <v>0</v>
      </c>
      <c r="I260" s="135"/>
      <c r="J260" s="133" t="str">
        <f t="shared" si="32"/>
        <v xml:space="preserve"> </v>
      </c>
      <c r="K260" s="135">
        <v>0</v>
      </c>
      <c r="L260" s="178"/>
      <c r="M260" s="56">
        <f t="shared" si="34"/>
        <v>0</v>
      </c>
      <c r="N260" s="178"/>
      <c r="O260" s="181" t="str">
        <f t="shared" si="33"/>
        <v xml:space="preserve"> </v>
      </c>
      <c r="P260" s="178"/>
    </row>
    <row r="261" spans="1:16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35">
        <v>0</v>
      </c>
      <c r="G261" s="135"/>
      <c r="H261" s="56">
        <f t="shared" si="31"/>
        <v>0</v>
      </c>
      <c r="I261" s="135"/>
      <c r="J261" s="133" t="str">
        <f t="shared" si="32"/>
        <v xml:space="preserve"> </v>
      </c>
      <c r="K261" s="135">
        <v>0</v>
      </c>
      <c r="L261" s="178"/>
      <c r="M261" s="56">
        <f t="shared" si="34"/>
        <v>0</v>
      </c>
      <c r="N261" s="178"/>
      <c r="O261" s="181" t="str">
        <f t="shared" si="33"/>
        <v xml:space="preserve"> </v>
      </c>
      <c r="P261" s="178"/>
    </row>
    <row r="262" spans="1:16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35">
        <v>0</v>
      </c>
      <c r="G262" s="135"/>
      <c r="H262" s="56">
        <f t="shared" si="31"/>
        <v>0</v>
      </c>
      <c r="I262" s="135"/>
      <c r="J262" s="133" t="str">
        <f t="shared" si="32"/>
        <v xml:space="preserve"> </v>
      </c>
      <c r="K262" s="135">
        <v>0</v>
      </c>
      <c r="L262" s="178"/>
      <c r="M262" s="56">
        <f t="shared" si="34"/>
        <v>0</v>
      </c>
      <c r="N262" s="178"/>
      <c r="O262" s="181" t="str">
        <f t="shared" si="33"/>
        <v xml:space="preserve"> </v>
      </c>
      <c r="P262" s="178"/>
    </row>
    <row r="263" spans="1:16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35">
        <v>0</v>
      </c>
      <c r="G263" s="135"/>
      <c r="H263" s="56">
        <f t="shared" si="31"/>
        <v>0</v>
      </c>
      <c r="I263" s="135"/>
      <c r="J263" s="133" t="str">
        <f t="shared" si="32"/>
        <v xml:space="preserve"> </v>
      </c>
      <c r="K263" s="135">
        <v>0</v>
      </c>
      <c r="L263" s="178"/>
      <c r="M263" s="56">
        <f t="shared" si="34"/>
        <v>0</v>
      </c>
      <c r="N263" s="178"/>
      <c r="O263" s="181" t="str">
        <f t="shared" si="33"/>
        <v xml:space="preserve"> </v>
      </c>
      <c r="P263" s="178"/>
    </row>
    <row r="264" spans="1:16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35">
        <v>0</v>
      </c>
      <c r="G264" s="135"/>
      <c r="H264" s="56">
        <f t="shared" si="31"/>
        <v>0</v>
      </c>
      <c r="I264" s="135"/>
      <c r="J264" s="133" t="str">
        <f t="shared" si="32"/>
        <v xml:space="preserve"> </v>
      </c>
      <c r="K264" s="135">
        <v>0</v>
      </c>
      <c r="L264" s="178"/>
      <c r="M264" s="56">
        <f t="shared" si="34"/>
        <v>0</v>
      </c>
      <c r="N264" s="178"/>
      <c r="O264" s="181" t="str">
        <f t="shared" si="33"/>
        <v xml:space="preserve"> </v>
      </c>
      <c r="P264" s="178"/>
    </row>
    <row r="265" spans="1:16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35">
        <v>0</v>
      </c>
      <c r="G265" s="135"/>
      <c r="H265" s="56">
        <f t="shared" si="31"/>
        <v>0</v>
      </c>
      <c r="I265" s="135"/>
      <c r="J265" s="133" t="str">
        <f t="shared" si="32"/>
        <v xml:space="preserve"> </v>
      </c>
      <c r="K265" s="135">
        <v>0</v>
      </c>
      <c r="L265" s="178"/>
      <c r="M265" s="56">
        <f t="shared" si="34"/>
        <v>0</v>
      </c>
      <c r="N265" s="178"/>
      <c r="O265" s="181" t="str">
        <f t="shared" si="33"/>
        <v xml:space="preserve"> </v>
      </c>
      <c r="P265" s="178"/>
    </row>
    <row r="266" spans="1:16" ht="25.5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35">
        <v>0</v>
      </c>
      <c r="G266" s="135"/>
      <c r="H266" s="56">
        <f t="shared" si="31"/>
        <v>0</v>
      </c>
      <c r="I266" s="135"/>
      <c r="J266" s="133" t="str">
        <f t="shared" si="32"/>
        <v xml:space="preserve"> </v>
      </c>
      <c r="K266" s="135">
        <v>0</v>
      </c>
      <c r="L266" s="178"/>
      <c r="M266" s="56">
        <f t="shared" si="34"/>
        <v>0</v>
      </c>
      <c r="N266" s="178"/>
      <c r="O266" s="181" t="str">
        <f t="shared" si="33"/>
        <v xml:space="preserve"> </v>
      </c>
      <c r="P266" s="178"/>
    </row>
    <row r="267" spans="1:16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35">
        <v>0</v>
      </c>
      <c r="G267" s="135"/>
      <c r="H267" s="56">
        <f t="shared" si="31"/>
        <v>0</v>
      </c>
      <c r="I267" s="135"/>
      <c r="J267" s="133" t="str">
        <f t="shared" si="32"/>
        <v xml:space="preserve"> </v>
      </c>
      <c r="K267" s="135">
        <v>0</v>
      </c>
      <c r="L267" s="178"/>
      <c r="M267" s="56">
        <f t="shared" si="34"/>
        <v>0</v>
      </c>
      <c r="N267" s="178"/>
      <c r="O267" s="181" t="str">
        <f t="shared" si="33"/>
        <v xml:space="preserve"> </v>
      </c>
      <c r="P267" s="178"/>
    </row>
    <row r="268" spans="1:16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35">
        <v>0</v>
      </c>
      <c r="G268" s="135"/>
      <c r="H268" s="56">
        <f t="shared" si="31"/>
        <v>0</v>
      </c>
      <c r="I268" s="135"/>
      <c r="J268" s="133" t="str">
        <f t="shared" si="32"/>
        <v xml:space="preserve"> </v>
      </c>
      <c r="K268" s="135">
        <v>0</v>
      </c>
      <c r="L268" s="178"/>
      <c r="M268" s="56">
        <f t="shared" si="34"/>
        <v>0</v>
      </c>
      <c r="N268" s="178"/>
      <c r="O268" s="181" t="str">
        <f t="shared" si="33"/>
        <v xml:space="preserve"> </v>
      </c>
      <c r="P268" s="178"/>
    </row>
    <row r="269" spans="1:16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35">
        <v>0</v>
      </c>
      <c r="G269" s="135"/>
      <c r="H269" s="56">
        <f t="shared" si="31"/>
        <v>0</v>
      </c>
      <c r="I269" s="135"/>
      <c r="J269" s="133" t="str">
        <f t="shared" si="32"/>
        <v xml:space="preserve"> </v>
      </c>
      <c r="K269" s="135">
        <v>0</v>
      </c>
      <c r="L269" s="178"/>
      <c r="M269" s="56">
        <f t="shared" si="34"/>
        <v>0</v>
      </c>
      <c r="N269" s="178"/>
      <c r="O269" s="181" t="str">
        <f t="shared" si="33"/>
        <v xml:space="preserve"> </v>
      </c>
      <c r="P269" s="178"/>
    </row>
    <row r="270" spans="1:16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35">
        <v>0</v>
      </c>
      <c r="G270" s="135"/>
      <c r="H270" s="56">
        <f t="shared" si="31"/>
        <v>0</v>
      </c>
      <c r="I270" s="135"/>
      <c r="J270" s="133" t="str">
        <f t="shared" si="32"/>
        <v xml:space="preserve"> </v>
      </c>
      <c r="K270" s="135">
        <v>0</v>
      </c>
      <c r="L270" s="178"/>
      <c r="M270" s="56">
        <f t="shared" si="34"/>
        <v>0</v>
      </c>
      <c r="N270" s="178"/>
      <c r="O270" s="181" t="str">
        <f t="shared" si="33"/>
        <v xml:space="preserve"> </v>
      </c>
      <c r="P270" s="178"/>
    </row>
    <row r="271" spans="1:16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35">
        <v>0</v>
      </c>
      <c r="G271" s="135"/>
      <c r="H271" s="56">
        <f t="shared" si="31"/>
        <v>0</v>
      </c>
      <c r="I271" s="135"/>
      <c r="J271" s="133" t="str">
        <f t="shared" si="32"/>
        <v xml:space="preserve"> </v>
      </c>
      <c r="K271" s="135">
        <v>0</v>
      </c>
      <c r="L271" s="178"/>
      <c r="M271" s="56">
        <f t="shared" si="34"/>
        <v>0</v>
      </c>
      <c r="N271" s="178"/>
      <c r="O271" s="181" t="str">
        <f t="shared" si="33"/>
        <v xml:space="preserve"> </v>
      </c>
      <c r="P271" s="178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35">
        <v>0</v>
      </c>
      <c r="G272" s="135"/>
      <c r="H272" s="56">
        <f t="shared" si="31"/>
        <v>0</v>
      </c>
      <c r="I272" s="135"/>
      <c r="J272" s="133" t="str">
        <f t="shared" si="32"/>
        <v xml:space="preserve"> </v>
      </c>
      <c r="K272" s="135">
        <v>0</v>
      </c>
      <c r="L272" s="178"/>
      <c r="M272" s="56">
        <f t="shared" si="34"/>
        <v>0</v>
      </c>
      <c r="N272" s="178"/>
      <c r="O272" s="181" t="str">
        <f t="shared" si="33"/>
        <v xml:space="preserve"> </v>
      </c>
      <c r="P272" s="72">
        <f t="shared" ref="P272" si="37">P50+P86+P184+P214+P223+P247+P271</f>
        <v>0</v>
      </c>
    </row>
    <row r="274" spans="1:16" ht="25.5" customHeight="1" x14ac:dyDescent="0.2">
      <c r="A274" s="387" t="s">
        <v>0</v>
      </c>
      <c r="B274" s="387"/>
      <c r="C274" s="388" t="s">
        <v>833</v>
      </c>
      <c r="D274" s="390" t="s">
        <v>2</v>
      </c>
      <c r="E274" s="20"/>
      <c r="F274" s="427" t="s">
        <v>862</v>
      </c>
      <c r="G274" s="387" t="s">
        <v>851</v>
      </c>
      <c r="H274" s="387" t="s">
        <v>863</v>
      </c>
      <c r="I274" s="427" t="s">
        <v>864</v>
      </c>
      <c r="J274" s="427" t="s">
        <v>856</v>
      </c>
      <c r="K274" s="427" t="s">
        <v>862</v>
      </c>
      <c r="L274" s="387" t="s">
        <v>851</v>
      </c>
      <c r="M274" s="387" t="s">
        <v>863</v>
      </c>
      <c r="N274" s="427" t="s">
        <v>864</v>
      </c>
      <c r="O274" s="427" t="s">
        <v>856</v>
      </c>
      <c r="P274" s="427" t="s">
        <v>869</v>
      </c>
    </row>
    <row r="275" spans="1:16" ht="23.25" customHeight="1" x14ac:dyDescent="0.2">
      <c r="A275" s="387"/>
      <c r="B275" s="387"/>
      <c r="C275" s="389"/>
      <c r="D275" s="391"/>
      <c r="E275" s="21"/>
      <c r="F275" s="428"/>
      <c r="G275" s="387"/>
      <c r="H275" s="387"/>
      <c r="I275" s="428"/>
      <c r="J275" s="428"/>
      <c r="K275" s="428"/>
      <c r="L275" s="387"/>
      <c r="M275" s="387"/>
      <c r="N275" s="428"/>
      <c r="O275" s="428"/>
      <c r="P275" s="428"/>
    </row>
    <row r="276" spans="1:16" x14ac:dyDescent="0.2">
      <c r="A276" s="386" t="s">
        <v>3</v>
      </c>
      <c r="B276" s="386"/>
      <c r="C276" s="70" t="s">
        <v>4</v>
      </c>
      <c r="D276" s="70" t="s">
        <v>5</v>
      </c>
      <c r="E276" s="53"/>
      <c r="F276" s="163" t="s">
        <v>857</v>
      </c>
      <c r="G276" s="163" t="s">
        <v>858</v>
      </c>
      <c r="H276" s="163" t="s">
        <v>865</v>
      </c>
      <c r="I276" s="163" t="s">
        <v>866</v>
      </c>
      <c r="J276" s="131" t="s">
        <v>858</v>
      </c>
      <c r="K276" s="153" t="s">
        <v>857</v>
      </c>
      <c r="L276" s="167" t="s">
        <v>858</v>
      </c>
      <c r="M276" s="167" t="s">
        <v>865</v>
      </c>
      <c r="N276" s="167" t="s">
        <v>866</v>
      </c>
      <c r="O276" s="167" t="s">
        <v>867</v>
      </c>
      <c r="P276" s="167" t="s">
        <v>868</v>
      </c>
    </row>
    <row r="277" spans="1:16" x14ac:dyDescent="0.2">
      <c r="A277" s="383" t="s">
        <v>6</v>
      </c>
      <c r="B277" s="383"/>
      <c r="C277" s="3" t="s">
        <v>516</v>
      </c>
      <c r="D277" s="22" t="s">
        <v>517</v>
      </c>
      <c r="E277" s="23"/>
      <c r="F277" s="135">
        <v>0</v>
      </c>
      <c r="G277" s="135"/>
      <c r="H277" s="56">
        <f>SUM(F277:G277)</f>
        <v>0</v>
      </c>
      <c r="I277" s="161"/>
      <c r="J277" s="133" t="str">
        <f t="shared" ref="J277:J340" si="38">IF(H277=0," ",I277/H277)</f>
        <v xml:space="preserve"> </v>
      </c>
      <c r="K277" s="135">
        <v>0</v>
      </c>
      <c r="L277" s="178"/>
      <c r="M277" s="56">
        <f>SUM(K277:L277)</f>
        <v>0</v>
      </c>
      <c r="N277" s="185"/>
      <c r="O277" s="181" t="str">
        <f t="shared" ref="O277:O340" si="39">IF(M277=0," ",N277/M277)</f>
        <v xml:space="preserve"> </v>
      </c>
      <c r="P277" s="178"/>
    </row>
    <row r="278" spans="1:16" x14ac:dyDescent="0.2">
      <c r="A278" s="383" t="s">
        <v>9</v>
      </c>
      <c r="B278" s="383"/>
      <c r="C278" s="3" t="s">
        <v>518</v>
      </c>
      <c r="D278" s="22" t="s">
        <v>519</v>
      </c>
      <c r="E278" s="23"/>
      <c r="F278" s="135">
        <v>0</v>
      </c>
      <c r="G278" s="135"/>
      <c r="H278" s="56">
        <f t="shared" ref="H278:H294" si="40">SUM(F278:G278)</f>
        <v>0</v>
      </c>
      <c r="I278" s="135"/>
      <c r="J278" s="133" t="str">
        <f t="shared" si="38"/>
        <v xml:space="preserve"> </v>
      </c>
      <c r="K278" s="135">
        <v>0</v>
      </c>
      <c r="L278" s="178"/>
      <c r="M278" s="56">
        <f t="shared" ref="M278:M341" si="41">SUM(K278:L278)</f>
        <v>0</v>
      </c>
      <c r="N278" s="178"/>
      <c r="O278" s="181" t="str">
        <f t="shared" si="39"/>
        <v xml:space="preserve"> </v>
      </c>
      <c r="P278" s="178"/>
    </row>
    <row r="279" spans="1:16" x14ac:dyDescent="0.2">
      <c r="A279" s="383" t="s">
        <v>12</v>
      </c>
      <c r="B279" s="383"/>
      <c r="C279" s="3" t="s">
        <v>520</v>
      </c>
      <c r="D279" s="22" t="s">
        <v>521</v>
      </c>
      <c r="E279" s="23"/>
      <c r="F279" s="135">
        <v>0</v>
      </c>
      <c r="G279" s="135"/>
      <c r="H279" s="56">
        <f t="shared" si="40"/>
        <v>0</v>
      </c>
      <c r="I279" s="135"/>
      <c r="J279" s="133" t="str">
        <f t="shared" si="38"/>
        <v xml:space="preserve"> </v>
      </c>
      <c r="K279" s="135">
        <v>0</v>
      </c>
      <c r="L279" s="178"/>
      <c r="M279" s="56">
        <f t="shared" si="41"/>
        <v>0</v>
      </c>
      <c r="N279" s="178"/>
      <c r="O279" s="181" t="str">
        <f t="shared" si="39"/>
        <v xml:space="preserve"> </v>
      </c>
      <c r="P279" s="178"/>
    </row>
    <row r="280" spans="1:16" x14ac:dyDescent="0.2">
      <c r="A280" s="383" t="s">
        <v>15</v>
      </c>
      <c r="B280" s="383"/>
      <c r="C280" s="3" t="s">
        <v>522</v>
      </c>
      <c r="D280" s="22" t="s">
        <v>523</v>
      </c>
      <c r="E280" s="23"/>
      <c r="F280" s="135">
        <v>0</v>
      </c>
      <c r="G280" s="135"/>
      <c r="H280" s="56">
        <f t="shared" si="40"/>
        <v>0</v>
      </c>
      <c r="I280" s="135"/>
      <c r="J280" s="133" t="str">
        <f t="shared" si="38"/>
        <v xml:space="preserve"> </v>
      </c>
      <c r="K280" s="135">
        <v>0</v>
      </c>
      <c r="L280" s="178"/>
      <c r="M280" s="56">
        <f t="shared" si="41"/>
        <v>0</v>
      </c>
      <c r="N280" s="178"/>
      <c r="O280" s="181" t="str">
        <f t="shared" si="39"/>
        <v xml:space="preserve"> </v>
      </c>
      <c r="P280" s="178"/>
    </row>
    <row r="281" spans="1:16" x14ac:dyDescent="0.2">
      <c r="A281" s="383" t="s">
        <v>18</v>
      </c>
      <c r="B281" s="383"/>
      <c r="C281" s="3" t="s">
        <v>524</v>
      </c>
      <c r="D281" s="22" t="s">
        <v>525</v>
      </c>
      <c r="E281" s="23"/>
      <c r="F281" s="135">
        <v>0</v>
      </c>
      <c r="G281" s="135"/>
      <c r="H281" s="56">
        <f t="shared" si="40"/>
        <v>0</v>
      </c>
      <c r="I281" s="135"/>
      <c r="J281" s="133" t="str">
        <f t="shared" si="38"/>
        <v xml:space="preserve"> </v>
      </c>
      <c r="K281" s="135">
        <v>0</v>
      </c>
      <c r="L281" s="178"/>
      <c r="M281" s="56">
        <f t="shared" si="41"/>
        <v>0</v>
      </c>
      <c r="N281" s="178"/>
      <c r="O281" s="181" t="str">
        <f t="shared" si="39"/>
        <v xml:space="preserve"> </v>
      </c>
      <c r="P281" s="178"/>
    </row>
    <row r="282" spans="1:16" x14ac:dyDescent="0.2">
      <c r="A282" s="383" t="s">
        <v>21</v>
      </c>
      <c r="B282" s="383"/>
      <c r="C282" s="3" t="s">
        <v>526</v>
      </c>
      <c r="D282" s="22" t="s">
        <v>527</v>
      </c>
      <c r="E282" s="23"/>
      <c r="F282" s="135">
        <v>0</v>
      </c>
      <c r="G282" s="135"/>
      <c r="H282" s="56">
        <f t="shared" si="40"/>
        <v>0</v>
      </c>
      <c r="I282" s="135"/>
      <c r="J282" s="133" t="str">
        <f t="shared" si="38"/>
        <v xml:space="preserve"> </v>
      </c>
      <c r="K282" s="135">
        <v>0</v>
      </c>
      <c r="L282" s="178"/>
      <c r="M282" s="56">
        <f t="shared" si="41"/>
        <v>0</v>
      </c>
      <c r="N282" s="178"/>
      <c r="O282" s="181" t="str">
        <f t="shared" si="39"/>
        <v xml:space="preserve"> </v>
      </c>
      <c r="P282" s="178"/>
    </row>
    <row r="283" spans="1:16" x14ac:dyDescent="0.2">
      <c r="A283" s="383" t="s">
        <v>24</v>
      </c>
      <c r="B283" s="383"/>
      <c r="C283" s="3" t="s">
        <v>528</v>
      </c>
      <c r="D283" s="22" t="s">
        <v>529</v>
      </c>
      <c r="E283" s="23"/>
      <c r="F283" s="135">
        <v>0</v>
      </c>
      <c r="G283" s="135"/>
      <c r="H283" s="56">
        <f t="shared" si="40"/>
        <v>0</v>
      </c>
      <c r="I283" s="135"/>
      <c r="J283" s="133" t="str">
        <f t="shared" si="38"/>
        <v xml:space="preserve"> </v>
      </c>
      <c r="K283" s="135">
        <v>0</v>
      </c>
      <c r="L283" s="178"/>
      <c r="M283" s="56">
        <f t="shared" si="41"/>
        <v>0</v>
      </c>
      <c r="N283" s="178"/>
      <c r="O283" s="181" t="str">
        <f t="shared" si="39"/>
        <v xml:space="preserve"> </v>
      </c>
      <c r="P283" s="178"/>
    </row>
    <row r="284" spans="1:16" x14ac:dyDescent="0.2">
      <c r="A284" s="383" t="s">
        <v>27</v>
      </c>
      <c r="B284" s="383"/>
      <c r="C284" s="3" t="s">
        <v>530</v>
      </c>
      <c r="D284" s="22" t="s">
        <v>531</v>
      </c>
      <c r="E284" s="23"/>
      <c r="F284" s="135">
        <v>0</v>
      </c>
      <c r="G284" s="135"/>
      <c r="H284" s="56">
        <f t="shared" si="40"/>
        <v>0</v>
      </c>
      <c r="I284" s="135"/>
      <c r="J284" s="133" t="str">
        <f t="shared" si="38"/>
        <v xml:space="preserve"> </v>
      </c>
      <c r="K284" s="135">
        <v>0</v>
      </c>
      <c r="L284" s="178"/>
      <c r="M284" s="56">
        <f t="shared" si="41"/>
        <v>0</v>
      </c>
      <c r="N284" s="178"/>
      <c r="O284" s="181" t="str">
        <f t="shared" si="39"/>
        <v xml:space="preserve"> </v>
      </c>
      <c r="P284" s="178"/>
    </row>
    <row r="285" spans="1:16" x14ac:dyDescent="0.2">
      <c r="A285" s="383" t="s">
        <v>30</v>
      </c>
      <c r="B285" s="383"/>
      <c r="C285" s="3" t="s">
        <v>532</v>
      </c>
      <c r="D285" s="22" t="s">
        <v>533</v>
      </c>
      <c r="E285" s="23"/>
      <c r="F285" s="135">
        <v>0</v>
      </c>
      <c r="G285" s="135"/>
      <c r="H285" s="56">
        <f t="shared" si="40"/>
        <v>0</v>
      </c>
      <c r="I285" s="135"/>
      <c r="J285" s="133" t="str">
        <f t="shared" si="38"/>
        <v xml:space="preserve"> </v>
      </c>
      <c r="K285" s="135">
        <v>0</v>
      </c>
      <c r="L285" s="178"/>
      <c r="M285" s="56">
        <f t="shared" si="41"/>
        <v>0</v>
      </c>
      <c r="N285" s="178"/>
      <c r="O285" s="181" t="str">
        <f t="shared" si="39"/>
        <v xml:space="preserve"> </v>
      </c>
      <c r="P285" s="178"/>
    </row>
    <row r="286" spans="1:16" x14ac:dyDescent="0.2">
      <c r="A286" s="383" t="s">
        <v>33</v>
      </c>
      <c r="B286" s="383"/>
      <c r="C286" s="3" t="s">
        <v>534</v>
      </c>
      <c r="D286" s="22" t="s">
        <v>535</v>
      </c>
      <c r="E286" s="23"/>
      <c r="F286" s="135">
        <v>0</v>
      </c>
      <c r="G286" s="135"/>
      <c r="H286" s="56">
        <f t="shared" si="40"/>
        <v>0</v>
      </c>
      <c r="I286" s="135"/>
      <c r="J286" s="133" t="str">
        <f t="shared" si="38"/>
        <v xml:space="preserve"> </v>
      </c>
      <c r="K286" s="135">
        <v>0</v>
      </c>
      <c r="L286" s="178"/>
      <c r="M286" s="56">
        <f t="shared" si="41"/>
        <v>0</v>
      </c>
      <c r="N286" s="178"/>
      <c r="O286" s="181" t="str">
        <f t="shared" si="39"/>
        <v xml:space="preserve"> </v>
      </c>
      <c r="P286" s="178"/>
    </row>
    <row r="287" spans="1:16" x14ac:dyDescent="0.2">
      <c r="A287" s="383" t="s">
        <v>36</v>
      </c>
      <c r="B287" s="383"/>
      <c r="C287" s="3" t="s">
        <v>536</v>
      </c>
      <c r="D287" s="22" t="s">
        <v>537</v>
      </c>
      <c r="E287" s="23"/>
      <c r="F287" s="135">
        <v>0</v>
      </c>
      <c r="G287" s="135"/>
      <c r="H287" s="56">
        <f t="shared" si="40"/>
        <v>0</v>
      </c>
      <c r="I287" s="135"/>
      <c r="J287" s="133" t="str">
        <f t="shared" si="38"/>
        <v xml:space="preserve"> </v>
      </c>
      <c r="K287" s="135">
        <v>0</v>
      </c>
      <c r="L287" s="178"/>
      <c r="M287" s="56">
        <f t="shared" si="41"/>
        <v>0</v>
      </c>
      <c r="N287" s="178"/>
      <c r="O287" s="181" t="str">
        <f t="shared" si="39"/>
        <v xml:space="preserve"> </v>
      </c>
      <c r="P287" s="178"/>
    </row>
    <row r="288" spans="1:16" x14ac:dyDescent="0.2">
      <c r="A288" s="383" t="s">
        <v>38</v>
      </c>
      <c r="B288" s="383"/>
      <c r="C288" s="3" t="s">
        <v>538</v>
      </c>
      <c r="D288" s="22" t="s">
        <v>539</v>
      </c>
      <c r="E288" s="23"/>
      <c r="F288" s="135">
        <v>0</v>
      </c>
      <c r="G288" s="135"/>
      <c r="H288" s="56">
        <f t="shared" si="40"/>
        <v>0</v>
      </c>
      <c r="I288" s="135"/>
      <c r="J288" s="133" t="str">
        <f t="shared" si="38"/>
        <v xml:space="preserve"> </v>
      </c>
      <c r="K288" s="135">
        <v>0</v>
      </c>
      <c r="L288" s="178"/>
      <c r="M288" s="56">
        <f t="shared" si="41"/>
        <v>0</v>
      </c>
      <c r="N288" s="178"/>
      <c r="O288" s="181" t="str">
        <f t="shared" si="39"/>
        <v xml:space="preserve"> </v>
      </c>
      <c r="P288" s="178"/>
    </row>
    <row r="289" spans="1:16" x14ac:dyDescent="0.2">
      <c r="A289" s="383" t="s">
        <v>40</v>
      </c>
      <c r="B289" s="383"/>
      <c r="C289" s="3" t="s">
        <v>540</v>
      </c>
      <c r="D289" s="22" t="s">
        <v>541</v>
      </c>
      <c r="E289" s="23"/>
      <c r="F289" s="135">
        <v>0</v>
      </c>
      <c r="G289" s="135"/>
      <c r="H289" s="56">
        <f t="shared" si="40"/>
        <v>0</v>
      </c>
      <c r="I289" s="135"/>
      <c r="J289" s="133" t="str">
        <f t="shared" si="38"/>
        <v xml:space="preserve"> </v>
      </c>
      <c r="K289" s="135">
        <v>0</v>
      </c>
      <c r="L289" s="178"/>
      <c r="M289" s="56">
        <f t="shared" si="41"/>
        <v>0</v>
      </c>
      <c r="N289" s="178"/>
      <c r="O289" s="181" t="str">
        <f t="shared" si="39"/>
        <v xml:space="preserve"> </v>
      </c>
      <c r="P289" s="178"/>
    </row>
    <row r="290" spans="1:16" x14ac:dyDescent="0.2">
      <c r="A290" s="383" t="s">
        <v>42</v>
      </c>
      <c r="B290" s="383"/>
      <c r="C290" s="24" t="s">
        <v>542</v>
      </c>
      <c r="D290" s="22" t="s">
        <v>541</v>
      </c>
      <c r="E290" s="25"/>
      <c r="F290" s="135">
        <v>0</v>
      </c>
      <c r="G290" s="135"/>
      <c r="H290" s="56">
        <f t="shared" si="40"/>
        <v>0</v>
      </c>
      <c r="I290" s="135"/>
      <c r="J290" s="133" t="str">
        <f t="shared" si="38"/>
        <v xml:space="preserve"> </v>
      </c>
      <c r="K290" s="135">
        <v>0</v>
      </c>
      <c r="L290" s="178"/>
      <c r="M290" s="56">
        <f t="shared" si="41"/>
        <v>0</v>
      </c>
      <c r="N290" s="178"/>
      <c r="O290" s="181" t="str">
        <f t="shared" si="39"/>
        <v xml:space="preserve"> </v>
      </c>
      <c r="P290" s="178"/>
    </row>
    <row r="291" spans="1:16" x14ac:dyDescent="0.2">
      <c r="A291" s="384" t="s">
        <v>44</v>
      </c>
      <c r="B291" s="384"/>
      <c r="C291" s="4" t="s">
        <v>543</v>
      </c>
      <c r="D291" s="19" t="s">
        <v>544</v>
      </c>
      <c r="E291" s="26"/>
      <c r="F291" s="57">
        <f t="shared" ref="F291:G291" si="42">SUM(F277:F289)</f>
        <v>0</v>
      </c>
      <c r="G291" s="57">
        <f t="shared" si="42"/>
        <v>0</v>
      </c>
      <c r="H291" s="56">
        <f t="shared" si="40"/>
        <v>0</v>
      </c>
      <c r="I291" s="135"/>
      <c r="J291" s="57">
        <f t="shared" ref="J291:L291" si="43">SUM(J277:J289)</f>
        <v>0</v>
      </c>
      <c r="K291" s="57">
        <f t="shared" si="43"/>
        <v>0</v>
      </c>
      <c r="L291" s="57">
        <f t="shared" si="43"/>
        <v>0</v>
      </c>
      <c r="M291" s="56">
        <f t="shared" si="41"/>
        <v>0</v>
      </c>
      <c r="N291" s="178"/>
      <c r="O291" s="181" t="str">
        <f t="shared" si="39"/>
        <v xml:space="preserve"> </v>
      </c>
      <c r="P291" s="57">
        <f t="shared" ref="P291" si="44">SUM(P277:P289)</f>
        <v>0</v>
      </c>
    </row>
    <row r="292" spans="1:16" x14ac:dyDescent="0.2">
      <c r="A292" s="383" t="s">
        <v>46</v>
      </c>
      <c r="B292" s="383"/>
      <c r="C292" s="3" t="s">
        <v>545</v>
      </c>
      <c r="D292" s="22" t="s">
        <v>546</v>
      </c>
      <c r="E292" s="23"/>
      <c r="F292" s="135">
        <v>0</v>
      </c>
      <c r="G292" s="135"/>
      <c r="H292" s="56">
        <f t="shared" si="40"/>
        <v>0</v>
      </c>
      <c r="I292" s="135"/>
      <c r="J292" s="133" t="str">
        <f t="shared" si="38"/>
        <v xml:space="preserve"> </v>
      </c>
      <c r="K292" s="135">
        <v>0</v>
      </c>
      <c r="L292" s="178"/>
      <c r="M292" s="56">
        <f t="shared" si="41"/>
        <v>0</v>
      </c>
      <c r="N292" s="178"/>
      <c r="O292" s="181" t="str">
        <f t="shared" si="39"/>
        <v xml:space="preserve"> </v>
      </c>
      <c r="P292" s="178"/>
    </row>
    <row r="293" spans="1:16" ht="25.5" x14ac:dyDescent="0.2">
      <c r="A293" s="383" t="s">
        <v>48</v>
      </c>
      <c r="B293" s="383"/>
      <c r="C293" s="3" t="s">
        <v>547</v>
      </c>
      <c r="D293" s="22" t="s">
        <v>548</v>
      </c>
      <c r="E293" s="23"/>
      <c r="F293" s="135">
        <v>0</v>
      </c>
      <c r="G293" s="135"/>
      <c r="H293" s="56">
        <f t="shared" si="40"/>
        <v>0</v>
      </c>
      <c r="I293" s="135"/>
      <c r="J293" s="133" t="str">
        <f t="shared" si="38"/>
        <v xml:space="preserve"> </v>
      </c>
      <c r="K293" s="135">
        <v>0</v>
      </c>
      <c r="L293" s="178"/>
      <c r="M293" s="56">
        <f t="shared" si="41"/>
        <v>0</v>
      </c>
      <c r="N293" s="178"/>
      <c r="O293" s="181" t="str">
        <f t="shared" si="39"/>
        <v xml:space="preserve"> </v>
      </c>
      <c r="P293" s="178"/>
    </row>
    <row r="294" spans="1:16" x14ac:dyDescent="0.2">
      <c r="A294" s="383" t="s">
        <v>50</v>
      </c>
      <c r="B294" s="383"/>
      <c r="C294" s="3" t="s">
        <v>549</v>
      </c>
      <c r="D294" s="22" t="s">
        <v>550</v>
      </c>
      <c r="E294" s="23"/>
      <c r="F294" s="135">
        <v>0</v>
      </c>
      <c r="G294" s="135"/>
      <c r="H294" s="56">
        <f t="shared" si="40"/>
        <v>0</v>
      </c>
      <c r="I294" s="135"/>
      <c r="J294" s="133" t="str">
        <f t="shared" si="38"/>
        <v xml:space="preserve"> </v>
      </c>
      <c r="K294" s="135">
        <v>0</v>
      </c>
      <c r="L294" s="178"/>
      <c r="M294" s="56">
        <f t="shared" si="41"/>
        <v>0</v>
      </c>
      <c r="N294" s="178"/>
      <c r="O294" s="181" t="str">
        <f t="shared" si="39"/>
        <v xml:space="preserve"> </v>
      </c>
      <c r="P294" s="178"/>
    </row>
    <row r="295" spans="1:16" x14ac:dyDescent="0.2">
      <c r="A295" s="384" t="s">
        <v>52</v>
      </c>
      <c r="B295" s="384"/>
      <c r="C295" s="4" t="s">
        <v>551</v>
      </c>
      <c r="D295" s="19" t="s">
        <v>552</v>
      </c>
      <c r="E295" s="26"/>
      <c r="F295" s="57">
        <f t="shared" ref="F295:I295" si="45">SUM(F292:F294)</f>
        <v>0</v>
      </c>
      <c r="G295" s="57">
        <f t="shared" si="45"/>
        <v>0</v>
      </c>
      <c r="H295" s="57">
        <f t="shared" si="45"/>
        <v>0</v>
      </c>
      <c r="I295" s="57">
        <f t="shared" si="45"/>
        <v>0</v>
      </c>
      <c r="J295" s="57">
        <f t="shared" ref="J295:N295" si="46">SUM(J292:J294)</f>
        <v>0</v>
      </c>
      <c r="K295" s="57">
        <f t="shared" si="46"/>
        <v>0</v>
      </c>
      <c r="L295" s="57">
        <f t="shared" si="46"/>
        <v>0</v>
      </c>
      <c r="M295" s="57">
        <f t="shared" si="46"/>
        <v>0</v>
      </c>
      <c r="N295" s="57">
        <f t="shared" si="46"/>
        <v>0</v>
      </c>
      <c r="O295" s="181" t="str">
        <f t="shared" si="39"/>
        <v xml:space="preserve"> </v>
      </c>
      <c r="P295" s="57">
        <f t="shared" ref="P295" si="47">SUM(P292:P294)</f>
        <v>0</v>
      </c>
    </row>
    <row r="296" spans="1:16" x14ac:dyDescent="0.2">
      <c r="A296" s="384" t="s">
        <v>54</v>
      </c>
      <c r="B296" s="384"/>
      <c r="C296" s="4" t="s">
        <v>553</v>
      </c>
      <c r="D296" s="19" t="s">
        <v>554</v>
      </c>
      <c r="E296" s="26"/>
      <c r="F296" s="57">
        <f t="shared" ref="F296:I296" si="48">F291+F295</f>
        <v>0</v>
      </c>
      <c r="G296" s="57">
        <f t="shared" si="48"/>
        <v>0</v>
      </c>
      <c r="H296" s="57">
        <f t="shared" si="48"/>
        <v>0</v>
      </c>
      <c r="I296" s="57">
        <f t="shared" si="48"/>
        <v>0</v>
      </c>
      <c r="J296" s="57">
        <f t="shared" ref="J296:N296" si="49">J291+J295</f>
        <v>0</v>
      </c>
      <c r="K296" s="57">
        <f t="shared" si="49"/>
        <v>0</v>
      </c>
      <c r="L296" s="57">
        <f t="shared" si="49"/>
        <v>0</v>
      </c>
      <c r="M296" s="57">
        <f t="shared" si="49"/>
        <v>0</v>
      </c>
      <c r="N296" s="57">
        <f t="shared" si="49"/>
        <v>0</v>
      </c>
      <c r="O296" s="181" t="str">
        <f t="shared" si="39"/>
        <v xml:space="preserve"> </v>
      </c>
      <c r="P296" s="57">
        <f t="shared" ref="P296" si="50">P291+P295</f>
        <v>0</v>
      </c>
    </row>
    <row r="297" spans="1:16" ht="25.5" x14ac:dyDescent="0.2">
      <c r="A297" s="384">
        <v>21</v>
      </c>
      <c r="B297" s="384"/>
      <c r="C297" s="4" t="s">
        <v>555</v>
      </c>
      <c r="D297" s="19" t="s">
        <v>556</v>
      </c>
      <c r="E297" s="26"/>
      <c r="F297" s="57">
        <f t="shared" ref="F297:I297" si="51">SUM(F298:F304)</f>
        <v>0</v>
      </c>
      <c r="G297" s="57">
        <f t="shared" si="51"/>
        <v>0</v>
      </c>
      <c r="H297" s="57">
        <f t="shared" si="51"/>
        <v>0</v>
      </c>
      <c r="I297" s="57">
        <f t="shared" si="51"/>
        <v>0</v>
      </c>
      <c r="J297" s="57">
        <f t="shared" ref="J297:N297" si="52">SUM(J298:J304)</f>
        <v>0</v>
      </c>
      <c r="K297" s="57">
        <f t="shared" si="52"/>
        <v>0</v>
      </c>
      <c r="L297" s="57">
        <f t="shared" si="52"/>
        <v>0</v>
      </c>
      <c r="M297" s="57">
        <f t="shared" si="52"/>
        <v>0</v>
      </c>
      <c r="N297" s="57">
        <f t="shared" si="52"/>
        <v>0</v>
      </c>
      <c r="O297" s="181" t="str">
        <f t="shared" si="39"/>
        <v xml:space="preserve"> </v>
      </c>
      <c r="P297" s="57">
        <f t="shared" ref="P297" si="53">SUM(P298:P304)</f>
        <v>0</v>
      </c>
    </row>
    <row r="298" spans="1:16" x14ac:dyDescent="0.2">
      <c r="A298" s="383">
        <v>22</v>
      </c>
      <c r="B298" s="383"/>
      <c r="C298" s="24" t="s">
        <v>168</v>
      </c>
      <c r="D298" s="22" t="s">
        <v>556</v>
      </c>
      <c r="E298" s="25"/>
      <c r="F298" s="135">
        <v>0</v>
      </c>
      <c r="G298" s="135"/>
      <c r="H298" s="56">
        <f t="shared" ref="H298:H307" si="54">SUM(F298:G298)</f>
        <v>0</v>
      </c>
      <c r="I298" s="135"/>
      <c r="J298" s="133" t="str">
        <f t="shared" si="38"/>
        <v xml:space="preserve"> </v>
      </c>
      <c r="K298" s="135">
        <v>0</v>
      </c>
      <c r="L298" s="178"/>
      <c r="M298" s="56">
        <f t="shared" si="41"/>
        <v>0</v>
      </c>
      <c r="N298" s="178"/>
      <c r="O298" s="181" t="str">
        <f t="shared" si="39"/>
        <v xml:space="preserve"> </v>
      </c>
      <c r="P298" s="178"/>
    </row>
    <row r="299" spans="1:16" x14ac:dyDescent="0.2">
      <c r="A299" s="383">
        <v>23</v>
      </c>
      <c r="B299" s="383"/>
      <c r="C299" s="24" t="s">
        <v>185</v>
      </c>
      <c r="D299" s="22" t="s">
        <v>556</v>
      </c>
      <c r="E299" s="25"/>
      <c r="F299" s="135">
        <v>0</v>
      </c>
      <c r="G299" s="135"/>
      <c r="H299" s="56">
        <f t="shared" si="54"/>
        <v>0</v>
      </c>
      <c r="I299" s="135"/>
      <c r="J299" s="133" t="str">
        <f t="shared" si="38"/>
        <v xml:space="preserve"> </v>
      </c>
      <c r="K299" s="135">
        <v>0</v>
      </c>
      <c r="L299" s="178"/>
      <c r="M299" s="56">
        <f t="shared" si="41"/>
        <v>0</v>
      </c>
      <c r="N299" s="178"/>
      <c r="O299" s="181" t="str">
        <f t="shared" si="39"/>
        <v xml:space="preserve"> </v>
      </c>
      <c r="P299" s="178"/>
    </row>
    <row r="300" spans="1:16" x14ac:dyDescent="0.2">
      <c r="A300" s="383">
        <v>24</v>
      </c>
      <c r="B300" s="383"/>
      <c r="C300" s="24" t="s">
        <v>172</v>
      </c>
      <c r="D300" s="22" t="s">
        <v>556</v>
      </c>
      <c r="E300" s="25"/>
      <c r="F300" s="135">
        <v>0</v>
      </c>
      <c r="G300" s="135"/>
      <c r="H300" s="56">
        <f t="shared" si="54"/>
        <v>0</v>
      </c>
      <c r="I300" s="135"/>
      <c r="J300" s="133" t="str">
        <f t="shared" si="38"/>
        <v xml:space="preserve"> </v>
      </c>
      <c r="K300" s="135">
        <v>0</v>
      </c>
      <c r="L300" s="178"/>
      <c r="M300" s="56">
        <f t="shared" si="41"/>
        <v>0</v>
      </c>
      <c r="N300" s="178"/>
      <c r="O300" s="181" t="str">
        <f t="shared" si="39"/>
        <v xml:space="preserve"> </v>
      </c>
      <c r="P300" s="178"/>
    </row>
    <row r="301" spans="1:16" x14ac:dyDescent="0.2">
      <c r="A301" s="383">
        <v>25</v>
      </c>
      <c r="B301" s="383"/>
      <c r="C301" s="24" t="s">
        <v>189</v>
      </c>
      <c r="D301" s="22" t="s">
        <v>556</v>
      </c>
      <c r="E301" s="25"/>
      <c r="F301" s="135">
        <v>0</v>
      </c>
      <c r="G301" s="135"/>
      <c r="H301" s="56">
        <f t="shared" si="54"/>
        <v>0</v>
      </c>
      <c r="I301" s="135"/>
      <c r="J301" s="133" t="str">
        <f t="shared" si="38"/>
        <v xml:space="preserve"> </v>
      </c>
      <c r="K301" s="135">
        <v>0</v>
      </c>
      <c r="L301" s="178"/>
      <c r="M301" s="56">
        <f t="shared" si="41"/>
        <v>0</v>
      </c>
      <c r="N301" s="178"/>
      <c r="O301" s="181" t="str">
        <f t="shared" si="39"/>
        <v xml:space="preserve"> </v>
      </c>
      <c r="P301" s="178"/>
    </row>
    <row r="302" spans="1:16" x14ac:dyDescent="0.2">
      <c r="A302" s="383">
        <v>26</v>
      </c>
      <c r="B302" s="383"/>
      <c r="C302" s="24" t="s">
        <v>557</v>
      </c>
      <c r="D302" s="22" t="s">
        <v>556</v>
      </c>
      <c r="E302" s="25"/>
      <c r="F302" s="135">
        <v>0</v>
      </c>
      <c r="G302" s="135"/>
      <c r="H302" s="56">
        <f t="shared" si="54"/>
        <v>0</v>
      </c>
      <c r="I302" s="135"/>
      <c r="J302" s="133" t="str">
        <f t="shared" si="38"/>
        <v xml:space="preserve"> </v>
      </c>
      <c r="K302" s="135">
        <v>0</v>
      </c>
      <c r="L302" s="178"/>
      <c r="M302" s="56">
        <f t="shared" si="41"/>
        <v>0</v>
      </c>
      <c r="N302" s="178"/>
      <c r="O302" s="181" t="str">
        <f t="shared" si="39"/>
        <v xml:space="preserve"> </v>
      </c>
      <c r="P302" s="178"/>
    </row>
    <row r="303" spans="1:16" ht="38.25" x14ac:dyDescent="0.2">
      <c r="A303" s="383">
        <v>27</v>
      </c>
      <c r="B303" s="383"/>
      <c r="C303" s="24" t="s">
        <v>558</v>
      </c>
      <c r="D303" s="22" t="s">
        <v>556</v>
      </c>
      <c r="E303" s="25"/>
      <c r="F303" s="135">
        <v>0</v>
      </c>
      <c r="G303" s="135"/>
      <c r="H303" s="56">
        <f t="shared" si="54"/>
        <v>0</v>
      </c>
      <c r="I303" s="135"/>
      <c r="J303" s="133" t="str">
        <f t="shared" si="38"/>
        <v xml:space="preserve"> </v>
      </c>
      <c r="K303" s="135">
        <v>0</v>
      </c>
      <c r="L303" s="178"/>
      <c r="M303" s="56">
        <f t="shared" si="41"/>
        <v>0</v>
      </c>
      <c r="N303" s="178"/>
      <c r="O303" s="181" t="str">
        <f t="shared" si="39"/>
        <v xml:space="preserve"> </v>
      </c>
      <c r="P303" s="178"/>
    </row>
    <row r="304" spans="1:16" x14ac:dyDescent="0.2">
      <c r="A304" s="383">
        <v>28</v>
      </c>
      <c r="B304" s="383"/>
      <c r="C304" s="24" t="s">
        <v>559</v>
      </c>
      <c r="D304" s="22" t="s">
        <v>556</v>
      </c>
      <c r="E304" s="25"/>
      <c r="F304" s="135">
        <v>0</v>
      </c>
      <c r="G304" s="135"/>
      <c r="H304" s="56">
        <f t="shared" si="54"/>
        <v>0</v>
      </c>
      <c r="I304" s="135"/>
      <c r="J304" s="133" t="str">
        <f t="shared" si="38"/>
        <v xml:space="preserve"> </v>
      </c>
      <c r="K304" s="135">
        <v>0</v>
      </c>
      <c r="L304" s="178"/>
      <c r="M304" s="56">
        <f t="shared" si="41"/>
        <v>0</v>
      </c>
      <c r="N304" s="178"/>
      <c r="O304" s="181" t="str">
        <f t="shared" si="39"/>
        <v xml:space="preserve"> </v>
      </c>
      <c r="P304" s="178"/>
    </row>
    <row r="305" spans="1:16" x14ac:dyDescent="0.2">
      <c r="A305" s="383" t="s">
        <v>66</v>
      </c>
      <c r="B305" s="383"/>
      <c r="C305" s="3" t="s">
        <v>560</v>
      </c>
      <c r="D305" s="22" t="s">
        <v>561</v>
      </c>
      <c r="E305" s="23"/>
      <c r="F305" s="135">
        <v>0</v>
      </c>
      <c r="G305" s="135"/>
      <c r="H305" s="56">
        <f t="shared" si="54"/>
        <v>0</v>
      </c>
      <c r="I305" s="135"/>
      <c r="J305" s="133" t="str">
        <f t="shared" si="38"/>
        <v xml:space="preserve"> </v>
      </c>
      <c r="K305" s="135">
        <v>0</v>
      </c>
      <c r="L305" s="178"/>
      <c r="M305" s="56">
        <f t="shared" si="41"/>
        <v>0</v>
      </c>
      <c r="N305" s="178"/>
      <c r="O305" s="181" t="str">
        <f t="shared" si="39"/>
        <v xml:space="preserve"> </v>
      </c>
      <c r="P305" s="178"/>
    </row>
    <row r="306" spans="1:16" x14ac:dyDescent="0.2">
      <c r="A306" s="383" t="s">
        <v>67</v>
      </c>
      <c r="B306" s="383"/>
      <c r="C306" s="3" t="s">
        <v>562</v>
      </c>
      <c r="D306" s="22" t="s">
        <v>563</v>
      </c>
      <c r="E306" s="23"/>
      <c r="F306" s="135">
        <v>0</v>
      </c>
      <c r="G306" s="135"/>
      <c r="H306" s="56">
        <f t="shared" si="54"/>
        <v>0</v>
      </c>
      <c r="I306" s="135"/>
      <c r="J306" s="133" t="str">
        <f t="shared" si="38"/>
        <v xml:space="preserve"> </v>
      </c>
      <c r="K306" s="135">
        <v>0</v>
      </c>
      <c r="L306" s="178"/>
      <c r="M306" s="56">
        <f t="shared" si="41"/>
        <v>0</v>
      </c>
      <c r="N306" s="178"/>
      <c r="O306" s="181" t="str">
        <f t="shared" si="39"/>
        <v xml:space="preserve"> </v>
      </c>
      <c r="P306" s="178"/>
    </row>
    <row r="307" spans="1:16" x14ac:dyDescent="0.2">
      <c r="A307" s="383" t="s">
        <v>68</v>
      </c>
      <c r="B307" s="383"/>
      <c r="C307" s="3" t="s">
        <v>564</v>
      </c>
      <c r="D307" s="22" t="s">
        <v>565</v>
      </c>
      <c r="E307" s="23"/>
      <c r="F307" s="135">
        <v>0</v>
      </c>
      <c r="G307" s="135"/>
      <c r="H307" s="56">
        <f t="shared" si="54"/>
        <v>0</v>
      </c>
      <c r="I307" s="135"/>
      <c r="J307" s="133" t="str">
        <f t="shared" si="38"/>
        <v xml:space="preserve"> </v>
      </c>
      <c r="K307" s="135">
        <v>0</v>
      </c>
      <c r="L307" s="178"/>
      <c r="M307" s="56">
        <f t="shared" si="41"/>
        <v>0</v>
      </c>
      <c r="N307" s="178"/>
      <c r="O307" s="181" t="str">
        <f t="shared" si="39"/>
        <v xml:space="preserve"> </v>
      </c>
      <c r="P307" s="178"/>
    </row>
    <row r="308" spans="1:16" x14ac:dyDescent="0.2">
      <c r="A308" s="384" t="s">
        <v>69</v>
      </c>
      <c r="B308" s="384"/>
      <c r="C308" s="4" t="s">
        <v>566</v>
      </c>
      <c r="D308" s="19" t="s">
        <v>567</v>
      </c>
      <c r="E308" s="26"/>
      <c r="F308" s="57">
        <f t="shared" ref="F308:H308" si="55">SUM(F305:F307)</f>
        <v>0</v>
      </c>
      <c r="G308" s="57">
        <f t="shared" si="55"/>
        <v>0</v>
      </c>
      <c r="H308" s="57">
        <f t="shared" si="55"/>
        <v>0</v>
      </c>
      <c r="I308" s="135"/>
      <c r="J308" s="57">
        <f t="shared" ref="J308:M308" si="56">SUM(J305:J307)</f>
        <v>0</v>
      </c>
      <c r="K308" s="57">
        <f t="shared" si="56"/>
        <v>0</v>
      </c>
      <c r="L308" s="57">
        <f t="shared" si="56"/>
        <v>0</v>
      </c>
      <c r="M308" s="57">
        <f t="shared" si="56"/>
        <v>0</v>
      </c>
      <c r="N308" s="178"/>
      <c r="O308" s="181" t="str">
        <f t="shared" si="39"/>
        <v xml:space="preserve"> </v>
      </c>
      <c r="P308" s="57">
        <f t="shared" ref="P308" si="57">SUM(P305:P307)</f>
        <v>0</v>
      </c>
    </row>
    <row r="309" spans="1:16" x14ac:dyDescent="0.2">
      <c r="A309" s="383" t="s">
        <v>72</v>
      </c>
      <c r="B309" s="383"/>
      <c r="C309" s="3" t="s">
        <v>568</v>
      </c>
      <c r="D309" s="22" t="s">
        <v>569</v>
      </c>
      <c r="E309" s="23"/>
      <c r="F309" s="135">
        <v>0</v>
      </c>
      <c r="G309" s="135"/>
      <c r="H309" s="56">
        <f t="shared" ref="H309:H310" si="58">SUM(F309:G309)</f>
        <v>0</v>
      </c>
      <c r="I309" s="135"/>
      <c r="J309" s="133" t="str">
        <f t="shared" si="38"/>
        <v xml:space="preserve"> </v>
      </c>
      <c r="K309" s="135">
        <v>0</v>
      </c>
      <c r="L309" s="178"/>
      <c r="M309" s="56">
        <f t="shared" si="41"/>
        <v>0</v>
      </c>
      <c r="N309" s="178"/>
      <c r="O309" s="181" t="str">
        <f t="shared" si="39"/>
        <v xml:space="preserve"> </v>
      </c>
      <c r="P309" s="178"/>
    </row>
    <row r="310" spans="1:16" x14ac:dyDescent="0.2">
      <c r="A310" s="383" t="s">
        <v>73</v>
      </c>
      <c r="B310" s="383"/>
      <c r="C310" s="3" t="s">
        <v>570</v>
      </c>
      <c r="D310" s="22" t="s">
        <v>571</v>
      </c>
      <c r="E310" s="23"/>
      <c r="F310" s="135">
        <v>0</v>
      </c>
      <c r="G310" s="135"/>
      <c r="H310" s="56">
        <f t="shared" si="58"/>
        <v>0</v>
      </c>
      <c r="I310" s="135"/>
      <c r="J310" s="133" t="str">
        <f t="shared" si="38"/>
        <v xml:space="preserve"> </v>
      </c>
      <c r="K310" s="135">
        <v>0</v>
      </c>
      <c r="L310" s="178"/>
      <c r="M310" s="56">
        <f t="shared" si="41"/>
        <v>0</v>
      </c>
      <c r="N310" s="178"/>
      <c r="O310" s="181" t="str">
        <f t="shared" si="39"/>
        <v xml:space="preserve"> </v>
      </c>
      <c r="P310" s="178"/>
    </row>
    <row r="311" spans="1:16" x14ac:dyDescent="0.2">
      <c r="A311" s="384" t="s">
        <v>74</v>
      </c>
      <c r="B311" s="384"/>
      <c r="C311" s="4" t="s">
        <v>572</v>
      </c>
      <c r="D311" s="19" t="s">
        <v>573</v>
      </c>
      <c r="E311" s="26"/>
      <c r="F311" s="57">
        <f t="shared" ref="F311:H311" si="59">SUM(F309:F310)</f>
        <v>0</v>
      </c>
      <c r="G311" s="57">
        <f t="shared" si="59"/>
        <v>0</v>
      </c>
      <c r="H311" s="57">
        <f t="shared" si="59"/>
        <v>0</v>
      </c>
      <c r="I311" s="135"/>
      <c r="J311" s="57">
        <f t="shared" ref="J311:M311" si="60">SUM(J309:J310)</f>
        <v>0</v>
      </c>
      <c r="K311" s="57">
        <f t="shared" si="60"/>
        <v>0</v>
      </c>
      <c r="L311" s="57">
        <f t="shared" si="60"/>
        <v>0</v>
      </c>
      <c r="M311" s="57">
        <f t="shared" si="60"/>
        <v>0</v>
      </c>
      <c r="N311" s="178"/>
      <c r="O311" s="181" t="str">
        <f t="shared" si="39"/>
        <v xml:space="preserve"> </v>
      </c>
      <c r="P311" s="57">
        <f t="shared" ref="P311" si="61">SUM(P309:P310)</f>
        <v>0</v>
      </c>
    </row>
    <row r="312" spans="1:16" x14ac:dyDescent="0.2">
      <c r="A312" s="383" t="s">
        <v>75</v>
      </c>
      <c r="B312" s="383"/>
      <c r="C312" s="3" t="s">
        <v>574</v>
      </c>
      <c r="D312" s="22" t="s">
        <v>575</v>
      </c>
      <c r="E312" s="23"/>
      <c r="F312" s="135">
        <v>0</v>
      </c>
      <c r="G312" s="135"/>
      <c r="H312" s="56">
        <f t="shared" ref="H312:H321" si="62">SUM(F312:G312)</f>
        <v>0</v>
      </c>
      <c r="I312" s="135"/>
      <c r="J312" s="133" t="str">
        <f t="shared" si="38"/>
        <v xml:space="preserve"> </v>
      </c>
      <c r="K312" s="135">
        <v>0</v>
      </c>
      <c r="L312" s="178"/>
      <c r="M312" s="56">
        <f t="shared" si="41"/>
        <v>0</v>
      </c>
      <c r="N312" s="178"/>
      <c r="O312" s="181" t="str">
        <f t="shared" si="39"/>
        <v xml:space="preserve"> </v>
      </c>
      <c r="P312" s="178"/>
    </row>
    <row r="313" spans="1:16" x14ac:dyDescent="0.2">
      <c r="A313" s="383" t="s">
        <v>76</v>
      </c>
      <c r="B313" s="383"/>
      <c r="C313" s="3" t="s">
        <v>576</v>
      </c>
      <c r="D313" s="22" t="s">
        <v>577</v>
      </c>
      <c r="E313" s="23"/>
      <c r="F313" s="135">
        <v>0</v>
      </c>
      <c r="G313" s="135"/>
      <c r="H313" s="56">
        <f t="shared" si="62"/>
        <v>0</v>
      </c>
      <c r="I313" s="135"/>
      <c r="J313" s="133" t="str">
        <f t="shared" si="38"/>
        <v xml:space="preserve"> </v>
      </c>
      <c r="K313" s="135">
        <v>0</v>
      </c>
      <c r="L313" s="178"/>
      <c r="M313" s="56">
        <f t="shared" si="41"/>
        <v>0</v>
      </c>
      <c r="N313" s="178"/>
      <c r="O313" s="181" t="str">
        <f t="shared" si="39"/>
        <v xml:space="preserve"> </v>
      </c>
      <c r="P313" s="178"/>
    </row>
    <row r="314" spans="1:16" x14ac:dyDescent="0.2">
      <c r="A314" s="383" t="s">
        <v>77</v>
      </c>
      <c r="B314" s="383"/>
      <c r="C314" s="3" t="s">
        <v>578</v>
      </c>
      <c r="D314" s="22" t="s">
        <v>579</v>
      </c>
      <c r="E314" s="23"/>
      <c r="F314" s="135">
        <v>0</v>
      </c>
      <c r="G314" s="135"/>
      <c r="H314" s="56">
        <f t="shared" si="62"/>
        <v>0</v>
      </c>
      <c r="I314" s="135"/>
      <c r="J314" s="133" t="str">
        <f t="shared" si="38"/>
        <v xml:space="preserve"> </v>
      </c>
      <c r="K314" s="135">
        <v>0</v>
      </c>
      <c r="L314" s="178"/>
      <c r="M314" s="56">
        <f t="shared" si="41"/>
        <v>0</v>
      </c>
      <c r="N314" s="178"/>
      <c r="O314" s="181" t="str">
        <f t="shared" si="39"/>
        <v xml:space="preserve"> </v>
      </c>
      <c r="P314" s="178"/>
    </row>
    <row r="315" spans="1:16" ht="25.5" x14ac:dyDescent="0.2">
      <c r="A315" s="383" t="s">
        <v>78</v>
      </c>
      <c r="B315" s="383"/>
      <c r="C315" s="24" t="s">
        <v>580</v>
      </c>
      <c r="D315" s="22" t="s">
        <v>579</v>
      </c>
      <c r="E315" s="25"/>
      <c r="F315" s="135">
        <v>0</v>
      </c>
      <c r="G315" s="135"/>
      <c r="H315" s="56">
        <f t="shared" si="62"/>
        <v>0</v>
      </c>
      <c r="I315" s="135"/>
      <c r="J315" s="133" t="str">
        <f t="shared" si="38"/>
        <v xml:space="preserve"> </v>
      </c>
      <c r="K315" s="135">
        <v>0</v>
      </c>
      <c r="L315" s="178"/>
      <c r="M315" s="56">
        <f t="shared" si="41"/>
        <v>0</v>
      </c>
      <c r="N315" s="178"/>
      <c r="O315" s="181" t="str">
        <f t="shared" si="39"/>
        <v xml:space="preserve"> </v>
      </c>
      <c r="P315" s="178"/>
    </row>
    <row r="316" spans="1:16" x14ac:dyDescent="0.2">
      <c r="A316" s="383" t="s">
        <v>79</v>
      </c>
      <c r="B316" s="383"/>
      <c r="C316" s="3" t="s">
        <v>581</v>
      </c>
      <c r="D316" s="22" t="s">
        <v>582</v>
      </c>
      <c r="E316" s="23"/>
      <c r="F316" s="135">
        <v>0</v>
      </c>
      <c r="G316" s="135"/>
      <c r="H316" s="56">
        <f t="shared" si="62"/>
        <v>0</v>
      </c>
      <c r="I316" s="135"/>
      <c r="J316" s="133" t="str">
        <f t="shared" si="38"/>
        <v xml:space="preserve"> </v>
      </c>
      <c r="K316" s="135">
        <v>0</v>
      </c>
      <c r="L316" s="178"/>
      <c r="M316" s="56">
        <f t="shared" si="41"/>
        <v>0</v>
      </c>
      <c r="N316" s="178"/>
      <c r="O316" s="181" t="str">
        <f t="shared" si="39"/>
        <v xml:space="preserve"> </v>
      </c>
      <c r="P316" s="178"/>
    </row>
    <row r="317" spans="1:16" x14ac:dyDescent="0.2">
      <c r="A317" s="383" t="s">
        <v>80</v>
      </c>
      <c r="B317" s="383"/>
      <c r="C317" s="27" t="s">
        <v>583</v>
      </c>
      <c r="D317" s="22" t="s">
        <v>584</v>
      </c>
      <c r="E317" s="28"/>
      <c r="F317" s="135">
        <v>0</v>
      </c>
      <c r="G317" s="135"/>
      <c r="H317" s="56">
        <f t="shared" si="62"/>
        <v>0</v>
      </c>
      <c r="I317" s="135"/>
      <c r="J317" s="133" t="str">
        <f t="shared" si="38"/>
        <v xml:space="preserve"> </v>
      </c>
      <c r="K317" s="135">
        <v>0</v>
      </c>
      <c r="L317" s="178"/>
      <c r="M317" s="56">
        <f t="shared" si="41"/>
        <v>0</v>
      </c>
      <c r="N317" s="178"/>
      <c r="O317" s="181" t="str">
        <f t="shared" si="39"/>
        <v xml:space="preserve"> </v>
      </c>
      <c r="P317" s="178"/>
    </row>
    <row r="318" spans="1:16" x14ac:dyDescent="0.2">
      <c r="A318" s="383" t="s">
        <v>81</v>
      </c>
      <c r="B318" s="383"/>
      <c r="C318" s="24" t="s">
        <v>355</v>
      </c>
      <c r="D318" s="22" t="s">
        <v>584</v>
      </c>
      <c r="E318" s="25"/>
      <c r="F318" s="135">
        <v>0</v>
      </c>
      <c r="G318" s="135"/>
      <c r="H318" s="56">
        <f t="shared" si="62"/>
        <v>0</v>
      </c>
      <c r="I318" s="135"/>
      <c r="J318" s="133" t="str">
        <f t="shared" si="38"/>
        <v xml:space="preserve"> </v>
      </c>
      <c r="K318" s="135">
        <v>0</v>
      </c>
      <c r="L318" s="178"/>
      <c r="M318" s="56">
        <f t="shared" si="41"/>
        <v>0</v>
      </c>
      <c r="N318" s="178"/>
      <c r="O318" s="181" t="str">
        <f t="shared" si="39"/>
        <v xml:space="preserve"> </v>
      </c>
      <c r="P318" s="178"/>
    </row>
    <row r="319" spans="1:16" x14ac:dyDescent="0.2">
      <c r="A319" s="383" t="s">
        <v>82</v>
      </c>
      <c r="B319" s="383"/>
      <c r="C319" s="3" t="s">
        <v>585</v>
      </c>
      <c r="D319" s="22" t="s">
        <v>586</v>
      </c>
      <c r="E319" s="23"/>
      <c r="F319" s="135">
        <v>0</v>
      </c>
      <c r="G319" s="135"/>
      <c r="H319" s="56">
        <f t="shared" si="62"/>
        <v>0</v>
      </c>
      <c r="I319" s="135"/>
      <c r="J319" s="133" t="str">
        <f t="shared" si="38"/>
        <v xml:space="preserve"> </v>
      </c>
      <c r="K319" s="135">
        <v>0</v>
      </c>
      <c r="L319" s="178"/>
      <c r="M319" s="56">
        <f t="shared" si="41"/>
        <v>0</v>
      </c>
      <c r="N319" s="178"/>
      <c r="O319" s="181" t="str">
        <f t="shared" si="39"/>
        <v xml:space="preserve"> </v>
      </c>
      <c r="P319" s="178"/>
    </row>
    <row r="320" spans="1:16" x14ac:dyDescent="0.2">
      <c r="A320" s="383" t="s">
        <v>85</v>
      </c>
      <c r="B320" s="383"/>
      <c r="C320" s="3" t="s">
        <v>587</v>
      </c>
      <c r="D320" s="22" t="s">
        <v>588</v>
      </c>
      <c r="E320" s="23"/>
      <c r="F320" s="135">
        <v>0</v>
      </c>
      <c r="G320" s="135"/>
      <c r="H320" s="56">
        <f t="shared" si="62"/>
        <v>0</v>
      </c>
      <c r="I320" s="135"/>
      <c r="J320" s="133" t="str">
        <f t="shared" si="38"/>
        <v xml:space="preserve"> </v>
      </c>
      <c r="K320" s="135">
        <v>0</v>
      </c>
      <c r="L320" s="178"/>
      <c r="M320" s="56">
        <f t="shared" si="41"/>
        <v>0</v>
      </c>
      <c r="N320" s="178"/>
      <c r="O320" s="181" t="str">
        <f t="shared" si="39"/>
        <v xml:space="preserve"> </v>
      </c>
      <c r="P320" s="178"/>
    </row>
    <row r="321" spans="1:16" x14ac:dyDescent="0.2">
      <c r="A321" s="383" t="s">
        <v>88</v>
      </c>
      <c r="B321" s="383"/>
      <c r="C321" s="24" t="s">
        <v>589</v>
      </c>
      <c r="D321" s="22" t="s">
        <v>588</v>
      </c>
      <c r="E321" s="25"/>
      <c r="F321" s="135">
        <v>0</v>
      </c>
      <c r="G321" s="135"/>
      <c r="H321" s="56">
        <f t="shared" si="62"/>
        <v>0</v>
      </c>
      <c r="I321" s="135"/>
      <c r="J321" s="133" t="str">
        <f t="shared" si="38"/>
        <v xml:space="preserve"> </v>
      </c>
      <c r="K321" s="135">
        <v>0</v>
      </c>
      <c r="L321" s="178"/>
      <c r="M321" s="56">
        <f t="shared" si="41"/>
        <v>0</v>
      </c>
      <c r="N321" s="178"/>
      <c r="O321" s="181" t="str">
        <f t="shared" si="39"/>
        <v xml:space="preserve"> </v>
      </c>
      <c r="P321" s="178"/>
    </row>
    <row r="322" spans="1:16" x14ac:dyDescent="0.2">
      <c r="A322" s="384" t="s">
        <v>91</v>
      </c>
      <c r="B322" s="384"/>
      <c r="C322" s="4" t="s">
        <v>590</v>
      </c>
      <c r="D322" s="19" t="s">
        <v>591</v>
      </c>
      <c r="E322" s="26"/>
      <c r="F322" s="57">
        <f t="shared" ref="F322:H322" si="63">SUM(F312:F320)</f>
        <v>0</v>
      </c>
      <c r="G322" s="57">
        <f t="shared" si="63"/>
        <v>0</v>
      </c>
      <c r="H322" s="57">
        <f t="shared" si="63"/>
        <v>0</v>
      </c>
      <c r="I322" s="135"/>
      <c r="J322" s="57">
        <f t="shared" ref="J322:M322" si="64">SUM(J312:J320)</f>
        <v>0</v>
      </c>
      <c r="K322" s="57">
        <f t="shared" si="64"/>
        <v>0</v>
      </c>
      <c r="L322" s="57">
        <f t="shared" si="64"/>
        <v>0</v>
      </c>
      <c r="M322" s="57">
        <f t="shared" si="64"/>
        <v>0</v>
      </c>
      <c r="N322" s="178"/>
      <c r="O322" s="181" t="str">
        <f t="shared" si="39"/>
        <v xml:space="preserve"> </v>
      </c>
      <c r="P322" s="57">
        <f t="shared" ref="P322" si="65">SUM(P312:P320)</f>
        <v>0</v>
      </c>
    </row>
    <row r="323" spans="1:16" x14ac:dyDescent="0.2">
      <c r="A323" s="383" t="s">
        <v>94</v>
      </c>
      <c r="B323" s="383"/>
      <c r="C323" s="3" t="s">
        <v>592</v>
      </c>
      <c r="D323" s="22" t="s">
        <v>593</v>
      </c>
      <c r="E323" s="23"/>
      <c r="F323" s="135">
        <v>0</v>
      </c>
      <c r="G323" s="135"/>
      <c r="H323" s="56">
        <f t="shared" ref="H323:H324" si="66">SUM(F323:G323)</f>
        <v>0</v>
      </c>
      <c r="I323" s="135"/>
      <c r="J323" s="133" t="str">
        <f t="shared" si="38"/>
        <v xml:space="preserve"> </v>
      </c>
      <c r="K323" s="135">
        <v>0</v>
      </c>
      <c r="L323" s="178"/>
      <c r="M323" s="56">
        <f t="shared" si="41"/>
        <v>0</v>
      </c>
      <c r="N323" s="178"/>
      <c r="O323" s="181" t="str">
        <f t="shared" si="39"/>
        <v xml:space="preserve"> </v>
      </c>
      <c r="P323" s="178"/>
    </row>
    <row r="324" spans="1:16" x14ac:dyDescent="0.2">
      <c r="A324" s="383" t="s">
        <v>95</v>
      </c>
      <c r="B324" s="383"/>
      <c r="C324" s="3" t="s">
        <v>594</v>
      </c>
      <c r="D324" s="22" t="s">
        <v>595</v>
      </c>
      <c r="E324" s="23"/>
      <c r="F324" s="135">
        <v>0</v>
      </c>
      <c r="G324" s="135"/>
      <c r="H324" s="56">
        <f t="shared" si="66"/>
        <v>0</v>
      </c>
      <c r="I324" s="135"/>
      <c r="J324" s="133" t="str">
        <f t="shared" si="38"/>
        <v xml:space="preserve"> </v>
      </c>
      <c r="K324" s="135">
        <v>0</v>
      </c>
      <c r="L324" s="178"/>
      <c r="M324" s="56">
        <f t="shared" si="41"/>
        <v>0</v>
      </c>
      <c r="N324" s="178"/>
      <c r="O324" s="181" t="str">
        <f t="shared" si="39"/>
        <v xml:space="preserve"> </v>
      </c>
      <c r="P324" s="178"/>
    </row>
    <row r="325" spans="1:16" x14ac:dyDescent="0.2">
      <c r="A325" s="384" t="s">
        <v>96</v>
      </c>
      <c r="B325" s="384"/>
      <c r="C325" s="4" t="s">
        <v>596</v>
      </c>
      <c r="D325" s="19" t="s">
        <v>597</v>
      </c>
      <c r="E325" s="26"/>
      <c r="F325" s="57">
        <f t="shared" ref="F325:H325" si="67">SUM(F323:F324)</f>
        <v>0</v>
      </c>
      <c r="G325" s="57">
        <f t="shared" si="67"/>
        <v>0</v>
      </c>
      <c r="H325" s="57">
        <f t="shared" si="67"/>
        <v>0</v>
      </c>
      <c r="I325" s="135"/>
      <c r="J325" s="57">
        <f t="shared" ref="J325:M325" si="68">SUM(J323:J324)</f>
        <v>0</v>
      </c>
      <c r="K325" s="57">
        <f t="shared" si="68"/>
        <v>0</v>
      </c>
      <c r="L325" s="57">
        <f t="shared" si="68"/>
        <v>0</v>
      </c>
      <c r="M325" s="57">
        <f t="shared" si="68"/>
        <v>0</v>
      </c>
      <c r="N325" s="178"/>
      <c r="O325" s="181" t="str">
        <f t="shared" si="39"/>
        <v xml:space="preserve"> </v>
      </c>
      <c r="P325" s="57">
        <f t="shared" ref="P325" si="69">SUM(P323:P324)</f>
        <v>0</v>
      </c>
    </row>
    <row r="326" spans="1:16" x14ac:dyDescent="0.2">
      <c r="A326" s="383" t="s">
        <v>97</v>
      </c>
      <c r="B326" s="383"/>
      <c r="C326" s="3" t="s">
        <v>598</v>
      </c>
      <c r="D326" s="22" t="s">
        <v>599</v>
      </c>
      <c r="E326" s="23"/>
      <c r="F326" s="135">
        <v>0</v>
      </c>
      <c r="G326" s="135"/>
      <c r="H326" s="56">
        <f t="shared" ref="H326:H335" si="70">SUM(F326:G326)</f>
        <v>0</v>
      </c>
      <c r="I326" s="135"/>
      <c r="J326" s="133" t="str">
        <f t="shared" si="38"/>
        <v xml:space="preserve"> </v>
      </c>
      <c r="K326" s="135">
        <v>0</v>
      </c>
      <c r="L326" s="178"/>
      <c r="M326" s="56">
        <f t="shared" si="41"/>
        <v>0</v>
      </c>
      <c r="N326" s="178"/>
      <c r="O326" s="181" t="str">
        <f t="shared" si="39"/>
        <v xml:space="preserve"> </v>
      </c>
      <c r="P326" s="178"/>
    </row>
    <row r="327" spans="1:16" x14ac:dyDescent="0.2">
      <c r="A327" s="383" t="s">
        <v>98</v>
      </c>
      <c r="B327" s="383"/>
      <c r="C327" s="3" t="s">
        <v>600</v>
      </c>
      <c r="D327" s="22" t="s">
        <v>601</v>
      </c>
      <c r="E327" s="23"/>
      <c r="F327" s="135">
        <v>0</v>
      </c>
      <c r="G327" s="135"/>
      <c r="H327" s="56">
        <f t="shared" si="70"/>
        <v>0</v>
      </c>
      <c r="I327" s="135"/>
      <c r="J327" s="133" t="str">
        <f t="shared" si="38"/>
        <v xml:space="preserve"> </v>
      </c>
      <c r="K327" s="135">
        <v>0</v>
      </c>
      <c r="L327" s="178"/>
      <c r="M327" s="56">
        <f t="shared" si="41"/>
        <v>0</v>
      </c>
      <c r="N327" s="178"/>
      <c r="O327" s="181" t="str">
        <f t="shared" si="39"/>
        <v xml:space="preserve"> </v>
      </c>
      <c r="P327" s="178"/>
    </row>
    <row r="328" spans="1:16" x14ac:dyDescent="0.2">
      <c r="A328" s="383" t="s">
        <v>99</v>
      </c>
      <c r="B328" s="383"/>
      <c r="C328" s="3" t="s">
        <v>602</v>
      </c>
      <c r="D328" s="22" t="s">
        <v>603</v>
      </c>
      <c r="E328" s="23"/>
      <c r="F328" s="135">
        <v>0</v>
      </c>
      <c r="G328" s="135"/>
      <c r="H328" s="56">
        <f t="shared" si="70"/>
        <v>0</v>
      </c>
      <c r="I328" s="135"/>
      <c r="J328" s="133" t="str">
        <f t="shared" si="38"/>
        <v xml:space="preserve"> </v>
      </c>
      <c r="K328" s="135">
        <v>0</v>
      </c>
      <c r="L328" s="178"/>
      <c r="M328" s="56">
        <f t="shared" si="41"/>
        <v>0</v>
      </c>
      <c r="N328" s="178"/>
      <c r="O328" s="181" t="str">
        <f t="shared" si="39"/>
        <v xml:space="preserve"> </v>
      </c>
      <c r="P328" s="178"/>
    </row>
    <row r="329" spans="1:16" x14ac:dyDescent="0.2">
      <c r="A329" s="383" t="s">
        <v>100</v>
      </c>
      <c r="B329" s="383"/>
      <c r="C329" s="24" t="s">
        <v>355</v>
      </c>
      <c r="D329" s="22" t="s">
        <v>603</v>
      </c>
      <c r="E329" s="25"/>
      <c r="F329" s="135">
        <v>0</v>
      </c>
      <c r="G329" s="135"/>
      <c r="H329" s="56">
        <f t="shared" si="70"/>
        <v>0</v>
      </c>
      <c r="I329" s="135"/>
      <c r="J329" s="133" t="str">
        <f t="shared" si="38"/>
        <v xml:space="preserve"> </v>
      </c>
      <c r="K329" s="135">
        <v>0</v>
      </c>
      <c r="L329" s="178"/>
      <c r="M329" s="56">
        <f t="shared" si="41"/>
        <v>0</v>
      </c>
      <c r="N329" s="178"/>
      <c r="O329" s="181" t="str">
        <f t="shared" si="39"/>
        <v xml:space="preserve"> </v>
      </c>
      <c r="P329" s="178"/>
    </row>
    <row r="330" spans="1:16" x14ac:dyDescent="0.2">
      <c r="A330" s="383" t="s">
        <v>101</v>
      </c>
      <c r="B330" s="383"/>
      <c r="C330" s="24" t="s">
        <v>604</v>
      </c>
      <c r="D330" s="22" t="s">
        <v>603</v>
      </c>
      <c r="E330" s="25"/>
      <c r="F330" s="135">
        <v>0</v>
      </c>
      <c r="G330" s="135"/>
      <c r="H330" s="56">
        <f t="shared" si="70"/>
        <v>0</v>
      </c>
      <c r="I330" s="135"/>
      <c r="J330" s="133" t="str">
        <f t="shared" si="38"/>
        <v xml:space="preserve"> </v>
      </c>
      <c r="K330" s="135">
        <v>0</v>
      </c>
      <c r="L330" s="178"/>
      <c r="M330" s="56">
        <f t="shared" si="41"/>
        <v>0</v>
      </c>
      <c r="N330" s="178"/>
      <c r="O330" s="181" t="str">
        <f t="shared" si="39"/>
        <v xml:space="preserve"> </v>
      </c>
      <c r="P330" s="178"/>
    </row>
    <row r="331" spans="1:16" x14ac:dyDescent="0.2">
      <c r="A331" s="383" t="s">
        <v>102</v>
      </c>
      <c r="B331" s="383"/>
      <c r="C331" s="3" t="s">
        <v>605</v>
      </c>
      <c r="D331" s="22" t="s">
        <v>606</v>
      </c>
      <c r="E331" s="23"/>
      <c r="F331" s="135">
        <v>0</v>
      </c>
      <c r="G331" s="135"/>
      <c r="H331" s="56">
        <f t="shared" si="70"/>
        <v>0</v>
      </c>
      <c r="I331" s="135"/>
      <c r="J331" s="133" t="str">
        <f t="shared" si="38"/>
        <v xml:space="preserve"> </v>
      </c>
      <c r="K331" s="135">
        <v>0</v>
      </c>
      <c r="L331" s="178"/>
      <c r="M331" s="56">
        <f t="shared" si="41"/>
        <v>0</v>
      </c>
      <c r="N331" s="178"/>
      <c r="O331" s="181" t="str">
        <f t="shared" si="39"/>
        <v xml:space="preserve"> </v>
      </c>
      <c r="P331" s="178"/>
    </row>
    <row r="332" spans="1:16" x14ac:dyDescent="0.2">
      <c r="A332" s="383" t="s">
        <v>103</v>
      </c>
      <c r="B332" s="383"/>
      <c r="C332" s="24" t="s">
        <v>607</v>
      </c>
      <c r="D332" s="22" t="s">
        <v>606</v>
      </c>
      <c r="E332" s="25"/>
      <c r="F332" s="135">
        <v>0</v>
      </c>
      <c r="G332" s="135"/>
      <c r="H332" s="56">
        <f t="shared" si="70"/>
        <v>0</v>
      </c>
      <c r="I332" s="135"/>
      <c r="J332" s="133" t="str">
        <f t="shared" si="38"/>
        <v xml:space="preserve"> </v>
      </c>
      <c r="K332" s="135">
        <v>0</v>
      </c>
      <c r="L332" s="178"/>
      <c r="M332" s="56">
        <f t="shared" si="41"/>
        <v>0</v>
      </c>
      <c r="N332" s="178"/>
      <c r="O332" s="181" t="str">
        <f t="shared" si="39"/>
        <v xml:space="preserve"> </v>
      </c>
      <c r="P332" s="178"/>
    </row>
    <row r="333" spans="1:16" ht="25.5" x14ac:dyDescent="0.2">
      <c r="A333" s="383" t="s">
        <v>104</v>
      </c>
      <c r="B333" s="383"/>
      <c r="C333" s="24" t="s">
        <v>608</v>
      </c>
      <c r="D333" s="22" t="s">
        <v>606</v>
      </c>
      <c r="E333" s="25"/>
      <c r="F333" s="135">
        <v>0</v>
      </c>
      <c r="G333" s="135"/>
      <c r="H333" s="56">
        <f t="shared" si="70"/>
        <v>0</v>
      </c>
      <c r="I333" s="135"/>
      <c r="J333" s="133" t="str">
        <f t="shared" si="38"/>
        <v xml:space="preserve"> </v>
      </c>
      <c r="K333" s="135">
        <v>0</v>
      </c>
      <c r="L333" s="178"/>
      <c r="M333" s="56">
        <f t="shared" si="41"/>
        <v>0</v>
      </c>
      <c r="N333" s="178"/>
      <c r="O333" s="181" t="str">
        <f t="shared" si="39"/>
        <v xml:space="preserve"> </v>
      </c>
      <c r="P333" s="178"/>
    </row>
    <row r="334" spans="1:16" x14ac:dyDescent="0.2">
      <c r="A334" s="383" t="s">
        <v>107</v>
      </c>
      <c r="B334" s="383"/>
      <c r="C334" s="24" t="s">
        <v>609</v>
      </c>
      <c r="D334" s="22" t="s">
        <v>606</v>
      </c>
      <c r="E334" s="25"/>
      <c r="F334" s="135">
        <v>0</v>
      </c>
      <c r="G334" s="135"/>
      <c r="H334" s="56">
        <f t="shared" si="70"/>
        <v>0</v>
      </c>
      <c r="I334" s="135"/>
      <c r="J334" s="133" t="str">
        <f t="shared" si="38"/>
        <v xml:space="preserve"> </v>
      </c>
      <c r="K334" s="135">
        <v>0</v>
      </c>
      <c r="L334" s="178"/>
      <c r="M334" s="56">
        <f t="shared" si="41"/>
        <v>0</v>
      </c>
      <c r="N334" s="178"/>
      <c r="O334" s="181" t="str">
        <f t="shared" si="39"/>
        <v xml:space="preserve"> </v>
      </c>
      <c r="P334" s="178"/>
    </row>
    <row r="335" spans="1:16" x14ac:dyDescent="0.2">
      <c r="A335" s="383" t="s">
        <v>108</v>
      </c>
      <c r="B335" s="383"/>
      <c r="C335" s="3" t="s">
        <v>610</v>
      </c>
      <c r="D335" s="22" t="s">
        <v>611</v>
      </c>
      <c r="E335" s="23"/>
      <c r="F335" s="135">
        <v>0</v>
      </c>
      <c r="G335" s="135"/>
      <c r="H335" s="56">
        <f t="shared" si="70"/>
        <v>0</v>
      </c>
      <c r="I335" s="135"/>
      <c r="J335" s="133" t="str">
        <f t="shared" si="38"/>
        <v xml:space="preserve"> </v>
      </c>
      <c r="K335" s="135">
        <v>0</v>
      </c>
      <c r="L335" s="178"/>
      <c r="M335" s="56">
        <f t="shared" si="41"/>
        <v>0</v>
      </c>
      <c r="N335" s="178"/>
      <c r="O335" s="181" t="str">
        <f t="shared" si="39"/>
        <v xml:space="preserve"> </v>
      </c>
      <c r="P335" s="178"/>
    </row>
    <row r="336" spans="1:16" ht="25.5" x14ac:dyDescent="0.2">
      <c r="A336" s="384" t="s">
        <v>109</v>
      </c>
      <c r="B336" s="384"/>
      <c r="C336" s="4" t="s">
        <v>612</v>
      </c>
      <c r="D336" s="19" t="s">
        <v>613</v>
      </c>
      <c r="E336" s="26"/>
      <c r="F336" s="57">
        <f t="shared" ref="F336:H336" si="71">F326+F327+F328+F331+F335</f>
        <v>0</v>
      </c>
      <c r="G336" s="57">
        <f t="shared" si="71"/>
        <v>0</v>
      </c>
      <c r="H336" s="57">
        <f t="shared" si="71"/>
        <v>0</v>
      </c>
      <c r="I336" s="135"/>
      <c r="J336" s="57" t="e">
        <f t="shared" ref="J336:M336" si="72">J326+J327+J328+J331+J335</f>
        <v>#VALUE!</v>
      </c>
      <c r="K336" s="57">
        <f t="shared" si="72"/>
        <v>0</v>
      </c>
      <c r="L336" s="57">
        <f t="shared" si="72"/>
        <v>0</v>
      </c>
      <c r="M336" s="57">
        <f t="shared" si="72"/>
        <v>0</v>
      </c>
      <c r="N336" s="178"/>
      <c r="O336" s="181" t="str">
        <f t="shared" si="39"/>
        <v xml:space="preserve"> </v>
      </c>
      <c r="P336" s="57">
        <f>P326+P327+P328+P331+P335</f>
        <v>0</v>
      </c>
    </row>
    <row r="337" spans="1:16" x14ac:dyDescent="0.2">
      <c r="A337" s="384" t="s">
        <v>110</v>
      </c>
      <c r="B337" s="384"/>
      <c r="C337" s="4" t="s">
        <v>614</v>
      </c>
      <c r="D337" s="19" t="s">
        <v>615</v>
      </c>
      <c r="E337" s="26"/>
      <c r="F337" s="57">
        <f t="shared" ref="F337:H337" si="73">F308+F311+F322+F325+F336</f>
        <v>0</v>
      </c>
      <c r="G337" s="57">
        <f t="shared" si="73"/>
        <v>0</v>
      </c>
      <c r="H337" s="57">
        <f t="shared" si="73"/>
        <v>0</v>
      </c>
      <c r="I337" s="135"/>
      <c r="J337" s="57" t="e">
        <f t="shared" ref="J337:M337" si="74">J308+J311+J322+J325+J336</f>
        <v>#VALUE!</v>
      </c>
      <c r="K337" s="57">
        <f t="shared" si="74"/>
        <v>0</v>
      </c>
      <c r="L337" s="57">
        <f t="shared" si="74"/>
        <v>0</v>
      </c>
      <c r="M337" s="57">
        <f t="shared" si="74"/>
        <v>0</v>
      </c>
      <c r="N337" s="178"/>
      <c r="O337" s="181" t="str">
        <f t="shared" si="39"/>
        <v xml:space="preserve"> </v>
      </c>
      <c r="P337" s="57">
        <f t="shared" ref="P337" si="75">P308+P311+P322+P325+P336</f>
        <v>0</v>
      </c>
    </row>
    <row r="338" spans="1:16" x14ac:dyDescent="0.2">
      <c r="A338" s="383" t="s">
        <v>111</v>
      </c>
      <c r="B338" s="383"/>
      <c r="C338" s="5" t="s">
        <v>616</v>
      </c>
      <c r="D338" s="22" t="s">
        <v>617</v>
      </c>
      <c r="E338" s="29"/>
      <c r="F338" s="135">
        <v>0</v>
      </c>
      <c r="G338" s="135"/>
      <c r="H338" s="56">
        <f t="shared" ref="H338:H401" si="76">SUM(F338:G338)</f>
        <v>0</v>
      </c>
      <c r="I338" s="135"/>
      <c r="J338" s="133" t="str">
        <f t="shared" si="38"/>
        <v xml:space="preserve"> </v>
      </c>
      <c r="K338" s="135">
        <v>0</v>
      </c>
      <c r="L338" s="178"/>
      <c r="M338" s="56">
        <f t="shared" si="41"/>
        <v>0</v>
      </c>
      <c r="N338" s="178"/>
      <c r="O338" s="181" t="str">
        <f t="shared" si="39"/>
        <v xml:space="preserve"> </v>
      </c>
      <c r="P338" s="178"/>
    </row>
    <row r="339" spans="1:16" x14ac:dyDescent="0.2">
      <c r="A339" s="385" t="s">
        <v>112</v>
      </c>
      <c r="B339" s="385"/>
      <c r="C339" s="5" t="s">
        <v>618</v>
      </c>
      <c r="D339" s="34" t="s">
        <v>619</v>
      </c>
      <c r="E339" s="29"/>
      <c r="F339" s="135">
        <v>0</v>
      </c>
      <c r="G339" s="135"/>
      <c r="H339" s="56">
        <f t="shared" si="76"/>
        <v>0</v>
      </c>
      <c r="I339" s="135"/>
      <c r="J339" s="133" t="str">
        <f t="shared" si="38"/>
        <v xml:space="preserve"> </v>
      </c>
      <c r="K339" s="135">
        <v>0</v>
      </c>
      <c r="L339" s="178"/>
      <c r="M339" s="56">
        <f t="shared" si="41"/>
        <v>0</v>
      </c>
      <c r="N339" s="178"/>
      <c r="O339" s="181" t="str">
        <f t="shared" si="39"/>
        <v xml:space="preserve"> </v>
      </c>
      <c r="P339" s="178"/>
    </row>
    <row r="340" spans="1:16" x14ac:dyDescent="0.2">
      <c r="A340" s="383" t="s">
        <v>113</v>
      </c>
      <c r="B340" s="383"/>
      <c r="C340" s="5" t="s">
        <v>620</v>
      </c>
      <c r="D340" s="22" t="s">
        <v>619</v>
      </c>
      <c r="E340" s="29"/>
      <c r="F340" s="135">
        <v>0</v>
      </c>
      <c r="G340" s="135"/>
      <c r="H340" s="56">
        <f t="shared" si="76"/>
        <v>0</v>
      </c>
      <c r="I340" s="135"/>
      <c r="J340" s="133" t="str">
        <f t="shared" si="38"/>
        <v xml:space="preserve"> </v>
      </c>
      <c r="K340" s="135">
        <v>0</v>
      </c>
      <c r="L340" s="178"/>
      <c r="M340" s="56">
        <f t="shared" si="41"/>
        <v>0</v>
      </c>
      <c r="N340" s="178"/>
      <c r="O340" s="181" t="str">
        <f t="shared" si="39"/>
        <v xml:space="preserve"> </v>
      </c>
      <c r="P340" s="178"/>
    </row>
    <row r="341" spans="1:16" x14ac:dyDescent="0.2">
      <c r="A341" s="383" t="s">
        <v>114</v>
      </c>
      <c r="B341" s="383"/>
      <c r="C341" s="5" t="s">
        <v>621</v>
      </c>
      <c r="D341" s="22" t="s">
        <v>619</v>
      </c>
      <c r="E341" s="29"/>
      <c r="F341" s="135">
        <v>0</v>
      </c>
      <c r="G341" s="135"/>
      <c r="H341" s="56">
        <f t="shared" si="76"/>
        <v>0</v>
      </c>
      <c r="I341" s="135"/>
      <c r="J341" s="133" t="str">
        <f t="shared" ref="J341:J404" si="77">IF(H341=0," ",I341/H341)</f>
        <v xml:space="preserve"> </v>
      </c>
      <c r="K341" s="135">
        <v>0</v>
      </c>
      <c r="L341" s="178"/>
      <c r="M341" s="56">
        <f t="shared" si="41"/>
        <v>0</v>
      </c>
      <c r="N341" s="178"/>
      <c r="O341" s="181" t="str">
        <f t="shared" ref="O341:O404" si="78">IF(M341=0," ",N341/M341)</f>
        <v xml:space="preserve"> </v>
      </c>
      <c r="P341" s="178"/>
    </row>
    <row r="342" spans="1:16" x14ac:dyDescent="0.2">
      <c r="A342" s="383" t="s">
        <v>115</v>
      </c>
      <c r="B342" s="383"/>
      <c r="C342" s="5" t="s">
        <v>622</v>
      </c>
      <c r="D342" s="22" t="s">
        <v>619</v>
      </c>
      <c r="E342" s="29"/>
      <c r="F342" s="135">
        <v>0</v>
      </c>
      <c r="G342" s="135"/>
      <c r="H342" s="56">
        <f t="shared" si="76"/>
        <v>0</v>
      </c>
      <c r="I342" s="135"/>
      <c r="J342" s="133" t="str">
        <f t="shared" si="77"/>
        <v xml:space="preserve"> </v>
      </c>
      <c r="K342" s="135">
        <v>0</v>
      </c>
      <c r="L342" s="178"/>
      <c r="M342" s="56">
        <f t="shared" ref="M342:M405" si="79">SUM(K342:L342)</f>
        <v>0</v>
      </c>
      <c r="N342" s="178"/>
      <c r="O342" s="181" t="str">
        <f t="shared" si="78"/>
        <v xml:space="preserve"> </v>
      </c>
      <c r="P342" s="178"/>
    </row>
    <row r="343" spans="1:16" x14ac:dyDescent="0.2">
      <c r="A343" s="383" t="s">
        <v>116</v>
      </c>
      <c r="B343" s="383"/>
      <c r="C343" s="5" t="s">
        <v>623</v>
      </c>
      <c r="D343" s="22" t="s">
        <v>619</v>
      </c>
      <c r="E343" s="29"/>
      <c r="F343" s="135">
        <v>0</v>
      </c>
      <c r="G343" s="135"/>
      <c r="H343" s="56">
        <f t="shared" si="76"/>
        <v>0</v>
      </c>
      <c r="I343" s="135"/>
      <c r="J343" s="133" t="str">
        <f t="shared" si="77"/>
        <v xml:space="preserve"> </v>
      </c>
      <c r="K343" s="135">
        <v>0</v>
      </c>
      <c r="L343" s="178"/>
      <c r="M343" s="56">
        <f t="shared" si="79"/>
        <v>0</v>
      </c>
      <c r="N343" s="178"/>
      <c r="O343" s="181" t="str">
        <f t="shared" si="78"/>
        <v xml:space="preserve"> </v>
      </c>
      <c r="P343" s="178"/>
    </row>
    <row r="344" spans="1:16" ht="25.5" x14ac:dyDescent="0.2">
      <c r="A344" s="383" t="s">
        <v>117</v>
      </c>
      <c r="B344" s="383"/>
      <c r="C344" s="5" t="s">
        <v>624</v>
      </c>
      <c r="D344" s="22" t="s">
        <v>619</v>
      </c>
      <c r="E344" s="29"/>
      <c r="F344" s="135">
        <v>0</v>
      </c>
      <c r="G344" s="135"/>
      <c r="H344" s="56">
        <f t="shared" si="76"/>
        <v>0</v>
      </c>
      <c r="I344" s="135"/>
      <c r="J344" s="133" t="str">
        <f t="shared" si="77"/>
        <v xml:space="preserve"> </v>
      </c>
      <c r="K344" s="135">
        <v>0</v>
      </c>
      <c r="L344" s="178"/>
      <c r="M344" s="56">
        <f t="shared" si="79"/>
        <v>0</v>
      </c>
      <c r="N344" s="178"/>
      <c r="O344" s="181" t="str">
        <f t="shared" si="78"/>
        <v xml:space="preserve"> </v>
      </c>
      <c r="P344" s="178"/>
    </row>
    <row r="345" spans="1:16" x14ac:dyDescent="0.2">
      <c r="A345" s="383" t="s">
        <v>120</v>
      </c>
      <c r="B345" s="383"/>
      <c r="C345" s="5" t="s">
        <v>625</v>
      </c>
      <c r="D345" s="22" t="s">
        <v>619</v>
      </c>
      <c r="E345" s="29"/>
      <c r="F345" s="135">
        <v>0</v>
      </c>
      <c r="G345" s="135"/>
      <c r="H345" s="56">
        <f t="shared" si="76"/>
        <v>0</v>
      </c>
      <c r="I345" s="135"/>
      <c r="J345" s="133" t="str">
        <f t="shared" si="77"/>
        <v xml:space="preserve"> </v>
      </c>
      <c r="K345" s="135">
        <v>0</v>
      </c>
      <c r="L345" s="178"/>
      <c r="M345" s="56">
        <f t="shared" si="79"/>
        <v>0</v>
      </c>
      <c r="N345" s="178"/>
      <c r="O345" s="181" t="str">
        <f t="shared" si="78"/>
        <v xml:space="preserve"> </v>
      </c>
      <c r="P345" s="178"/>
    </row>
    <row r="346" spans="1:16" x14ac:dyDescent="0.2">
      <c r="A346" s="383" t="s">
        <v>121</v>
      </c>
      <c r="B346" s="383"/>
      <c r="C346" s="5" t="s">
        <v>626</v>
      </c>
      <c r="D346" s="22" t="s">
        <v>619</v>
      </c>
      <c r="E346" s="29"/>
      <c r="F346" s="135">
        <v>0</v>
      </c>
      <c r="G346" s="135"/>
      <c r="H346" s="56">
        <f t="shared" si="76"/>
        <v>0</v>
      </c>
      <c r="I346" s="135"/>
      <c r="J346" s="133" t="str">
        <f t="shared" si="77"/>
        <v xml:space="preserve"> </v>
      </c>
      <c r="K346" s="135">
        <v>0</v>
      </c>
      <c r="L346" s="178"/>
      <c r="M346" s="56">
        <f t="shared" si="79"/>
        <v>0</v>
      </c>
      <c r="N346" s="178"/>
      <c r="O346" s="181" t="str">
        <f t="shared" si="78"/>
        <v xml:space="preserve"> </v>
      </c>
      <c r="P346" s="178"/>
    </row>
    <row r="347" spans="1:16" x14ac:dyDescent="0.2">
      <c r="A347" s="383" t="s">
        <v>122</v>
      </c>
      <c r="B347" s="383"/>
      <c r="C347" s="5" t="s">
        <v>627</v>
      </c>
      <c r="D347" s="22" t="s">
        <v>619</v>
      </c>
      <c r="E347" s="29"/>
      <c r="F347" s="135">
        <v>0</v>
      </c>
      <c r="G347" s="135"/>
      <c r="H347" s="56">
        <f t="shared" si="76"/>
        <v>0</v>
      </c>
      <c r="I347" s="135"/>
      <c r="J347" s="133" t="str">
        <f t="shared" si="77"/>
        <v xml:space="preserve"> </v>
      </c>
      <c r="K347" s="135">
        <v>0</v>
      </c>
      <c r="L347" s="178"/>
      <c r="M347" s="56">
        <f t="shared" si="79"/>
        <v>0</v>
      </c>
      <c r="N347" s="178"/>
      <c r="O347" s="181" t="str">
        <f t="shared" si="78"/>
        <v xml:space="preserve"> </v>
      </c>
      <c r="P347" s="178"/>
    </row>
    <row r="348" spans="1:16" x14ac:dyDescent="0.2">
      <c r="A348" s="383" t="s">
        <v>123</v>
      </c>
      <c r="B348" s="383"/>
      <c r="C348" s="5" t="s">
        <v>628</v>
      </c>
      <c r="D348" s="22" t="s">
        <v>619</v>
      </c>
      <c r="E348" s="29"/>
      <c r="F348" s="135">
        <v>0</v>
      </c>
      <c r="G348" s="135"/>
      <c r="H348" s="56">
        <f t="shared" si="76"/>
        <v>0</v>
      </c>
      <c r="I348" s="135"/>
      <c r="J348" s="133" t="str">
        <f t="shared" si="77"/>
        <v xml:space="preserve"> </v>
      </c>
      <c r="K348" s="135">
        <v>0</v>
      </c>
      <c r="L348" s="178"/>
      <c r="M348" s="56">
        <f t="shared" si="79"/>
        <v>0</v>
      </c>
      <c r="N348" s="178"/>
      <c r="O348" s="181" t="str">
        <f t="shared" si="78"/>
        <v xml:space="preserve"> </v>
      </c>
      <c r="P348" s="178"/>
    </row>
    <row r="349" spans="1:16" ht="25.5" x14ac:dyDescent="0.2">
      <c r="A349" s="383" t="s">
        <v>124</v>
      </c>
      <c r="B349" s="383"/>
      <c r="C349" s="5" t="s">
        <v>629</v>
      </c>
      <c r="D349" s="22" t="s">
        <v>619</v>
      </c>
      <c r="E349" s="29"/>
      <c r="F349" s="135">
        <v>0</v>
      </c>
      <c r="G349" s="135"/>
      <c r="H349" s="56">
        <f t="shared" si="76"/>
        <v>0</v>
      </c>
      <c r="I349" s="135"/>
      <c r="J349" s="133" t="str">
        <f t="shared" si="77"/>
        <v xml:space="preserve"> </v>
      </c>
      <c r="K349" s="135">
        <v>0</v>
      </c>
      <c r="L349" s="178"/>
      <c r="M349" s="56">
        <f t="shared" si="79"/>
        <v>0</v>
      </c>
      <c r="N349" s="178"/>
      <c r="O349" s="181" t="str">
        <f t="shared" si="78"/>
        <v xml:space="preserve"> </v>
      </c>
      <c r="P349" s="178"/>
    </row>
    <row r="350" spans="1:16" ht="25.5" x14ac:dyDescent="0.2">
      <c r="A350" s="383" t="s">
        <v>125</v>
      </c>
      <c r="B350" s="383"/>
      <c r="C350" s="5" t="s">
        <v>630</v>
      </c>
      <c r="D350" s="22" t="s">
        <v>619</v>
      </c>
      <c r="E350" s="29"/>
      <c r="F350" s="135">
        <v>0</v>
      </c>
      <c r="G350" s="135"/>
      <c r="H350" s="56">
        <f t="shared" si="76"/>
        <v>0</v>
      </c>
      <c r="I350" s="135"/>
      <c r="J350" s="133" t="str">
        <f t="shared" si="77"/>
        <v xml:space="preserve"> </v>
      </c>
      <c r="K350" s="135">
        <v>0</v>
      </c>
      <c r="L350" s="178"/>
      <c r="M350" s="56">
        <f t="shared" si="79"/>
        <v>0</v>
      </c>
      <c r="N350" s="178"/>
      <c r="O350" s="181" t="str">
        <f t="shared" si="78"/>
        <v xml:space="preserve"> </v>
      </c>
      <c r="P350" s="178"/>
    </row>
    <row r="351" spans="1:16" ht="25.5" x14ac:dyDescent="0.2">
      <c r="A351" s="383" t="s">
        <v>126</v>
      </c>
      <c r="B351" s="383"/>
      <c r="C351" s="5" t="s">
        <v>631</v>
      </c>
      <c r="D351" s="22" t="s">
        <v>619</v>
      </c>
      <c r="E351" s="29"/>
      <c r="F351" s="135">
        <v>0</v>
      </c>
      <c r="G351" s="135"/>
      <c r="H351" s="56">
        <f t="shared" si="76"/>
        <v>0</v>
      </c>
      <c r="I351" s="135"/>
      <c r="J351" s="133" t="str">
        <f t="shared" si="77"/>
        <v xml:space="preserve"> </v>
      </c>
      <c r="K351" s="135">
        <v>0</v>
      </c>
      <c r="L351" s="178"/>
      <c r="M351" s="56">
        <f t="shared" si="79"/>
        <v>0</v>
      </c>
      <c r="N351" s="178"/>
      <c r="O351" s="181" t="str">
        <f t="shared" si="78"/>
        <v xml:space="preserve"> </v>
      </c>
      <c r="P351" s="178"/>
    </row>
    <row r="352" spans="1:16" x14ac:dyDescent="0.2">
      <c r="A352" s="383" t="s">
        <v>127</v>
      </c>
      <c r="B352" s="383"/>
      <c r="C352" s="5" t="s">
        <v>632</v>
      </c>
      <c r="D352" s="22" t="s">
        <v>619</v>
      </c>
      <c r="E352" s="29"/>
      <c r="F352" s="135">
        <v>0</v>
      </c>
      <c r="G352" s="135"/>
      <c r="H352" s="56">
        <f t="shared" si="76"/>
        <v>0</v>
      </c>
      <c r="I352" s="135"/>
      <c r="J352" s="133" t="str">
        <f t="shared" si="77"/>
        <v xml:space="preserve"> </v>
      </c>
      <c r="K352" s="135">
        <v>0</v>
      </c>
      <c r="L352" s="178"/>
      <c r="M352" s="56">
        <f t="shared" si="79"/>
        <v>0</v>
      </c>
      <c r="N352" s="178"/>
      <c r="O352" s="181" t="str">
        <f t="shared" si="78"/>
        <v xml:space="preserve"> </v>
      </c>
      <c r="P352" s="178"/>
    </row>
    <row r="353" spans="1:16" ht="25.5" x14ac:dyDescent="0.2">
      <c r="A353" s="383" t="s">
        <v>128</v>
      </c>
      <c r="B353" s="383"/>
      <c r="C353" s="5" t="s">
        <v>633</v>
      </c>
      <c r="D353" s="22" t="s">
        <v>619</v>
      </c>
      <c r="E353" s="29"/>
      <c r="F353" s="135">
        <v>0</v>
      </c>
      <c r="G353" s="135"/>
      <c r="H353" s="56">
        <f t="shared" si="76"/>
        <v>0</v>
      </c>
      <c r="I353" s="135"/>
      <c r="J353" s="133" t="str">
        <f t="shared" si="77"/>
        <v xml:space="preserve"> </v>
      </c>
      <c r="K353" s="135">
        <v>0</v>
      </c>
      <c r="L353" s="178"/>
      <c r="M353" s="56">
        <f t="shared" si="79"/>
        <v>0</v>
      </c>
      <c r="N353" s="178"/>
      <c r="O353" s="181" t="str">
        <f t="shared" si="78"/>
        <v xml:space="preserve"> </v>
      </c>
      <c r="P353" s="178"/>
    </row>
    <row r="354" spans="1:16" ht="25.5" x14ac:dyDescent="0.2">
      <c r="A354" s="383" t="s">
        <v>129</v>
      </c>
      <c r="B354" s="383"/>
      <c r="C354" s="5" t="s">
        <v>634</v>
      </c>
      <c r="D354" s="22" t="s">
        <v>619</v>
      </c>
      <c r="E354" s="29"/>
      <c r="F354" s="135">
        <v>0</v>
      </c>
      <c r="G354" s="135"/>
      <c r="H354" s="56">
        <f t="shared" si="76"/>
        <v>0</v>
      </c>
      <c r="I354" s="135"/>
      <c r="J354" s="133" t="str">
        <f t="shared" si="77"/>
        <v xml:space="preserve"> </v>
      </c>
      <c r="K354" s="135">
        <v>0</v>
      </c>
      <c r="L354" s="178"/>
      <c r="M354" s="56">
        <f t="shared" si="79"/>
        <v>0</v>
      </c>
      <c r="N354" s="178"/>
      <c r="O354" s="181" t="str">
        <f t="shared" si="78"/>
        <v xml:space="preserve"> </v>
      </c>
      <c r="P354" s="178"/>
    </row>
    <row r="355" spans="1:16" ht="25.5" x14ac:dyDescent="0.2">
      <c r="A355" s="383" t="s">
        <v>130</v>
      </c>
      <c r="B355" s="383"/>
      <c r="C355" s="5" t="s">
        <v>635</v>
      </c>
      <c r="D355" s="22" t="s">
        <v>619</v>
      </c>
      <c r="E355" s="29"/>
      <c r="F355" s="135">
        <v>0</v>
      </c>
      <c r="G355" s="135"/>
      <c r="H355" s="56">
        <f t="shared" si="76"/>
        <v>0</v>
      </c>
      <c r="I355" s="135"/>
      <c r="J355" s="133" t="str">
        <f t="shared" si="77"/>
        <v xml:space="preserve"> </v>
      </c>
      <c r="K355" s="135">
        <v>0</v>
      </c>
      <c r="L355" s="178"/>
      <c r="M355" s="56">
        <f t="shared" si="79"/>
        <v>0</v>
      </c>
      <c r="N355" s="178"/>
      <c r="O355" s="181" t="str">
        <f t="shared" si="78"/>
        <v xml:space="preserve"> </v>
      </c>
      <c r="P355" s="178"/>
    </row>
    <row r="356" spans="1:16" x14ac:dyDescent="0.2">
      <c r="A356" s="384" t="s">
        <v>133</v>
      </c>
      <c r="B356" s="384"/>
      <c r="C356" s="30" t="s">
        <v>636</v>
      </c>
      <c r="D356" s="19" t="s">
        <v>637</v>
      </c>
      <c r="E356" s="31"/>
      <c r="F356" s="135">
        <v>0</v>
      </c>
      <c r="G356" s="135"/>
      <c r="H356" s="56">
        <f t="shared" si="76"/>
        <v>0</v>
      </c>
      <c r="I356" s="135"/>
      <c r="J356" s="133" t="str">
        <f t="shared" si="77"/>
        <v xml:space="preserve"> </v>
      </c>
      <c r="K356" s="135">
        <v>0</v>
      </c>
      <c r="L356" s="178"/>
      <c r="M356" s="56">
        <f t="shared" si="79"/>
        <v>0</v>
      </c>
      <c r="N356" s="178"/>
      <c r="O356" s="181" t="str">
        <f t="shared" si="78"/>
        <v xml:space="preserve"> </v>
      </c>
      <c r="P356" s="178"/>
    </row>
    <row r="357" spans="1:16" ht="25.5" x14ac:dyDescent="0.2">
      <c r="A357" s="383" t="s">
        <v>136</v>
      </c>
      <c r="B357" s="383"/>
      <c r="C357" s="5" t="s">
        <v>638</v>
      </c>
      <c r="D357" s="22" t="s">
        <v>637</v>
      </c>
      <c r="E357" s="29"/>
      <c r="F357" s="135">
        <v>0</v>
      </c>
      <c r="G357" s="135"/>
      <c r="H357" s="56">
        <f t="shared" si="76"/>
        <v>0</v>
      </c>
      <c r="I357" s="135"/>
      <c r="J357" s="133" t="str">
        <f t="shared" si="77"/>
        <v xml:space="preserve"> </v>
      </c>
      <c r="K357" s="135">
        <v>0</v>
      </c>
      <c r="L357" s="178"/>
      <c r="M357" s="56">
        <f t="shared" si="79"/>
        <v>0</v>
      </c>
      <c r="N357" s="178"/>
      <c r="O357" s="181" t="str">
        <f t="shared" si="78"/>
        <v xml:space="preserve"> </v>
      </c>
      <c r="P357" s="178"/>
    </row>
    <row r="358" spans="1:16" x14ac:dyDescent="0.2">
      <c r="A358" s="383" t="s">
        <v>138</v>
      </c>
      <c r="B358" s="383"/>
      <c r="C358" s="5" t="s">
        <v>639</v>
      </c>
      <c r="D358" s="22" t="s">
        <v>637</v>
      </c>
      <c r="E358" s="29"/>
      <c r="F358" s="135">
        <v>0</v>
      </c>
      <c r="G358" s="135"/>
      <c r="H358" s="56">
        <f t="shared" si="76"/>
        <v>0</v>
      </c>
      <c r="I358" s="135"/>
      <c r="J358" s="133" t="str">
        <f t="shared" si="77"/>
        <v xml:space="preserve"> </v>
      </c>
      <c r="K358" s="135">
        <v>0</v>
      </c>
      <c r="L358" s="178"/>
      <c r="M358" s="56">
        <f t="shared" si="79"/>
        <v>0</v>
      </c>
      <c r="N358" s="178"/>
      <c r="O358" s="181" t="str">
        <f t="shared" si="78"/>
        <v xml:space="preserve"> </v>
      </c>
      <c r="P358" s="178"/>
    </row>
    <row r="359" spans="1:16" x14ac:dyDescent="0.2">
      <c r="A359" s="383" t="s">
        <v>140</v>
      </c>
      <c r="B359" s="383"/>
      <c r="C359" s="5" t="s">
        <v>640</v>
      </c>
      <c r="D359" s="22" t="s">
        <v>637</v>
      </c>
      <c r="E359" s="29"/>
      <c r="F359" s="135">
        <v>0</v>
      </c>
      <c r="G359" s="135"/>
      <c r="H359" s="56">
        <f t="shared" si="76"/>
        <v>0</v>
      </c>
      <c r="I359" s="135"/>
      <c r="J359" s="133" t="str">
        <f t="shared" si="77"/>
        <v xml:space="preserve"> </v>
      </c>
      <c r="K359" s="135">
        <v>0</v>
      </c>
      <c r="L359" s="178"/>
      <c r="M359" s="56">
        <f t="shared" si="79"/>
        <v>0</v>
      </c>
      <c r="N359" s="178"/>
      <c r="O359" s="181" t="str">
        <f t="shared" si="78"/>
        <v xml:space="preserve"> </v>
      </c>
      <c r="P359" s="178"/>
    </row>
    <row r="360" spans="1:16" ht="25.5" x14ac:dyDescent="0.2">
      <c r="A360" s="385" t="s">
        <v>142</v>
      </c>
      <c r="B360" s="385"/>
      <c r="C360" s="5" t="s">
        <v>641</v>
      </c>
      <c r="D360" s="34" t="s">
        <v>642</v>
      </c>
      <c r="E360" s="29"/>
      <c r="F360" s="135">
        <v>0</v>
      </c>
      <c r="G360" s="135"/>
      <c r="H360" s="56">
        <f t="shared" si="76"/>
        <v>0</v>
      </c>
      <c r="I360" s="135"/>
      <c r="J360" s="133" t="str">
        <f t="shared" si="77"/>
        <v xml:space="preserve"> </v>
      </c>
      <c r="K360" s="135">
        <v>0</v>
      </c>
      <c r="L360" s="178"/>
      <c r="M360" s="56">
        <f t="shared" si="79"/>
        <v>0</v>
      </c>
      <c r="N360" s="178"/>
      <c r="O360" s="181" t="str">
        <f t="shared" si="78"/>
        <v xml:space="preserve"> </v>
      </c>
      <c r="P360" s="178"/>
    </row>
    <row r="361" spans="1:16" x14ac:dyDescent="0.2">
      <c r="A361" s="383" t="s">
        <v>145</v>
      </c>
      <c r="B361" s="383"/>
      <c r="C361" s="24" t="s">
        <v>643</v>
      </c>
      <c r="D361" s="22" t="s">
        <v>642</v>
      </c>
      <c r="E361" s="25"/>
      <c r="F361" s="135">
        <v>0</v>
      </c>
      <c r="G361" s="135"/>
      <c r="H361" s="56">
        <f t="shared" si="76"/>
        <v>0</v>
      </c>
      <c r="I361" s="135"/>
      <c r="J361" s="133" t="str">
        <f t="shared" si="77"/>
        <v xml:space="preserve"> </v>
      </c>
      <c r="K361" s="135">
        <v>0</v>
      </c>
      <c r="L361" s="178"/>
      <c r="M361" s="56">
        <f t="shared" si="79"/>
        <v>0</v>
      </c>
      <c r="N361" s="178"/>
      <c r="O361" s="181" t="str">
        <f t="shared" si="78"/>
        <v xml:space="preserve"> </v>
      </c>
      <c r="P361" s="178"/>
    </row>
    <row r="362" spans="1:16" x14ac:dyDescent="0.2">
      <c r="A362" s="383" t="s">
        <v>147</v>
      </c>
      <c r="B362" s="383"/>
      <c r="C362" s="5" t="s">
        <v>644</v>
      </c>
      <c r="D362" s="22" t="s">
        <v>642</v>
      </c>
      <c r="E362" s="29"/>
      <c r="F362" s="135">
        <v>0</v>
      </c>
      <c r="G362" s="135"/>
      <c r="H362" s="56">
        <f t="shared" si="76"/>
        <v>0</v>
      </c>
      <c r="I362" s="135"/>
      <c r="J362" s="133" t="str">
        <f t="shared" si="77"/>
        <v xml:space="preserve"> </v>
      </c>
      <c r="K362" s="135">
        <v>0</v>
      </c>
      <c r="L362" s="178"/>
      <c r="M362" s="56">
        <f t="shared" si="79"/>
        <v>0</v>
      </c>
      <c r="N362" s="178"/>
      <c r="O362" s="181" t="str">
        <f t="shared" si="78"/>
        <v xml:space="preserve"> </v>
      </c>
      <c r="P362" s="178"/>
    </row>
    <row r="363" spans="1:16" x14ac:dyDescent="0.2">
      <c r="A363" s="383" t="s">
        <v>149</v>
      </c>
      <c r="B363" s="383"/>
      <c r="C363" s="5" t="s">
        <v>645</v>
      </c>
      <c r="D363" s="22" t="s">
        <v>642</v>
      </c>
      <c r="E363" s="29"/>
      <c r="F363" s="135">
        <v>0</v>
      </c>
      <c r="G363" s="135"/>
      <c r="H363" s="56">
        <f t="shared" si="76"/>
        <v>0</v>
      </c>
      <c r="I363" s="135"/>
      <c r="J363" s="133" t="str">
        <f t="shared" si="77"/>
        <v xml:space="preserve"> </v>
      </c>
      <c r="K363" s="135">
        <v>0</v>
      </c>
      <c r="L363" s="178"/>
      <c r="M363" s="56">
        <f t="shared" si="79"/>
        <v>0</v>
      </c>
      <c r="N363" s="178"/>
      <c r="O363" s="181" t="str">
        <f t="shared" si="78"/>
        <v xml:space="preserve"> </v>
      </c>
      <c r="P363" s="178"/>
    </row>
    <row r="364" spans="1:16" x14ac:dyDescent="0.2">
      <c r="A364" s="383" t="s">
        <v>151</v>
      </c>
      <c r="B364" s="383"/>
      <c r="C364" s="5" t="s">
        <v>646</v>
      </c>
      <c r="D364" s="22" t="s">
        <v>642</v>
      </c>
      <c r="E364" s="29"/>
      <c r="F364" s="135">
        <v>0</v>
      </c>
      <c r="G364" s="135"/>
      <c r="H364" s="56">
        <f t="shared" si="76"/>
        <v>0</v>
      </c>
      <c r="I364" s="135"/>
      <c r="J364" s="133" t="str">
        <f t="shared" si="77"/>
        <v xml:space="preserve"> </v>
      </c>
      <c r="K364" s="135">
        <v>0</v>
      </c>
      <c r="L364" s="178"/>
      <c r="M364" s="56">
        <f t="shared" si="79"/>
        <v>0</v>
      </c>
      <c r="N364" s="178"/>
      <c r="O364" s="181" t="str">
        <f t="shared" si="78"/>
        <v xml:space="preserve"> </v>
      </c>
      <c r="P364" s="178"/>
    </row>
    <row r="365" spans="1:16" ht="25.5" x14ac:dyDescent="0.2">
      <c r="A365" s="383" t="s">
        <v>153</v>
      </c>
      <c r="B365" s="383"/>
      <c r="C365" s="5" t="s">
        <v>647</v>
      </c>
      <c r="D365" s="22" t="s">
        <v>642</v>
      </c>
      <c r="E365" s="29"/>
      <c r="F365" s="135">
        <v>0</v>
      </c>
      <c r="G365" s="135"/>
      <c r="H365" s="56">
        <f t="shared" si="76"/>
        <v>0</v>
      </c>
      <c r="I365" s="135"/>
      <c r="J365" s="133" t="str">
        <f t="shared" si="77"/>
        <v xml:space="preserve"> </v>
      </c>
      <c r="K365" s="135">
        <v>0</v>
      </c>
      <c r="L365" s="178"/>
      <c r="M365" s="56">
        <f t="shared" si="79"/>
        <v>0</v>
      </c>
      <c r="N365" s="178"/>
      <c r="O365" s="181" t="str">
        <f t="shared" si="78"/>
        <v xml:space="preserve"> </v>
      </c>
      <c r="P365" s="178"/>
    </row>
    <row r="366" spans="1:16" ht="25.5" x14ac:dyDescent="0.2">
      <c r="A366" s="383" t="s">
        <v>155</v>
      </c>
      <c r="B366" s="383"/>
      <c r="C366" s="5" t="s">
        <v>648</v>
      </c>
      <c r="D366" s="22" t="s">
        <v>642</v>
      </c>
      <c r="E366" s="29"/>
      <c r="F366" s="135">
        <v>0</v>
      </c>
      <c r="G366" s="135"/>
      <c r="H366" s="56">
        <f t="shared" si="76"/>
        <v>0</v>
      </c>
      <c r="I366" s="135"/>
      <c r="J366" s="133" t="str">
        <f t="shared" si="77"/>
        <v xml:space="preserve"> </v>
      </c>
      <c r="K366" s="135">
        <v>0</v>
      </c>
      <c r="L366" s="178"/>
      <c r="M366" s="56">
        <f t="shared" si="79"/>
        <v>0</v>
      </c>
      <c r="N366" s="178"/>
      <c r="O366" s="181" t="str">
        <f t="shared" si="78"/>
        <v xml:space="preserve"> </v>
      </c>
      <c r="P366" s="178"/>
    </row>
    <row r="367" spans="1:16" x14ac:dyDescent="0.2">
      <c r="A367" s="383" t="s">
        <v>157</v>
      </c>
      <c r="B367" s="383"/>
      <c r="C367" s="5" t="s">
        <v>649</v>
      </c>
      <c r="D367" s="22" t="s">
        <v>642</v>
      </c>
      <c r="E367" s="29"/>
      <c r="F367" s="135">
        <v>0</v>
      </c>
      <c r="G367" s="135"/>
      <c r="H367" s="56">
        <f t="shared" si="76"/>
        <v>0</v>
      </c>
      <c r="I367" s="135"/>
      <c r="J367" s="133" t="str">
        <f t="shared" si="77"/>
        <v xml:space="preserve"> </v>
      </c>
      <c r="K367" s="135">
        <v>0</v>
      </c>
      <c r="L367" s="178"/>
      <c r="M367" s="56">
        <f t="shared" si="79"/>
        <v>0</v>
      </c>
      <c r="N367" s="178"/>
      <c r="O367" s="181" t="str">
        <f t="shared" si="78"/>
        <v xml:space="preserve"> </v>
      </c>
      <c r="P367" s="178"/>
    </row>
    <row r="368" spans="1:16" x14ac:dyDescent="0.2">
      <c r="A368" s="383" t="s">
        <v>159</v>
      </c>
      <c r="B368" s="383"/>
      <c r="C368" s="5" t="s">
        <v>650</v>
      </c>
      <c r="D368" s="22" t="s">
        <v>642</v>
      </c>
      <c r="E368" s="29"/>
      <c r="F368" s="135">
        <v>0</v>
      </c>
      <c r="G368" s="135"/>
      <c r="H368" s="56">
        <f t="shared" si="76"/>
        <v>0</v>
      </c>
      <c r="I368" s="135"/>
      <c r="J368" s="133" t="str">
        <f t="shared" si="77"/>
        <v xml:space="preserve"> </v>
      </c>
      <c r="K368" s="135">
        <v>0</v>
      </c>
      <c r="L368" s="178"/>
      <c r="M368" s="56">
        <f t="shared" si="79"/>
        <v>0</v>
      </c>
      <c r="N368" s="178"/>
      <c r="O368" s="181" t="str">
        <f t="shared" si="78"/>
        <v xml:space="preserve"> </v>
      </c>
      <c r="P368" s="178"/>
    </row>
    <row r="369" spans="1:16" ht="25.5" x14ac:dyDescent="0.2">
      <c r="A369" s="383" t="s">
        <v>161</v>
      </c>
      <c r="B369" s="383"/>
      <c r="C369" s="5" t="s">
        <v>651</v>
      </c>
      <c r="D369" s="22" t="s">
        <v>642</v>
      </c>
      <c r="E369" s="29"/>
      <c r="F369" s="135">
        <v>0</v>
      </c>
      <c r="G369" s="135"/>
      <c r="H369" s="56">
        <f t="shared" si="76"/>
        <v>0</v>
      </c>
      <c r="I369" s="135"/>
      <c r="J369" s="133" t="str">
        <f t="shared" si="77"/>
        <v xml:space="preserve"> </v>
      </c>
      <c r="K369" s="135">
        <v>0</v>
      </c>
      <c r="L369" s="178"/>
      <c r="M369" s="56">
        <f t="shared" si="79"/>
        <v>0</v>
      </c>
      <c r="N369" s="178"/>
      <c r="O369" s="181" t="str">
        <f t="shared" si="78"/>
        <v xml:space="preserve"> </v>
      </c>
      <c r="P369" s="178"/>
    </row>
    <row r="370" spans="1:16" ht="25.5" x14ac:dyDescent="0.2">
      <c r="A370" s="385" t="s">
        <v>164</v>
      </c>
      <c r="B370" s="385"/>
      <c r="C370" s="6" t="s">
        <v>652</v>
      </c>
      <c r="D370" s="34" t="s">
        <v>653</v>
      </c>
      <c r="E370" s="32"/>
      <c r="F370" s="135">
        <v>0</v>
      </c>
      <c r="G370" s="135"/>
      <c r="H370" s="56">
        <f t="shared" si="76"/>
        <v>0</v>
      </c>
      <c r="I370" s="135"/>
      <c r="J370" s="133" t="str">
        <f t="shared" si="77"/>
        <v xml:space="preserve"> </v>
      </c>
      <c r="K370" s="135">
        <v>0</v>
      </c>
      <c r="L370" s="178"/>
      <c r="M370" s="56">
        <f t="shared" si="79"/>
        <v>0</v>
      </c>
      <c r="N370" s="178"/>
      <c r="O370" s="181" t="str">
        <f t="shared" si="78"/>
        <v xml:space="preserve"> </v>
      </c>
      <c r="P370" s="178"/>
    </row>
    <row r="371" spans="1:16" ht="51" x14ac:dyDescent="0.2">
      <c r="A371" s="383" t="s">
        <v>167</v>
      </c>
      <c r="B371" s="383"/>
      <c r="C371" s="5" t="s">
        <v>654</v>
      </c>
      <c r="D371" s="22" t="s">
        <v>653</v>
      </c>
      <c r="E371" s="29"/>
      <c r="F371" s="135">
        <v>0</v>
      </c>
      <c r="G371" s="135"/>
      <c r="H371" s="56">
        <f t="shared" si="76"/>
        <v>0</v>
      </c>
      <c r="I371" s="135"/>
      <c r="J371" s="133" t="str">
        <f t="shared" si="77"/>
        <v xml:space="preserve"> </v>
      </c>
      <c r="K371" s="135">
        <v>0</v>
      </c>
      <c r="L371" s="178"/>
      <c r="M371" s="56">
        <f t="shared" si="79"/>
        <v>0</v>
      </c>
      <c r="N371" s="178"/>
      <c r="O371" s="181" t="str">
        <f t="shared" si="78"/>
        <v xml:space="preserve"> </v>
      </c>
      <c r="P371" s="178"/>
    </row>
    <row r="372" spans="1:16" ht="25.5" x14ac:dyDescent="0.2">
      <c r="A372" s="383" t="s">
        <v>169</v>
      </c>
      <c r="B372" s="383"/>
      <c r="C372" s="5" t="s">
        <v>655</v>
      </c>
      <c r="D372" s="22" t="s">
        <v>653</v>
      </c>
      <c r="E372" s="29"/>
      <c r="F372" s="135">
        <v>0</v>
      </c>
      <c r="G372" s="135"/>
      <c r="H372" s="56">
        <f t="shared" si="76"/>
        <v>0</v>
      </c>
      <c r="I372" s="135"/>
      <c r="J372" s="133" t="str">
        <f t="shared" si="77"/>
        <v xml:space="preserve"> </v>
      </c>
      <c r="K372" s="135">
        <v>0</v>
      </c>
      <c r="L372" s="178"/>
      <c r="M372" s="56">
        <f t="shared" si="79"/>
        <v>0</v>
      </c>
      <c r="N372" s="178"/>
      <c r="O372" s="181" t="str">
        <f t="shared" si="78"/>
        <v xml:space="preserve"> </v>
      </c>
      <c r="P372" s="178"/>
    </row>
    <row r="373" spans="1:16" ht="25.5" x14ac:dyDescent="0.2">
      <c r="A373" s="383" t="s">
        <v>171</v>
      </c>
      <c r="B373" s="383"/>
      <c r="C373" s="5" t="s">
        <v>656</v>
      </c>
      <c r="D373" s="22" t="s">
        <v>653</v>
      </c>
      <c r="E373" s="29"/>
      <c r="F373" s="135">
        <v>0</v>
      </c>
      <c r="G373" s="135"/>
      <c r="H373" s="56">
        <f t="shared" si="76"/>
        <v>0</v>
      </c>
      <c r="I373" s="135"/>
      <c r="J373" s="133" t="str">
        <f t="shared" si="77"/>
        <v xml:space="preserve"> </v>
      </c>
      <c r="K373" s="135">
        <v>0</v>
      </c>
      <c r="L373" s="178"/>
      <c r="M373" s="56">
        <f t="shared" si="79"/>
        <v>0</v>
      </c>
      <c r="N373" s="178"/>
      <c r="O373" s="181" t="str">
        <f t="shared" si="78"/>
        <v xml:space="preserve"> </v>
      </c>
      <c r="P373" s="178"/>
    </row>
    <row r="374" spans="1:16" x14ac:dyDescent="0.2">
      <c r="A374" s="383" t="s">
        <v>173</v>
      </c>
      <c r="B374" s="383"/>
      <c r="C374" s="5" t="s">
        <v>657</v>
      </c>
      <c r="D374" s="22" t="s">
        <v>653</v>
      </c>
      <c r="E374" s="29"/>
      <c r="F374" s="135">
        <v>0</v>
      </c>
      <c r="G374" s="135"/>
      <c r="H374" s="56">
        <f t="shared" si="76"/>
        <v>0</v>
      </c>
      <c r="I374" s="135"/>
      <c r="J374" s="133" t="str">
        <f t="shared" si="77"/>
        <v xml:space="preserve"> </v>
      </c>
      <c r="K374" s="135">
        <v>0</v>
      </c>
      <c r="L374" s="178"/>
      <c r="M374" s="56">
        <f t="shared" si="79"/>
        <v>0</v>
      </c>
      <c r="N374" s="178"/>
      <c r="O374" s="181" t="str">
        <f t="shared" si="78"/>
        <v xml:space="preserve"> </v>
      </c>
      <c r="P374" s="178"/>
    </row>
    <row r="375" spans="1:16" x14ac:dyDescent="0.2">
      <c r="A375" s="383" t="s">
        <v>175</v>
      </c>
      <c r="B375" s="383"/>
      <c r="C375" s="5" t="s">
        <v>658</v>
      </c>
      <c r="D375" s="22" t="s">
        <v>653</v>
      </c>
      <c r="E375" s="29"/>
      <c r="F375" s="135">
        <v>0</v>
      </c>
      <c r="G375" s="135"/>
      <c r="H375" s="56">
        <f t="shared" si="76"/>
        <v>0</v>
      </c>
      <c r="I375" s="135"/>
      <c r="J375" s="133" t="str">
        <f t="shared" si="77"/>
        <v xml:space="preserve"> </v>
      </c>
      <c r="K375" s="135">
        <v>0</v>
      </c>
      <c r="L375" s="178"/>
      <c r="M375" s="56">
        <f t="shared" si="79"/>
        <v>0</v>
      </c>
      <c r="N375" s="178"/>
      <c r="O375" s="181" t="str">
        <f t="shared" si="78"/>
        <v xml:space="preserve"> </v>
      </c>
      <c r="P375" s="178"/>
    </row>
    <row r="376" spans="1:16" ht="25.5" x14ac:dyDescent="0.2">
      <c r="A376" s="383" t="s">
        <v>177</v>
      </c>
      <c r="B376" s="383"/>
      <c r="C376" s="5" t="s">
        <v>659</v>
      </c>
      <c r="D376" s="22" t="s">
        <v>653</v>
      </c>
      <c r="E376" s="29"/>
      <c r="F376" s="135">
        <v>0</v>
      </c>
      <c r="G376" s="135"/>
      <c r="H376" s="56">
        <f t="shared" si="76"/>
        <v>0</v>
      </c>
      <c r="I376" s="135"/>
      <c r="J376" s="133" t="str">
        <f t="shared" si="77"/>
        <v xml:space="preserve"> </v>
      </c>
      <c r="K376" s="135">
        <v>0</v>
      </c>
      <c r="L376" s="178"/>
      <c r="M376" s="56">
        <f t="shared" si="79"/>
        <v>0</v>
      </c>
      <c r="N376" s="178"/>
      <c r="O376" s="181" t="str">
        <f t="shared" si="78"/>
        <v xml:space="preserve"> </v>
      </c>
      <c r="P376" s="178"/>
    </row>
    <row r="377" spans="1:16" x14ac:dyDescent="0.2">
      <c r="A377" s="383" t="s">
        <v>179</v>
      </c>
      <c r="B377" s="383"/>
      <c r="C377" s="5" t="s">
        <v>660</v>
      </c>
      <c r="D377" s="22" t="s">
        <v>653</v>
      </c>
      <c r="E377" s="29"/>
      <c r="F377" s="135">
        <v>0</v>
      </c>
      <c r="G377" s="135"/>
      <c r="H377" s="56">
        <f t="shared" si="76"/>
        <v>0</v>
      </c>
      <c r="I377" s="135"/>
      <c r="J377" s="133" t="str">
        <f t="shared" si="77"/>
        <v xml:space="preserve"> </v>
      </c>
      <c r="K377" s="135">
        <v>0</v>
      </c>
      <c r="L377" s="178"/>
      <c r="M377" s="56">
        <f t="shared" si="79"/>
        <v>0</v>
      </c>
      <c r="N377" s="178"/>
      <c r="O377" s="181" t="str">
        <f t="shared" si="78"/>
        <v xml:space="preserve"> </v>
      </c>
      <c r="P377" s="178"/>
    </row>
    <row r="378" spans="1:16" ht="25.5" x14ac:dyDescent="0.2">
      <c r="A378" s="383" t="s">
        <v>182</v>
      </c>
      <c r="B378" s="383"/>
      <c r="C378" s="5" t="s">
        <v>661</v>
      </c>
      <c r="D378" s="22" t="s">
        <v>653</v>
      </c>
      <c r="E378" s="29"/>
      <c r="F378" s="135">
        <v>0</v>
      </c>
      <c r="G378" s="135"/>
      <c r="H378" s="56">
        <f t="shared" si="76"/>
        <v>0</v>
      </c>
      <c r="I378" s="135"/>
      <c r="J378" s="133" t="str">
        <f t="shared" si="77"/>
        <v xml:space="preserve"> </v>
      </c>
      <c r="K378" s="135">
        <v>0</v>
      </c>
      <c r="L378" s="178"/>
      <c r="M378" s="56">
        <f t="shared" si="79"/>
        <v>0</v>
      </c>
      <c r="N378" s="178"/>
      <c r="O378" s="181" t="str">
        <f t="shared" si="78"/>
        <v xml:space="preserve"> </v>
      </c>
      <c r="P378" s="178"/>
    </row>
    <row r="379" spans="1:16" x14ac:dyDescent="0.2">
      <c r="A379" s="383" t="s">
        <v>184</v>
      </c>
      <c r="B379" s="383"/>
      <c r="C379" s="5" t="s">
        <v>662</v>
      </c>
      <c r="D379" s="22" t="s">
        <v>653</v>
      </c>
      <c r="E379" s="29"/>
      <c r="F379" s="135">
        <v>0</v>
      </c>
      <c r="G379" s="135"/>
      <c r="H379" s="56">
        <f t="shared" si="76"/>
        <v>0</v>
      </c>
      <c r="I379" s="135"/>
      <c r="J379" s="133" t="str">
        <f t="shared" si="77"/>
        <v xml:space="preserve"> </v>
      </c>
      <c r="K379" s="135">
        <v>0</v>
      </c>
      <c r="L379" s="178"/>
      <c r="M379" s="56">
        <f t="shared" si="79"/>
        <v>0</v>
      </c>
      <c r="N379" s="178"/>
      <c r="O379" s="181" t="str">
        <f t="shared" si="78"/>
        <v xml:space="preserve"> </v>
      </c>
      <c r="P379" s="178"/>
    </row>
    <row r="380" spans="1:16" x14ac:dyDescent="0.2">
      <c r="A380" s="385" t="s">
        <v>186</v>
      </c>
      <c r="B380" s="385"/>
      <c r="C380" s="5" t="s">
        <v>663</v>
      </c>
      <c r="D380" s="34" t="s">
        <v>664</v>
      </c>
      <c r="E380" s="29"/>
      <c r="F380" s="135">
        <v>0</v>
      </c>
      <c r="G380" s="135"/>
      <c r="H380" s="56">
        <f t="shared" si="76"/>
        <v>0</v>
      </c>
      <c r="I380" s="135"/>
      <c r="J380" s="133" t="str">
        <f t="shared" si="77"/>
        <v xml:space="preserve"> </v>
      </c>
      <c r="K380" s="135">
        <v>0</v>
      </c>
      <c r="L380" s="178"/>
      <c r="M380" s="56">
        <f t="shared" si="79"/>
        <v>0</v>
      </c>
      <c r="N380" s="178"/>
      <c r="O380" s="181" t="str">
        <f t="shared" si="78"/>
        <v xml:space="preserve"> </v>
      </c>
      <c r="P380" s="178"/>
    </row>
    <row r="381" spans="1:16" x14ac:dyDescent="0.2">
      <c r="A381" s="383" t="s">
        <v>188</v>
      </c>
      <c r="B381" s="383"/>
      <c r="C381" s="5" t="s">
        <v>665</v>
      </c>
      <c r="D381" s="22" t="s">
        <v>664</v>
      </c>
      <c r="E381" s="29"/>
      <c r="F381" s="135">
        <v>0</v>
      </c>
      <c r="G381" s="135"/>
      <c r="H381" s="56">
        <f t="shared" si="76"/>
        <v>0</v>
      </c>
      <c r="I381" s="135"/>
      <c r="J381" s="133" t="str">
        <f t="shared" si="77"/>
        <v xml:space="preserve"> </v>
      </c>
      <c r="K381" s="135">
        <v>0</v>
      </c>
      <c r="L381" s="178"/>
      <c r="M381" s="56">
        <f t="shared" si="79"/>
        <v>0</v>
      </c>
      <c r="N381" s="178"/>
      <c r="O381" s="181" t="str">
        <f t="shared" si="78"/>
        <v xml:space="preserve"> </v>
      </c>
      <c r="P381" s="178"/>
    </row>
    <row r="382" spans="1:16" x14ac:dyDescent="0.2">
      <c r="A382" s="383" t="s">
        <v>190</v>
      </c>
      <c r="B382" s="383"/>
      <c r="C382" s="5" t="s">
        <v>666</v>
      </c>
      <c r="D382" s="22" t="s">
        <v>664</v>
      </c>
      <c r="E382" s="29"/>
      <c r="F382" s="135">
        <v>0</v>
      </c>
      <c r="G382" s="135"/>
      <c r="H382" s="56">
        <f t="shared" si="76"/>
        <v>0</v>
      </c>
      <c r="I382" s="135"/>
      <c r="J382" s="133" t="str">
        <f t="shared" si="77"/>
        <v xml:space="preserve"> </v>
      </c>
      <c r="K382" s="135">
        <v>0</v>
      </c>
      <c r="L382" s="178"/>
      <c r="M382" s="56">
        <f t="shared" si="79"/>
        <v>0</v>
      </c>
      <c r="N382" s="178"/>
      <c r="O382" s="181" t="str">
        <f t="shared" si="78"/>
        <v xml:space="preserve"> </v>
      </c>
      <c r="P382" s="178"/>
    </row>
    <row r="383" spans="1:16" ht="25.5" x14ac:dyDescent="0.2">
      <c r="A383" s="383" t="s">
        <v>192</v>
      </c>
      <c r="B383" s="383"/>
      <c r="C383" s="5" t="s">
        <v>667</v>
      </c>
      <c r="D383" s="22" t="s">
        <v>664</v>
      </c>
      <c r="E383" s="29"/>
      <c r="F383" s="135">
        <v>0</v>
      </c>
      <c r="G383" s="135"/>
      <c r="H383" s="56">
        <f t="shared" si="76"/>
        <v>0</v>
      </c>
      <c r="I383" s="135"/>
      <c r="J383" s="133" t="str">
        <f t="shared" si="77"/>
        <v xml:space="preserve"> </v>
      </c>
      <c r="K383" s="135">
        <v>0</v>
      </c>
      <c r="L383" s="178"/>
      <c r="M383" s="56">
        <f t="shared" si="79"/>
        <v>0</v>
      </c>
      <c r="N383" s="178"/>
      <c r="O383" s="181" t="str">
        <f t="shared" si="78"/>
        <v xml:space="preserve"> </v>
      </c>
      <c r="P383" s="178"/>
    </row>
    <row r="384" spans="1:16" ht="25.5" x14ac:dyDescent="0.2">
      <c r="A384" s="383" t="s">
        <v>194</v>
      </c>
      <c r="B384" s="383"/>
      <c r="C384" s="5" t="s">
        <v>668</v>
      </c>
      <c r="D384" s="22" t="s">
        <v>664</v>
      </c>
      <c r="E384" s="29"/>
      <c r="F384" s="135">
        <v>0</v>
      </c>
      <c r="G384" s="135"/>
      <c r="H384" s="56">
        <f t="shared" si="76"/>
        <v>0</v>
      </c>
      <c r="I384" s="135"/>
      <c r="J384" s="133" t="str">
        <f t="shared" si="77"/>
        <v xml:space="preserve"> </v>
      </c>
      <c r="K384" s="135">
        <v>0</v>
      </c>
      <c r="L384" s="178"/>
      <c r="M384" s="56">
        <f t="shared" si="79"/>
        <v>0</v>
      </c>
      <c r="N384" s="178"/>
      <c r="O384" s="181" t="str">
        <f t="shared" si="78"/>
        <v xml:space="preserve"> </v>
      </c>
      <c r="P384" s="178"/>
    </row>
    <row r="385" spans="1:16" ht="25.5" x14ac:dyDescent="0.2">
      <c r="A385" s="383" t="s">
        <v>197</v>
      </c>
      <c r="B385" s="383"/>
      <c r="C385" s="5" t="s">
        <v>669</v>
      </c>
      <c r="D385" s="22" t="s">
        <v>664</v>
      </c>
      <c r="E385" s="29"/>
      <c r="F385" s="135">
        <v>0</v>
      </c>
      <c r="G385" s="135"/>
      <c r="H385" s="56">
        <f t="shared" si="76"/>
        <v>0</v>
      </c>
      <c r="I385" s="135"/>
      <c r="J385" s="133" t="str">
        <f t="shared" si="77"/>
        <v xml:space="preserve"> </v>
      </c>
      <c r="K385" s="135">
        <v>0</v>
      </c>
      <c r="L385" s="178"/>
      <c r="M385" s="56">
        <f t="shared" si="79"/>
        <v>0</v>
      </c>
      <c r="N385" s="178"/>
      <c r="O385" s="181" t="str">
        <f t="shared" si="78"/>
        <v xml:space="preserve"> </v>
      </c>
      <c r="P385" s="178"/>
    </row>
    <row r="386" spans="1:16" ht="38.25" x14ac:dyDescent="0.2">
      <c r="A386" s="383" t="s">
        <v>199</v>
      </c>
      <c r="B386" s="383"/>
      <c r="C386" s="6" t="s">
        <v>670</v>
      </c>
      <c r="D386" s="22" t="s">
        <v>664</v>
      </c>
      <c r="E386" s="32"/>
      <c r="F386" s="135">
        <v>0</v>
      </c>
      <c r="G386" s="135"/>
      <c r="H386" s="56">
        <f t="shared" si="76"/>
        <v>0</v>
      </c>
      <c r="I386" s="135"/>
      <c r="J386" s="133" t="str">
        <f t="shared" si="77"/>
        <v xml:space="preserve"> </v>
      </c>
      <c r="K386" s="135">
        <v>0</v>
      </c>
      <c r="L386" s="178"/>
      <c r="M386" s="56">
        <f t="shared" si="79"/>
        <v>0</v>
      </c>
      <c r="N386" s="178"/>
      <c r="O386" s="181" t="str">
        <f t="shared" si="78"/>
        <v xml:space="preserve"> </v>
      </c>
      <c r="P386" s="178"/>
    </row>
    <row r="387" spans="1:16" x14ac:dyDescent="0.2">
      <c r="A387" s="383" t="s">
        <v>201</v>
      </c>
      <c r="B387" s="383"/>
      <c r="C387" s="5" t="s">
        <v>671</v>
      </c>
      <c r="D387" s="22" t="s">
        <v>672</v>
      </c>
      <c r="E387" s="29"/>
      <c r="F387" s="135">
        <v>0</v>
      </c>
      <c r="G387" s="135"/>
      <c r="H387" s="56">
        <f t="shared" si="76"/>
        <v>0</v>
      </c>
      <c r="I387" s="135"/>
      <c r="J387" s="133" t="str">
        <f t="shared" si="77"/>
        <v xml:space="preserve"> </v>
      </c>
      <c r="K387" s="135">
        <v>0</v>
      </c>
      <c r="L387" s="178"/>
      <c r="M387" s="56">
        <f t="shared" si="79"/>
        <v>0</v>
      </c>
      <c r="N387" s="178"/>
      <c r="O387" s="181" t="str">
        <f t="shared" si="78"/>
        <v xml:space="preserve"> </v>
      </c>
      <c r="P387" s="178"/>
    </row>
    <row r="388" spans="1:16" x14ac:dyDescent="0.2">
      <c r="A388" s="383" t="s">
        <v>203</v>
      </c>
      <c r="B388" s="383"/>
      <c r="C388" s="5" t="s">
        <v>673</v>
      </c>
      <c r="D388" s="22" t="s">
        <v>672</v>
      </c>
      <c r="E388" s="29"/>
      <c r="F388" s="135">
        <v>0</v>
      </c>
      <c r="G388" s="135"/>
      <c r="H388" s="56">
        <f t="shared" si="76"/>
        <v>0</v>
      </c>
      <c r="I388" s="135"/>
      <c r="J388" s="133" t="str">
        <f t="shared" si="77"/>
        <v xml:space="preserve"> </v>
      </c>
      <c r="K388" s="135">
        <v>0</v>
      </c>
      <c r="L388" s="178"/>
      <c r="M388" s="56">
        <f t="shared" si="79"/>
        <v>0</v>
      </c>
      <c r="N388" s="178"/>
      <c r="O388" s="181" t="str">
        <f t="shared" si="78"/>
        <v xml:space="preserve"> </v>
      </c>
      <c r="P388" s="178"/>
    </row>
    <row r="389" spans="1:16" x14ac:dyDescent="0.2">
      <c r="A389" s="383" t="s">
        <v>205</v>
      </c>
      <c r="B389" s="383"/>
      <c r="C389" s="5" t="s">
        <v>674</v>
      </c>
      <c r="D389" s="22" t="s">
        <v>672</v>
      </c>
      <c r="E389" s="29"/>
      <c r="F389" s="135">
        <v>0</v>
      </c>
      <c r="G389" s="135"/>
      <c r="H389" s="56">
        <f t="shared" si="76"/>
        <v>0</v>
      </c>
      <c r="I389" s="135"/>
      <c r="J389" s="133" t="str">
        <f t="shared" si="77"/>
        <v xml:space="preserve"> </v>
      </c>
      <c r="K389" s="135">
        <v>0</v>
      </c>
      <c r="L389" s="178"/>
      <c r="M389" s="56">
        <f t="shared" si="79"/>
        <v>0</v>
      </c>
      <c r="N389" s="178"/>
      <c r="O389" s="181" t="str">
        <f t="shared" si="78"/>
        <v xml:space="preserve"> </v>
      </c>
      <c r="P389" s="178"/>
    </row>
    <row r="390" spans="1:16" x14ac:dyDescent="0.2">
      <c r="A390" s="385" t="s">
        <v>207</v>
      </c>
      <c r="B390" s="385"/>
      <c r="C390" s="5" t="s">
        <v>675</v>
      </c>
      <c r="D390" s="34" t="s">
        <v>676</v>
      </c>
      <c r="E390" s="29"/>
      <c r="F390" s="135">
        <v>0</v>
      </c>
      <c r="G390" s="135"/>
      <c r="H390" s="56">
        <f t="shared" si="76"/>
        <v>0</v>
      </c>
      <c r="I390" s="135"/>
      <c r="J390" s="133" t="str">
        <f t="shared" si="77"/>
        <v xml:space="preserve"> </v>
      </c>
      <c r="K390" s="135">
        <v>0</v>
      </c>
      <c r="L390" s="178"/>
      <c r="M390" s="56">
        <f t="shared" si="79"/>
        <v>0</v>
      </c>
      <c r="N390" s="178"/>
      <c r="O390" s="181" t="str">
        <f t="shared" si="78"/>
        <v xml:space="preserve"> </v>
      </c>
      <c r="P390" s="178"/>
    </row>
    <row r="391" spans="1:16" x14ac:dyDescent="0.2">
      <c r="A391" s="383" t="s">
        <v>209</v>
      </c>
      <c r="B391" s="383"/>
      <c r="C391" s="5" t="s">
        <v>677</v>
      </c>
      <c r="D391" s="22" t="s">
        <v>676</v>
      </c>
      <c r="E391" s="29"/>
      <c r="F391" s="135">
        <v>0</v>
      </c>
      <c r="G391" s="135"/>
      <c r="H391" s="56">
        <f t="shared" si="76"/>
        <v>0</v>
      </c>
      <c r="I391" s="135"/>
      <c r="J391" s="133" t="str">
        <f t="shared" si="77"/>
        <v xml:space="preserve"> </v>
      </c>
      <c r="K391" s="135">
        <v>0</v>
      </c>
      <c r="L391" s="178"/>
      <c r="M391" s="56">
        <f t="shared" si="79"/>
        <v>0</v>
      </c>
      <c r="N391" s="178"/>
      <c r="O391" s="181" t="str">
        <f t="shared" si="78"/>
        <v xml:space="preserve"> </v>
      </c>
      <c r="P391" s="178"/>
    </row>
    <row r="392" spans="1:16" ht="25.5" x14ac:dyDescent="0.2">
      <c r="A392" s="383" t="s">
        <v>211</v>
      </c>
      <c r="B392" s="383"/>
      <c r="C392" s="5" t="s">
        <v>678</v>
      </c>
      <c r="D392" s="22" t="s">
        <v>676</v>
      </c>
      <c r="E392" s="29"/>
      <c r="F392" s="135">
        <v>0</v>
      </c>
      <c r="G392" s="135"/>
      <c r="H392" s="56">
        <f t="shared" si="76"/>
        <v>0</v>
      </c>
      <c r="I392" s="135"/>
      <c r="J392" s="133" t="str">
        <f t="shared" si="77"/>
        <v xml:space="preserve"> </v>
      </c>
      <c r="K392" s="135">
        <v>0</v>
      </c>
      <c r="L392" s="178"/>
      <c r="M392" s="56">
        <f t="shared" si="79"/>
        <v>0</v>
      </c>
      <c r="N392" s="178"/>
      <c r="O392" s="181" t="str">
        <f t="shared" si="78"/>
        <v xml:space="preserve"> </v>
      </c>
      <c r="P392" s="178"/>
    </row>
    <row r="393" spans="1:16" x14ac:dyDescent="0.2">
      <c r="A393" s="383" t="s">
        <v>213</v>
      </c>
      <c r="B393" s="383"/>
      <c r="C393" s="5" t="s">
        <v>679</v>
      </c>
      <c r="D393" s="22" t="s">
        <v>676</v>
      </c>
      <c r="E393" s="29"/>
      <c r="F393" s="135">
        <v>0</v>
      </c>
      <c r="G393" s="135"/>
      <c r="H393" s="56">
        <f t="shared" si="76"/>
        <v>0</v>
      </c>
      <c r="I393" s="135"/>
      <c r="J393" s="133" t="str">
        <f t="shared" si="77"/>
        <v xml:space="preserve"> </v>
      </c>
      <c r="K393" s="135">
        <v>0</v>
      </c>
      <c r="L393" s="178"/>
      <c r="M393" s="56">
        <f t="shared" si="79"/>
        <v>0</v>
      </c>
      <c r="N393" s="178"/>
      <c r="O393" s="181" t="str">
        <f t="shared" si="78"/>
        <v xml:space="preserve"> </v>
      </c>
      <c r="P393" s="178"/>
    </row>
    <row r="394" spans="1:16" x14ac:dyDescent="0.2">
      <c r="A394" s="383" t="s">
        <v>216</v>
      </c>
      <c r="B394" s="383"/>
      <c r="C394" s="5" t="s">
        <v>680</v>
      </c>
      <c r="D394" s="22" t="s">
        <v>676</v>
      </c>
      <c r="E394" s="29"/>
      <c r="F394" s="135">
        <v>0</v>
      </c>
      <c r="G394" s="135"/>
      <c r="H394" s="56">
        <f t="shared" si="76"/>
        <v>0</v>
      </c>
      <c r="I394" s="135"/>
      <c r="J394" s="133" t="str">
        <f t="shared" si="77"/>
        <v xml:space="preserve"> </v>
      </c>
      <c r="K394" s="135">
        <v>0</v>
      </c>
      <c r="L394" s="178"/>
      <c r="M394" s="56">
        <f t="shared" si="79"/>
        <v>0</v>
      </c>
      <c r="N394" s="178"/>
      <c r="O394" s="181" t="str">
        <f t="shared" si="78"/>
        <v xml:space="preserve"> </v>
      </c>
      <c r="P394" s="178"/>
    </row>
    <row r="395" spans="1:16" x14ac:dyDescent="0.2">
      <c r="A395" s="383" t="s">
        <v>218</v>
      </c>
      <c r="B395" s="383"/>
      <c r="C395" s="5" t="s">
        <v>681</v>
      </c>
      <c r="D395" s="22" t="s">
        <v>676</v>
      </c>
      <c r="E395" s="29"/>
      <c r="F395" s="135">
        <v>0</v>
      </c>
      <c r="G395" s="135"/>
      <c r="H395" s="56">
        <f t="shared" si="76"/>
        <v>0</v>
      </c>
      <c r="I395" s="135"/>
      <c r="J395" s="133" t="str">
        <f t="shared" si="77"/>
        <v xml:space="preserve"> </v>
      </c>
      <c r="K395" s="135">
        <v>0</v>
      </c>
      <c r="L395" s="178"/>
      <c r="M395" s="56">
        <f t="shared" si="79"/>
        <v>0</v>
      </c>
      <c r="N395" s="178"/>
      <c r="O395" s="181" t="str">
        <f t="shared" si="78"/>
        <v xml:space="preserve"> </v>
      </c>
      <c r="P395" s="178"/>
    </row>
    <row r="396" spans="1:16" ht="25.5" x14ac:dyDescent="0.2">
      <c r="A396" s="383" t="s">
        <v>220</v>
      </c>
      <c r="B396" s="383"/>
      <c r="C396" s="5" t="s">
        <v>682</v>
      </c>
      <c r="D396" s="22" t="s">
        <v>676</v>
      </c>
      <c r="E396" s="29"/>
      <c r="F396" s="135">
        <v>0</v>
      </c>
      <c r="G396" s="135"/>
      <c r="H396" s="56">
        <f t="shared" si="76"/>
        <v>0</v>
      </c>
      <c r="I396" s="135"/>
      <c r="J396" s="133" t="str">
        <f t="shared" si="77"/>
        <v xml:space="preserve"> </v>
      </c>
      <c r="K396" s="135">
        <v>0</v>
      </c>
      <c r="L396" s="178"/>
      <c r="M396" s="56">
        <f t="shared" si="79"/>
        <v>0</v>
      </c>
      <c r="N396" s="178"/>
      <c r="O396" s="181" t="str">
        <f t="shared" si="78"/>
        <v xml:space="preserve"> </v>
      </c>
      <c r="P396" s="178"/>
    </row>
    <row r="397" spans="1:16" ht="25.5" x14ac:dyDescent="0.2">
      <c r="A397" s="383" t="s">
        <v>222</v>
      </c>
      <c r="B397" s="383"/>
      <c r="C397" s="5" t="s">
        <v>683</v>
      </c>
      <c r="D397" s="22" t="s">
        <v>676</v>
      </c>
      <c r="E397" s="29"/>
      <c r="F397" s="135">
        <v>0</v>
      </c>
      <c r="G397" s="135"/>
      <c r="H397" s="56">
        <f t="shared" si="76"/>
        <v>0</v>
      </c>
      <c r="I397" s="135"/>
      <c r="J397" s="133" t="str">
        <f t="shared" si="77"/>
        <v xml:space="preserve"> </v>
      </c>
      <c r="K397" s="135">
        <v>0</v>
      </c>
      <c r="L397" s="178"/>
      <c r="M397" s="56">
        <f t="shared" si="79"/>
        <v>0</v>
      </c>
      <c r="N397" s="178"/>
      <c r="O397" s="181" t="str">
        <f t="shared" si="78"/>
        <v xml:space="preserve"> </v>
      </c>
      <c r="P397" s="178"/>
    </row>
    <row r="398" spans="1:16" ht="38.25" x14ac:dyDescent="0.2">
      <c r="A398" s="383" t="s">
        <v>224</v>
      </c>
      <c r="B398" s="383"/>
      <c r="C398" s="5" t="s">
        <v>684</v>
      </c>
      <c r="D398" s="22" t="s">
        <v>676</v>
      </c>
      <c r="E398" s="29"/>
      <c r="F398" s="135">
        <v>0</v>
      </c>
      <c r="G398" s="135"/>
      <c r="H398" s="56">
        <f t="shared" si="76"/>
        <v>0</v>
      </c>
      <c r="I398" s="135"/>
      <c r="J398" s="133" t="str">
        <f t="shared" si="77"/>
        <v xml:space="preserve"> </v>
      </c>
      <c r="K398" s="135">
        <v>0</v>
      </c>
      <c r="L398" s="178"/>
      <c r="M398" s="56">
        <f t="shared" si="79"/>
        <v>0</v>
      </c>
      <c r="N398" s="178"/>
      <c r="O398" s="181" t="str">
        <f t="shared" si="78"/>
        <v xml:space="preserve"> </v>
      </c>
      <c r="P398" s="178"/>
    </row>
    <row r="399" spans="1:16" ht="25.5" x14ac:dyDescent="0.2">
      <c r="A399" s="383" t="s">
        <v>226</v>
      </c>
      <c r="B399" s="383"/>
      <c r="C399" s="5" t="s">
        <v>685</v>
      </c>
      <c r="D399" s="22" t="s">
        <v>676</v>
      </c>
      <c r="E399" s="29"/>
      <c r="F399" s="135">
        <v>0</v>
      </c>
      <c r="G399" s="135"/>
      <c r="H399" s="56">
        <f t="shared" si="76"/>
        <v>0</v>
      </c>
      <c r="I399" s="135"/>
      <c r="J399" s="133" t="str">
        <f t="shared" si="77"/>
        <v xml:space="preserve"> </v>
      </c>
      <c r="K399" s="135">
        <v>0</v>
      </c>
      <c r="L399" s="178"/>
      <c r="M399" s="56">
        <f t="shared" si="79"/>
        <v>0</v>
      </c>
      <c r="N399" s="178"/>
      <c r="O399" s="181" t="str">
        <f t="shared" si="78"/>
        <v xml:space="preserve"> </v>
      </c>
      <c r="P399" s="178"/>
    </row>
    <row r="400" spans="1:16" ht="25.5" x14ac:dyDescent="0.2">
      <c r="A400" s="383" t="s">
        <v>228</v>
      </c>
      <c r="B400" s="383"/>
      <c r="C400" s="5" t="s">
        <v>686</v>
      </c>
      <c r="D400" s="22" t="s">
        <v>676</v>
      </c>
      <c r="E400" s="29"/>
      <c r="F400" s="135">
        <v>0</v>
      </c>
      <c r="G400" s="135"/>
      <c r="H400" s="56">
        <f t="shared" si="76"/>
        <v>0</v>
      </c>
      <c r="I400" s="135"/>
      <c r="J400" s="133" t="str">
        <f t="shared" si="77"/>
        <v xml:space="preserve"> </v>
      </c>
      <c r="K400" s="135">
        <v>0</v>
      </c>
      <c r="L400" s="178"/>
      <c r="M400" s="56">
        <f t="shared" si="79"/>
        <v>0</v>
      </c>
      <c r="N400" s="178"/>
      <c r="O400" s="181" t="str">
        <f t="shared" si="78"/>
        <v xml:space="preserve"> </v>
      </c>
      <c r="P400" s="178"/>
    </row>
    <row r="401" spans="1:16" x14ac:dyDescent="0.2">
      <c r="A401" s="383" t="s">
        <v>230</v>
      </c>
      <c r="B401" s="383"/>
      <c r="C401" s="5" t="s">
        <v>687</v>
      </c>
      <c r="D401" s="22" t="s">
        <v>676</v>
      </c>
      <c r="E401" s="29"/>
      <c r="F401" s="135">
        <v>0</v>
      </c>
      <c r="G401" s="135"/>
      <c r="H401" s="56">
        <f t="shared" si="76"/>
        <v>0</v>
      </c>
      <c r="I401" s="135"/>
      <c r="J401" s="133" t="str">
        <f t="shared" si="77"/>
        <v xml:space="preserve"> </v>
      </c>
      <c r="K401" s="135">
        <v>0</v>
      </c>
      <c r="L401" s="178"/>
      <c r="M401" s="56">
        <f t="shared" si="79"/>
        <v>0</v>
      </c>
      <c r="N401" s="178"/>
      <c r="O401" s="181" t="str">
        <f t="shared" si="78"/>
        <v xml:space="preserve"> </v>
      </c>
      <c r="P401" s="178"/>
    </row>
    <row r="402" spans="1:16" ht="25.5" x14ac:dyDescent="0.2">
      <c r="A402" s="383" t="s">
        <v>232</v>
      </c>
      <c r="B402" s="383"/>
      <c r="C402" s="5" t="s">
        <v>688</v>
      </c>
      <c r="D402" s="22" t="s">
        <v>676</v>
      </c>
      <c r="E402" s="29"/>
      <c r="F402" s="135">
        <v>0</v>
      </c>
      <c r="G402" s="135"/>
      <c r="H402" s="56">
        <f t="shared" ref="H402:H465" si="80">SUM(F402:G402)</f>
        <v>0</v>
      </c>
      <c r="I402" s="135"/>
      <c r="J402" s="133" t="str">
        <f t="shared" si="77"/>
        <v xml:space="preserve"> </v>
      </c>
      <c r="K402" s="135">
        <v>0</v>
      </c>
      <c r="L402" s="178"/>
      <c r="M402" s="56">
        <f t="shared" si="79"/>
        <v>0</v>
      </c>
      <c r="N402" s="178"/>
      <c r="O402" s="181" t="str">
        <f t="shared" si="78"/>
        <v xml:space="preserve"> </v>
      </c>
      <c r="P402" s="178"/>
    </row>
    <row r="403" spans="1:16" x14ac:dyDescent="0.2">
      <c r="A403" s="383" t="s">
        <v>234</v>
      </c>
      <c r="B403" s="383"/>
      <c r="C403" s="5" t="s">
        <v>689</v>
      </c>
      <c r="D403" s="22" t="s">
        <v>676</v>
      </c>
      <c r="E403" s="29"/>
      <c r="F403" s="135">
        <v>0</v>
      </c>
      <c r="G403" s="135"/>
      <c r="H403" s="56">
        <f t="shared" si="80"/>
        <v>0</v>
      </c>
      <c r="I403" s="135"/>
      <c r="J403" s="133" t="str">
        <f t="shared" si="77"/>
        <v xml:space="preserve"> </v>
      </c>
      <c r="K403" s="135">
        <v>0</v>
      </c>
      <c r="L403" s="178"/>
      <c r="M403" s="56">
        <f t="shared" si="79"/>
        <v>0</v>
      </c>
      <c r="N403" s="178"/>
      <c r="O403" s="181" t="str">
        <f t="shared" si="78"/>
        <v xml:space="preserve"> </v>
      </c>
      <c r="P403" s="178"/>
    </row>
    <row r="404" spans="1:16" x14ac:dyDescent="0.2">
      <c r="A404" s="383" t="s">
        <v>236</v>
      </c>
      <c r="B404" s="383"/>
      <c r="C404" s="5" t="s">
        <v>690</v>
      </c>
      <c r="D404" s="22" t="s">
        <v>676</v>
      </c>
      <c r="E404" s="29"/>
      <c r="F404" s="135">
        <v>0</v>
      </c>
      <c r="G404" s="135"/>
      <c r="H404" s="56">
        <f t="shared" si="80"/>
        <v>0</v>
      </c>
      <c r="I404" s="135"/>
      <c r="J404" s="133" t="str">
        <f t="shared" si="77"/>
        <v xml:space="preserve"> </v>
      </c>
      <c r="K404" s="135">
        <v>0</v>
      </c>
      <c r="L404" s="178"/>
      <c r="M404" s="56">
        <f t="shared" si="79"/>
        <v>0</v>
      </c>
      <c r="N404" s="178"/>
      <c r="O404" s="181" t="str">
        <f t="shared" si="78"/>
        <v xml:space="preserve"> </v>
      </c>
      <c r="P404" s="178"/>
    </row>
    <row r="405" spans="1:16" ht="25.5" x14ac:dyDescent="0.2">
      <c r="A405" s="383" t="s">
        <v>238</v>
      </c>
      <c r="B405" s="383"/>
      <c r="C405" s="5" t="s">
        <v>691</v>
      </c>
      <c r="D405" s="22" t="s">
        <v>676</v>
      </c>
      <c r="E405" s="29"/>
      <c r="F405" s="135">
        <v>0</v>
      </c>
      <c r="G405" s="135"/>
      <c r="H405" s="56">
        <f t="shared" si="80"/>
        <v>0</v>
      </c>
      <c r="I405" s="135"/>
      <c r="J405" s="133" t="str">
        <f t="shared" ref="J405:J468" si="81">IF(H405=0," ",I405/H405)</f>
        <v xml:space="preserve"> </v>
      </c>
      <c r="K405" s="135">
        <v>0</v>
      </c>
      <c r="L405" s="178"/>
      <c r="M405" s="56">
        <f t="shared" si="79"/>
        <v>0</v>
      </c>
      <c r="N405" s="178"/>
      <c r="O405" s="181" t="str">
        <f t="shared" ref="O405:O468" si="82">IF(M405=0," ",N405/M405)</f>
        <v xml:space="preserve"> </v>
      </c>
      <c r="P405" s="178"/>
    </row>
    <row r="406" spans="1:16" x14ac:dyDescent="0.2">
      <c r="A406" s="383" t="s">
        <v>240</v>
      </c>
      <c r="B406" s="383"/>
      <c r="C406" s="5" t="s">
        <v>692</v>
      </c>
      <c r="D406" s="22" t="s">
        <v>676</v>
      </c>
      <c r="E406" s="29"/>
      <c r="F406" s="135">
        <v>0</v>
      </c>
      <c r="G406" s="135"/>
      <c r="H406" s="56">
        <f t="shared" si="80"/>
        <v>0</v>
      </c>
      <c r="I406" s="135"/>
      <c r="J406" s="133" t="str">
        <f t="shared" si="81"/>
        <v xml:space="preserve"> </v>
      </c>
      <c r="K406" s="135">
        <v>0</v>
      </c>
      <c r="L406" s="178"/>
      <c r="M406" s="56">
        <f t="shared" ref="M406:M469" si="83">SUM(K406:L406)</f>
        <v>0</v>
      </c>
      <c r="N406" s="178"/>
      <c r="O406" s="181" t="str">
        <f t="shared" si="82"/>
        <v xml:space="preserve"> </v>
      </c>
      <c r="P406" s="178"/>
    </row>
    <row r="407" spans="1:16" x14ac:dyDescent="0.2">
      <c r="A407" s="383" t="s">
        <v>242</v>
      </c>
      <c r="B407" s="383"/>
      <c r="C407" s="5" t="s">
        <v>693</v>
      </c>
      <c r="D407" s="22" t="s">
        <v>676</v>
      </c>
      <c r="E407" s="29"/>
      <c r="F407" s="135">
        <v>0</v>
      </c>
      <c r="G407" s="135"/>
      <c r="H407" s="56">
        <f t="shared" si="80"/>
        <v>0</v>
      </c>
      <c r="I407" s="135"/>
      <c r="J407" s="133" t="str">
        <f t="shared" si="81"/>
        <v xml:space="preserve"> </v>
      </c>
      <c r="K407" s="135">
        <v>0</v>
      </c>
      <c r="L407" s="178"/>
      <c r="M407" s="56">
        <f t="shared" si="83"/>
        <v>0</v>
      </c>
      <c r="N407" s="178"/>
      <c r="O407" s="181" t="str">
        <f t="shared" si="82"/>
        <v xml:space="preserve"> </v>
      </c>
      <c r="P407" s="178"/>
    </row>
    <row r="408" spans="1:16" ht="25.5" x14ac:dyDescent="0.2">
      <c r="A408" s="383" t="s">
        <v>244</v>
      </c>
      <c r="B408" s="383"/>
      <c r="C408" s="5" t="s">
        <v>694</v>
      </c>
      <c r="D408" s="22" t="s">
        <v>676</v>
      </c>
      <c r="E408" s="29"/>
      <c r="F408" s="135">
        <v>0</v>
      </c>
      <c r="G408" s="135"/>
      <c r="H408" s="56">
        <f t="shared" si="80"/>
        <v>0</v>
      </c>
      <c r="I408" s="135"/>
      <c r="J408" s="133" t="str">
        <f t="shared" si="81"/>
        <v xml:space="preserve"> </v>
      </c>
      <c r="K408" s="135">
        <v>0</v>
      </c>
      <c r="L408" s="178"/>
      <c r="M408" s="56">
        <f t="shared" si="83"/>
        <v>0</v>
      </c>
      <c r="N408" s="178"/>
      <c r="O408" s="181" t="str">
        <f t="shared" si="82"/>
        <v xml:space="preserve"> </v>
      </c>
      <c r="P408" s="178"/>
    </row>
    <row r="409" spans="1:16" ht="25.5" x14ac:dyDescent="0.2">
      <c r="A409" s="383" t="s">
        <v>246</v>
      </c>
      <c r="B409" s="383"/>
      <c r="C409" s="5" t="s">
        <v>695</v>
      </c>
      <c r="D409" s="22" t="s">
        <v>676</v>
      </c>
      <c r="E409" s="29"/>
      <c r="F409" s="135">
        <v>0</v>
      </c>
      <c r="G409" s="135"/>
      <c r="H409" s="56">
        <f t="shared" si="80"/>
        <v>0</v>
      </c>
      <c r="I409" s="135"/>
      <c r="J409" s="133" t="str">
        <f t="shared" si="81"/>
        <v xml:space="preserve"> </v>
      </c>
      <c r="K409" s="135">
        <v>0</v>
      </c>
      <c r="L409" s="178"/>
      <c r="M409" s="56">
        <f t="shared" si="83"/>
        <v>0</v>
      </c>
      <c r="N409" s="178"/>
      <c r="O409" s="181" t="str">
        <f t="shared" si="82"/>
        <v xml:space="preserve"> </v>
      </c>
      <c r="P409" s="178"/>
    </row>
    <row r="410" spans="1:16" x14ac:dyDescent="0.2">
      <c r="A410" s="383" t="s">
        <v>248</v>
      </c>
      <c r="B410" s="383"/>
      <c r="C410" s="5" t="s">
        <v>696</v>
      </c>
      <c r="D410" s="22" t="s">
        <v>676</v>
      </c>
      <c r="E410" s="29"/>
      <c r="F410" s="135">
        <v>0</v>
      </c>
      <c r="G410" s="135"/>
      <c r="H410" s="56">
        <f t="shared" si="80"/>
        <v>0</v>
      </c>
      <c r="I410" s="135"/>
      <c r="J410" s="133" t="str">
        <f t="shared" si="81"/>
        <v xml:space="preserve"> </v>
      </c>
      <c r="K410" s="135">
        <v>0</v>
      </c>
      <c r="L410" s="178"/>
      <c r="M410" s="56">
        <f t="shared" si="83"/>
        <v>0</v>
      </c>
      <c r="N410" s="178"/>
      <c r="O410" s="181" t="str">
        <f t="shared" si="82"/>
        <v xml:space="preserve"> </v>
      </c>
      <c r="P410" s="178"/>
    </row>
    <row r="411" spans="1:16" x14ac:dyDescent="0.2">
      <c r="A411" s="383" t="s">
        <v>250</v>
      </c>
      <c r="B411" s="383"/>
      <c r="C411" s="5" t="s">
        <v>697</v>
      </c>
      <c r="D411" s="22" t="s">
        <v>676</v>
      </c>
      <c r="E411" s="29"/>
      <c r="F411" s="135">
        <v>0</v>
      </c>
      <c r="G411" s="135"/>
      <c r="H411" s="56">
        <f t="shared" si="80"/>
        <v>0</v>
      </c>
      <c r="I411" s="135"/>
      <c r="J411" s="133" t="str">
        <f t="shared" si="81"/>
        <v xml:space="preserve"> </v>
      </c>
      <c r="K411" s="135">
        <v>0</v>
      </c>
      <c r="L411" s="178"/>
      <c r="M411" s="56">
        <f t="shared" si="83"/>
        <v>0</v>
      </c>
      <c r="N411" s="178"/>
      <c r="O411" s="181" t="str">
        <f t="shared" si="82"/>
        <v xml:space="preserve"> </v>
      </c>
      <c r="P411" s="178"/>
    </row>
    <row r="412" spans="1:16" x14ac:dyDescent="0.2">
      <c r="A412" s="383" t="s">
        <v>252</v>
      </c>
      <c r="B412" s="383"/>
      <c r="C412" s="5" t="s">
        <v>698</v>
      </c>
      <c r="D412" s="22" t="s">
        <v>676</v>
      </c>
      <c r="E412" s="29"/>
      <c r="F412" s="135">
        <v>0</v>
      </c>
      <c r="G412" s="135"/>
      <c r="H412" s="56">
        <f t="shared" si="80"/>
        <v>0</v>
      </c>
      <c r="I412" s="135"/>
      <c r="J412" s="133" t="str">
        <f t="shared" si="81"/>
        <v xml:space="preserve"> </v>
      </c>
      <c r="K412" s="135">
        <v>0</v>
      </c>
      <c r="L412" s="178"/>
      <c r="M412" s="56">
        <f t="shared" si="83"/>
        <v>0</v>
      </c>
      <c r="N412" s="178"/>
      <c r="O412" s="181" t="str">
        <f t="shared" si="82"/>
        <v xml:space="preserve"> </v>
      </c>
      <c r="P412" s="178"/>
    </row>
    <row r="413" spans="1:16" ht="25.5" x14ac:dyDescent="0.2">
      <c r="A413" s="383" t="s">
        <v>254</v>
      </c>
      <c r="B413" s="383"/>
      <c r="C413" s="5" t="s">
        <v>699</v>
      </c>
      <c r="D413" s="22" t="s">
        <v>676</v>
      </c>
      <c r="E413" s="29"/>
      <c r="F413" s="135">
        <v>0</v>
      </c>
      <c r="G413" s="135"/>
      <c r="H413" s="56">
        <f t="shared" si="80"/>
        <v>0</v>
      </c>
      <c r="I413" s="135"/>
      <c r="J413" s="133" t="str">
        <f t="shared" si="81"/>
        <v xml:space="preserve"> </v>
      </c>
      <c r="K413" s="135">
        <v>0</v>
      </c>
      <c r="L413" s="178"/>
      <c r="M413" s="56">
        <f t="shared" si="83"/>
        <v>0</v>
      </c>
      <c r="N413" s="178"/>
      <c r="O413" s="181" t="str">
        <f t="shared" si="82"/>
        <v xml:space="preserve"> </v>
      </c>
      <c r="P413" s="178"/>
    </row>
    <row r="414" spans="1:16" ht="25.5" x14ac:dyDescent="0.2">
      <c r="A414" s="383" t="s">
        <v>257</v>
      </c>
      <c r="B414" s="383"/>
      <c r="C414" s="5" t="s">
        <v>700</v>
      </c>
      <c r="D414" s="22" t="s">
        <v>676</v>
      </c>
      <c r="E414" s="29"/>
      <c r="F414" s="135">
        <v>0</v>
      </c>
      <c r="G414" s="135"/>
      <c r="H414" s="56">
        <f t="shared" si="80"/>
        <v>0</v>
      </c>
      <c r="I414" s="135"/>
      <c r="J414" s="133" t="str">
        <f t="shared" si="81"/>
        <v xml:space="preserve"> </v>
      </c>
      <c r="K414" s="135">
        <v>0</v>
      </c>
      <c r="L414" s="178"/>
      <c r="M414" s="56">
        <f t="shared" si="83"/>
        <v>0</v>
      </c>
      <c r="N414" s="178"/>
      <c r="O414" s="181" t="str">
        <f t="shared" si="82"/>
        <v xml:space="preserve"> </v>
      </c>
      <c r="P414" s="178"/>
    </row>
    <row r="415" spans="1:16" ht="25.5" x14ac:dyDescent="0.2">
      <c r="A415" s="383" t="s">
        <v>259</v>
      </c>
      <c r="B415" s="383"/>
      <c r="C415" s="5" t="s">
        <v>701</v>
      </c>
      <c r="D415" s="22" t="s">
        <v>676</v>
      </c>
      <c r="E415" s="29"/>
      <c r="F415" s="135">
        <v>0</v>
      </c>
      <c r="G415" s="135"/>
      <c r="H415" s="56">
        <f t="shared" si="80"/>
        <v>0</v>
      </c>
      <c r="I415" s="135"/>
      <c r="J415" s="133" t="str">
        <f t="shared" si="81"/>
        <v xml:space="preserve"> </v>
      </c>
      <c r="K415" s="135">
        <v>0</v>
      </c>
      <c r="L415" s="178"/>
      <c r="M415" s="56">
        <f t="shared" si="83"/>
        <v>0</v>
      </c>
      <c r="N415" s="178"/>
      <c r="O415" s="181" t="str">
        <f t="shared" si="82"/>
        <v xml:space="preserve"> </v>
      </c>
      <c r="P415" s="178"/>
    </row>
    <row r="416" spans="1:16" ht="25.5" x14ac:dyDescent="0.2">
      <c r="A416" s="384" t="s">
        <v>261</v>
      </c>
      <c r="B416" s="384"/>
      <c r="C416" s="7" t="s">
        <v>702</v>
      </c>
      <c r="D416" s="19" t="s">
        <v>703</v>
      </c>
      <c r="E416" s="33"/>
      <c r="F416" s="135">
        <v>0</v>
      </c>
      <c r="G416" s="135"/>
      <c r="H416" s="56">
        <f t="shared" si="80"/>
        <v>0</v>
      </c>
      <c r="I416" s="135"/>
      <c r="J416" s="133" t="str">
        <f t="shared" si="81"/>
        <v xml:space="preserve"> </v>
      </c>
      <c r="K416" s="135">
        <v>0</v>
      </c>
      <c r="L416" s="178"/>
      <c r="M416" s="56">
        <f t="shared" si="83"/>
        <v>0</v>
      </c>
      <c r="N416" s="178"/>
      <c r="O416" s="181" t="str">
        <f t="shared" si="82"/>
        <v xml:space="preserve"> </v>
      </c>
      <c r="P416" s="178"/>
    </row>
    <row r="417" spans="1:16" x14ac:dyDescent="0.2">
      <c r="A417" s="383" t="s">
        <v>263</v>
      </c>
      <c r="B417" s="383"/>
      <c r="C417" s="5" t="s">
        <v>704</v>
      </c>
      <c r="D417" s="22" t="s">
        <v>705</v>
      </c>
      <c r="E417" s="29"/>
      <c r="F417" s="135">
        <v>0</v>
      </c>
      <c r="G417" s="135"/>
      <c r="H417" s="56">
        <f t="shared" si="80"/>
        <v>0</v>
      </c>
      <c r="I417" s="135"/>
      <c r="J417" s="133" t="str">
        <f t="shared" si="81"/>
        <v xml:space="preserve"> </v>
      </c>
      <c r="K417" s="135">
        <v>0</v>
      </c>
      <c r="L417" s="178"/>
      <c r="M417" s="56">
        <f t="shared" si="83"/>
        <v>0</v>
      </c>
      <c r="N417" s="178"/>
      <c r="O417" s="181" t="str">
        <f t="shared" si="82"/>
        <v xml:space="preserve"> </v>
      </c>
      <c r="P417" s="178"/>
    </row>
    <row r="418" spans="1:16" x14ac:dyDescent="0.2">
      <c r="A418" s="383" t="s">
        <v>266</v>
      </c>
      <c r="B418" s="383"/>
      <c r="C418" s="5" t="s">
        <v>706</v>
      </c>
      <c r="D418" s="22" t="s">
        <v>705</v>
      </c>
      <c r="E418" s="29"/>
      <c r="F418" s="135">
        <v>0</v>
      </c>
      <c r="G418" s="135"/>
      <c r="H418" s="56">
        <f t="shared" si="80"/>
        <v>0</v>
      </c>
      <c r="I418" s="135"/>
      <c r="J418" s="133" t="str">
        <f t="shared" si="81"/>
        <v xml:space="preserve"> </v>
      </c>
      <c r="K418" s="135">
        <v>0</v>
      </c>
      <c r="L418" s="178"/>
      <c r="M418" s="56">
        <f t="shared" si="83"/>
        <v>0</v>
      </c>
      <c r="N418" s="178"/>
      <c r="O418" s="181" t="str">
        <f t="shared" si="82"/>
        <v xml:space="preserve"> </v>
      </c>
      <c r="P418" s="178"/>
    </row>
    <row r="419" spans="1:16" x14ac:dyDescent="0.2">
      <c r="A419" s="383" t="s">
        <v>269</v>
      </c>
      <c r="B419" s="383"/>
      <c r="C419" s="5" t="s">
        <v>707</v>
      </c>
      <c r="D419" s="22" t="s">
        <v>708</v>
      </c>
      <c r="E419" s="29"/>
      <c r="F419" s="135">
        <v>0</v>
      </c>
      <c r="G419" s="135"/>
      <c r="H419" s="56">
        <f t="shared" si="80"/>
        <v>0</v>
      </c>
      <c r="I419" s="135"/>
      <c r="J419" s="133" t="str">
        <f t="shared" si="81"/>
        <v xml:space="preserve"> </v>
      </c>
      <c r="K419" s="135">
        <v>0</v>
      </c>
      <c r="L419" s="178"/>
      <c r="M419" s="56">
        <f t="shared" si="83"/>
        <v>0</v>
      </c>
      <c r="N419" s="178"/>
      <c r="O419" s="181" t="str">
        <f t="shared" si="82"/>
        <v xml:space="preserve"> </v>
      </c>
      <c r="P419" s="178"/>
    </row>
    <row r="420" spans="1:16" ht="25.5" x14ac:dyDescent="0.2">
      <c r="A420" s="383" t="s">
        <v>271</v>
      </c>
      <c r="B420" s="383"/>
      <c r="C420" s="5" t="s">
        <v>709</v>
      </c>
      <c r="D420" s="22" t="s">
        <v>710</v>
      </c>
      <c r="E420" s="29"/>
      <c r="F420" s="135">
        <v>0</v>
      </c>
      <c r="G420" s="135"/>
      <c r="H420" s="56">
        <f t="shared" si="80"/>
        <v>0</v>
      </c>
      <c r="I420" s="135"/>
      <c r="J420" s="133" t="str">
        <f t="shared" si="81"/>
        <v xml:space="preserve"> </v>
      </c>
      <c r="K420" s="135">
        <v>0</v>
      </c>
      <c r="L420" s="178"/>
      <c r="M420" s="56">
        <f t="shared" si="83"/>
        <v>0</v>
      </c>
      <c r="N420" s="178"/>
      <c r="O420" s="181" t="str">
        <f t="shared" si="82"/>
        <v xml:space="preserve"> </v>
      </c>
      <c r="P420" s="178"/>
    </row>
    <row r="421" spans="1:16" ht="25.5" x14ac:dyDescent="0.2">
      <c r="A421" s="383" t="s">
        <v>273</v>
      </c>
      <c r="B421" s="383"/>
      <c r="C421" s="5" t="s">
        <v>711</v>
      </c>
      <c r="D421" s="22" t="s">
        <v>712</v>
      </c>
      <c r="E421" s="29"/>
      <c r="F421" s="135">
        <v>0</v>
      </c>
      <c r="G421" s="135"/>
      <c r="H421" s="56">
        <f t="shared" si="80"/>
        <v>0</v>
      </c>
      <c r="I421" s="135"/>
      <c r="J421" s="133" t="str">
        <f t="shared" si="81"/>
        <v xml:space="preserve"> </v>
      </c>
      <c r="K421" s="135">
        <v>0</v>
      </c>
      <c r="L421" s="178"/>
      <c r="M421" s="56">
        <f t="shared" si="83"/>
        <v>0</v>
      </c>
      <c r="N421" s="178"/>
      <c r="O421" s="181" t="str">
        <f t="shared" si="82"/>
        <v xml:space="preserve"> </v>
      </c>
      <c r="P421" s="178"/>
    </row>
    <row r="422" spans="1:16" x14ac:dyDescent="0.2">
      <c r="A422" s="383" t="s">
        <v>275</v>
      </c>
      <c r="B422" s="383"/>
      <c r="C422" s="5" t="s">
        <v>37</v>
      </c>
      <c r="D422" s="22" t="s">
        <v>712</v>
      </c>
      <c r="E422" s="29"/>
      <c r="F422" s="135">
        <v>0</v>
      </c>
      <c r="G422" s="135"/>
      <c r="H422" s="56">
        <f t="shared" si="80"/>
        <v>0</v>
      </c>
      <c r="I422" s="135"/>
      <c r="J422" s="133" t="str">
        <f t="shared" si="81"/>
        <v xml:space="preserve"> </v>
      </c>
      <c r="K422" s="135">
        <v>0</v>
      </c>
      <c r="L422" s="178"/>
      <c r="M422" s="56">
        <f t="shared" si="83"/>
        <v>0</v>
      </c>
      <c r="N422" s="178"/>
      <c r="O422" s="181" t="str">
        <f t="shared" si="82"/>
        <v xml:space="preserve"> </v>
      </c>
      <c r="P422" s="178"/>
    </row>
    <row r="423" spans="1:16" x14ac:dyDescent="0.2">
      <c r="A423" s="383" t="s">
        <v>277</v>
      </c>
      <c r="B423" s="383"/>
      <c r="C423" s="5" t="s">
        <v>39</v>
      </c>
      <c r="D423" s="22" t="s">
        <v>712</v>
      </c>
      <c r="E423" s="29"/>
      <c r="F423" s="135">
        <v>0</v>
      </c>
      <c r="G423" s="135"/>
      <c r="H423" s="56">
        <f t="shared" si="80"/>
        <v>0</v>
      </c>
      <c r="I423" s="135"/>
      <c r="J423" s="133" t="str">
        <f t="shared" si="81"/>
        <v xml:space="preserve"> </v>
      </c>
      <c r="K423" s="135">
        <v>0</v>
      </c>
      <c r="L423" s="178"/>
      <c r="M423" s="56">
        <f t="shared" si="83"/>
        <v>0</v>
      </c>
      <c r="N423" s="178"/>
      <c r="O423" s="181" t="str">
        <f t="shared" si="82"/>
        <v xml:space="preserve"> </v>
      </c>
      <c r="P423" s="178"/>
    </row>
    <row r="424" spans="1:16" ht="25.5" x14ac:dyDescent="0.2">
      <c r="A424" s="383" t="s">
        <v>280</v>
      </c>
      <c r="B424" s="383"/>
      <c r="C424" s="5" t="s">
        <v>41</v>
      </c>
      <c r="D424" s="22" t="s">
        <v>712</v>
      </c>
      <c r="E424" s="29"/>
      <c r="F424" s="135">
        <v>0</v>
      </c>
      <c r="G424" s="135"/>
      <c r="H424" s="56">
        <f t="shared" si="80"/>
        <v>0</v>
      </c>
      <c r="I424" s="135"/>
      <c r="J424" s="133" t="str">
        <f t="shared" si="81"/>
        <v xml:space="preserve"> </v>
      </c>
      <c r="K424" s="135">
        <v>0</v>
      </c>
      <c r="L424" s="178"/>
      <c r="M424" s="56">
        <f t="shared" si="83"/>
        <v>0</v>
      </c>
      <c r="N424" s="178"/>
      <c r="O424" s="181" t="str">
        <f t="shared" si="82"/>
        <v xml:space="preserve"> </v>
      </c>
      <c r="P424" s="178"/>
    </row>
    <row r="425" spans="1:16" x14ac:dyDescent="0.2">
      <c r="A425" s="383" t="s">
        <v>282</v>
      </c>
      <c r="B425" s="383"/>
      <c r="C425" s="5" t="s">
        <v>43</v>
      </c>
      <c r="D425" s="22" t="s">
        <v>712</v>
      </c>
      <c r="E425" s="29"/>
      <c r="F425" s="135">
        <v>0</v>
      </c>
      <c r="G425" s="135"/>
      <c r="H425" s="56">
        <f t="shared" si="80"/>
        <v>0</v>
      </c>
      <c r="I425" s="135"/>
      <c r="J425" s="133" t="str">
        <f t="shared" si="81"/>
        <v xml:space="preserve"> </v>
      </c>
      <c r="K425" s="135">
        <v>0</v>
      </c>
      <c r="L425" s="178"/>
      <c r="M425" s="56">
        <f t="shared" si="83"/>
        <v>0</v>
      </c>
      <c r="N425" s="178"/>
      <c r="O425" s="181" t="str">
        <f t="shared" si="82"/>
        <v xml:space="preserve"> </v>
      </c>
      <c r="P425" s="178"/>
    </row>
    <row r="426" spans="1:16" x14ac:dyDescent="0.2">
      <c r="A426" s="383" t="s">
        <v>284</v>
      </c>
      <c r="B426" s="383"/>
      <c r="C426" s="5" t="s">
        <v>45</v>
      </c>
      <c r="D426" s="22" t="s">
        <v>712</v>
      </c>
      <c r="E426" s="29"/>
      <c r="F426" s="135">
        <v>0</v>
      </c>
      <c r="G426" s="135"/>
      <c r="H426" s="56">
        <f t="shared" si="80"/>
        <v>0</v>
      </c>
      <c r="I426" s="135"/>
      <c r="J426" s="133" t="str">
        <f t="shared" si="81"/>
        <v xml:space="preserve"> </v>
      </c>
      <c r="K426" s="135">
        <v>0</v>
      </c>
      <c r="L426" s="178"/>
      <c r="M426" s="56">
        <f t="shared" si="83"/>
        <v>0</v>
      </c>
      <c r="N426" s="178"/>
      <c r="O426" s="181" t="str">
        <f t="shared" si="82"/>
        <v xml:space="preserve"> </v>
      </c>
      <c r="P426" s="178"/>
    </row>
    <row r="427" spans="1:16" x14ac:dyDescent="0.2">
      <c r="A427" s="383" t="s">
        <v>286</v>
      </c>
      <c r="B427" s="383"/>
      <c r="C427" s="5" t="s">
        <v>47</v>
      </c>
      <c r="D427" s="22" t="s">
        <v>712</v>
      </c>
      <c r="E427" s="29"/>
      <c r="F427" s="135">
        <v>0</v>
      </c>
      <c r="G427" s="135"/>
      <c r="H427" s="56">
        <f t="shared" si="80"/>
        <v>0</v>
      </c>
      <c r="I427" s="135"/>
      <c r="J427" s="133" t="str">
        <f t="shared" si="81"/>
        <v xml:space="preserve"> </v>
      </c>
      <c r="K427" s="135">
        <v>0</v>
      </c>
      <c r="L427" s="178"/>
      <c r="M427" s="56">
        <f t="shared" si="83"/>
        <v>0</v>
      </c>
      <c r="N427" s="178"/>
      <c r="O427" s="181" t="str">
        <f t="shared" si="82"/>
        <v xml:space="preserve"> </v>
      </c>
      <c r="P427" s="178"/>
    </row>
    <row r="428" spans="1:16" x14ac:dyDescent="0.2">
      <c r="A428" s="383" t="s">
        <v>288</v>
      </c>
      <c r="B428" s="383"/>
      <c r="C428" s="5" t="s">
        <v>49</v>
      </c>
      <c r="D428" s="22" t="s">
        <v>712</v>
      </c>
      <c r="E428" s="29"/>
      <c r="F428" s="135">
        <v>0</v>
      </c>
      <c r="G428" s="135"/>
      <c r="H428" s="56">
        <f t="shared" si="80"/>
        <v>0</v>
      </c>
      <c r="I428" s="135"/>
      <c r="J428" s="133" t="str">
        <f t="shared" si="81"/>
        <v xml:space="preserve"> </v>
      </c>
      <c r="K428" s="135">
        <v>0</v>
      </c>
      <c r="L428" s="178"/>
      <c r="M428" s="56">
        <f t="shared" si="83"/>
        <v>0</v>
      </c>
      <c r="N428" s="178"/>
      <c r="O428" s="181" t="str">
        <f t="shared" si="82"/>
        <v xml:space="preserve"> </v>
      </c>
      <c r="P428" s="178"/>
    </row>
    <row r="429" spans="1:16" x14ac:dyDescent="0.2">
      <c r="A429" s="383" t="s">
        <v>290</v>
      </c>
      <c r="B429" s="383"/>
      <c r="C429" s="5" t="s">
        <v>51</v>
      </c>
      <c r="D429" s="22" t="s">
        <v>712</v>
      </c>
      <c r="E429" s="29"/>
      <c r="F429" s="135">
        <v>0</v>
      </c>
      <c r="G429" s="135"/>
      <c r="H429" s="56">
        <f t="shared" si="80"/>
        <v>0</v>
      </c>
      <c r="I429" s="135"/>
      <c r="J429" s="133" t="str">
        <f t="shared" si="81"/>
        <v xml:space="preserve"> </v>
      </c>
      <c r="K429" s="135">
        <v>0</v>
      </c>
      <c r="L429" s="178"/>
      <c r="M429" s="56">
        <f t="shared" si="83"/>
        <v>0</v>
      </c>
      <c r="N429" s="178"/>
      <c r="O429" s="181" t="str">
        <f t="shared" si="82"/>
        <v xml:space="preserve"> </v>
      </c>
      <c r="P429" s="178"/>
    </row>
    <row r="430" spans="1:16" x14ac:dyDescent="0.2">
      <c r="A430" s="383" t="s">
        <v>292</v>
      </c>
      <c r="B430" s="383"/>
      <c r="C430" s="5" t="s">
        <v>53</v>
      </c>
      <c r="D430" s="22" t="s">
        <v>712</v>
      </c>
      <c r="E430" s="29"/>
      <c r="F430" s="135">
        <v>0</v>
      </c>
      <c r="G430" s="135"/>
      <c r="H430" s="56">
        <f t="shared" si="80"/>
        <v>0</v>
      </c>
      <c r="I430" s="135"/>
      <c r="J430" s="133" t="str">
        <f t="shared" si="81"/>
        <v xml:space="preserve"> </v>
      </c>
      <c r="K430" s="135">
        <v>0</v>
      </c>
      <c r="L430" s="178"/>
      <c r="M430" s="56">
        <f t="shared" si="83"/>
        <v>0</v>
      </c>
      <c r="N430" s="178"/>
      <c r="O430" s="181" t="str">
        <f t="shared" si="82"/>
        <v xml:space="preserve"> </v>
      </c>
      <c r="P430" s="178"/>
    </row>
    <row r="431" spans="1:16" x14ac:dyDescent="0.2">
      <c r="A431" s="383" t="s">
        <v>294</v>
      </c>
      <c r="B431" s="383"/>
      <c r="C431" s="5" t="s">
        <v>55</v>
      </c>
      <c r="D431" s="22" t="s">
        <v>712</v>
      </c>
      <c r="E431" s="29"/>
      <c r="F431" s="135">
        <v>0</v>
      </c>
      <c r="G431" s="135"/>
      <c r="H431" s="56">
        <f t="shared" si="80"/>
        <v>0</v>
      </c>
      <c r="I431" s="135"/>
      <c r="J431" s="133" t="str">
        <f t="shared" si="81"/>
        <v xml:space="preserve"> </v>
      </c>
      <c r="K431" s="135">
        <v>0</v>
      </c>
      <c r="L431" s="178"/>
      <c r="M431" s="56">
        <f t="shared" si="83"/>
        <v>0</v>
      </c>
      <c r="N431" s="178"/>
      <c r="O431" s="181" t="str">
        <f t="shared" si="82"/>
        <v xml:space="preserve"> </v>
      </c>
      <c r="P431" s="178"/>
    </row>
    <row r="432" spans="1:16" ht="25.5" x14ac:dyDescent="0.2">
      <c r="A432" s="383" t="s">
        <v>296</v>
      </c>
      <c r="B432" s="383"/>
      <c r="C432" s="5" t="s">
        <v>713</v>
      </c>
      <c r="D432" s="22" t="s">
        <v>714</v>
      </c>
      <c r="E432" s="29"/>
      <c r="F432" s="135">
        <v>0</v>
      </c>
      <c r="G432" s="135"/>
      <c r="H432" s="56">
        <f t="shared" si="80"/>
        <v>0</v>
      </c>
      <c r="I432" s="135"/>
      <c r="J432" s="133" t="str">
        <f t="shared" si="81"/>
        <v xml:space="preserve"> </v>
      </c>
      <c r="K432" s="135">
        <v>0</v>
      </c>
      <c r="L432" s="178"/>
      <c r="M432" s="56">
        <f t="shared" si="83"/>
        <v>0</v>
      </c>
      <c r="N432" s="178"/>
      <c r="O432" s="181" t="str">
        <f t="shared" si="82"/>
        <v xml:space="preserve"> </v>
      </c>
      <c r="P432" s="178"/>
    </row>
    <row r="433" spans="1:16" x14ac:dyDescent="0.2">
      <c r="A433" s="383" t="s">
        <v>298</v>
      </c>
      <c r="B433" s="383"/>
      <c r="C433" s="5" t="s">
        <v>37</v>
      </c>
      <c r="D433" s="22" t="s">
        <v>714</v>
      </c>
      <c r="E433" s="29"/>
      <c r="F433" s="135">
        <v>0</v>
      </c>
      <c r="G433" s="135"/>
      <c r="H433" s="56">
        <f t="shared" si="80"/>
        <v>0</v>
      </c>
      <c r="I433" s="135"/>
      <c r="J433" s="133" t="str">
        <f t="shared" si="81"/>
        <v xml:space="preserve"> </v>
      </c>
      <c r="K433" s="135">
        <v>0</v>
      </c>
      <c r="L433" s="178"/>
      <c r="M433" s="56">
        <f t="shared" si="83"/>
        <v>0</v>
      </c>
      <c r="N433" s="178"/>
      <c r="O433" s="181" t="str">
        <f t="shared" si="82"/>
        <v xml:space="preserve"> </v>
      </c>
      <c r="P433" s="178"/>
    </row>
    <row r="434" spans="1:16" x14ac:dyDescent="0.2">
      <c r="A434" s="383" t="s">
        <v>300</v>
      </c>
      <c r="B434" s="383"/>
      <c r="C434" s="5" t="s">
        <v>39</v>
      </c>
      <c r="D434" s="22" t="s">
        <v>714</v>
      </c>
      <c r="E434" s="29"/>
      <c r="F434" s="135">
        <v>0</v>
      </c>
      <c r="G434" s="135"/>
      <c r="H434" s="56">
        <f t="shared" si="80"/>
        <v>0</v>
      </c>
      <c r="I434" s="135"/>
      <c r="J434" s="133" t="str">
        <f t="shared" si="81"/>
        <v xml:space="preserve"> </v>
      </c>
      <c r="K434" s="135">
        <v>0</v>
      </c>
      <c r="L434" s="178"/>
      <c r="M434" s="56">
        <f t="shared" si="83"/>
        <v>0</v>
      </c>
      <c r="N434" s="178"/>
      <c r="O434" s="181" t="str">
        <f t="shared" si="82"/>
        <v xml:space="preserve"> </v>
      </c>
      <c r="P434" s="178"/>
    </row>
    <row r="435" spans="1:16" ht="25.5" x14ac:dyDescent="0.2">
      <c r="A435" s="383" t="s">
        <v>302</v>
      </c>
      <c r="B435" s="383"/>
      <c r="C435" s="5" t="s">
        <v>41</v>
      </c>
      <c r="D435" s="22" t="s">
        <v>714</v>
      </c>
      <c r="E435" s="29"/>
      <c r="F435" s="135">
        <v>0</v>
      </c>
      <c r="G435" s="135"/>
      <c r="H435" s="56">
        <f t="shared" si="80"/>
        <v>0</v>
      </c>
      <c r="I435" s="135"/>
      <c r="J435" s="133" t="str">
        <f t="shared" si="81"/>
        <v xml:space="preserve"> </v>
      </c>
      <c r="K435" s="135">
        <v>0</v>
      </c>
      <c r="L435" s="178"/>
      <c r="M435" s="56">
        <f t="shared" si="83"/>
        <v>0</v>
      </c>
      <c r="N435" s="178"/>
      <c r="O435" s="181" t="str">
        <f t="shared" si="82"/>
        <v xml:space="preserve"> </v>
      </c>
      <c r="P435" s="178"/>
    </row>
    <row r="436" spans="1:16" x14ac:dyDescent="0.2">
      <c r="A436" s="383" t="s">
        <v>304</v>
      </c>
      <c r="B436" s="383"/>
      <c r="C436" s="5" t="s">
        <v>43</v>
      </c>
      <c r="D436" s="22" t="s">
        <v>714</v>
      </c>
      <c r="E436" s="29"/>
      <c r="F436" s="135">
        <v>0</v>
      </c>
      <c r="G436" s="135"/>
      <c r="H436" s="56">
        <f t="shared" si="80"/>
        <v>0</v>
      </c>
      <c r="I436" s="135"/>
      <c r="J436" s="133" t="str">
        <f t="shared" si="81"/>
        <v xml:space="preserve"> </v>
      </c>
      <c r="K436" s="135">
        <v>0</v>
      </c>
      <c r="L436" s="178"/>
      <c r="M436" s="56">
        <f t="shared" si="83"/>
        <v>0</v>
      </c>
      <c r="N436" s="178"/>
      <c r="O436" s="181" t="str">
        <f t="shared" si="82"/>
        <v xml:space="preserve"> </v>
      </c>
      <c r="P436" s="178"/>
    </row>
    <row r="437" spans="1:16" x14ac:dyDescent="0.2">
      <c r="A437" s="383" t="s">
        <v>306</v>
      </c>
      <c r="B437" s="383"/>
      <c r="C437" s="5" t="s">
        <v>45</v>
      </c>
      <c r="D437" s="22" t="s">
        <v>714</v>
      </c>
      <c r="E437" s="29"/>
      <c r="F437" s="135">
        <v>0</v>
      </c>
      <c r="G437" s="135"/>
      <c r="H437" s="56">
        <f t="shared" si="80"/>
        <v>0</v>
      </c>
      <c r="I437" s="135"/>
      <c r="J437" s="133" t="str">
        <f t="shared" si="81"/>
        <v xml:space="preserve"> </v>
      </c>
      <c r="K437" s="135">
        <v>0</v>
      </c>
      <c r="L437" s="178"/>
      <c r="M437" s="56">
        <f t="shared" si="83"/>
        <v>0</v>
      </c>
      <c r="N437" s="178"/>
      <c r="O437" s="181" t="str">
        <f t="shared" si="82"/>
        <v xml:space="preserve"> </v>
      </c>
      <c r="P437" s="178"/>
    </row>
    <row r="438" spans="1:16" x14ac:dyDescent="0.2">
      <c r="A438" s="383" t="s">
        <v>308</v>
      </c>
      <c r="B438" s="383"/>
      <c r="C438" s="5" t="s">
        <v>47</v>
      </c>
      <c r="D438" s="22" t="s">
        <v>714</v>
      </c>
      <c r="E438" s="29"/>
      <c r="F438" s="135">
        <v>0</v>
      </c>
      <c r="G438" s="135"/>
      <c r="H438" s="56">
        <f t="shared" si="80"/>
        <v>0</v>
      </c>
      <c r="I438" s="135"/>
      <c r="J438" s="133" t="str">
        <f t="shared" si="81"/>
        <v xml:space="preserve"> </v>
      </c>
      <c r="K438" s="135">
        <v>0</v>
      </c>
      <c r="L438" s="178"/>
      <c r="M438" s="56">
        <f t="shared" si="83"/>
        <v>0</v>
      </c>
      <c r="N438" s="178"/>
      <c r="O438" s="181" t="str">
        <f t="shared" si="82"/>
        <v xml:space="preserve"> </v>
      </c>
      <c r="P438" s="178"/>
    </row>
    <row r="439" spans="1:16" x14ac:dyDescent="0.2">
      <c r="A439" s="383" t="s">
        <v>310</v>
      </c>
      <c r="B439" s="383"/>
      <c r="C439" s="5" t="s">
        <v>49</v>
      </c>
      <c r="D439" s="22" t="s">
        <v>714</v>
      </c>
      <c r="E439" s="29"/>
      <c r="F439" s="135">
        <v>0</v>
      </c>
      <c r="G439" s="135"/>
      <c r="H439" s="56">
        <f t="shared" si="80"/>
        <v>0</v>
      </c>
      <c r="I439" s="135"/>
      <c r="J439" s="133" t="str">
        <f t="shared" si="81"/>
        <v xml:space="preserve"> </v>
      </c>
      <c r="K439" s="135">
        <v>0</v>
      </c>
      <c r="L439" s="178"/>
      <c r="M439" s="56">
        <f t="shared" si="83"/>
        <v>0</v>
      </c>
      <c r="N439" s="178"/>
      <c r="O439" s="181" t="str">
        <f t="shared" si="82"/>
        <v xml:space="preserve"> </v>
      </c>
      <c r="P439" s="178"/>
    </row>
    <row r="440" spans="1:16" x14ac:dyDescent="0.2">
      <c r="A440" s="383" t="s">
        <v>313</v>
      </c>
      <c r="B440" s="383"/>
      <c r="C440" s="5" t="s">
        <v>51</v>
      </c>
      <c r="D440" s="22" t="s">
        <v>714</v>
      </c>
      <c r="E440" s="29"/>
      <c r="F440" s="135">
        <v>0</v>
      </c>
      <c r="G440" s="135"/>
      <c r="H440" s="56">
        <f t="shared" si="80"/>
        <v>0</v>
      </c>
      <c r="I440" s="135"/>
      <c r="J440" s="133" t="str">
        <f t="shared" si="81"/>
        <v xml:space="preserve"> </v>
      </c>
      <c r="K440" s="135">
        <v>0</v>
      </c>
      <c r="L440" s="178"/>
      <c r="M440" s="56">
        <f t="shared" si="83"/>
        <v>0</v>
      </c>
      <c r="N440" s="178"/>
      <c r="O440" s="181" t="str">
        <f t="shared" si="82"/>
        <v xml:space="preserve"> </v>
      </c>
      <c r="P440" s="178"/>
    </row>
    <row r="441" spans="1:16" x14ac:dyDescent="0.2">
      <c r="A441" s="383" t="s">
        <v>315</v>
      </c>
      <c r="B441" s="383"/>
      <c r="C441" s="5" t="s">
        <v>53</v>
      </c>
      <c r="D441" s="22" t="s">
        <v>714</v>
      </c>
      <c r="E441" s="29"/>
      <c r="F441" s="135">
        <v>0</v>
      </c>
      <c r="G441" s="135"/>
      <c r="H441" s="56">
        <f t="shared" si="80"/>
        <v>0</v>
      </c>
      <c r="I441" s="135"/>
      <c r="J441" s="133" t="str">
        <f t="shared" si="81"/>
        <v xml:space="preserve"> </v>
      </c>
      <c r="K441" s="135">
        <v>0</v>
      </c>
      <c r="L441" s="178"/>
      <c r="M441" s="56">
        <f t="shared" si="83"/>
        <v>0</v>
      </c>
      <c r="N441" s="178"/>
      <c r="O441" s="181" t="str">
        <f t="shared" si="82"/>
        <v xml:space="preserve"> </v>
      </c>
      <c r="P441" s="178"/>
    </row>
    <row r="442" spans="1:16" x14ac:dyDescent="0.2">
      <c r="A442" s="383" t="s">
        <v>317</v>
      </c>
      <c r="B442" s="383"/>
      <c r="C442" s="5" t="s">
        <v>55</v>
      </c>
      <c r="D442" s="22" t="s">
        <v>714</v>
      </c>
      <c r="E442" s="29"/>
      <c r="F442" s="135">
        <v>0</v>
      </c>
      <c r="G442" s="135"/>
      <c r="H442" s="56">
        <f t="shared" si="80"/>
        <v>0</v>
      </c>
      <c r="I442" s="135"/>
      <c r="J442" s="133" t="str">
        <f t="shared" si="81"/>
        <v xml:space="preserve"> </v>
      </c>
      <c r="K442" s="135">
        <v>0</v>
      </c>
      <c r="L442" s="178"/>
      <c r="M442" s="56">
        <f t="shared" si="83"/>
        <v>0</v>
      </c>
      <c r="N442" s="178"/>
      <c r="O442" s="181" t="str">
        <f t="shared" si="82"/>
        <v xml:space="preserve"> </v>
      </c>
      <c r="P442" s="178"/>
    </row>
    <row r="443" spans="1:16" ht="25.5" x14ac:dyDescent="0.2">
      <c r="A443" s="383" t="s">
        <v>319</v>
      </c>
      <c r="B443" s="383"/>
      <c r="C443" s="5" t="s">
        <v>715</v>
      </c>
      <c r="D443" s="22" t="s">
        <v>716</v>
      </c>
      <c r="E443" s="29"/>
      <c r="F443" s="135">
        <v>0</v>
      </c>
      <c r="G443" s="135"/>
      <c r="H443" s="56">
        <f t="shared" si="80"/>
        <v>0</v>
      </c>
      <c r="I443" s="135"/>
      <c r="J443" s="133" t="str">
        <f t="shared" si="81"/>
        <v xml:space="preserve"> </v>
      </c>
      <c r="K443" s="135">
        <v>0</v>
      </c>
      <c r="L443" s="178"/>
      <c r="M443" s="56">
        <f t="shared" si="83"/>
        <v>0</v>
      </c>
      <c r="N443" s="178"/>
      <c r="O443" s="181" t="str">
        <f t="shared" si="82"/>
        <v xml:space="preserve"> </v>
      </c>
      <c r="P443" s="59">
        <f>SUM(P444:P453)</f>
        <v>0</v>
      </c>
    </row>
    <row r="444" spans="1:16" x14ac:dyDescent="0.2">
      <c r="A444" s="383" t="s">
        <v>321</v>
      </c>
      <c r="B444" s="383"/>
      <c r="C444" s="5" t="s">
        <v>37</v>
      </c>
      <c r="D444" s="22" t="s">
        <v>716</v>
      </c>
      <c r="E444" s="29"/>
      <c r="F444" s="135">
        <v>0</v>
      </c>
      <c r="G444" s="135"/>
      <c r="H444" s="56">
        <f t="shared" si="80"/>
        <v>0</v>
      </c>
      <c r="I444" s="135"/>
      <c r="J444" s="133" t="str">
        <f t="shared" si="81"/>
        <v xml:space="preserve"> </v>
      </c>
      <c r="K444" s="135">
        <v>0</v>
      </c>
      <c r="L444" s="178"/>
      <c r="M444" s="56">
        <f t="shared" si="83"/>
        <v>0</v>
      </c>
      <c r="N444" s="178"/>
      <c r="O444" s="181" t="str">
        <f t="shared" si="82"/>
        <v xml:space="preserve"> </v>
      </c>
      <c r="P444" s="178"/>
    </row>
    <row r="445" spans="1:16" x14ac:dyDescent="0.2">
      <c r="A445" s="383" t="s">
        <v>323</v>
      </c>
      <c r="B445" s="383"/>
      <c r="C445" s="5" t="s">
        <v>39</v>
      </c>
      <c r="D445" s="22" t="s">
        <v>716</v>
      </c>
      <c r="E445" s="29"/>
      <c r="F445" s="135">
        <v>0</v>
      </c>
      <c r="G445" s="135"/>
      <c r="H445" s="56">
        <f t="shared" si="80"/>
        <v>0</v>
      </c>
      <c r="I445" s="135"/>
      <c r="J445" s="133" t="str">
        <f t="shared" si="81"/>
        <v xml:space="preserve"> </v>
      </c>
      <c r="K445" s="135">
        <v>0</v>
      </c>
      <c r="L445" s="178"/>
      <c r="M445" s="56">
        <f t="shared" si="83"/>
        <v>0</v>
      </c>
      <c r="N445" s="178"/>
      <c r="O445" s="181" t="str">
        <f t="shared" si="82"/>
        <v xml:space="preserve"> </v>
      </c>
      <c r="P445" s="178"/>
    </row>
    <row r="446" spans="1:16" ht="25.5" x14ac:dyDescent="0.2">
      <c r="A446" s="383" t="s">
        <v>325</v>
      </c>
      <c r="B446" s="383"/>
      <c r="C446" s="5" t="s">
        <v>41</v>
      </c>
      <c r="D446" s="22" t="s">
        <v>716</v>
      </c>
      <c r="E446" s="29"/>
      <c r="F446" s="135">
        <v>0</v>
      </c>
      <c r="G446" s="135"/>
      <c r="H446" s="56">
        <f t="shared" si="80"/>
        <v>0</v>
      </c>
      <c r="I446" s="135"/>
      <c r="J446" s="133" t="str">
        <f t="shared" si="81"/>
        <v xml:space="preserve"> </v>
      </c>
      <c r="K446" s="135">
        <v>0</v>
      </c>
      <c r="L446" s="178"/>
      <c r="M446" s="56">
        <f t="shared" si="83"/>
        <v>0</v>
      </c>
      <c r="N446" s="178"/>
      <c r="O446" s="181" t="str">
        <f t="shared" si="82"/>
        <v xml:space="preserve"> </v>
      </c>
      <c r="P446" s="178"/>
    </row>
    <row r="447" spans="1:16" x14ac:dyDescent="0.2">
      <c r="A447" s="383" t="s">
        <v>327</v>
      </c>
      <c r="B447" s="383"/>
      <c r="C447" s="5" t="s">
        <v>43</v>
      </c>
      <c r="D447" s="22" t="s">
        <v>716</v>
      </c>
      <c r="E447" s="29"/>
      <c r="F447" s="135">
        <v>0</v>
      </c>
      <c r="G447" s="135"/>
      <c r="H447" s="56">
        <f t="shared" si="80"/>
        <v>0</v>
      </c>
      <c r="I447" s="135"/>
      <c r="J447" s="133" t="str">
        <f t="shared" si="81"/>
        <v xml:space="preserve"> </v>
      </c>
      <c r="K447" s="135">
        <v>0</v>
      </c>
      <c r="L447" s="178"/>
      <c r="M447" s="56">
        <f t="shared" si="83"/>
        <v>0</v>
      </c>
      <c r="N447" s="178"/>
      <c r="O447" s="181" t="str">
        <f t="shared" si="82"/>
        <v xml:space="preserve"> </v>
      </c>
      <c r="P447" s="178"/>
    </row>
    <row r="448" spans="1:16" x14ac:dyDescent="0.2">
      <c r="A448" s="383" t="s">
        <v>329</v>
      </c>
      <c r="B448" s="383"/>
      <c r="C448" s="5" t="s">
        <v>45</v>
      </c>
      <c r="D448" s="22" t="s">
        <v>716</v>
      </c>
      <c r="E448" s="29"/>
      <c r="F448" s="135">
        <v>0</v>
      </c>
      <c r="G448" s="135"/>
      <c r="H448" s="56">
        <f t="shared" si="80"/>
        <v>0</v>
      </c>
      <c r="I448" s="135"/>
      <c r="J448" s="133" t="str">
        <f t="shared" si="81"/>
        <v xml:space="preserve"> </v>
      </c>
      <c r="K448" s="135">
        <v>0</v>
      </c>
      <c r="L448" s="178"/>
      <c r="M448" s="56">
        <f t="shared" si="83"/>
        <v>0</v>
      </c>
      <c r="N448" s="178"/>
      <c r="O448" s="181" t="str">
        <f t="shared" si="82"/>
        <v xml:space="preserve"> </v>
      </c>
      <c r="P448" s="178"/>
    </row>
    <row r="449" spans="1:16" x14ac:dyDescent="0.2">
      <c r="A449" s="383" t="s">
        <v>331</v>
      </c>
      <c r="B449" s="383"/>
      <c r="C449" s="5" t="s">
        <v>47</v>
      </c>
      <c r="D449" s="22" t="s">
        <v>716</v>
      </c>
      <c r="E449" s="29"/>
      <c r="F449" s="135">
        <v>0</v>
      </c>
      <c r="G449" s="135"/>
      <c r="H449" s="56">
        <f t="shared" si="80"/>
        <v>0</v>
      </c>
      <c r="I449" s="135"/>
      <c r="J449" s="133" t="str">
        <f t="shared" si="81"/>
        <v xml:space="preserve"> </v>
      </c>
      <c r="K449" s="135">
        <v>0</v>
      </c>
      <c r="L449" s="178"/>
      <c r="M449" s="56">
        <f t="shared" si="83"/>
        <v>0</v>
      </c>
      <c r="N449" s="178"/>
      <c r="O449" s="181" t="str">
        <f t="shared" si="82"/>
        <v xml:space="preserve"> </v>
      </c>
      <c r="P449" s="178"/>
    </row>
    <row r="450" spans="1:16" x14ac:dyDescent="0.2">
      <c r="A450" s="383" t="s">
        <v>333</v>
      </c>
      <c r="B450" s="383"/>
      <c r="C450" s="5" t="s">
        <v>49</v>
      </c>
      <c r="D450" s="22" t="s">
        <v>716</v>
      </c>
      <c r="E450" s="29"/>
      <c r="F450" s="135">
        <v>0</v>
      </c>
      <c r="G450" s="135"/>
      <c r="H450" s="56">
        <f t="shared" si="80"/>
        <v>0</v>
      </c>
      <c r="I450" s="135"/>
      <c r="J450" s="133" t="str">
        <f t="shared" si="81"/>
        <v xml:space="preserve"> </v>
      </c>
      <c r="K450" s="135">
        <v>0</v>
      </c>
      <c r="L450" s="178"/>
      <c r="M450" s="56">
        <f t="shared" si="83"/>
        <v>0</v>
      </c>
      <c r="N450" s="178"/>
      <c r="O450" s="181" t="str">
        <f t="shared" si="82"/>
        <v xml:space="preserve"> </v>
      </c>
      <c r="P450" s="178"/>
    </row>
    <row r="451" spans="1:16" x14ac:dyDescent="0.2">
      <c r="A451" s="383" t="s">
        <v>335</v>
      </c>
      <c r="B451" s="383"/>
      <c r="C451" s="5" t="s">
        <v>51</v>
      </c>
      <c r="D451" s="22" t="s">
        <v>716</v>
      </c>
      <c r="E451" s="29"/>
      <c r="F451" s="135">
        <v>0</v>
      </c>
      <c r="G451" s="135"/>
      <c r="H451" s="56">
        <f t="shared" si="80"/>
        <v>0</v>
      </c>
      <c r="I451" s="135"/>
      <c r="J451" s="133" t="str">
        <f t="shared" si="81"/>
        <v xml:space="preserve"> </v>
      </c>
      <c r="K451" s="135">
        <v>0</v>
      </c>
      <c r="L451" s="178"/>
      <c r="M451" s="56">
        <f t="shared" si="83"/>
        <v>0</v>
      </c>
      <c r="N451" s="178"/>
      <c r="O451" s="181" t="str">
        <f t="shared" si="82"/>
        <v xml:space="preserve"> </v>
      </c>
      <c r="P451" s="178"/>
    </row>
    <row r="452" spans="1:16" x14ac:dyDescent="0.2">
      <c r="A452" s="383" t="s">
        <v>337</v>
      </c>
      <c r="B452" s="383"/>
      <c r="C452" s="5" t="s">
        <v>53</v>
      </c>
      <c r="D452" s="22" t="s">
        <v>716</v>
      </c>
      <c r="E452" s="29"/>
      <c r="F452" s="135">
        <v>0</v>
      </c>
      <c r="G452" s="135"/>
      <c r="H452" s="56">
        <f t="shared" si="80"/>
        <v>0</v>
      </c>
      <c r="I452" s="135"/>
      <c r="J452" s="133" t="str">
        <f t="shared" si="81"/>
        <v xml:space="preserve"> </v>
      </c>
      <c r="K452" s="135">
        <v>0</v>
      </c>
      <c r="L452" s="178"/>
      <c r="M452" s="56">
        <f t="shared" si="83"/>
        <v>0</v>
      </c>
      <c r="N452" s="178"/>
      <c r="O452" s="181" t="str">
        <f t="shared" si="82"/>
        <v xml:space="preserve"> </v>
      </c>
      <c r="P452" s="178"/>
    </row>
    <row r="453" spans="1:16" x14ac:dyDescent="0.2">
      <c r="A453" s="383" t="s">
        <v>339</v>
      </c>
      <c r="B453" s="383"/>
      <c r="C453" s="5" t="s">
        <v>55</v>
      </c>
      <c r="D453" s="22" t="s">
        <v>716</v>
      </c>
      <c r="E453" s="29"/>
      <c r="F453" s="135">
        <v>0</v>
      </c>
      <c r="G453" s="135"/>
      <c r="H453" s="56">
        <f t="shared" si="80"/>
        <v>0</v>
      </c>
      <c r="I453" s="135"/>
      <c r="J453" s="133" t="str">
        <f t="shared" si="81"/>
        <v xml:space="preserve"> </v>
      </c>
      <c r="K453" s="135">
        <v>0</v>
      </c>
      <c r="L453" s="178"/>
      <c r="M453" s="56">
        <f t="shared" si="83"/>
        <v>0</v>
      </c>
      <c r="N453" s="178"/>
      <c r="O453" s="181" t="str">
        <f t="shared" si="82"/>
        <v xml:space="preserve"> </v>
      </c>
      <c r="P453" s="178"/>
    </row>
    <row r="454" spans="1:16" ht="25.5" x14ac:dyDescent="0.2">
      <c r="A454" s="383" t="s">
        <v>342</v>
      </c>
      <c r="B454" s="383"/>
      <c r="C454" s="5" t="s">
        <v>717</v>
      </c>
      <c r="D454" s="22" t="s">
        <v>718</v>
      </c>
      <c r="E454" s="29"/>
      <c r="F454" s="135">
        <v>0</v>
      </c>
      <c r="G454" s="135"/>
      <c r="H454" s="56">
        <f t="shared" si="80"/>
        <v>0</v>
      </c>
      <c r="I454" s="135"/>
      <c r="J454" s="133" t="str">
        <f t="shared" si="81"/>
        <v xml:space="preserve"> </v>
      </c>
      <c r="K454" s="135">
        <v>0</v>
      </c>
      <c r="L454" s="178"/>
      <c r="M454" s="56">
        <f t="shared" si="83"/>
        <v>0</v>
      </c>
      <c r="N454" s="178"/>
      <c r="O454" s="181" t="str">
        <f t="shared" si="82"/>
        <v xml:space="preserve"> </v>
      </c>
      <c r="P454" s="178"/>
    </row>
    <row r="455" spans="1:16" ht="25.5" x14ac:dyDescent="0.2">
      <c r="A455" s="383" t="s">
        <v>345</v>
      </c>
      <c r="B455" s="383"/>
      <c r="C455" s="5" t="s">
        <v>719</v>
      </c>
      <c r="D455" s="22" t="s">
        <v>718</v>
      </c>
      <c r="E455" s="29"/>
      <c r="F455" s="135">
        <v>0</v>
      </c>
      <c r="G455" s="135"/>
      <c r="H455" s="56">
        <f t="shared" si="80"/>
        <v>0</v>
      </c>
      <c r="I455" s="135"/>
      <c r="J455" s="133" t="str">
        <f t="shared" si="81"/>
        <v xml:space="preserve"> </v>
      </c>
      <c r="K455" s="135">
        <v>0</v>
      </c>
      <c r="L455" s="178"/>
      <c r="M455" s="56">
        <f t="shared" si="83"/>
        <v>0</v>
      </c>
      <c r="N455" s="178"/>
      <c r="O455" s="181" t="str">
        <f t="shared" si="82"/>
        <v xml:space="preserve"> </v>
      </c>
      <c r="P455" s="178"/>
    </row>
    <row r="456" spans="1:16" ht="25.5" x14ac:dyDescent="0.2">
      <c r="A456" s="383" t="s">
        <v>347</v>
      </c>
      <c r="B456" s="383"/>
      <c r="C456" s="5" t="s">
        <v>720</v>
      </c>
      <c r="D456" s="22" t="s">
        <v>721</v>
      </c>
      <c r="E456" s="29"/>
      <c r="F456" s="135">
        <v>0</v>
      </c>
      <c r="G456" s="135"/>
      <c r="H456" s="56">
        <f t="shared" si="80"/>
        <v>0</v>
      </c>
      <c r="I456" s="135"/>
      <c r="J456" s="133" t="str">
        <f t="shared" si="81"/>
        <v xml:space="preserve"> </v>
      </c>
      <c r="K456" s="135">
        <v>0</v>
      </c>
      <c r="L456" s="178"/>
      <c r="M456" s="56">
        <f t="shared" si="83"/>
        <v>0</v>
      </c>
      <c r="N456" s="178"/>
      <c r="O456" s="181" t="str">
        <f t="shared" si="82"/>
        <v xml:space="preserve"> </v>
      </c>
      <c r="P456" s="178"/>
    </row>
    <row r="457" spans="1:16" x14ac:dyDescent="0.2">
      <c r="A457" s="383" t="s">
        <v>349</v>
      </c>
      <c r="B457" s="383"/>
      <c r="C457" s="5" t="s">
        <v>442</v>
      </c>
      <c r="D457" s="3" t="s">
        <v>721</v>
      </c>
      <c r="E457" s="29"/>
      <c r="F457" s="135">
        <v>0</v>
      </c>
      <c r="G457" s="135"/>
      <c r="H457" s="56">
        <f t="shared" si="80"/>
        <v>0</v>
      </c>
      <c r="I457" s="135"/>
      <c r="J457" s="133" t="str">
        <f t="shared" si="81"/>
        <v xml:space="preserve"> </v>
      </c>
      <c r="K457" s="135">
        <v>0</v>
      </c>
      <c r="L457" s="178"/>
      <c r="M457" s="56">
        <f t="shared" si="83"/>
        <v>0</v>
      </c>
      <c r="N457" s="178"/>
      <c r="O457" s="181" t="str">
        <f t="shared" si="82"/>
        <v xml:space="preserve"> </v>
      </c>
      <c r="P457" s="178"/>
    </row>
    <row r="458" spans="1:16" x14ac:dyDescent="0.2">
      <c r="A458" s="383" t="s">
        <v>351</v>
      </c>
      <c r="B458" s="383"/>
      <c r="C458" s="5" t="s">
        <v>444</v>
      </c>
      <c r="D458" s="3" t="s">
        <v>721</v>
      </c>
      <c r="E458" s="29"/>
      <c r="F458" s="135">
        <v>0</v>
      </c>
      <c r="G458" s="135"/>
      <c r="H458" s="56">
        <f t="shared" si="80"/>
        <v>0</v>
      </c>
      <c r="I458" s="135"/>
      <c r="J458" s="133" t="str">
        <f t="shared" si="81"/>
        <v xml:space="preserve"> </v>
      </c>
      <c r="K458" s="135">
        <v>0</v>
      </c>
      <c r="L458" s="178"/>
      <c r="M458" s="56">
        <f t="shared" si="83"/>
        <v>0</v>
      </c>
      <c r="N458" s="178"/>
      <c r="O458" s="181" t="str">
        <f t="shared" si="82"/>
        <v xml:space="preserve"> </v>
      </c>
      <c r="P458" s="178"/>
    </row>
    <row r="459" spans="1:16" x14ac:dyDescent="0.2">
      <c r="A459" s="383" t="s">
        <v>354</v>
      </c>
      <c r="B459" s="383"/>
      <c r="C459" s="5" t="s">
        <v>446</v>
      </c>
      <c r="D459" s="3" t="s">
        <v>721</v>
      </c>
      <c r="E459" s="29"/>
      <c r="F459" s="135">
        <v>0</v>
      </c>
      <c r="G459" s="135"/>
      <c r="H459" s="56">
        <f t="shared" si="80"/>
        <v>0</v>
      </c>
      <c r="I459" s="135"/>
      <c r="J459" s="133" t="str">
        <f t="shared" si="81"/>
        <v xml:space="preserve"> </v>
      </c>
      <c r="K459" s="135">
        <v>0</v>
      </c>
      <c r="L459" s="178"/>
      <c r="M459" s="56">
        <f t="shared" si="83"/>
        <v>0</v>
      </c>
      <c r="N459" s="178"/>
      <c r="O459" s="181" t="str">
        <f t="shared" si="82"/>
        <v xml:space="preserve"> </v>
      </c>
      <c r="P459" s="178"/>
    </row>
    <row r="460" spans="1:16" x14ac:dyDescent="0.2">
      <c r="A460" s="383" t="s">
        <v>356</v>
      </c>
      <c r="B460" s="383"/>
      <c r="C460" s="3" t="s">
        <v>448</v>
      </c>
      <c r="D460" s="3" t="s">
        <v>721</v>
      </c>
      <c r="E460" s="23"/>
      <c r="F460" s="135">
        <v>0</v>
      </c>
      <c r="G460" s="135"/>
      <c r="H460" s="56">
        <f t="shared" si="80"/>
        <v>0</v>
      </c>
      <c r="I460" s="135"/>
      <c r="J460" s="133" t="str">
        <f t="shared" si="81"/>
        <v xml:space="preserve"> </v>
      </c>
      <c r="K460" s="135">
        <v>0</v>
      </c>
      <c r="L460" s="178"/>
      <c r="M460" s="56">
        <f t="shared" si="83"/>
        <v>0</v>
      </c>
      <c r="N460" s="178"/>
      <c r="O460" s="181" t="str">
        <f t="shared" si="82"/>
        <v xml:space="preserve"> </v>
      </c>
      <c r="P460" s="178"/>
    </row>
    <row r="461" spans="1:16" x14ac:dyDescent="0.2">
      <c r="A461" s="383" t="s">
        <v>359</v>
      </c>
      <c r="B461" s="383"/>
      <c r="C461" s="3" t="s">
        <v>450</v>
      </c>
      <c r="D461" s="3" t="s">
        <v>721</v>
      </c>
      <c r="E461" s="23"/>
      <c r="F461" s="135">
        <v>0</v>
      </c>
      <c r="G461" s="135"/>
      <c r="H461" s="56">
        <f t="shared" si="80"/>
        <v>0</v>
      </c>
      <c r="I461" s="135"/>
      <c r="J461" s="133" t="str">
        <f t="shared" si="81"/>
        <v xml:space="preserve"> </v>
      </c>
      <c r="K461" s="135">
        <v>0</v>
      </c>
      <c r="L461" s="178"/>
      <c r="M461" s="56">
        <f t="shared" si="83"/>
        <v>0</v>
      </c>
      <c r="N461" s="178"/>
      <c r="O461" s="181" t="str">
        <f t="shared" si="82"/>
        <v xml:space="preserve"> </v>
      </c>
      <c r="P461" s="178"/>
    </row>
    <row r="462" spans="1:16" ht="25.5" x14ac:dyDescent="0.2">
      <c r="A462" s="383" t="s">
        <v>361</v>
      </c>
      <c r="B462" s="383"/>
      <c r="C462" s="3" t="s">
        <v>452</v>
      </c>
      <c r="D462" s="3" t="s">
        <v>721</v>
      </c>
      <c r="E462" s="23"/>
      <c r="F462" s="135">
        <v>0</v>
      </c>
      <c r="G462" s="135"/>
      <c r="H462" s="56">
        <f t="shared" si="80"/>
        <v>0</v>
      </c>
      <c r="I462" s="135"/>
      <c r="J462" s="133" t="str">
        <f t="shared" si="81"/>
        <v xml:space="preserve"> </v>
      </c>
      <c r="K462" s="135">
        <v>0</v>
      </c>
      <c r="L462" s="178"/>
      <c r="M462" s="56">
        <f t="shared" si="83"/>
        <v>0</v>
      </c>
      <c r="N462" s="178"/>
      <c r="O462" s="181" t="str">
        <f t="shared" si="82"/>
        <v xml:space="preserve"> </v>
      </c>
      <c r="P462" s="178"/>
    </row>
    <row r="463" spans="1:16" x14ac:dyDescent="0.2">
      <c r="A463" s="383" t="s">
        <v>363</v>
      </c>
      <c r="B463" s="383"/>
      <c r="C463" s="5" t="s">
        <v>454</v>
      </c>
      <c r="D463" s="3" t="s">
        <v>721</v>
      </c>
      <c r="E463" s="29"/>
      <c r="F463" s="135">
        <v>0</v>
      </c>
      <c r="G463" s="135"/>
      <c r="H463" s="56">
        <f t="shared" si="80"/>
        <v>0</v>
      </c>
      <c r="I463" s="135"/>
      <c r="J463" s="133" t="str">
        <f t="shared" si="81"/>
        <v xml:space="preserve"> </v>
      </c>
      <c r="K463" s="135">
        <v>0</v>
      </c>
      <c r="L463" s="178"/>
      <c r="M463" s="56">
        <f t="shared" si="83"/>
        <v>0</v>
      </c>
      <c r="N463" s="178"/>
      <c r="O463" s="181" t="str">
        <f t="shared" si="82"/>
        <v xml:space="preserve"> </v>
      </c>
      <c r="P463" s="178"/>
    </row>
    <row r="464" spans="1:16" x14ac:dyDescent="0.2">
      <c r="A464" s="383" t="s">
        <v>365</v>
      </c>
      <c r="B464" s="383"/>
      <c r="C464" s="5" t="s">
        <v>456</v>
      </c>
      <c r="D464" s="3" t="s">
        <v>721</v>
      </c>
      <c r="E464" s="29"/>
      <c r="F464" s="135">
        <v>0</v>
      </c>
      <c r="G464" s="135"/>
      <c r="H464" s="56">
        <f t="shared" si="80"/>
        <v>0</v>
      </c>
      <c r="I464" s="135"/>
      <c r="J464" s="133" t="str">
        <f t="shared" si="81"/>
        <v xml:space="preserve"> </v>
      </c>
      <c r="K464" s="135">
        <v>0</v>
      </c>
      <c r="L464" s="178"/>
      <c r="M464" s="56">
        <f t="shared" si="83"/>
        <v>0</v>
      </c>
      <c r="N464" s="178"/>
      <c r="O464" s="181" t="str">
        <f t="shared" si="82"/>
        <v xml:space="preserve"> </v>
      </c>
      <c r="P464" s="178"/>
    </row>
    <row r="465" spans="1:16" x14ac:dyDescent="0.2">
      <c r="A465" s="383" t="s">
        <v>367</v>
      </c>
      <c r="B465" s="383"/>
      <c r="C465" s="5" t="s">
        <v>458</v>
      </c>
      <c r="D465" s="3" t="s">
        <v>721</v>
      </c>
      <c r="E465" s="29"/>
      <c r="F465" s="135">
        <v>0</v>
      </c>
      <c r="G465" s="135"/>
      <c r="H465" s="56">
        <f t="shared" si="80"/>
        <v>0</v>
      </c>
      <c r="I465" s="135"/>
      <c r="J465" s="133" t="str">
        <f t="shared" si="81"/>
        <v xml:space="preserve"> </v>
      </c>
      <c r="K465" s="135">
        <v>0</v>
      </c>
      <c r="L465" s="178"/>
      <c r="M465" s="56">
        <f t="shared" si="83"/>
        <v>0</v>
      </c>
      <c r="N465" s="178"/>
      <c r="O465" s="181" t="str">
        <f t="shared" si="82"/>
        <v xml:space="preserve"> </v>
      </c>
      <c r="P465" s="178"/>
    </row>
    <row r="466" spans="1:16" x14ac:dyDescent="0.2">
      <c r="A466" s="383" t="s">
        <v>369</v>
      </c>
      <c r="B466" s="383"/>
      <c r="C466" s="5" t="s">
        <v>460</v>
      </c>
      <c r="D466" s="3" t="s">
        <v>721</v>
      </c>
      <c r="E466" s="29"/>
      <c r="F466" s="135">
        <v>0</v>
      </c>
      <c r="G466" s="135"/>
      <c r="H466" s="56">
        <f t="shared" ref="H466:H469" si="84">SUM(F466:G466)</f>
        <v>0</v>
      </c>
      <c r="I466" s="135"/>
      <c r="J466" s="133" t="str">
        <f t="shared" si="81"/>
        <v xml:space="preserve"> </v>
      </c>
      <c r="K466" s="135">
        <v>0</v>
      </c>
      <c r="L466" s="178"/>
      <c r="M466" s="56">
        <f t="shared" si="83"/>
        <v>0</v>
      </c>
      <c r="N466" s="178"/>
      <c r="O466" s="181" t="str">
        <f t="shared" si="82"/>
        <v xml:space="preserve"> </v>
      </c>
      <c r="P466" s="178"/>
    </row>
    <row r="467" spans="1:16" x14ac:dyDescent="0.2">
      <c r="A467" s="383" t="s">
        <v>371</v>
      </c>
      <c r="B467" s="383"/>
      <c r="C467" s="5" t="s">
        <v>722</v>
      </c>
      <c r="D467" s="22" t="s">
        <v>723</v>
      </c>
      <c r="E467" s="29"/>
      <c r="F467" s="135">
        <v>0</v>
      </c>
      <c r="G467" s="135"/>
      <c r="H467" s="56">
        <f t="shared" si="84"/>
        <v>0</v>
      </c>
      <c r="I467" s="135"/>
      <c r="J467" s="133" t="str">
        <f t="shared" si="81"/>
        <v xml:space="preserve"> </v>
      </c>
      <c r="K467" s="135">
        <v>0</v>
      </c>
      <c r="L467" s="178"/>
      <c r="M467" s="56">
        <f t="shared" si="83"/>
        <v>0</v>
      </c>
      <c r="N467" s="178"/>
      <c r="O467" s="181" t="str">
        <f t="shared" si="82"/>
        <v xml:space="preserve"> </v>
      </c>
      <c r="P467" s="178"/>
    </row>
    <row r="468" spans="1:16" x14ac:dyDescent="0.2">
      <c r="A468" s="383" t="s">
        <v>374</v>
      </c>
      <c r="B468" s="383"/>
      <c r="C468" s="5" t="s">
        <v>724</v>
      </c>
      <c r="D468" s="22" t="s">
        <v>725</v>
      </c>
      <c r="E468" s="29"/>
      <c r="F468" s="135">
        <v>0</v>
      </c>
      <c r="G468" s="135"/>
      <c r="H468" s="56">
        <f t="shared" si="84"/>
        <v>0</v>
      </c>
      <c r="I468" s="135"/>
      <c r="J468" s="133" t="str">
        <f t="shared" si="81"/>
        <v xml:space="preserve"> </v>
      </c>
      <c r="K468" s="135">
        <v>0</v>
      </c>
      <c r="L468" s="178"/>
      <c r="M468" s="56">
        <f t="shared" si="83"/>
        <v>0</v>
      </c>
      <c r="N468" s="178"/>
      <c r="O468" s="181" t="str">
        <f t="shared" si="82"/>
        <v xml:space="preserve"> </v>
      </c>
      <c r="P468" s="178"/>
    </row>
    <row r="469" spans="1:16" ht="25.5" x14ac:dyDescent="0.2">
      <c r="A469" s="383" t="s">
        <v>377</v>
      </c>
      <c r="B469" s="383"/>
      <c r="C469" s="5" t="s">
        <v>726</v>
      </c>
      <c r="D469" s="22" t="s">
        <v>727</v>
      </c>
      <c r="E469" s="29"/>
      <c r="F469" s="135">
        <v>0</v>
      </c>
      <c r="G469" s="135"/>
      <c r="H469" s="56">
        <f t="shared" si="84"/>
        <v>0</v>
      </c>
      <c r="I469" s="135"/>
      <c r="J469" s="133" t="str">
        <f t="shared" ref="J469:J532" si="85">IF(H469=0," ",I469/H469)</f>
        <v xml:space="preserve"> </v>
      </c>
      <c r="K469" s="135">
        <v>0</v>
      </c>
      <c r="L469" s="178"/>
      <c r="M469" s="56">
        <f t="shared" si="83"/>
        <v>0</v>
      </c>
      <c r="N469" s="178"/>
      <c r="O469" s="181" t="str">
        <f t="shared" ref="O469:O532" si="86">IF(M469=0," ",N469/M469)</f>
        <v xml:space="preserve"> </v>
      </c>
      <c r="P469" s="59">
        <f t="shared" ref="P469" si="87">SUM(P470:P479)</f>
        <v>0</v>
      </c>
    </row>
    <row r="470" spans="1:16" x14ac:dyDescent="0.2">
      <c r="A470" s="383" t="s">
        <v>380</v>
      </c>
      <c r="B470" s="383"/>
      <c r="C470" s="5" t="s">
        <v>442</v>
      </c>
      <c r="D470" s="3" t="s">
        <v>727</v>
      </c>
      <c r="E470" s="29"/>
      <c r="F470" s="135">
        <v>0</v>
      </c>
      <c r="G470" s="135"/>
      <c r="H470" s="56">
        <f t="shared" ref="H470:H480" si="88">SUM(F470:G470)</f>
        <v>0</v>
      </c>
      <c r="I470" s="135"/>
      <c r="J470" s="133" t="str">
        <f t="shared" si="85"/>
        <v xml:space="preserve"> </v>
      </c>
      <c r="K470" s="135">
        <v>0</v>
      </c>
      <c r="L470" s="178"/>
      <c r="M470" s="56">
        <f t="shared" ref="M470:M533" si="89">SUM(K470:L470)</f>
        <v>0</v>
      </c>
      <c r="N470" s="178"/>
      <c r="O470" s="181" t="str">
        <f t="shared" si="86"/>
        <v xml:space="preserve"> </v>
      </c>
      <c r="P470" s="178"/>
    </row>
    <row r="471" spans="1:16" x14ac:dyDescent="0.2">
      <c r="A471" s="383" t="s">
        <v>383</v>
      </c>
      <c r="B471" s="383"/>
      <c r="C471" s="5" t="s">
        <v>444</v>
      </c>
      <c r="D471" s="3" t="s">
        <v>727</v>
      </c>
      <c r="E471" s="29"/>
      <c r="F471" s="135">
        <v>0</v>
      </c>
      <c r="G471" s="135"/>
      <c r="H471" s="56">
        <f t="shared" si="88"/>
        <v>0</v>
      </c>
      <c r="I471" s="135"/>
      <c r="J471" s="133" t="str">
        <f t="shared" si="85"/>
        <v xml:space="preserve"> </v>
      </c>
      <c r="K471" s="135">
        <v>0</v>
      </c>
      <c r="L471" s="178"/>
      <c r="M471" s="56">
        <f t="shared" si="89"/>
        <v>0</v>
      </c>
      <c r="N471" s="178"/>
      <c r="O471" s="181" t="str">
        <f t="shared" si="86"/>
        <v xml:space="preserve"> </v>
      </c>
      <c r="P471" s="178"/>
    </row>
    <row r="472" spans="1:16" x14ac:dyDescent="0.2">
      <c r="A472" s="383" t="s">
        <v>384</v>
      </c>
      <c r="B472" s="383"/>
      <c r="C472" s="5" t="s">
        <v>446</v>
      </c>
      <c r="D472" s="3" t="s">
        <v>727</v>
      </c>
      <c r="E472" s="29"/>
      <c r="F472" s="135">
        <v>0</v>
      </c>
      <c r="G472" s="135"/>
      <c r="H472" s="56">
        <f t="shared" si="88"/>
        <v>0</v>
      </c>
      <c r="I472" s="135"/>
      <c r="J472" s="133" t="str">
        <f t="shared" si="85"/>
        <v xml:space="preserve"> </v>
      </c>
      <c r="K472" s="135">
        <v>0</v>
      </c>
      <c r="L472" s="178"/>
      <c r="M472" s="56">
        <f t="shared" si="89"/>
        <v>0</v>
      </c>
      <c r="N472" s="178"/>
      <c r="O472" s="181" t="str">
        <f t="shared" si="86"/>
        <v xml:space="preserve"> </v>
      </c>
      <c r="P472" s="178"/>
    </row>
    <row r="473" spans="1:16" x14ac:dyDescent="0.2">
      <c r="A473" s="383" t="s">
        <v>386</v>
      </c>
      <c r="B473" s="383"/>
      <c r="C473" s="3" t="s">
        <v>448</v>
      </c>
      <c r="D473" s="3" t="s">
        <v>727</v>
      </c>
      <c r="E473" s="23"/>
      <c r="F473" s="135">
        <v>0</v>
      </c>
      <c r="G473" s="135"/>
      <c r="H473" s="56">
        <f t="shared" si="88"/>
        <v>0</v>
      </c>
      <c r="I473" s="135"/>
      <c r="J473" s="133" t="str">
        <f t="shared" si="85"/>
        <v xml:space="preserve"> </v>
      </c>
      <c r="K473" s="135">
        <v>0</v>
      </c>
      <c r="L473" s="178"/>
      <c r="M473" s="56">
        <f t="shared" si="89"/>
        <v>0</v>
      </c>
      <c r="N473" s="178"/>
      <c r="O473" s="181" t="str">
        <f t="shared" si="86"/>
        <v xml:space="preserve"> </v>
      </c>
      <c r="P473" s="178"/>
    </row>
    <row r="474" spans="1:16" x14ac:dyDescent="0.2">
      <c r="A474" s="383" t="s">
        <v>388</v>
      </c>
      <c r="B474" s="383"/>
      <c r="C474" s="3" t="s">
        <v>450</v>
      </c>
      <c r="D474" s="3" t="s">
        <v>727</v>
      </c>
      <c r="E474" s="23"/>
      <c r="F474" s="135">
        <v>0</v>
      </c>
      <c r="G474" s="135"/>
      <c r="H474" s="56">
        <f t="shared" si="88"/>
        <v>0</v>
      </c>
      <c r="I474" s="135"/>
      <c r="J474" s="133" t="str">
        <f t="shared" si="85"/>
        <v xml:space="preserve"> </v>
      </c>
      <c r="K474" s="135">
        <v>0</v>
      </c>
      <c r="L474" s="178"/>
      <c r="M474" s="56">
        <f t="shared" si="89"/>
        <v>0</v>
      </c>
      <c r="N474" s="178"/>
      <c r="O474" s="181" t="str">
        <f t="shared" si="86"/>
        <v xml:space="preserve"> </v>
      </c>
      <c r="P474" s="178"/>
    </row>
    <row r="475" spans="1:16" ht="25.5" x14ac:dyDescent="0.2">
      <c r="A475" s="383" t="s">
        <v>391</v>
      </c>
      <c r="B475" s="383"/>
      <c r="C475" s="3" t="s">
        <v>452</v>
      </c>
      <c r="D475" s="3" t="s">
        <v>727</v>
      </c>
      <c r="E475" s="23"/>
      <c r="F475" s="135">
        <v>0</v>
      </c>
      <c r="G475" s="135"/>
      <c r="H475" s="56">
        <f t="shared" si="88"/>
        <v>0</v>
      </c>
      <c r="I475" s="135"/>
      <c r="J475" s="133" t="str">
        <f t="shared" si="85"/>
        <v xml:space="preserve"> </v>
      </c>
      <c r="K475" s="135">
        <v>0</v>
      </c>
      <c r="L475" s="178"/>
      <c r="M475" s="56">
        <f t="shared" si="89"/>
        <v>0</v>
      </c>
      <c r="N475" s="178"/>
      <c r="O475" s="181" t="str">
        <f t="shared" si="86"/>
        <v xml:space="preserve"> </v>
      </c>
      <c r="P475" s="178"/>
    </row>
    <row r="476" spans="1:16" x14ac:dyDescent="0.2">
      <c r="A476" s="383" t="s">
        <v>393</v>
      </c>
      <c r="B476" s="383"/>
      <c r="C476" s="5" t="s">
        <v>454</v>
      </c>
      <c r="D476" s="3" t="s">
        <v>727</v>
      </c>
      <c r="E476" s="29"/>
      <c r="F476" s="135">
        <v>0</v>
      </c>
      <c r="G476" s="135"/>
      <c r="H476" s="56">
        <f t="shared" si="88"/>
        <v>0</v>
      </c>
      <c r="I476" s="135"/>
      <c r="J476" s="133" t="str">
        <f t="shared" si="85"/>
        <v xml:space="preserve"> </v>
      </c>
      <c r="K476" s="135">
        <v>0</v>
      </c>
      <c r="L476" s="178"/>
      <c r="M476" s="56">
        <f t="shared" si="89"/>
        <v>0</v>
      </c>
      <c r="N476" s="178"/>
      <c r="O476" s="181" t="str">
        <f t="shared" si="86"/>
        <v xml:space="preserve"> </v>
      </c>
      <c r="P476" s="178"/>
    </row>
    <row r="477" spans="1:16" x14ac:dyDescent="0.2">
      <c r="A477" s="383" t="s">
        <v>395</v>
      </c>
      <c r="B477" s="383"/>
      <c r="C477" s="5" t="s">
        <v>456</v>
      </c>
      <c r="D477" s="3" t="s">
        <v>727</v>
      </c>
      <c r="E477" s="29"/>
      <c r="F477" s="135">
        <v>0</v>
      </c>
      <c r="G477" s="135"/>
      <c r="H477" s="56">
        <f t="shared" si="88"/>
        <v>0</v>
      </c>
      <c r="I477" s="135"/>
      <c r="J477" s="133" t="str">
        <f t="shared" si="85"/>
        <v xml:space="preserve"> </v>
      </c>
      <c r="K477" s="135">
        <v>0</v>
      </c>
      <c r="L477" s="178"/>
      <c r="M477" s="56">
        <f t="shared" si="89"/>
        <v>0</v>
      </c>
      <c r="N477" s="178"/>
      <c r="O477" s="181" t="str">
        <f t="shared" si="86"/>
        <v xml:space="preserve"> </v>
      </c>
      <c r="P477" s="178"/>
    </row>
    <row r="478" spans="1:16" x14ac:dyDescent="0.2">
      <c r="A478" s="383" t="s">
        <v>397</v>
      </c>
      <c r="B478" s="383"/>
      <c r="C478" s="5" t="s">
        <v>458</v>
      </c>
      <c r="D478" s="3" t="s">
        <v>727</v>
      </c>
      <c r="E478" s="29"/>
      <c r="F478" s="135">
        <v>0</v>
      </c>
      <c r="G478" s="135"/>
      <c r="H478" s="56">
        <f t="shared" si="88"/>
        <v>0</v>
      </c>
      <c r="I478" s="135"/>
      <c r="J478" s="133" t="str">
        <f t="shared" si="85"/>
        <v xml:space="preserve"> </v>
      </c>
      <c r="K478" s="135">
        <v>0</v>
      </c>
      <c r="L478" s="178"/>
      <c r="M478" s="56">
        <f t="shared" si="89"/>
        <v>0</v>
      </c>
      <c r="N478" s="178"/>
      <c r="O478" s="181" t="str">
        <f t="shared" si="86"/>
        <v xml:space="preserve"> </v>
      </c>
      <c r="P478" s="178"/>
    </row>
    <row r="479" spans="1:16" x14ac:dyDescent="0.2">
      <c r="A479" s="383" t="s">
        <v>399</v>
      </c>
      <c r="B479" s="383"/>
      <c r="C479" s="5" t="s">
        <v>460</v>
      </c>
      <c r="D479" s="3" t="s">
        <v>727</v>
      </c>
      <c r="E479" s="29"/>
      <c r="F479" s="135">
        <v>0</v>
      </c>
      <c r="G479" s="135"/>
      <c r="H479" s="56">
        <f t="shared" si="88"/>
        <v>0</v>
      </c>
      <c r="I479" s="135"/>
      <c r="J479" s="133" t="str">
        <f t="shared" si="85"/>
        <v xml:space="preserve"> </v>
      </c>
      <c r="K479" s="135">
        <v>0</v>
      </c>
      <c r="L479" s="178"/>
      <c r="M479" s="56">
        <f t="shared" si="89"/>
        <v>0</v>
      </c>
      <c r="N479" s="178"/>
      <c r="O479" s="181" t="str">
        <f t="shared" si="86"/>
        <v xml:space="preserve"> </v>
      </c>
      <c r="P479" s="178"/>
    </row>
    <row r="480" spans="1:16" x14ac:dyDescent="0.2">
      <c r="A480" s="383" t="s">
        <v>402</v>
      </c>
      <c r="B480" s="383"/>
      <c r="C480" s="5" t="s">
        <v>728</v>
      </c>
      <c r="D480" s="22" t="s">
        <v>729</v>
      </c>
      <c r="E480" s="29"/>
      <c r="F480" s="135">
        <v>0</v>
      </c>
      <c r="G480" s="135"/>
      <c r="H480" s="56">
        <f t="shared" si="88"/>
        <v>0</v>
      </c>
      <c r="I480" s="135"/>
      <c r="J480" s="133" t="str">
        <f t="shared" si="85"/>
        <v xml:space="preserve"> </v>
      </c>
      <c r="K480" s="135">
        <v>0</v>
      </c>
      <c r="L480" s="178"/>
      <c r="M480" s="56">
        <f t="shared" si="89"/>
        <v>0</v>
      </c>
      <c r="N480" s="178"/>
      <c r="O480" s="181" t="str">
        <f t="shared" si="86"/>
        <v xml:space="preserve"> </v>
      </c>
      <c r="P480" s="178"/>
    </row>
    <row r="481" spans="1:16" ht="25.5" x14ac:dyDescent="0.2">
      <c r="A481" s="384" t="s">
        <v>404</v>
      </c>
      <c r="B481" s="384"/>
      <c r="C481" s="7" t="s">
        <v>730</v>
      </c>
      <c r="D481" s="19" t="s">
        <v>731</v>
      </c>
      <c r="E481" s="33"/>
      <c r="F481" s="62">
        <f t="shared" ref="F481:H481" si="90">F417+F419+F420+F421+F432+F443+F454+F456+F467+F468+F469+F480</f>
        <v>0</v>
      </c>
      <c r="G481" s="62">
        <f t="shared" si="90"/>
        <v>0</v>
      </c>
      <c r="H481" s="62">
        <f t="shared" si="90"/>
        <v>0</v>
      </c>
      <c r="I481" s="135"/>
      <c r="J481" s="62" t="e">
        <f t="shared" ref="J481:M481" si="91">J417+J419+J420+J421+J432+J443+J454+J456+J467+J468+J469+J480</f>
        <v>#VALUE!</v>
      </c>
      <c r="K481" s="62">
        <f t="shared" si="91"/>
        <v>0</v>
      </c>
      <c r="L481" s="62">
        <f t="shared" si="91"/>
        <v>0</v>
      </c>
      <c r="M481" s="62">
        <f t="shared" si="91"/>
        <v>0</v>
      </c>
      <c r="N481" s="178"/>
      <c r="O481" s="181" t="str">
        <f t="shared" si="86"/>
        <v xml:space="preserve"> </v>
      </c>
      <c r="P481" s="62">
        <f t="shared" ref="P481" si="92">P417+P419+P420+P421+P432+P443+P454+P456+P467+P468+P469+P480</f>
        <v>0</v>
      </c>
    </row>
    <row r="482" spans="1:16" x14ac:dyDescent="0.2">
      <c r="A482" s="383" t="s">
        <v>406</v>
      </c>
      <c r="B482" s="383"/>
      <c r="C482" s="5" t="s">
        <v>732</v>
      </c>
      <c r="D482" s="22" t="s">
        <v>733</v>
      </c>
      <c r="E482" s="29"/>
      <c r="F482" s="135">
        <v>0</v>
      </c>
      <c r="G482" s="135"/>
      <c r="H482" s="56">
        <f t="shared" ref="H482:H533" si="93">SUM(F482:G482)</f>
        <v>0</v>
      </c>
      <c r="I482" s="135"/>
      <c r="J482" s="133" t="str">
        <f t="shared" si="85"/>
        <v xml:space="preserve"> </v>
      </c>
      <c r="K482" s="135">
        <v>0</v>
      </c>
      <c r="L482" s="178"/>
      <c r="M482" s="56">
        <f t="shared" si="89"/>
        <v>0</v>
      </c>
      <c r="N482" s="178"/>
      <c r="O482" s="181" t="str">
        <f t="shared" si="86"/>
        <v xml:space="preserve"> </v>
      </c>
      <c r="P482" s="178"/>
    </row>
    <row r="483" spans="1:16" x14ac:dyDescent="0.2">
      <c r="A483" s="383" t="s">
        <v>408</v>
      </c>
      <c r="B483" s="383"/>
      <c r="C483" s="5" t="s">
        <v>734</v>
      </c>
      <c r="D483" s="22" t="s">
        <v>735</v>
      </c>
      <c r="E483" s="29"/>
      <c r="F483" s="135">
        <v>0</v>
      </c>
      <c r="G483" s="135"/>
      <c r="H483" s="56">
        <f t="shared" si="93"/>
        <v>0</v>
      </c>
      <c r="I483" s="135"/>
      <c r="J483" s="133" t="str">
        <f t="shared" si="85"/>
        <v xml:space="preserve"> </v>
      </c>
      <c r="K483" s="135">
        <v>0</v>
      </c>
      <c r="L483" s="178"/>
      <c r="M483" s="56">
        <f t="shared" si="89"/>
        <v>0</v>
      </c>
      <c r="N483" s="178"/>
      <c r="O483" s="181" t="str">
        <f t="shared" si="86"/>
        <v xml:space="preserve"> </v>
      </c>
      <c r="P483" s="178"/>
    </row>
    <row r="484" spans="1:16" x14ac:dyDescent="0.2">
      <c r="A484" s="383" t="s">
        <v>411</v>
      </c>
      <c r="B484" s="383"/>
      <c r="C484" s="5" t="s">
        <v>736</v>
      </c>
      <c r="D484" s="22" t="s">
        <v>735</v>
      </c>
      <c r="E484" s="29"/>
      <c r="F484" s="135">
        <v>0</v>
      </c>
      <c r="G484" s="135"/>
      <c r="H484" s="56">
        <f t="shared" si="93"/>
        <v>0</v>
      </c>
      <c r="I484" s="135"/>
      <c r="J484" s="133" t="str">
        <f t="shared" si="85"/>
        <v xml:space="preserve"> </v>
      </c>
      <c r="K484" s="135">
        <v>0</v>
      </c>
      <c r="L484" s="178"/>
      <c r="M484" s="56">
        <f t="shared" si="89"/>
        <v>0</v>
      </c>
      <c r="N484" s="178"/>
      <c r="O484" s="181" t="str">
        <f t="shared" si="86"/>
        <v xml:space="preserve"> </v>
      </c>
      <c r="P484" s="178"/>
    </row>
    <row r="485" spans="1:16" x14ac:dyDescent="0.2">
      <c r="A485" s="383" t="s">
        <v>414</v>
      </c>
      <c r="B485" s="383"/>
      <c r="C485" s="3" t="s">
        <v>737</v>
      </c>
      <c r="D485" s="22" t="s">
        <v>738</v>
      </c>
      <c r="E485" s="23"/>
      <c r="F485" s="135">
        <v>0</v>
      </c>
      <c r="G485" s="135"/>
      <c r="H485" s="56">
        <f t="shared" si="93"/>
        <v>0</v>
      </c>
      <c r="I485" s="135"/>
      <c r="J485" s="133" t="str">
        <f t="shared" si="85"/>
        <v xml:space="preserve"> </v>
      </c>
      <c r="K485" s="135">
        <v>0</v>
      </c>
      <c r="L485" s="178"/>
      <c r="M485" s="56">
        <f t="shared" si="89"/>
        <v>0</v>
      </c>
      <c r="N485" s="178"/>
      <c r="O485" s="181" t="str">
        <f t="shared" si="86"/>
        <v xml:space="preserve"> </v>
      </c>
      <c r="P485" s="178"/>
    </row>
    <row r="486" spans="1:16" x14ac:dyDescent="0.2">
      <c r="A486" s="383" t="s">
        <v>416</v>
      </c>
      <c r="B486" s="383"/>
      <c r="C486" s="5" t="s">
        <v>739</v>
      </c>
      <c r="D486" s="22" t="s">
        <v>740</v>
      </c>
      <c r="E486" s="29"/>
      <c r="F486" s="135">
        <v>0</v>
      </c>
      <c r="G486" s="135"/>
      <c r="H486" s="56">
        <f t="shared" si="93"/>
        <v>0</v>
      </c>
      <c r="I486" s="135"/>
      <c r="J486" s="133" t="str">
        <f t="shared" si="85"/>
        <v xml:space="preserve"> </v>
      </c>
      <c r="K486" s="135">
        <v>0</v>
      </c>
      <c r="L486" s="178"/>
      <c r="M486" s="56">
        <f t="shared" si="89"/>
        <v>0</v>
      </c>
      <c r="N486" s="178"/>
      <c r="O486" s="181" t="str">
        <f t="shared" si="86"/>
        <v xml:space="preserve"> </v>
      </c>
      <c r="P486" s="178"/>
    </row>
    <row r="487" spans="1:16" x14ac:dyDescent="0.2">
      <c r="A487" s="383" t="s">
        <v>419</v>
      </c>
      <c r="B487" s="383"/>
      <c r="C487" s="5" t="s">
        <v>741</v>
      </c>
      <c r="D487" s="22" t="s">
        <v>742</v>
      </c>
      <c r="E487" s="29"/>
      <c r="F487" s="135">
        <v>0</v>
      </c>
      <c r="G487" s="135"/>
      <c r="H487" s="56">
        <f t="shared" si="93"/>
        <v>0</v>
      </c>
      <c r="I487" s="135"/>
      <c r="J487" s="133" t="str">
        <f t="shared" si="85"/>
        <v xml:space="preserve"> </v>
      </c>
      <c r="K487" s="135">
        <v>0</v>
      </c>
      <c r="L487" s="178"/>
      <c r="M487" s="56">
        <f t="shared" si="89"/>
        <v>0</v>
      </c>
      <c r="N487" s="178"/>
      <c r="O487" s="181" t="str">
        <f t="shared" si="86"/>
        <v xml:space="preserve"> </v>
      </c>
      <c r="P487" s="178"/>
    </row>
    <row r="488" spans="1:16" x14ac:dyDescent="0.2">
      <c r="A488" s="383" t="s">
        <v>421</v>
      </c>
      <c r="B488" s="383"/>
      <c r="C488" s="3" t="s">
        <v>743</v>
      </c>
      <c r="D488" s="22" t="s">
        <v>744</v>
      </c>
      <c r="E488" s="23"/>
      <c r="F488" s="135">
        <v>0</v>
      </c>
      <c r="G488" s="135"/>
      <c r="H488" s="56">
        <f t="shared" si="93"/>
        <v>0</v>
      </c>
      <c r="I488" s="135"/>
      <c r="J488" s="133" t="str">
        <f t="shared" si="85"/>
        <v xml:space="preserve"> </v>
      </c>
      <c r="K488" s="135">
        <v>0</v>
      </c>
      <c r="L488" s="178"/>
      <c r="M488" s="56">
        <f t="shared" si="89"/>
        <v>0</v>
      </c>
      <c r="N488" s="178"/>
      <c r="O488" s="181" t="str">
        <f t="shared" si="86"/>
        <v xml:space="preserve"> </v>
      </c>
      <c r="P488" s="178"/>
    </row>
    <row r="489" spans="1:16" x14ac:dyDescent="0.2">
      <c r="A489" s="383" t="s">
        <v>424</v>
      </c>
      <c r="B489" s="383"/>
      <c r="C489" s="3" t="s">
        <v>745</v>
      </c>
      <c r="D489" s="22" t="s">
        <v>746</v>
      </c>
      <c r="E489" s="23"/>
      <c r="F489" s="135">
        <v>0</v>
      </c>
      <c r="G489" s="135"/>
      <c r="H489" s="56">
        <f t="shared" si="93"/>
        <v>0</v>
      </c>
      <c r="I489" s="135"/>
      <c r="J489" s="133" t="str">
        <f t="shared" si="85"/>
        <v xml:space="preserve"> </v>
      </c>
      <c r="K489" s="135">
        <v>0</v>
      </c>
      <c r="L489" s="178"/>
      <c r="M489" s="56">
        <f t="shared" si="89"/>
        <v>0</v>
      </c>
      <c r="N489" s="178"/>
      <c r="O489" s="181" t="str">
        <f t="shared" si="86"/>
        <v xml:space="preserve"> </v>
      </c>
      <c r="P489" s="178"/>
    </row>
    <row r="490" spans="1:16" x14ac:dyDescent="0.2">
      <c r="A490" s="384" t="s">
        <v>427</v>
      </c>
      <c r="B490" s="384"/>
      <c r="C490" s="7" t="s">
        <v>747</v>
      </c>
      <c r="D490" s="19" t="s">
        <v>748</v>
      </c>
      <c r="E490" s="33"/>
      <c r="F490" s="135">
        <v>0</v>
      </c>
      <c r="G490" s="135"/>
      <c r="H490" s="56">
        <f t="shared" si="93"/>
        <v>0</v>
      </c>
      <c r="I490" s="135"/>
      <c r="J490" s="133" t="str">
        <f t="shared" si="85"/>
        <v xml:space="preserve"> </v>
      </c>
      <c r="K490" s="135">
        <v>0</v>
      </c>
      <c r="L490" s="178"/>
      <c r="M490" s="56">
        <f t="shared" si="89"/>
        <v>0</v>
      </c>
      <c r="N490" s="178"/>
      <c r="O490" s="181" t="str">
        <f t="shared" si="86"/>
        <v xml:space="preserve"> </v>
      </c>
      <c r="P490" s="62">
        <f t="shared" ref="P490" si="94">P482+P483+P485+P486+P487+P488+P489</f>
        <v>0</v>
      </c>
    </row>
    <row r="491" spans="1:16" x14ac:dyDescent="0.2">
      <c r="A491" s="383" t="s">
        <v>429</v>
      </c>
      <c r="B491" s="383"/>
      <c r="C491" s="5" t="s">
        <v>749</v>
      </c>
      <c r="D491" s="22" t="s">
        <v>750</v>
      </c>
      <c r="E491" s="29"/>
      <c r="F491" s="135">
        <v>0</v>
      </c>
      <c r="G491" s="135"/>
      <c r="H491" s="56">
        <f t="shared" si="93"/>
        <v>0</v>
      </c>
      <c r="I491" s="135"/>
      <c r="J491" s="133" t="str">
        <f t="shared" si="85"/>
        <v xml:space="preserve"> </v>
      </c>
      <c r="K491" s="135">
        <v>0</v>
      </c>
      <c r="L491" s="178"/>
      <c r="M491" s="56">
        <f t="shared" si="89"/>
        <v>0</v>
      </c>
      <c r="N491" s="178"/>
      <c r="O491" s="181" t="str">
        <f t="shared" si="86"/>
        <v xml:space="preserve"> </v>
      </c>
      <c r="P491" s="178"/>
    </row>
    <row r="492" spans="1:16" x14ac:dyDescent="0.2">
      <c r="A492" s="383" t="s">
        <v>432</v>
      </c>
      <c r="B492" s="383"/>
      <c r="C492" s="5" t="s">
        <v>751</v>
      </c>
      <c r="D492" s="22" t="s">
        <v>752</v>
      </c>
      <c r="E492" s="29"/>
      <c r="F492" s="135">
        <v>0</v>
      </c>
      <c r="G492" s="135"/>
      <c r="H492" s="56">
        <f t="shared" si="93"/>
        <v>0</v>
      </c>
      <c r="I492" s="135"/>
      <c r="J492" s="133" t="str">
        <f t="shared" si="85"/>
        <v xml:space="preserve"> </v>
      </c>
      <c r="K492" s="135">
        <v>0</v>
      </c>
      <c r="L492" s="178"/>
      <c r="M492" s="56">
        <f t="shared" si="89"/>
        <v>0</v>
      </c>
      <c r="N492" s="178"/>
      <c r="O492" s="181" t="str">
        <f t="shared" si="86"/>
        <v xml:space="preserve"> </v>
      </c>
      <c r="P492" s="178"/>
    </row>
    <row r="493" spans="1:16" x14ac:dyDescent="0.2">
      <c r="A493" s="383" t="s">
        <v>435</v>
      </c>
      <c r="B493" s="383"/>
      <c r="C493" s="5" t="s">
        <v>753</v>
      </c>
      <c r="D493" s="22" t="s">
        <v>754</v>
      </c>
      <c r="E493" s="29"/>
      <c r="F493" s="135">
        <v>0</v>
      </c>
      <c r="G493" s="135"/>
      <c r="H493" s="56">
        <f t="shared" si="93"/>
        <v>0</v>
      </c>
      <c r="I493" s="135"/>
      <c r="J493" s="133" t="str">
        <f t="shared" si="85"/>
        <v xml:space="preserve"> </v>
      </c>
      <c r="K493" s="135">
        <v>0</v>
      </c>
      <c r="L493" s="178"/>
      <c r="M493" s="56">
        <f t="shared" si="89"/>
        <v>0</v>
      </c>
      <c r="N493" s="178"/>
      <c r="O493" s="181" t="str">
        <f t="shared" si="86"/>
        <v xml:space="preserve"> </v>
      </c>
      <c r="P493" s="178"/>
    </row>
    <row r="494" spans="1:16" x14ac:dyDescent="0.2">
      <c r="A494" s="383" t="s">
        <v>438</v>
      </c>
      <c r="B494" s="383"/>
      <c r="C494" s="5" t="s">
        <v>755</v>
      </c>
      <c r="D494" s="22" t="s">
        <v>756</v>
      </c>
      <c r="E494" s="29"/>
      <c r="F494" s="135">
        <v>0</v>
      </c>
      <c r="G494" s="135"/>
      <c r="H494" s="56">
        <f t="shared" si="93"/>
        <v>0</v>
      </c>
      <c r="I494" s="135"/>
      <c r="J494" s="133" t="str">
        <f t="shared" si="85"/>
        <v xml:space="preserve"> </v>
      </c>
      <c r="K494" s="135">
        <v>0</v>
      </c>
      <c r="L494" s="178"/>
      <c r="M494" s="56">
        <f t="shared" si="89"/>
        <v>0</v>
      </c>
      <c r="N494" s="178"/>
      <c r="O494" s="181" t="str">
        <f t="shared" si="86"/>
        <v xml:space="preserve"> </v>
      </c>
      <c r="P494" s="178"/>
    </row>
    <row r="495" spans="1:16" x14ac:dyDescent="0.2">
      <c r="A495" s="384" t="s">
        <v>441</v>
      </c>
      <c r="B495" s="384"/>
      <c r="C495" s="7" t="s">
        <v>757</v>
      </c>
      <c r="D495" s="19" t="s">
        <v>758</v>
      </c>
      <c r="E495" s="33"/>
      <c r="F495" s="135">
        <v>0</v>
      </c>
      <c r="G495" s="135"/>
      <c r="H495" s="56">
        <f t="shared" si="93"/>
        <v>0</v>
      </c>
      <c r="I495" s="135"/>
      <c r="J495" s="133" t="str">
        <f t="shared" si="85"/>
        <v xml:space="preserve"> </v>
      </c>
      <c r="K495" s="135">
        <v>0</v>
      </c>
      <c r="L495" s="178"/>
      <c r="M495" s="56">
        <f t="shared" si="89"/>
        <v>0</v>
      </c>
      <c r="N495" s="178"/>
      <c r="O495" s="181" t="str">
        <f t="shared" si="86"/>
        <v xml:space="preserve"> </v>
      </c>
      <c r="P495" s="62">
        <f t="shared" ref="P495" si="95">SUM(P491:P494)</f>
        <v>0</v>
      </c>
    </row>
    <row r="496" spans="1:16" ht="25.5" x14ac:dyDescent="0.2">
      <c r="A496" s="383" t="s">
        <v>443</v>
      </c>
      <c r="B496" s="383"/>
      <c r="C496" s="5" t="s">
        <v>759</v>
      </c>
      <c r="D496" s="22" t="s">
        <v>760</v>
      </c>
      <c r="E496" s="29"/>
      <c r="F496" s="135">
        <v>0</v>
      </c>
      <c r="G496" s="135"/>
      <c r="H496" s="56">
        <f t="shared" si="93"/>
        <v>0</v>
      </c>
      <c r="I496" s="135"/>
      <c r="J496" s="133" t="str">
        <f t="shared" si="85"/>
        <v xml:space="preserve"> </v>
      </c>
      <c r="K496" s="135">
        <v>0</v>
      </c>
      <c r="L496" s="178"/>
      <c r="M496" s="56">
        <f t="shared" si="89"/>
        <v>0</v>
      </c>
      <c r="N496" s="178"/>
      <c r="O496" s="181" t="str">
        <f t="shared" si="86"/>
        <v xml:space="preserve"> </v>
      </c>
      <c r="P496" s="178"/>
    </row>
    <row r="497" spans="1:16" ht="25.5" x14ac:dyDescent="0.2">
      <c r="A497" s="383" t="s">
        <v>445</v>
      </c>
      <c r="B497" s="383"/>
      <c r="C497" s="5" t="s">
        <v>761</v>
      </c>
      <c r="D497" s="22" t="s">
        <v>762</v>
      </c>
      <c r="E497" s="29"/>
      <c r="F497" s="135">
        <v>0</v>
      </c>
      <c r="G497" s="135"/>
      <c r="H497" s="56">
        <f t="shared" si="93"/>
        <v>0</v>
      </c>
      <c r="I497" s="135"/>
      <c r="J497" s="133" t="str">
        <f t="shared" si="85"/>
        <v xml:space="preserve"> </v>
      </c>
      <c r="K497" s="135">
        <v>0</v>
      </c>
      <c r="L497" s="178"/>
      <c r="M497" s="56">
        <f t="shared" si="89"/>
        <v>0</v>
      </c>
      <c r="N497" s="178"/>
      <c r="O497" s="181" t="str">
        <f t="shared" si="86"/>
        <v xml:space="preserve"> </v>
      </c>
      <c r="P497" s="178"/>
    </row>
    <row r="498" spans="1:16" x14ac:dyDescent="0.2">
      <c r="A498" s="383" t="s">
        <v>447</v>
      </c>
      <c r="B498" s="383"/>
      <c r="C498" s="5" t="s">
        <v>37</v>
      </c>
      <c r="D498" s="22" t="s">
        <v>762</v>
      </c>
      <c r="E498" s="29"/>
      <c r="F498" s="135">
        <v>0</v>
      </c>
      <c r="G498" s="135"/>
      <c r="H498" s="56">
        <f t="shared" si="93"/>
        <v>0</v>
      </c>
      <c r="I498" s="135"/>
      <c r="J498" s="133" t="str">
        <f t="shared" si="85"/>
        <v xml:space="preserve"> </v>
      </c>
      <c r="K498" s="135">
        <v>0</v>
      </c>
      <c r="L498" s="178"/>
      <c r="M498" s="56">
        <f t="shared" si="89"/>
        <v>0</v>
      </c>
      <c r="N498" s="178"/>
      <c r="O498" s="181" t="str">
        <f t="shared" si="86"/>
        <v xml:space="preserve"> </v>
      </c>
      <c r="P498" s="178"/>
    </row>
    <row r="499" spans="1:16" x14ac:dyDescent="0.2">
      <c r="A499" s="383" t="s">
        <v>449</v>
      </c>
      <c r="B499" s="383"/>
      <c r="C499" s="5" t="s">
        <v>39</v>
      </c>
      <c r="D499" s="22" t="s">
        <v>762</v>
      </c>
      <c r="E499" s="29"/>
      <c r="F499" s="135">
        <v>0</v>
      </c>
      <c r="G499" s="135"/>
      <c r="H499" s="56">
        <f t="shared" si="93"/>
        <v>0</v>
      </c>
      <c r="I499" s="135"/>
      <c r="J499" s="133" t="str">
        <f t="shared" si="85"/>
        <v xml:space="preserve"> </v>
      </c>
      <c r="K499" s="135">
        <v>0</v>
      </c>
      <c r="L499" s="178"/>
      <c r="M499" s="56">
        <f t="shared" si="89"/>
        <v>0</v>
      </c>
      <c r="N499" s="178"/>
      <c r="O499" s="181" t="str">
        <f t="shared" si="86"/>
        <v xml:space="preserve"> </v>
      </c>
      <c r="P499" s="178"/>
    </row>
    <row r="500" spans="1:16" ht="25.5" x14ac:dyDescent="0.2">
      <c r="A500" s="383" t="s">
        <v>451</v>
      </c>
      <c r="B500" s="383"/>
      <c r="C500" s="5" t="s">
        <v>41</v>
      </c>
      <c r="D500" s="22" t="s">
        <v>762</v>
      </c>
      <c r="E500" s="29"/>
      <c r="F500" s="135">
        <v>0</v>
      </c>
      <c r="G500" s="135"/>
      <c r="H500" s="56">
        <f t="shared" si="93"/>
        <v>0</v>
      </c>
      <c r="I500" s="135"/>
      <c r="J500" s="133" t="str">
        <f t="shared" si="85"/>
        <v xml:space="preserve"> </v>
      </c>
      <c r="K500" s="135">
        <v>0</v>
      </c>
      <c r="L500" s="178"/>
      <c r="M500" s="56">
        <f t="shared" si="89"/>
        <v>0</v>
      </c>
      <c r="N500" s="178"/>
      <c r="O500" s="181" t="str">
        <f t="shared" si="86"/>
        <v xml:space="preserve"> </v>
      </c>
      <c r="P500" s="178"/>
    </row>
    <row r="501" spans="1:16" x14ac:dyDescent="0.2">
      <c r="A501" s="383" t="s">
        <v>453</v>
      </c>
      <c r="B501" s="383"/>
      <c r="C501" s="5" t="s">
        <v>43</v>
      </c>
      <c r="D501" s="22" t="s">
        <v>762</v>
      </c>
      <c r="E501" s="29"/>
      <c r="F501" s="135">
        <v>0</v>
      </c>
      <c r="G501" s="135"/>
      <c r="H501" s="56">
        <f t="shared" si="93"/>
        <v>0</v>
      </c>
      <c r="I501" s="135"/>
      <c r="J501" s="133" t="str">
        <f t="shared" si="85"/>
        <v xml:space="preserve"> </v>
      </c>
      <c r="K501" s="135">
        <v>0</v>
      </c>
      <c r="L501" s="178"/>
      <c r="M501" s="56">
        <f t="shared" si="89"/>
        <v>0</v>
      </c>
      <c r="N501" s="178"/>
      <c r="O501" s="181" t="str">
        <f t="shared" si="86"/>
        <v xml:space="preserve"> </v>
      </c>
      <c r="P501" s="178"/>
    </row>
    <row r="502" spans="1:16" x14ac:dyDescent="0.2">
      <c r="A502" s="383" t="s">
        <v>455</v>
      </c>
      <c r="B502" s="383"/>
      <c r="C502" s="5" t="s">
        <v>45</v>
      </c>
      <c r="D502" s="22" t="s">
        <v>762</v>
      </c>
      <c r="E502" s="29"/>
      <c r="F502" s="135">
        <v>0</v>
      </c>
      <c r="G502" s="135"/>
      <c r="H502" s="56">
        <f t="shared" si="93"/>
        <v>0</v>
      </c>
      <c r="I502" s="135"/>
      <c r="J502" s="133" t="str">
        <f t="shared" si="85"/>
        <v xml:space="preserve"> </v>
      </c>
      <c r="K502" s="135">
        <v>0</v>
      </c>
      <c r="L502" s="178"/>
      <c r="M502" s="56">
        <f t="shared" si="89"/>
        <v>0</v>
      </c>
      <c r="N502" s="178"/>
      <c r="O502" s="181" t="str">
        <f t="shared" si="86"/>
        <v xml:space="preserve"> </v>
      </c>
      <c r="P502" s="178"/>
    </row>
    <row r="503" spans="1:16" x14ac:dyDescent="0.2">
      <c r="A503" s="383" t="s">
        <v>457</v>
      </c>
      <c r="B503" s="383"/>
      <c r="C503" s="5" t="s">
        <v>47</v>
      </c>
      <c r="D503" s="22" t="s">
        <v>762</v>
      </c>
      <c r="E503" s="29"/>
      <c r="F503" s="135">
        <v>0</v>
      </c>
      <c r="G503" s="135"/>
      <c r="H503" s="56">
        <f t="shared" si="93"/>
        <v>0</v>
      </c>
      <c r="I503" s="135"/>
      <c r="J503" s="133" t="str">
        <f t="shared" si="85"/>
        <v xml:space="preserve"> </v>
      </c>
      <c r="K503" s="135">
        <v>0</v>
      </c>
      <c r="L503" s="178"/>
      <c r="M503" s="56">
        <f t="shared" si="89"/>
        <v>0</v>
      </c>
      <c r="N503" s="178"/>
      <c r="O503" s="181" t="str">
        <f t="shared" si="86"/>
        <v xml:space="preserve"> </v>
      </c>
      <c r="P503" s="178"/>
    </row>
    <row r="504" spans="1:16" x14ac:dyDescent="0.2">
      <c r="A504" s="383" t="s">
        <v>459</v>
      </c>
      <c r="B504" s="383"/>
      <c r="C504" s="5" t="s">
        <v>49</v>
      </c>
      <c r="D504" s="22" t="s">
        <v>762</v>
      </c>
      <c r="E504" s="29"/>
      <c r="F504" s="135">
        <v>0</v>
      </c>
      <c r="G504" s="135"/>
      <c r="H504" s="56">
        <f t="shared" si="93"/>
        <v>0</v>
      </c>
      <c r="I504" s="135"/>
      <c r="J504" s="133" t="str">
        <f t="shared" si="85"/>
        <v xml:space="preserve"> </v>
      </c>
      <c r="K504" s="135">
        <v>0</v>
      </c>
      <c r="L504" s="178"/>
      <c r="M504" s="56">
        <f t="shared" si="89"/>
        <v>0</v>
      </c>
      <c r="N504" s="178"/>
      <c r="O504" s="181" t="str">
        <f t="shared" si="86"/>
        <v xml:space="preserve"> </v>
      </c>
      <c r="P504" s="178"/>
    </row>
    <row r="505" spans="1:16" x14ac:dyDescent="0.2">
      <c r="A505" s="383" t="s">
        <v>461</v>
      </c>
      <c r="B505" s="383"/>
      <c r="C505" s="5" t="s">
        <v>51</v>
      </c>
      <c r="D505" s="22" t="s">
        <v>762</v>
      </c>
      <c r="E505" s="29"/>
      <c r="F505" s="135">
        <v>0</v>
      </c>
      <c r="G505" s="135"/>
      <c r="H505" s="56">
        <f t="shared" si="93"/>
        <v>0</v>
      </c>
      <c r="I505" s="135"/>
      <c r="J505" s="133" t="str">
        <f t="shared" si="85"/>
        <v xml:space="preserve"> </v>
      </c>
      <c r="K505" s="135">
        <v>0</v>
      </c>
      <c r="L505" s="178"/>
      <c r="M505" s="56">
        <f t="shared" si="89"/>
        <v>0</v>
      </c>
      <c r="N505" s="178"/>
      <c r="O505" s="181" t="str">
        <f t="shared" si="86"/>
        <v xml:space="preserve"> </v>
      </c>
      <c r="P505" s="178"/>
    </row>
    <row r="506" spans="1:16" x14ac:dyDescent="0.2">
      <c r="A506" s="383" t="s">
        <v>464</v>
      </c>
      <c r="B506" s="383"/>
      <c r="C506" s="5" t="s">
        <v>53</v>
      </c>
      <c r="D506" s="22" t="s">
        <v>762</v>
      </c>
      <c r="E506" s="29"/>
      <c r="F506" s="135">
        <v>0</v>
      </c>
      <c r="G506" s="135"/>
      <c r="H506" s="56">
        <f t="shared" si="93"/>
        <v>0</v>
      </c>
      <c r="I506" s="135"/>
      <c r="J506" s="133" t="str">
        <f t="shared" si="85"/>
        <v xml:space="preserve"> </v>
      </c>
      <c r="K506" s="135">
        <v>0</v>
      </c>
      <c r="L506" s="178"/>
      <c r="M506" s="56">
        <f t="shared" si="89"/>
        <v>0</v>
      </c>
      <c r="N506" s="178"/>
      <c r="O506" s="181" t="str">
        <f t="shared" si="86"/>
        <v xml:space="preserve"> </v>
      </c>
      <c r="P506" s="178"/>
    </row>
    <row r="507" spans="1:16" x14ac:dyDescent="0.2">
      <c r="A507" s="383" t="s">
        <v>465</v>
      </c>
      <c r="B507" s="383"/>
      <c r="C507" s="5" t="s">
        <v>55</v>
      </c>
      <c r="D507" s="22" t="s">
        <v>762</v>
      </c>
      <c r="E507" s="29"/>
      <c r="F507" s="135">
        <v>0</v>
      </c>
      <c r="G507" s="135"/>
      <c r="H507" s="56">
        <f t="shared" si="93"/>
        <v>0</v>
      </c>
      <c r="I507" s="135"/>
      <c r="J507" s="133" t="str">
        <f t="shared" si="85"/>
        <v xml:space="preserve"> </v>
      </c>
      <c r="K507" s="135">
        <v>0</v>
      </c>
      <c r="L507" s="178"/>
      <c r="M507" s="56">
        <f t="shared" si="89"/>
        <v>0</v>
      </c>
      <c r="N507" s="178"/>
      <c r="O507" s="181" t="str">
        <f t="shared" si="86"/>
        <v xml:space="preserve"> </v>
      </c>
      <c r="P507" s="178"/>
    </row>
    <row r="508" spans="1:16" ht="25.5" x14ac:dyDescent="0.2">
      <c r="A508" s="383" t="s">
        <v>466</v>
      </c>
      <c r="B508" s="383"/>
      <c r="C508" s="5" t="s">
        <v>763</v>
      </c>
      <c r="D508" s="22" t="s">
        <v>764</v>
      </c>
      <c r="E508" s="29"/>
      <c r="F508" s="135">
        <v>0</v>
      </c>
      <c r="G508" s="135"/>
      <c r="H508" s="56">
        <f t="shared" si="93"/>
        <v>0</v>
      </c>
      <c r="I508" s="135"/>
      <c r="J508" s="133" t="str">
        <f t="shared" si="85"/>
        <v xml:space="preserve"> </v>
      </c>
      <c r="K508" s="135">
        <v>0</v>
      </c>
      <c r="L508" s="178"/>
      <c r="M508" s="56">
        <f t="shared" si="89"/>
        <v>0</v>
      </c>
      <c r="N508" s="178"/>
      <c r="O508" s="181" t="str">
        <f t="shared" si="86"/>
        <v xml:space="preserve"> </v>
      </c>
      <c r="P508" s="178"/>
    </row>
    <row r="509" spans="1:16" x14ac:dyDescent="0.2">
      <c r="A509" s="383" t="s">
        <v>467</v>
      </c>
      <c r="B509" s="383"/>
      <c r="C509" s="5" t="s">
        <v>37</v>
      </c>
      <c r="D509" s="22" t="s">
        <v>764</v>
      </c>
      <c r="E509" s="29"/>
      <c r="F509" s="135">
        <v>0</v>
      </c>
      <c r="G509" s="135"/>
      <c r="H509" s="56">
        <f t="shared" si="93"/>
        <v>0</v>
      </c>
      <c r="I509" s="135"/>
      <c r="J509" s="133" t="str">
        <f t="shared" si="85"/>
        <v xml:space="preserve"> </v>
      </c>
      <c r="K509" s="135">
        <v>0</v>
      </c>
      <c r="L509" s="178"/>
      <c r="M509" s="56">
        <f t="shared" si="89"/>
        <v>0</v>
      </c>
      <c r="N509" s="178"/>
      <c r="O509" s="181" t="str">
        <f t="shared" si="86"/>
        <v xml:space="preserve"> </v>
      </c>
      <c r="P509" s="178"/>
    </row>
    <row r="510" spans="1:16" x14ac:dyDescent="0.2">
      <c r="A510" s="383" t="s">
        <v>468</v>
      </c>
      <c r="B510" s="383"/>
      <c r="C510" s="5" t="s">
        <v>39</v>
      </c>
      <c r="D510" s="22" t="s">
        <v>764</v>
      </c>
      <c r="E510" s="29"/>
      <c r="F510" s="135">
        <v>0</v>
      </c>
      <c r="G510" s="135"/>
      <c r="H510" s="56">
        <f t="shared" si="93"/>
        <v>0</v>
      </c>
      <c r="I510" s="135"/>
      <c r="J510" s="133" t="str">
        <f t="shared" si="85"/>
        <v xml:space="preserve"> </v>
      </c>
      <c r="K510" s="135">
        <v>0</v>
      </c>
      <c r="L510" s="178"/>
      <c r="M510" s="56">
        <f t="shared" si="89"/>
        <v>0</v>
      </c>
      <c r="N510" s="178"/>
      <c r="O510" s="181" t="str">
        <f t="shared" si="86"/>
        <v xml:space="preserve"> </v>
      </c>
      <c r="P510" s="178"/>
    </row>
    <row r="511" spans="1:16" ht="25.5" x14ac:dyDescent="0.2">
      <c r="A511" s="383" t="s">
        <v>469</v>
      </c>
      <c r="B511" s="383"/>
      <c r="C511" s="5" t="s">
        <v>41</v>
      </c>
      <c r="D511" s="22" t="s">
        <v>764</v>
      </c>
      <c r="E511" s="29"/>
      <c r="F511" s="135">
        <v>0</v>
      </c>
      <c r="G511" s="135"/>
      <c r="H511" s="56">
        <f t="shared" si="93"/>
        <v>0</v>
      </c>
      <c r="I511" s="135"/>
      <c r="J511" s="133" t="str">
        <f t="shared" si="85"/>
        <v xml:space="preserve"> </v>
      </c>
      <c r="K511" s="135">
        <v>0</v>
      </c>
      <c r="L511" s="178"/>
      <c r="M511" s="56">
        <f t="shared" si="89"/>
        <v>0</v>
      </c>
      <c r="N511" s="178"/>
      <c r="O511" s="181" t="str">
        <f t="shared" si="86"/>
        <v xml:space="preserve"> </v>
      </c>
      <c r="P511" s="178"/>
    </row>
    <row r="512" spans="1:16" x14ac:dyDescent="0.2">
      <c r="A512" s="383" t="s">
        <v>470</v>
      </c>
      <c r="B512" s="383"/>
      <c r="C512" s="5" t="s">
        <v>43</v>
      </c>
      <c r="D512" s="22" t="s">
        <v>764</v>
      </c>
      <c r="E512" s="29"/>
      <c r="F512" s="135">
        <v>0</v>
      </c>
      <c r="G512" s="135"/>
      <c r="H512" s="56">
        <f t="shared" si="93"/>
        <v>0</v>
      </c>
      <c r="I512" s="135"/>
      <c r="J512" s="133" t="str">
        <f t="shared" si="85"/>
        <v xml:space="preserve"> </v>
      </c>
      <c r="K512" s="135">
        <v>0</v>
      </c>
      <c r="L512" s="178"/>
      <c r="M512" s="56">
        <f t="shared" si="89"/>
        <v>0</v>
      </c>
      <c r="N512" s="178"/>
      <c r="O512" s="181" t="str">
        <f t="shared" si="86"/>
        <v xml:space="preserve"> </v>
      </c>
      <c r="P512" s="178"/>
    </row>
    <row r="513" spans="1:16" x14ac:dyDescent="0.2">
      <c r="A513" s="383" t="s">
        <v>471</v>
      </c>
      <c r="B513" s="383"/>
      <c r="C513" s="5" t="s">
        <v>45</v>
      </c>
      <c r="D513" s="22" t="s">
        <v>764</v>
      </c>
      <c r="E513" s="29"/>
      <c r="F513" s="135">
        <v>0</v>
      </c>
      <c r="G513" s="135"/>
      <c r="H513" s="56">
        <f t="shared" si="93"/>
        <v>0</v>
      </c>
      <c r="I513" s="135"/>
      <c r="J513" s="133" t="str">
        <f t="shared" si="85"/>
        <v xml:space="preserve"> </v>
      </c>
      <c r="K513" s="135">
        <v>0</v>
      </c>
      <c r="L513" s="178"/>
      <c r="M513" s="56">
        <f t="shared" si="89"/>
        <v>0</v>
      </c>
      <c r="N513" s="178"/>
      <c r="O513" s="181" t="str">
        <f t="shared" si="86"/>
        <v xml:space="preserve"> </v>
      </c>
      <c r="P513" s="178"/>
    </row>
    <row r="514" spans="1:16" x14ac:dyDescent="0.2">
      <c r="A514" s="383" t="s">
        <v>472</v>
      </c>
      <c r="B514" s="383"/>
      <c r="C514" s="5" t="s">
        <v>47</v>
      </c>
      <c r="D514" s="22" t="s">
        <v>764</v>
      </c>
      <c r="E514" s="29"/>
      <c r="F514" s="135">
        <v>0</v>
      </c>
      <c r="G514" s="135"/>
      <c r="H514" s="56">
        <f t="shared" si="93"/>
        <v>0</v>
      </c>
      <c r="I514" s="135"/>
      <c r="J514" s="133" t="str">
        <f t="shared" si="85"/>
        <v xml:space="preserve"> </v>
      </c>
      <c r="K514" s="135">
        <v>0</v>
      </c>
      <c r="L514" s="178"/>
      <c r="M514" s="56">
        <f t="shared" si="89"/>
        <v>0</v>
      </c>
      <c r="N514" s="178"/>
      <c r="O514" s="181" t="str">
        <f t="shared" si="86"/>
        <v xml:space="preserve"> </v>
      </c>
      <c r="P514" s="178"/>
    </row>
    <row r="515" spans="1:16" x14ac:dyDescent="0.2">
      <c r="A515" s="383" t="s">
        <v>473</v>
      </c>
      <c r="B515" s="383"/>
      <c r="C515" s="5" t="s">
        <v>49</v>
      </c>
      <c r="D515" s="22" t="s">
        <v>764</v>
      </c>
      <c r="E515" s="29"/>
      <c r="F515" s="135">
        <v>0</v>
      </c>
      <c r="G515" s="135"/>
      <c r="H515" s="56">
        <f t="shared" si="93"/>
        <v>0</v>
      </c>
      <c r="I515" s="135"/>
      <c r="J515" s="133" t="str">
        <f t="shared" si="85"/>
        <v xml:space="preserve"> </v>
      </c>
      <c r="K515" s="135">
        <v>0</v>
      </c>
      <c r="L515" s="178"/>
      <c r="M515" s="56">
        <f t="shared" si="89"/>
        <v>0</v>
      </c>
      <c r="N515" s="178"/>
      <c r="O515" s="181" t="str">
        <f t="shared" si="86"/>
        <v xml:space="preserve"> </v>
      </c>
      <c r="P515" s="178"/>
    </row>
    <row r="516" spans="1:16" x14ac:dyDescent="0.2">
      <c r="A516" s="383" t="s">
        <v>474</v>
      </c>
      <c r="B516" s="383"/>
      <c r="C516" s="5" t="s">
        <v>51</v>
      </c>
      <c r="D516" s="22" t="s">
        <v>764</v>
      </c>
      <c r="E516" s="29"/>
      <c r="F516" s="135">
        <v>0</v>
      </c>
      <c r="G516" s="135"/>
      <c r="H516" s="56">
        <f t="shared" si="93"/>
        <v>0</v>
      </c>
      <c r="I516" s="135"/>
      <c r="J516" s="133" t="str">
        <f t="shared" si="85"/>
        <v xml:space="preserve"> </v>
      </c>
      <c r="K516" s="135">
        <v>0</v>
      </c>
      <c r="L516" s="178"/>
      <c r="M516" s="56">
        <f t="shared" si="89"/>
        <v>0</v>
      </c>
      <c r="N516" s="178"/>
      <c r="O516" s="181" t="str">
        <f t="shared" si="86"/>
        <v xml:space="preserve"> </v>
      </c>
      <c r="P516" s="178"/>
    </row>
    <row r="517" spans="1:16" x14ac:dyDescent="0.2">
      <c r="A517" s="383" t="s">
        <v>477</v>
      </c>
      <c r="B517" s="383"/>
      <c r="C517" s="5" t="s">
        <v>53</v>
      </c>
      <c r="D517" s="22" t="s">
        <v>764</v>
      </c>
      <c r="E517" s="29"/>
      <c r="F517" s="135">
        <v>0</v>
      </c>
      <c r="G517" s="135"/>
      <c r="H517" s="56">
        <f t="shared" si="93"/>
        <v>0</v>
      </c>
      <c r="I517" s="135"/>
      <c r="J517" s="133" t="str">
        <f t="shared" si="85"/>
        <v xml:space="preserve"> </v>
      </c>
      <c r="K517" s="135">
        <v>0</v>
      </c>
      <c r="L517" s="178"/>
      <c r="M517" s="56">
        <f t="shared" si="89"/>
        <v>0</v>
      </c>
      <c r="N517" s="178"/>
      <c r="O517" s="181" t="str">
        <f t="shared" si="86"/>
        <v xml:space="preserve"> </v>
      </c>
      <c r="P517" s="178"/>
    </row>
    <row r="518" spans="1:16" x14ac:dyDescent="0.2">
      <c r="A518" s="383" t="s">
        <v>480</v>
      </c>
      <c r="B518" s="383"/>
      <c r="C518" s="5" t="s">
        <v>55</v>
      </c>
      <c r="D518" s="22" t="s">
        <v>764</v>
      </c>
      <c r="E518" s="29"/>
      <c r="F518" s="135">
        <v>0</v>
      </c>
      <c r="G518" s="135"/>
      <c r="H518" s="56">
        <f t="shared" si="93"/>
        <v>0</v>
      </c>
      <c r="I518" s="135"/>
      <c r="J518" s="133" t="str">
        <f t="shared" si="85"/>
        <v xml:space="preserve"> </v>
      </c>
      <c r="K518" s="135">
        <v>0</v>
      </c>
      <c r="L518" s="178"/>
      <c r="M518" s="56">
        <f t="shared" si="89"/>
        <v>0</v>
      </c>
      <c r="N518" s="178"/>
      <c r="O518" s="181" t="str">
        <f t="shared" si="86"/>
        <v xml:space="preserve"> </v>
      </c>
      <c r="P518" s="178"/>
    </row>
    <row r="519" spans="1:16" ht="25.5" x14ac:dyDescent="0.2">
      <c r="A519" s="383" t="s">
        <v>483</v>
      </c>
      <c r="B519" s="383"/>
      <c r="C519" s="5" t="s">
        <v>765</v>
      </c>
      <c r="D519" s="22" t="s">
        <v>766</v>
      </c>
      <c r="E519" s="29"/>
      <c r="F519" s="135">
        <v>0</v>
      </c>
      <c r="G519" s="135"/>
      <c r="H519" s="56">
        <f t="shared" si="93"/>
        <v>0</v>
      </c>
      <c r="I519" s="135"/>
      <c r="J519" s="133" t="str">
        <f t="shared" si="85"/>
        <v xml:space="preserve"> </v>
      </c>
      <c r="K519" s="135">
        <v>0</v>
      </c>
      <c r="L519" s="178"/>
      <c r="M519" s="56">
        <f t="shared" si="89"/>
        <v>0</v>
      </c>
      <c r="N519" s="178"/>
      <c r="O519" s="181" t="str">
        <f t="shared" si="86"/>
        <v xml:space="preserve"> </v>
      </c>
      <c r="P519" s="178"/>
    </row>
    <row r="520" spans="1:16" x14ac:dyDescent="0.2">
      <c r="A520" s="383" t="s">
        <v>484</v>
      </c>
      <c r="B520" s="383"/>
      <c r="C520" s="5" t="s">
        <v>37</v>
      </c>
      <c r="D520" s="22" t="s">
        <v>766</v>
      </c>
      <c r="E520" s="29"/>
      <c r="F520" s="135">
        <v>0</v>
      </c>
      <c r="G520" s="135"/>
      <c r="H520" s="56">
        <f t="shared" si="93"/>
        <v>0</v>
      </c>
      <c r="I520" s="135"/>
      <c r="J520" s="133" t="str">
        <f t="shared" si="85"/>
        <v xml:space="preserve"> </v>
      </c>
      <c r="K520" s="135">
        <v>0</v>
      </c>
      <c r="L520" s="178"/>
      <c r="M520" s="56">
        <f t="shared" si="89"/>
        <v>0</v>
      </c>
      <c r="N520" s="178"/>
      <c r="O520" s="181" t="str">
        <f t="shared" si="86"/>
        <v xml:space="preserve"> </v>
      </c>
      <c r="P520" s="178"/>
    </row>
    <row r="521" spans="1:16" x14ac:dyDescent="0.2">
      <c r="A521" s="383" t="s">
        <v>485</v>
      </c>
      <c r="B521" s="383"/>
      <c r="C521" s="5" t="s">
        <v>39</v>
      </c>
      <c r="D521" s="22" t="s">
        <v>766</v>
      </c>
      <c r="E521" s="29"/>
      <c r="F521" s="135">
        <v>0</v>
      </c>
      <c r="G521" s="135"/>
      <c r="H521" s="56">
        <f t="shared" si="93"/>
        <v>0</v>
      </c>
      <c r="I521" s="135"/>
      <c r="J521" s="133" t="str">
        <f t="shared" si="85"/>
        <v xml:space="preserve"> </v>
      </c>
      <c r="K521" s="135">
        <v>0</v>
      </c>
      <c r="L521" s="178"/>
      <c r="M521" s="56">
        <f t="shared" si="89"/>
        <v>0</v>
      </c>
      <c r="N521" s="178"/>
      <c r="O521" s="181" t="str">
        <f t="shared" si="86"/>
        <v xml:space="preserve"> </v>
      </c>
      <c r="P521" s="178"/>
    </row>
    <row r="522" spans="1:16" ht="25.5" x14ac:dyDescent="0.2">
      <c r="A522" s="383" t="s">
        <v>486</v>
      </c>
      <c r="B522" s="383"/>
      <c r="C522" s="5" t="s">
        <v>41</v>
      </c>
      <c r="D522" s="22" t="s">
        <v>766</v>
      </c>
      <c r="E522" s="29"/>
      <c r="F522" s="135">
        <v>0</v>
      </c>
      <c r="G522" s="135"/>
      <c r="H522" s="56">
        <f t="shared" si="93"/>
        <v>0</v>
      </c>
      <c r="I522" s="135"/>
      <c r="J522" s="133" t="str">
        <f t="shared" si="85"/>
        <v xml:space="preserve"> </v>
      </c>
      <c r="K522" s="135">
        <v>0</v>
      </c>
      <c r="L522" s="178"/>
      <c r="M522" s="56">
        <f t="shared" si="89"/>
        <v>0</v>
      </c>
      <c r="N522" s="178"/>
      <c r="O522" s="181" t="str">
        <f t="shared" si="86"/>
        <v xml:space="preserve"> </v>
      </c>
      <c r="P522" s="178"/>
    </row>
    <row r="523" spans="1:16" x14ac:dyDescent="0.2">
      <c r="A523" s="383" t="s">
        <v>487</v>
      </c>
      <c r="B523" s="383"/>
      <c r="C523" s="5" t="s">
        <v>43</v>
      </c>
      <c r="D523" s="22" t="s">
        <v>766</v>
      </c>
      <c r="E523" s="29"/>
      <c r="F523" s="135">
        <v>0</v>
      </c>
      <c r="G523" s="135"/>
      <c r="H523" s="56">
        <f t="shared" si="93"/>
        <v>0</v>
      </c>
      <c r="I523" s="135"/>
      <c r="J523" s="133" t="str">
        <f t="shared" si="85"/>
        <v xml:space="preserve"> </v>
      </c>
      <c r="K523" s="135">
        <v>0</v>
      </c>
      <c r="L523" s="178"/>
      <c r="M523" s="56">
        <f t="shared" si="89"/>
        <v>0</v>
      </c>
      <c r="N523" s="178"/>
      <c r="O523" s="181" t="str">
        <f t="shared" si="86"/>
        <v xml:space="preserve"> </v>
      </c>
      <c r="P523" s="178"/>
    </row>
    <row r="524" spans="1:16" x14ac:dyDescent="0.2">
      <c r="A524" s="383" t="s">
        <v>488</v>
      </c>
      <c r="B524" s="383"/>
      <c r="C524" s="5" t="s">
        <v>45</v>
      </c>
      <c r="D524" s="22" t="s">
        <v>766</v>
      </c>
      <c r="E524" s="29"/>
      <c r="F524" s="135">
        <v>0</v>
      </c>
      <c r="G524" s="135"/>
      <c r="H524" s="56">
        <f t="shared" si="93"/>
        <v>0</v>
      </c>
      <c r="I524" s="135"/>
      <c r="J524" s="133" t="str">
        <f t="shared" si="85"/>
        <v xml:space="preserve"> </v>
      </c>
      <c r="K524" s="135">
        <v>0</v>
      </c>
      <c r="L524" s="178"/>
      <c r="M524" s="56">
        <f t="shared" si="89"/>
        <v>0</v>
      </c>
      <c r="N524" s="178"/>
      <c r="O524" s="181" t="str">
        <f t="shared" si="86"/>
        <v xml:space="preserve"> </v>
      </c>
      <c r="P524" s="178"/>
    </row>
    <row r="525" spans="1:16" x14ac:dyDescent="0.2">
      <c r="A525" s="383" t="s">
        <v>489</v>
      </c>
      <c r="B525" s="383"/>
      <c r="C525" s="5" t="s">
        <v>47</v>
      </c>
      <c r="D525" s="22" t="s">
        <v>766</v>
      </c>
      <c r="E525" s="29"/>
      <c r="F525" s="135">
        <v>0</v>
      </c>
      <c r="G525" s="135"/>
      <c r="H525" s="56">
        <f t="shared" si="93"/>
        <v>0</v>
      </c>
      <c r="I525" s="135"/>
      <c r="J525" s="133" t="str">
        <f t="shared" si="85"/>
        <v xml:space="preserve"> </v>
      </c>
      <c r="K525" s="135">
        <v>0</v>
      </c>
      <c r="L525" s="178"/>
      <c r="M525" s="56">
        <f t="shared" si="89"/>
        <v>0</v>
      </c>
      <c r="N525" s="178"/>
      <c r="O525" s="181" t="str">
        <f t="shared" si="86"/>
        <v xml:space="preserve"> </v>
      </c>
      <c r="P525" s="178"/>
    </row>
    <row r="526" spans="1:16" x14ac:dyDescent="0.2">
      <c r="A526" s="383" t="s">
        <v>490</v>
      </c>
      <c r="B526" s="383"/>
      <c r="C526" s="5" t="s">
        <v>49</v>
      </c>
      <c r="D526" s="22" t="s">
        <v>766</v>
      </c>
      <c r="E526" s="29"/>
      <c r="F526" s="135">
        <v>0</v>
      </c>
      <c r="G526" s="135"/>
      <c r="H526" s="56">
        <f t="shared" si="93"/>
        <v>0</v>
      </c>
      <c r="I526" s="135"/>
      <c r="J526" s="133" t="str">
        <f t="shared" si="85"/>
        <v xml:space="preserve"> </v>
      </c>
      <c r="K526" s="135">
        <v>0</v>
      </c>
      <c r="L526" s="178"/>
      <c r="M526" s="56">
        <f t="shared" si="89"/>
        <v>0</v>
      </c>
      <c r="N526" s="178"/>
      <c r="O526" s="181" t="str">
        <f t="shared" si="86"/>
        <v xml:space="preserve"> </v>
      </c>
      <c r="P526" s="178"/>
    </row>
    <row r="527" spans="1:16" x14ac:dyDescent="0.2">
      <c r="A527" s="383" t="s">
        <v>491</v>
      </c>
      <c r="B527" s="383"/>
      <c r="C527" s="5" t="s">
        <v>51</v>
      </c>
      <c r="D527" s="22" t="s">
        <v>766</v>
      </c>
      <c r="E527" s="29"/>
      <c r="F527" s="135">
        <v>0</v>
      </c>
      <c r="G527" s="135"/>
      <c r="H527" s="56">
        <f t="shared" si="93"/>
        <v>0</v>
      </c>
      <c r="I527" s="135"/>
      <c r="J527" s="133" t="str">
        <f t="shared" si="85"/>
        <v xml:space="preserve"> </v>
      </c>
      <c r="K527" s="135">
        <v>0</v>
      </c>
      <c r="L527" s="178"/>
      <c r="M527" s="56">
        <f t="shared" si="89"/>
        <v>0</v>
      </c>
      <c r="N527" s="178"/>
      <c r="O527" s="181" t="str">
        <f t="shared" si="86"/>
        <v xml:space="preserve"> </v>
      </c>
      <c r="P527" s="178"/>
    </row>
    <row r="528" spans="1:16" x14ac:dyDescent="0.2">
      <c r="A528" s="383" t="s">
        <v>492</v>
      </c>
      <c r="B528" s="383"/>
      <c r="C528" s="5" t="s">
        <v>53</v>
      </c>
      <c r="D528" s="22" t="s">
        <v>766</v>
      </c>
      <c r="E528" s="29"/>
      <c r="F528" s="135">
        <v>0</v>
      </c>
      <c r="G528" s="135"/>
      <c r="H528" s="56">
        <f t="shared" si="93"/>
        <v>0</v>
      </c>
      <c r="I528" s="135"/>
      <c r="J528" s="133" t="str">
        <f t="shared" si="85"/>
        <v xml:space="preserve"> </v>
      </c>
      <c r="K528" s="135">
        <v>0</v>
      </c>
      <c r="L528" s="178"/>
      <c r="M528" s="56">
        <f t="shared" si="89"/>
        <v>0</v>
      </c>
      <c r="N528" s="178"/>
      <c r="O528" s="181" t="str">
        <f t="shared" si="86"/>
        <v xml:space="preserve"> </v>
      </c>
      <c r="P528" s="178"/>
    </row>
    <row r="529" spans="1:16" x14ac:dyDescent="0.2">
      <c r="A529" s="383" t="s">
        <v>493</v>
      </c>
      <c r="B529" s="383"/>
      <c r="C529" s="5" t="s">
        <v>55</v>
      </c>
      <c r="D529" s="22" t="s">
        <v>766</v>
      </c>
      <c r="E529" s="29"/>
      <c r="F529" s="135">
        <v>0</v>
      </c>
      <c r="G529" s="135"/>
      <c r="H529" s="56">
        <f t="shared" si="93"/>
        <v>0</v>
      </c>
      <c r="I529" s="135"/>
      <c r="J529" s="133" t="str">
        <f t="shared" si="85"/>
        <v xml:space="preserve"> </v>
      </c>
      <c r="K529" s="135">
        <v>0</v>
      </c>
      <c r="L529" s="178"/>
      <c r="M529" s="56">
        <f t="shared" si="89"/>
        <v>0</v>
      </c>
      <c r="N529" s="178"/>
      <c r="O529" s="181" t="str">
        <f t="shared" si="86"/>
        <v xml:space="preserve"> </v>
      </c>
      <c r="P529" s="178"/>
    </row>
    <row r="530" spans="1:16" ht="25.5" x14ac:dyDescent="0.2">
      <c r="A530" s="383" t="s">
        <v>496</v>
      </c>
      <c r="B530" s="383"/>
      <c r="C530" s="5" t="s">
        <v>767</v>
      </c>
      <c r="D530" s="22" t="s">
        <v>768</v>
      </c>
      <c r="E530" s="29"/>
      <c r="F530" s="135">
        <v>0</v>
      </c>
      <c r="G530" s="135"/>
      <c r="H530" s="56">
        <f t="shared" si="93"/>
        <v>0</v>
      </c>
      <c r="I530" s="135"/>
      <c r="J530" s="133" t="str">
        <f t="shared" si="85"/>
        <v xml:space="preserve"> </v>
      </c>
      <c r="K530" s="135">
        <v>0</v>
      </c>
      <c r="L530" s="178"/>
      <c r="M530" s="56">
        <f t="shared" si="89"/>
        <v>0</v>
      </c>
      <c r="N530" s="178"/>
      <c r="O530" s="181" t="str">
        <f t="shared" si="86"/>
        <v xml:space="preserve"> </v>
      </c>
      <c r="P530" s="178"/>
    </row>
    <row r="531" spans="1:16" ht="25.5" x14ac:dyDescent="0.2">
      <c r="A531" s="383" t="s">
        <v>497</v>
      </c>
      <c r="B531" s="383"/>
      <c r="C531" s="5" t="s">
        <v>719</v>
      </c>
      <c r="D531" s="22" t="s">
        <v>768</v>
      </c>
      <c r="E531" s="29"/>
      <c r="F531" s="135">
        <v>0</v>
      </c>
      <c r="G531" s="135"/>
      <c r="H531" s="56">
        <f t="shared" si="93"/>
        <v>0</v>
      </c>
      <c r="I531" s="135"/>
      <c r="J531" s="133" t="str">
        <f t="shared" si="85"/>
        <v xml:space="preserve"> </v>
      </c>
      <c r="K531" s="135">
        <v>0</v>
      </c>
      <c r="L531" s="178"/>
      <c r="M531" s="56">
        <f t="shared" si="89"/>
        <v>0</v>
      </c>
      <c r="N531" s="178"/>
      <c r="O531" s="181" t="str">
        <f t="shared" si="86"/>
        <v xml:space="preserve"> </v>
      </c>
      <c r="P531" s="178"/>
    </row>
    <row r="532" spans="1:16" ht="25.5" x14ac:dyDescent="0.2">
      <c r="A532" s="383" t="s">
        <v>498</v>
      </c>
      <c r="B532" s="383"/>
      <c r="C532" s="5" t="s">
        <v>769</v>
      </c>
      <c r="D532" s="22" t="s">
        <v>770</v>
      </c>
      <c r="E532" s="29"/>
      <c r="F532" s="135">
        <v>0</v>
      </c>
      <c r="G532" s="135"/>
      <c r="H532" s="56">
        <f t="shared" si="93"/>
        <v>0</v>
      </c>
      <c r="I532" s="135"/>
      <c r="J532" s="133" t="str">
        <f t="shared" si="85"/>
        <v xml:space="preserve"> </v>
      </c>
      <c r="K532" s="135">
        <v>0</v>
      </c>
      <c r="L532" s="178"/>
      <c r="M532" s="56">
        <f t="shared" si="89"/>
        <v>0</v>
      </c>
      <c r="N532" s="178"/>
      <c r="O532" s="181" t="str">
        <f t="shared" si="86"/>
        <v xml:space="preserve"> </v>
      </c>
      <c r="P532" s="178"/>
    </row>
    <row r="533" spans="1:16" x14ac:dyDescent="0.2">
      <c r="A533" s="383" t="s">
        <v>499</v>
      </c>
      <c r="B533" s="383"/>
      <c r="C533" s="5" t="s">
        <v>442</v>
      </c>
      <c r="D533" s="3" t="s">
        <v>770</v>
      </c>
      <c r="E533" s="29"/>
      <c r="F533" s="135">
        <v>0</v>
      </c>
      <c r="G533" s="135"/>
      <c r="H533" s="56">
        <f t="shared" si="93"/>
        <v>0</v>
      </c>
      <c r="I533" s="135"/>
      <c r="J533" s="133" t="str">
        <f t="shared" ref="J533:J556" si="96">IF(H533=0," ",I533/H533)</f>
        <v xml:space="preserve"> </v>
      </c>
      <c r="K533" s="135">
        <v>0</v>
      </c>
      <c r="L533" s="178"/>
      <c r="M533" s="56">
        <f t="shared" si="89"/>
        <v>0</v>
      </c>
      <c r="N533" s="178"/>
      <c r="O533" s="181" t="str">
        <f t="shared" ref="O533:O556" si="97">IF(M533=0," ",N533/M533)</f>
        <v xml:space="preserve"> </v>
      </c>
      <c r="P533" s="178"/>
    </row>
    <row r="534" spans="1:16" x14ac:dyDescent="0.2">
      <c r="A534" s="383" t="s">
        <v>500</v>
      </c>
      <c r="B534" s="383"/>
      <c r="C534" s="5" t="s">
        <v>444</v>
      </c>
      <c r="D534" s="22" t="s">
        <v>770</v>
      </c>
      <c r="E534" s="29"/>
      <c r="F534" s="135">
        <v>0</v>
      </c>
      <c r="G534" s="135"/>
      <c r="H534" s="56">
        <f t="shared" ref="H534:H556" si="98">SUM(F534:G534)</f>
        <v>0</v>
      </c>
      <c r="I534" s="135"/>
      <c r="J534" s="133" t="str">
        <f t="shared" si="96"/>
        <v xml:space="preserve"> </v>
      </c>
      <c r="K534" s="135">
        <v>0</v>
      </c>
      <c r="L534" s="178"/>
      <c r="M534" s="56">
        <f t="shared" ref="M534:M556" si="99">SUM(K534:L534)</f>
        <v>0</v>
      </c>
      <c r="N534" s="178"/>
      <c r="O534" s="181" t="str">
        <f t="shared" si="97"/>
        <v xml:space="preserve"> </v>
      </c>
      <c r="P534" s="178"/>
    </row>
    <row r="535" spans="1:16" x14ac:dyDescent="0.2">
      <c r="A535" s="383" t="s">
        <v>501</v>
      </c>
      <c r="B535" s="383"/>
      <c r="C535" s="5" t="s">
        <v>446</v>
      </c>
      <c r="D535" s="3" t="s">
        <v>770</v>
      </c>
      <c r="E535" s="29"/>
      <c r="F535" s="135">
        <v>0</v>
      </c>
      <c r="G535" s="135"/>
      <c r="H535" s="56">
        <f t="shared" si="98"/>
        <v>0</v>
      </c>
      <c r="I535" s="135"/>
      <c r="J535" s="133" t="str">
        <f t="shared" si="96"/>
        <v xml:space="preserve"> </v>
      </c>
      <c r="K535" s="135">
        <v>0</v>
      </c>
      <c r="L535" s="178"/>
      <c r="M535" s="56">
        <f t="shared" si="99"/>
        <v>0</v>
      </c>
      <c r="N535" s="178"/>
      <c r="O535" s="181" t="str">
        <f t="shared" si="97"/>
        <v xml:space="preserve"> </v>
      </c>
      <c r="P535" s="178"/>
    </row>
    <row r="536" spans="1:16" x14ac:dyDescent="0.2">
      <c r="A536" s="383" t="s">
        <v>502</v>
      </c>
      <c r="B536" s="383"/>
      <c r="C536" s="3" t="s">
        <v>448</v>
      </c>
      <c r="D536" s="22" t="s">
        <v>770</v>
      </c>
      <c r="E536" s="23"/>
      <c r="F536" s="135">
        <v>0</v>
      </c>
      <c r="G536" s="135"/>
      <c r="H536" s="56">
        <f t="shared" si="98"/>
        <v>0</v>
      </c>
      <c r="I536" s="135"/>
      <c r="J536" s="133" t="str">
        <f t="shared" si="96"/>
        <v xml:space="preserve"> </v>
      </c>
      <c r="K536" s="135">
        <v>0</v>
      </c>
      <c r="L536" s="178"/>
      <c r="M536" s="56">
        <f t="shared" si="99"/>
        <v>0</v>
      </c>
      <c r="N536" s="178"/>
      <c r="O536" s="181" t="str">
        <f t="shared" si="97"/>
        <v xml:space="preserve"> </v>
      </c>
      <c r="P536" s="178"/>
    </row>
    <row r="537" spans="1:16" x14ac:dyDescent="0.2">
      <c r="A537" s="383" t="s">
        <v>503</v>
      </c>
      <c r="B537" s="383"/>
      <c r="C537" s="3" t="s">
        <v>450</v>
      </c>
      <c r="D537" s="3" t="s">
        <v>770</v>
      </c>
      <c r="E537" s="23"/>
      <c r="F537" s="135">
        <v>0</v>
      </c>
      <c r="G537" s="135"/>
      <c r="H537" s="56">
        <f t="shared" si="98"/>
        <v>0</v>
      </c>
      <c r="I537" s="135"/>
      <c r="J537" s="133" t="str">
        <f t="shared" si="96"/>
        <v xml:space="preserve"> </v>
      </c>
      <c r="K537" s="135">
        <v>0</v>
      </c>
      <c r="L537" s="178"/>
      <c r="M537" s="56">
        <f t="shared" si="99"/>
        <v>0</v>
      </c>
      <c r="N537" s="178"/>
      <c r="O537" s="181" t="str">
        <f t="shared" si="97"/>
        <v xml:space="preserve"> </v>
      </c>
      <c r="P537" s="178"/>
    </row>
    <row r="538" spans="1:16" ht="25.5" x14ac:dyDescent="0.2">
      <c r="A538" s="383" t="s">
        <v>504</v>
      </c>
      <c r="B538" s="383"/>
      <c r="C538" s="3" t="s">
        <v>452</v>
      </c>
      <c r="D538" s="22" t="s">
        <v>770</v>
      </c>
      <c r="E538" s="23"/>
      <c r="F538" s="135">
        <v>0</v>
      </c>
      <c r="G538" s="135"/>
      <c r="H538" s="56">
        <f t="shared" si="98"/>
        <v>0</v>
      </c>
      <c r="I538" s="135"/>
      <c r="J538" s="133" t="str">
        <f t="shared" si="96"/>
        <v xml:space="preserve"> </v>
      </c>
      <c r="K538" s="135">
        <v>0</v>
      </c>
      <c r="L538" s="178"/>
      <c r="M538" s="56">
        <f t="shared" si="99"/>
        <v>0</v>
      </c>
      <c r="N538" s="178"/>
      <c r="O538" s="181" t="str">
        <f t="shared" si="97"/>
        <v xml:space="preserve"> </v>
      </c>
      <c r="P538" s="178"/>
    </row>
    <row r="539" spans="1:16" x14ac:dyDescent="0.2">
      <c r="A539" s="383" t="s">
        <v>505</v>
      </c>
      <c r="B539" s="383"/>
      <c r="C539" s="5" t="s">
        <v>454</v>
      </c>
      <c r="D539" s="3" t="s">
        <v>770</v>
      </c>
      <c r="E539" s="29"/>
      <c r="F539" s="135">
        <v>0</v>
      </c>
      <c r="G539" s="135"/>
      <c r="H539" s="56">
        <f t="shared" si="98"/>
        <v>0</v>
      </c>
      <c r="I539" s="135"/>
      <c r="J539" s="133" t="str">
        <f t="shared" si="96"/>
        <v xml:space="preserve"> </v>
      </c>
      <c r="K539" s="135">
        <v>0</v>
      </c>
      <c r="L539" s="178"/>
      <c r="M539" s="56">
        <f t="shared" si="99"/>
        <v>0</v>
      </c>
      <c r="N539" s="178"/>
      <c r="O539" s="181" t="str">
        <f t="shared" si="97"/>
        <v xml:space="preserve"> </v>
      </c>
      <c r="P539" s="178"/>
    </row>
    <row r="540" spans="1:16" x14ac:dyDescent="0.2">
      <c r="A540" s="383" t="s">
        <v>506</v>
      </c>
      <c r="B540" s="383"/>
      <c r="C540" s="5" t="s">
        <v>456</v>
      </c>
      <c r="D540" s="22" t="s">
        <v>770</v>
      </c>
      <c r="E540" s="29"/>
      <c r="F540" s="135">
        <v>0</v>
      </c>
      <c r="G540" s="135"/>
      <c r="H540" s="56">
        <f t="shared" si="98"/>
        <v>0</v>
      </c>
      <c r="I540" s="135"/>
      <c r="J540" s="133" t="str">
        <f t="shared" si="96"/>
        <v xml:space="preserve"> </v>
      </c>
      <c r="K540" s="135">
        <v>0</v>
      </c>
      <c r="L540" s="178"/>
      <c r="M540" s="56">
        <f t="shared" si="99"/>
        <v>0</v>
      </c>
      <c r="N540" s="178"/>
      <c r="O540" s="181" t="str">
        <f t="shared" si="97"/>
        <v xml:space="preserve"> </v>
      </c>
      <c r="P540" s="178"/>
    </row>
    <row r="541" spans="1:16" x14ac:dyDescent="0.2">
      <c r="A541" s="383" t="s">
        <v>509</v>
      </c>
      <c r="B541" s="383"/>
      <c r="C541" s="5" t="s">
        <v>458</v>
      </c>
      <c r="D541" s="3" t="s">
        <v>770</v>
      </c>
      <c r="E541" s="29"/>
      <c r="F541" s="135">
        <v>0</v>
      </c>
      <c r="G541" s="135"/>
      <c r="H541" s="56">
        <f t="shared" si="98"/>
        <v>0</v>
      </c>
      <c r="I541" s="135"/>
      <c r="J541" s="133" t="str">
        <f t="shared" si="96"/>
        <v xml:space="preserve"> </v>
      </c>
      <c r="K541" s="135">
        <v>0</v>
      </c>
      <c r="L541" s="178"/>
      <c r="M541" s="56">
        <f t="shared" si="99"/>
        <v>0</v>
      </c>
      <c r="N541" s="178"/>
      <c r="O541" s="181" t="str">
        <f t="shared" si="97"/>
        <v xml:space="preserve"> </v>
      </c>
      <c r="P541" s="178"/>
    </row>
    <row r="542" spans="1:16" x14ac:dyDescent="0.2">
      <c r="A542" s="383" t="s">
        <v>771</v>
      </c>
      <c r="B542" s="383"/>
      <c r="C542" s="5" t="s">
        <v>460</v>
      </c>
      <c r="D542" s="22" t="s">
        <v>770</v>
      </c>
      <c r="E542" s="29"/>
      <c r="F542" s="135">
        <v>0</v>
      </c>
      <c r="G542" s="135"/>
      <c r="H542" s="56">
        <f t="shared" si="98"/>
        <v>0</v>
      </c>
      <c r="I542" s="135"/>
      <c r="J542" s="133" t="str">
        <f t="shared" si="96"/>
        <v xml:space="preserve"> </v>
      </c>
      <c r="K542" s="135">
        <v>0</v>
      </c>
      <c r="L542" s="178"/>
      <c r="M542" s="56">
        <f t="shared" si="99"/>
        <v>0</v>
      </c>
      <c r="N542" s="178"/>
      <c r="O542" s="181" t="str">
        <f t="shared" si="97"/>
        <v xml:space="preserve"> </v>
      </c>
      <c r="P542" s="178"/>
    </row>
    <row r="543" spans="1:16" x14ac:dyDescent="0.2">
      <c r="A543" s="383" t="s">
        <v>772</v>
      </c>
      <c r="B543" s="383"/>
      <c r="C543" s="5" t="s">
        <v>773</v>
      </c>
      <c r="D543" s="22" t="s">
        <v>774</v>
      </c>
      <c r="E543" s="29"/>
      <c r="F543" s="135">
        <v>0</v>
      </c>
      <c r="G543" s="135"/>
      <c r="H543" s="56">
        <f t="shared" si="98"/>
        <v>0</v>
      </c>
      <c r="I543" s="135"/>
      <c r="J543" s="133" t="str">
        <f t="shared" si="96"/>
        <v xml:space="preserve"> </v>
      </c>
      <c r="K543" s="135">
        <v>0</v>
      </c>
      <c r="L543" s="178"/>
      <c r="M543" s="56">
        <f t="shared" si="99"/>
        <v>0</v>
      </c>
      <c r="N543" s="178"/>
      <c r="O543" s="181" t="str">
        <f t="shared" si="97"/>
        <v xml:space="preserve"> </v>
      </c>
      <c r="P543" s="178"/>
    </row>
    <row r="544" spans="1:16" ht="25.5" x14ac:dyDescent="0.2">
      <c r="A544" s="383" t="s">
        <v>775</v>
      </c>
      <c r="B544" s="383"/>
      <c r="C544" s="5" t="s">
        <v>776</v>
      </c>
      <c r="D544" s="22" t="s">
        <v>777</v>
      </c>
      <c r="E544" s="29"/>
      <c r="F544" s="135">
        <v>0</v>
      </c>
      <c r="G544" s="135"/>
      <c r="H544" s="56">
        <f t="shared" si="98"/>
        <v>0</v>
      </c>
      <c r="I544" s="135"/>
      <c r="J544" s="133" t="str">
        <f t="shared" si="96"/>
        <v xml:space="preserve"> </v>
      </c>
      <c r="K544" s="135">
        <v>0</v>
      </c>
      <c r="L544" s="178"/>
      <c r="M544" s="56">
        <f t="shared" si="99"/>
        <v>0</v>
      </c>
      <c r="N544" s="178"/>
      <c r="O544" s="181" t="str">
        <f t="shared" si="97"/>
        <v xml:space="preserve"> </v>
      </c>
      <c r="P544" s="178"/>
    </row>
    <row r="545" spans="1:16" x14ac:dyDescent="0.2">
      <c r="A545" s="383" t="s">
        <v>778</v>
      </c>
      <c r="B545" s="383"/>
      <c r="C545" s="5" t="s">
        <v>442</v>
      </c>
      <c r="D545" s="3" t="s">
        <v>777</v>
      </c>
      <c r="E545" s="29"/>
      <c r="F545" s="135">
        <v>0</v>
      </c>
      <c r="G545" s="135"/>
      <c r="H545" s="56">
        <f t="shared" si="98"/>
        <v>0</v>
      </c>
      <c r="I545" s="135"/>
      <c r="J545" s="133" t="str">
        <f t="shared" si="96"/>
        <v xml:space="preserve"> </v>
      </c>
      <c r="K545" s="135">
        <v>0</v>
      </c>
      <c r="L545" s="178"/>
      <c r="M545" s="56">
        <f t="shared" si="99"/>
        <v>0</v>
      </c>
      <c r="N545" s="178"/>
      <c r="O545" s="181" t="str">
        <f t="shared" si="97"/>
        <v xml:space="preserve"> </v>
      </c>
      <c r="P545" s="178"/>
    </row>
    <row r="546" spans="1:16" x14ac:dyDescent="0.2">
      <c r="A546" s="383" t="s">
        <v>779</v>
      </c>
      <c r="B546" s="383"/>
      <c r="C546" s="5" t="s">
        <v>444</v>
      </c>
      <c r="D546" s="3" t="s">
        <v>777</v>
      </c>
      <c r="E546" s="29"/>
      <c r="F546" s="135">
        <v>0</v>
      </c>
      <c r="G546" s="135"/>
      <c r="H546" s="56">
        <f t="shared" si="98"/>
        <v>0</v>
      </c>
      <c r="I546" s="135"/>
      <c r="J546" s="133" t="str">
        <f t="shared" si="96"/>
        <v xml:space="preserve"> </v>
      </c>
      <c r="K546" s="135">
        <v>0</v>
      </c>
      <c r="L546" s="178"/>
      <c r="M546" s="56">
        <f t="shared" si="99"/>
        <v>0</v>
      </c>
      <c r="N546" s="178"/>
      <c r="O546" s="181" t="str">
        <f t="shared" si="97"/>
        <v xml:space="preserve"> </v>
      </c>
      <c r="P546" s="178"/>
    </row>
    <row r="547" spans="1:16" x14ac:dyDescent="0.2">
      <c r="A547" s="383" t="s">
        <v>780</v>
      </c>
      <c r="B547" s="383"/>
      <c r="C547" s="5" t="s">
        <v>446</v>
      </c>
      <c r="D547" s="3" t="s">
        <v>777</v>
      </c>
      <c r="E547" s="29"/>
      <c r="F547" s="135">
        <v>0</v>
      </c>
      <c r="G547" s="135"/>
      <c r="H547" s="56">
        <f t="shared" si="98"/>
        <v>0</v>
      </c>
      <c r="I547" s="135"/>
      <c r="J547" s="133" t="str">
        <f t="shared" si="96"/>
        <v xml:space="preserve"> </v>
      </c>
      <c r="K547" s="135">
        <v>0</v>
      </c>
      <c r="L547" s="178"/>
      <c r="M547" s="56">
        <f t="shared" si="99"/>
        <v>0</v>
      </c>
      <c r="N547" s="178"/>
      <c r="O547" s="181" t="str">
        <f t="shared" si="97"/>
        <v xml:space="preserve"> </v>
      </c>
      <c r="P547" s="178"/>
    </row>
    <row r="548" spans="1:16" x14ac:dyDescent="0.2">
      <c r="A548" s="383" t="s">
        <v>781</v>
      </c>
      <c r="B548" s="383"/>
      <c r="C548" s="3" t="s">
        <v>448</v>
      </c>
      <c r="D548" s="3" t="s">
        <v>777</v>
      </c>
      <c r="E548" s="23"/>
      <c r="F548" s="135">
        <v>0</v>
      </c>
      <c r="G548" s="135"/>
      <c r="H548" s="56">
        <f t="shared" si="98"/>
        <v>0</v>
      </c>
      <c r="I548" s="135"/>
      <c r="J548" s="133" t="str">
        <f t="shared" si="96"/>
        <v xml:space="preserve"> </v>
      </c>
      <c r="K548" s="135">
        <v>0</v>
      </c>
      <c r="L548" s="178"/>
      <c r="M548" s="56">
        <f t="shared" si="99"/>
        <v>0</v>
      </c>
      <c r="N548" s="178"/>
      <c r="O548" s="181" t="str">
        <f t="shared" si="97"/>
        <v xml:space="preserve"> </v>
      </c>
      <c r="P548" s="178"/>
    </row>
    <row r="549" spans="1:16" x14ac:dyDescent="0.2">
      <c r="A549" s="383" t="s">
        <v>782</v>
      </c>
      <c r="B549" s="383"/>
      <c r="C549" s="3" t="s">
        <v>450</v>
      </c>
      <c r="D549" s="3" t="s">
        <v>777</v>
      </c>
      <c r="E549" s="23"/>
      <c r="F549" s="135">
        <v>0</v>
      </c>
      <c r="G549" s="135"/>
      <c r="H549" s="56">
        <f t="shared" si="98"/>
        <v>0</v>
      </c>
      <c r="I549" s="135"/>
      <c r="J549" s="133" t="str">
        <f t="shared" si="96"/>
        <v xml:space="preserve"> </v>
      </c>
      <c r="K549" s="135">
        <v>0</v>
      </c>
      <c r="L549" s="178"/>
      <c r="M549" s="56">
        <f t="shared" si="99"/>
        <v>0</v>
      </c>
      <c r="N549" s="178"/>
      <c r="O549" s="181" t="str">
        <f t="shared" si="97"/>
        <v xml:space="preserve"> </v>
      </c>
      <c r="P549" s="178"/>
    </row>
    <row r="550" spans="1:16" ht="25.5" x14ac:dyDescent="0.2">
      <c r="A550" s="383" t="s">
        <v>783</v>
      </c>
      <c r="B550" s="383"/>
      <c r="C550" s="3" t="s">
        <v>452</v>
      </c>
      <c r="D550" s="3" t="s">
        <v>777</v>
      </c>
      <c r="E550" s="23"/>
      <c r="F550" s="135">
        <v>0</v>
      </c>
      <c r="G550" s="135"/>
      <c r="H550" s="56">
        <f t="shared" si="98"/>
        <v>0</v>
      </c>
      <c r="I550" s="135"/>
      <c r="J550" s="133" t="str">
        <f t="shared" si="96"/>
        <v xml:space="preserve"> </v>
      </c>
      <c r="K550" s="135">
        <v>0</v>
      </c>
      <c r="L550" s="178"/>
      <c r="M550" s="56">
        <f t="shared" si="99"/>
        <v>0</v>
      </c>
      <c r="N550" s="178"/>
      <c r="O550" s="181" t="str">
        <f t="shared" si="97"/>
        <v xml:space="preserve"> </v>
      </c>
      <c r="P550" s="178"/>
    </row>
    <row r="551" spans="1:16" x14ac:dyDescent="0.2">
      <c r="A551" s="383" t="s">
        <v>784</v>
      </c>
      <c r="B551" s="383"/>
      <c r="C551" s="5" t="s">
        <v>454</v>
      </c>
      <c r="D551" s="3" t="s">
        <v>777</v>
      </c>
      <c r="E551" s="29"/>
      <c r="F551" s="135">
        <v>0</v>
      </c>
      <c r="G551" s="135"/>
      <c r="H551" s="56">
        <f t="shared" si="98"/>
        <v>0</v>
      </c>
      <c r="I551" s="135"/>
      <c r="J551" s="133" t="str">
        <f t="shared" si="96"/>
        <v xml:space="preserve"> </v>
      </c>
      <c r="K551" s="135">
        <v>0</v>
      </c>
      <c r="L551" s="178"/>
      <c r="M551" s="56">
        <f t="shared" si="99"/>
        <v>0</v>
      </c>
      <c r="N551" s="178"/>
      <c r="O551" s="181" t="str">
        <f t="shared" si="97"/>
        <v xml:space="preserve"> </v>
      </c>
      <c r="P551" s="178"/>
    </row>
    <row r="552" spans="1:16" x14ac:dyDescent="0.2">
      <c r="A552" s="383" t="s">
        <v>785</v>
      </c>
      <c r="B552" s="383"/>
      <c r="C552" s="5" t="s">
        <v>456</v>
      </c>
      <c r="D552" s="3" t="s">
        <v>777</v>
      </c>
      <c r="E552" s="29"/>
      <c r="F552" s="135">
        <v>0</v>
      </c>
      <c r="G552" s="135"/>
      <c r="H552" s="56">
        <f t="shared" si="98"/>
        <v>0</v>
      </c>
      <c r="I552" s="135"/>
      <c r="J552" s="133" t="str">
        <f t="shared" si="96"/>
        <v xml:space="preserve"> </v>
      </c>
      <c r="K552" s="135">
        <v>0</v>
      </c>
      <c r="L552" s="178"/>
      <c r="M552" s="56">
        <f t="shared" si="99"/>
        <v>0</v>
      </c>
      <c r="N552" s="178"/>
      <c r="O552" s="181" t="str">
        <f t="shared" si="97"/>
        <v xml:space="preserve"> </v>
      </c>
      <c r="P552" s="178"/>
    </row>
    <row r="553" spans="1:16" x14ac:dyDescent="0.2">
      <c r="A553" s="383" t="s">
        <v>786</v>
      </c>
      <c r="B553" s="383"/>
      <c r="C553" s="5" t="s">
        <v>458</v>
      </c>
      <c r="D553" s="3" t="s">
        <v>777</v>
      </c>
      <c r="E553" s="29"/>
      <c r="F553" s="135">
        <v>0</v>
      </c>
      <c r="G553" s="135"/>
      <c r="H553" s="56">
        <f t="shared" si="98"/>
        <v>0</v>
      </c>
      <c r="I553" s="135"/>
      <c r="J553" s="133" t="str">
        <f t="shared" si="96"/>
        <v xml:space="preserve"> </v>
      </c>
      <c r="K553" s="135">
        <v>0</v>
      </c>
      <c r="L553" s="178"/>
      <c r="M553" s="56">
        <f t="shared" si="99"/>
        <v>0</v>
      </c>
      <c r="N553" s="178"/>
      <c r="O553" s="181" t="str">
        <f t="shared" si="97"/>
        <v xml:space="preserve"> </v>
      </c>
      <c r="P553" s="178"/>
    </row>
    <row r="554" spans="1:16" x14ac:dyDescent="0.2">
      <c r="A554" s="383" t="s">
        <v>787</v>
      </c>
      <c r="B554" s="383"/>
      <c r="C554" s="5" t="s">
        <v>460</v>
      </c>
      <c r="D554" s="3" t="s">
        <v>777</v>
      </c>
      <c r="E554" s="29"/>
      <c r="F554" s="135">
        <v>0</v>
      </c>
      <c r="G554" s="135"/>
      <c r="H554" s="56">
        <f t="shared" si="98"/>
        <v>0</v>
      </c>
      <c r="I554" s="135"/>
      <c r="J554" s="133" t="str">
        <f t="shared" si="96"/>
        <v xml:space="preserve"> </v>
      </c>
      <c r="K554" s="135">
        <v>0</v>
      </c>
      <c r="L554" s="178"/>
      <c r="M554" s="56">
        <f t="shared" si="99"/>
        <v>0</v>
      </c>
      <c r="N554" s="178"/>
      <c r="O554" s="181" t="str">
        <f t="shared" si="97"/>
        <v xml:space="preserve"> </v>
      </c>
      <c r="P554" s="178"/>
    </row>
    <row r="555" spans="1:16" ht="25.5" x14ac:dyDescent="0.2">
      <c r="A555" s="384" t="s">
        <v>788</v>
      </c>
      <c r="B555" s="384"/>
      <c r="C555" s="7" t="s">
        <v>789</v>
      </c>
      <c r="D555" s="19" t="s">
        <v>790</v>
      </c>
      <c r="E555" s="33"/>
      <c r="F555" s="135">
        <v>0</v>
      </c>
      <c r="G555" s="135"/>
      <c r="H555" s="56">
        <f t="shared" si="98"/>
        <v>0</v>
      </c>
      <c r="I555" s="135"/>
      <c r="J555" s="133" t="str">
        <f t="shared" si="96"/>
        <v xml:space="preserve"> </v>
      </c>
      <c r="K555" s="135">
        <v>0</v>
      </c>
      <c r="L555" s="178"/>
      <c r="M555" s="56">
        <f t="shared" si="99"/>
        <v>0</v>
      </c>
      <c r="N555" s="178"/>
      <c r="O555" s="181" t="str">
        <f t="shared" si="97"/>
        <v xml:space="preserve"> </v>
      </c>
      <c r="P555" s="178"/>
    </row>
    <row r="556" spans="1:16" ht="24.75" customHeight="1" x14ac:dyDescent="0.2">
      <c r="A556" s="384" t="s">
        <v>791</v>
      </c>
      <c r="B556" s="384"/>
      <c r="C556" s="7" t="s">
        <v>792</v>
      </c>
      <c r="D556" s="37" t="s">
        <v>793</v>
      </c>
      <c r="E556" s="33"/>
      <c r="F556" s="135">
        <v>0</v>
      </c>
      <c r="G556" s="135"/>
      <c r="H556" s="56">
        <f t="shared" si="98"/>
        <v>0</v>
      </c>
      <c r="I556" s="135"/>
      <c r="J556" s="133" t="str">
        <f t="shared" si="96"/>
        <v xml:space="preserve"> </v>
      </c>
      <c r="K556" s="135">
        <v>0</v>
      </c>
      <c r="L556" s="178"/>
      <c r="M556" s="56">
        <f t="shared" si="99"/>
        <v>0</v>
      </c>
      <c r="N556" s="178"/>
      <c r="O556" s="181" t="str">
        <f t="shared" si="97"/>
        <v xml:space="preserve"> </v>
      </c>
      <c r="P556" s="62">
        <f t="shared" ref="P556" si="100">P296+P297+P337+P416+P481+P490+P495+P555</f>
        <v>0</v>
      </c>
    </row>
    <row r="557" spans="1:16" x14ac:dyDescent="0.2">
      <c r="D557" s="11"/>
    </row>
    <row r="558" spans="1:16" ht="15.75" x14ac:dyDescent="0.25">
      <c r="A558" s="74"/>
      <c r="B558" s="74"/>
      <c r="C558" s="7" t="s">
        <v>800</v>
      </c>
      <c r="D558" s="68"/>
      <c r="E558" s="75"/>
      <c r="F558" s="74"/>
      <c r="G558" s="74"/>
      <c r="H558" s="74"/>
      <c r="I558" s="74"/>
      <c r="J558" s="74"/>
      <c r="K558" s="74"/>
      <c r="L558" s="177"/>
      <c r="M558" s="177"/>
      <c r="N558" s="177"/>
      <c r="O558" s="183"/>
      <c r="P558" s="178"/>
    </row>
    <row r="559" spans="1:16" x14ac:dyDescent="0.2">
      <c r="A559" s="74"/>
      <c r="B559" s="74"/>
      <c r="C559" s="5" t="s">
        <v>801</v>
      </c>
      <c r="D559" s="68"/>
      <c r="E559" s="74"/>
      <c r="F559" s="74"/>
      <c r="G559" s="74"/>
      <c r="H559" s="74"/>
      <c r="I559" s="74"/>
      <c r="J559" s="74"/>
      <c r="K559" s="74"/>
      <c r="L559" s="177"/>
      <c r="M559" s="177"/>
      <c r="N559" s="177"/>
      <c r="O559" s="183"/>
      <c r="P559" s="178"/>
    </row>
    <row r="560" spans="1:16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A564" s="406"/>
      <c r="B564" s="406"/>
      <c r="C564" s="406"/>
      <c r="D564" s="406"/>
      <c r="E564" s="406"/>
      <c r="F564" s="406"/>
      <c r="G564" s="406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A32:B32"/>
    <mergeCell ref="A33:B33"/>
    <mergeCell ref="J274:J275"/>
    <mergeCell ref="I274:I275"/>
    <mergeCell ref="J5:J6"/>
    <mergeCell ref="I5:I6"/>
    <mergeCell ref="A564:G564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D274:D275"/>
    <mergeCell ref="F274:F275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33"/>
  <sheetViews>
    <sheetView view="pageBreakPreview" zoomScaleNormal="100" zoomScaleSheetLayoutView="100" workbookViewId="0">
      <selection activeCell="N9" sqref="N9"/>
    </sheetView>
  </sheetViews>
  <sheetFormatPr defaultRowHeight="15" x14ac:dyDescent="0.2"/>
  <cols>
    <col min="1" max="1" width="5.21875" customWidth="1"/>
    <col min="2" max="2" width="1.5546875" customWidth="1"/>
    <col min="3" max="3" width="42.6640625" style="9" customWidth="1"/>
    <col min="4" max="4" width="4.88671875" style="76" customWidth="1"/>
    <col min="5" max="7" width="8.88671875" hidden="1" customWidth="1"/>
    <col min="8" max="8" width="0" hidden="1" customWidth="1"/>
    <col min="9" max="9" width="13.6640625" style="175" customWidth="1"/>
    <col min="10" max="10" width="8.88671875" hidden="1" customWidth="1"/>
    <col min="11" max="11" width="11.77734375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11.77734375" style="175" hidden="1" customWidth="1"/>
    <col min="17" max="17" width="8.88671875" customWidth="1"/>
  </cols>
  <sheetData>
    <row r="1" spans="1:16" x14ac:dyDescent="0.2">
      <c r="D1" s="416" t="s">
        <v>837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x14ac:dyDescent="0.2">
      <c r="A3" s="405" t="s">
        <v>806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77" t="s">
        <v>4</v>
      </c>
      <c r="D7" s="78" t="s">
        <v>5</v>
      </c>
      <c r="E7" s="78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31" t="s">
        <v>858</v>
      </c>
      <c r="K7" s="371" t="s">
        <v>866</v>
      </c>
      <c r="L7" s="163" t="s">
        <v>858</v>
      </c>
      <c r="M7" s="163" t="s">
        <v>865</v>
      </c>
      <c r="N7" s="167" t="s">
        <v>866</v>
      </c>
      <c r="O7" s="232" t="s">
        <v>867</v>
      </c>
      <c r="P7" s="329" t="s">
        <v>866</v>
      </c>
    </row>
    <row r="8" spans="1:16" ht="15" customHeight="1" x14ac:dyDescent="0.2">
      <c r="A8" s="392" t="s">
        <v>6</v>
      </c>
      <c r="B8" s="393"/>
      <c r="C8" s="3" t="s">
        <v>7</v>
      </c>
      <c r="D8" s="14" t="s">
        <v>8</v>
      </c>
      <c r="E8" s="14"/>
      <c r="F8" s="142">
        <v>0</v>
      </c>
      <c r="G8" s="142"/>
      <c r="H8" s="145">
        <f>SUM(F8:G8)</f>
        <v>0</v>
      </c>
      <c r="I8" s="176">
        <v>909718</v>
      </c>
      <c r="J8" s="147" t="str">
        <f t="shared" ref="J8:J71" si="0">IF(H8=0," ",I8/H8)</f>
        <v xml:space="preserve"> </v>
      </c>
      <c r="K8" s="176"/>
      <c r="L8" s="176">
        <f>447274+49350</f>
        <v>496624</v>
      </c>
      <c r="M8" s="145">
        <f>SUM(K8:L8)</f>
        <v>496624</v>
      </c>
      <c r="N8" s="176">
        <v>377434</v>
      </c>
      <c r="O8" s="133">
        <f t="shared" ref="O8:O71" si="1">IF(M8=0," ",N8/M8)</f>
        <v>0.75999951673700827</v>
      </c>
      <c r="P8" s="176"/>
    </row>
    <row r="9" spans="1:16" ht="25.5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76"/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  <c r="P9" s="176"/>
    </row>
    <row r="10" spans="1:16" ht="25.5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76"/>
      <c r="J10" s="147" t="str">
        <f t="shared" si="0"/>
        <v xml:space="preserve"> </v>
      </c>
      <c r="K10" s="176"/>
      <c r="L10" s="176"/>
      <c r="M10" s="145">
        <f t="shared" si="3"/>
        <v>0</v>
      </c>
      <c r="N10" s="176"/>
      <c r="O10" s="133" t="str">
        <f t="shared" si="1"/>
        <v xml:space="preserve"> </v>
      </c>
      <c r="P10" s="176"/>
    </row>
    <row r="11" spans="1:16" ht="15" customHeight="1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76"/>
      <c r="L11" s="176"/>
      <c r="M11" s="145">
        <f t="shared" si="3"/>
        <v>0</v>
      </c>
      <c r="N11" s="176"/>
      <c r="O11" s="133" t="str">
        <f t="shared" si="1"/>
        <v xml:space="preserve"> </v>
      </c>
      <c r="P11" s="176"/>
    </row>
    <row r="12" spans="1:16" ht="15" customHeight="1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76"/>
      <c r="L12" s="176"/>
      <c r="M12" s="145">
        <f t="shared" si="3"/>
        <v>0</v>
      </c>
      <c r="N12" s="176"/>
      <c r="O12" s="133" t="str">
        <f t="shared" si="1"/>
        <v xml:space="preserve"> </v>
      </c>
      <c r="P12" s="176"/>
    </row>
    <row r="13" spans="1:16" ht="15" customHeight="1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76"/>
      <c r="L13" s="176"/>
      <c r="M13" s="145">
        <f t="shared" si="3"/>
        <v>0</v>
      </c>
      <c r="N13" s="176"/>
      <c r="O13" s="133" t="str">
        <f t="shared" si="1"/>
        <v xml:space="preserve"> </v>
      </c>
      <c r="P13" s="176"/>
    </row>
    <row r="14" spans="1:16" ht="15" customHeight="1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I15" si="4">SUM(F8:F13)</f>
        <v>0</v>
      </c>
      <c r="G14" s="146">
        <f t="shared" si="4"/>
        <v>0</v>
      </c>
      <c r="H14" s="146">
        <f t="shared" si="4"/>
        <v>0</v>
      </c>
      <c r="I14" s="146">
        <f t="shared" si="4"/>
        <v>909718</v>
      </c>
      <c r="J14" s="146">
        <f t="shared" ref="J14:N14" si="5">SUM(J8:J13)</f>
        <v>0</v>
      </c>
      <c r="K14" s="146">
        <f t="shared" si="5"/>
        <v>0</v>
      </c>
      <c r="L14" s="146">
        <f t="shared" si="5"/>
        <v>496624</v>
      </c>
      <c r="M14" s="146">
        <f t="shared" si="5"/>
        <v>496624</v>
      </c>
      <c r="N14" s="146">
        <f t="shared" si="5"/>
        <v>377434</v>
      </c>
      <c r="O14" s="133">
        <f t="shared" si="1"/>
        <v>0.75999951673700827</v>
      </c>
      <c r="P14" s="146">
        <f t="shared" ref="P14" si="6">SUM(P8:P13)</f>
        <v>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46">
        <f t="shared" si="4"/>
        <v>0</v>
      </c>
      <c r="G15" s="142"/>
      <c r="H15" s="145">
        <f t="shared" ref="H15:H38" si="7">SUM(F15:G15)</f>
        <v>0</v>
      </c>
      <c r="I15" s="176"/>
      <c r="J15" s="147" t="str">
        <f t="shared" si="0"/>
        <v xml:space="preserve"> </v>
      </c>
      <c r="K15" s="176"/>
      <c r="L15" s="176"/>
      <c r="M15" s="145">
        <f t="shared" si="3"/>
        <v>0</v>
      </c>
      <c r="N15" s="176"/>
      <c r="O15" s="133" t="str">
        <f t="shared" si="1"/>
        <v xml:space="preserve"> </v>
      </c>
      <c r="P15" s="176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7"/>
        <v>0</v>
      </c>
      <c r="I16" s="176"/>
      <c r="J16" s="147" t="str">
        <f t="shared" si="0"/>
        <v xml:space="preserve"> </v>
      </c>
      <c r="K16" s="176"/>
      <c r="L16" s="176"/>
      <c r="M16" s="145">
        <f t="shared" si="3"/>
        <v>0</v>
      </c>
      <c r="N16" s="176"/>
      <c r="O16" s="133" t="str">
        <f t="shared" si="1"/>
        <v xml:space="preserve"> </v>
      </c>
      <c r="P16" s="176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7"/>
        <v>0</v>
      </c>
      <c r="I17" s="176"/>
      <c r="J17" s="147" t="str">
        <f t="shared" si="0"/>
        <v xml:space="preserve"> </v>
      </c>
      <c r="K17" s="176"/>
      <c r="L17" s="176"/>
      <c r="M17" s="145">
        <f t="shared" si="3"/>
        <v>0</v>
      </c>
      <c r="N17" s="176"/>
      <c r="O17" s="133" t="str">
        <f t="shared" si="1"/>
        <v xml:space="preserve"> </v>
      </c>
      <c r="P17" s="176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7"/>
        <v>0</v>
      </c>
      <c r="I18" s="176"/>
      <c r="J18" s="147" t="str">
        <f t="shared" si="0"/>
        <v xml:space="preserve"> </v>
      </c>
      <c r="K18" s="176"/>
      <c r="L18" s="176"/>
      <c r="M18" s="145">
        <f t="shared" si="3"/>
        <v>0</v>
      </c>
      <c r="N18" s="176"/>
      <c r="O18" s="133" t="str">
        <f t="shared" si="1"/>
        <v xml:space="preserve"> </v>
      </c>
      <c r="P18" s="176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7"/>
        <v>0</v>
      </c>
      <c r="I19" s="176"/>
      <c r="J19" s="147" t="str">
        <f t="shared" si="0"/>
        <v xml:space="preserve"> </v>
      </c>
      <c r="K19" s="176"/>
      <c r="L19" s="176"/>
      <c r="M19" s="145">
        <f t="shared" si="3"/>
        <v>0</v>
      </c>
      <c r="N19" s="176"/>
      <c r="O19" s="133" t="str">
        <f t="shared" si="1"/>
        <v xml:space="preserve"> </v>
      </c>
      <c r="P19" s="176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7"/>
        <v>0</v>
      </c>
      <c r="I20" s="176"/>
      <c r="J20" s="147" t="str">
        <f t="shared" si="0"/>
        <v xml:space="preserve"> </v>
      </c>
      <c r="K20" s="176"/>
      <c r="L20" s="176"/>
      <c r="M20" s="145">
        <f t="shared" si="3"/>
        <v>0</v>
      </c>
      <c r="N20" s="176"/>
      <c r="O20" s="133" t="str">
        <f t="shared" si="1"/>
        <v xml:space="preserve"> </v>
      </c>
      <c r="P20" s="176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7"/>
        <v>0</v>
      </c>
      <c r="I21" s="176"/>
      <c r="J21" s="147" t="str">
        <f t="shared" si="0"/>
        <v xml:space="preserve"> </v>
      </c>
      <c r="K21" s="176"/>
      <c r="L21" s="176"/>
      <c r="M21" s="145">
        <f t="shared" si="3"/>
        <v>0</v>
      </c>
      <c r="N21" s="176"/>
      <c r="O21" s="133" t="str">
        <f t="shared" si="1"/>
        <v xml:space="preserve"> </v>
      </c>
      <c r="P21" s="176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7"/>
        <v>0</v>
      </c>
      <c r="I22" s="176"/>
      <c r="J22" s="147" t="str">
        <f t="shared" si="0"/>
        <v xml:space="preserve"> </v>
      </c>
      <c r="K22" s="176"/>
      <c r="L22" s="176"/>
      <c r="M22" s="145">
        <f t="shared" si="3"/>
        <v>0</v>
      </c>
      <c r="N22" s="176"/>
      <c r="O22" s="133" t="str">
        <f t="shared" si="1"/>
        <v xml:space="preserve"> </v>
      </c>
      <c r="P22" s="176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7"/>
        <v>0</v>
      </c>
      <c r="I23" s="176"/>
      <c r="J23" s="147" t="str">
        <f t="shared" si="0"/>
        <v xml:space="preserve"> </v>
      </c>
      <c r="K23" s="176"/>
      <c r="L23" s="176"/>
      <c r="M23" s="145">
        <f t="shared" si="3"/>
        <v>0</v>
      </c>
      <c r="N23" s="176"/>
      <c r="O23" s="133" t="str">
        <f t="shared" si="1"/>
        <v xml:space="preserve"> </v>
      </c>
      <c r="P23" s="176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7"/>
        <v>0</v>
      </c>
      <c r="I24" s="176"/>
      <c r="J24" s="147" t="str">
        <f t="shared" si="0"/>
        <v xml:space="preserve"> </v>
      </c>
      <c r="K24" s="176"/>
      <c r="L24" s="176"/>
      <c r="M24" s="145">
        <f t="shared" si="3"/>
        <v>0</v>
      </c>
      <c r="N24" s="176"/>
      <c r="O24" s="133" t="str">
        <f t="shared" si="1"/>
        <v xml:space="preserve"> </v>
      </c>
      <c r="P24" s="176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7"/>
        <v>0</v>
      </c>
      <c r="I25" s="176"/>
      <c r="J25" s="147" t="str">
        <f t="shared" si="0"/>
        <v xml:space="preserve"> </v>
      </c>
      <c r="K25" s="176"/>
      <c r="L25" s="176"/>
      <c r="M25" s="145">
        <f t="shared" si="3"/>
        <v>0</v>
      </c>
      <c r="N25" s="176"/>
      <c r="O25" s="133" t="str">
        <f t="shared" si="1"/>
        <v xml:space="preserve"> </v>
      </c>
      <c r="P25" s="176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7"/>
        <v>0</v>
      </c>
      <c r="I26" s="176"/>
      <c r="J26" s="147" t="str">
        <f t="shared" si="0"/>
        <v xml:space="preserve"> </v>
      </c>
      <c r="K26" s="176"/>
      <c r="L26" s="176"/>
      <c r="M26" s="145">
        <f t="shared" si="3"/>
        <v>0</v>
      </c>
      <c r="N26" s="176"/>
      <c r="O26" s="133" t="str">
        <f t="shared" si="1"/>
        <v xml:space="preserve"> </v>
      </c>
      <c r="P26" s="176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7"/>
        <v>0</v>
      </c>
      <c r="I27" s="176"/>
      <c r="J27" s="147" t="str">
        <f t="shared" si="0"/>
        <v xml:space="preserve"> </v>
      </c>
      <c r="K27" s="176"/>
      <c r="L27" s="176"/>
      <c r="M27" s="145">
        <f t="shared" si="3"/>
        <v>0</v>
      </c>
      <c r="N27" s="176"/>
      <c r="O27" s="133" t="str">
        <f t="shared" si="1"/>
        <v xml:space="preserve"> </v>
      </c>
      <c r="P27" s="176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7"/>
        <v>0</v>
      </c>
      <c r="I28" s="176"/>
      <c r="J28" s="147" t="str">
        <f t="shared" si="0"/>
        <v xml:space="preserve"> </v>
      </c>
      <c r="K28" s="176"/>
      <c r="L28" s="176"/>
      <c r="M28" s="145">
        <f t="shared" si="3"/>
        <v>0</v>
      </c>
      <c r="N28" s="176"/>
      <c r="O28" s="133" t="str">
        <f t="shared" si="1"/>
        <v xml:space="preserve"> </v>
      </c>
      <c r="P28" s="176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7"/>
        <v>0</v>
      </c>
      <c r="I29" s="176"/>
      <c r="J29" s="147" t="str">
        <f t="shared" si="0"/>
        <v xml:space="preserve"> </v>
      </c>
      <c r="K29" s="176"/>
      <c r="L29" s="176"/>
      <c r="M29" s="145">
        <f t="shared" si="3"/>
        <v>0</v>
      </c>
      <c r="N29" s="176"/>
      <c r="O29" s="133" t="str">
        <f t="shared" si="1"/>
        <v xml:space="preserve"> </v>
      </c>
      <c r="P29" s="176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7"/>
        <v>0</v>
      </c>
      <c r="I30" s="176"/>
      <c r="J30" s="147" t="str">
        <f t="shared" si="0"/>
        <v xml:space="preserve"> </v>
      </c>
      <c r="K30" s="176"/>
      <c r="L30" s="176"/>
      <c r="M30" s="145">
        <f t="shared" si="3"/>
        <v>0</v>
      </c>
      <c r="N30" s="176"/>
      <c r="O30" s="133" t="str">
        <f t="shared" si="1"/>
        <v xml:space="preserve"> </v>
      </c>
      <c r="P30" s="176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7"/>
        <v>0</v>
      </c>
      <c r="I31" s="176"/>
      <c r="J31" s="147" t="str">
        <f t="shared" si="0"/>
        <v xml:space="preserve"> </v>
      </c>
      <c r="K31" s="176"/>
      <c r="L31" s="176"/>
      <c r="M31" s="145">
        <f t="shared" si="3"/>
        <v>0</v>
      </c>
      <c r="N31" s="176"/>
      <c r="O31" s="133" t="str">
        <f t="shared" si="1"/>
        <v xml:space="preserve"> </v>
      </c>
      <c r="P31" s="176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7"/>
        <v>0</v>
      </c>
      <c r="I32" s="176"/>
      <c r="J32" s="147" t="str">
        <f t="shared" si="0"/>
        <v xml:space="preserve"> </v>
      </c>
      <c r="K32" s="176"/>
      <c r="L32" s="176"/>
      <c r="M32" s="145">
        <f t="shared" si="3"/>
        <v>0</v>
      </c>
      <c r="N32" s="176"/>
      <c r="O32" s="133" t="str">
        <f t="shared" si="1"/>
        <v xml:space="preserve"> </v>
      </c>
      <c r="P32" s="176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7"/>
        <v>0</v>
      </c>
      <c r="I33" s="176"/>
      <c r="J33" s="147" t="str">
        <f t="shared" si="0"/>
        <v xml:space="preserve"> </v>
      </c>
      <c r="K33" s="176"/>
      <c r="L33" s="176"/>
      <c r="M33" s="145">
        <f t="shared" si="3"/>
        <v>0</v>
      </c>
      <c r="N33" s="176"/>
      <c r="O33" s="133" t="str">
        <f t="shared" si="1"/>
        <v xml:space="preserve"> </v>
      </c>
      <c r="P33" s="176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7"/>
        <v>0</v>
      </c>
      <c r="I34" s="176"/>
      <c r="J34" s="147" t="str">
        <f t="shared" si="0"/>
        <v xml:space="preserve"> </v>
      </c>
      <c r="K34" s="176"/>
      <c r="L34" s="176"/>
      <c r="M34" s="145">
        <f t="shared" si="3"/>
        <v>0</v>
      </c>
      <c r="N34" s="176"/>
      <c r="O34" s="133" t="str">
        <f t="shared" si="1"/>
        <v xml:space="preserve"> </v>
      </c>
      <c r="P34" s="176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7"/>
        <v>0</v>
      </c>
      <c r="I35" s="176"/>
      <c r="J35" s="147" t="str">
        <f t="shared" si="0"/>
        <v xml:space="preserve"> </v>
      </c>
      <c r="K35" s="176"/>
      <c r="L35" s="176"/>
      <c r="M35" s="145">
        <f t="shared" si="3"/>
        <v>0</v>
      </c>
      <c r="N35" s="176"/>
      <c r="O35" s="133" t="str">
        <f t="shared" si="1"/>
        <v xml:space="preserve"> </v>
      </c>
      <c r="P35" s="176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7"/>
        <v>0</v>
      </c>
      <c r="I36" s="176"/>
      <c r="J36" s="147" t="str">
        <f t="shared" si="0"/>
        <v xml:space="preserve"> </v>
      </c>
      <c r="K36" s="176"/>
      <c r="L36" s="176"/>
      <c r="M36" s="145">
        <f t="shared" si="3"/>
        <v>0</v>
      </c>
      <c r="N36" s="176"/>
      <c r="O36" s="133" t="str">
        <f t="shared" si="1"/>
        <v xml:space="preserve"> </v>
      </c>
      <c r="P36" s="176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7"/>
        <v>0</v>
      </c>
      <c r="I37" s="176"/>
      <c r="J37" s="147" t="str">
        <f t="shared" si="0"/>
        <v xml:space="preserve"> </v>
      </c>
      <c r="K37" s="176"/>
      <c r="L37" s="176"/>
      <c r="M37" s="145">
        <f t="shared" si="3"/>
        <v>0</v>
      </c>
      <c r="N37" s="176"/>
      <c r="O37" s="133" t="str">
        <f t="shared" si="1"/>
        <v xml:space="preserve"> </v>
      </c>
      <c r="P37" s="176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7"/>
        <v>0</v>
      </c>
      <c r="I38" s="176"/>
      <c r="J38" s="147" t="str">
        <f t="shared" si="0"/>
        <v xml:space="preserve"> </v>
      </c>
      <c r="K38" s="176"/>
      <c r="L38" s="176"/>
      <c r="M38" s="145">
        <f t="shared" si="3"/>
        <v>0</v>
      </c>
      <c r="N38" s="176"/>
      <c r="O38" s="133" t="str">
        <f t="shared" si="1"/>
        <v xml:space="preserve"> </v>
      </c>
      <c r="P38" s="176"/>
    </row>
    <row r="39" spans="1:16" ht="25.5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5">
        <f t="shared" ref="F39:H39" si="8">SUM(F40:F49)</f>
        <v>2200</v>
      </c>
      <c r="G39" s="145">
        <f t="shared" si="8"/>
        <v>1357</v>
      </c>
      <c r="H39" s="145">
        <f t="shared" si="8"/>
        <v>3557</v>
      </c>
      <c r="I39" s="145">
        <f>SUM(I45:I49)</f>
        <v>2133490</v>
      </c>
      <c r="J39" s="145">
        <f t="shared" ref="J39:M39" si="9">SUM(J40:J49)</f>
        <v>599.80039359010402</v>
      </c>
      <c r="K39" s="145">
        <f t="shared" si="9"/>
        <v>574787</v>
      </c>
      <c r="L39" s="145">
        <f>SUM(L40:L49)</f>
        <v>651929</v>
      </c>
      <c r="M39" s="145">
        <f t="shared" si="9"/>
        <v>1226716</v>
      </c>
      <c r="N39" s="145">
        <f>SUM(N45:N49)</f>
        <v>1226716</v>
      </c>
      <c r="O39" s="133">
        <f t="shared" si="1"/>
        <v>1</v>
      </c>
      <c r="P39" s="145">
        <f t="shared" ref="P39" si="10">SUM(P40:P49)</f>
        <v>574787</v>
      </c>
    </row>
    <row r="40" spans="1:16" ht="15" hidden="1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42">
        <v>0</v>
      </c>
      <c r="G40" s="142"/>
      <c r="H40" s="145">
        <f t="shared" ref="H40:H49" si="11">SUM(F40:G40)</f>
        <v>0</v>
      </c>
      <c r="I40" s="176"/>
      <c r="J40" s="147" t="str">
        <f t="shared" si="0"/>
        <v xml:space="preserve"> </v>
      </c>
      <c r="K40" s="176"/>
      <c r="L40" s="176"/>
      <c r="M40" s="145">
        <f t="shared" si="3"/>
        <v>0</v>
      </c>
      <c r="N40" s="176"/>
      <c r="O40" s="133" t="str">
        <f t="shared" si="1"/>
        <v xml:space="preserve"> </v>
      </c>
      <c r="P40" s="176"/>
    </row>
    <row r="41" spans="1:16" ht="15" hidden="1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11"/>
        <v>0</v>
      </c>
      <c r="I41" s="176"/>
      <c r="J41" s="147" t="str">
        <f t="shared" si="0"/>
        <v xml:space="preserve"> </v>
      </c>
      <c r="K41" s="176"/>
      <c r="L41" s="176"/>
      <c r="M41" s="145">
        <f t="shared" si="3"/>
        <v>0</v>
      </c>
      <c r="N41" s="176"/>
      <c r="O41" s="133" t="str">
        <f t="shared" si="1"/>
        <v xml:space="preserve"> </v>
      </c>
      <c r="P41" s="176"/>
    </row>
    <row r="42" spans="1:16" ht="25.5" hidden="1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11"/>
        <v>0</v>
      </c>
      <c r="I42" s="176"/>
      <c r="J42" s="147" t="str">
        <f t="shared" si="0"/>
        <v xml:space="preserve"> </v>
      </c>
      <c r="K42" s="176"/>
      <c r="L42" s="176"/>
      <c r="M42" s="145">
        <f t="shared" si="3"/>
        <v>0</v>
      </c>
      <c r="N42" s="176"/>
      <c r="O42" s="133" t="str">
        <f t="shared" si="1"/>
        <v xml:space="preserve"> </v>
      </c>
      <c r="P42" s="176"/>
    </row>
    <row r="43" spans="1:16" ht="15" hidden="1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11"/>
        <v>0</v>
      </c>
      <c r="I43" s="176"/>
      <c r="J43" s="147" t="str">
        <f t="shared" si="0"/>
        <v xml:space="preserve"> </v>
      </c>
      <c r="K43" s="176"/>
      <c r="L43" s="176"/>
      <c r="M43" s="145">
        <f t="shared" si="3"/>
        <v>0</v>
      </c>
      <c r="N43" s="176"/>
      <c r="O43" s="133" t="str">
        <f t="shared" si="1"/>
        <v xml:space="preserve"> </v>
      </c>
      <c r="P43" s="176"/>
    </row>
    <row r="44" spans="1:16" ht="15" hidden="1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11"/>
        <v>0</v>
      </c>
      <c r="I44" s="176"/>
      <c r="J44" s="147" t="str">
        <f t="shared" si="0"/>
        <v xml:space="preserve"> </v>
      </c>
      <c r="K44" s="176"/>
      <c r="L44" s="176"/>
      <c r="M44" s="145">
        <f t="shared" si="3"/>
        <v>0</v>
      </c>
      <c r="N44" s="176"/>
      <c r="O44" s="133" t="str">
        <f t="shared" si="1"/>
        <v xml:space="preserve"> </v>
      </c>
      <c r="P44" s="176"/>
    </row>
    <row r="45" spans="1:16" x14ac:dyDescent="0.2">
      <c r="A45" s="392" t="s">
        <v>77</v>
      </c>
      <c r="B45" s="393"/>
      <c r="C45" s="5" t="s">
        <v>47</v>
      </c>
      <c r="D45" s="14" t="s">
        <v>71</v>
      </c>
      <c r="E45" s="14"/>
      <c r="F45" s="142">
        <v>2200</v>
      </c>
      <c r="G45" s="142">
        <v>1357</v>
      </c>
      <c r="H45" s="145">
        <f t="shared" si="11"/>
        <v>3557</v>
      </c>
      <c r="I45" s="176">
        <v>2133490</v>
      </c>
      <c r="J45" s="147">
        <f t="shared" si="0"/>
        <v>599.80039359010402</v>
      </c>
      <c r="K45" s="176">
        <v>574787</v>
      </c>
      <c r="L45" s="176">
        <v>651929</v>
      </c>
      <c r="M45" s="145">
        <f t="shared" si="3"/>
        <v>1226716</v>
      </c>
      <c r="N45" s="176">
        <v>1226716</v>
      </c>
      <c r="O45" s="133">
        <f t="shared" si="1"/>
        <v>1</v>
      </c>
      <c r="P45" s="176">
        <v>574787</v>
      </c>
    </row>
    <row r="46" spans="1:16" x14ac:dyDescent="0.2">
      <c r="A46" s="392" t="s">
        <v>78</v>
      </c>
      <c r="B46" s="393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11"/>
        <v>0</v>
      </c>
      <c r="I46" s="176"/>
      <c r="J46" s="147" t="str">
        <f t="shared" si="0"/>
        <v xml:space="preserve"> </v>
      </c>
      <c r="K46" s="176"/>
      <c r="L46" s="176"/>
      <c r="M46" s="145">
        <f t="shared" si="3"/>
        <v>0</v>
      </c>
      <c r="N46" s="176"/>
      <c r="O46" s="133" t="str">
        <f t="shared" si="1"/>
        <v xml:space="preserve"> </v>
      </c>
      <c r="P46" s="176"/>
    </row>
    <row r="47" spans="1:16" x14ac:dyDescent="0.2">
      <c r="A47" s="392" t="s">
        <v>79</v>
      </c>
      <c r="B47" s="393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11"/>
        <v>0</v>
      </c>
      <c r="I47" s="176"/>
      <c r="J47" s="147" t="str">
        <f t="shared" si="0"/>
        <v xml:space="preserve"> </v>
      </c>
      <c r="K47" s="176"/>
      <c r="L47" s="176"/>
      <c r="M47" s="145">
        <f t="shared" si="3"/>
        <v>0</v>
      </c>
      <c r="N47" s="176"/>
      <c r="O47" s="133" t="str">
        <f t="shared" si="1"/>
        <v xml:space="preserve"> </v>
      </c>
      <c r="P47" s="176"/>
    </row>
    <row r="48" spans="1:16" x14ac:dyDescent="0.2">
      <c r="A48" s="392" t="s">
        <v>80</v>
      </c>
      <c r="B48" s="393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11"/>
        <v>0</v>
      </c>
      <c r="I48" s="176"/>
      <c r="J48" s="147" t="str">
        <f t="shared" si="0"/>
        <v xml:space="preserve"> </v>
      </c>
      <c r="K48" s="176"/>
      <c r="L48" s="176"/>
      <c r="M48" s="145">
        <f t="shared" si="3"/>
        <v>0</v>
      </c>
      <c r="N48" s="176"/>
      <c r="O48" s="133" t="str">
        <f t="shared" si="1"/>
        <v xml:space="preserve"> </v>
      </c>
      <c r="P48" s="176"/>
    </row>
    <row r="49" spans="1:16" x14ac:dyDescent="0.2">
      <c r="A49" s="392" t="s">
        <v>81</v>
      </c>
      <c r="B49" s="393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11"/>
        <v>0</v>
      </c>
      <c r="I49" s="176"/>
      <c r="J49" s="147" t="str">
        <f t="shared" si="0"/>
        <v xml:space="preserve"> </v>
      </c>
      <c r="K49" s="176"/>
      <c r="L49" s="176"/>
      <c r="M49" s="145">
        <f t="shared" si="3"/>
        <v>0</v>
      </c>
      <c r="N49" s="176"/>
      <c r="O49" s="133" t="str">
        <f t="shared" si="1"/>
        <v xml:space="preserve"> </v>
      </c>
      <c r="P49" s="176"/>
    </row>
    <row r="50" spans="1:16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I50" si="12">F14+F15+F16+F17+F28+F39</f>
        <v>2200</v>
      </c>
      <c r="G50" s="146">
        <f t="shared" si="12"/>
        <v>1357</v>
      </c>
      <c r="H50" s="146">
        <f t="shared" si="12"/>
        <v>3557</v>
      </c>
      <c r="I50" s="146">
        <f t="shared" si="12"/>
        <v>3043208</v>
      </c>
      <c r="J50" s="146" t="e">
        <f t="shared" ref="J50:N50" si="13">J14+J15+J16+J17+J28+J39</f>
        <v>#VALUE!</v>
      </c>
      <c r="K50" s="146">
        <f t="shared" si="13"/>
        <v>574787</v>
      </c>
      <c r="L50" s="146">
        <f t="shared" si="13"/>
        <v>1148553</v>
      </c>
      <c r="M50" s="146">
        <f t="shared" si="13"/>
        <v>1723340</v>
      </c>
      <c r="N50" s="146">
        <f t="shared" si="13"/>
        <v>1604150</v>
      </c>
      <c r="O50" s="133">
        <f t="shared" si="1"/>
        <v>0.93083779173001269</v>
      </c>
      <c r="P50" s="146">
        <f t="shared" ref="P50" si="14">P14+P15+P16+P17+P28+P39</f>
        <v>574787</v>
      </c>
    </row>
    <row r="51" spans="1:16" ht="15" hidden="1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15">SUM(F51:G51)</f>
        <v>0</v>
      </c>
      <c r="I51" s="176"/>
      <c r="J51" s="147" t="str">
        <f t="shared" si="0"/>
        <v xml:space="preserve"> </v>
      </c>
      <c r="K51" s="176"/>
      <c r="L51" s="176"/>
      <c r="M51" s="145">
        <f t="shared" si="3"/>
        <v>0</v>
      </c>
      <c r="N51" s="176"/>
      <c r="O51" s="133" t="str">
        <f t="shared" si="1"/>
        <v xml:space="preserve"> </v>
      </c>
      <c r="P51" s="176"/>
    </row>
    <row r="52" spans="1:16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15"/>
        <v>0</v>
      </c>
      <c r="I52" s="176"/>
      <c r="J52" s="147" t="str">
        <f t="shared" si="0"/>
        <v xml:space="preserve"> </v>
      </c>
      <c r="K52" s="176"/>
      <c r="L52" s="176"/>
      <c r="M52" s="145">
        <f t="shared" si="3"/>
        <v>0</v>
      </c>
      <c r="N52" s="176"/>
      <c r="O52" s="133" t="str">
        <f t="shared" si="1"/>
        <v xml:space="preserve"> </v>
      </c>
      <c r="P52" s="176"/>
    </row>
    <row r="53" spans="1:16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15"/>
        <v>0</v>
      </c>
      <c r="I53" s="176"/>
      <c r="J53" s="147" t="str">
        <f t="shared" si="0"/>
        <v xml:space="preserve"> </v>
      </c>
      <c r="K53" s="176"/>
      <c r="L53" s="176"/>
      <c r="M53" s="145">
        <f t="shared" si="3"/>
        <v>0</v>
      </c>
      <c r="N53" s="176"/>
      <c r="O53" s="133" t="str">
        <f t="shared" si="1"/>
        <v xml:space="preserve"> </v>
      </c>
      <c r="P53" s="176"/>
    </row>
    <row r="54" spans="1:16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15"/>
        <v>0</v>
      </c>
      <c r="I54" s="176"/>
      <c r="J54" s="147" t="str">
        <f t="shared" si="0"/>
        <v xml:space="preserve"> </v>
      </c>
      <c r="K54" s="176"/>
      <c r="L54" s="176"/>
      <c r="M54" s="145">
        <f t="shared" si="3"/>
        <v>0</v>
      </c>
      <c r="N54" s="176"/>
      <c r="O54" s="133" t="str">
        <f t="shared" si="1"/>
        <v xml:space="preserve"> </v>
      </c>
      <c r="P54" s="176"/>
    </row>
    <row r="55" spans="1:16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15"/>
        <v>0</v>
      </c>
      <c r="I55" s="176"/>
      <c r="J55" s="147" t="str">
        <f t="shared" si="0"/>
        <v xml:space="preserve"> </v>
      </c>
      <c r="K55" s="176"/>
      <c r="L55" s="176"/>
      <c r="M55" s="145">
        <f t="shared" si="3"/>
        <v>0</v>
      </c>
      <c r="N55" s="176"/>
      <c r="O55" s="133" t="str">
        <f t="shared" si="1"/>
        <v xml:space="preserve"> </v>
      </c>
      <c r="P55" s="176"/>
    </row>
    <row r="56" spans="1:16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15"/>
        <v>0</v>
      </c>
      <c r="I56" s="176"/>
      <c r="J56" s="147" t="str">
        <f t="shared" si="0"/>
        <v xml:space="preserve"> </v>
      </c>
      <c r="K56" s="176"/>
      <c r="L56" s="176"/>
      <c r="M56" s="145">
        <f t="shared" si="3"/>
        <v>0</v>
      </c>
      <c r="N56" s="176"/>
      <c r="O56" s="133" t="str">
        <f t="shared" si="1"/>
        <v xml:space="preserve"> </v>
      </c>
      <c r="P56" s="176"/>
    </row>
    <row r="57" spans="1:16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15"/>
        <v>0</v>
      </c>
      <c r="I57" s="176"/>
      <c r="J57" s="147" t="str">
        <f t="shared" si="0"/>
        <v xml:space="preserve"> </v>
      </c>
      <c r="K57" s="176"/>
      <c r="L57" s="176"/>
      <c r="M57" s="145">
        <f t="shared" si="3"/>
        <v>0</v>
      </c>
      <c r="N57" s="176"/>
      <c r="O57" s="133" t="str">
        <f t="shared" si="1"/>
        <v xml:space="preserve"> </v>
      </c>
      <c r="P57" s="176"/>
    </row>
    <row r="58" spans="1:16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15"/>
        <v>0</v>
      </c>
      <c r="I58" s="176"/>
      <c r="J58" s="147" t="str">
        <f t="shared" si="0"/>
        <v xml:space="preserve"> </v>
      </c>
      <c r="K58" s="176"/>
      <c r="L58" s="176"/>
      <c r="M58" s="145">
        <f t="shared" si="3"/>
        <v>0</v>
      </c>
      <c r="N58" s="176"/>
      <c r="O58" s="133" t="str">
        <f t="shared" si="1"/>
        <v xml:space="preserve"> </v>
      </c>
      <c r="P58" s="176"/>
    </row>
    <row r="59" spans="1:16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15"/>
        <v>0</v>
      </c>
      <c r="I59" s="176"/>
      <c r="J59" s="147" t="str">
        <f t="shared" si="0"/>
        <v xml:space="preserve"> </v>
      </c>
      <c r="K59" s="176"/>
      <c r="L59" s="176"/>
      <c r="M59" s="145">
        <f t="shared" si="3"/>
        <v>0</v>
      </c>
      <c r="N59" s="176"/>
      <c r="O59" s="133" t="str">
        <f t="shared" si="1"/>
        <v xml:space="preserve"> </v>
      </c>
      <c r="P59" s="176"/>
    </row>
    <row r="60" spans="1:16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15"/>
        <v>0</v>
      </c>
      <c r="I60" s="176"/>
      <c r="J60" s="147" t="str">
        <f t="shared" si="0"/>
        <v xml:space="preserve"> </v>
      </c>
      <c r="K60" s="176"/>
      <c r="L60" s="176"/>
      <c r="M60" s="145">
        <f t="shared" si="3"/>
        <v>0</v>
      </c>
      <c r="N60" s="176"/>
      <c r="O60" s="133" t="str">
        <f t="shared" si="1"/>
        <v xml:space="preserve"> </v>
      </c>
      <c r="P60" s="176"/>
    </row>
    <row r="61" spans="1:16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15"/>
        <v>0</v>
      </c>
      <c r="I61" s="176"/>
      <c r="J61" s="147" t="str">
        <f t="shared" si="0"/>
        <v xml:space="preserve"> </v>
      </c>
      <c r="K61" s="176"/>
      <c r="L61" s="176"/>
      <c r="M61" s="145">
        <f t="shared" si="3"/>
        <v>0</v>
      </c>
      <c r="N61" s="176"/>
      <c r="O61" s="133" t="str">
        <f t="shared" si="1"/>
        <v xml:space="preserve"> </v>
      </c>
      <c r="P61" s="176"/>
    </row>
    <row r="62" spans="1:16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15"/>
        <v>0</v>
      </c>
      <c r="I62" s="176"/>
      <c r="J62" s="147" t="str">
        <f t="shared" si="0"/>
        <v xml:space="preserve"> </v>
      </c>
      <c r="K62" s="176"/>
      <c r="L62" s="176"/>
      <c r="M62" s="145">
        <f t="shared" si="3"/>
        <v>0</v>
      </c>
      <c r="N62" s="176"/>
      <c r="O62" s="133" t="str">
        <f t="shared" si="1"/>
        <v xml:space="preserve"> </v>
      </c>
      <c r="P62" s="176"/>
    </row>
    <row r="63" spans="1:16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15"/>
        <v>0</v>
      </c>
      <c r="I63" s="176"/>
      <c r="J63" s="147" t="str">
        <f t="shared" si="0"/>
        <v xml:space="preserve"> </v>
      </c>
      <c r="K63" s="176"/>
      <c r="L63" s="176"/>
      <c r="M63" s="145">
        <f t="shared" si="3"/>
        <v>0</v>
      </c>
      <c r="N63" s="176"/>
      <c r="O63" s="133" t="str">
        <f t="shared" si="1"/>
        <v xml:space="preserve"> </v>
      </c>
      <c r="P63" s="176"/>
    </row>
    <row r="64" spans="1:16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15"/>
        <v>0</v>
      </c>
      <c r="I64" s="176"/>
      <c r="J64" s="147" t="str">
        <f t="shared" si="0"/>
        <v xml:space="preserve"> </v>
      </c>
      <c r="K64" s="176"/>
      <c r="L64" s="176"/>
      <c r="M64" s="145">
        <f t="shared" si="3"/>
        <v>0</v>
      </c>
      <c r="N64" s="176"/>
      <c r="O64" s="133" t="str">
        <f t="shared" si="1"/>
        <v xml:space="preserve"> </v>
      </c>
      <c r="P64" s="176"/>
    </row>
    <row r="65" spans="1:16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15"/>
        <v>0</v>
      </c>
      <c r="I65" s="176"/>
      <c r="J65" s="147" t="str">
        <f t="shared" si="0"/>
        <v xml:space="preserve"> </v>
      </c>
      <c r="K65" s="176"/>
      <c r="L65" s="176"/>
      <c r="M65" s="145">
        <f t="shared" si="3"/>
        <v>0</v>
      </c>
      <c r="N65" s="176"/>
      <c r="O65" s="133" t="str">
        <f t="shared" si="1"/>
        <v xml:space="preserve"> </v>
      </c>
      <c r="P65" s="176"/>
    </row>
    <row r="66" spans="1:16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15"/>
        <v>0</v>
      </c>
      <c r="I66" s="176"/>
      <c r="J66" s="147" t="str">
        <f t="shared" si="0"/>
        <v xml:space="preserve"> </v>
      </c>
      <c r="K66" s="176"/>
      <c r="L66" s="176"/>
      <c r="M66" s="145">
        <f t="shared" si="3"/>
        <v>0</v>
      </c>
      <c r="N66" s="176"/>
      <c r="O66" s="133" t="str">
        <f t="shared" si="1"/>
        <v xml:space="preserve"> </v>
      </c>
      <c r="P66" s="176"/>
    </row>
    <row r="67" spans="1:16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15"/>
        <v>0</v>
      </c>
      <c r="I67" s="176"/>
      <c r="J67" s="147" t="str">
        <f t="shared" si="0"/>
        <v xml:space="preserve"> </v>
      </c>
      <c r="K67" s="176"/>
      <c r="L67" s="176"/>
      <c r="M67" s="145">
        <f t="shared" si="3"/>
        <v>0</v>
      </c>
      <c r="N67" s="176"/>
      <c r="O67" s="133" t="str">
        <f t="shared" si="1"/>
        <v xml:space="preserve"> </v>
      </c>
      <c r="P67" s="176"/>
    </row>
    <row r="68" spans="1:16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15"/>
        <v>0</v>
      </c>
      <c r="I68" s="176"/>
      <c r="J68" s="147" t="str">
        <f t="shared" si="0"/>
        <v xml:space="preserve"> </v>
      </c>
      <c r="K68" s="176"/>
      <c r="L68" s="176"/>
      <c r="M68" s="145">
        <f t="shared" si="3"/>
        <v>0</v>
      </c>
      <c r="N68" s="176"/>
      <c r="O68" s="133" t="str">
        <f t="shared" si="1"/>
        <v xml:space="preserve"> </v>
      </c>
      <c r="P68" s="176"/>
    </row>
    <row r="69" spans="1:16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15"/>
        <v>0</v>
      </c>
      <c r="I69" s="176"/>
      <c r="J69" s="147" t="str">
        <f t="shared" si="0"/>
        <v xml:space="preserve"> </v>
      </c>
      <c r="K69" s="176"/>
      <c r="L69" s="176"/>
      <c r="M69" s="145">
        <f t="shared" si="3"/>
        <v>0</v>
      </c>
      <c r="N69" s="176"/>
      <c r="O69" s="133" t="str">
        <f t="shared" si="1"/>
        <v xml:space="preserve"> </v>
      </c>
      <c r="P69" s="176"/>
    </row>
    <row r="70" spans="1:16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15"/>
        <v>0</v>
      </c>
      <c r="I70" s="176"/>
      <c r="J70" s="147" t="str">
        <f t="shared" si="0"/>
        <v xml:space="preserve"> </v>
      </c>
      <c r="K70" s="176"/>
      <c r="L70" s="176"/>
      <c r="M70" s="145">
        <f t="shared" si="3"/>
        <v>0</v>
      </c>
      <c r="N70" s="176"/>
      <c r="O70" s="133" t="str">
        <f t="shared" si="1"/>
        <v xml:space="preserve"> </v>
      </c>
      <c r="P70" s="176"/>
    </row>
    <row r="71" spans="1:16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15"/>
        <v>0</v>
      </c>
      <c r="I71" s="176"/>
      <c r="J71" s="147" t="str">
        <f t="shared" si="0"/>
        <v xml:space="preserve"> </v>
      </c>
      <c r="K71" s="176"/>
      <c r="L71" s="176"/>
      <c r="M71" s="145">
        <f t="shared" si="3"/>
        <v>0</v>
      </c>
      <c r="N71" s="176"/>
      <c r="O71" s="133" t="str">
        <f t="shared" si="1"/>
        <v xml:space="preserve"> </v>
      </c>
      <c r="P71" s="176"/>
    </row>
    <row r="72" spans="1:16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15"/>
        <v>0</v>
      </c>
      <c r="I72" s="176"/>
      <c r="J72" s="147" t="str">
        <f t="shared" ref="J72:J135" si="16">IF(H72=0," ",I72/H72)</f>
        <v xml:space="preserve"> </v>
      </c>
      <c r="K72" s="176"/>
      <c r="L72" s="176"/>
      <c r="M72" s="145">
        <f t="shared" si="3"/>
        <v>0</v>
      </c>
      <c r="N72" s="176"/>
      <c r="O72" s="133" t="str">
        <f t="shared" ref="O72:O135" si="17">IF(M72=0," ",N72/M72)</f>
        <v xml:space="preserve"> </v>
      </c>
      <c r="P72" s="176"/>
    </row>
    <row r="73" spans="1:16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15"/>
        <v>0</v>
      </c>
      <c r="I73" s="176"/>
      <c r="J73" s="147" t="str">
        <f t="shared" si="16"/>
        <v xml:space="preserve"> </v>
      </c>
      <c r="K73" s="176"/>
      <c r="L73" s="176"/>
      <c r="M73" s="145">
        <f t="shared" ref="M73:M136" si="18">SUM(K73:L73)</f>
        <v>0</v>
      </c>
      <c r="N73" s="176"/>
      <c r="O73" s="133" t="str">
        <f t="shared" si="17"/>
        <v xml:space="preserve"> </v>
      </c>
      <c r="P73" s="176"/>
    </row>
    <row r="74" spans="1:16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15"/>
        <v>0</v>
      </c>
      <c r="I74" s="176"/>
      <c r="J74" s="147" t="str">
        <f t="shared" si="16"/>
        <v xml:space="preserve"> </v>
      </c>
      <c r="K74" s="176"/>
      <c r="L74" s="176"/>
      <c r="M74" s="145">
        <f t="shared" si="18"/>
        <v>0</v>
      </c>
      <c r="N74" s="176"/>
      <c r="O74" s="133" t="str">
        <f t="shared" si="17"/>
        <v xml:space="preserve"> </v>
      </c>
      <c r="P74" s="176"/>
    </row>
    <row r="75" spans="1:16" ht="25.5" hidden="1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15"/>
        <v>0</v>
      </c>
      <c r="I75" s="176"/>
      <c r="J75" s="147" t="str">
        <f t="shared" si="16"/>
        <v xml:space="preserve"> </v>
      </c>
      <c r="K75" s="176"/>
      <c r="L75" s="176"/>
      <c r="M75" s="145">
        <f t="shared" si="18"/>
        <v>0</v>
      </c>
      <c r="N75" s="176"/>
      <c r="O75" s="133" t="str">
        <f t="shared" si="17"/>
        <v xml:space="preserve"> </v>
      </c>
      <c r="P75" s="176"/>
    </row>
    <row r="76" spans="1:16" ht="15" hidden="1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15"/>
        <v>0</v>
      </c>
      <c r="I76" s="176"/>
      <c r="J76" s="147" t="str">
        <f t="shared" si="16"/>
        <v xml:space="preserve"> </v>
      </c>
      <c r="K76" s="176"/>
      <c r="L76" s="176"/>
      <c r="M76" s="145">
        <f t="shared" si="18"/>
        <v>0</v>
      </c>
      <c r="N76" s="176"/>
      <c r="O76" s="133" t="str">
        <f t="shared" si="17"/>
        <v xml:space="preserve"> </v>
      </c>
      <c r="P76" s="176"/>
    </row>
    <row r="77" spans="1:16" ht="15" hidden="1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15"/>
        <v>0</v>
      </c>
      <c r="I77" s="176"/>
      <c r="J77" s="147" t="str">
        <f t="shared" si="16"/>
        <v xml:space="preserve"> </v>
      </c>
      <c r="K77" s="176"/>
      <c r="L77" s="176"/>
      <c r="M77" s="145">
        <f t="shared" si="18"/>
        <v>0</v>
      </c>
      <c r="N77" s="176"/>
      <c r="O77" s="133" t="str">
        <f t="shared" si="17"/>
        <v xml:space="preserve"> </v>
      </c>
      <c r="P77" s="176"/>
    </row>
    <row r="78" spans="1:16" ht="25.5" hidden="1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15"/>
        <v>0</v>
      </c>
      <c r="I78" s="176"/>
      <c r="J78" s="147" t="str">
        <f t="shared" si="16"/>
        <v xml:space="preserve"> </v>
      </c>
      <c r="K78" s="176"/>
      <c r="L78" s="176"/>
      <c r="M78" s="145">
        <f t="shared" si="18"/>
        <v>0</v>
      </c>
      <c r="N78" s="176"/>
      <c r="O78" s="133" t="str">
        <f t="shared" si="17"/>
        <v xml:space="preserve"> </v>
      </c>
      <c r="P78" s="176"/>
    </row>
    <row r="79" spans="1:16" ht="15" hidden="1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15"/>
        <v>0</v>
      </c>
      <c r="I79" s="176"/>
      <c r="J79" s="147" t="str">
        <f t="shared" si="16"/>
        <v xml:space="preserve"> </v>
      </c>
      <c r="K79" s="176"/>
      <c r="L79" s="176"/>
      <c r="M79" s="145">
        <f t="shared" si="18"/>
        <v>0</v>
      </c>
      <c r="N79" s="176"/>
      <c r="O79" s="133" t="str">
        <f t="shared" si="17"/>
        <v xml:space="preserve"> </v>
      </c>
      <c r="P79" s="176"/>
    </row>
    <row r="80" spans="1:16" ht="15" hidden="1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15"/>
        <v>0</v>
      </c>
      <c r="I80" s="176"/>
      <c r="J80" s="147" t="str">
        <f t="shared" si="16"/>
        <v xml:space="preserve"> </v>
      </c>
      <c r="K80" s="176"/>
      <c r="L80" s="176"/>
      <c r="M80" s="145">
        <f t="shared" si="18"/>
        <v>0</v>
      </c>
      <c r="N80" s="176"/>
      <c r="O80" s="133" t="str">
        <f t="shared" si="17"/>
        <v xml:space="preserve"> </v>
      </c>
      <c r="P80" s="176"/>
    </row>
    <row r="81" spans="1:16" ht="15" hidden="1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15"/>
        <v>0</v>
      </c>
      <c r="I81" s="176"/>
      <c r="J81" s="147" t="str">
        <f t="shared" si="16"/>
        <v xml:space="preserve"> </v>
      </c>
      <c r="K81" s="176"/>
      <c r="L81" s="176"/>
      <c r="M81" s="145">
        <f t="shared" si="18"/>
        <v>0</v>
      </c>
      <c r="N81" s="176"/>
      <c r="O81" s="133" t="str">
        <f t="shared" si="17"/>
        <v xml:space="preserve"> </v>
      </c>
      <c r="P81" s="176"/>
    </row>
    <row r="82" spans="1:16" ht="15" hidden="1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15"/>
        <v>0</v>
      </c>
      <c r="I82" s="176"/>
      <c r="J82" s="147" t="str">
        <f t="shared" si="16"/>
        <v xml:space="preserve"> </v>
      </c>
      <c r="K82" s="176"/>
      <c r="L82" s="176"/>
      <c r="M82" s="145">
        <f t="shared" si="18"/>
        <v>0</v>
      </c>
      <c r="N82" s="176"/>
      <c r="O82" s="133" t="str">
        <f t="shared" si="17"/>
        <v xml:space="preserve"> </v>
      </c>
      <c r="P82" s="176"/>
    </row>
    <row r="83" spans="1:16" ht="15" hidden="1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15"/>
        <v>0</v>
      </c>
      <c r="I83" s="176"/>
      <c r="J83" s="147" t="str">
        <f t="shared" si="16"/>
        <v xml:space="preserve"> </v>
      </c>
      <c r="K83" s="176"/>
      <c r="L83" s="176"/>
      <c r="M83" s="145">
        <f t="shared" si="18"/>
        <v>0</v>
      </c>
      <c r="N83" s="176"/>
      <c r="O83" s="133" t="str">
        <f t="shared" si="17"/>
        <v xml:space="preserve"> </v>
      </c>
      <c r="P83" s="176"/>
    </row>
    <row r="84" spans="1:16" ht="15" hidden="1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15"/>
        <v>0</v>
      </c>
      <c r="I84" s="176"/>
      <c r="J84" s="147" t="str">
        <f t="shared" si="16"/>
        <v xml:space="preserve"> </v>
      </c>
      <c r="K84" s="176"/>
      <c r="L84" s="176"/>
      <c r="M84" s="145">
        <f t="shared" si="18"/>
        <v>0</v>
      </c>
      <c r="N84" s="176"/>
      <c r="O84" s="133" t="str">
        <f t="shared" si="17"/>
        <v xml:space="preserve"> </v>
      </c>
      <c r="P84" s="176"/>
    </row>
    <row r="85" spans="1:16" ht="15" hidden="1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15"/>
        <v>0</v>
      </c>
      <c r="I85" s="176"/>
      <c r="J85" s="147" t="str">
        <f t="shared" si="16"/>
        <v xml:space="preserve"> </v>
      </c>
      <c r="K85" s="176"/>
      <c r="L85" s="176"/>
      <c r="M85" s="145">
        <f t="shared" si="18"/>
        <v>0</v>
      </c>
      <c r="N85" s="176"/>
      <c r="O85" s="133" t="str">
        <f t="shared" si="17"/>
        <v xml:space="preserve"> </v>
      </c>
      <c r="P85" s="176"/>
    </row>
    <row r="86" spans="1:16" ht="25.5" hidden="1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15"/>
        <v>0</v>
      </c>
      <c r="I86" s="176"/>
      <c r="J86" s="147" t="str">
        <f t="shared" si="16"/>
        <v xml:space="preserve"> </v>
      </c>
      <c r="K86" s="176"/>
      <c r="L86" s="176"/>
      <c r="M86" s="145">
        <f t="shared" si="18"/>
        <v>0</v>
      </c>
      <c r="N86" s="176"/>
      <c r="O86" s="133" t="str">
        <f t="shared" si="17"/>
        <v xml:space="preserve"> </v>
      </c>
      <c r="P86" s="176"/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15"/>
        <v>0</v>
      </c>
      <c r="I87" s="176"/>
      <c r="J87" s="147" t="str">
        <f t="shared" si="16"/>
        <v xml:space="preserve"> </v>
      </c>
      <c r="K87" s="176"/>
      <c r="L87" s="176"/>
      <c r="M87" s="145">
        <f t="shared" si="18"/>
        <v>0</v>
      </c>
      <c r="N87" s="176"/>
      <c r="O87" s="133" t="str">
        <f t="shared" si="17"/>
        <v xml:space="preserve"> </v>
      </c>
      <c r="P87" s="176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15"/>
        <v>0</v>
      </c>
      <c r="I88" s="176"/>
      <c r="J88" s="147" t="str">
        <f t="shared" si="16"/>
        <v xml:space="preserve"> </v>
      </c>
      <c r="K88" s="176"/>
      <c r="L88" s="176"/>
      <c r="M88" s="145">
        <f t="shared" si="18"/>
        <v>0</v>
      </c>
      <c r="N88" s="176"/>
      <c r="O88" s="133" t="str">
        <f t="shared" si="17"/>
        <v xml:space="preserve"> </v>
      </c>
      <c r="P88" s="176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15"/>
        <v>0</v>
      </c>
      <c r="I89" s="176"/>
      <c r="J89" s="147" t="str">
        <f t="shared" si="16"/>
        <v xml:space="preserve"> </v>
      </c>
      <c r="K89" s="176"/>
      <c r="L89" s="176"/>
      <c r="M89" s="145">
        <f t="shared" si="18"/>
        <v>0</v>
      </c>
      <c r="N89" s="176"/>
      <c r="O89" s="133" t="str">
        <f t="shared" si="17"/>
        <v xml:space="preserve"> </v>
      </c>
      <c r="P89" s="176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15"/>
        <v>0</v>
      </c>
      <c r="I90" s="176"/>
      <c r="J90" s="147" t="str">
        <f t="shared" si="16"/>
        <v xml:space="preserve"> </v>
      </c>
      <c r="K90" s="176"/>
      <c r="L90" s="176"/>
      <c r="M90" s="145">
        <f t="shared" si="18"/>
        <v>0</v>
      </c>
      <c r="N90" s="176"/>
      <c r="O90" s="133" t="str">
        <f t="shared" si="17"/>
        <v xml:space="preserve"> </v>
      </c>
      <c r="P90" s="176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15"/>
        <v>0</v>
      </c>
      <c r="I91" s="176"/>
      <c r="J91" s="147" t="str">
        <f t="shared" si="16"/>
        <v xml:space="preserve"> </v>
      </c>
      <c r="K91" s="176"/>
      <c r="L91" s="176"/>
      <c r="M91" s="145">
        <f t="shared" si="18"/>
        <v>0</v>
      </c>
      <c r="N91" s="176"/>
      <c r="O91" s="133" t="str">
        <f t="shared" si="17"/>
        <v xml:space="preserve"> </v>
      </c>
      <c r="P91" s="176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15"/>
        <v>0</v>
      </c>
      <c r="I92" s="176"/>
      <c r="J92" s="147" t="str">
        <f t="shared" si="16"/>
        <v xml:space="preserve"> </v>
      </c>
      <c r="K92" s="176"/>
      <c r="L92" s="176"/>
      <c r="M92" s="145">
        <f t="shared" si="18"/>
        <v>0</v>
      </c>
      <c r="N92" s="176"/>
      <c r="O92" s="133" t="str">
        <f t="shared" si="17"/>
        <v xml:space="preserve"> </v>
      </c>
      <c r="P92" s="176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15"/>
        <v>0</v>
      </c>
      <c r="I93" s="176"/>
      <c r="J93" s="147" t="str">
        <f t="shared" si="16"/>
        <v xml:space="preserve"> </v>
      </c>
      <c r="K93" s="176"/>
      <c r="L93" s="176"/>
      <c r="M93" s="145">
        <f t="shared" si="18"/>
        <v>0</v>
      </c>
      <c r="N93" s="176"/>
      <c r="O93" s="133" t="str">
        <f t="shared" si="17"/>
        <v xml:space="preserve"> </v>
      </c>
      <c r="P93" s="176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15"/>
        <v>0</v>
      </c>
      <c r="I94" s="176"/>
      <c r="J94" s="147" t="str">
        <f t="shared" si="16"/>
        <v xml:space="preserve"> </v>
      </c>
      <c r="K94" s="176"/>
      <c r="L94" s="176"/>
      <c r="M94" s="145">
        <f t="shared" si="18"/>
        <v>0</v>
      </c>
      <c r="N94" s="176"/>
      <c r="O94" s="133" t="str">
        <f t="shared" si="17"/>
        <v xml:space="preserve"> </v>
      </c>
      <c r="P94" s="176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15"/>
        <v>0</v>
      </c>
      <c r="I95" s="176"/>
      <c r="J95" s="147" t="str">
        <f t="shared" si="16"/>
        <v xml:space="preserve"> </v>
      </c>
      <c r="K95" s="176"/>
      <c r="L95" s="176"/>
      <c r="M95" s="145">
        <f t="shared" si="18"/>
        <v>0</v>
      </c>
      <c r="N95" s="176"/>
      <c r="O95" s="133" t="str">
        <f t="shared" si="17"/>
        <v xml:space="preserve"> </v>
      </c>
      <c r="P95" s="176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15"/>
        <v>0</v>
      </c>
      <c r="I96" s="176"/>
      <c r="J96" s="147" t="str">
        <f t="shared" si="16"/>
        <v xml:space="preserve"> </v>
      </c>
      <c r="K96" s="176"/>
      <c r="L96" s="176"/>
      <c r="M96" s="145">
        <f t="shared" si="18"/>
        <v>0</v>
      </c>
      <c r="N96" s="176"/>
      <c r="O96" s="133" t="str">
        <f t="shared" si="17"/>
        <v xml:space="preserve"> </v>
      </c>
      <c r="P96" s="176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15"/>
        <v>0</v>
      </c>
      <c r="I97" s="176"/>
      <c r="J97" s="147" t="str">
        <f t="shared" si="16"/>
        <v xml:space="preserve"> </v>
      </c>
      <c r="K97" s="176"/>
      <c r="L97" s="176"/>
      <c r="M97" s="145">
        <f t="shared" si="18"/>
        <v>0</v>
      </c>
      <c r="N97" s="176"/>
      <c r="O97" s="133" t="str">
        <f t="shared" si="17"/>
        <v xml:space="preserve"> </v>
      </c>
      <c r="P97" s="176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15"/>
        <v>0</v>
      </c>
      <c r="I98" s="176"/>
      <c r="J98" s="147" t="str">
        <f t="shared" si="16"/>
        <v xml:space="preserve"> </v>
      </c>
      <c r="K98" s="176"/>
      <c r="L98" s="176"/>
      <c r="M98" s="145">
        <f t="shared" si="18"/>
        <v>0</v>
      </c>
      <c r="N98" s="176"/>
      <c r="O98" s="133" t="str">
        <f t="shared" si="17"/>
        <v xml:space="preserve"> </v>
      </c>
      <c r="P98" s="176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15"/>
        <v>0</v>
      </c>
      <c r="I99" s="176"/>
      <c r="J99" s="147" t="str">
        <f t="shared" si="16"/>
        <v xml:space="preserve"> </v>
      </c>
      <c r="K99" s="176"/>
      <c r="L99" s="176"/>
      <c r="M99" s="145">
        <f t="shared" si="18"/>
        <v>0</v>
      </c>
      <c r="N99" s="176"/>
      <c r="O99" s="133" t="str">
        <f t="shared" si="17"/>
        <v xml:space="preserve"> </v>
      </c>
      <c r="P99" s="176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15"/>
        <v>0</v>
      </c>
      <c r="I100" s="176"/>
      <c r="J100" s="147" t="str">
        <f t="shared" si="16"/>
        <v xml:space="preserve"> </v>
      </c>
      <c r="K100" s="176"/>
      <c r="L100" s="176"/>
      <c r="M100" s="145">
        <f t="shared" si="18"/>
        <v>0</v>
      </c>
      <c r="N100" s="176"/>
      <c r="O100" s="133" t="str">
        <f t="shared" si="17"/>
        <v xml:space="preserve"> </v>
      </c>
      <c r="P100" s="176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15"/>
        <v>0</v>
      </c>
      <c r="I101" s="176"/>
      <c r="J101" s="147" t="str">
        <f t="shared" si="16"/>
        <v xml:space="preserve"> </v>
      </c>
      <c r="K101" s="176"/>
      <c r="L101" s="176"/>
      <c r="M101" s="145">
        <f t="shared" si="18"/>
        <v>0</v>
      </c>
      <c r="N101" s="176"/>
      <c r="O101" s="133" t="str">
        <f t="shared" si="17"/>
        <v xml:space="preserve"> </v>
      </c>
      <c r="P101" s="176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15"/>
        <v>0</v>
      </c>
      <c r="I102" s="176"/>
      <c r="J102" s="147" t="str">
        <f t="shared" si="16"/>
        <v xml:space="preserve"> </v>
      </c>
      <c r="K102" s="176"/>
      <c r="L102" s="176"/>
      <c r="M102" s="145">
        <f t="shared" si="18"/>
        <v>0</v>
      </c>
      <c r="N102" s="176"/>
      <c r="O102" s="133" t="str">
        <f t="shared" si="17"/>
        <v xml:space="preserve"> </v>
      </c>
      <c r="P102" s="176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15"/>
        <v>0</v>
      </c>
      <c r="I103" s="176"/>
      <c r="J103" s="147" t="str">
        <f t="shared" si="16"/>
        <v xml:space="preserve"> </v>
      </c>
      <c r="K103" s="176"/>
      <c r="L103" s="176"/>
      <c r="M103" s="145">
        <f t="shared" si="18"/>
        <v>0</v>
      </c>
      <c r="N103" s="176"/>
      <c r="O103" s="133" t="str">
        <f t="shared" si="17"/>
        <v xml:space="preserve"> </v>
      </c>
      <c r="P103" s="176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15"/>
        <v>0</v>
      </c>
      <c r="I104" s="176"/>
      <c r="J104" s="147" t="str">
        <f t="shared" si="16"/>
        <v xml:space="preserve"> </v>
      </c>
      <c r="K104" s="176"/>
      <c r="L104" s="176"/>
      <c r="M104" s="145">
        <f t="shared" si="18"/>
        <v>0</v>
      </c>
      <c r="N104" s="176"/>
      <c r="O104" s="133" t="str">
        <f t="shared" si="17"/>
        <v xml:space="preserve"> </v>
      </c>
      <c r="P104" s="176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15"/>
        <v>0</v>
      </c>
      <c r="I105" s="176"/>
      <c r="J105" s="147" t="str">
        <f t="shared" si="16"/>
        <v xml:space="preserve"> </v>
      </c>
      <c r="K105" s="176"/>
      <c r="L105" s="176"/>
      <c r="M105" s="145">
        <f t="shared" si="18"/>
        <v>0</v>
      </c>
      <c r="N105" s="176"/>
      <c r="O105" s="133" t="str">
        <f t="shared" si="17"/>
        <v xml:space="preserve"> </v>
      </c>
      <c r="P105" s="176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15"/>
        <v>0</v>
      </c>
      <c r="I106" s="176"/>
      <c r="J106" s="147" t="str">
        <f t="shared" si="16"/>
        <v xml:space="preserve"> </v>
      </c>
      <c r="K106" s="176"/>
      <c r="L106" s="176"/>
      <c r="M106" s="145">
        <f t="shared" si="18"/>
        <v>0</v>
      </c>
      <c r="N106" s="176"/>
      <c r="O106" s="133" t="str">
        <f t="shared" si="17"/>
        <v xml:space="preserve"> </v>
      </c>
      <c r="P106" s="176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15"/>
        <v>0</v>
      </c>
      <c r="I107" s="176"/>
      <c r="J107" s="147" t="str">
        <f t="shared" si="16"/>
        <v xml:space="preserve"> </v>
      </c>
      <c r="K107" s="176"/>
      <c r="L107" s="176"/>
      <c r="M107" s="145">
        <f t="shared" si="18"/>
        <v>0</v>
      </c>
      <c r="N107" s="176"/>
      <c r="O107" s="133" t="str">
        <f t="shared" si="17"/>
        <v xml:space="preserve"> </v>
      </c>
      <c r="P107" s="176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15"/>
        <v>0</v>
      </c>
      <c r="I108" s="176"/>
      <c r="J108" s="147" t="str">
        <f t="shared" si="16"/>
        <v xml:space="preserve"> </v>
      </c>
      <c r="K108" s="176"/>
      <c r="L108" s="176"/>
      <c r="M108" s="145">
        <f t="shared" si="18"/>
        <v>0</v>
      </c>
      <c r="N108" s="176"/>
      <c r="O108" s="133" t="str">
        <f t="shared" si="17"/>
        <v xml:space="preserve"> </v>
      </c>
      <c r="P108" s="176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15"/>
        <v>0</v>
      </c>
      <c r="I109" s="176"/>
      <c r="J109" s="147" t="str">
        <f t="shared" si="16"/>
        <v xml:space="preserve"> </v>
      </c>
      <c r="K109" s="176"/>
      <c r="L109" s="176"/>
      <c r="M109" s="145">
        <f t="shared" si="18"/>
        <v>0</v>
      </c>
      <c r="N109" s="176"/>
      <c r="O109" s="133" t="str">
        <f t="shared" si="17"/>
        <v xml:space="preserve"> </v>
      </c>
      <c r="P109" s="176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15"/>
        <v>0</v>
      </c>
      <c r="I110" s="176"/>
      <c r="J110" s="147" t="str">
        <f t="shared" si="16"/>
        <v xml:space="preserve"> </v>
      </c>
      <c r="K110" s="176"/>
      <c r="L110" s="176"/>
      <c r="M110" s="145">
        <f t="shared" si="18"/>
        <v>0</v>
      </c>
      <c r="N110" s="176"/>
      <c r="O110" s="133" t="str">
        <f t="shared" si="17"/>
        <v xml:space="preserve"> </v>
      </c>
      <c r="P110" s="176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15"/>
        <v>0</v>
      </c>
      <c r="I111" s="176"/>
      <c r="J111" s="147" t="str">
        <f t="shared" si="16"/>
        <v xml:space="preserve"> </v>
      </c>
      <c r="K111" s="176"/>
      <c r="L111" s="176"/>
      <c r="M111" s="145">
        <f t="shared" si="18"/>
        <v>0</v>
      </c>
      <c r="N111" s="176"/>
      <c r="O111" s="133" t="str">
        <f t="shared" si="17"/>
        <v xml:space="preserve"> </v>
      </c>
      <c r="P111" s="176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15"/>
        <v>0</v>
      </c>
      <c r="I112" s="176"/>
      <c r="J112" s="147" t="str">
        <f t="shared" si="16"/>
        <v xml:space="preserve"> </v>
      </c>
      <c r="K112" s="176"/>
      <c r="L112" s="176"/>
      <c r="M112" s="145">
        <f t="shared" si="18"/>
        <v>0</v>
      </c>
      <c r="N112" s="176"/>
      <c r="O112" s="133" t="str">
        <f t="shared" si="17"/>
        <v xml:space="preserve"> </v>
      </c>
      <c r="P112" s="176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15"/>
        <v>0</v>
      </c>
      <c r="I113" s="176"/>
      <c r="J113" s="147" t="str">
        <f t="shared" si="16"/>
        <v xml:space="preserve"> </v>
      </c>
      <c r="K113" s="176"/>
      <c r="L113" s="176"/>
      <c r="M113" s="145">
        <f t="shared" si="18"/>
        <v>0</v>
      </c>
      <c r="N113" s="176"/>
      <c r="O113" s="133" t="str">
        <f t="shared" si="17"/>
        <v xml:space="preserve"> </v>
      </c>
      <c r="P113" s="176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15"/>
        <v>0</v>
      </c>
      <c r="I114" s="176"/>
      <c r="J114" s="147" t="str">
        <f t="shared" si="16"/>
        <v xml:space="preserve"> </v>
      </c>
      <c r="K114" s="176"/>
      <c r="L114" s="176"/>
      <c r="M114" s="145">
        <f t="shared" si="18"/>
        <v>0</v>
      </c>
      <c r="N114" s="176"/>
      <c r="O114" s="133" t="str">
        <f t="shared" si="17"/>
        <v xml:space="preserve"> </v>
      </c>
      <c r="P114" s="176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9">SUM(F115:G115)</f>
        <v>0</v>
      </c>
      <c r="I115" s="176"/>
      <c r="J115" s="147" t="str">
        <f t="shared" si="16"/>
        <v xml:space="preserve"> </v>
      </c>
      <c r="K115" s="176"/>
      <c r="L115" s="176"/>
      <c r="M115" s="145">
        <f t="shared" si="18"/>
        <v>0</v>
      </c>
      <c r="N115" s="176"/>
      <c r="O115" s="133" t="str">
        <f t="shared" si="17"/>
        <v xml:space="preserve"> </v>
      </c>
      <c r="P115" s="176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9"/>
        <v>0</v>
      </c>
      <c r="I116" s="176"/>
      <c r="J116" s="147" t="str">
        <f t="shared" si="16"/>
        <v xml:space="preserve"> </v>
      </c>
      <c r="K116" s="176"/>
      <c r="L116" s="176"/>
      <c r="M116" s="145">
        <f t="shared" si="18"/>
        <v>0</v>
      </c>
      <c r="N116" s="176"/>
      <c r="O116" s="133" t="str">
        <f t="shared" si="17"/>
        <v xml:space="preserve"> </v>
      </c>
      <c r="P116" s="176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9"/>
        <v>0</v>
      </c>
      <c r="I117" s="176"/>
      <c r="J117" s="147" t="str">
        <f t="shared" si="16"/>
        <v xml:space="preserve"> </v>
      </c>
      <c r="K117" s="176"/>
      <c r="L117" s="176"/>
      <c r="M117" s="145">
        <f t="shared" si="18"/>
        <v>0</v>
      </c>
      <c r="N117" s="176"/>
      <c r="O117" s="133" t="str">
        <f t="shared" si="17"/>
        <v xml:space="preserve"> </v>
      </c>
      <c r="P117" s="176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9"/>
        <v>0</v>
      </c>
      <c r="I118" s="176"/>
      <c r="J118" s="147" t="str">
        <f t="shared" si="16"/>
        <v xml:space="preserve"> </v>
      </c>
      <c r="K118" s="176"/>
      <c r="L118" s="176"/>
      <c r="M118" s="145">
        <f t="shared" si="18"/>
        <v>0</v>
      </c>
      <c r="N118" s="176"/>
      <c r="O118" s="133" t="str">
        <f t="shared" si="17"/>
        <v xml:space="preserve"> </v>
      </c>
      <c r="P118" s="176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9"/>
        <v>0</v>
      </c>
      <c r="I119" s="176"/>
      <c r="J119" s="147" t="str">
        <f t="shared" si="16"/>
        <v xml:space="preserve"> </v>
      </c>
      <c r="K119" s="176"/>
      <c r="L119" s="176"/>
      <c r="M119" s="145">
        <f t="shared" si="18"/>
        <v>0</v>
      </c>
      <c r="N119" s="176"/>
      <c r="O119" s="133" t="str">
        <f t="shared" si="17"/>
        <v xml:space="preserve"> </v>
      </c>
      <c r="P119" s="176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9"/>
        <v>0</v>
      </c>
      <c r="I120" s="176"/>
      <c r="J120" s="147" t="str">
        <f t="shared" si="16"/>
        <v xml:space="preserve"> </v>
      </c>
      <c r="K120" s="176"/>
      <c r="L120" s="176"/>
      <c r="M120" s="145">
        <f t="shared" si="18"/>
        <v>0</v>
      </c>
      <c r="N120" s="176"/>
      <c r="O120" s="133" t="str">
        <f t="shared" si="17"/>
        <v xml:space="preserve"> </v>
      </c>
      <c r="P120" s="176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9"/>
        <v>0</v>
      </c>
      <c r="I121" s="176"/>
      <c r="J121" s="147" t="str">
        <f t="shared" si="16"/>
        <v xml:space="preserve"> </v>
      </c>
      <c r="K121" s="176"/>
      <c r="L121" s="176"/>
      <c r="M121" s="145">
        <f t="shared" si="18"/>
        <v>0</v>
      </c>
      <c r="N121" s="176"/>
      <c r="O121" s="133" t="str">
        <f t="shared" si="17"/>
        <v xml:space="preserve"> </v>
      </c>
      <c r="P121" s="176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9"/>
        <v>0</v>
      </c>
      <c r="I122" s="176"/>
      <c r="J122" s="147" t="str">
        <f t="shared" si="16"/>
        <v xml:space="preserve"> </v>
      </c>
      <c r="K122" s="176"/>
      <c r="L122" s="176"/>
      <c r="M122" s="145">
        <f t="shared" si="18"/>
        <v>0</v>
      </c>
      <c r="N122" s="176"/>
      <c r="O122" s="133" t="str">
        <f t="shared" si="17"/>
        <v xml:space="preserve"> </v>
      </c>
      <c r="P122" s="176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9"/>
        <v>0</v>
      </c>
      <c r="I123" s="176"/>
      <c r="J123" s="147" t="str">
        <f t="shared" si="16"/>
        <v xml:space="preserve"> </v>
      </c>
      <c r="K123" s="176"/>
      <c r="L123" s="176"/>
      <c r="M123" s="145">
        <f t="shared" si="18"/>
        <v>0</v>
      </c>
      <c r="N123" s="176"/>
      <c r="O123" s="133" t="str">
        <f t="shared" si="17"/>
        <v xml:space="preserve"> </v>
      </c>
      <c r="P123" s="176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9"/>
        <v>0</v>
      </c>
      <c r="I124" s="176"/>
      <c r="J124" s="147" t="str">
        <f t="shared" si="16"/>
        <v xml:space="preserve"> </v>
      </c>
      <c r="K124" s="176"/>
      <c r="L124" s="176"/>
      <c r="M124" s="145">
        <f t="shared" si="18"/>
        <v>0</v>
      </c>
      <c r="N124" s="176"/>
      <c r="O124" s="133" t="str">
        <f t="shared" si="17"/>
        <v xml:space="preserve"> </v>
      </c>
      <c r="P124" s="176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9"/>
        <v>0</v>
      </c>
      <c r="I125" s="176"/>
      <c r="J125" s="147" t="str">
        <f t="shared" si="16"/>
        <v xml:space="preserve"> </v>
      </c>
      <c r="K125" s="176"/>
      <c r="L125" s="176"/>
      <c r="M125" s="145">
        <f t="shared" si="18"/>
        <v>0</v>
      </c>
      <c r="N125" s="176"/>
      <c r="O125" s="133" t="str">
        <f t="shared" si="17"/>
        <v xml:space="preserve"> </v>
      </c>
      <c r="P125" s="176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9"/>
        <v>0</v>
      </c>
      <c r="I126" s="176"/>
      <c r="J126" s="147" t="str">
        <f t="shared" si="16"/>
        <v xml:space="preserve"> </v>
      </c>
      <c r="K126" s="176"/>
      <c r="L126" s="176"/>
      <c r="M126" s="145">
        <f t="shared" si="18"/>
        <v>0</v>
      </c>
      <c r="N126" s="176"/>
      <c r="O126" s="133" t="str">
        <f t="shared" si="17"/>
        <v xml:space="preserve"> </v>
      </c>
      <c r="P126" s="176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9"/>
        <v>0</v>
      </c>
      <c r="I127" s="176"/>
      <c r="J127" s="147" t="str">
        <f t="shared" si="16"/>
        <v xml:space="preserve"> </v>
      </c>
      <c r="K127" s="176"/>
      <c r="L127" s="176"/>
      <c r="M127" s="145">
        <f t="shared" si="18"/>
        <v>0</v>
      </c>
      <c r="N127" s="176"/>
      <c r="O127" s="133" t="str">
        <f t="shared" si="17"/>
        <v xml:space="preserve"> </v>
      </c>
      <c r="P127" s="176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9"/>
        <v>0</v>
      </c>
      <c r="I128" s="176"/>
      <c r="J128" s="147" t="str">
        <f t="shared" si="16"/>
        <v xml:space="preserve"> </v>
      </c>
      <c r="K128" s="176"/>
      <c r="L128" s="176"/>
      <c r="M128" s="145">
        <f t="shared" si="18"/>
        <v>0</v>
      </c>
      <c r="N128" s="176"/>
      <c r="O128" s="133" t="str">
        <f t="shared" si="17"/>
        <v xml:space="preserve"> </v>
      </c>
      <c r="P128" s="176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9"/>
        <v>0</v>
      </c>
      <c r="I129" s="176"/>
      <c r="J129" s="147" t="str">
        <f t="shared" si="16"/>
        <v xml:space="preserve"> </v>
      </c>
      <c r="K129" s="176"/>
      <c r="L129" s="176"/>
      <c r="M129" s="145">
        <f t="shared" si="18"/>
        <v>0</v>
      </c>
      <c r="N129" s="176"/>
      <c r="O129" s="133" t="str">
        <f t="shared" si="17"/>
        <v xml:space="preserve"> </v>
      </c>
      <c r="P129" s="176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9"/>
        <v>0</v>
      </c>
      <c r="I130" s="176"/>
      <c r="J130" s="147" t="str">
        <f t="shared" si="16"/>
        <v xml:space="preserve"> </v>
      </c>
      <c r="K130" s="176"/>
      <c r="L130" s="176"/>
      <c r="M130" s="145">
        <f t="shared" si="18"/>
        <v>0</v>
      </c>
      <c r="N130" s="176"/>
      <c r="O130" s="133" t="str">
        <f t="shared" si="17"/>
        <v xml:space="preserve"> </v>
      </c>
      <c r="P130" s="176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9"/>
        <v>0</v>
      </c>
      <c r="I131" s="176"/>
      <c r="J131" s="147" t="str">
        <f t="shared" si="16"/>
        <v xml:space="preserve"> </v>
      </c>
      <c r="K131" s="176"/>
      <c r="L131" s="176"/>
      <c r="M131" s="145">
        <f t="shared" si="18"/>
        <v>0</v>
      </c>
      <c r="N131" s="176"/>
      <c r="O131" s="133" t="str">
        <f t="shared" si="17"/>
        <v xml:space="preserve"> </v>
      </c>
      <c r="P131" s="176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9"/>
        <v>0</v>
      </c>
      <c r="I132" s="176"/>
      <c r="J132" s="147" t="str">
        <f t="shared" si="16"/>
        <v xml:space="preserve"> </v>
      </c>
      <c r="K132" s="176"/>
      <c r="L132" s="176"/>
      <c r="M132" s="145">
        <f t="shared" si="18"/>
        <v>0</v>
      </c>
      <c r="N132" s="176"/>
      <c r="O132" s="133" t="str">
        <f t="shared" si="17"/>
        <v xml:space="preserve"> </v>
      </c>
      <c r="P132" s="176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9"/>
        <v>0</v>
      </c>
      <c r="I133" s="176"/>
      <c r="J133" s="147" t="str">
        <f t="shared" si="16"/>
        <v xml:space="preserve"> </v>
      </c>
      <c r="K133" s="176"/>
      <c r="L133" s="176"/>
      <c r="M133" s="145">
        <f t="shared" si="18"/>
        <v>0</v>
      </c>
      <c r="N133" s="176"/>
      <c r="O133" s="133" t="str">
        <f t="shared" si="17"/>
        <v xml:space="preserve"> </v>
      </c>
      <c r="P133" s="176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9"/>
        <v>0</v>
      </c>
      <c r="I134" s="176"/>
      <c r="J134" s="147" t="str">
        <f t="shared" si="16"/>
        <v xml:space="preserve"> </v>
      </c>
      <c r="K134" s="176"/>
      <c r="L134" s="176"/>
      <c r="M134" s="145">
        <f t="shared" si="18"/>
        <v>0</v>
      </c>
      <c r="N134" s="176"/>
      <c r="O134" s="133" t="str">
        <f t="shared" si="17"/>
        <v xml:space="preserve"> </v>
      </c>
      <c r="P134" s="176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9"/>
        <v>0</v>
      </c>
      <c r="I135" s="176"/>
      <c r="J135" s="147" t="str">
        <f t="shared" si="16"/>
        <v xml:space="preserve"> </v>
      </c>
      <c r="K135" s="176"/>
      <c r="L135" s="176"/>
      <c r="M135" s="145">
        <f t="shared" si="18"/>
        <v>0</v>
      </c>
      <c r="N135" s="176"/>
      <c r="O135" s="133" t="str">
        <f t="shared" si="17"/>
        <v xml:space="preserve"> </v>
      </c>
      <c r="P135" s="176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9"/>
        <v>0</v>
      </c>
      <c r="I136" s="176"/>
      <c r="J136" s="147" t="str">
        <f t="shared" ref="J136:J199" si="20">IF(H136=0," ",I136/H136)</f>
        <v xml:space="preserve"> </v>
      </c>
      <c r="K136" s="176"/>
      <c r="L136" s="176"/>
      <c r="M136" s="145">
        <f t="shared" si="18"/>
        <v>0</v>
      </c>
      <c r="N136" s="176"/>
      <c r="O136" s="133" t="str">
        <f t="shared" ref="O136:O199" si="21">IF(M136=0," ",N136/M136)</f>
        <v xml:space="preserve"> </v>
      </c>
      <c r="P136" s="176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9"/>
        <v>0</v>
      </c>
      <c r="I137" s="176"/>
      <c r="J137" s="147" t="str">
        <f t="shared" si="20"/>
        <v xml:space="preserve"> </v>
      </c>
      <c r="K137" s="176"/>
      <c r="L137" s="176"/>
      <c r="M137" s="145">
        <f t="shared" ref="M137:M200" si="22">SUM(K137:L137)</f>
        <v>0</v>
      </c>
      <c r="N137" s="176"/>
      <c r="O137" s="133" t="str">
        <f t="shared" si="21"/>
        <v xml:space="preserve"> </v>
      </c>
      <c r="P137" s="176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9"/>
        <v>0</v>
      </c>
      <c r="I138" s="176"/>
      <c r="J138" s="147" t="str">
        <f t="shared" si="20"/>
        <v xml:space="preserve"> </v>
      </c>
      <c r="K138" s="176"/>
      <c r="L138" s="176"/>
      <c r="M138" s="145">
        <f t="shared" si="22"/>
        <v>0</v>
      </c>
      <c r="N138" s="176"/>
      <c r="O138" s="133" t="str">
        <f t="shared" si="21"/>
        <v xml:space="preserve"> </v>
      </c>
      <c r="P138" s="176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9"/>
        <v>0</v>
      </c>
      <c r="I139" s="176"/>
      <c r="J139" s="147" t="str">
        <f t="shared" si="20"/>
        <v xml:space="preserve"> </v>
      </c>
      <c r="K139" s="176"/>
      <c r="L139" s="176"/>
      <c r="M139" s="145">
        <f t="shared" si="22"/>
        <v>0</v>
      </c>
      <c r="N139" s="176"/>
      <c r="O139" s="133" t="str">
        <f t="shared" si="21"/>
        <v xml:space="preserve"> </v>
      </c>
      <c r="P139" s="176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9"/>
        <v>0</v>
      </c>
      <c r="I140" s="176"/>
      <c r="J140" s="147" t="str">
        <f t="shared" si="20"/>
        <v xml:space="preserve"> </v>
      </c>
      <c r="K140" s="176"/>
      <c r="L140" s="176"/>
      <c r="M140" s="145">
        <f t="shared" si="22"/>
        <v>0</v>
      </c>
      <c r="N140" s="176"/>
      <c r="O140" s="133" t="str">
        <f t="shared" si="21"/>
        <v xml:space="preserve"> </v>
      </c>
      <c r="P140" s="176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9"/>
        <v>0</v>
      </c>
      <c r="I141" s="176"/>
      <c r="J141" s="147" t="str">
        <f t="shared" si="20"/>
        <v xml:space="preserve"> </v>
      </c>
      <c r="K141" s="176"/>
      <c r="L141" s="176"/>
      <c r="M141" s="145">
        <f t="shared" si="22"/>
        <v>0</v>
      </c>
      <c r="N141" s="176"/>
      <c r="O141" s="133" t="str">
        <f t="shared" si="21"/>
        <v xml:space="preserve"> </v>
      </c>
      <c r="P141" s="176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9"/>
        <v>0</v>
      </c>
      <c r="I142" s="176"/>
      <c r="J142" s="147" t="str">
        <f t="shared" si="20"/>
        <v xml:space="preserve"> </v>
      </c>
      <c r="K142" s="176"/>
      <c r="L142" s="176"/>
      <c r="M142" s="145">
        <f t="shared" si="22"/>
        <v>0</v>
      </c>
      <c r="N142" s="176"/>
      <c r="O142" s="133" t="str">
        <f t="shared" si="21"/>
        <v xml:space="preserve"> </v>
      </c>
      <c r="P142" s="176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9"/>
        <v>0</v>
      </c>
      <c r="I143" s="176"/>
      <c r="J143" s="147" t="str">
        <f t="shared" si="20"/>
        <v xml:space="preserve"> </v>
      </c>
      <c r="K143" s="176"/>
      <c r="L143" s="176"/>
      <c r="M143" s="145">
        <f t="shared" si="22"/>
        <v>0</v>
      </c>
      <c r="N143" s="176"/>
      <c r="O143" s="133" t="str">
        <f t="shared" si="21"/>
        <v xml:space="preserve"> </v>
      </c>
      <c r="P143" s="176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9"/>
        <v>0</v>
      </c>
      <c r="I144" s="176"/>
      <c r="J144" s="147" t="str">
        <f t="shared" si="20"/>
        <v xml:space="preserve"> </v>
      </c>
      <c r="K144" s="176"/>
      <c r="L144" s="176"/>
      <c r="M144" s="145">
        <f t="shared" si="22"/>
        <v>0</v>
      </c>
      <c r="N144" s="176"/>
      <c r="O144" s="133" t="str">
        <f t="shared" si="21"/>
        <v xml:space="preserve"> </v>
      </c>
      <c r="P144" s="176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9"/>
        <v>0</v>
      </c>
      <c r="I145" s="176"/>
      <c r="J145" s="147" t="str">
        <f t="shared" si="20"/>
        <v xml:space="preserve"> </v>
      </c>
      <c r="K145" s="176"/>
      <c r="L145" s="176"/>
      <c r="M145" s="145">
        <f t="shared" si="22"/>
        <v>0</v>
      </c>
      <c r="N145" s="176"/>
      <c r="O145" s="133" t="str">
        <f t="shared" si="21"/>
        <v xml:space="preserve"> </v>
      </c>
      <c r="P145" s="176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9"/>
        <v>0</v>
      </c>
      <c r="I146" s="176"/>
      <c r="J146" s="147" t="str">
        <f t="shared" si="20"/>
        <v xml:space="preserve"> </v>
      </c>
      <c r="K146" s="176"/>
      <c r="L146" s="176"/>
      <c r="M146" s="145">
        <f t="shared" si="22"/>
        <v>0</v>
      </c>
      <c r="N146" s="176"/>
      <c r="O146" s="133" t="str">
        <f t="shared" si="21"/>
        <v xml:space="preserve"> </v>
      </c>
      <c r="P146" s="176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9"/>
        <v>0</v>
      </c>
      <c r="I147" s="176"/>
      <c r="J147" s="147" t="str">
        <f t="shared" si="20"/>
        <v xml:space="preserve"> </v>
      </c>
      <c r="K147" s="176"/>
      <c r="L147" s="176"/>
      <c r="M147" s="145">
        <f t="shared" si="22"/>
        <v>0</v>
      </c>
      <c r="N147" s="176"/>
      <c r="O147" s="133" t="str">
        <f t="shared" si="21"/>
        <v xml:space="preserve"> </v>
      </c>
      <c r="P147" s="176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9"/>
        <v>0</v>
      </c>
      <c r="I148" s="176"/>
      <c r="J148" s="147" t="str">
        <f t="shared" si="20"/>
        <v xml:space="preserve"> </v>
      </c>
      <c r="K148" s="176"/>
      <c r="L148" s="176"/>
      <c r="M148" s="145">
        <f t="shared" si="22"/>
        <v>0</v>
      </c>
      <c r="N148" s="176"/>
      <c r="O148" s="133" t="str">
        <f t="shared" si="21"/>
        <v xml:space="preserve"> </v>
      </c>
      <c r="P148" s="176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9"/>
        <v>0</v>
      </c>
      <c r="I149" s="176"/>
      <c r="J149" s="147" t="str">
        <f t="shared" si="20"/>
        <v xml:space="preserve"> </v>
      </c>
      <c r="K149" s="176"/>
      <c r="L149" s="176"/>
      <c r="M149" s="145">
        <f t="shared" si="22"/>
        <v>0</v>
      </c>
      <c r="N149" s="176"/>
      <c r="O149" s="133" t="str">
        <f t="shared" si="21"/>
        <v xml:space="preserve"> </v>
      </c>
      <c r="P149" s="176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9"/>
        <v>0</v>
      </c>
      <c r="I150" s="176"/>
      <c r="J150" s="147" t="str">
        <f t="shared" si="20"/>
        <v xml:space="preserve"> </v>
      </c>
      <c r="K150" s="176"/>
      <c r="L150" s="176"/>
      <c r="M150" s="145">
        <f t="shared" si="22"/>
        <v>0</v>
      </c>
      <c r="N150" s="176"/>
      <c r="O150" s="133" t="str">
        <f t="shared" si="21"/>
        <v xml:space="preserve"> </v>
      </c>
      <c r="P150" s="176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9"/>
        <v>0</v>
      </c>
      <c r="I151" s="176"/>
      <c r="J151" s="147" t="str">
        <f t="shared" si="20"/>
        <v xml:space="preserve"> </v>
      </c>
      <c r="K151" s="176"/>
      <c r="L151" s="176"/>
      <c r="M151" s="145">
        <f t="shared" si="22"/>
        <v>0</v>
      </c>
      <c r="N151" s="176"/>
      <c r="O151" s="133" t="str">
        <f t="shared" si="21"/>
        <v xml:space="preserve"> </v>
      </c>
      <c r="P151" s="176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9"/>
        <v>0</v>
      </c>
      <c r="I152" s="176"/>
      <c r="J152" s="147" t="str">
        <f t="shared" si="20"/>
        <v xml:space="preserve"> </v>
      </c>
      <c r="K152" s="176"/>
      <c r="L152" s="176"/>
      <c r="M152" s="145">
        <f t="shared" si="22"/>
        <v>0</v>
      </c>
      <c r="N152" s="176"/>
      <c r="O152" s="133" t="str">
        <f t="shared" si="21"/>
        <v xml:space="preserve"> </v>
      </c>
      <c r="P152" s="176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9"/>
        <v>0</v>
      </c>
      <c r="I153" s="176"/>
      <c r="J153" s="147" t="str">
        <f t="shared" si="20"/>
        <v xml:space="preserve"> </v>
      </c>
      <c r="K153" s="176"/>
      <c r="L153" s="176"/>
      <c r="M153" s="145">
        <f t="shared" si="22"/>
        <v>0</v>
      </c>
      <c r="N153" s="176"/>
      <c r="O153" s="133" t="str">
        <f t="shared" si="21"/>
        <v xml:space="preserve"> </v>
      </c>
      <c r="P153" s="176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9"/>
        <v>0</v>
      </c>
      <c r="I154" s="176"/>
      <c r="J154" s="147" t="str">
        <f t="shared" si="20"/>
        <v xml:space="preserve"> </v>
      </c>
      <c r="K154" s="176"/>
      <c r="L154" s="176"/>
      <c r="M154" s="145">
        <f t="shared" si="22"/>
        <v>0</v>
      </c>
      <c r="N154" s="176"/>
      <c r="O154" s="133" t="str">
        <f t="shared" si="21"/>
        <v xml:space="preserve"> </v>
      </c>
      <c r="P154" s="176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9"/>
        <v>0</v>
      </c>
      <c r="I155" s="176"/>
      <c r="J155" s="147" t="str">
        <f t="shared" si="20"/>
        <v xml:space="preserve"> </v>
      </c>
      <c r="K155" s="176"/>
      <c r="L155" s="176"/>
      <c r="M155" s="145">
        <f t="shared" si="22"/>
        <v>0</v>
      </c>
      <c r="N155" s="176"/>
      <c r="O155" s="133" t="str">
        <f t="shared" si="21"/>
        <v xml:space="preserve"> </v>
      </c>
      <c r="P155" s="176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9"/>
        <v>0</v>
      </c>
      <c r="I156" s="176"/>
      <c r="J156" s="147" t="str">
        <f t="shared" si="20"/>
        <v xml:space="preserve"> </v>
      </c>
      <c r="K156" s="176"/>
      <c r="L156" s="176"/>
      <c r="M156" s="145">
        <f t="shared" si="22"/>
        <v>0</v>
      </c>
      <c r="N156" s="176"/>
      <c r="O156" s="133" t="str">
        <f t="shared" si="21"/>
        <v xml:space="preserve"> </v>
      </c>
      <c r="P156" s="176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9"/>
        <v>0</v>
      </c>
      <c r="I157" s="176"/>
      <c r="J157" s="147" t="str">
        <f t="shared" si="20"/>
        <v xml:space="preserve"> </v>
      </c>
      <c r="K157" s="176"/>
      <c r="L157" s="176"/>
      <c r="M157" s="145">
        <f t="shared" si="22"/>
        <v>0</v>
      </c>
      <c r="N157" s="176"/>
      <c r="O157" s="133" t="str">
        <f t="shared" si="21"/>
        <v xml:space="preserve"> </v>
      </c>
      <c r="P157" s="176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9"/>
        <v>0</v>
      </c>
      <c r="I158" s="176"/>
      <c r="J158" s="147" t="str">
        <f t="shared" si="20"/>
        <v xml:space="preserve"> </v>
      </c>
      <c r="K158" s="176"/>
      <c r="L158" s="176"/>
      <c r="M158" s="145">
        <f t="shared" si="22"/>
        <v>0</v>
      </c>
      <c r="N158" s="176"/>
      <c r="O158" s="133" t="str">
        <f t="shared" si="21"/>
        <v xml:space="preserve"> </v>
      </c>
      <c r="P158" s="176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9"/>
        <v>0</v>
      </c>
      <c r="I159" s="176"/>
      <c r="J159" s="147" t="str">
        <f t="shared" si="20"/>
        <v xml:space="preserve"> </v>
      </c>
      <c r="K159" s="176"/>
      <c r="L159" s="176"/>
      <c r="M159" s="145">
        <f t="shared" si="22"/>
        <v>0</v>
      </c>
      <c r="N159" s="176"/>
      <c r="O159" s="133" t="str">
        <f t="shared" si="21"/>
        <v xml:space="preserve"> </v>
      </c>
      <c r="P159" s="176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9"/>
        <v>0</v>
      </c>
      <c r="I160" s="176"/>
      <c r="J160" s="147" t="str">
        <f t="shared" si="20"/>
        <v xml:space="preserve"> </v>
      </c>
      <c r="K160" s="176"/>
      <c r="L160" s="176"/>
      <c r="M160" s="145">
        <f t="shared" si="22"/>
        <v>0</v>
      </c>
      <c r="N160" s="176"/>
      <c r="O160" s="133" t="str">
        <f t="shared" si="21"/>
        <v xml:space="preserve"> </v>
      </c>
      <c r="P160" s="176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9"/>
        <v>0</v>
      </c>
      <c r="I161" s="176"/>
      <c r="J161" s="147" t="str">
        <f t="shared" si="20"/>
        <v xml:space="preserve"> </v>
      </c>
      <c r="K161" s="176"/>
      <c r="L161" s="176"/>
      <c r="M161" s="145">
        <f t="shared" si="22"/>
        <v>0</v>
      </c>
      <c r="N161" s="176"/>
      <c r="O161" s="133" t="str">
        <f t="shared" si="21"/>
        <v xml:space="preserve"> </v>
      </c>
      <c r="P161" s="176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9"/>
        <v>0</v>
      </c>
      <c r="I162" s="176"/>
      <c r="J162" s="147" t="str">
        <f t="shared" si="20"/>
        <v xml:space="preserve"> </v>
      </c>
      <c r="K162" s="176"/>
      <c r="L162" s="176"/>
      <c r="M162" s="145">
        <f t="shared" si="22"/>
        <v>0</v>
      </c>
      <c r="N162" s="176"/>
      <c r="O162" s="133" t="str">
        <f t="shared" si="21"/>
        <v xml:space="preserve"> </v>
      </c>
      <c r="P162" s="176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9"/>
        <v>0</v>
      </c>
      <c r="I163" s="176"/>
      <c r="J163" s="147" t="str">
        <f t="shared" si="20"/>
        <v xml:space="preserve"> </v>
      </c>
      <c r="K163" s="176"/>
      <c r="L163" s="176"/>
      <c r="M163" s="145">
        <f t="shared" si="22"/>
        <v>0</v>
      </c>
      <c r="N163" s="176"/>
      <c r="O163" s="133" t="str">
        <f t="shared" si="21"/>
        <v xml:space="preserve"> </v>
      </c>
      <c r="P163" s="176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9"/>
        <v>0</v>
      </c>
      <c r="I164" s="176"/>
      <c r="J164" s="147" t="str">
        <f t="shared" si="20"/>
        <v xml:space="preserve"> </v>
      </c>
      <c r="K164" s="176"/>
      <c r="L164" s="176"/>
      <c r="M164" s="145">
        <f t="shared" si="22"/>
        <v>0</v>
      </c>
      <c r="N164" s="176"/>
      <c r="O164" s="133" t="str">
        <f t="shared" si="21"/>
        <v xml:space="preserve"> </v>
      </c>
      <c r="P164" s="176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9"/>
        <v>0</v>
      </c>
      <c r="I165" s="176"/>
      <c r="J165" s="147" t="str">
        <f t="shared" si="20"/>
        <v xml:space="preserve"> </v>
      </c>
      <c r="K165" s="176"/>
      <c r="L165" s="176"/>
      <c r="M165" s="145">
        <f t="shared" si="22"/>
        <v>0</v>
      </c>
      <c r="N165" s="176"/>
      <c r="O165" s="133" t="str">
        <f t="shared" si="21"/>
        <v xml:space="preserve"> </v>
      </c>
      <c r="P165" s="176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9"/>
        <v>0</v>
      </c>
      <c r="I166" s="176"/>
      <c r="J166" s="147" t="str">
        <f t="shared" si="20"/>
        <v xml:space="preserve"> </v>
      </c>
      <c r="K166" s="176"/>
      <c r="L166" s="176"/>
      <c r="M166" s="145">
        <f t="shared" si="22"/>
        <v>0</v>
      </c>
      <c r="N166" s="176"/>
      <c r="O166" s="133" t="str">
        <f t="shared" si="21"/>
        <v xml:space="preserve"> </v>
      </c>
      <c r="P166" s="176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9"/>
        <v>0</v>
      </c>
      <c r="I167" s="176"/>
      <c r="J167" s="147" t="str">
        <f t="shared" si="20"/>
        <v xml:space="preserve"> </v>
      </c>
      <c r="K167" s="176"/>
      <c r="L167" s="176"/>
      <c r="M167" s="145">
        <f t="shared" si="22"/>
        <v>0</v>
      </c>
      <c r="N167" s="176"/>
      <c r="O167" s="133" t="str">
        <f t="shared" si="21"/>
        <v xml:space="preserve"> </v>
      </c>
      <c r="P167" s="176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9"/>
        <v>0</v>
      </c>
      <c r="I168" s="176"/>
      <c r="J168" s="147" t="str">
        <f t="shared" si="20"/>
        <v xml:space="preserve"> </v>
      </c>
      <c r="K168" s="176"/>
      <c r="L168" s="176"/>
      <c r="M168" s="145">
        <f t="shared" si="22"/>
        <v>0</v>
      </c>
      <c r="N168" s="176"/>
      <c r="O168" s="133" t="str">
        <f t="shared" si="21"/>
        <v xml:space="preserve"> </v>
      </c>
      <c r="P168" s="176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9"/>
        <v>0</v>
      </c>
      <c r="I169" s="176"/>
      <c r="J169" s="147" t="str">
        <f t="shared" si="20"/>
        <v xml:space="preserve"> </v>
      </c>
      <c r="K169" s="176"/>
      <c r="L169" s="176"/>
      <c r="M169" s="145">
        <f t="shared" si="22"/>
        <v>0</v>
      </c>
      <c r="N169" s="176"/>
      <c r="O169" s="133" t="str">
        <f t="shared" si="21"/>
        <v xml:space="preserve"> </v>
      </c>
      <c r="P169" s="176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9"/>
        <v>0</v>
      </c>
      <c r="I170" s="176"/>
      <c r="J170" s="147" t="str">
        <f t="shared" si="20"/>
        <v xml:space="preserve"> </v>
      </c>
      <c r="K170" s="176"/>
      <c r="L170" s="176"/>
      <c r="M170" s="145">
        <f t="shared" si="22"/>
        <v>0</v>
      </c>
      <c r="N170" s="176"/>
      <c r="O170" s="133" t="str">
        <f t="shared" si="21"/>
        <v xml:space="preserve"> </v>
      </c>
      <c r="P170" s="176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9"/>
        <v>0</v>
      </c>
      <c r="I171" s="176"/>
      <c r="J171" s="147" t="str">
        <f t="shared" si="20"/>
        <v xml:space="preserve"> </v>
      </c>
      <c r="K171" s="176"/>
      <c r="L171" s="176"/>
      <c r="M171" s="145">
        <f t="shared" si="22"/>
        <v>0</v>
      </c>
      <c r="N171" s="176"/>
      <c r="O171" s="133" t="str">
        <f t="shared" si="21"/>
        <v xml:space="preserve"> </v>
      </c>
      <c r="P171" s="176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9"/>
        <v>0</v>
      </c>
      <c r="I172" s="176"/>
      <c r="J172" s="147" t="str">
        <f t="shared" si="20"/>
        <v xml:space="preserve"> </v>
      </c>
      <c r="K172" s="176"/>
      <c r="L172" s="176"/>
      <c r="M172" s="145">
        <f t="shared" si="22"/>
        <v>0</v>
      </c>
      <c r="N172" s="176"/>
      <c r="O172" s="133" t="str">
        <f t="shared" si="21"/>
        <v xml:space="preserve"> </v>
      </c>
      <c r="P172" s="176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9"/>
        <v>0</v>
      </c>
      <c r="I173" s="176"/>
      <c r="J173" s="147" t="str">
        <f t="shared" si="20"/>
        <v xml:space="preserve"> </v>
      </c>
      <c r="K173" s="176"/>
      <c r="L173" s="176"/>
      <c r="M173" s="145">
        <f t="shared" si="22"/>
        <v>0</v>
      </c>
      <c r="N173" s="176"/>
      <c r="O173" s="133" t="str">
        <f t="shared" si="21"/>
        <v xml:space="preserve"> </v>
      </c>
      <c r="P173" s="176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9"/>
        <v>0</v>
      </c>
      <c r="I174" s="176"/>
      <c r="J174" s="147" t="str">
        <f t="shared" si="20"/>
        <v xml:space="preserve"> </v>
      </c>
      <c r="K174" s="176"/>
      <c r="L174" s="176"/>
      <c r="M174" s="145">
        <f t="shared" si="22"/>
        <v>0</v>
      </c>
      <c r="N174" s="176"/>
      <c r="O174" s="133" t="str">
        <f t="shared" si="21"/>
        <v xml:space="preserve"> </v>
      </c>
      <c r="P174" s="176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9"/>
        <v>0</v>
      </c>
      <c r="I175" s="176"/>
      <c r="J175" s="147" t="str">
        <f t="shared" si="20"/>
        <v xml:space="preserve"> </v>
      </c>
      <c r="K175" s="176"/>
      <c r="L175" s="176"/>
      <c r="M175" s="145">
        <f t="shared" si="22"/>
        <v>0</v>
      </c>
      <c r="N175" s="176"/>
      <c r="O175" s="133" t="str">
        <f t="shared" si="21"/>
        <v xml:space="preserve"> </v>
      </c>
      <c r="P175" s="176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9"/>
        <v>0</v>
      </c>
      <c r="I176" s="176"/>
      <c r="J176" s="147" t="str">
        <f t="shared" si="20"/>
        <v xml:space="preserve"> </v>
      </c>
      <c r="K176" s="176"/>
      <c r="L176" s="176"/>
      <c r="M176" s="145">
        <f t="shared" si="22"/>
        <v>0</v>
      </c>
      <c r="N176" s="176"/>
      <c r="O176" s="133" t="str">
        <f t="shared" si="21"/>
        <v xml:space="preserve"> </v>
      </c>
      <c r="P176" s="176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9"/>
        <v>0</v>
      </c>
      <c r="I177" s="176"/>
      <c r="J177" s="147" t="str">
        <f t="shared" si="20"/>
        <v xml:space="preserve"> </v>
      </c>
      <c r="K177" s="176"/>
      <c r="L177" s="176"/>
      <c r="M177" s="145">
        <f t="shared" si="22"/>
        <v>0</v>
      </c>
      <c r="N177" s="176"/>
      <c r="O177" s="133" t="str">
        <f t="shared" si="21"/>
        <v xml:space="preserve"> </v>
      </c>
      <c r="P177" s="176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9"/>
        <v>0</v>
      </c>
      <c r="I178" s="176"/>
      <c r="J178" s="147" t="str">
        <f t="shared" si="20"/>
        <v xml:space="preserve"> </v>
      </c>
      <c r="K178" s="176"/>
      <c r="L178" s="176"/>
      <c r="M178" s="145">
        <f t="shared" si="22"/>
        <v>0</v>
      </c>
      <c r="N178" s="176"/>
      <c r="O178" s="133" t="str">
        <f t="shared" si="21"/>
        <v xml:space="preserve"> </v>
      </c>
      <c r="P178" s="176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23">SUM(F179:G179)</f>
        <v>0</v>
      </c>
      <c r="I179" s="176"/>
      <c r="J179" s="147" t="str">
        <f t="shared" si="20"/>
        <v xml:space="preserve"> </v>
      </c>
      <c r="K179" s="176"/>
      <c r="L179" s="176"/>
      <c r="M179" s="145">
        <f t="shared" si="22"/>
        <v>0</v>
      </c>
      <c r="N179" s="176"/>
      <c r="O179" s="133" t="str">
        <f t="shared" si="21"/>
        <v xml:space="preserve"> </v>
      </c>
      <c r="P179" s="176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23"/>
        <v>0</v>
      </c>
      <c r="I180" s="176"/>
      <c r="J180" s="147" t="str">
        <f t="shared" si="20"/>
        <v xml:space="preserve"> </v>
      </c>
      <c r="K180" s="176"/>
      <c r="L180" s="176"/>
      <c r="M180" s="145">
        <f t="shared" si="22"/>
        <v>0</v>
      </c>
      <c r="N180" s="176"/>
      <c r="O180" s="133" t="str">
        <f t="shared" si="21"/>
        <v xml:space="preserve"> </v>
      </c>
      <c r="P180" s="176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23"/>
        <v>0</v>
      </c>
      <c r="I181" s="176"/>
      <c r="J181" s="147" t="str">
        <f t="shared" si="20"/>
        <v xml:space="preserve"> </v>
      </c>
      <c r="K181" s="176"/>
      <c r="L181" s="176"/>
      <c r="M181" s="145">
        <f t="shared" si="22"/>
        <v>0</v>
      </c>
      <c r="N181" s="176"/>
      <c r="O181" s="133" t="str">
        <f t="shared" si="21"/>
        <v xml:space="preserve"> </v>
      </c>
      <c r="P181" s="176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23"/>
        <v>0</v>
      </c>
      <c r="I182" s="176"/>
      <c r="J182" s="147" t="str">
        <f t="shared" si="20"/>
        <v xml:space="preserve"> </v>
      </c>
      <c r="K182" s="176"/>
      <c r="L182" s="176"/>
      <c r="M182" s="145">
        <f t="shared" si="22"/>
        <v>0</v>
      </c>
      <c r="N182" s="176"/>
      <c r="O182" s="133" t="str">
        <f t="shared" si="21"/>
        <v xml:space="preserve"> </v>
      </c>
      <c r="P182" s="176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23"/>
        <v>0</v>
      </c>
      <c r="I183" s="176"/>
      <c r="J183" s="147" t="str">
        <f t="shared" si="20"/>
        <v xml:space="preserve"> </v>
      </c>
      <c r="K183" s="176"/>
      <c r="L183" s="176"/>
      <c r="M183" s="145">
        <f t="shared" si="22"/>
        <v>0</v>
      </c>
      <c r="N183" s="176"/>
      <c r="O183" s="133" t="str">
        <f t="shared" si="21"/>
        <v xml:space="preserve"> </v>
      </c>
      <c r="P183" s="176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23"/>
        <v>0</v>
      </c>
      <c r="I184" s="176"/>
      <c r="J184" s="147" t="str">
        <f t="shared" si="20"/>
        <v xml:space="preserve"> </v>
      </c>
      <c r="K184" s="176"/>
      <c r="L184" s="176"/>
      <c r="M184" s="145">
        <f t="shared" si="22"/>
        <v>0</v>
      </c>
      <c r="N184" s="176"/>
      <c r="O184" s="133" t="str">
        <f t="shared" si="21"/>
        <v xml:space="preserve"> </v>
      </c>
      <c r="P184" s="176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23"/>
        <v>0</v>
      </c>
      <c r="I185" s="176"/>
      <c r="J185" s="147" t="str">
        <f t="shared" si="20"/>
        <v xml:space="preserve"> </v>
      </c>
      <c r="K185" s="176"/>
      <c r="L185" s="176"/>
      <c r="M185" s="145">
        <f t="shared" si="22"/>
        <v>0</v>
      </c>
      <c r="N185" s="176"/>
      <c r="O185" s="133" t="str">
        <f t="shared" si="21"/>
        <v xml:space="preserve"> </v>
      </c>
      <c r="P185" s="176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23"/>
        <v>0</v>
      </c>
      <c r="I186" s="176"/>
      <c r="J186" s="147" t="str">
        <f t="shared" si="20"/>
        <v xml:space="preserve"> </v>
      </c>
      <c r="K186" s="176"/>
      <c r="L186" s="176"/>
      <c r="M186" s="145">
        <f t="shared" si="22"/>
        <v>0</v>
      </c>
      <c r="N186" s="176"/>
      <c r="O186" s="133" t="str">
        <f t="shared" si="21"/>
        <v xml:space="preserve"> </v>
      </c>
      <c r="P186" s="176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23"/>
        <v>0</v>
      </c>
      <c r="I187" s="176"/>
      <c r="J187" s="147" t="str">
        <f t="shared" si="20"/>
        <v xml:space="preserve"> </v>
      </c>
      <c r="K187" s="176"/>
      <c r="L187" s="176"/>
      <c r="M187" s="145">
        <f t="shared" si="22"/>
        <v>0</v>
      </c>
      <c r="N187" s="176"/>
      <c r="O187" s="133" t="str">
        <f t="shared" si="21"/>
        <v xml:space="preserve"> </v>
      </c>
      <c r="P187" s="176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23"/>
        <v>0</v>
      </c>
      <c r="I188" s="176"/>
      <c r="J188" s="147" t="str">
        <f t="shared" si="20"/>
        <v xml:space="preserve"> </v>
      </c>
      <c r="K188" s="176"/>
      <c r="L188" s="176"/>
      <c r="M188" s="145">
        <f t="shared" si="22"/>
        <v>0</v>
      </c>
      <c r="N188" s="176"/>
      <c r="O188" s="133" t="str">
        <f t="shared" si="21"/>
        <v xml:space="preserve"> </v>
      </c>
      <c r="P188" s="176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23"/>
        <v>0</v>
      </c>
      <c r="I189" s="176"/>
      <c r="J189" s="147" t="str">
        <f t="shared" si="20"/>
        <v xml:space="preserve"> </v>
      </c>
      <c r="K189" s="176"/>
      <c r="L189" s="176"/>
      <c r="M189" s="145">
        <f t="shared" si="22"/>
        <v>0</v>
      </c>
      <c r="N189" s="176"/>
      <c r="O189" s="133" t="str">
        <f t="shared" si="21"/>
        <v xml:space="preserve"> </v>
      </c>
      <c r="P189" s="176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23"/>
        <v>0</v>
      </c>
      <c r="I190" s="176"/>
      <c r="J190" s="147" t="str">
        <f t="shared" si="20"/>
        <v xml:space="preserve"> </v>
      </c>
      <c r="K190" s="176"/>
      <c r="L190" s="176"/>
      <c r="M190" s="145">
        <f t="shared" si="22"/>
        <v>0</v>
      </c>
      <c r="N190" s="176"/>
      <c r="O190" s="133" t="str">
        <f t="shared" si="21"/>
        <v xml:space="preserve"> </v>
      </c>
      <c r="P190" s="176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23"/>
        <v>0</v>
      </c>
      <c r="I191" s="176"/>
      <c r="J191" s="147" t="str">
        <f t="shared" si="20"/>
        <v xml:space="preserve"> </v>
      </c>
      <c r="K191" s="176"/>
      <c r="L191" s="176"/>
      <c r="M191" s="145">
        <f t="shared" si="22"/>
        <v>0</v>
      </c>
      <c r="N191" s="176"/>
      <c r="O191" s="133" t="str">
        <f t="shared" si="21"/>
        <v xml:space="preserve"> </v>
      </c>
      <c r="P191" s="176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23"/>
        <v>0</v>
      </c>
      <c r="I192" s="176"/>
      <c r="J192" s="147" t="str">
        <f t="shared" si="20"/>
        <v xml:space="preserve"> </v>
      </c>
      <c r="K192" s="176"/>
      <c r="L192" s="176"/>
      <c r="M192" s="145">
        <f t="shared" si="22"/>
        <v>0</v>
      </c>
      <c r="N192" s="176"/>
      <c r="O192" s="133" t="str">
        <f t="shared" si="21"/>
        <v xml:space="preserve"> </v>
      </c>
      <c r="P192" s="176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23"/>
        <v>0</v>
      </c>
      <c r="I193" s="176"/>
      <c r="J193" s="147" t="str">
        <f t="shared" si="20"/>
        <v xml:space="preserve"> </v>
      </c>
      <c r="K193" s="176"/>
      <c r="L193" s="176"/>
      <c r="M193" s="145">
        <f t="shared" si="22"/>
        <v>0</v>
      </c>
      <c r="N193" s="176"/>
      <c r="O193" s="133" t="str">
        <f t="shared" si="21"/>
        <v xml:space="preserve"> </v>
      </c>
      <c r="P193" s="176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23"/>
        <v>0</v>
      </c>
      <c r="I194" s="176"/>
      <c r="J194" s="147" t="str">
        <f t="shared" si="20"/>
        <v xml:space="preserve"> </v>
      </c>
      <c r="K194" s="176"/>
      <c r="L194" s="176"/>
      <c r="M194" s="145">
        <f t="shared" si="22"/>
        <v>0</v>
      </c>
      <c r="N194" s="176"/>
      <c r="O194" s="133" t="str">
        <f t="shared" si="21"/>
        <v xml:space="preserve"> </v>
      </c>
      <c r="P194" s="176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23"/>
        <v>0</v>
      </c>
      <c r="I195" s="176"/>
      <c r="J195" s="147" t="str">
        <f t="shared" si="20"/>
        <v xml:space="preserve"> </v>
      </c>
      <c r="K195" s="176"/>
      <c r="L195" s="176"/>
      <c r="M195" s="145">
        <f t="shared" si="22"/>
        <v>0</v>
      </c>
      <c r="N195" s="176"/>
      <c r="O195" s="133" t="str">
        <f t="shared" si="21"/>
        <v xml:space="preserve"> </v>
      </c>
      <c r="P195" s="176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23"/>
        <v>0</v>
      </c>
      <c r="I196" s="176"/>
      <c r="J196" s="147" t="str">
        <f t="shared" si="20"/>
        <v xml:space="preserve"> </v>
      </c>
      <c r="K196" s="176"/>
      <c r="L196" s="176"/>
      <c r="M196" s="145">
        <f t="shared" si="22"/>
        <v>0</v>
      </c>
      <c r="N196" s="176"/>
      <c r="O196" s="133" t="str">
        <f t="shared" si="21"/>
        <v xml:space="preserve"> </v>
      </c>
      <c r="P196" s="176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23"/>
        <v>0</v>
      </c>
      <c r="I197" s="176"/>
      <c r="J197" s="147" t="str">
        <f t="shared" si="20"/>
        <v xml:space="preserve"> </v>
      </c>
      <c r="K197" s="176"/>
      <c r="L197" s="176"/>
      <c r="M197" s="145">
        <f t="shared" si="22"/>
        <v>0</v>
      </c>
      <c r="N197" s="176"/>
      <c r="O197" s="133" t="str">
        <f t="shared" si="21"/>
        <v xml:space="preserve"> </v>
      </c>
      <c r="P197" s="176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23"/>
        <v>0</v>
      </c>
      <c r="I198" s="176"/>
      <c r="J198" s="147" t="str">
        <f t="shared" si="20"/>
        <v xml:space="preserve"> </v>
      </c>
      <c r="K198" s="176"/>
      <c r="L198" s="176"/>
      <c r="M198" s="145">
        <f t="shared" si="22"/>
        <v>0</v>
      </c>
      <c r="N198" s="176"/>
      <c r="O198" s="133" t="str">
        <f t="shared" si="21"/>
        <v xml:space="preserve"> </v>
      </c>
      <c r="P198" s="176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23"/>
        <v>0</v>
      </c>
      <c r="I199" s="176"/>
      <c r="J199" s="147" t="str">
        <f t="shared" si="20"/>
        <v xml:space="preserve"> </v>
      </c>
      <c r="K199" s="176"/>
      <c r="L199" s="176"/>
      <c r="M199" s="145">
        <f t="shared" si="22"/>
        <v>0</v>
      </c>
      <c r="N199" s="176"/>
      <c r="O199" s="133" t="str">
        <f t="shared" si="21"/>
        <v xml:space="preserve"> </v>
      </c>
      <c r="P199" s="176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23"/>
        <v>0</v>
      </c>
      <c r="I200" s="176"/>
      <c r="J200" s="147" t="str">
        <f t="shared" ref="J200:J263" si="24">IF(H200=0," ",I200/H200)</f>
        <v xml:space="preserve"> </v>
      </c>
      <c r="K200" s="176"/>
      <c r="L200" s="176"/>
      <c r="M200" s="145">
        <f t="shared" si="22"/>
        <v>0</v>
      </c>
      <c r="N200" s="176"/>
      <c r="O200" s="133" t="str">
        <f t="shared" ref="O200:O263" si="25">IF(M200=0," ",N200/M200)</f>
        <v xml:space="preserve"> </v>
      </c>
      <c r="P200" s="176"/>
    </row>
    <row r="201" spans="1:16" ht="15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23"/>
        <v>0</v>
      </c>
      <c r="I201" s="176">
        <v>0</v>
      </c>
      <c r="J201" s="147" t="str">
        <f t="shared" si="24"/>
        <v xml:space="preserve"> </v>
      </c>
      <c r="K201" s="176"/>
      <c r="L201" s="176">
        <v>0</v>
      </c>
      <c r="M201" s="145">
        <f t="shared" ref="M201:M264" si="26">SUM(K201:L201)</f>
        <v>0</v>
      </c>
      <c r="N201" s="176">
        <v>0</v>
      </c>
      <c r="O201" s="133" t="str">
        <f t="shared" si="25"/>
        <v xml:space="preserve"> </v>
      </c>
      <c r="P201" s="176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23"/>
        <v>0</v>
      </c>
      <c r="I202" s="176"/>
      <c r="J202" s="147" t="str">
        <f t="shared" si="24"/>
        <v xml:space="preserve"> </v>
      </c>
      <c r="K202" s="176"/>
      <c r="L202" s="176"/>
      <c r="M202" s="145">
        <f t="shared" si="26"/>
        <v>0</v>
      </c>
      <c r="N202" s="176"/>
      <c r="O202" s="133" t="str">
        <f t="shared" si="25"/>
        <v xml:space="preserve"> </v>
      </c>
      <c r="P202" s="176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23"/>
        <v>0</v>
      </c>
      <c r="I203" s="176"/>
      <c r="J203" s="147" t="str">
        <f t="shared" si="24"/>
        <v xml:space="preserve"> </v>
      </c>
      <c r="K203" s="176"/>
      <c r="L203" s="176"/>
      <c r="M203" s="145">
        <f t="shared" si="26"/>
        <v>0</v>
      </c>
      <c r="N203" s="176"/>
      <c r="O203" s="133" t="str">
        <f t="shared" si="25"/>
        <v xml:space="preserve"> </v>
      </c>
      <c r="P203" s="176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23"/>
        <v>0</v>
      </c>
      <c r="I204" s="176"/>
      <c r="J204" s="147" t="str">
        <f t="shared" si="24"/>
        <v xml:space="preserve"> </v>
      </c>
      <c r="K204" s="176"/>
      <c r="L204" s="176"/>
      <c r="M204" s="145">
        <f t="shared" si="26"/>
        <v>0</v>
      </c>
      <c r="N204" s="176"/>
      <c r="O204" s="133" t="str">
        <f t="shared" si="25"/>
        <v xml:space="preserve"> </v>
      </c>
      <c r="P204" s="176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23"/>
        <v>0</v>
      </c>
      <c r="I205" s="176"/>
      <c r="J205" s="147" t="str">
        <f t="shared" si="24"/>
        <v xml:space="preserve"> </v>
      </c>
      <c r="K205" s="176"/>
      <c r="L205" s="176"/>
      <c r="M205" s="145">
        <f t="shared" si="26"/>
        <v>0</v>
      </c>
      <c r="N205" s="176"/>
      <c r="O205" s="133" t="str">
        <f t="shared" si="25"/>
        <v xml:space="preserve"> </v>
      </c>
      <c r="P205" s="176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23"/>
        <v>0</v>
      </c>
      <c r="I206" s="176"/>
      <c r="J206" s="147" t="str">
        <f t="shared" si="24"/>
        <v xml:space="preserve"> </v>
      </c>
      <c r="K206" s="176"/>
      <c r="L206" s="176"/>
      <c r="M206" s="145">
        <f t="shared" si="26"/>
        <v>0</v>
      </c>
      <c r="N206" s="176"/>
      <c r="O206" s="133" t="str">
        <f t="shared" si="25"/>
        <v xml:space="preserve"> </v>
      </c>
      <c r="P206" s="176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23"/>
        <v>0</v>
      </c>
      <c r="I207" s="176"/>
      <c r="J207" s="147" t="str">
        <f t="shared" si="24"/>
        <v xml:space="preserve"> </v>
      </c>
      <c r="K207" s="176"/>
      <c r="L207" s="176"/>
      <c r="M207" s="145">
        <f t="shared" si="26"/>
        <v>0</v>
      </c>
      <c r="N207" s="176"/>
      <c r="O207" s="133" t="str">
        <f t="shared" si="25"/>
        <v xml:space="preserve"> </v>
      </c>
      <c r="P207" s="176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23"/>
        <v>0</v>
      </c>
      <c r="I208" s="176"/>
      <c r="J208" s="147" t="str">
        <f t="shared" si="24"/>
        <v xml:space="preserve"> </v>
      </c>
      <c r="K208" s="176"/>
      <c r="L208" s="176"/>
      <c r="M208" s="145">
        <f t="shared" si="26"/>
        <v>0</v>
      </c>
      <c r="N208" s="176"/>
      <c r="O208" s="133" t="str">
        <f t="shared" si="25"/>
        <v xml:space="preserve"> </v>
      </c>
      <c r="P208" s="176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23"/>
        <v>0</v>
      </c>
      <c r="I209" s="176"/>
      <c r="J209" s="147" t="str">
        <f t="shared" si="24"/>
        <v xml:space="preserve"> </v>
      </c>
      <c r="K209" s="176"/>
      <c r="L209" s="176"/>
      <c r="M209" s="145">
        <f t="shared" si="26"/>
        <v>0</v>
      </c>
      <c r="N209" s="176"/>
      <c r="O209" s="133" t="str">
        <f t="shared" si="25"/>
        <v xml:space="preserve"> </v>
      </c>
      <c r="P209" s="176"/>
    </row>
    <row r="210" spans="1:16" ht="15" hidden="1" customHeight="1" x14ac:dyDescent="0.2">
      <c r="A210" s="400" t="s">
        <v>399</v>
      </c>
      <c r="B210" s="401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23"/>
        <v>0</v>
      </c>
      <c r="I210" s="176"/>
      <c r="J210" s="147" t="str">
        <f t="shared" si="24"/>
        <v xml:space="preserve"> </v>
      </c>
      <c r="K210" s="176"/>
      <c r="L210" s="176"/>
      <c r="M210" s="145">
        <f t="shared" si="26"/>
        <v>0</v>
      </c>
      <c r="N210" s="176"/>
      <c r="O210" s="133" t="str">
        <f t="shared" si="25"/>
        <v xml:space="preserve"> </v>
      </c>
      <c r="P210" s="176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23"/>
        <v>0</v>
      </c>
      <c r="I211" s="176"/>
      <c r="J211" s="147" t="str">
        <f t="shared" si="24"/>
        <v xml:space="preserve"> </v>
      </c>
      <c r="K211" s="176"/>
      <c r="L211" s="176"/>
      <c r="M211" s="145">
        <f t="shared" si="26"/>
        <v>0</v>
      </c>
      <c r="N211" s="176"/>
      <c r="O211" s="133" t="str">
        <f t="shared" si="25"/>
        <v xml:space="preserve"> </v>
      </c>
      <c r="P211" s="176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23"/>
        <v>0</v>
      </c>
      <c r="I212" s="176"/>
      <c r="J212" s="147" t="str">
        <f t="shared" si="24"/>
        <v xml:space="preserve"> </v>
      </c>
      <c r="K212" s="176"/>
      <c r="L212" s="176"/>
      <c r="M212" s="145">
        <f t="shared" si="26"/>
        <v>0</v>
      </c>
      <c r="N212" s="176"/>
      <c r="O212" s="133" t="str">
        <f t="shared" si="25"/>
        <v xml:space="preserve"> </v>
      </c>
      <c r="P212" s="176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23"/>
        <v>0</v>
      </c>
      <c r="I213" s="176"/>
      <c r="J213" s="147" t="str">
        <f t="shared" si="24"/>
        <v xml:space="preserve"> </v>
      </c>
      <c r="K213" s="176"/>
      <c r="L213" s="176"/>
      <c r="M213" s="145">
        <f t="shared" si="26"/>
        <v>0</v>
      </c>
      <c r="N213" s="176"/>
      <c r="O213" s="133" t="str">
        <f t="shared" si="25"/>
        <v xml:space="preserve"> </v>
      </c>
      <c r="P213" s="176"/>
    </row>
    <row r="214" spans="1:16" ht="25.5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H214" si="27">F185+F186+F189+F191+F198+F199+F200+F201+F205+F210</f>
        <v>0</v>
      </c>
      <c r="G214" s="146">
        <f t="shared" si="27"/>
        <v>0</v>
      </c>
      <c r="H214" s="146">
        <f t="shared" si="27"/>
        <v>0</v>
      </c>
      <c r="I214" s="176">
        <f>SUM(I201)</f>
        <v>0</v>
      </c>
      <c r="J214" s="146" t="e">
        <f t="shared" ref="J214:M214" si="28">J185+J186+J189+J191+J198+J199+J200+J201+J205+J210</f>
        <v>#VALUE!</v>
      </c>
      <c r="K214" s="176">
        <f>SUM(K201)</f>
        <v>0</v>
      </c>
      <c r="L214" s="146">
        <f t="shared" si="28"/>
        <v>0</v>
      </c>
      <c r="M214" s="146">
        <f t="shared" si="28"/>
        <v>0</v>
      </c>
      <c r="N214" s="176">
        <f>SUM(N201)</f>
        <v>0</v>
      </c>
      <c r="O214" s="133" t="str">
        <f t="shared" si="25"/>
        <v xml:space="preserve"> </v>
      </c>
      <c r="P214" s="176">
        <f>SUM(P201)</f>
        <v>0</v>
      </c>
    </row>
    <row r="215" spans="1:16" ht="15" hidden="1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9">SUM(F215:G215)</f>
        <v>0</v>
      </c>
      <c r="I215" s="176"/>
      <c r="J215" s="147" t="str">
        <f t="shared" si="24"/>
        <v xml:space="preserve"> </v>
      </c>
      <c r="K215" s="176"/>
      <c r="L215" s="176"/>
      <c r="M215" s="145">
        <f t="shared" si="26"/>
        <v>0</v>
      </c>
      <c r="N215" s="176"/>
      <c r="O215" s="133" t="str">
        <f t="shared" si="25"/>
        <v xml:space="preserve"> </v>
      </c>
      <c r="P215" s="176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9"/>
        <v>0</v>
      </c>
      <c r="I216" s="176"/>
      <c r="J216" s="147" t="str">
        <f t="shared" si="24"/>
        <v xml:space="preserve"> </v>
      </c>
      <c r="K216" s="176"/>
      <c r="L216" s="176"/>
      <c r="M216" s="145">
        <f t="shared" si="26"/>
        <v>0</v>
      </c>
      <c r="N216" s="176"/>
      <c r="O216" s="133" t="str">
        <f t="shared" si="25"/>
        <v xml:space="preserve"> </v>
      </c>
      <c r="P216" s="176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9"/>
        <v>0</v>
      </c>
      <c r="I217" s="176"/>
      <c r="J217" s="147" t="str">
        <f t="shared" si="24"/>
        <v xml:space="preserve"> </v>
      </c>
      <c r="K217" s="176"/>
      <c r="L217" s="176"/>
      <c r="M217" s="145">
        <f t="shared" si="26"/>
        <v>0</v>
      </c>
      <c r="N217" s="176"/>
      <c r="O217" s="133" t="str">
        <f t="shared" si="25"/>
        <v xml:space="preserve"> </v>
      </c>
      <c r="P217" s="176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9"/>
        <v>0</v>
      </c>
      <c r="I218" s="176"/>
      <c r="J218" s="147" t="str">
        <f t="shared" si="24"/>
        <v xml:space="preserve"> </v>
      </c>
      <c r="K218" s="176"/>
      <c r="L218" s="176"/>
      <c r="M218" s="145">
        <f t="shared" si="26"/>
        <v>0</v>
      </c>
      <c r="N218" s="176"/>
      <c r="O218" s="133" t="str">
        <f t="shared" si="25"/>
        <v xml:space="preserve"> </v>
      </c>
      <c r="P218" s="176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9"/>
        <v>0</v>
      </c>
      <c r="I219" s="176"/>
      <c r="J219" s="147" t="str">
        <f t="shared" si="24"/>
        <v xml:space="preserve"> </v>
      </c>
      <c r="K219" s="176"/>
      <c r="L219" s="176"/>
      <c r="M219" s="145">
        <f t="shared" si="26"/>
        <v>0</v>
      </c>
      <c r="N219" s="176"/>
      <c r="O219" s="133" t="str">
        <f t="shared" si="25"/>
        <v xml:space="preserve"> </v>
      </c>
      <c r="P219" s="176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9"/>
        <v>0</v>
      </c>
      <c r="I220" s="176"/>
      <c r="J220" s="147" t="str">
        <f t="shared" si="24"/>
        <v xml:space="preserve"> </v>
      </c>
      <c r="K220" s="176"/>
      <c r="L220" s="176"/>
      <c r="M220" s="145">
        <f t="shared" si="26"/>
        <v>0</v>
      </c>
      <c r="N220" s="176"/>
      <c r="O220" s="133" t="str">
        <f t="shared" si="25"/>
        <v xml:space="preserve"> </v>
      </c>
      <c r="P220" s="176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9"/>
        <v>0</v>
      </c>
      <c r="I221" s="176"/>
      <c r="J221" s="147" t="str">
        <f t="shared" si="24"/>
        <v xml:space="preserve"> </v>
      </c>
      <c r="K221" s="176"/>
      <c r="L221" s="176"/>
      <c r="M221" s="145">
        <f t="shared" si="26"/>
        <v>0</v>
      </c>
      <c r="N221" s="176"/>
      <c r="O221" s="133" t="str">
        <f t="shared" si="25"/>
        <v xml:space="preserve"> </v>
      </c>
      <c r="P221" s="176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9"/>
        <v>0</v>
      </c>
      <c r="I222" s="176"/>
      <c r="J222" s="147" t="str">
        <f t="shared" si="24"/>
        <v xml:space="preserve"> </v>
      </c>
      <c r="K222" s="176"/>
      <c r="L222" s="176"/>
      <c r="M222" s="145">
        <f t="shared" si="26"/>
        <v>0</v>
      </c>
      <c r="N222" s="176"/>
      <c r="O222" s="133" t="str">
        <f t="shared" si="25"/>
        <v xml:space="preserve"> </v>
      </c>
      <c r="P222" s="176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G223" si="30">F215+F217+F219+F220+F222</f>
        <v>0</v>
      </c>
      <c r="G223" s="146">
        <f t="shared" si="30"/>
        <v>0</v>
      </c>
      <c r="H223" s="145">
        <f t="shared" si="29"/>
        <v>0</v>
      </c>
      <c r="I223" s="176"/>
      <c r="J223" s="146" t="e">
        <f t="shared" ref="J223:L223" si="31">J215+J217+J219+J220+J222</f>
        <v>#VALUE!</v>
      </c>
      <c r="K223" s="176"/>
      <c r="L223" s="146">
        <f t="shared" si="31"/>
        <v>0</v>
      </c>
      <c r="M223" s="145">
        <f t="shared" si="26"/>
        <v>0</v>
      </c>
      <c r="N223" s="176"/>
      <c r="O223" s="133" t="str">
        <f t="shared" si="25"/>
        <v xml:space="preserve"> </v>
      </c>
      <c r="P223" s="176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9"/>
        <v>0</v>
      </c>
      <c r="I224" s="176"/>
      <c r="J224" s="147" t="str">
        <f t="shared" si="24"/>
        <v xml:space="preserve"> </v>
      </c>
      <c r="K224" s="176"/>
      <c r="L224" s="176"/>
      <c r="M224" s="145">
        <f t="shared" si="26"/>
        <v>0</v>
      </c>
      <c r="N224" s="176"/>
      <c r="O224" s="133" t="str">
        <f t="shared" si="25"/>
        <v xml:space="preserve"> </v>
      </c>
      <c r="P224" s="176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H225" si="32">SUM(F226:F235)</f>
        <v>0</v>
      </c>
      <c r="G225" s="145">
        <f t="shared" si="32"/>
        <v>0</v>
      </c>
      <c r="H225" s="145">
        <f t="shared" si="32"/>
        <v>0</v>
      </c>
      <c r="I225" s="176"/>
      <c r="J225" s="145">
        <f t="shared" ref="J225:M225" si="33">SUM(J226:J235)</f>
        <v>0</v>
      </c>
      <c r="K225" s="176"/>
      <c r="L225" s="145">
        <f t="shared" si="33"/>
        <v>0</v>
      </c>
      <c r="M225" s="145">
        <f t="shared" si="33"/>
        <v>0</v>
      </c>
      <c r="N225" s="176"/>
      <c r="O225" s="133" t="str">
        <f t="shared" si="25"/>
        <v xml:space="preserve"> </v>
      </c>
      <c r="P225" s="176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34">SUM(F226:G226)</f>
        <v>0</v>
      </c>
      <c r="I226" s="176"/>
      <c r="J226" s="147" t="str">
        <f t="shared" si="24"/>
        <v xml:space="preserve"> </v>
      </c>
      <c r="K226" s="176"/>
      <c r="L226" s="176"/>
      <c r="M226" s="145">
        <f t="shared" si="26"/>
        <v>0</v>
      </c>
      <c r="N226" s="176"/>
      <c r="O226" s="133" t="str">
        <f t="shared" si="25"/>
        <v xml:space="preserve"> </v>
      </c>
      <c r="P226" s="176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34"/>
        <v>0</v>
      </c>
      <c r="I227" s="176"/>
      <c r="J227" s="147" t="str">
        <f t="shared" si="24"/>
        <v xml:space="preserve"> </v>
      </c>
      <c r="K227" s="176"/>
      <c r="L227" s="176"/>
      <c r="M227" s="145">
        <f t="shared" si="26"/>
        <v>0</v>
      </c>
      <c r="N227" s="176"/>
      <c r="O227" s="133" t="str">
        <f t="shared" si="25"/>
        <v xml:space="preserve"> </v>
      </c>
      <c r="P227" s="176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34"/>
        <v>0</v>
      </c>
      <c r="I228" s="176"/>
      <c r="J228" s="147" t="str">
        <f t="shared" si="24"/>
        <v xml:space="preserve"> </v>
      </c>
      <c r="K228" s="176"/>
      <c r="L228" s="176"/>
      <c r="M228" s="145">
        <f t="shared" si="26"/>
        <v>0</v>
      </c>
      <c r="N228" s="176"/>
      <c r="O228" s="133" t="str">
        <f t="shared" si="25"/>
        <v xml:space="preserve"> </v>
      </c>
      <c r="P228" s="176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34"/>
        <v>0</v>
      </c>
      <c r="I229" s="176"/>
      <c r="J229" s="147" t="str">
        <f t="shared" si="24"/>
        <v xml:space="preserve"> </v>
      </c>
      <c r="K229" s="176"/>
      <c r="L229" s="176"/>
      <c r="M229" s="145">
        <f t="shared" si="26"/>
        <v>0</v>
      </c>
      <c r="N229" s="176"/>
      <c r="O229" s="133" t="str">
        <f t="shared" si="25"/>
        <v xml:space="preserve"> </v>
      </c>
      <c r="P229" s="176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34"/>
        <v>0</v>
      </c>
      <c r="I230" s="176"/>
      <c r="J230" s="147" t="str">
        <f t="shared" si="24"/>
        <v xml:space="preserve"> </v>
      </c>
      <c r="K230" s="176"/>
      <c r="L230" s="176"/>
      <c r="M230" s="145">
        <f t="shared" si="26"/>
        <v>0</v>
      </c>
      <c r="N230" s="176"/>
      <c r="O230" s="133" t="str">
        <f t="shared" si="25"/>
        <v xml:space="preserve"> </v>
      </c>
      <c r="P230" s="176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34"/>
        <v>0</v>
      </c>
      <c r="I231" s="176"/>
      <c r="J231" s="147" t="str">
        <f t="shared" si="24"/>
        <v xml:space="preserve"> </v>
      </c>
      <c r="K231" s="176"/>
      <c r="L231" s="176"/>
      <c r="M231" s="145">
        <f t="shared" si="26"/>
        <v>0</v>
      </c>
      <c r="N231" s="176"/>
      <c r="O231" s="133" t="str">
        <f t="shared" si="25"/>
        <v xml:space="preserve"> </v>
      </c>
      <c r="P231" s="176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34"/>
        <v>0</v>
      </c>
      <c r="I232" s="176"/>
      <c r="J232" s="147" t="str">
        <f t="shared" si="24"/>
        <v xml:space="preserve"> </v>
      </c>
      <c r="K232" s="176"/>
      <c r="L232" s="176"/>
      <c r="M232" s="145">
        <f t="shared" si="26"/>
        <v>0</v>
      </c>
      <c r="N232" s="176"/>
      <c r="O232" s="133" t="str">
        <f t="shared" si="25"/>
        <v xml:space="preserve"> </v>
      </c>
      <c r="P232" s="176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34"/>
        <v>0</v>
      </c>
      <c r="I233" s="176"/>
      <c r="J233" s="147" t="str">
        <f t="shared" si="24"/>
        <v xml:space="preserve"> </v>
      </c>
      <c r="K233" s="176"/>
      <c r="L233" s="176"/>
      <c r="M233" s="145">
        <f t="shared" si="26"/>
        <v>0</v>
      </c>
      <c r="N233" s="176"/>
      <c r="O233" s="133" t="str">
        <f t="shared" si="25"/>
        <v xml:space="preserve"> </v>
      </c>
      <c r="P233" s="176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34"/>
        <v>0</v>
      </c>
      <c r="I234" s="176"/>
      <c r="J234" s="147" t="str">
        <f t="shared" si="24"/>
        <v xml:space="preserve"> </v>
      </c>
      <c r="K234" s="176"/>
      <c r="L234" s="176"/>
      <c r="M234" s="145">
        <f t="shared" si="26"/>
        <v>0</v>
      </c>
      <c r="N234" s="176"/>
      <c r="O234" s="133" t="str">
        <f t="shared" si="25"/>
        <v xml:space="preserve"> </v>
      </c>
      <c r="P234" s="176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34"/>
        <v>0</v>
      </c>
      <c r="I235" s="176"/>
      <c r="J235" s="147" t="str">
        <f t="shared" si="24"/>
        <v xml:space="preserve"> </v>
      </c>
      <c r="K235" s="176"/>
      <c r="L235" s="176"/>
      <c r="M235" s="145">
        <f t="shared" si="26"/>
        <v>0</v>
      </c>
      <c r="N235" s="176"/>
      <c r="O235" s="133" t="str">
        <f t="shared" si="25"/>
        <v xml:space="preserve"> </v>
      </c>
      <c r="P235" s="176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34"/>
        <v>0</v>
      </c>
      <c r="I236" s="176"/>
      <c r="J236" s="147" t="str">
        <f t="shared" si="24"/>
        <v xml:space="preserve"> </v>
      </c>
      <c r="K236" s="176"/>
      <c r="L236" s="176"/>
      <c r="M236" s="145">
        <f t="shared" si="26"/>
        <v>0</v>
      </c>
      <c r="N236" s="176"/>
      <c r="O236" s="133" t="str">
        <f t="shared" si="25"/>
        <v xml:space="preserve"> </v>
      </c>
      <c r="P236" s="176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34"/>
        <v>0</v>
      </c>
      <c r="I237" s="176"/>
      <c r="J237" s="147" t="str">
        <f t="shared" si="24"/>
        <v xml:space="preserve"> </v>
      </c>
      <c r="K237" s="176"/>
      <c r="L237" s="176"/>
      <c r="M237" s="145">
        <f t="shared" si="26"/>
        <v>0</v>
      </c>
      <c r="N237" s="176"/>
      <c r="O237" s="133" t="str">
        <f t="shared" si="25"/>
        <v xml:space="preserve"> </v>
      </c>
      <c r="P237" s="176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34"/>
        <v>0</v>
      </c>
      <c r="I238" s="176"/>
      <c r="J238" s="147" t="str">
        <f t="shared" si="24"/>
        <v xml:space="preserve"> </v>
      </c>
      <c r="K238" s="176"/>
      <c r="L238" s="176"/>
      <c r="M238" s="145">
        <f t="shared" si="26"/>
        <v>0</v>
      </c>
      <c r="N238" s="176"/>
      <c r="O238" s="133" t="str">
        <f t="shared" si="25"/>
        <v xml:space="preserve"> </v>
      </c>
      <c r="P238" s="176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34"/>
        <v>0</v>
      </c>
      <c r="I239" s="176"/>
      <c r="J239" s="147" t="str">
        <f t="shared" si="24"/>
        <v xml:space="preserve"> </v>
      </c>
      <c r="K239" s="176"/>
      <c r="L239" s="176"/>
      <c r="M239" s="145">
        <f t="shared" si="26"/>
        <v>0</v>
      </c>
      <c r="N239" s="176"/>
      <c r="O239" s="133" t="str">
        <f t="shared" si="25"/>
        <v xml:space="preserve"> </v>
      </c>
      <c r="P239" s="176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34"/>
        <v>0</v>
      </c>
      <c r="I240" s="176"/>
      <c r="J240" s="147" t="str">
        <f t="shared" si="24"/>
        <v xml:space="preserve"> </v>
      </c>
      <c r="K240" s="176"/>
      <c r="L240" s="176"/>
      <c r="M240" s="145">
        <f t="shared" si="26"/>
        <v>0</v>
      </c>
      <c r="N240" s="176"/>
      <c r="O240" s="133" t="str">
        <f t="shared" si="25"/>
        <v xml:space="preserve"> </v>
      </c>
      <c r="P240" s="176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34"/>
        <v>0</v>
      </c>
      <c r="I241" s="176"/>
      <c r="J241" s="147" t="str">
        <f t="shared" si="24"/>
        <v xml:space="preserve"> </v>
      </c>
      <c r="K241" s="176"/>
      <c r="L241" s="176"/>
      <c r="M241" s="145">
        <f t="shared" si="26"/>
        <v>0</v>
      </c>
      <c r="N241" s="176"/>
      <c r="O241" s="133" t="str">
        <f t="shared" si="25"/>
        <v xml:space="preserve"> </v>
      </c>
      <c r="P241" s="176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34"/>
        <v>0</v>
      </c>
      <c r="I242" s="176"/>
      <c r="J242" s="147" t="str">
        <f t="shared" si="24"/>
        <v xml:space="preserve"> </v>
      </c>
      <c r="K242" s="176"/>
      <c r="L242" s="176"/>
      <c r="M242" s="145">
        <f t="shared" si="26"/>
        <v>0</v>
      </c>
      <c r="N242" s="176"/>
      <c r="O242" s="133" t="str">
        <f t="shared" si="25"/>
        <v xml:space="preserve"> </v>
      </c>
      <c r="P242" s="176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34"/>
        <v>0</v>
      </c>
      <c r="I243" s="176"/>
      <c r="J243" s="147" t="str">
        <f t="shared" si="24"/>
        <v xml:space="preserve"> </v>
      </c>
      <c r="K243" s="176"/>
      <c r="L243" s="176"/>
      <c r="M243" s="145">
        <f t="shared" si="26"/>
        <v>0</v>
      </c>
      <c r="N243" s="176"/>
      <c r="O243" s="133" t="str">
        <f t="shared" si="25"/>
        <v xml:space="preserve"> </v>
      </c>
      <c r="P243" s="176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34"/>
        <v>0</v>
      </c>
      <c r="I244" s="176"/>
      <c r="J244" s="147" t="str">
        <f t="shared" si="24"/>
        <v xml:space="preserve"> </v>
      </c>
      <c r="K244" s="176"/>
      <c r="L244" s="176"/>
      <c r="M244" s="145">
        <f t="shared" si="26"/>
        <v>0</v>
      </c>
      <c r="N244" s="176"/>
      <c r="O244" s="133" t="str">
        <f t="shared" si="25"/>
        <v xml:space="preserve"> </v>
      </c>
      <c r="P244" s="176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34"/>
        <v>0</v>
      </c>
      <c r="I245" s="176"/>
      <c r="J245" s="147" t="str">
        <f t="shared" si="24"/>
        <v xml:space="preserve"> </v>
      </c>
      <c r="K245" s="176"/>
      <c r="L245" s="176"/>
      <c r="M245" s="145">
        <f t="shared" si="26"/>
        <v>0</v>
      </c>
      <c r="N245" s="176"/>
      <c r="O245" s="133" t="str">
        <f t="shared" si="25"/>
        <v xml:space="preserve"> </v>
      </c>
      <c r="P245" s="176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34"/>
        <v>0</v>
      </c>
      <c r="I246" s="176"/>
      <c r="J246" s="147" t="str">
        <f t="shared" si="24"/>
        <v xml:space="preserve"> </v>
      </c>
      <c r="K246" s="176"/>
      <c r="L246" s="176"/>
      <c r="M246" s="145">
        <f t="shared" si="26"/>
        <v>0</v>
      </c>
      <c r="N246" s="176"/>
      <c r="O246" s="133" t="str">
        <f t="shared" si="25"/>
        <v xml:space="preserve"> </v>
      </c>
      <c r="P246" s="176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34"/>
        <v>0</v>
      </c>
      <c r="I247" s="176"/>
      <c r="J247" s="147" t="str">
        <f t="shared" si="24"/>
        <v xml:space="preserve"> </v>
      </c>
      <c r="K247" s="176"/>
      <c r="L247" s="176"/>
      <c r="M247" s="145">
        <f t="shared" si="26"/>
        <v>0</v>
      </c>
      <c r="N247" s="176"/>
      <c r="O247" s="133" t="str">
        <f t="shared" si="25"/>
        <v xml:space="preserve"> </v>
      </c>
      <c r="P247" s="176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34"/>
        <v>0</v>
      </c>
      <c r="I248" s="176"/>
      <c r="J248" s="147" t="str">
        <f t="shared" si="24"/>
        <v xml:space="preserve"> </v>
      </c>
      <c r="K248" s="176"/>
      <c r="L248" s="176"/>
      <c r="M248" s="145">
        <f t="shared" si="26"/>
        <v>0</v>
      </c>
      <c r="N248" s="176"/>
      <c r="O248" s="133" t="str">
        <f t="shared" si="25"/>
        <v xml:space="preserve"> </v>
      </c>
      <c r="P248" s="176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34"/>
        <v>0</v>
      </c>
      <c r="I249" s="176"/>
      <c r="J249" s="147" t="str">
        <f t="shared" si="24"/>
        <v xml:space="preserve"> </v>
      </c>
      <c r="K249" s="176"/>
      <c r="L249" s="176"/>
      <c r="M249" s="145">
        <f t="shared" si="26"/>
        <v>0</v>
      </c>
      <c r="N249" s="176"/>
      <c r="O249" s="133" t="str">
        <f t="shared" si="25"/>
        <v xml:space="preserve"> </v>
      </c>
      <c r="P249" s="176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34"/>
        <v>0</v>
      </c>
      <c r="I250" s="176"/>
      <c r="J250" s="147" t="str">
        <f t="shared" si="24"/>
        <v xml:space="preserve"> </v>
      </c>
      <c r="K250" s="176"/>
      <c r="L250" s="176"/>
      <c r="M250" s="145">
        <f t="shared" si="26"/>
        <v>0</v>
      </c>
      <c r="N250" s="176"/>
      <c r="O250" s="133" t="str">
        <f t="shared" si="25"/>
        <v xml:space="preserve"> </v>
      </c>
      <c r="P250" s="176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34"/>
        <v>0</v>
      </c>
      <c r="I251" s="176"/>
      <c r="J251" s="147" t="str">
        <f t="shared" si="24"/>
        <v xml:space="preserve"> </v>
      </c>
      <c r="K251" s="176"/>
      <c r="L251" s="176"/>
      <c r="M251" s="145">
        <f t="shared" si="26"/>
        <v>0</v>
      </c>
      <c r="N251" s="176"/>
      <c r="O251" s="133" t="str">
        <f t="shared" si="25"/>
        <v xml:space="preserve"> </v>
      </c>
      <c r="P251" s="176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34"/>
        <v>0</v>
      </c>
      <c r="I252" s="176"/>
      <c r="J252" s="147" t="str">
        <f t="shared" si="24"/>
        <v xml:space="preserve"> </v>
      </c>
      <c r="K252" s="176"/>
      <c r="L252" s="176"/>
      <c r="M252" s="145">
        <f t="shared" si="26"/>
        <v>0</v>
      </c>
      <c r="N252" s="176"/>
      <c r="O252" s="133" t="str">
        <f t="shared" si="25"/>
        <v xml:space="preserve"> </v>
      </c>
      <c r="P252" s="176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34"/>
        <v>0</v>
      </c>
      <c r="I253" s="176"/>
      <c r="J253" s="147" t="str">
        <f t="shared" si="24"/>
        <v xml:space="preserve"> </v>
      </c>
      <c r="K253" s="176"/>
      <c r="L253" s="176"/>
      <c r="M253" s="145">
        <f t="shared" si="26"/>
        <v>0</v>
      </c>
      <c r="N253" s="176"/>
      <c r="O253" s="133" t="str">
        <f t="shared" si="25"/>
        <v xml:space="preserve"> </v>
      </c>
      <c r="P253" s="176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34"/>
        <v>0</v>
      </c>
      <c r="I254" s="176"/>
      <c r="J254" s="147" t="str">
        <f t="shared" si="24"/>
        <v xml:space="preserve"> </v>
      </c>
      <c r="K254" s="176"/>
      <c r="L254" s="176"/>
      <c r="M254" s="145">
        <f t="shared" si="26"/>
        <v>0</v>
      </c>
      <c r="N254" s="176"/>
      <c r="O254" s="133" t="str">
        <f t="shared" si="25"/>
        <v xml:space="preserve"> </v>
      </c>
      <c r="P254" s="176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34"/>
        <v>0</v>
      </c>
      <c r="I255" s="176"/>
      <c r="J255" s="147" t="str">
        <f t="shared" si="24"/>
        <v xml:space="preserve"> </v>
      </c>
      <c r="K255" s="176"/>
      <c r="L255" s="176"/>
      <c r="M255" s="145">
        <f t="shared" si="26"/>
        <v>0</v>
      </c>
      <c r="N255" s="176"/>
      <c r="O255" s="133" t="str">
        <f t="shared" si="25"/>
        <v xml:space="preserve"> </v>
      </c>
      <c r="P255" s="176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34"/>
        <v>0</v>
      </c>
      <c r="I256" s="176"/>
      <c r="J256" s="147" t="str">
        <f t="shared" si="24"/>
        <v xml:space="preserve"> </v>
      </c>
      <c r="K256" s="176"/>
      <c r="L256" s="176"/>
      <c r="M256" s="145">
        <f t="shared" si="26"/>
        <v>0</v>
      </c>
      <c r="N256" s="176"/>
      <c r="O256" s="133" t="str">
        <f t="shared" si="25"/>
        <v xml:space="preserve"> </v>
      </c>
      <c r="P256" s="176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34"/>
        <v>0</v>
      </c>
      <c r="I257" s="176"/>
      <c r="J257" s="147" t="str">
        <f t="shared" si="24"/>
        <v xml:space="preserve"> </v>
      </c>
      <c r="K257" s="176"/>
      <c r="L257" s="176"/>
      <c r="M257" s="145">
        <f t="shared" si="26"/>
        <v>0</v>
      </c>
      <c r="N257" s="176"/>
      <c r="O257" s="133" t="str">
        <f t="shared" si="25"/>
        <v xml:space="preserve"> </v>
      </c>
      <c r="P257" s="176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34"/>
        <v>0</v>
      </c>
      <c r="I258" s="176"/>
      <c r="J258" s="147" t="str">
        <f t="shared" si="24"/>
        <v xml:space="preserve"> </v>
      </c>
      <c r="K258" s="176"/>
      <c r="L258" s="176"/>
      <c r="M258" s="145">
        <f t="shared" si="26"/>
        <v>0</v>
      </c>
      <c r="N258" s="176"/>
      <c r="O258" s="133" t="str">
        <f t="shared" si="25"/>
        <v xml:space="preserve"> </v>
      </c>
      <c r="P258" s="176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34"/>
        <v>0</v>
      </c>
      <c r="I259" s="176"/>
      <c r="J259" s="147" t="str">
        <f t="shared" si="24"/>
        <v xml:space="preserve"> </v>
      </c>
      <c r="K259" s="176"/>
      <c r="L259" s="176"/>
      <c r="M259" s="145">
        <f t="shared" si="26"/>
        <v>0</v>
      </c>
      <c r="N259" s="176"/>
      <c r="O259" s="133" t="str">
        <f t="shared" si="25"/>
        <v xml:space="preserve"> </v>
      </c>
      <c r="P259" s="176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34"/>
        <v>0</v>
      </c>
      <c r="I260" s="176"/>
      <c r="J260" s="147" t="str">
        <f t="shared" si="24"/>
        <v xml:space="preserve"> </v>
      </c>
      <c r="K260" s="176"/>
      <c r="L260" s="176"/>
      <c r="M260" s="145">
        <f t="shared" si="26"/>
        <v>0</v>
      </c>
      <c r="N260" s="176"/>
      <c r="O260" s="133" t="str">
        <f t="shared" si="25"/>
        <v xml:space="preserve"> </v>
      </c>
      <c r="P260" s="176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34"/>
        <v>0</v>
      </c>
      <c r="I261" s="176"/>
      <c r="J261" s="147" t="str">
        <f t="shared" si="24"/>
        <v xml:space="preserve"> </v>
      </c>
      <c r="K261" s="176"/>
      <c r="L261" s="176"/>
      <c r="M261" s="145">
        <f t="shared" si="26"/>
        <v>0</v>
      </c>
      <c r="N261" s="176"/>
      <c r="O261" s="133" t="str">
        <f t="shared" si="25"/>
        <v xml:space="preserve"> </v>
      </c>
      <c r="P261" s="176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34"/>
        <v>0</v>
      </c>
      <c r="I262" s="176"/>
      <c r="J262" s="147" t="str">
        <f t="shared" si="24"/>
        <v xml:space="preserve"> </v>
      </c>
      <c r="K262" s="176"/>
      <c r="L262" s="176"/>
      <c r="M262" s="145">
        <f t="shared" si="26"/>
        <v>0</v>
      </c>
      <c r="N262" s="176"/>
      <c r="O262" s="133" t="str">
        <f t="shared" si="25"/>
        <v xml:space="preserve"> </v>
      </c>
      <c r="P262" s="176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34"/>
        <v>0</v>
      </c>
      <c r="I263" s="176"/>
      <c r="J263" s="147" t="str">
        <f t="shared" si="24"/>
        <v xml:space="preserve"> </v>
      </c>
      <c r="K263" s="176"/>
      <c r="L263" s="176"/>
      <c r="M263" s="145">
        <f t="shared" si="26"/>
        <v>0</v>
      </c>
      <c r="N263" s="176"/>
      <c r="O263" s="133" t="str">
        <f t="shared" si="25"/>
        <v xml:space="preserve"> </v>
      </c>
      <c r="P263" s="176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34"/>
        <v>0</v>
      </c>
      <c r="I264" s="176"/>
      <c r="J264" s="147" t="str">
        <f t="shared" ref="J264:J271" si="35">IF(H264=0," ",I264/H264)</f>
        <v xml:space="preserve"> </v>
      </c>
      <c r="K264" s="176"/>
      <c r="L264" s="176"/>
      <c r="M264" s="145">
        <f t="shared" si="26"/>
        <v>0</v>
      </c>
      <c r="N264" s="176"/>
      <c r="O264" s="133" t="str">
        <f t="shared" ref="O264:O276" si="36">IF(M264=0," ",N264/M264)</f>
        <v xml:space="preserve"> </v>
      </c>
      <c r="P264" s="176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34"/>
        <v>0</v>
      </c>
      <c r="I265" s="176"/>
      <c r="J265" s="147" t="str">
        <f t="shared" si="35"/>
        <v xml:space="preserve"> </v>
      </c>
      <c r="K265" s="176"/>
      <c r="L265" s="176"/>
      <c r="M265" s="145">
        <f t="shared" ref="M265:M271" si="37">SUM(K265:L265)</f>
        <v>0</v>
      </c>
      <c r="N265" s="176"/>
      <c r="O265" s="133" t="str">
        <f t="shared" si="36"/>
        <v xml:space="preserve"> </v>
      </c>
      <c r="P265" s="176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34"/>
        <v>0</v>
      </c>
      <c r="I266" s="176"/>
      <c r="J266" s="147" t="str">
        <f t="shared" si="35"/>
        <v xml:space="preserve"> </v>
      </c>
      <c r="K266" s="176"/>
      <c r="L266" s="176"/>
      <c r="M266" s="145">
        <f t="shared" si="37"/>
        <v>0</v>
      </c>
      <c r="N266" s="176"/>
      <c r="O266" s="133" t="str">
        <f t="shared" si="36"/>
        <v xml:space="preserve"> </v>
      </c>
      <c r="P266" s="176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34"/>
        <v>0</v>
      </c>
      <c r="I267" s="176"/>
      <c r="J267" s="147" t="str">
        <f t="shared" si="35"/>
        <v xml:space="preserve"> </v>
      </c>
      <c r="K267" s="176"/>
      <c r="L267" s="176"/>
      <c r="M267" s="145">
        <f t="shared" si="37"/>
        <v>0</v>
      </c>
      <c r="N267" s="176"/>
      <c r="O267" s="133" t="str">
        <f t="shared" si="36"/>
        <v xml:space="preserve"> </v>
      </c>
      <c r="P267" s="176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34"/>
        <v>0</v>
      </c>
      <c r="I268" s="176"/>
      <c r="J268" s="147" t="str">
        <f t="shared" si="35"/>
        <v xml:space="preserve"> </v>
      </c>
      <c r="K268" s="176"/>
      <c r="L268" s="176"/>
      <c r="M268" s="145">
        <f t="shared" si="37"/>
        <v>0</v>
      </c>
      <c r="N268" s="176"/>
      <c r="O268" s="133" t="str">
        <f t="shared" si="36"/>
        <v xml:space="preserve"> </v>
      </c>
      <c r="P268" s="176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34"/>
        <v>0</v>
      </c>
      <c r="I269" s="176"/>
      <c r="J269" s="147" t="str">
        <f t="shared" si="35"/>
        <v xml:space="preserve"> </v>
      </c>
      <c r="K269" s="176"/>
      <c r="L269" s="176"/>
      <c r="M269" s="145">
        <f t="shared" si="37"/>
        <v>0</v>
      </c>
      <c r="N269" s="176"/>
      <c r="O269" s="133" t="str">
        <f t="shared" si="36"/>
        <v xml:space="preserve"> </v>
      </c>
      <c r="P269" s="176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34"/>
        <v>0</v>
      </c>
      <c r="I270" s="176"/>
      <c r="J270" s="147" t="str">
        <f t="shared" si="35"/>
        <v xml:space="preserve"> </v>
      </c>
      <c r="K270" s="176"/>
      <c r="L270" s="176"/>
      <c r="M270" s="145">
        <f t="shared" si="37"/>
        <v>0</v>
      </c>
      <c r="N270" s="176"/>
      <c r="O270" s="133" t="str">
        <f t="shared" si="36"/>
        <v xml:space="preserve"> </v>
      </c>
      <c r="P270" s="176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34"/>
        <v>0</v>
      </c>
      <c r="I271" s="176"/>
      <c r="J271" s="147" t="str">
        <f t="shared" si="35"/>
        <v xml:space="preserve"> </v>
      </c>
      <c r="K271" s="176"/>
      <c r="L271" s="176"/>
      <c r="M271" s="145">
        <f t="shared" si="37"/>
        <v>0</v>
      </c>
      <c r="N271" s="176"/>
      <c r="O271" s="133" t="str">
        <f t="shared" si="36"/>
        <v xml:space="preserve"> </v>
      </c>
      <c r="P271" s="176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6">
        <v>2200</v>
      </c>
      <c r="G272" s="146">
        <f t="shared" ref="G272:K272" si="38">G50+G86+G184+G214+G223+G247+G271</f>
        <v>1357</v>
      </c>
      <c r="H272" s="146">
        <f t="shared" si="38"/>
        <v>3557</v>
      </c>
      <c r="I272" s="146">
        <f t="shared" si="38"/>
        <v>3043208</v>
      </c>
      <c r="J272" s="146" t="e">
        <f t="shared" si="38"/>
        <v>#VALUE!</v>
      </c>
      <c r="K272" s="146">
        <f t="shared" si="38"/>
        <v>574787</v>
      </c>
      <c r="L272" s="146">
        <f t="shared" ref="L272:N272" si="39">L50+L86+L184+L214+L223+L247+L271</f>
        <v>1148553</v>
      </c>
      <c r="M272" s="146">
        <f t="shared" si="39"/>
        <v>1723340</v>
      </c>
      <c r="N272" s="146">
        <f t="shared" si="39"/>
        <v>1604150</v>
      </c>
      <c r="O272" s="133">
        <f t="shared" si="36"/>
        <v>0.93083779173001269</v>
      </c>
      <c r="P272" s="146">
        <f t="shared" ref="P272" si="40">P50+P86+P184+P214+P223+P247+P271</f>
        <v>574787</v>
      </c>
    </row>
    <row r="273" spans="1:16" x14ac:dyDescent="0.2">
      <c r="A273" s="384">
        <v>267</v>
      </c>
      <c r="B273" s="384"/>
      <c r="C273" s="42" t="s">
        <v>881</v>
      </c>
      <c r="D273" s="15" t="s">
        <v>882</v>
      </c>
      <c r="E273" s="203"/>
      <c r="F273" s="204"/>
      <c r="G273" s="204"/>
      <c r="H273" s="204"/>
      <c r="I273" s="146">
        <v>50000</v>
      </c>
      <c r="J273" s="146"/>
      <c r="K273" s="146">
        <v>14702</v>
      </c>
      <c r="L273" s="146"/>
      <c r="M273" s="146">
        <f>SUM(K273:L273)</f>
        <v>14702</v>
      </c>
      <c r="N273" s="146">
        <v>14702</v>
      </c>
      <c r="O273" s="133">
        <f t="shared" si="36"/>
        <v>1</v>
      </c>
      <c r="P273" s="146">
        <v>14702</v>
      </c>
    </row>
    <row r="274" spans="1:16" x14ac:dyDescent="0.2">
      <c r="A274" s="384">
        <v>268</v>
      </c>
      <c r="B274" s="384"/>
      <c r="C274" s="42" t="s">
        <v>891</v>
      </c>
      <c r="D274" s="15" t="s">
        <v>892</v>
      </c>
      <c r="E274" s="203"/>
      <c r="F274" s="204"/>
      <c r="G274" s="204"/>
      <c r="H274" s="204"/>
      <c r="I274" s="146"/>
      <c r="J274" s="146"/>
      <c r="K274" s="146"/>
      <c r="L274" s="146"/>
      <c r="M274" s="146">
        <f>SUM(K274:L274)</f>
        <v>0</v>
      </c>
      <c r="N274" s="146"/>
      <c r="O274" s="133" t="str">
        <f t="shared" si="36"/>
        <v xml:space="preserve"> </v>
      </c>
      <c r="P274" s="146"/>
    </row>
    <row r="275" spans="1:16" x14ac:dyDescent="0.2">
      <c r="A275" s="384">
        <v>269</v>
      </c>
      <c r="B275" s="384"/>
      <c r="C275" s="42" t="s">
        <v>883</v>
      </c>
      <c r="D275" s="15" t="s">
        <v>884</v>
      </c>
      <c r="E275" s="203"/>
      <c r="F275" s="204"/>
      <c r="G275" s="204"/>
      <c r="H275" s="204"/>
      <c r="I275" s="146">
        <f t="shared" ref="I275" si="41">I273+I274</f>
        <v>50000</v>
      </c>
      <c r="J275" s="146">
        <f t="shared" ref="J275:N275" si="42">J273+J274</f>
        <v>0</v>
      </c>
      <c r="K275" s="146">
        <f t="shared" si="42"/>
        <v>14702</v>
      </c>
      <c r="L275" s="146">
        <f t="shared" si="42"/>
        <v>0</v>
      </c>
      <c r="M275" s="146">
        <f t="shared" si="42"/>
        <v>14702</v>
      </c>
      <c r="N275" s="146">
        <f t="shared" si="42"/>
        <v>14702</v>
      </c>
      <c r="O275" s="133">
        <f t="shared" si="36"/>
        <v>1</v>
      </c>
      <c r="P275" s="146">
        <f t="shared" ref="P275" si="43">P273+P274</f>
        <v>14702</v>
      </c>
    </row>
    <row r="276" spans="1:16" x14ac:dyDescent="0.2">
      <c r="A276" s="384">
        <v>270</v>
      </c>
      <c r="B276" s="384"/>
      <c r="C276" s="42" t="s">
        <v>885</v>
      </c>
      <c r="D276" s="15" t="s">
        <v>886</v>
      </c>
      <c r="E276" s="203"/>
      <c r="F276" s="204"/>
      <c r="G276" s="204"/>
      <c r="H276" s="204"/>
      <c r="I276" s="146">
        <f t="shared" ref="I276" si="44">I272+I275</f>
        <v>3093208</v>
      </c>
      <c r="J276" s="146" t="e">
        <f t="shared" ref="J276:N276" si="45">J272+J275</f>
        <v>#VALUE!</v>
      </c>
      <c r="K276" s="146">
        <f t="shared" si="45"/>
        <v>589489</v>
      </c>
      <c r="L276" s="146">
        <f t="shared" si="45"/>
        <v>1148553</v>
      </c>
      <c r="M276" s="146">
        <f t="shared" si="45"/>
        <v>1738042</v>
      </c>
      <c r="N276" s="146">
        <f t="shared" si="45"/>
        <v>1618852</v>
      </c>
      <c r="O276" s="133">
        <f t="shared" si="36"/>
        <v>0.9314228309787681</v>
      </c>
      <c r="P276" s="146">
        <f t="shared" ref="P276" si="46">P272+P275</f>
        <v>589489</v>
      </c>
    </row>
    <row r="277" spans="1:16" x14ac:dyDescent="0.2">
      <c r="A277" s="202"/>
      <c r="B277" s="202"/>
      <c r="C277" s="52"/>
      <c r="D277" s="207"/>
      <c r="E277" s="203"/>
      <c r="F277" s="204"/>
      <c r="G277" s="204"/>
      <c r="H277" s="204"/>
      <c r="I277" s="204"/>
      <c r="J277" s="204"/>
      <c r="K277" s="204"/>
      <c r="L277" s="204"/>
      <c r="M277" s="204"/>
      <c r="N277" s="204"/>
      <c r="O277" s="206"/>
      <c r="P277" s="204"/>
    </row>
    <row r="279" spans="1:16" s="175" customFormat="1" ht="25.5" customHeight="1" x14ac:dyDescent="0.2">
      <c r="A279" s="409" t="s">
        <v>0</v>
      </c>
      <c r="B279" s="409"/>
      <c r="C279" s="410" t="s">
        <v>833</v>
      </c>
      <c r="D279" s="412" t="s">
        <v>2</v>
      </c>
      <c r="E279" s="247"/>
      <c r="F279" s="407" t="s">
        <v>862</v>
      </c>
      <c r="G279" s="409" t="s">
        <v>851</v>
      </c>
      <c r="H279" s="409" t="s">
        <v>863</v>
      </c>
      <c r="I279" s="407" t="s">
        <v>1025</v>
      </c>
      <c r="J279" s="407" t="s">
        <v>856</v>
      </c>
      <c r="K279" s="407" t="s">
        <v>1026</v>
      </c>
      <c r="L279" s="409" t="s">
        <v>851</v>
      </c>
      <c r="M279" s="409" t="s">
        <v>1062</v>
      </c>
      <c r="N279" s="407" t="s">
        <v>1063</v>
      </c>
      <c r="O279" s="407" t="s">
        <v>856</v>
      </c>
      <c r="P279" s="407" t="s">
        <v>1026</v>
      </c>
    </row>
    <row r="280" spans="1:16" s="175" customFormat="1" x14ac:dyDescent="0.2">
      <c r="A280" s="409"/>
      <c r="B280" s="409"/>
      <c r="C280" s="411"/>
      <c r="D280" s="413"/>
      <c r="E280" s="248"/>
      <c r="F280" s="408"/>
      <c r="G280" s="409"/>
      <c r="H280" s="409"/>
      <c r="I280" s="408"/>
      <c r="J280" s="408"/>
      <c r="K280" s="408"/>
      <c r="L280" s="409"/>
      <c r="M280" s="409"/>
      <c r="N280" s="408"/>
      <c r="O280" s="408"/>
      <c r="P280" s="408"/>
    </row>
    <row r="281" spans="1:16" x14ac:dyDescent="0.2">
      <c r="A281" s="386" t="s">
        <v>3</v>
      </c>
      <c r="B281" s="386"/>
      <c r="C281" s="77" t="s">
        <v>4</v>
      </c>
      <c r="D281" s="77" t="s">
        <v>5</v>
      </c>
      <c r="E281" s="53"/>
      <c r="F281" s="163" t="s">
        <v>857</v>
      </c>
      <c r="G281" s="163" t="s">
        <v>858</v>
      </c>
      <c r="H281" s="163" t="s">
        <v>865</v>
      </c>
      <c r="I281" s="371" t="s">
        <v>866</v>
      </c>
      <c r="J281" s="131" t="s">
        <v>858</v>
      </c>
      <c r="K281" s="371" t="s">
        <v>866</v>
      </c>
      <c r="L281" s="163" t="s">
        <v>858</v>
      </c>
      <c r="M281" s="163" t="s">
        <v>865</v>
      </c>
      <c r="N281" s="167" t="s">
        <v>866</v>
      </c>
      <c r="O281" s="232" t="s">
        <v>867</v>
      </c>
      <c r="P281" s="329" t="s">
        <v>866</v>
      </c>
    </row>
    <row r="282" spans="1:16" x14ac:dyDescent="0.2">
      <c r="A282" s="383" t="s">
        <v>6</v>
      </c>
      <c r="B282" s="383"/>
      <c r="C282" s="3" t="s">
        <v>516</v>
      </c>
      <c r="D282" s="22" t="s">
        <v>517</v>
      </c>
      <c r="E282" s="23"/>
      <c r="F282" s="136">
        <v>2000</v>
      </c>
      <c r="G282" s="136">
        <v>799</v>
      </c>
      <c r="H282" s="102">
        <f>SUM(F282:G282)</f>
        <v>2799</v>
      </c>
      <c r="I282" s="180">
        <v>1985371</v>
      </c>
      <c r="J282" s="150">
        <f t="shared" ref="J282:J345" si="47">IF(H282=0," ",I282/H282)</f>
        <v>709.31439799928546</v>
      </c>
      <c r="K282" s="180">
        <f>81530*2*3</f>
        <v>489180</v>
      </c>
      <c r="L282" s="180">
        <v>970948</v>
      </c>
      <c r="M282" s="102">
        <f>SUM(K282:L282)</f>
        <v>1460128</v>
      </c>
      <c r="N282" s="180">
        <v>1460128</v>
      </c>
      <c r="O282" s="133">
        <f t="shared" ref="O282:O345" si="48">IF(M282=0," ",N282/M282)</f>
        <v>1</v>
      </c>
      <c r="P282" s="180">
        <f>81530*2*3</f>
        <v>489180</v>
      </c>
    </row>
    <row r="283" spans="1:16" ht="15" hidden="1" customHeight="1" x14ac:dyDescent="0.2">
      <c r="A283" s="383" t="s">
        <v>9</v>
      </c>
      <c r="B283" s="383"/>
      <c r="C283" s="3" t="s">
        <v>518</v>
      </c>
      <c r="D283" s="22" t="s">
        <v>519</v>
      </c>
      <c r="E283" s="23"/>
      <c r="F283" s="136">
        <v>0</v>
      </c>
      <c r="G283" s="136"/>
      <c r="H283" s="102">
        <f t="shared" ref="H283:H295" si="49">SUM(F283:G283)</f>
        <v>0</v>
      </c>
      <c r="I283" s="180"/>
      <c r="J283" s="150" t="str">
        <f t="shared" si="47"/>
        <v xml:space="preserve"> </v>
      </c>
      <c r="K283" s="180"/>
      <c r="L283" s="180"/>
      <c r="M283" s="102">
        <f t="shared" ref="M283:M346" si="50">SUM(K283:L283)</f>
        <v>0</v>
      </c>
      <c r="N283" s="180"/>
      <c r="O283" s="133" t="str">
        <f t="shared" si="48"/>
        <v xml:space="preserve"> </v>
      </c>
      <c r="P283" s="180"/>
    </row>
    <row r="284" spans="1:16" ht="15" hidden="1" customHeight="1" x14ac:dyDescent="0.2">
      <c r="A284" s="383" t="s">
        <v>12</v>
      </c>
      <c r="B284" s="383"/>
      <c r="C284" s="3" t="s">
        <v>520</v>
      </c>
      <c r="D284" s="22" t="s">
        <v>521</v>
      </c>
      <c r="E284" s="23"/>
      <c r="F284" s="136">
        <v>0</v>
      </c>
      <c r="G284" s="136"/>
      <c r="H284" s="102">
        <f t="shared" si="49"/>
        <v>0</v>
      </c>
      <c r="I284" s="180"/>
      <c r="J284" s="150" t="str">
        <f t="shared" si="47"/>
        <v xml:space="preserve"> </v>
      </c>
      <c r="K284" s="180"/>
      <c r="L284" s="180"/>
      <c r="M284" s="102">
        <f t="shared" si="50"/>
        <v>0</v>
      </c>
      <c r="N284" s="180"/>
      <c r="O284" s="133" t="str">
        <f t="shared" si="48"/>
        <v xml:space="preserve"> </v>
      </c>
      <c r="P284" s="180"/>
    </row>
    <row r="285" spans="1:16" ht="15" customHeight="1" x14ac:dyDescent="0.2">
      <c r="A285" s="383" t="s">
        <v>15</v>
      </c>
      <c r="B285" s="383"/>
      <c r="C285" s="3" t="s">
        <v>522</v>
      </c>
      <c r="D285" s="22" t="s">
        <v>523</v>
      </c>
      <c r="E285" s="23"/>
      <c r="F285" s="136">
        <v>0</v>
      </c>
      <c r="G285" s="136"/>
      <c r="H285" s="102">
        <f t="shared" si="49"/>
        <v>0</v>
      </c>
      <c r="I285" s="180">
        <v>0</v>
      </c>
      <c r="J285" s="150" t="str">
        <f t="shared" si="47"/>
        <v xml:space="preserve"> </v>
      </c>
      <c r="K285" s="180">
        <v>0</v>
      </c>
      <c r="L285" s="180">
        <v>0</v>
      </c>
      <c r="M285" s="102">
        <f t="shared" si="50"/>
        <v>0</v>
      </c>
      <c r="N285" s="180">
        <v>0</v>
      </c>
      <c r="O285" s="133" t="str">
        <f t="shared" si="48"/>
        <v xml:space="preserve"> </v>
      </c>
      <c r="P285" s="180">
        <v>0</v>
      </c>
    </row>
    <row r="286" spans="1:16" ht="15" hidden="1" customHeight="1" x14ac:dyDescent="0.2">
      <c r="A286" s="383" t="s">
        <v>18</v>
      </c>
      <c r="B286" s="383"/>
      <c r="C286" s="3" t="s">
        <v>524</v>
      </c>
      <c r="D286" s="22" t="s">
        <v>525</v>
      </c>
      <c r="E286" s="23"/>
      <c r="F286" s="136">
        <v>0</v>
      </c>
      <c r="G286" s="136"/>
      <c r="H286" s="102">
        <f t="shared" si="49"/>
        <v>0</v>
      </c>
      <c r="I286" s="180"/>
      <c r="J286" s="150" t="str">
        <f t="shared" si="47"/>
        <v xml:space="preserve"> </v>
      </c>
      <c r="K286" s="180"/>
      <c r="L286" s="180"/>
      <c r="M286" s="102">
        <f t="shared" si="50"/>
        <v>0</v>
      </c>
      <c r="N286" s="180"/>
      <c r="O286" s="133" t="str">
        <f t="shared" si="48"/>
        <v xml:space="preserve"> </v>
      </c>
      <c r="P286" s="180"/>
    </row>
    <row r="287" spans="1:16" ht="15" hidden="1" customHeight="1" x14ac:dyDescent="0.2">
      <c r="A287" s="383" t="s">
        <v>21</v>
      </c>
      <c r="B287" s="383"/>
      <c r="C287" s="3" t="s">
        <v>526</v>
      </c>
      <c r="D287" s="22" t="s">
        <v>527</v>
      </c>
      <c r="E287" s="23"/>
      <c r="F287" s="136">
        <v>0</v>
      </c>
      <c r="G287" s="136"/>
      <c r="H287" s="102">
        <f t="shared" si="49"/>
        <v>0</v>
      </c>
      <c r="I287" s="180"/>
      <c r="J287" s="150" t="str">
        <f t="shared" si="47"/>
        <v xml:space="preserve"> </v>
      </c>
      <c r="K287" s="180"/>
      <c r="L287" s="180"/>
      <c r="M287" s="102">
        <f t="shared" si="50"/>
        <v>0</v>
      </c>
      <c r="N287" s="180"/>
      <c r="O287" s="133" t="str">
        <f t="shared" si="48"/>
        <v xml:space="preserve"> </v>
      </c>
      <c r="P287" s="180"/>
    </row>
    <row r="288" spans="1:16" ht="15" customHeight="1" x14ac:dyDescent="0.2">
      <c r="A288" s="383" t="s">
        <v>24</v>
      </c>
      <c r="B288" s="383"/>
      <c r="C288" s="3" t="s">
        <v>528</v>
      </c>
      <c r="D288" s="22" t="s">
        <v>529</v>
      </c>
      <c r="E288" s="23"/>
      <c r="F288" s="136">
        <v>0</v>
      </c>
      <c r="G288" s="136"/>
      <c r="H288" s="102">
        <f t="shared" si="49"/>
        <v>0</v>
      </c>
      <c r="I288" s="180">
        <v>0</v>
      </c>
      <c r="J288" s="150" t="str">
        <f t="shared" si="47"/>
        <v xml:space="preserve"> </v>
      </c>
      <c r="K288" s="180"/>
      <c r="L288" s="180">
        <v>0</v>
      </c>
      <c r="M288" s="102">
        <f t="shared" si="50"/>
        <v>0</v>
      </c>
      <c r="N288" s="180">
        <v>0</v>
      </c>
      <c r="O288" s="133" t="str">
        <f t="shared" si="48"/>
        <v xml:space="preserve"> </v>
      </c>
      <c r="P288" s="180"/>
    </row>
    <row r="289" spans="1:16" ht="15" hidden="1" customHeight="1" x14ac:dyDescent="0.2">
      <c r="A289" s="383" t="s">
        <v>27</v>
      </c>
      <c r="B289" s="383"/>
      <c r="C289" s="3" t="s">
        <v>530</v>
      </c>
      <c r="D289" s="22" t="s">
        <v>531</v>
      </c>
      <c r="E289" s="23"/>
      <c r="F289" s="136">
        <v>0</v>
      </c>
      <c r="G289" s="136"/>
      <c r="H289" s="102">
        <f t="shared" si="49"/>
        <v>0</v>
      </c>
      <c r="I289" s="180"/>
      <c r="J289" s="150" t="str">
        <f t="shared" si="47"/>
        <v xml:space="preserve"> </v>
      </c>
      <c r="K289" s="180"/>
      <c r="L289" s="180"/>
      <c r="M289" s="102">
        <f t="shared" si="50"/>
        <v>0</v>
      </c>
      <c r="N289" s="180"/>
      <c r="O289" s="133" t="str">
        <f t="shared" si="48"/>
        <v xml:space="preserve"> </v>
      </c>
      <c r="P289" s="180"/>
    </row>
    <row r="290" spans="1:16" ht="15" hidden="1" customHeight="1" x14ac:dyDescent="0.2">
      <c r="A290" s="383" t="s">
        <v>30</v>
      </c>
      <c r="B290" s="383"/>
      <c r="C290" s="3" t="s">
        <v>532</v>
      </c>
      <c r="D290" s="22" t="s">
        <v>533</v>
      </c>
      <c r="E290" s="23"/>
      <c r="F290" s="136">
        <v>0</v>
      </c>
      <c r="G290" s="136"/>
      <c r="H290" s="102">
        <f t="shared" si="49"/>
        <v>0</v>
      </c>
      <c r="I290" s="180"/>
      <c r="J290" s="150" t="str">
        <f t="shared" si="47"/>
        <v xml:space="preserve"> </v>
      </c>
      <c r="K290" s="180"/>
      <c r="L290" s="180"/>
      <c r="M290" s="102">
        <f t="shared" si="50"/>
        <v>0</v>
      </c>
      <c r="N290" s="180"/>
      <c r="O290" s="133" t="str">
        <f t="shared" si="48"/>
        <v xml:space="preserve"> </v>
      </c>
      <c r="P290" s="180"/>
    </row>
    <row r="291" spans="1:16" ht="15" hidden="1" customHeight="1" x14ac:dyDescent="0.2">
      <c r="A291" s="383" t="s">
        <v>33</v>
      </c>
      <c r="B291" s="383"/>
      <c r="C291" s="3" t="s">
        <v>534</v>
      </c>
      <c r="D291" s="22" t="s">
        <v>535</v>
      </c>
      <c r="E291" s="23"/>
      <c r="F291" s="136">
        <v>0</v>
      </c>
      <c r="G291" s="136"/>
      <c r="H291" s="102">
        <f t="shared" si="49"/>
        <v>0</v>
      </c>
      <c r="I291" s="180"/>
      <c r="J291" s="150" t="str">
        <f t="shared" si="47"/>
        <v xml:space="preserve"> </v>
      </c>
      <c r="K291" s="180"/>
      <c r="L291" s="180"/>
      <c r="M291" s="102">
        <f t="shared" si="50"/>
        <v>0</v>
      </c>
      <c r="N291" s="180"/>
      <c r="O291" s="133" t="str">
        <f t="shared" si="48"/>
        <v xml:space="preserve"> </v>
      </c>
      <c r="P291" s="180"/>
    </row>
    <row r="292" spans="1:16" ht="15" hidden="1" customHeight="1" x14ac:dyDescent="0.2">
      <c r="A292" s="383" t="s">
        <v>36</v>
      </c>
      <c r="B292" s="383"/>
      <c r="C292" s="3" t="s">
        <v>536</v>
      </c>
      <c r="D292" s="22" t="s">
        <v>537</v>
      </c>
      <c r="E292" s="23"/>
      <c r="F292" s="136">
        <v>0</v>
      </c>
      <c r="G292" s="136"/>
      <c r="H292" s="102">
        <f t="shared" si="49"/>
        <v>0</v>
      </c>
      <c r="I292" s="180"/>
      <c r="J292" s="150" t="str">
        <f t="shared" si="47"/>
        <v xml:space="preserve"> </v>
      </c>
      <c r="K292" s="180"/>
      <c r="L292" s="180"/>
      <c r="M292" s="102">
        <f t="shared" si="50"/>
        <v>0</v>
      </c>
      <c r="N292" s="180"/>
      <c r="O292" s="133" t="str">
        <f t="shared" si="48"/>
        <v xml:space="preserve"> </v>
      </c>
      <c r="P292" s="180"/>
    </row>
    <row r="293" spans="1:16" ht="15" hidden="1" customHeight="1" x14ac:dyDescent="0.2">
      <c r="A293" s="383" t="s">
        <v>38</v>
      </c>
      <c r="B293" s="383"/>
      <c r="C293" s="3" t="s">
        <v>538</v>
      </c>
      <c r="D293" s="22" t="s">
        <v>539</v>
      </c>
      <c r="E293" s="23"/>
      <c r="F293" s="136">
        <v>0</v>
      </c>
      <c r="G293" s="136"/>
      <c r="H293" s="102">
        <f t="shared" si="49"/>
        <v>0</v>
      </c>
      <c r="I293" s="180"/>
      <c r="J293" s="150" t="str">
        <f t="shared" si="47"/>
        <v xml:space="preserve"> </v>
      </c>
      <c r="K293" s="180"/>
      <c r="L293" s="180"/>
      <c r="M293" s="102">
        <f t="shared" si="50"/>
        <v>0</v>
      </c>
      <c r="N293" s="180"/>
      <c r="O293" s="133" t="str">
        <f t="shared" si="48"/>
        <v xml:space="preserve"> </v>
      </c>
      <c r="P293" s="180"/>
    </row>
    <row r="294" spans="1:16" x14ac:dyDescent="0.2">
      <c r="A294" s="383" t="s">
        <v>40</v>
      </c>
      <c r="B294" s="383"/>
      <c r="C294" s="3" t="s">
        <v>540</v>
      </c>
      <c r="D294" s="22" t="s">
        <v>541</v>
      </c>
      <c r="E294" s="23"/>
      <c r="F294" s="136">
        <v>0</v>
      </c>
      <c r="G294" s="136">
        <v>14</v>
      </c>
      <c r="H294" s="102">
        <f t="shared" si="49"/>
        <v>14</v>
      </c>
      <c r="I294" s="180">
        <v>70417</v>
      </c>
      <c r="J294" s="150">
        <f t="shared" si="47"/>
        <v>5029.7857142857147</v>
      </c>
      <c r="K294" s="180">
        <v>7568</v>
      </c>
      <c r="L294" s="180"/>
      <c r="M294" s="102">
        <f t="shared" si="50"/>
        <v>7568</v>
      </c>
      <c r="N294" s="180">
        <v>7568</v>
      </c>
      <c r="O294" s="133">
        <f t="shared" si="48"/>
        <v>1</v>
      </c>
      <c r="P294" s="180">
        <v>7568</v>
      </c>
    </row>
    <row r="295" spans="1:16" x14ac:dyDescent="0.2">
      <c r="A295" s="383" t="s">
        <v>42</v>
      </c>
      <c r="B295" s="383"/>
      <c r="C295" s="24" t="s">
        <v>542</v>
      </c>
      <c r="D295" s="22" t="s">
        <v>541</v>
      </c>
      <c r="E295" s="25"/>
      <c r="F295" s="136">
        <v>0</v>
      </c>
      <c r="G295" s="136"/>
      <c r="H295" s="102">
        <f t="shared" si="49"/>
        <v>0</v>
      </c>
      <c r="I295" s="180"/>
      <c r="J295" s="150" t="str">
        <f t="shared" si="47"/>
        <v xml:space="preserve"> </v>
      </c>
      <c r="K295" s="180"/>
      <c r="L295" s="180"/>
      <c r="M295" s="102">
        <f t="shared" si="50"/>
        <v>0</v>
      </c>
      <c r="N295" s="180"/>
      <c r="O295" s="133" t="str">
        <f t="shared" si="48"/>
        <v xml:space="preserve"> </v>
      </c>
      <c r="P295" s="180"/>
    </row>
    <row r="296" spans="1:16" x14ac:dyDescent="0.2">
      <c r="A296" s="384" t="s">
        <v>44</v>
      </c>
      <c r="B296" s="384"/>
      <c r="C296" s="4" t="s">
        <v>543</v>
      </c>
      <c r="D296" s="19" t="s">
        <v>544</v>
      </c>
      <c r="E296" s="26"/>
      <c r="F296" s="103">
        <f t="shared" ref="F296:I296" si="51">SUM(F282:F294)</f>
        <v>2000</v>
      </c>
      <c r="G296" s="103">
        <f t="shared" si="51"/>
        <v>813</v>
      </c>
      <c r="H296" s="103">
        <f t="shared" si="51"/>
        <v>2813</v>
      </c>
      <c r="I296" s="103">
        <f t="shared" si="51"/>
        <v>2055788</v>
      </c>
      <c r="J296" s="103">
        <f t="shared" ref="J296:L296" si="52">SUM(J282:J294)</f>
        <v>5739.1001122850003</v>
      </c>
      <c r="K296" s="103">
        <f t="shared" si="52"/>
        <v>496748</v>
      </c>
      <c r="L296" s="103">
        <f t="shared" si="52"/>
        <v>970948</v>
      </c>
      <c r="M296" s="103">
        <f t="shared" ref="M296:N296" si="53">SUM(M282:M294)</f>
        <v>1467696</v>
      </c>
      <c r="N296" s="103">
        <f t="shared" si="53"/>
        <v>1467696</v>
      </c>
      <c r="O296" s="133">
        <f t="shared" si="48"/>
        <v>1</v>
      </c>
      <c r="P296" s="103">
        <f t="shared" ref="P296" si="54">SUM(P282:P294)</f>
        <v>496748</v>
      </c>
    </row>
    <row r="297" spans="1:16" x14ac:dyDescent="0.2">
      <c r="A297" s="383" t="s">
        <v>46</v>
      </c>
      <c r="B297" s="383"/>
      <c r="C297" s="3" t="s">
        <v>545</v>
      </c>
      <c r="D297" s="22" t="s">
        <v>546</v>
      </c>
      <c r="E297" s="23"/>
      <c r="F297" s="102"/>
      <c r="G297" s="102"/>
      <c r="H297" s="102"/>
      <c r="I297" s="102"/>
      <c r="J297" s="102"/>
      <c r="K297" s="102"/>
      <c r="L297" s="102"/>
      <c r="M297" s="102"/>
      <c r="N297" s="102"/>
      <c r="O297" s="133" t="str">
        <f t="shared" si="48"/>
        <v xml:space="preserve"> </v>
      </c>
      <c r="P297" s="102"/>
    </row>
    <row r="298" spans="1:16" ht="25.5" x14ac:dyDescent="0.2">
      <c r="A298" s="383" t="s">
        <v>48</v>
      </c>
      <c r="B298" s="383"/>
      <c r="C298" s="3" t="s">
        <v>547</v>
      </c>
      <c r="D298" s="22" t="s">
        <v>548</v>
      </c>
      <c r="E298" s="23"/>
      <c r="F298" s="102"/>
      <c r="G298" s="102"/>
      <c r="H298" s="102"/>
      <c r="I298" s="102">
        <v>0</v>
      </c>
      <c r="J298" s="102"/>
      <c r="K298" s="102"/>
      <c r="L298" s="102">
        <v>0</v>
      </c>
      <c r="M298" s="102">
        <f>SUM(K298:L298)</f>
        <v>0</v>
      </c>
      <c r="N298" s="102">
        <v>0</v>
      </c>
      <c r="O298" s="133" t="str">
        <f t="shared" si="48"/>
        <v xml:space="preserve"> </v>
      </c>
      <c r="P298" s="102"/>
    </row>
    <row r="299" spans="1:16" x14ac:dyDescent="0.2">
      <c r="A299" s="383" t="s">
        <v>50</v>
      </c>
      <c r="B299" s="383"/>
      <c r="C299" s="3" t="s">
        <v>549</v>
      </c>
      <c r="D299" s="22" t="s">
        <v>550</v>
      </c>
      <c r="E299" s="23"/>
      <c r="F299" s="102"/>
      <c r="G299" s="102"/>
      <c r="H299" s="102"/>
      <c r="I299" s="102"/>
      <c r="J299" s="102"/>
      <c r="K299" s="102"/>
      <c r="L299" s="102"/>
      <c r="M299" s="102"/>
      <c r="N299" s="102"/>
      <c r="O299" s="133" t="str">
        <f t="shared" si="48"/>
        <v xml:space="preserve"> </v>
      </c>
      <c r="P299" s="102"/>
    </row>
    <row r="300" spans="1:16" x14ac:dyDescent="0.2">
      <c r="A300" s="384" t="s">
        <v>52</v>
      </c>
      <c r="B300" s="384"/>
      <c r="C300" s="4" t="s">
        <v>551</v>
      </c>
      <c r="D300" s="19" t="s">
        <v>552</v>
      </c>
      <c r="E300" s="26"/>
      <c r="F300" s="103">
        <f t="shared" ref="F300:I300" si="55">SUM(F297:F299)</f>
        <v>0</v>
      </c>
      <c r="G300" s="103">
        <f t="shared" si="55"/>
        <v>0</v>
      </c>
      <c r="H300" s="103">
        <f t="shared" si="55"/>
        <v>0</v>
      </c>
      <c r="I300" s="103">
        <f t="shared" si="55"/>
        <v>0</v>
      </c>
      <c r="J300" s="103">
        <f t="shared" ref="J300:N300" si="56">SUM(J297:J299)</f>
        <v>0</v>
      </c>
      <c r="K300" s="103">
        <f t="shared" si="56"/>
        <v>0</v>
      </c>
      <c r="L300" s="103">
        <f t="shared" si="56"/>
        <v>0</v>
      </c>
      <c r="M300" s="103">
        <f t="shared" si="56"/>
        <v>0</v>
      </c>
      <c r="N300" s="103">
        <f t="shared" si="56"/>
        <v>0</v>
      </c>
      <c r="O300" s="133" t="str">
        <f t="shared" si="48"/>
        <v xml:space="preserve"> </v>
      </c>
      <c r="P300" s="103">
        <f t="shared" ref="P300" si="57">SUM(P297:P299)</f>
        <v>0</v>
      </c>
    </row>
    <row r="301" spans="1:16" x14ac:dyDescent="0.2">
      <c r="A301" s="384" t="s">
        <v>54</v>
      </c>
      <c r="B301" s="384"/>
      <c r="C301" s="4" t="s">
        <v>553</v>
      </c>
      <c r="D301" s="19" t="s">
        <v>554</v>
      </c>
      <c r="E301" s="26"/>
      <c r="F301" s="103">
        <f t="shared" ref="F301:I301" si="58">F296+F300</f>
        <v>2000</v>
      </c>
      <c r="G301" s="103">
        <f t="shared" si="58"/>
        <v>813</v>
      </c>
      <c r="H301" s="103">
        <f t="shared" si="58"/>
        <v>2813</v>
      </c>
      <c r="I301" s="103">
        <f t="shared" si="58"/>
        <v>2055788</v>
      </c>
      <c r="J301" s="103">
        <f t="shared" ref="J301:N301" si="59">J296+J300</f>
        <v>5739.1001122850003</v>
      </c>
      <c r="K301" s="103">
        <f t="shared" si="59"/>
        <v>496748</v>
      </c>
      <c r="L301" s="103">
        <f t="shared" si="59"/>
        <v>970948</v>
      </c>
      <c r="M301" s="103">
        <f t="shared" si="59"/>
        <v>1467696</v>
      </c>
      <c r="N301" s="103">
        <f t="shared" si="59"/>
        <v>1467696</v>
      </c>
      <c r="O301" s="133">
        <f t="shared" si="48"/>
        <v>1</v>
      </c>
      <c r="P301" s="103">
        <f t="shared" ref="P301" si="60">P296+P300</f>
        <v>496748</v>
      </c>
    </row>
    <row r="302" spans="1:16" ht="25.5" x14ac:dyDescent="0.2">
      <c r="A302" s="384">
        <v>21</v>
      </c>
      <c r="B302" s="384"/>
      <c r="C302" s="4" t="s">
        <v>555</v>
      </c>
      <c r="D302" s="19" t="s">
        <v>556</v>
      </c>
      <c r="E302" s="26"/>
      <c r="F302" s="103">
        <f t="shared" ref="F302:I302" si="61">SUM(F303:F309)</f>
        <v>339</v>
      </c>
      <c r="G302" s="103">
        <f t="shared" si="61"/>
        <v>66</v>
      </c>
      <c r="H302" s="103">
        <f t="shared" si="61"/>
        <v>405</v>
      </c>
      <c r="I302" s="103">
        <f t="shared" si="61"/>
        <v>411536</v>
      </c>
      <c r="J302" s="103">
        <f t="shared" ref="J302:N302" si="62">SUM(J303:J309)</f>
        <v>925.52345679012342</v>
      </c>
      <c r="K302" s="103">
        <f t="shared" si="62"/>
        <v>92741</v>
      </c>
      <c r="L302" s="103">
        <f t="shared" si="62"/>
        <v>163395</v>
      </c>
      <c r="M302" s="103">
        <f t="shared" si="62"/>
        <v>256136</v>
      </c>
      <c r="N302" s="103">
        <f t="shared" si="62"/>
        <v>256136</v>
      </c>
      <c r="O302" s="133">
        <f t="shared" si="48"/>
        <v>1</v>
      </c>
      <c r="P302" s="103">
        <f t="shared" ref="P302" si="63">SUM(P303:P309)</f>
        <v>92741</v>
      </c>
    </row>
    <row r="303" spans="1:16" x14ac:dyDescent="0.2">
      <c r="A303" s="383">
        <v>22</v>
      </c>
      <c r="B303" s="383"/>
      <c r="C303" s="24" t="s">
        <v>168</v>
      </c>
      <c r="D303" s="22" t="s">
        <v>556</v>
      </c>
      <c r="E303" s="25"/>
      <c r="F303" s="136">
        <v>339</v>
      </c>
      <c r="G303" s="136">
        <v>66</v>
      </c>
      <c r="H303" s="102">
        <f t="shared" ref="H303:H312" si="64">SUM(F303:G303)</f>
        <v>405</v>
      </c>
      <c r="I303" s="180">
        <v>374837</v>
      </c>
      <c r="J303" s="150">
        <f t="shared" si="47"/>
        <v>925.52345679012342</v>
      </c>
      <c r="K303" s="180">
        <f>85607+7134</f>
        <v>92741</v>
      </c>
      <c r="L303" s="180">
        <v>163395</v>
      </c>
      <c r="M303" s="102">
        <f t="shared" si="50"/>
        <v>256136</v>
      </c>
      <c r="N303" s="180">
        <v>256136</v>
      </c>
      <c r="O303" s="133">
        <f t="shared" si="48"/>
        <v>1</v>
      </c>
      <c r="P303" s="180">
        <f>85607+7134</f>
        <v>92741</v>
      </c>
    </row>
    <row r="304" spans="1:16" x14ac:dyDescent="0.2">
      <c r="A304" s="383">
        <v>23</v>
      </c>
      <c r="B304" s="383"/>
      <c r="C304" s="24" t="s">
        <v>185</v>
      </c>
      <c r="D304" s="22" t="s">
        <v>556</v>
      </c>
      <c r="E304" s="25"/>
      <c r="F304" s="136">
        <v>0</v>
      </c>
      <c r="G304" s="136"/>
      <c r="H304" s="102">
        <f t="shared" si="64"/>
        <v>0</v>
      </c>
      <c r="I304" s="180">
        <v>8986</v>
      </c>
      <c r="J304" s="150" t="str">
        <f t="shared" si="47"/>
        <v xml:space="preserve"> </v>
      </c>
      <c r="K304" s="180"/>
      <c r="L304" s="180"/>
      <c r="M304" s="102">
        <f t="shared" si="50"/>
        <v>0</v>
      </c>
      <c r="N304" s="180">
        <v>0</v>
      </c>
      <c r="O304" s="133" t="str">
        <f t="shared" si="48"/>
        <v xml:space="preserve"> </v>
      </c>
      <c r="P304" s="180"/>
    </row>
    <row r="305" spans="1:16" x14ac:dyDescent="0.2">
      <c r="A305" s="383">
        <v>24</v>
      </c>
      <c r="B305" s="383"/>
      <c r="C305" s="24" t="s">
        <v>172</v>
      </c>
      <c r="D305" s="22" t="s">
        <v>556</v>
      </c>
      <c r="E305" s="25"/>
      <c r="F305" s="136">
        <v>0</v>
      </c>
      <c r="G305" s="136"/>
      <c r="H305" s="102">
        <f t="shared" si="64"/>
        <v>0</v>
      </c>
      <c r="I305" s="180"/>
      <c r="J305" s="150" t="str">
        <f t="shared" si="47"/>
        <v xml:space="preserve"> </v>
      </c>
      <c r="K305" s="180"/>
      <c r="L305" s="180"/>
      <c r="M305" s="102">
        <f t="shared" si="50"/>
        <v>0</v>
      </c>
      <c r="N305" s="180"/>
      <c r="O305" s="133" t="str">
        <f t="shared" si="48"/>
        <v xml:space="preserve"> </v>
      </c>
      <c r="P305" s="180"/>
    </row>
    <row r="306" spans="1:16" x14ac:dyDescent="0.2">
      <c r="A306" s="383">
        <v>25</v>
      </c>
      <c r="B306" s="383"/>
      <c r="C306" s="24" t="s">
        <v>189</v>
      </c>
      <c r="D306" s="22" t="s">
        <v>556</v>
      </c>
      <c r="E306" s="25"/>
      <c r="F306" s="136">
        <v>0</v>
      </c>
      <c r="G306" s="136"/>
      <c r="H306" s="102">
        <f t="shared" si="64"/>
        <v>0</v>
      </c>
      <c r="I306" s="180"/>
      <c r="J306" s="150" t="str">
        <f t="shared" si="47"/>
        <v xml:space="preserve"> </v>
      </c>
      <c r="K306" s="180"/>
      <c r="L306" s="180"/>
      <c r="M306" s="102">
        <f t="shared" si="50"/>
        <v>0</v>
      </c>
      <c r="N306" s="180"/>
      <c r="O306" s="133" t="str">
        <f t="shared" si="48"/>
        <v xml:space="preserve"> </v>
      </c>
      <c r="P306" s="180"/>
    </row>
    <row r="307" spans="1:16" x14ac:dyDescent="0.2">
      <c r="A307" s="383">
        <v>26</v>
      </c>
      <c r="B307" s="383"/>
      <c r="C307" s="24" t="s">
        <v>557</v>
      </c>
      <c r="D307" s="22" t="s">
        <v>556</v>
      </c>
      <c r="E307" s="25"/>
      <c r="F307" s="136">
        <v>0</v>
      </c>
      <c r="G307" s="136"/>
      <c r="H307" s="102">
        <f t="shared" si="64"/>
        <v>0</v>
      </c>
      <c r="I307" s="180">
        <v>18085</v>
      </c>
      <c r="J307" s="150" t="str">
        <f t="shared" si="47"/>
        <v xml:space="preserve"> </v>
      </c>
      <c r="K307" s="180">
        <v>0</v>
      </c>
      <c r="L307" s="180"/>
      <c r="M307" s="102">
        <f t="shared" si="50"/>
        <v>0</v>
      </c>
      <c r="N307" s="180">
        <v>0</v>
      </c>
      <c r="O307" s="133" t="str">
        <f t="shared" si="48"/>
        <v xml:space="preserve"> </v>
      </c>
      <c r="P307" s="180">
        <v>0</v>
      </c>
    </row>
    <row r="308" spans="1:16" ht="38.25" x14ac:dyDescent="0.2">
      <c r="A308" s="383">
        <v>27</v>
      </c>
      <c r="B308" s="383"/>
      <c r="C308" s="24" t="s">
        <v>558</v>
      </c>
      <c r="D308" s="22" t="s">
        <v>556</v>
      </c>
      <c r="E308" s="25"/>
      <c r="F308" s="136">
        <v>0</v>
      </c>
      <c r="G308" s="136"/>
      <c r="H308" s="102">
        <f t="shared" si="64"/>
        <v>0</v>
      </c>
      <c r="I308" s="180"/>
      <c r="J308" s="150" t="str">
        <f t="shared" si="47"/>
        <v xml:space="preserve"> </v>
      </c>
      <c r="K308" s="180"/>
      <c r="L308" s="180"/>
      <c r="M308" s="102">
        <f t="shared" si="50"/>
        <v>0</v>
      </c>
      <c r="N308" s="180"/>
      <c r="O308" s="133" t="str">
        <f t="shared" si="48"/>
        <v xml:space="preserve"> </v>
      </c>
      <c r="P308" s="180"/>
    </row>
    <row r="309" spans="1:16" x14ac:dyDescent="0.2">
      <c r="A309" s="383">
        <v>28</v>
      </c>
      <c r="B309" s="383"/>
      <c r="C309" s="24" t="s">
        <v>559</v>
      </c>
      <c r="D309" s="22" t="s">
        <v>556</v>
      </c>
      <c r="E309" s="25"/>
      <c r="F309" s="136">
        <v>0</v>
      </c>
      <c r="G309" s="136"/>
      <c r="H309" s="102">
        <f t="shared" si="64"/>
        <v>0</v>
      </c>
      <c r="I309" s="180">
        <v>9628</v>
      </c>
      <c r="J309" s="150" t="str">
        <f t="shared" si="47"/>
        <v xml:space="preserve"> </v>
      </c>
      <c r="K309" s="180"/>
      <c r="L309" s="180"/>
      <c r="M309" s="102">
        <f t="shared" si="50"/>
        <v>0</v>
      </c>
      <c r="N309" s="180">
        <v>0</v>
      </c>
      <c r="O309" s="133" t="str">
        <f t="shared" si="48"/>
        <v xml:space="preserve"> </v>
      </c>
      <c r="P309" s="180"/>
    </row>
    <row r="310" spans="1:16" x14ac:dyDescent="0.2">
      <c r="A310" s="383" t="s">
        <v>66</v>
      </c>
      <c r="B310" s="383"/>
      <c r="C310" s="3" t="s">
        <v>560</v>
      </c>
      <c r="D310" s="22" t="s">
        <v>561</v>
      </c>
      <c r="E310" s="23"/>
      <c r="F310" s="136">
        <v>0</v>
      </c>
      <c r="G310" s="136"/>
      <c r="H310" s="102">
        <f t="shared" si="64"/>
        <v>0</v>
      </c>
      <c r="I310" s="180"/>
      <c r="J310" s="150" t="str">
        <f t="shared" si="47"/>
        <v xml:space="preserve"> </v>
      </c>
      <c r="K310" s="180"/>
      <c r="L310" s="180"/>
      <c r="M310" s="102">
        <f t="shared" si="50"/>
        <v>0</v>
      </c>
      <c r="N310" s="180"/>
      <c r="O310" s="133" t="str">
        <f t="shared" si="48"/>
        <v xml:space="preserve"> </v>
      </c>
      <c r="P310" s="180"/>
    </row>
    <row r="311" spans="1:16" x14ac:dyDescent="0.2">
      <c r="A311" s="383" t="s">
        <v>67</v>
      </c>
      <c r="B311" s="383"/>
      <c r="C311" s="3" t="s">
        <v>562</v>
      </c>
      <c r="D311" s="22" t="s">
        <v>563</v>
      </c>
      <c r="E311" s="23"/>
      <c r="F311" s="136">
        <v>20</v>
      </c>
      <c r="G311" s="136"/>
      <c r="H311" s="102">
        <f t="shared" si="64"/>
        <v>20</v>
      </c>
      <c r="I311" s="180">
        <v>6779</v>
      </c>
      <c r="J311" s="150">
        <f t="shared" si="47"/>
        <v>338.95</v>
      </c>
      <c r="K311" s="180"/>
      <c r="L311" s="180">
        <v>11189</v>
      </c>
      <c r="M311" s="102">
        <f t="shared" si="50"/>
        <v>11189</v>
      </c>
      <c r="N311" s="180">
        <v>11189</v>
      </c>
      <c r="O311" s="133">
        <f t="shared" si="48"/>
        <v>1</v>
      </c>
      <c r="P311" s="180"/>
    </row>
    <row r="312" spans="1:16" x14ac:dyDescent="0.2">
      <c r="A312" s="383" t="s">
        <v>68</v>
      </c>
      <c r="B312" s="383"/>
      <c r="C312" s="3" t="s">
        <v>564</v>
      </c>
      <c r="D312" s="22" t="s">
        <v>565</v>
      </c>
      <c r="E312" s="23"/>
      <c r="F312" s="136">
        <v>0</v>
      </c>
      <c r="G312" s="136"/>
      <c r="H312" s="102">
        <f t="shared" si="64"/>
        <v>0</v>
      </c>
      <c r="I312" s="180"/>
      <c r="J312" s="150" t="str">
        <f t="shared" si="47"/>
        <v xml:space="preserve"> </v>
      </c>
      <c r="K312" s="180"/>
      <c r="L312" s="180"/>
      <c r="M312" s="102">
        <f t="shared" si="50"/>
        <v>0</v>
      </c>
      <c r="N312" s="180"/>
      <c r="O312" s="133" t="str">
        <f t="shared" si="48"/>
        <v xml:space="preserve"> </v>
      </c>
      <c r="P312" s="180"/>
    </row>
    <row r="313" spans="1:16" x14ac:dyDescent="0.2">
      <c r="A313" s="384" t="s">
        <v>69</v>
      </c>
      <c r="B313" s="384"/>
      <c r="C313" s="4" t="s">
        <v>566</v>
      </c>
      <c r="D313" s="19" t="s">
        <v>567</v>
      </c>
      <c r="E313" s="26"/>
      <c r="F313" s="103">
        <f t="shared" ref="F313:I313" si="65">SUM(F310:F312)</f>
        <v>20</v>
      </c>
      <c r="G313" s="103">
        <f t="shared" si="65"/>
        <v>0</v>
      </c>
      <c r="H313" s="103">
        <f t="shared" si="65"/>
        <v>20</v>
      </c>
      <c r="I313" s="103">
        <f t="shared" si="65"/>
        <v>6779</v>
      </c>
      <c r="J313" s="103">
        <f t="shared" ref="J313:N313" si="66">SUM(J310:J312)</f>
        <v>338.95</v>
      </c>
      <c r="K313" s="103">
        <f t="shared" si="66"/>
        <v>0</v>
      </c>
      <c r="L313" s="103">
        <f t="shared" si="66"/>
        <v>11189</v>
      </c>
      <c r="M313" s="103">
        <f t="shared" si="66"/>
        <v>11189</v>
      </c>
      <c r="N313" s="103">
        <f t="shared" si="66"/>
        <v>11189</v>
      </c>
      <c r="O313" s="133">
        <f t="shared" si="48"/>
        <v>1</v>
      </c>
      <c r="P313" s="103">
        <f t="shared" ref="P313" si="67">SUM(P310:P312)</f>
        <v>0</v>
      </c>
    </row>
    <row r="314" spans="1:16" ht="15" customHeight="1" x14ac:dyDescent="0.2">
      <c r="A314" s="383" t="s">
        <v>72</v>
      </c>
      <c r="B314" s="383"/>
      <c r="C314" s="3" t="s">
        <v>568</v>
      </c>
      <c r="D314" s="22" t="s">
        <v>569</v>
      </c>
      <c r="E314" s="23"/>
      <c r="F314" s="136">
        <v>0</v>
      </c>
      <c r="G314" s="136"/>
      <c r="H314" s="102">
        <f t="shared" ref="H314:H315" si="68">SUM(F314:G314)</f>
        <v>0</v>
      </c>
      <c r="I314" s="180"/>
      <c r="J314" s="150" t="str">
        <f t="shared" si="47"/>
        <v xml:space="preserve"> </v>
      </c>
      <c r="K314" s="180"/>
      <c r="L314" s="180"/>
      <c r="M314" s="102">
        <f t="shared" si="50"/>
        <v>0</v>
      </c>
      <c r="N314" s="180"/>
      <c r="O314" s="133" t="str">
        <f t="shared" si="48"/>
        <v xml:space="preserve"> </v>
      </c>
      <c r="P314" s="180"/>
    </row>
    <row r="315" spans="1:16" ht="15" customHeight="1" x14ac:dyDescent="0.2">
      <c r="A315" s="383" t="s">
        <v>73</v>
      </c>
      <c r="B315" s="383"/>
      <c r="C315" s="3" t="s">
        <v>570</v>
      </c>
      <c r="D315" s="22" t="s">
        <v>571</v>
      </c>
      <c r="E315" s="23"/>
      <c r="F315" s="136">
        <v>0</v>
      </c>
      <c r="G315" s="136"/>
      <c r="H315" s="102">
        <f t="shared" si="68"/>
        <v>0</v>
      </c>
      <c r="I315" s="180"/>
      <c r="J315" s="150" t="str">
        <f t="shared" si="47"/>
        <v xml:space="preserve"> </v>
      </c>
      <c r="K315" s="180"/>
      <c r="L315" s="180"/>
      <c r="M315" s="102">
        <f t="shared" si="50"/>
        <v>0</v>
      </c>
      <c r="N315" s="180"/>
      <c r="O315" s="133" t="str">
        <f t="shared" si="48"/>
        <v xml:space="preserve"> </v>
      </c>
      <c r="P315" s="180"/>
    </row>
    <row r="316" spans="1:16" ht="15" customHeight="1" x14ac:dyDescent="0.2">
      <c r="A316" s="384" t="s">
        <v>74</v>
      </c>
      <c r="B316" s="384"/>
      <c r="C316" s="4" t="s">
        <v>572</v>
      </c>
      <c r="D316" s="19" t="s">
        <v>573</v>
      </c>
      <c r="E316" s="26"/>
      <c r="F316" s="103">
        <f t="shared" ref="F316:H316" si="69">SUM(F314:F315)</f>
        <v>0</v>
      </c>
      <c r="G316" s="103">
        <f t="shared" si="69"/>
        <v>0</v>
      </c>
      <c r="H316" s="103">
        <f t="shared" si="69"/>
        <v>0</v>
      </c>
      <c r="I316" s="180"/>
      <c r="J316" s="103">
        <f t="shared" ref="J316:M316" si="70">SUM(J314:J315)</f>
        <v>0</v>
      </c>
      <c r="K316" s="180"/>
      <c r="L316" s="103">
        <f t="shared" si="70"/>
        <v>0</v>
      </c>
      <c r="M316" s="103">
        <f t="shared" si="70"/>
        <v>0</v>
      </c>
      <c r="N316" s="180"/>
      <c r="O316" s="133" t="str">
        <f t="shared" si="48"/>
        <v xml:space="preserve"> </v>
      </c>
      <c r="P316" s="180"/>
    </row>
    <row r="317" spans="1:16" ht="15" customHeight="1" x14ac:dyDescent="0.2">
      <c r="A317" s="383" t="s">
        <v>75</v>
      </c>
      <c r="B317" s="383"/>
      <c r="C317" s="3" t="s">
        <v>574</v>
      </c>
      <c r="D317" s="22" t="s">
        <v>575</v>
      </c>
      <c r="E317" s="23"/>
      <c r="F317" s="136">
        <v>0</v>
      </c>
      <c r="G317" s="136"/>
      <c r="H317" s="102">
        <f t="shared" ref="H317:H326" si="71">SUM(F317:G317)</f>
        <v>0</v>
      </c>
      <c r="I317" s="180"/>
      <c r="J317" s="150" t="str">
        <f t="shared" si="47"/>
        <v xml:space="preserve"> </v>
      </c>
      <c r="K317" s="180"/>
      <c r="L317" s="180"/>
      <c r="M317" s="102">
        <f t="shared" si="50"/>
        <v>0</v>
      </c>
      <c r="N317" s="180"/>
      <c r="O317" s="133" t="str">
        <f t="shared" si="48"/>
        <v xml:space="preserve"> </v>
      </c>
      <c r="P317" s="180"/>
    </row>
    <row r="318" spans="1:16" ht="15" customHeight="1" x14ac:dyDescent="0.2">
      <c r="A318" s="383" t="s">
        <v>76</v>
      </c>
      <c r="B318" s="383"/>
      <c r="C318" s="3" t="s">
        <v>576</v>
      </c>
      <c r="D318" s="22" t="s">
        <v>577</v>
      </c>
      <c r="E318" s="23"/>
      <c r="F318" s="136">
        <v>0</v>
      </c>
      <c r="G318" s="136"/>
      <c r="H318" s="102">
        <f t="shared" si="71"/>
        <v>0</v>
      </c>
      <c r="I318" s="180"/>
      <c r="J318" s="150" t="str">
        <f t="shared" si="47"/>
        <v xml:space="preserve"> </v>
      </c>
      <c r="K318" s="180"/>
      <c r="L318" s="180"/>
      <c r="M318" s="102">
        <f t="shared" si="50"/>
        <v>0</v>
      </c>
      <c r="N318" s="180"/>
      <c r="O318" s="133" t="str">
        <f t="shared" si="48"/>
        <v xml:space="preserve"> </v>
      </c>
      <c r="P318" s="180"/>
    </row>
    <row r="319" spans="1:16" ht="15" customHeight="1" x14ac:dyDescent="0.2">
      <c r="A319" s="383" t="s">
        <v>77</v>
      </c>
      <c r="B319" s="383"/>
      <c r="C319" s="3" t="s">
        <v>578</v>
      </c>
      <c r="D319" s="22" t="s">
        <v>579</v>
      </c>
      <c r="E319" s="23"/>
      <c r="F319" s="136">
        <v>0</v>
      </c>
      <c r="G319" s="136"/>
      <c r="H319" s="102">
        <f t="shared" si="71"/>
        <v>0</v>
      </c>
      <c r="I319" s="180"/>
      <c r="J319" s="150" t="str">
        <f t="shared" si="47"/>
        <v xml:space="preserve"> </v>
      </c>
      <c r="K319" s="180"/>
      <c r="L319" s="180"/>
      <c r="M319" s="102">
        <f t="shared" si="50"/>
        <v>0</v>
      </c>
      <c r="N319" s="180"/>
      <c r="O319" s="133" t="str">
        <f t="shared" si="48"/>
        <v xml:space="preserve"> </v>
      </c>
      <c r="P319" s="180"/>
    </row>
    <row r="320" spans="1:16" ht="25.5" customHeight="1" x14ac:dyDescent="0.2">
      <c r="A320" s="383" t="s">
        <v>78</v>
      </c>
      <c r="B320" s="383"/>
      <c r="C320" s="24" t="s">
        <v>580</v>
      </c>
      <c r="D320" s="22" t="s">
        <v>579</v>
      </c>
      <c r="E320" s="25"/>
      <c r="F320" s="136">
        <v>0</v>
      </c>
      <c r="G320" s="136"/>
      <c r="H320" s="102">
        <f t="shared" si="71"/>
        <v>0</v>
      </c>
      <c r="I320" s="180"/>
      <c r="J320" s="150" t="str">
        <f t="shared" si="47"/>
        <v xml:space="preserve"> </v>
      </c>
      <c r="K320" s="180"/>
      <c r="L320" s="180"/>
      <c r="M320" s="102">
        <f t="shared" si="50"/>
        <v>0</v>
      </c>
      <c r="N320" s="180"/>
      <c r="O320" s="133" t="str">
        <f t="shared" si="48"/>
        <v xml:space="preserve"> </v>
      </c>
      <c r="P320" s="180"/>
    </row>
    <row r="321" spans="1:16" ht="15" customHeight="1" x14ac:dyDescent="0.2">
      <c r="A321" s="383" t="s">
        <v>79</v>
      </c>
      <c r="B321" s="383"/>
      <c r="C321" s="3" t="s">
        <v>581</v>
      </c>
      <c r="D321" s="22" t="s">
        <v>582</v>
      </c>
      <c r="E321" s="23"/>
      <c r="F321" s="136">
        <v>0</v>
      </c>
      <c r="G321" s="136"/>
      <c r="H321" s="102">
        <f t="shared" si="71"/>
        <v>0</v>
      </c>
      <c r="I321" s="180">
        <v>0</v>
      </c>
      <c r="J321" s="150" t="str">
        <f t="shared" si="47"/>
        <v xml:space="preserve"> </v>
      </c>
      <c r="K321" s="180"/>
      <c r="L321" s="180"/>
      <c r="M321" s="102">
        <f t="shared" si="50"/>
        <v>0</v>
      </c>
      <c r="N321" s="180">
        <v>0</v>
      </c>
      <c r="O321" s="133" t="str">
        <f t="shared" si="48"/>
        <v xml:space="preserve"> </v>
      </c>
      <c r="P321" s="180"/>
    </row>
    <row r="322" spans="1:16" ht="15" customHeight="1" x14ac:dyDescent="0.2">
      <c r="A322" s="383" t="s">
        <v>80</v>
      </c>
      <c r="B322" s="383"/>
      <c r="C322" s="27" t="s">
        <v>583</v>
      </c>
      <c r="D322" s="22" t="s">
        <v>584</v>
      </c>
      <c r="E322" s="28"/>
      <c r="F322" s="136">
        <v>0</v>
      </c>
      <c r="G322" s="136"/>
      <c r="H322" s="102">
        <f t="shared" si="71"/>
        <v>0</v>
      </c>
      <c r="I322" s="180"/>
      <c r="J322" s="150" t="str">
        <f t="shared" si="47"/>
        <v xml:space="preserve"> </v>
      </c>
      <c r="K322" s="180"/>
      <c r="L322" s="180"/>
      <c r="M322" s="102">
        <f t="shared" si="50"/>
        <v>0</v>
      </c>
      <c r="N322" s="180"/>
      <c r="O322" s="133" t="str">
        <f t="shared" si="48"/>
        <v xml:space="preserve"> </v>
      </c>
      <c r="P322" s="180"/>
    </row>
    <row r="323" spans="1:16" ht="15" customHeight="1" x14ac:dyDescent="0.2">
      <c r="A323" s="383" t="s">
        <v>81</v>
      </c>
      <c r="B323" s="383"/>
      <c r="C323" s="24" t="s">
        <v>355</v>
      </c>
      <c r="D323" s="22" t="s">
        <v>584</v>
      </c>
      <c r="E323" s="25"/>
      <c r="F323" s="136">
        <v>0</v>
      </c>
      <c r="G323" s="136"/>
      <c r="H323" s="102">
        <f t="shared" si="71"/>
        <v>0</v>
      </c>
      <c r="I323" s="180"/>
      <c r="J323" s="150" t="str">
        <f t="shared" si="47"/>
        <v xml:space="preserve"> </v>
      </c>
      <c r="K323" s="180"/>
      <c r="L323" s="180"/>
      <c r="M323" s="102">
        <f t="shared" si="50"/>
        <v>0</v>
      </c>
      <c r="N323" s="180"/>
      <c r="O323" s="133" t="str">
        <f t="shared" si="48"/>
        <v xml:space="preserve"> </v>
      </c>
      <c r="P323" s="180"/>
    </row>
    <row r="324" spans="1:16" ht="15" customHeight="1" x14ac:dyDescent="0.2">
      <c r="A324" s="383" t="s">
        <v>82</v>
      </c>
      <c r="B324" s="383"/>
      <c r="C324" s="3" t="s">
        <v>585</v>
      </c>
      <c r="D324" s="22" t="s">
        <v>586</v>
      </c>
      <c r="E324" s="23"/>
      <c r="F324" s="136">
        <v>0</v>
      </c>
      <c r="G324" s="136"/>
      <c r="H324" s="102">
        <f t="shared" si="71"/>
        <v>0</v>
      </c>
      <c r="I324" s="180"/>
      <c r="J324" s="150" t="str">
        <f t="shared" si="47"/>
        <v xml:space="preserve"> </v>
      </c>
      <c r="K324" s="180"/>
      <c r="L324" s="180"/>
      <c r="M324" s="102">
        <f t="shared" si="50"/>
        <v>0</v>
      </c>
      <c r="N324" s="180"/>
      <c r="O324" s="133" t="str">
        <f t="shared" si="48"/>
        <v xml:space="preserve"> </v>
      </c>
      <c r="P324" s="180"/>
    </row>
    <row r="325" spans="1:16" x14ac:dyDescent="0.2">
      <c r="A325" s="383" t="s">
        <v>85</v>
      </c>
      <c r="B325" s="383"/>
      <c r="C325" s="3" t="s">
        <v>587</v>
      </c>
      <c r="D325" s="22" t="s">
        <v>588</v>
      </c>
      <c r="E325" s="23"/>
      <c r="F325" s="136">
        <v>0</v>
      </c>
      <c r="G325" s="136">
        <v>4</v>
      </c>
      <c r="H325" s="102">
        <f t="shared" si="71"/>
        <v>4</v>
      </c>
      <c r="I325" s="180">
        <v>602573</v>
      </c>
      <c r="J325" s="150">
        <f t="shared" si="47"/>
        <v>150643.25</v>
      </c>
      <c r="K325" s="180"/>
      <c r="L325" s="180"/>
      <c r="M325" s="102">
        <f t="shared" si="50"/>
        <v>0</v>
      </c>
      <c r="N325" s="180">
        <v>0</v>
      </c>
      <c r="O325" s="133" t="str">
        <f t="shared" si="48"/>
        <v xml:space="preserve"> </v>
      </c>
      <c r="P325" s="180"/>
    </row>
    <row r="326" spans="1:16" x14ac:dyDescent="0.2">
      <c r="A326" s="383" t="s">
        <v>88</v>
      </c>
      <c r="B326" s="383"/>
      <c r="C326" s="24" t="s">
        <v>589</v>
      </c>
      <c r="D326" s="22" t="s">
        <v>588</v>
      </c>
      <c r="E326" s="25"/>
      <c r="F326" s="136">
        <v>0</v>
      </c>
      <c r="G326" s="136"/>
      <c r="H326" s="102">
        <f t="shared" si="71"/>
        <v>0</v>
      </c>
      <c r="I326" s="180"/>
      <c r="J326" s="150" t="str">
        <f t="shared" si="47"/>
        <v xml:space="preserve"> </v>
      </c>
      <c r="K326" s="180"/>
      <c r="L326" s="180"/>
      <c r="M326" s="102">
        <f t="shared" si="50"/>
        <v>0</v>
      </c>
      <c r="N326" s="180"/>
      <c r="O326" s="133" t="str">
        <f t="shared" si="48"/>
        <v xml:space="preserve"> </v>
      </c>
      <c r="P326" s="180"/>
    </row>
    <row r="327" spans="1:16" x14ac:dyDescent="0.2">
      <c r="A327" s="384" t="s">
        <v>91</v>
      </c>
      <c r="B327" s="384"/>
      <c r="C327" s="4" t="s">
        <v>590</v>
      </c>
      <c r="D327" s="19" t="s">
        <v>591</v>
      </c>
      <c r="E327" s="26"/>
      <c r="F327" s="103">
        <f t="shared" ref="F327:I327" si="72">SUM(F317:F325)</f>
        <v>0</v>
      </c>
      <c r="G327" s="103">
        <f t="shared" si="72"/>
        <v>4</v>
      </c>
      <c r="H327" s="103">
        <f t="shared" si="72"/>
        <v>4</v>
      </c>
      <c r="I327" s="103">
        <f t="shared" si="72"/>
        <v>602573</v>
      </c>
      <c r="J327" s="103">
        <f t="shared" ref="J327:N327" si="73">SUM(J317:J325)</f>
        <v>150643.25</v>
      </c>
      <c r="K327" s="103">
        <f t="shared" si="73"/>
        <v>0</v>
      </c>
      <c r="L327" s="103">
        <f t="shared" si="73"/>
        <v>0</v>
      </c>
      <c r="M327" s="103">
        <f t="shared" si="73"/>
        <v>0</v>
      </c>
      <c r="N327" s="103">
        <f t="shared" si="73"/>
        <v>0</v>
      </c>
      <c r="O327" s="133" t="str">
        <f t="shared" si="48"/>
        <v xml:space="preserve"> </v>
      </c>
      <c r="P327" s="103">
        <f t="shared" ref="P327" si="74">SUM(P317:P325)</f>
        <v>0</v>
      </c>
    </row>
    <row r="328" spans="1:16" x14ac:dyDescent="0.2">
      <c r="A328" s="383" t="s">
        <v>94</v>
      </c>
      <c r="B328" s="383"/>
      <c r="C328" s="3" t="s">
        <v>592</v>
      </c>
      <c r="D328" s="22" t="s">
        <v>593</v>
      </c>
      <c r="E328" s="23"/>
      <c r="F328" s="136">
        <v>30</v>
      </c>
      <c r="G328" s="136">
        <v>6</v>
      </c>
      <c r="H328" s="102">
        <f t="shared" ref="H328:H329" si="75">SUM(F328:G328)</f>
        <v>36</v>
      </c>
      <c r="I328" s="180">
        <v>0</v>
      </c>
      <c r="J328" s="150">
        <f t="shared" si="47"/>
        <v>0</v>
      </c>
      <c r="K328" s="180">
        <v>0</v>
      </c>
      <c r="L328" s="180">
        <v>0</v>
      </c>
      <c r="M328" s="102">
        <f t="shared" si="50"/>
        <v>0</v>
      </c>
      <c r="N328" s="180">
        <v>0</v>
      </c>
      <c r="O328" s="133" t="str">
        <f t="shared" si="48"/>
        <v xml:space="preserve"> </v>
      </c>
      <c r="P328" s="180">
        <v>0</v>
      </c>
    </row>
    <row r="329" spans="1:16" x14ac:dyDescent="0.2">
      <c r="A329" s="383" t="s">
        <v>95</v>
      </c>
      <c r="B329" s="383"/>
      <c r="C329" s="3" t="s">
        <v>594</v>
      </c>
      <c r="D329" s="22" t="s">
        <v>595</v>
      </c>
      <c r="E329" s="23"/>
      <c r="F329" s="136">
        <v>0</v>
      </c>
      <c r="G329" s="136"/>
      <c r="H329" s="102">
        <f t="shared" si="75"/>
        <v>0</v>
      </c>
      <c r="I329" s="180"/>
      <c r="J329" s="150" t="str">
        <f t="shared" si="47"/>
        <v xml:space="preserve"> </v>
      </c>
      <c r="K329" s="180"/>
      <c r="L329" s="180"/>
      <c r="M329" s="102">
        <f t="shared" si="50"/>
        <v>0</v>
      </c>
      <c r="N329" s="180"/>
      <c r="O329" s="133" t="str">
        <f t="shared" si="48"/>
        <v xml:space="preserve"> </v>
      </c>
      <c r="P329" s="180"/>
    </row>
    <row r="330" spans="1:16" x14ac:dyDescent="0.2">
      <c r="A330" s="384" t="s">
        <v>96</v>
      </c>
      <c r="B330" s="384"/>
      <c r="C330" s="4" t="s">
        <v>596</v>
      </c>
      <c r="D330" s="19" t="s">
        <v>597</v>
      </c>
      <c r="E330" s="26"/>
      <c r="F330" s="103">
        <f t="shared" ref="F330:I330" si="76">SUM(F328:F329)</f>
        <v>30</v>
      </c>
      <c r="G330" s="103">
        <f t="shared" si="76"/>
        <v>6</v>
      </c>
      <c r="H330" s="103">
        <f t="shared" si="76"/>
        <v>36</v>
      </c>
      <c r="I330" s="103">
        <f t="shared" si="76"/>
        <v>0</v>
      </c>
      <c r="J330" s="103">
        <f t="shared" ref="J330:N330" si="77">SUM(J328:J329)</f>
        <v>0</v>
      </c>
      <c r="K330" s="103">
        <f t="shared" si="77"/>
        <v>0</v>
      </c>
      <c r="L330" s="103">
        <f t="shared" si="77"/>
        <v>0</v>
      </c>
      <c r="M330" s="103">
        <f t="shared" si="77"/>
        <v>0</v>
      </c>
      <c r="N330" s="103">
        <f t="shared" si="77"/>
        <v>0</v>
      </c>
      <c r="O330" s="133" t="str">
        <f t="shared" si="48"/>
        <v xml:space="preserve"> </v>
      </c>
      <c r="P330" s="103">
        <f t="shared" ref="P330" si="78">SUM(P328:P329)</f>
        <v>0</v>
      </c>
    </row>
    <row r="331" spans="1:16" x14ac:dyDescent="0.2">
      <c r="A331" s="383" t="s">
        <v>97</v>
      </c>
      <c r="B331" s="383"/>
      <c r="C331" s="3" t="s">
        <v>598</v>
      </c>
      <c r="D331" s="22" t="s">
        <v>599</v>
      </c>
      <c r="E331" s="23"/>
      <c r="F331" s="136">
        <v>10</v>
      </c>
      <c r="G331" s="136"/>
      <c r="H331" s="102">
        <f t="shared" ref="H331:H340" si="79">SUM(F331:G331)</f>
        <v>10</v>
      </c>
      <c r="I331" s="180">
        <v>1830</v>
      </c>
      <c r="J331" s="150">
        <f t="shared" si="47"/>
        <v>183</v>
      </c>
      <c r="K331" s="180"/>
      <c r="L331" s="180">
        <v>3021</v>
      </c>
      <c r="M331" s="102">
        <f t="shared" si="50"/>
        <v>3021</v>
      </c>
      <c r="N331" s="180">
        <v>3021</v>
      </c>
      <c r="O331" s="133">
        <f t="shared" si="48"/>
        <v>1</v>
      </c>
      <c r="P331" s="180"/>
    </row>
    <row r="332" spans="1:16" ht="15" hidden="1" customHeight="1" x14ac:dyDescent="0.2">
      <c r="A332" s="383" t="s">
        <v>98</v>
      </c>
      <c r="B332" s="383"/>
      <c r="C332" s="3" t="s">
        <v>600</v>
      </c>
      <c r="D332" s="22" t="s">
        <v>601</v>
      </c>
      <c r="E332" s="23"/>
      <c r="F332" s="136">
        <v>0</v>
      </c>
      <c r="G332" s="136"/>
      <c r="H332" s="102">
        <f t="shared" si="79"/>
        <v>0</v>
      </c>
      <c r="I332" s="180"/>
      <c r="J332" s="150" t="str">
        <f t="shared" si="47"/>
        <v xml:space="preserve"> </v>
      </c>
      <c r="K332" s="180"/>
      <c r="L332" s="180"/>
      <c r="M332" s="102">
        <f t="shared" si="50"/>
        <v>0</v>
      </c>
      <c r="N332" s="180"/>
      <c r="O332" s="133" t="str">
        <f t="shared" si="48"/>
        <v xml:space="preserve"> </v>
      </c>
      <c r="P332" s="180"/>
    </row>
    <row r="333" spans="1:16" ht="15" hidden="1" customHeight="1" x14ac:dyDescent="0.2">
      <c r="A333" s="383" t="s">
        <v>99</v>
      </c>
      <c r="B333" s="383"/>
      <c r="C333" s="3" t="s">
        <v>602</v>
      </c>
      <c r="D333" s="22" t="s">
        <v>603</v>
      </c>
      <c r="E333" s="23"/>
      <c r="F333" s="136">
        <v>0</v>
      </c>
      <c r="G333" s="136"/>
      <c r="H333" s="102">
        <f t="shared" si="79"/>
        <v>0</v>
      </c>
      <c r="I333" s="180"/>
      <c r="J333" s="150" t="str">
        <f t="shared" si="47"/>
        <v xml:space="preserve"> </v>
      </c>
      <c r="K333" s="180"/>
      <c r="L333" s="180"/>
      <c r="M333" s="102">
        <f t="shared" si="50"/>
        <v>0</v>
      </c>
      <c r="N333" s="180"/>
      <c r="O333" s="133" t="str">
        <f t="shared" si="48"/>
        <v xml:space="preserve"> </v>
      </c>
      <c r="P333" s="180"/>
    </row>
    <row r="334" spans="1:16" ht="15" hidden="1" customHeight="1" x14ac:dyDescent="0.2">
      <c r="A334" s="383" t="s">
        <v>100</v>
      </c>
      <c r="B334" s="383"/>
      <c r="C334" s="24" t="s">
        <v>355</v>
      </c>
      <c r="D334" s="22" t="s">
        <v>603</v>
      </c>
      <c r="E334" s="25"/>
      <c r="F334" s="136">
        <v>0</v>
      </c>
      <c r="G334" s="136"/>
      <c r="H334" s="102">
        <f t="shared" si="79"/>
        <v>0</v>
      </c>
      <c r="I334" s="180"/>
      <c r="J334" s="150" t="str">
        <f t="shared" si="47"/>
        <v xml:space="preserve"> </v>
      </c>
      <c r="K334" s="180"/>
      <c r="L334" s="180"/>
      <c r="M334" s="102">
        <f t="shared" si="50"/>
        <v>0</v>
      </c>
      <c r="N334" s="180"/>
      <c r="O334" s="133" t="str">
        <f t="shared" si="48"/>
        <v xml:space="preserve"> </v>
      </c>
      <c r="P334" s="180"/>
    </row>
    <row r="335" spans="1:16" ht="15" hidden="1" customHeight="1" x14ac:dyDescent="0.2">
      <c r="A335" s="383" t="s">
        <v>101</v>
      </c>
      <c r="B335" s="383"/>
      <c r="C335" s="24" t="s">
        <v>604</v>
      </c>
      <c r="D335" s="22" t="s">
        <v>603</v>
      </c>
      <c r="E335" s="25"/>
      <c r="F335" s="136">
        <v>0</v>
      </c>
      <c r="G335" s="136"/>
      <c r="H335" s="102">
        <f t="shared" si="79"/>
        <v>0</v>
      </c>
      <c r="I335" s="180"/>
      <c r="J335" s="150" t="str">
        <f t="shared" si="47"/>
        <v xml:space="preserve"> </v>
      </c>
      <c r="K335" s="180"/>
      <c r="L335" s="180"/>
      <c r="M335" s="102">
        <f t="shared" si="50"/>
        <v>0</v>
      </c>
      <c r="N335" s="180"/>
      <c r="O335" s="133" t="str">
        <f t="shared" si="48"/>
        <v xml:space="preserve"> </v>
      </c>
      <c r="P335" s="180"/>
    </row>
    <row r="336" spans="1:16" ht="15" hidden="1" customHeight="1" x14ac:dyDescent="0.2">
      <c r="A336" s="383" t="s">
        <v>102</v>
      </c>
      <c r="B336" s="383"/>
      <c r="C336" s="3" t="s">
        <v>605</v>
      </c>
      <c r="D336" s="22" t="s">
        <v>606</v>
      </c>
      <c r="E336" s="23"/>
      <c r="F336" s="136">
        <v>0</v>
      </c>
      <c r="G336" s="136"/>
      <c r="H336" s="102">
        <f t="shared" si="79"/>
        <v>0</v>
      </c>
      <c r="I336" s="180"/>
      <c r="J336" s="150" t="str">
        <f t="shared" si="47"/>
        <v xml:space="preserve"> </v>
      </c>
      <c r="K336" s="180"/>
      <c r="L336" s="180"/>
      <c r="M336" s="102">
        <f t="shared" si="50"/>
        <v>0</v>
      </c>
      <c r="N336" s="180"/>
      <c r="O336" s="133" t="str">
        <f t="shared" si="48"/>
        <v xml:space="preserve"> </v>
      </c>
      <c r="P336" s="180"/>
    </row>
    <row r="337" spans="1:16" ht="15" hidden="1" customHeight="1" x14ac:dyDescent="0.2">
      <c r="A337" s="383" t="s">
        <v>103</v>
      </c>
      <c r="B337" s="383"/>
      <c r="C337" s="24" t="s">
        <v>607</v>
      </c>
      <c r="D337" s="22" t="s">
        <v>606</v>
      </c>
      <c r="E337" s="25"/>
      <c r="F337" s="136">
        <v>0</v>
      </c>
      <c r="G337" s="136"/>
      <c r="H337" s="102">
        <f t="shared" si="79"/>
        <v>0</v>
      </c>
      <c r="I337" s="180"/>
      <c r="J337" s="150" t="str">
        <f t="shared" si="47"/>
        <v xml:space="preserve"> </v>
      </c>
      <c r="K337" s="180"/>
      <c r="L337" s="180"/>
      <c r="M337" s="102">
        <f t="shared" si="50"/>
        <v>0</v>
      </c>
      <c r="N337" s="180"/>
      <c r="O337" s="133" t="str">
        <f t="shared" si="48"/>
        <v xml:space="preserve"> </v>
      </c>
      <c r="P337" s="180"/>
    </row>
    <row r="338" spans="1:16" ht="25.5" hidden="1" customHeight="1" x14ac:dyDescent="0.2">
      <c r="A338" s="383" t="s">
        <v>104</v>
      </c>
      <c r="B338" s="383"/>
      <c r="C338" s="24" t="s">
        <v>608</v>
      </c>
      <c r="D338" s="22" t="s">
        <v>606</v>
      </c>
      <c r="E338" s="25"/>
      <c r="F338" s="136">
        <v>0</v>
      </c>
      <c r="G338" s="136"/>
      <c r="H338" s="102">
        <f t="shared" si="79"/>
        <v>0</v>
      </c>
      <c r="I338" s="180"/>
      <c r="J338" s="150" t="str">
        <f t="shared" si="47"/>
        <v xml:space="preserve"> </v>
      </c>
      <c r="K338" s="180"/>
      <c r="L338" s="180"/>
      <c r="M338" s="102">
        <f t="shared" si="50"/>
        <v>0</v>
      </c>
      <c r="N338" s="180"/>
      <c r="O338" s="133" t="str">
        <f t="shared" si="48"/>
        <v xml:space="preserve"> </v>
      </c>
      <c r="P338" s="180"/>
    </row>
    <row r="339" spans="1:16" ht="15" hidden="1" customHeight="1" x14ac:dyDescent="0.2">
      <c r="A339" s="383" t="s">
        <v>107</v>
      </c>
      <c r="B339" s="383"/>
      <c r="C339" s="24" t="s">
        <v>609</v>
      </c>
      <c r="D339" s="22" t="s">
        <v>606</v>
      </c>
      <c r="E339" s="25"/>
      <c r="F339" s="136">
        <v>0</v>
      </c>
      <c r="G339" s="136"/>
      <c r="H339" s="102">
        <f t="shared" si="79"/>
        <v>0</v>
      </c>
      <c r="I339" s="180"/>
      <c r="J339" s="150" t="str">
        <f t="shared" si="47"/>
        <v xml:space="preserve"> </v>
      </c>
      <c r="K339" s="180"/>
      <c r="L339" s="180"/>
      <c r="M339" s="102">
        <f t="shared" si="50"/>
        <v>0</v>
      </c>
      <c r="N339" s="180"/>
      <c r="O339" s="133" t="str">
        <f t="shared" si="48"/>
        <v xml:space="preserve"> </v>
      </c>
      <c r="P339" s="180"/>
    </row>
    <row r="340" spans="1:16" ht="15" hidden="1" customHeight="1" x14ac:dyDescent="0.2">
      <c r="A340" s="383" t="s">
        <v>108</v>
      </c>
      <c r="B340" s="383"/>
      <c r="C340" s="3" t="s">
        <v>610</v>
      </c>
      <c r="D340" s="22" t="s">
        <v>611</v>
      </c>
      <c r="E340" s="23"/>
      <c r="F340" s="136">
        <v>0</v>
      </c>
      <c r="G340" s="136"/>
      <c r="H340" s="102">
        <f t="shared" si="79"/>
        <v>0</v>
      </c>
      <c r="I340" s="180"/>
      <c r="J340" s="150" t="str">
        <f t="shared" si="47"/>
        <v xml:space="preserve"> </v>
      </c>
      <c r="K340" s="180"/>
      <c r="L340" s="180"/>
      <c r="M340" s="102">
        <f t="shared" si="50"/>
        <v>0</v>
      </c>
      <c r="N340" s="180"/>
      <c r="O340" s="133" t="str">
        <f t="shared" si="48"/>
        <v xml:space="preserve"> </v>
      </c>
      <c r="P340" s="180"/>
    </row>
    <row r="341" spans="1:16" ht="25.5" x14ac:dyDescent="0.2">
      <c r="A341" s="384" t="s">
        <v>109</v>
      </c>
      <c r="B341" s="384"/>
      <c r="C341" s="4" t="s">
        <v>612</v>
      </c>
      <c r="D341" s="19" t="s">
        <v>613</v>
      </c>
      <c r="E341" s="26"/>
      <c r="F341" s="103">
        <f t="shared" ref="F341:I341" si="80">F331+F332+F333+F336+F340</f>
        <v>10</v>
      </c>
      <c r="G341" s="103">
        <f t="shared" si="80"/>
        <v>0</v>
      </c>
      <c r="H341" s="103">
        <f t="shared" si="80"/>
        <v>10</v>
      </c>
      <c r="I341" s="103">
        <f t="shared" si="80"/>
        <v>1830</v>
      </c>
      <c r="J341" s="103" t="e">
        <f t="shared" ref="J341:M341" si="81">J331+J332+J333+J336+J340</f>
        <v>#VALUE!</v>
      </c>
      <c r="K341" s="103">
        <f t="shared" si="81"/>
        <v>0</v>
      </c>
      <c r="L341" s="103">
        <f t="shared" si="81"/>
        <v>3021</v>
      </c>
      <c r="M341" s="103">
        <f t="shared" si="81"/>
        <v>3021</v>
      </c>
      <c r="N341" s="103">
        <f t="shared" ref="N341" si="82">N331+N332+N333+N336+N340</f>
        <v>3021</v>
      </c>
      <c r="O341" s="133">
        <f t="shared" si="48"/>
        <v>1</v>
      </c>
      <c r="P341" s="103">
        <f t="shared" ref="P341" si="83">P331+P332+P333+P336+P340</f>
        <v>0</v>
      </c>
    </row>
    <row r="342" spans="1:16" x14ac:dyDescent="0.2">
      <c r="A342" s="384" t="s">
        <v>110</v>
      </c>
      <c r="B342" s="384"/>
      <c r="C342" s="4" t="s">
        <v>614</v>
      </c>
      <c r="D342" s="19" t="s">
        <v>615</v>
      </c>
      <c r="E342" s="26"/>
      <c r="F342" s="103">
        <f t="shared" ref="F342:I342" si="84">F313+F316+F327+F330+F341</f>
        <v>60</v>
      </c>
      <c r="G342" s="103">
        <f t="shared" si="84"/>
        <v>10</v>
      </c>
      <c r="H342" s="103">
        <f t="shared" si="84"/>
        <v>70</v>
      </c>
      <c r="I342" s="103">
        <f t="shared" si="84"/>
        <v>611182</v>
      </c>
      <c r="J342" s="103" t="e">
        <f t="shared" ref="J342:M342" si="85">J313+J316+J327+J330+J341</f>
        <v>#VALUE!</v>
      </c>
      <c r="K342" s="103">
        <f t="shared" si="85"/>
        <v>0</v>
      </c>
      <c r="L342" s="103">
        <f t="shared" si="85"/>
        <v>14210</v>
      </c>
      <c r="M342" s="103">
        <f t="shared" si="85"/>
        <v>14210</v>
      </c>
      <c r="N342" s="103">
        <f t="shared" ref="N342" si="86">N313+N316+N327+N330+N341</f>
        <v>14210</v>
      </c>
      <c r="O342" s="133">
        <f t="shared" si="48"/>
        <v>1</v>
      </c>
      <c r="P342" s="103">
        <f t="shared" ref="P342" si="87">P313+P316+P327+P330+P341</f>
        <v>0</v>
      </c>
    </row>
    <row r="343" spans="1:16" ht="15" hidden="1" customHeight="1" x14ac:dyDescent="0.2">
      <c r="A343" s="383" t="s">
        <v>111</v>
      </c>
      <c r="B343" s="383"/>
      <c r="C343" s="5" t="s">
        <v>616</v>
      </c>
      <c r="D343" s="22" t="s">
        <v>617</v>
      </c>
      <c r="E343" s="29"/>
      <c r="F343" s="136">
        <v>0</v>
      </c>
      <c r="G343" s="136"/>
      <c r="H343" s="102">
        <f t="shared" ref="H343:H406" si="88">SUM(F343:G343)</f>
        <v>0</v>
      </c>
      <c r="I343" s="180"/>
      <c r="J343" s="150" t="str">
        <f t="shared" si="47"/>
        <v xml:space="preserve"> </v>
      </c>
      <c r="K343" s="180"/>
      <c r="L343" s="180"/>
      <c r="M343" s="102">
        <f t="shared" si="50"/>
        <v>0</v>
      </c>
      <c r="N343" s="180"/>
      <c r="O343" s="133" t="str">
        <f t="shared" si="48"/>
        <v xml:space="preserve"> </v>
      </c>
      <c r="P343" s="180"/>
    </row>
    <row r="344" spans="1:16" ht="15" hidden="1" customHeight="1" x14ac:dyDescent="0.2">
      <c r="A344" s="385" t="s">
        <v>112</v>
      </c>
      <c r="B344" s="385"/>
      <c r="C344" s="5" t="s">
        <v>618</v>
      </c>
      <c r="D344" s="34" t="s">
        <v>619</v>
      </c>
      <c r="E344" s="29"/>
      <c r="F344" s="136">
        <v>0</v>
      </c>
      <c r="G344" s="136"/>
      <c r="H344" s="102">
        <f t="shared" si="88"/>
        <v>0</v>
      </c>
      <c r="I344" s="180"/>
      <c r="J344" s="150" t="str">
        <f t="shared" si="47"/>
        <v xml:space="preserve"> </v>
      </c>
      <c r="K344" s="180"/>
      <c r="L344" s="180"/>
      <c r="M344" s="102">
        <f t="shared" si="50"/>
        <v>0</v>
      </c>
      <c r="N344" s="180"/>
      <c r="O344" s="133" t="str">
        <f t="shared" si="48"/>
        <v xml:space="preserve"> </v>
      </c>
      <c r="P344" s="180"/>
    </row>
    <row r="345" spans="1:16" ht="15" hidden="1" customHeight="1" x14ac:dyDescent="0.2">
      <c r="A345" s="383" t="s">
        <v>113</v>
      </c>
      <c r="B345" s="383"/>
      <c r="C345" s="5" t="s">
        <v>620</v>
      </c>
      <c r="D345" s="22" t="s">
        <v>619</v>
      </c>
      <c r="E345" s="29"/>
      <c r="F345" s="136">
        <v>0</v>
      </c>
      <c r="G345" s="136"/>
      <c r="H345" s="102">
        <f t="shared" si="88"/>
        <v>0</v>
      </c>
      <c r="I345" s="180"/>
      <c r="J345" s="150" t="str">
        <f t="shared" si="47"/>
        <v xml:space="preserve"> </v>
      </c>
      <c r="K345" s="180"/>
      <c r="L345" s="180"/>
      <c r="M345" s="102">
        <f t="shared" si="50"/>
        <v>0</v>
      </c>
      <c r="N345" s="180"/>
      <c r="O345" s="133" t="str">
        <f t="shared" si="48"/>
        <v xml:space="preserve"> </v>
      </c>
      <c r="P345" s="180"/>
    </row>
    <row r="346" spans="1:16" ht="15" hidden="1" customHeight="1" x14ac:dyDescent="0.2">
      <c r="A346" s="383" t="s">
        <v>114</v>
      </c>
      <c r="B346" s="383"/>
      <c r="C346" s="5" t="s">
        <v>621</v>
      </c>
      <c r="D346" s="22" t="s">
        <v>619</v>
      </c>
      <c r="E346" s="29"/>
      <c r="F346" s="136">
        <v>0</v>
      </c>
      <c r="G346" s="136"/>
      <c r="H346" s="102">
        <f t="shared" si="88"/>
        <v>0</v>
      </c>
      <c r="I346" s="180"/>
      <c r="J346" s="150" t="str">
        <f t="shared" ref="J346:J409" si="89">IF(H346=0," ",I346/H346)</f>
        <v xml:space="preserve"> </v>
      </c>
      <c r="K346" s="180"/>
      <c r="L346" s="180"/>
      <c r="M346" s="102">
        <f t="shared" si="50"/>
        <v>0</v>
      </c>
      <c r="N346" s="180"/>
      <c r="O346" s="133" t="str">
        <f t="shared" ref="O346:O409" si="90">IF(M346=0," ",N346/M346)</f>
        <v xml:space="preserve"> </v>
      </c>
      <c r="P346" s="180"/>
    </row>
    <row r="347" spans="1:16" ht="15" hidden="1" customHeight="1" x14ac:dyDescent="0.2">
      <c r="A347" s="383" t="s">
        <v>115</v>
      </c>
      <c r="B347" s="383"/>
      <c r="C347" s="5" t="s">
        <v>622</v>
      </c>
      <c r="D347" s="22" t="s">
        <v>619</v>
      </c>
      <c r="E347" s="29"/>
      <c r="F347" s="136">
        <v>0</v>
      </c>
      <c r="G347" s="136"/>
      <c r="H347" s="102">
        <f t="shared" si="88"/>
        <v>0</v>
      </c>
      <c r="I347" s="180"/>
      <c r="J347" s="150" t="str">
        <f t="shared" si="89"/>
        <v xml:space="preserve"> </v>
      </c>
      <c r="K347" s="180"/>
      <c r="L347" s="180"/>
      <c r="M347" s="102">
        <f t="shared" ref="M347:M410" si="91">SUM(K347:L347)</f>
        <v>0</v>
      </c>
      <c r="N347" s="180"/>
      <c r="O347" s="133" t="str">
        <f t="shared" si="90"/>
        <v xml:space="preserve"> </v>
      </c>
      <c r="P347" s="180"/>
    </row>
    <row r="348" spans="1:16" ht="15" hidden="1" customHeight="1" x14ac:dyDescent="0.2">
      <c r="A348" s="383" t="s">
        <v>116</v>
      </c>
      <c r="B348" s="383"/>
      <c r="C348" s="5" t="s">
        <v>623</v>
      </c>
      <c r="D348" s="22" t="s">
        <v>619</v>
      </c>
      <c r="E348" s="29"/>
      <c r="F348" s="136">
        <v>0</v>
      </c>
      <c r="G348" s="136"/>
      <c r="H348" s="102">
        <f t="shared" si="88"/>
        <v>0</v>
      </c>
      <c r="I348" s="180"/>
      <c r="J348" s="150" t="str">
        <f t="shared" si="89"/>
        <v xml:space="preserve"> </v>
      </c>
      <c r="K348" s="180"/>
      <c r="L348" s="180"/>
      <c r="M348" s="102">
        <f t="shared" si="91"/>
        <v>0</v>
      </c>
      <c r="N348" s="180"/>
      <c r="O348" s="133" t="str">
        <f t="shared" si="90"/>
        <v xml:space="preserve"> </v>
      </c>
      <c r="P348" s="180"/>
    </row>
    <row r="349" spans="1:16" ht="25.5" hidden="1" customHeight="1" x14ac:dyDescent="0.2">
      <c r="A349" s="383" t="s">
        <v>117</v>
      </c>
      <c r="B349" s="383"/>
      <c r="C349" s="5" t="s">
        <v>624</v>
      </c>
      <c r="D349" s="22" t="s">
        <v>619</v>
      </c>
      <c r="E349" s="29"/>
      <c r="F349" s="136">
        <v>0</v>
      </c>
      <c r="G349" s="136"/>
      <c r="H349" s="102">
        <f t="shared" si="88"/>
        <v>0</v>
      </c>
      <c r="I349" s="180"/>
      <c r="J349" s="150" t="str">
        <f t="shared" si="89"/>
        <v xml:space="preserve"> </v>
      </c>
      <c r="K349" s="180"/>
      <c r="L349" s="180"/>
      <c r="M349" s="102">
        <f t="shared" si="91"/>
        <v>0</v>
      </c>
      <c r="N349" s="180"/>
      <c r="O349" s="133" t="str">
        <f t="shared" si="90"/>
        <v xml:space="preserve"> </v>
      </c>
      <c r="P349" s="180"/>
    </row>
    <row r="350" spans="1:16" ht="15" hidden="1" customHeight="1" x14ac:dyDescent="0.2">
      <c r="A350" s="383" t="s">
        <v>120</v>
      </c>
      <c r="B350" s="383"/>
      <c r="C350" s="5" t="s">
        <v>625</v>
      </c>
      <c r="D350" s="22" t="s">
        <v>619</v>
      </c>
      <c r="E350" s="29"/>
      <c r="F350" s="136">
        <v>0</v>
      </c>
      <c r="G350" s="136"/>
      <c r="H350" s="102">
        <f t="shared" si="88"/>
        <v>0</v>
      </c>
      <c r="I350" s="180"/>
      <c r="J350" s="150" t="str">
        <f t="shared" si="89"/>
        <v xml:space="preserve"> </v>
      </c>
      <c r="K350" s="180"/>
      <c r="L350" s="180"/>
      <c r="M350" s="102">
        <f t="shared" si="91"/>
        <v>0</v>
      </c>
      <c r="N350" s="180"/>
      <c r="O350" s="133" t="str">
        <f t="shared" si="90"/>
        <v xml:space="preserve"> </v>
      </c>
      <c r="P350" s="180"/>
    </row>
    <row r="351" spans="1:16" ht="15" hidden="1" customHeight="1" x14ac:dyDescent="0.2">
      <c r="A351" s="383" t="s">
        <v>121</v>
      </c>
      <c r="B351" s="383"/>
      <c r="C351" s="5" t="s">
        <v>626</v>
      </c>
      <c r="D351" s="22" t="s">
        <v>619</v>
      </c>
      <c r="E351" s="29"/>
      <c r="F351" s="136">
        <v>0</v>
      </c>
      <c r="G351" s="136"/>
      <c r="H351" s="102">
        <f t="shared" si="88"/>
        <v>0</v>
      </c>
      <c r="I351" s="180"/>
      <c r="J351" s="150" t="str">
        <f t="shared" si="89"/>
        <v xml:space="preserve"> </v>
      </c>
      <c r="K351" s="180"/>
      <c r="L351" s="180"/>
      <c r="M351" s="102">
        <f t="shared" si="91"/>
        <v>0</v>
      </c>
      <c r="N351" s="180"/>
      <c r="O351" s="133" t="str">
        <f t="shared" si="90"/>
        <v xml:space="preserve"> </v>
      </c>
      <c r="P351" s="180"/>
    </row>
    <row r="352" spans="1:16" ht="15" hidden="1" customHeight="1" x14ac:dyDescent="0.2">
      <c r="A352" s="383" t="s">
        <v>122</v>
      </c>
      <c r="B352" s="383"/>
      <c r="C352" s="5" t="s">
        <v>627</v>
      </c>
      <c r="D352" s="22" t="s">
        <v>619</v>
      </c>
      <c r="E352" s="29"/>
      <c r="F352" s="136">
        <v>0</v>
      </c>
      <c r="G352" s="136"/>
      <c r="H352" s="102">
        <f t="shared" si="88"/>
        <v>0</v>
      </c>
      <c r="I352" s="180"/>
      <c r="J352" s="150" t="str">
        <f t="shared" si="89"/>
        <v xml:space="preserve"> </v>
      </c>
      <c r="K352" s="180"/>
      <c r="L352" s="180"/>
      <c r="M352" s="102">
        <f t="shared" si="91"/>
        <v>0</v>
      </c>
      <c r="N352" s="180"/>
      <c r="O352" s="133" t="str">
        <f t="shared" si="90"/>
        <v xml:space="preserve"> </v>
      </c>
      <c r="P352" s="180"/>
    </row>
    <row r="353" spans="1:16" ht="15" hidden="1" customHeight="1" x14ac:dyDescent="0.2">
      <c r="A353" s="383" t="s">
        <v>123</v>
      </c>
      <c r="B353" s="383"/>
      <c r="C353" s="5" t="s">
        <v>628</v>
      </c>
      <c r="D353" s="22" t="s">
        <v>619</v>
      </c>
      <c r="E353" s="29"/>
      <c r="F353" s="136">
        <v>0</v>
      </c>
      <c r="G353" s="136"/>
      <c r="H353" s="102">
        <f t="shared" si="88"/>
        <v>0</v>
      </c>
      <c r="I353" s="180"/>
      <c r="J353" s="150" t="str">
        <f t="shared" si="89"/>
        <v xml:space="preserve"> </v>
      </c>
      <c r="K353" s="180"/>
      <c r="L353" s="180"/>
      <c r="M353" s="102">
        <f t="shared" si="91"/>
        <v>0</v>
      </c>
      <c r="N353" s="180"/>
      <c r="O353" s="133" t="str">
        <f t="shared" si="90"/>
        <v xml:space="preserve"> </v>
      </c>
      <c r="P353" s="180"/>
    </row>
    <row r="354" spans="1:16" ht="25.5" hidden="1" customHeight="1" x14ac:dyDescent="0.2">
      <c r="A354" s="383" t="s">
        <v>124</v>
      </c>
      <c r="B354" s="383"/>
      <c r="C354" s="5" t="s">
        <v>629</v>
      </c>
      <c r="D354" s="22" t="s">
        <v>619</v>
      </c>
      <c r="E354" s="29"/>
      <c r="F354" s="136">
        <v>0</v>
      </c>
      <c r="G354" s="136"/>
      <c r="H354" s="102">
        <f t="shared" si="88"/>
        <v>0</v>
      </c>
      <c r="I354" s="180"/>
      <c r="J354" s="150" t="str">
        <f t="shared" si="89"/>
        <v xml:space="preserve"> </v>
      </c>
      <c r="K354" s="180"/>
      <c r="L354" s="180"/>
      <c r="M354" s="102">
        <f t="shared" si="91"/>
        <v>0</v>
      </c>
      <c r="N354" s="180"/>
      <c r="O354" s="133" t="str">
        <f t="shared" si="90"/>
        <v xml:space="preserve"> </v>
      </c>
      <c r="P354" s="180"/>
    </row>
    <row r="355" spans="1:16" ht="25.5" hidden="1" customHeight="1" x14ac:dyDescent="0.2">
      <c r="A355" s="383" t="s">
        <v>125</v>
      </c>
      <c r="B355" s="383"/>
      <c r="C355" s="5" t="s">
        <v>630</v>
      </c>
      <c r="D355" s="22" t="s">
        <v>619</v>
      </c>
      <c r="E355" s="29"/>
      <c r="F355" s="136">
        <v>0</v>
      </c>
      <c r="G355" s="136"/>
      <c r="H355" s="102">
        <f t="shared" si="88"/>
        <v>0</v>
      </c>
      <c r="I355" s="180"/>
      <c r="J355" s="150" t="str">
        <f t="shared" si="89"/>
        <v xml:space="preserve"> </v>
      </c>
      <c r="K355" s="180"/>
      <c r="L355" s="180"/>
      <c r="M355" s="102">
        <f t="shared" si="91"/>
        <v>0</v>
      </c>
      <c r="N355" s="180"/>
      <c r="O355" s="133" t="str">
        <f t="shared" si="90"/>
        <v xml:space="preserve"> </v>
      </c>
      <c r="P355" s="180"/>
    </row>
    <row r="356" spans="1:16" ht="25.5" hidden="1" customHeight="1" x14ac:dyDescent="0.2">
      <c r="A356" s="383" t="s">
        <v>126</v>
      </c>
      <c r="B356" s="383"/>
      <c r="C356" s="5" t="s">
        <v>631</v>
      </c>
      <c r="D356" s="22" t="s">
        <v>619</v>
      </c>
      <c r="E356" s="29"/>
      <c r="F356" s="136">
        <v>0</v>
      </c>
      <c r="G356" s="136"/>
      <c r="H356" s="102">
        <f t="shared" si="88"/>
        <v>0</v>
      </c>
      <c r="I356" s="180"/>
      <c r="J356" s="150" t="str">
        <f t="shared" si="89"/>
        <v xml:space="preserve"> </v>
      </c>
      <c r="K356" s="180"/>
      <c r="L356" s="180"/>
      <c r="M356" s="102">
        <f t="shared" si="91"/>
        <v>0</v>
      </c>
      <c r="N356" s="180"/>
      <c r="O356" s="133" t="str">
        <f t="shared" si="90"/>
        <v xml:space="preserve"> </v>
      </c>
      <c r="P356" s="180"/>
    </row>
    <row r="357" spans="1:16" ht="15" hidden="1" customHeight="1" x14ac:dyDescent="0.2">
      <c r="A357" s="383" t="s">
        <v>127</v>
      </c>
      <c r="B357" s="383"/>
      <c r="C357" s="5" t="s">
        <v>632</v>
      </c>
      <c r="D357" s="22" t="s">
        <v>619</v>
      </c>
      <c r="E357" s="29"/>
      <c r="F357" s="136">
        <v>0</v>
      </c>
      <c r="G357" s="136"/>
      <c r="H357" s="102">
        <f t="shared" si="88"/>
        <v>0</v>
      </c>
      <c r="I357" s="180"/>
      <c r="J357" s="150" t="str">
        <f t="shared" si="89"/>
        <v xml:space="preserve"> </v>
      </c>
      <c r="K357" s="180"/>
      <c r="L357" s="180"/>
      <c r="M357" s="102">
        <f t="shared" si="91"/>
        <v>0</v>
      </c>
      <c r="N357" s="180"/>
      <c r="O357" s="133" t="str">
        <f t="shared" si="90"/>
        <v xml:space="preserve"> </v>
      </c>
      <c r="P357" s="180"/>
    </row>
    <row r="358" spans="1:16" ht="25.5" hidden="1" customHeight="1" x14ac:dyDescent="0.2">
      <c r="A358" s="383" t="s">
        <v>128</v>
      </c>
      <c r="B358" s="383"/>
      <c r="C358" s="5" t="s">
        <v>633</v>
      </c>
      <c r="D358" s="22" t="s">
        <v>619</v>
      </c>
      <c r="E358" s="29"/>
      <c r="F358" s="136">
        <v>0</v>
      </c>
      <c r="G358" s="136"/>
      <c r="H358" s="102">
        <f t="shared" si="88"/>
        <v>0</v>
      </c>
      <c r="I358" s="180"/>
      <c r="J358" s="150" t="str">
        <f t="shared" si="89"/>
        <v xml:space="preserve"> </v>
      </c>
      <c r="K358" s="180"/>
      <c r="L358" s="180"/>
      <c r="M358" s="102">
        <f t="shared" si="91"/>
        <v>0</v>
      </c>
      <c r="N358" s="180"/>
      <c r="O358" s="133" t="str">
        <f t="shared" si="90"/>
        <v xml:space="preserve"> </v>
      </c>
      <c r="P358" s="180"/>
    </row>
    <row r="359" spans="1:16" ht="25.5" hidden="1" customHeight="1" x14ac:dyDescent="0.2">
      <c r="A359" s="383" t="s">
        <v>129</v>
      </c>
      <c r="B359" s="383"/>
      <c r="C359" s="5" t="s">
        <v>634</v>
      </c>
      <c r="D359" s="22" t="s">
        <v>619</v>
      </c>
      <c r="E359" s="29"/>
      <c r="F359" s="136">
        <v>0</v>
      </c>
      <c r="G359" s="136"/>
      <c r="H359" s="102">
        <f t="shared" si="88"/>
        <v>0</v>
      </c>
      <c r="I359" s="180"/>
      <c r="J359" s="150" t="str">
        <f t="shared" si="89"/>
        <v xml:space="preserve"> </v>
      </c>
      <c r="K359" s="180"/>
      <c r="L359" s="180"/>
      <c r="M359" s="102">
        <f t="shared" si="91"/>
        <v>0</v>
      </c>
      <c r="N359" s="180"/>
      <c r="O359" s="133" t="str">
        <f t="shared" si="90"/>
        <v xml:space="preserve"> </v>
      </c>
      <c r="P359" s="180"/>
    </row>
    <row r="360" spans="1:16" ht="25.5" hidden="1" customHeight="1" x14ac:dyDescent="0.2">
      <c r="A360" s="383" t="s">
        <v>130</v>
      </c>
      <c r="B360" s="383"/>
      <c r="C360" s="5" t="s">
        <v>635</v>
      </c>
      <c r="D360" s="22" t="s">
        <v>619</v>
      </c>
      <c r="E360" s="29"/>
      <c r="F360" s="136">
        <v>0</v>
      </c>
      <c r="G360" s="136"/>
      <c r="H360" s="102">
        <f t="shared" si="88"/>
        <v>0</v>
      </c>
      <c r="I360" s="180"/>
      <c r="J360" s="150" t="str">
        <f t="shared" si="89"/>
        <v xml:space="preserve"> </v>
      </c>
      <c r="K360" s="180"/>
      <c r="L360" s="180"/>
      <c r="M360" s="102">
        <f t="shared" si="91"/>
        <v>0</v>
      </c>
      <c r="N360" s="180"/>
      <c r="O360" s="133" t="str">
        <f t="shared" si="90"/>
        <v xml:space="preserve"> </v>
      </c>
      <c r="P360" s="180"/>
    </row>
    <row r="361" spans="1:16" ht="15" hidden="1" customHeight="1" x14ac:dyDescent="0.2">
      <c r="A361" s="384" t="s">
        <v>133</v>
      </c>
      <c r="B361" s="384"/>
      <c r="C361" s="30" t="s">
        <v>636</v>
      </c>
      <c r="D361" s="19" t="s">
        <v>637</v>
      </c>
      <c r="E361" s="31"/>
      <c r="F361" s="136">
        <v>0</v>
      </c>
      <c r="G361" s="136"/>
      <c r="H361" s="102">
        <f t="shared" si="88"/>
        <v>0</v>
      </c>
      <c r="I361" s="180"/>
      <c r="J361" s="150" t="str">
        <f t="shared" si="89"/>
        <v xml:space="preserve"> </v>
      </c>
      <c r="K361" s="180"/>
      <c r="L361" s="180"/>
      <c r="M361" s="102">
        <f t="shared" si="91"/>
        <v>0</v>
      </c>
      <c r="N361" s="180"/>
      <c r="O361" s="133" t="str">
        <f t="shared" si="90"/>
        <v xml:space="preserve"> </v>
      </c>
      <c r="P361" s="180"/>
    </row>
    <row r="362" spans="1:16" ht="25.5" hidden="1" customHeight="1" x14ac:dyDescent="0.2">
      <c r="A362" s="383" t="s">
        <v>136</v>
      </c>
      <c r="B362" s="383"/>
      <c r="C362" s="5" t="s">
        <v>638</v>
      </c>
      <c r="D362" s="22" t="s">
        <v>637</v>
      </c>
      <c r="E362" s="29"/>
      <c r="F362" s="136">
        <v>0</v>
      </c>
      <c r="G362" s="136"/>
      <c r="H362" s="102">
        <f t="shared" si="88"/>
        <v>0</v>
      </c>
      <c r="I362" s="180"/>
      <c r="J362" s="150" t="str">
        <f t="shared" si="89"/>
        <v xml:space="preserve"> </v>
      </c>
      <c r="K362" s="180"/>
      <c r="L362" s="180"/>
      <c r="M362" s="102">
        <f t="shared" si="91"/>
        <v>0</v>
      </c>
      <c r="N362" s="180"/>
      <c r="O362" s="133" t="str">
        <f t="shared" si="90"/>
        <v xml:space="preserve"> </v>
      </c>
      <c r="P362" s="180"/>
    </row>
    <row r="363" spans="1:16" ht="15" hidden="1" customHeight="1" x14ac:dyDescent="0.2">
      <c r="A363" s="383" t="s">
        <v>138</v>
      </c>
      <c r="B363" s="383"/>
      <c r="C363" s="5" t="s">
        <v>639</v>
      </c>
      <c r="D363" s="22" t="s">
        <v>637</v>
      </c>
      <c r="E363" s="29"/>
      <c r="F363" s="136">
        <v>0</v>
      </c>
      <c r="G363" s="136"/>
      <c r="H363" s="102">
        <f t="shared" si="88"/>
        <v>0</v>
      </c>
      <c r="I363" s="180"/>
      <c r="J363" s="150" t="str">
        <f t="shared" si="89"/>
        <v xml:space="preserve"> </v>
      </c>
      <c r="K363" s="180"/>
      <c r="L363" s="180"/>
      <c r="M363" s="102">
        <f t="shared" si="91"/>
        <v>0</v>
      </c>
      <c r="N363" s="180"/>
      <c r="O363" s="133" t="str">
        <f t="shared" si="90"/>
        <v xml:space="preserve"> </v>
      </c>
      <c r="P363" s="180"/>
    </row>
    <row r="364" spans="1:16" ht="15" hidden="1" customHeight="1" x14ac:dyDescent="0.2">
      <c r="A364" s="383" t="s">
        <v>140</v>
      </c>
      <c r="B364" s="383"/>
      <c r="C364" s="5" t="s">
        <v>640</v>
      </c>
      <c r="D364" s="22" t="s">
        <v>637</v>
      </c>
      <c r="E364" s="29"/>
      <c r="F364" s="136">
        <v>0</v>
      </c>
      <c r="G364" s="136"/>
      <c r="H364" s="102">
        <f t="shared" si="88"/>
        <v>0</v>
      </c>
      <c r="I364" s="180"/>
      <c r="J364" s="150" t="str">
        <f t="shared" si="89"/>
        <v xml:space="preserve"> </v>
      </c>
      <c r="K364" s="180"/>
      <c r="L364" s="180"/>
      <c r="M364" s="102">
        <f t="shared" si="91"/>
        <v>0</v>
      </c>
      <c r="N364" s="180"/>
      <c r="O364" s="133" t="str">
        <f t="shared" si="90"/>
        <v xml:space="preserve"> </v>
      </c>
      <c r="P364" s="180"/>
    </row>
    <row r="365" spans="1:16" ht="25.5" hidden="1" customHeight="1" x14ac:dyDescent="0.2">
      <c r="A365" s="385" t="s">
        <v>142</v>
      </c>
      <c r="B365" s="385"/>
      <c r="C365" s="5" t="s">
        <v>641</v>
      </c>
      <c r="D365" s="34" t="s">
        <v>642</v>
      </c>
      <c r="E365" s="29"/>
      <c r="F365" s="136">
        <v>0</v>
      </c>
      <c r="G365" s="136"/>
      <c r="H365" s="102">
        <f t="shared" si="88"/>
        <v>0</v>
      </c>
      <c r="I365" s="180"/>
      <c r="J365" s="150" t="str">
        <f t="shared" si="89"/>
        <v xml:space="preserve"> </v>
      </c>
      <c r="K365" s="180"/>
      <c r="L365" s="180"/>
      <c r="M365" s="102">
        <f t="shared" si="91"/>
        <v>0</v>
      </c>
      <c r="N365" s="180"/>
      <c r="O365" s="133" t="str">
        <f t="shared" si="90"/>
        <v xml:space="preserve"> </v>
      </c>
      <c r="P365" s="180"/>
    </row>
    <row r="366" spans="1:16" ht="15" hidden="1" customHeight="1" x14ac:dyDescent="0.2">
      <c r="A366" s="383" t="s">
        <v>145</v>
      </c>
      <c r="B366" s="383"/>
      <c r="C366" s="24" t="s">
        <v>643</v>
      </c>
      <c r="D366" s="22" t="s">
        <v>642</v>
      </c>
      <c r="E366" s="25"/>
      <c r="F366" s="136">
        <v>0</v>
      </c>
      <c r="G366" s="136"/>
      <c r="H366" s="102">
        <f t="shared" si="88"/>
        <v>0</v>
      </c>
      <c r="I366" s="180"/>
      <c r="J366" s="150" t="str">
        <f t="shared" si="89"/>
        <v xml:space="preserve"> </v>
      </c>
      <c r="K366" s="180"/>
      <c r="L366" s="180"/>
      <c r="M366" s="102">
        <f t="shared" si="91"/>
        <v>0</v>
      </c>
      <c r="N366" s="180"/>
      <c r="O366" s="133" t="str">
        <f t="shared" si="90"/>
        <v xml:space="preserve"> </v>
      </c>
      <c r="P366" s="180"/>
    </row>
    <row r="367" spans="1:16" ht="15" hidden="1" customHeight="1" x14ac:dyDescent="0.2">
      <c r="A367" s="383" t="s">
        <v>147</v>
      </c>
      <c r="B367" s="383"/>
      <c r="C367" s="5" t="s">
        <v>644</v>
      </c>
      <c r="D367" s="22" t="s">
        <v>642</v>
      </c>
      <c r="E367" s="29"/>
      <c r="F367" s="136">
        <v>0</v>
      </c>
      <c r="G367" s="136"/>
      <c r="H367" s="102">
        <f t="shared" si="88"/>
        <v>0</v>
      </c>
      <c r="I367" s="180"/>
      <c r="J367" s="150" t="str">
        <f t="shared" si="89"/>
        <v xml:space="preserve"> </v>
      </c>
      <c r="K367" s="180"/>
      <c r="L367" s="180"/>
      <c r="M367" s="102">
        <f t="shared" si="91"/>
        <v>0</v>
      </c>
      <c r="N367" s="180"/>
      <c r="O367" s="133" t="str">
        <f t="shared" si="90"/>
        <v xml:space="preserve"> </v>
      </c>
      <c r="P367" s="180"/>
    </row>
    <row r="368" spans="1:16" ht="15" hidden="1" customHeight="1" x14ac:dyDescent="0.2">
      <c r="A368" s="383" t="s">
        <v>149</v>
      </c>
      <c r="B368" s="383"/>
      <c r="C368" s="5" t="s">
        <v>645</v>
      </c>
      <c r="D368" s="22" t="s">
        <v>642</v>
      </c>
      <c r="E368" s="29"/>
      <c r="F368" s="136">
        <v>0</v>
      </c>
      <c r="G368" s="136"/>
      <c r="H368" s="102">
        <f t="shared" si="88"/>
        <v>0</v>
      </c>
      <c r="I368" s="180"/>
      <c r="J368" s="150" t="str">
        <f t="shared" si="89"/>
        <v xml:space="preserve"> </v>
      </c>
      <c r="K368" s="180"/>
      <c r="L368" s="180"/>
      <c r="M368" s="102">
        <f t="shared" si="91"/>
        <v>0</v>
      </c>
      <c r="N368" s="180"/>
      <c r="O368" s="133" t="str">
        <f t="shared" si="90"/>
        <v xml:space="preserve"> </v>
      </c>
      <c r="P368" s="180"/>
    </row>
    <row r="369" spans="1:16" ht="15" hidden="1" customHeight="1" x14ac:dyDescent="0.2">
      <c r="A369" s="383" t="s">
        <v>151</v>
      </c>
      <c r="B369" s="383"/>
      <c r="C369" s="5" t="s">
        <v>646</v>
      </c>
      <c r="D369" s="22" t="s">
        <v>642</v>
      </c>
      <c r="E369" s="29"/>
      <c r="F369" s="136">
        <v>0</v>
      </c>
      <c r="G369" s="136"/>
      <c r="H369" s="102">
        <f t="shared" si="88"/>
        <v>0</v>
      </c>
      <c r="I369" s="180"/>
      <c r="J369" s="150" t="str">
        <f t="shared" si="89"/>
        <v xml:space="preserve"> </v>
      </c>
      <c r="K369" s="180"/>
      <c r="L369" s="180"/>
      <c r="M369" s="102">
        <f t="shared" si="91"/>
        <v>0</v>
      </c>
      <c r="N369" s="180"/>
      <c r="O369" s="133" t="str">
        <f t="shared" si="90"/>
        <v xml:space="preserve"> </v>
      </c>
      <c r="P369" s="180"/>
    </row>
    <row r="370" spans="1:16" ht="25.5" hidden="1" customHeight="1" x14ac:dyDescent="0.2">
      <c r="A370" s="383" t="s">
        <v>153</v>
      </c>
      <c r="B370" s="383"/>
      <c r="C370" s="5" t="s">
        <v>647</v>
      </c>
      <c r="D370" s="22" t="s">
        <v>642</v>
      </c>
      <c r="E370" s="29"/>
      <c r="F370" s="136">
        <v>0</v>
      </c>
      <c r="G370" s="136"/>
      <c r="H370" s="102">
        <f t="shared" si="88"/>
        <v>0</v>
      </c>
      <c r="I370" s="180"/>
      <c r="J370" s="150" t="str">
        <f t="shared" si="89"/>
        <v xml:space="preserve"> </v>
      </c>
      <c r="K370" s="180"/>
      <c r="L370" s="180"/>
      <c r="M370" s="102">
        <f t="shared" si="91"/>
        <v>0</v>
      </c>
      <c r="N370" s="180"/>
      <c r="O370" s="133" t="str">
        <f t="shared" si="90"/>
        <v xml:space="preserve"> </v>
      </c>
      <c r="P370" s="180"/>
    </row>
    <row r="371" spans="1:16" ht="25.5" hidden="1" customHeight="1" x14ac:dyDescent="0.2">
      <c r="A371" s="383" t="s">
        <v>155</v>
      </c>
      <c r="B371" s="383"/>
      <c r="C371" s="5" t="s">
        <v>648</v>
      </c>
      <c r="D371" s="22" t="s">
        <v>642</v>
      </c>
      <c r="E371" s="29"/>
      <c r="F371" s="136">
        <v>0</v>
      </c>
      <c r="G371" s="136"/>
      <c r="H371" s="102">
        <f t="shared" si="88"/>
        <v>0</v>
      </c>
      <c r="I371" s="180"/>
      <c r="J371" s="150" t="str">
        <f t="shared" si="89"/>
        <v xml:space="preserve"> </v>
      </c>
      <c r="K371" s="180"/>
      <c r="L371" s="180"/>
      <c r="M371" s="102">
        <f t="shared" si="91"/>
        <v>0</v>
      </c>
      <c r="N371" s="180"/>
      <c r="O371" s="133" t="str">
        <f t="shared" si="90"/>
        <v xml:space="preserve"> </v>
      </c>
      <c r="P371" s="180"/>
    </row>
    <row r="372" spans="1:16" ht="15" hidden="1" customHeight="1" x14ac:dyDescent="0.2">
      <c r="A372" s="383" t="s">
        <v>157</v>
      </c>
      <c r="B372" s="383"/>
      <c r="C372" s="5" t="s">
        <v>649</v>
      </c>
      <c r="D372" s="22" t="s">
        <v>642</v>
      </c>
      <c r="E372" s="29"/>
      <c r="F372" s="136">
        <v>0</v>
      </c>
      <c r="G372" s="136"/>
      <c r="H372" s="102">
        <f t="shared" si="88"/>
        <v>0</v>
      </c>
      <c r="I372" s="180"/>
      <c r="J372" s="150" t="str">
        <f t="shared" si="89"/>
        <v xml:space="preserve"> </v>
      </c>
      <c r="K372" s="180"/>
      <c r="L372" s="180"/>
      <c r="M372" s="102">
        <f t="shared" si="91"/>
        <v>0</v>
      </c>
      <c r="N372" s="180"/>
      <c r="O372" s="133" t="str">
        <f t="shared" si="90"/>
        <v xml:space="preserve"> </v>
      </c>
      <c r="P372" s="180"/>
    </row>
    <row r="373" spans="1:16" ht="15" hidden="1" customHeight="1" x14ac:dyDescent="0.2">
      <c r="A373" s="383" t="s">
        <v>159</v>
      </c>
      <c r="B373" s="383"/>
      <c r="C373" s="5" t="s">
        <v>650</v>
      </c>
      <c r="D373" s="22" t="s">
        <v>642</v>
      </c>
      <c r="E373" s="29"/>
      <c r="F373" s="136">
        <v>0</v>
      </c>
      <c r="G373" s="136"/>
      <c r="H373" s="102">
        <f t="shared" si="88"/>
        <v>0</v>
      </c>
      <c r="I373" s="180"/>
      <c r="J373" s="150" t="str">
        <f t="shared" si="89"/>
        <v xml:space="preserve"> </v>
      </c>
      <c r="K373" s="180"/>
      <c r="L373" s="180"/>
      <c r="M373" s="102">
        <f t="shared" si="91"/>
        <v>0</v>
      </c>
      <c r="N373" s="180"/>
      <c r="O373" s="133" t="str">
        <f t="shared" si="90"/>
        <v xml:space="preserve"> </v>
      </c>
      <c r="P373" s="180"/>
    </row>
    <row r="374" spans="1:16" ht="25.5" hidden="1" customHeight="1" x14ac:dyDescent="0.2">
      <c r="A374" s="383" t="s">
        <v>161</v>
      </c>
      <c r="B374" s="383"/>
      <c r="C374" s="5" t="s">
        <v>651</v>
      </c>
      <c r="D374" s="22" t="s">
        <v>642</v>
      </c>
      <c r="E374" s="29"/>
      <c r="F374" s="136">
        <v>0</v>
      </c>
      <c r="G374" s="136"/>
      <c r="H374" s="102">
        <f t="shared" si="88"/>
        <v>0</v>
      </c>
      <c r="I374" s="180"/>
      <c r="J374" s="150" t="str">
        <f t="shared" si="89"/>
        <v xml:space="preserve"> </v>
      </c>
      <c r="K374" s="180"/>
      <c r="L374" s="180"/>
      <c r="M374" s="102">
        <f t="shared" si="91"/>
        <v>0</v>
      </c>
      <c r="N374" s="180"/>
      <c r="O374" s="133" t="str">
        <f t="shared" si="90"/>
        <v xml:space="preserve"> </v>
      </c>
      <c r="P374" s="180"/>
    </row>
    <row r="375" spans="1:16" ht="25.5" hidden="1" customHeight="1" x14ac:dyDescent="0.2">
      <c r="A375" s="385" t="s">
        <v>164</v>
      </c>
      <c r="B375" s="385"/>
      <c r="C375" s="6" t="s">
        <v>652</v>
      </c>
      <c r="D375" s="34" t="s">
        <v>653</v>
      </c>
      <c r="E375" s="32"/>
      <c r="F375" s="136">
        <v>0</v>
      </c>
      <c r="G375" s="136"/>
      <c r="H375" s="102">
        <f t="shared" si="88"/>
        <v>0</v>
      </c>
      <c r="I375" s="180"/>
      <c r="J375" s="150" t="str">
        <f t="shared" si="89"/>
        <v xml:space="preserve"> </v>
      </c>
      <c r="K375" s="180"/>
      <c r="L375" s="180"/>
      <c r="M375" s="102">
        <f t="shared" si="91"/>
        <v>0</v>
      </c>
      <c r="N375" s="180"/>
      <c r="O375" s="133" t="str">
        <f t="shared" si="90"/>
        <v xml:space="preserve"> </v>
      </c>
      <c r="P375" s="180"/>
    </row>
    <row r="376" spans="1:16" ht="51" hidden="1" customHeight="1" x14ac:dyDescent="0.2">
      <c r="A376" s="383" t="s">
        <v>167</v>
      </c>
      <c r="B376" s="383"/>
      <c r="C376" s="5" t="s">
        <v>654</v>
      </c>
      <c r="D376" s="22" t="s">
        <v>653</v>
      </c>
      <c r="E376" s="29"/>
      <c r="F376" s="136">
        <v>0</v>
      </c>
      <c r="G376" s="136"/>
      <c r="H376" s="102">
        <f t="shared" si="88"/>
        <v>0</v>
      </c>
      <c r="I376" s="180"/>
      <c r="J376" s="150" t="str">
        <f t="shared" si="89"/>
        <v xml:space="preserve"> </v>
      </c>
      <c r="K376" s="180"/>
      <c r="L376" s="180"/>
      <c r="M376" s="102">
        <f t="shared" si="91"/>
        <v>0</v>
      </c>
      <c r="N376" s="180"/>
      <c r="O376" s="133" t="str">
        <f t="shared" si="90"/>
        <v xml:space="preserve"> </v>
      </c>
      <c r="P376" s="180"/>
    </row>
    <row r="377" spans="1:16" ht="25.5" hidden="1" customHeight="1" x14ac:dyDescent="0.2">
      <c r="A377" s="383" t="s">
        <v>169</v>
      </c>
      <c r="B377" s="383"/>
      <c r="C377" s="5" t="s">
        <v>655</v>
      </c>
      <c r="D377" s="22" t="s">
        <v>653</v>
      </c>
      <c r="E377" s="29"/>
      <c r="F377" s="136">
        <v>0</v>
      </c>
      <c r="G377" s="136"/>
      <c r="H377" s="102">
        <f t="shared" si="88"/>
        <v>0</v>
      </c>
      <c r="I377" s="180"/>
      <c r="J377" s="150" t="str">
        <f t="shared" si="89"/>
        <v xml:space="preserve"> </v>
      </c>
      <c r="K377" s="180"/>
      <c r="L377" s="180"/>
      <c r="M377" s="102">
        <f t="shared" si="91"/>
        <v>0</v>
      </c>
      <c r="N377" s="180"/>
      <c r="O377" s="133" t="str">
        <f t="shared" si="90"/>
        <v xml:space="preserve"> </v>
      </c>
      <c r="P377" s="180"/>
    </row>
    <row r="378" spans="1:16" ht="25.5" hidden="1" customHeight="1" x14ac:dyDescent="0.2">
      <c r="A378" s="383" t="s">
        <v>171</v>
      </c>
      <c r="B378" s="383"/>
      <c r="C378" s="5" t="s">
        <v>656</v>
      </c>
      <c r="D378" s="22" t="s">
        <v>653</v>
      </c>
      <c r="E378" s="29"/>
      <c r="F378" s="136">
        <v>0</v>
      </c>
      <c r="G378" s="136"/>
      <c r="H378" s="102">
        <f t="shared" si="88"/>
        <v>0</v>
      </c>
      <c r="I378" s="180"/>
      <c r="J378" s="150" t="str">
        <f t="shared" si="89"/>
        <v xml:space="preserve"> </v>
      </c>
      <c r="K378" s="180"/>
      <c r="L378" s="180"/>
      <c r="M378" s="102">
        <f t="shared" si="91"/>
        <v>0</v>
      </c>
      <c r="N378" s="180"/>
      <c r="O378" s="133" t="str">
        <f t="shared" si="90"/>
        <v xml:space="preserve"> </v>
      </c>
      <c r="P378" s="180"/>
    </row>
    <row r="379" spans="1:16" ht="15" hidden="1" customHeight="1" x14ac:dyDescent="0.2">
      <c r="A379" s="383" t="s">
        <v>173</v>
      </c>
      <c r="B379" s="383"/>
      <c r="C379" s="5" t="s">
        <v>657</v>
      </c>
      <c r="D379" s="22" t="s">
        <v>653</v>
      </c>
      <c r="E379" s="29"/>
      <c r="F379" s="136">
        <v>0</v>
      </c>
      <c r="G379" s="136"/>
      <c r="H379" s="102">
        <f t="shared" si="88"/>
        <v>0</v>
      </c>
      <c r="I379" s="180"/>
      <c r="J379" s="150" t="str">
        <f t="shared" si="89"/>
        <v xml:space="preserve"> </v>
      </c>
      <c r="K379" s="180"/>
      <c r="L379" s="180"/>
      <c r="M379" s="102">
        <f t="shared" si="91"/>
        <v>0</v>
      </c>
      <c r="N379" s="180"/>
      <c r="O379" s="133" t="str">
        <f t="shared" si="90"/>
        <v xml:space="preserve"> </v>
      </c>
      <c r="P379" s="180"/>
    </row>
    <row r="380" spans="1:16" ht="15" hidden="1" customHeight="1" x14ac:dyDescent="0.2">
      <c r="A380" s="383" t="s">
        <v>175</v>
      </c>
      <c r="B380" s="383"/>
      <c r="C380" s="5" t="s">
        <v>658</v>
      </c>
      <c r="D380" s="22" t="s">
        <v>653</v>
      </c>
      <c r="E380" s="29"/>
      <c r="F380" s="136">
        <v>0</v>
      </c>
      <c r="G380" s="136"/>
      <c r="H380" s="102">
        <f t="shared" si="88"/>
        <v>0</v>
      </c>
      <c r="I380" s="180"/>
      <c r="J380" s="150" t="str">
        <f t="shared" si="89"/>
        <v xml:space="preserve"> </v>
      </c>
      <c r="K380" s="180"/>
      <c r="L380" s="180"/>
      <c r="M380" s="102">
        <f t="shared" si="91"/>
        <v>0</v>
      </c>
      <c r="N380" s="180"/>
      <c r="O380" s="133" t="str">
        <f t="shared" si="90"/>
        <v xml:space="preserve"> </v>
      </c>
      <c r="P380" s="180"/>
    </row>
    <row r="381" spans="1:16" ht="25.5" hidden="1" customHeight="1" x14ac:dyDescent="0.2">
      <c r="A381" s="383" t="s">
        <v>177</v>
      </c>
      <c r="B381" s="383"/>
      <c r="C381" s="5" t="s">
        <v>659</v>
      </c>
      <c r="D381" s="22" t="s">
        <v>653</v>
      </c>
      <c r="E381" s="29"/>
      <c r="F381" s="136">
        <v>0</v>
      </c>
      <c r="G381" s="136"/>
      <c r="H381" s="102">
        <f t="shared" si="88"/>
        <v>0</v>
      </c>
      <c r="I381" s="180"/>
      <c r="J381" s="150" t="str">
        <f t="shared" si="89"/>
        <v xml:space="preserve"> </v>
      </c>
      <c r="K381" s="180"/>
      <c r="L381" s="180"/>
      <c r="M381" s="102">
        <f t="shared" si="91"/>
        <v>0</v>
      </c>
      <c r="N381" s="180"/>
      <c r="O381" s="133" t="str">
        <f t="shared" si="90"/>
        <v xml:space="preserve"> </v>
      </c>
      <c r="P381" s="180"/>
    </row>
    <row r="382" spans="1:16" ht="15" hidden="1" customHeight="1" x14ac:dyDescent="0.2">
      <c r="A382" s="383" t="s">
        <v>179</v>
      </c>
      <c r="B382" s="383"/>
      <c r="C382" s="5" t="s">
        <v>660</v>
      </c>
      <c r="D382" s="22" t="s">
        <v>653</v>
      </c>
      <c r="E382" s="29"/>
      <c r="F382" s="136">
        <v>0</v>
      </c>
      <c r="G382" s="136"/>
      <c r="H382" s="102">
        <f t="shared" si="88"/>
        <v>0</v>
      </c>
      <c r="I382" s="180"/>
      <c r="J382" s="150" t="str">
        <f t="shared" si="89"/>
        <v xml:space="preserve"> </v>
      </c>
      <c r="K382" s="180"/>
      <c r="L382" s="180"/>
      <c r="M382" s="102">
        <f t="shared" si="91"/>
        <v>0</v>
      </c>
      <c r="N382" s="180"/>
      <c r="O382" s="133" t="str">
        <f t="shared" si="90"/>
        <v xml:space="preserve"> </v>
      </c>
      <c r="P382" s="180"/>
    </row>
    <row r="383" spans="1:16" ht="25.5" hidden="1" customHeight="1" x14ac:dyDescent="0.2">
      <c r="A383" s="383" t="s">
        <v>182</v>
      </c>
      <c r="B383" s="383"/>
      <c r="C383" s="5" t="s">
        <v>661</v>
      </c>
      <c r="D383" s="22" t="s">
        <v>653</v>
      </c>
      <c r="E383" s="29"/>
      <c r="F383" s="136">
        <v>0</v>
      </c>
      <c r="G383" s="136"/>
      <c r="H383" s="102">
        <f t="shared" si="88"/>
        <v>0</v>
      </c>
      <c r="I383" s="180"/>
      <c r="J383" s="150" t="str">
        <f t="shared" si="89"/>
        <v xml:space="preserve"> </v>
      </c>
      <c r="K383" s="180"/>
      <c r="L383" s="180"/>
      <c r="M383" s="102">
        <f t="shared" si="91"/>
        <v>0</v>
      </c>
      <c r="N383" s="180"/>
      <c r="O383" s="133" t="str">
        <f t="shared" si="90"/>
        <v xml:space="preserve"> </v>
      </c>
      <c r="P383" s="180"/>
    </row>
    <row r="384" spans="1:16" ht="15" hidden="1" customHeight="1" x14ac:dyDescent="0.2">
      <c r="A384" s="383" t="s">
        <v>184</v>
      </c>
      <c r="B384" s="383"/>
      <c r="C384" s="5" t="s">
        <v>662</v>
      </c>
      <c r="D384" s="22" t="s">
        <v>653</v>
      </c>
      <c r="E384" s="29"/>
      <c r="F384" s="136">
        <v>0</v>
      </c>
      <c r="G384" s="136"/>
      <c r="H384" s="102">
        <f t="shared" si="88"/>
        <v>0</v>
      </c>
      <c r="I384" s="180"/>
      <c r="J384" s="150" t="str">
        <f t="shared" si="89"/>
        <v xml:space="preserve"> </v>
      </c>
      <c r="K384" s="180"/>
      <c r="L384" s="180"/>
      <c r="M384" s="102">
        <f t="shared" si="91"/>
        <v>0</v>
      </c>
      <c r="N384" s="180"/>
      <c r="O384" s="133" t="str">
        <f t="shared" si="90"/>
        <v xml:space="preserve"> </v>
      </c>
      <c r="P384" s="180"/>
    </row>
    <row r="385" spans="1:16" ht="15" hidden="1" customHeight="1" x14ac:dyDescent="0.2">
      <c r="A385" s="385" t="s">
        <v>186</v>
      </c>
      <c r="B385" s="385"/>
      <c r="C385" s="5" t="s">
        <v>663</v>
      </c>
      <c r="D385" s="34" t="s">
        <v>664</v>
      </c>
      <c r="E385" s="29"/>
      <c r="F385" s="136">
        <v>0</v>
      </c>
      <c r="G385" s="136"/>
      <c r="H385" s="102">
        <f t="shared" si="88"/>
        <v>0</v>
      </c>
      <c r="I385" s="180"/>
      <c r="J385" s="150" t="str">
        <f t="shared" si="89"/>
        <v xml:space="preserve"> </v>
      </c>
      <c r="K385" s="180"/>
      <c r="L385" s="180"/>
      <c r="M385" s="102">
        <f t="shared" si="91"/>
        <v>0</v>
      </c>
      <c r="N385" s="180"/>
      <c r="O385" s="133" t="str">
        <f t="shared" si="90"/>
        <v xml:space="preserve"> </v>
      </c>
      <c r="P385" s="180"/>
    </row>
    <row r="386" spans="1:16" ht="15" hidden="1" customHeight="1" x14ac:dyDescent="0.2">
      <c r="A386" s="383" t="s">
        <v>188</v>
      </c>
      <c r="B386" s="383"/>
      <c r="C386" s="5" t="s">
        <v>665</v>
      </c>
      <c r="D386" s="22" t="s">
        <v>664</v>
      </c>
      <c r="E386" s="29"/>
      <c r="F386" s="136">
        <v>0</v>
      </c>
      <c r="G386" s="136"/>
      <c r="H386" s="102">
        <f t="shared" si="88"/>
        <v>0</v>
      </c>
      <c r="I386" s="180"/>
      <c r="J386" s="150" t="str">
        <f t="shared" si="89"/>
        <v xml:space="preserve"> </v>
      </c>
      <c r="K386" s="180"/>
      <c r="L386" s="180"/>
      <c r="M386" s="102">
        <f t="shared" si="91"/>
        <v>0</v>
      </c>
      <c r="N386" s="180"/>
      <c r="O386" s="133" t="str">
        <f t="shared" si="90"/>
        <v xml:space="preserve"> </v>
      </c>
      <c r="P386" s="180"/>
    </row>
    <row r="387" spans="1:16" ht="15" hidden="1" customHeight="1" x14ac:dyDescent="0.2">
      <c r="A387" s="383" t="s">
        <v>190</v>
      </c>
      <c r="B387" s="383"/>
      <c r="C387" s="5" t="s">
        <v>666</v>
      </c>
      <c r="D387" s="22" t="s">
        <v>664</v>
      </c>
      <c r="E387" s="29"/>
      <c r="F387" s="136">
        <v>0</v>
      </c>
      <c r="G387" s="136"/>
      <c r="H387" s="102">
        <f t="shared" si="88"/>
        <v>0</v>
      </c>
      <c r="I387" s="180"/>
      <c r="J387" s="150" t="str">
        <f t="shared" si="89"/>
        <v xml:space="preserve"> </v>
      </c>
      <c r="K387" s="180"/>
      <c r="L387" s="180"/>
      <c r="M387" s="102">
        <f t="shared" si="91"/>
        <v>0</v>
      </c>
      <c r="N387" s="180"/>
      <c r="O387" s="133" t="str">
        <f t="shared" si="90"/>
        <v xml:space="preserve"> </v>
      </c>
      <c r="P387" s="180"/>
    </row>
    <row r="388" spans="1:16" ht="25.5" hidden="1" customHeight="1" x14ac:dyDescent="0.2">
      <c r="A388" s="383" t="s">
        <v>192</v>
      </c>
      <c r="B388" s="383"/>
      <c r="C388" s="5" t="s">
        <v>667</v>
      </c>
      <c r="D388" s="22" t="s">
        <v>664</v>
      </c>
      <c r="E388" s="29"/>
      <c r="F388" s="136">
        <v>0</v>
      </c>
      <c r="G388" s="136"/>
      <c r="H388" s="102">
        <f t="shared" si="88"/>
        <v>0</v>
      </c>
      <c r="I388" s="180"/>
      <c r="J388" s="150" t="str">
        <f t="shared" si="89"/>
        <v xml:space="preserve"> </v>
      </c>
      <c r="K388" s="180"/>
      <c r="L388" s="180"/>
      <c r="M388" s="102">
        <f t="shared" si="91"/>
        <v>0</v>
      </c>
      <c r="N388" s="180"/>
      <c r="O388" s="133" t="str">
        <f t="shared" si="90"/>
        <v xml:space="preserve"> </v>
      </c>
      <c r="P388" s="180"/>
    </row>
    <row r="389" spans="1:16" ht="25.5" hidden="1" customHeight="1" x14ac:dyDescent="0.2">
      <c r="A389" s="383" t="s">
        <v>194</v>
      </c>
      <c r="B389" s="383"/>
      <c r="C389" s="5" t="s">
        <v>668</v>
      </c>
      <c r="D389" s="22" t="s">
        <v>664</v>
      </c>
      <c r="E389" s="29"/>
      <c r="F389" s="136">
        <v>0</v>
      </c>
      <c r="G389" s="136"/>
      <c r="H389" s="102">
        <f t="shared" si="88"/>
        <v>0</v>
      </c>
      <c r="I389" s="180"/>
      <c r="J389" s="150" t="str">
        <f t="shared" si="89"/>
        <v xml:space="preserve"> </v>
      </c>
      <c r="K389" s="180"/>
      <c r="L389" s="180"/>
      <c r="M389" s="102">
        <f t="shared" si="91"/>
        <v>0</v>
      </c>
      <c r="N389" s="180"/>
      <c r="O389" s="133" t="str">
        <f t="shared" si="90"/>
        <v xml:space="preserve"> </v>
      </c>
      <c r="P389" s="180"/>
    </row>
    <row r="390" spans="1:16" ht="25.5" hidden="1" customHeight="1" x14ac:dyDescent="0.2">
      <c r="A390" s="383" t="s">
        <v>197</v>
      </c>
      <c r="B390" s="383"/>
      <c r="C390" s="5" t="s">
        <v>669</v>
      </c>
      <c r="D390" s="22" t="s">
        <v>664</v>
      </c>
      <c r="E390" s="29"/>
      <c r="F390" s="136">
        <v>0</v>
      </c>
      <c r="G390" s="136"/>
      <c r="H390" s="102">
        <f t="shared" si="88"/>
        <v>0</v>
      </c>
      <c r="I390" s="180"/>
      <c r="J390" s="150" t="str">
        <f t="shared" si="89"/>
        <v xml:space="preserve"> </v>
      </c>
      <c r="K390" s="180"/>
      <c r="L390" s="180"/>
      <c r="M390" s="102">
        <f t="shared" si="91"/>
        <v>0</v>
      </c>
      <c r="N390" s="180"/>
      <c r="O390" s="133" t="str">
        <f t="shared" si="90"/>
        <v xml:space="preserve"> </v>
      </c>
      <c r="P390" s="180"/>
    </row>
    <row r="391" spans="1:16" ht="38.25" hidden="1" customHeight="1" x14ac:dyDescent="0.2">
      <c r="A391" s="383" t="s">
        <v>199</v>
      </c>
      <c r="B391" s="383"/>
      <c r="C391" s="6" t="s">
        <v>670</v>
      </c>
      <c r="D391" s="22" t="s">
        <v>664</v>
      </c>
      <c r="E391" s="32"/>
      <c r="F391" s="136">
        <v>0</v>
      </c>
      <c r="G391" s="136"/>
      <c r="H391" s="102">
        <f t="shared" si="88"/>
        <v>0</v>
      </c>
      <c r="I391" s="180"/>
      <c r="J391" s="150" t="str">
        <f t="shared" si="89"/>
        <v xml:space="preserve"> </v>
      </c>
      <c r="K391" s="180"/>
      <c r="L391" s="180"/>
      <c r="M391" s="102">
        <f t="shared" si="91"/>
        <v>0</v>
      </c>
      <c r="N391" s="180"/>
      <c r="O391" s="133" t="str">
        <f t="shared" si="90"/>
        <v xml:space="preserve"> </v>
      </c>
      <c r="P391" s="180"/>
    </row>
    <row r="392" spans="1:16" ht="15" hidden="1" customHeight="1" x14ac:dyDescent="0.2">
      <c r="A392" s="383" t="s">
        <v>201</v>
      </c>
      <c r="B392" s="383"/>
      <c r="C392" s="5" t="s">
        <v>671</v>
      </c>
      <c r="D392" s="22" t="s">
        <v>672</v>
      </c>
      <c r="E392" s="29"/>
      <c r="F392" s="136">
        <v>0</v>
      </c>
      <c r="G392" s="136"/>
      <c r="H392" s="102">
        <f t="shared" si="88"/>
        <v>0</v>
      </c>
      <c r="I392" s="180"/>
      <c r="J392" s="150" t="str">
        <f t="shared" si="89"/>
        <v xml:space="preserve"> </v>
      </c>
      <c r="K392" s="180"/>
      <c r="L392" s="180"/>
      <c r="M392" s="102">
        <f t="shared" si="91"/>
        <v>0</v>
      </c>
      <c r="N392" s="180"/>
      <c r="O392" s="133" t="str">
        <f t="shared" si="90"/>
        <v xml:space="preserve"> </v>
      </c>
      <c r="P392" s="180"/>
    </row>
    <row r="393" spans="1:16" ht="15" hidden="1" customHeight="1" x14ac:dyDescent="0.2">
      <c r="A393" s="383" t="s">
        <v>203</v>
      </c>
      <c r="B393" s="383"/>
      <c r="C393" s="5" t="s">
        <v>673</v>
      </c>
      <c r="D393" s="22" t="s">
        <v>672</v>
      </c>
      <c r="E393" s="29"/>
      <c r="F393" s="136">
        <v>0</v>
      </c>
      <c r="G393" s="136"/>
      <c r="H393" s="102">
        <f t="shared" si="88"/>
        <v>0</v>
      </c>
      <c r="I393" s="180"/>
      <c r="J393" s="150" t="str">
        <f t="shared" si="89"/>
        <v xml:space="preserve"> </v>
      </c>
      <c r="K393" s="180"/>
      <c r="L393" s="180"/>
      <c r="M393" s="102">
        <f t="shared" si="91"/>
        <v>0</v>
      </c>
      <c r="N393" s="180"/>
      <c r="O393" s="133" t="str">
        <f t="shared" si="90"/>
        <v xml:space="preserve"> </v>
      </c>
      <c r="P393" s="180"/>
    </row>
    <row r="394" spans="1:16" ht="15" hidden="1" customHeight="1" x14ac:dyDescent="0.2">
      <c r="A394" s="383" t="s">
        <v>205</v>
      </c>
      <c r="B394" s="383"/>
      <c r="C394" s="5" t="s">
        <v>674</v>
      </c>
      <c r="D394" s="22" t="s">
        <v>672</v>
      </c>
      <c r="E394" s="29"/>
      <c r="F394" s="136">
        <v>0</v>
      </c>
      <c r="G394" s="136"/>
      <c r="H394" s="102">
        <f t="shared" si="88"/>
        <v>0</v>
      </c>
      <c r="I394" s="180"/>
      <c r="J394" s="150" t="str">
        <f t="shared" si="89"/>
        <v xml:space="preserve"> </v>
      </c>
      <c r="K394" s="180"/>
      <c r="L394" s="180"/>
      <c r="M394" s="102">
        <f t="shared" si="91"/>
        <v>0</v>
      </c>
      <c r="N394" s="180"/>
      <c r="O394" s="133" t="str">
        <f t="shared" si="90"/>
        <v xml:space="preserve"> </v>
      </c>
      <c r="P394" s="180"/>
    </row>
    <row r="395" spans="1:16" ht="15" hidden="1" customHeight="1" x14ac:dyDescent="0.2">
      <c r="A395" s="385" t="s">
        <v>207</v>
      </c>
      <c r="B395" s="385"/>
      <c r="C395" s="5" t="s">
        <v>675</v>
      </c>
      <c r="D395" s="34" t="s">
        <v>676</v>
      </c>
      <c r="E395" s="29"/>
      <c r="F395" s="136">
        <v>0</v>
      </c>
      <c r="G395" s="136"/>
      <c r="H395" s="102">
        <f t="shared" si="88"/>
        <v>0</v>
      </c>
      <c r="I395" s="180"/>
      <c r="J395" s="150" t="str">
        <f t="shared" si="89"/>
        <v xml:space="preserve"> </v>
      </c>
      <c r="K395" s="180"/>
      <c r="L395" s="180"/>
      <c r="M395" s="102">
        <f t="shared" si="91"/>
        <v>0</v>
      </c>
      <c r="N395" s="180"/>
      <c r="O395" s="133" t="str">
        <f t="shared" si="90"/>
        <v xml:space="preserve"> </v>
      </c>
      <c r="P395" s="180"/>
    </row>
    <row r="396" spans="1:16" ht="15" hidden="1" customHeight="1" x14ac:dyDescent="0.2">
      <c r="A396" s="383" t="s">
        <v>209</v>
      </c>
      <c r="B396" s="383"/>
      <c r="C396" s="5" t="s">
        <v>677</v>
      </c>
      <c r="D396" s="22" t="s">
        <v>676</v>
      </c>
      <c r="E396" s="29"/>
      <c r="F396" s="136">
        <v>0</v>
      </c>
      <c r="G396" s="136"/>
      <c r="H396" s="102">
        <f t="shared" si="88"/>
        <v>0</v>
      </c>
      <c r="I396" s="180"/>
      <c r="J396" s="150" t="str">
        <f t="shared" si="89"/>
        <v xml:space="preserve"> </v>
      </c>
      <c r="K396" s="180"/>
      <c r="L396" s="180"/>
      <c r="M396" s="102">
        <f t="shared" si="91"/>
        <v>0</v>
      </c>
      <c r="N396" s="180"/>
      <c r="O396" s="133" t="str">
        <f t="shared" si="90"/>
        <v xml:space="preserve"> </v>
      </c>
      <c r="P396" s="180"/>
    </row>
    <row r="397" spans="1:16" ht="25.5" hidden="1" customHeight="1" x14ac:dyDescent="0.2">
      <c r="A397" s="383" t="s">
        <v>211</v>
      </c>
      <c r="B397" s="383"/>
      <c r="C397" s="5" t="s">
        <v>678</v>
      </c>
      <c r="D397" s="22" t="s">
        <v>676</v>
      </c>
      <c r="E397" s="29"/>
      <c r="F397" s="136">
        <v>0</v>
      </c>
      <c r="G397" s="136"/>
      <c r="H397" s="102">
        <f t="shared" si="88"/>
        <v>0</v>
      </c>
      <c r="I397" s="180"/>
      <c r="J397" s="150" t="str">
        <f t="shared" si="89"/>
        <v xml:space="preserve"> </v>
      </c>
      <c r="K397" s="180"/>
      <c r="L397" s="180"/>
      <c r="M397" s="102">
        <f t="shared" si="91"/>
        <v>0</v>
      </c>
      <c r="N397" s="180"/>
      <c r="O397" s="133" t="str">
        <f t="shared" si="90"/>
        <v xml:space="preserve"> </v>
      </c>
      <c r="P397" s="180"/>
    </row>
    <row r="398" spans="1:16" ht="15" hidden="1" customHeight="1" x14ac:dyDescent="0.2">
      <c r="A398" s="383" t="s">
        <v>213</v>
      </c>
      <c r="B398" s="383"/>
      <c r="C398" s="5" t="s">
        <v>679</v>
      </c>
      <c r="D398" s="22" t="s">
        <v>676</v>
      </c>
      <c r="E398" s="29"/>
      <c r="F398" s="136">
        <v>0</v>
      </c>
      <c r="G398" s="136"/>
      <c r="H398" s="102">
        <f t="shared" si="88"/>
        <v>0</v>
      </c>
      <c r="I398" s="180"/>
      <c r="J398" s="150" t="str">
        <f t="shared" si="89"/>
        <v xml:space="preserve"> </v>
      </c>
      <c r="K398" s="180"/>
      <c r="L398" s="180"/>
      <c r="M398" s="102">
        <f t="shared" si="91"/>
        <v>0</v>
      </c>
      <c r="N398" s="180"/>
      <c r="O398" s="133" t="str">
        <f t="shared" si="90"/>
        <v xml:space="preserve"> </v>
      </c>
      <c r="P398" s="180"/>
    </row>
    <row r="399" spans="1:16" ht="15" hidden="1" customHeight="1" x14ac:dyDescent="0.2">
      <c r="A399" s="383" t="s">
        <v>216</v>
      </c>
      <c r="B399" s="383"/>
      <c r="C399" s="5" t="s">
        <v>680</v>
      </c>
      <c r="D399" s="22" t="s">
        <v>676</v>
      </c>
      <c r="E399" s="29"/>
      <c r="F399" s="136">
        <v>0</v>
      </c>
      <c r="G399" s="136"/>
      <c r="H399" s="102">
        <f t="shared" si="88"/>
        <v>0</v>
      </c>
      <c r="I399" s="180"/>
      <c r="J399" s="150" t="str">
        <f t="shared" si="89"/>
        <v xml:space="preserve"> </v>
      </c>
      <c r="K399" s="180"/>
      <c r="L399" s="180"/>
      <c r="M399" s="102">
        <f t="shared" si="91"/>
        <v>0</v>
      </c>
      <c r="N399" s="180"/>
      <c r="O399" s="133" t="str">
        <f t="shared" si="90"/>
        <v xml:space="preserve"> </v>
      </c>
      <c r="P399" s="180"/>
    </row>
    <row r="400" spans="1:16" ht="15" hidden="1" customHeight="1" x14ac:dyDescent="0.2">
      <c r="A400" s="383" t="s">
        <v>218</v>
      </c>
      <c r="B400" s="383"/>
      <c r="C400" s="5" t="s">
        <v>681</v>
      </c>
      <c r="D400" s="22" t="s">
        <v>676</v>
      </c>
      <c r="E400" s="29"/>
      <c r="F400" s="136">
        <v>0</v>
      </c>
      <c r="G400" s="136"/>
      <c r="H400" s="102">
        <f t="shared" si="88"/>
        <v>0</v>
      </c>
      <c r="I400" s="180"/>
      <c r="J400" s="150" t="str">
        <f t="shared" si="89"/>
        <v xml:space="preserve"> </v>
      </c>
      <c r="K400" s="180"/>
      <c r="L400" s="180"/>
      <c r="M400" s="102">
        <f t="shared" si="91"/>
        <v>0</v>
      </c>
      <c r="N400" s="180"/>
      <c r="O400" s="133" t="str">
        <f t="shared" si="90"/>
        <v xml:space="preserve"> </v>
      </c>
      <c r="P400" s="180"/>
    </row>
    <row r="401" spans="1:16" ht="25.5" hidden="1" customHeight="1" x14ac:dyDescent="0.2">
      <c r="A401" s="383" t="s">
        <v>220</v>
      </c>
      <c r="B401" s="383"/>
      <c r="C401" s="5" t="s">
        <v>682</v>
      </c>
      <c r="D401" s="22" t="s">
        <v>676</v>
      </c>
      <c r="E401" s="29"/>
      <c r="F401" s="136">
        <v>0</v>
      </c>
      <c r="G401" s="136"/>
      <c r="H401" s="102">
        <f t="shared" si="88"/>
        <v>0</v>
      </c>
      <c r="I401" s="180"/>
      <c r="J401" s="150" t="str">
        <f t="shared" si="89"/>
        <v xml:space="preserve"> </v>
      </c>
      <c r="K401" s="180"/>
      <c r="L401" s="180"/>
      <c r="M401" s="102">
        <f t="shared" si="91"/>
        <v>0</v>
      </c>
      <c r="N401" s="180"/>
      <c r="O401" s="133" t="str">
        <f t="shared" si="90"/>
        <v xml:space="preserve"> </v>
      </c>
      <c r="P401" s="180"/>
    </row>
    <row r="402" spans="1:16" ht="25.5" hidden="1" customHeight="1" x14ac:dyDescent="0.2">
      <c r="A402" s="383" t="s">
        <v>222</v>
      </c>
      <c r="B402" s="383"/>
      <c r="C402" s="5" t="s">
        <v>683</v>
      </c>
      <c r="D402" s="22" t="s">
        <v>676</v>
      </c>
      <c r="E402" s="29"/>
      <c r="F402" s="136">
        <v>0</v>
      </c>
      <c r="G402" s="136"/>
      <c r="H402" s="102">
        <f t="shared" si="88"/>
        <v>0</v>
      </c>
      <c r="I402" s="180"/>
      <c r="J402" s="150" t="str">
        <f t="shared" si="89"/>
        <v xml:space="preserve"> </v>
      </c>
      <c r="K402" s="180"/>
      <c r="L402" s="180"/>
      <c r="M402" s="102">
        <f t="shared" si="91"/>
        <v>0</v>
      </c>
      <c r="N402" s="180"/>
      <c r="O402" s="133" t="str">
        <f t="shared" si="90"/>
        <v xml:space="preserve"> </v>
      </c>
      <c r="P402" s="180"/>
    </row>
    <row r="403" spans="1:16" ht="38.25" hidden="1" customHeight="1" x14ac:dyDescent="0.2">
      <c r="A403" s="383" t="s">
        <v>224</v>
      </c>
      <c r="B403" s="383"/>
      <c r="C403" s="5" t="s">
        <v>684</v>
      </c>
      <c r="D403" s="22" t="s">
        <v>676</v>
      </c>
      <c r="E403" s="29"/>
      <c r="F403" s="136">
        <v>0</v>
      </c>
      <c r="G403" s="136"/>
      <c r="H403" s="102">
        <f t="shared" si="88"/>
        <v>0</v>
      </c>
      <c r="I403" s="180"/>
      <c r="J403" s="150" t="str">
        <f t="shared" si="89"/>
        <v xml:space="preserve"> </v>
      </c>
      <c r="K403" s="180"/>
      <c r="L403" s="180"/>
      <c r="M403" s="102">
        <f t="shared" si="91"/>
        <v>0</v>
      </c>
      <c r="N403" s="180"/>
      <c r="O403" s="133" t="str">
        <f t="shared" si="90"/>
        <v xml:space="preserve"> </v>
      </c>
      <c r="P403" s="180"/>
    </row>
    <row r="404" spans="1:16" ht="25.5" hidden="1" customHeight="1" x14ac:dyDescent="0.2">
      <c r="A404" s="383" t="s">
        <v>226</v>
      </c>
      <c r="B404" s="383"/>
      <c r="C404" s="5" t="s">
        <v>685</v>
      </c>
      <c r="D404" s="22" t="s">
        <v>676</v>
      </c>
      <c r="E404" s="29"/>
      <c r="F404" s="136">
        <v>0</v>
      </c>
      <c r="G404" s="136"/>
      <c r="H404" s="102">
        <f t="shared" si="88"/>
        <v>0</v>
      </c>
      <c r="I404" s="180"/>
      <c r="J404" s="150" t="str">
        <f t="shared" si="89"/>
        <v xml:space="preserve"> </v>
      </c>
      <c r="K404" s="180"/>
      <c r="L404" s="180"/>
      <c r="M404" s="102">
        <f t="shared" si="91"/>
        <v>0</v>
      </c>
      <c r="N404" s="180"/>
      <c r="O404" s="133" t="str">
        <f t="shared" si="90"/>
        <v xml:space="preserve"> </v>
      </c>
      <c r="P404" s="180"/>
    </row>
    <row r="405" spans="1:16" ht="25.5" hidden="1" customHeight="1" x14ac:dyDescent="0.2">
      <c r="A405" s="383" t="s">
        <v>228</v>
      </c>
      <c r="B405" s="383"/>
      <c r="C405" s="5" t="s">
        <v>686</v>
      </c>
      <c r="D405" s="22" t="s">
        <v>676</v>
      </c>
      <c r="E405" s="29"/>
      <c r="F405" s="136">
        <v>0</v>
      </c>
      <c r="G405" s="136"/>
      <c r="H405" s="102">
        <f t="shared" si="88"/>
        <v>0</v>
      </c>
      <c r="I405" s="180"/>
      <c r="J405" s="150" t="str">
        <f t="shared" si="89"/>
        <v xml:space="preserve"> </v>
      </c>
      <c r="K405" s="180"/>
      <c r="L405" s="180"/>
      <c r="M405" s="102">
        <f t="shared" si="91"/>
        <v>0</v>
      </c>
      <c r="N405" s="180"/>
      <c r="O405" s="133" t="str">
        <f t="shared" si="90"/>
        <v xml:space="preserve"> </v>
      </c>
      <c r="P405" s="180"/>
    </row>
    <row r="406" spans="1:16" ht="15" hidden="1" customHeight="1" x14ac:dyDescent="0.2">
      <c r="A406" s="383" t="s">
        <v>230</v>
      </c>
      <c r="B406" s="383"/>
      <c r="C406" s="5" t="s">
        <v>687</v>
      </c>
      <c r="D406" s="22" t="s">
        <v>676</v>
      </c>
      <c r="E406" s="29"/>
      <c r="F406" s="136">
        <v>0</v>
      </c>
      <c r="G406" s="136"/>
      <c r="H406" s="102">
        <f t="shared" si="88"/>
        <v>0</v>
      </c>
      <c r="I406" s="180"/>
      <c r="J406" s="150" t="str">
        <f t="shared" si="89"/>
        <v xml:space="preserve"> </v>
      </c>
      <c r="K406" s="180"/>
      <c r="L406" s="180"/>
      <c r="M406" s="102">
        <f t="shared" si="91"/>
        <v>0</v>
      </c>
      <c r="N406" s="180"/>
      <c r="O406" s="133" t="str">
        <f t="shared" si="90"/>
        <v xml:space="preserve"> </v>
      </c>
      <c r="P406" s="180"/>
    </row>
    <row r="407" spans="1:16" ht="25.5" hidden="1" customHeight="1" x14ac:dyDescent="0.2">
      <c r="A407" s="383" t="s">
        <v>232</v>
      </c>
      <c r="B407" s="383"/>
      <c r="C407" s="5" t="s">
        <v>688</v>
      </c>
      <c r="D407" s="22" t="s">
        <v>676</v>
      </c>
      <c r="E407" s="29"/>
      <c r="F407" s="136">
        <v>0</v>
      </c>
      <c r="G407" s="136"/>
      <c r="H407" s="102">
        <f t="shared" ref="H407:H470" si="92">SUM(F407:G407)</f>
        <v>0</v>
      </c>
      <c r="I407" s="180"/>
      <c r="J407" s="150" t="str">
        <f t="shared" si="89"/>
        <v xml:space="preserve"> </v>
      </c>
      <c r="K407" s="180"/>
      <c r="L407" s="180"/>
      <c r="M407" s="102">
        <f t="shared" si="91"/>
        <v>0</v>
      </c>
      <c r="N407" s="180"/>
      <c r="O407" s="133" t="str">
        <f t="shared" si="90"/>
        <v xml:space="preserve"> </v>
      </c>
      <c r="P407" s="180"/>
    </row>
    <row r="408" spans="1:16" ht="15" hidden="1" customHeight="1" x14ac:dyDescent="0.2">
      <c r="A408" s="383" t="s">
        <v>234</v>
      </c>
      <c r="B408" s="383"/>
      <c r="C408" s="5" t="s">
        <v>689</v>
      </c>
      <c r="D408" s="22" t="s">
        <v>676</v>
      </c>
      <c r="E408" s="29"/>
      <c r="F408" s="136">
        <v>0</v>
      </c>
      <c r="G408" s="136"/>
      <c r="H408" s="102">
        <f t="shared" si="92"/>
        <v>0</v>
      </c>
      <c r="I408" s="180"/>
      <c r="J408" s="150" t="str">
        <f t="shared" si="89"/>
        <v xml:space="preserve"> </v>
      </c>
      <c r="K408" s="180"/>
      <c r="L408" s="180"/>
      <c r="M408" s="102">
        <f t="shared" si="91"/>
        <v>0</v>
      </c>
      <c r="N408" s="180"/>
      <c r="O408" s="133" t="str">
        <f t="shared" si="90"/>
        <v xml:space="preserve"> </v>
      </c>
      <c r="P408" s="180"/>
    </row>
    <row r="409" spans="1:16" ht="15" hidden="1" customHeight="1" x14ac:dyDescent="0.2">
      <c r="A409" s="383" t="s">
        <v>236</v>
      </c>
      <c r="B409" s="383"/>
      <c r="C409" s="5" t="s">
        <v>690</v>
      </c>
      <c r="D409" s="22" t="s">
        <v>676</v>
      </c>
      <c r="E409" s="29"/>
      <c r="F409" s="136">
        <v>0</v>
      </c>
      <c r="G409" s="136"/>
      <c r="H409" s="102">
        <f t="shared" si="92"/>
        <v>0</v>
      </c>
      <c r="I409" s="180"/>
      <c r="J409" s="150" t="str">
        <f t="shared" si="89"/>
        <v xml:space="preserve"> </v>
      </c>
      <c r="K409" s="180"/>
      <c r="L409" s="180"/>
      <c r="M409" s="102">
        <f t="shared" si="91"/>
        <v>0</v>
      </c>
      <c r="N409" s="180"/>
      <c r="O409" s="133" t="str">
        <f t="shared" si="90"/>
        <v xml:space="preserve"> </v>
      </c>
      <c r="P409" s="180"/>
    </row>
    <row r="410" spans="1:16" ht="25.5" hidden="1" customHeight="1" x14ac:dyDescent="0.2">
      <c r="A410" s="383" t="s">
        <v>238</v>
      </c>
      <c r="B410" s="383"/>
      <c r="C410" s="5" t="s">
        <v>691</v>
      </c>
      <c r="D410" s="22" t="s">
        <v>676</v>
      </c>
      <c r="E410" s="29"/>
      <c r="F410" s="136">
        <v>0</v>
      </c>
      <c r="G410" s="136"/>
      <c r="H410" s="102">
        <f t="shared" si="92"/>
        <v>0</v>
      </c>
      <c r="I410" s="180"/>
      <c r="J410" s="150" t="str">
        <f t="shared" ref="J410:J473" si="93">IF(H410=0," ",I410/H410)</f>
        <v xml:space="preserve"> </v>
      </c>
      <c r="K410" s="180"/>
      <c r="L410" s="180"/>
      <c r="M410" s="102">
        <f t="shared" si="91"/>
        <v>0</v>
      </c>
      <c r="N410" s="180"/>
      <c r="O410" s="133" t="str">
        <f t="shared" ref="O410:O473" si="94">IF(M410=0," ",N410/M410)</f>
        <v xml:space="preserve"> </v>
      </c>
      <c r="P410" s="180"/>
    </row>
    <row r="411" spans="1:16" ht="15" hidden="1" customHeight="1" x14ac:dyDescent="0.2">
      <c r="A411" s="383" t="s">
        <v>240</v>
      </c>
      <c r="B411" s="383"/>
      <c r="C411" s="5" t="s">
        <v>692</v>
      </c>
      <c r="D411" s="22" t="s">
        <v>676</v>
      </c>
      <c r="E411" s="29"/>
      <c r="F411" s="136">
        <v>0</v>
      </c>
      <c r="G411" s="136"/>
      <c r="H411" s="102">
        <f t="shared" si="92"/>
        <v>0</v>
      </c>
      <c r="I411" s="180"/>
      <c r="J411" s="150" t="str">
        <f t="shared" si="93"/>
        <v xml:space="preserve"> </v>
      </c>
      <c r="K411" s="180"/>
      <c r="L411" s="180"/>
      <c r="M411" s="102">
        <f t="shared" ref="M411:M474" si="95">SUM(K411:L411)</f>
        <v>0</v>
      </c>
      <c r="N411" s="180"/>
      <c r="O411" s="133" t="str">
        <f t="shared" si="94"/>
        <v xml:space="preserve"> </v>
      </c>
      <c r="P411" s="180"/>
    </row>
    <row r="412" spans="1:16" ht="15" hidden="1" customHeight="1" x14ac:dyDescent="0.2">
      <c r="A412" s="383" t="s">
        <v>242</v>
      </c>
      <c r="B412" s="383"/>
      <c r="C412" s="5" t="s">
        <v>693</v>
      </c>
      <c r="D412" s="22" t="s">
        <v>676</v>
      </c>
      <c r="E412" s="29"/>
      <c r="F412" s="136">
        <v>0</v>
      </c>
      <c r="G412" s="136"/>
      <c r="H412" s="102">
        <f t="shared" si="92"/>
        <v>0</v>
      </c>
      <c r="I412" s="180"/>
      <c r="J412" s="150" t="str">
        <f t="shared" si="93"/>
        <v xml:space="preserve"> </v>
      </c>
      <c r="K412" s="180"/>
      <c r="L412" s="180"/>
      <c r="M412" s="102">
        <f t="shared" si="95"/>
        <v>0</v>
      </c>
      <c r="N412" s="180"/>
      <c r="O412" s="133" t="str">
        <f t="shared" si="94"/>
        <v xml:space="preserve"> </v>
      </c>
      <c r="P412" s="180"/>
    </row>
    <row r="413" spans="1:16" ht="25.5" hidden="1" customHeight="1" x14ac:dyDescent="0.2">
      <c r="A413" s="383" t="s">
        <v>244</v>
      </c>
      <c r="B413" s="383"/>
      <c r="C413" s="5" t="s">
        <v>694</v>
      </c>
      <c r="D413" s="22" t="s">
        <v>676</v>
      </c>
      <c r="E413" s="29"/>
      <c r="F413" s="136">
        <v>0</v>
      </c>
      <c r="G413" s="136"/>
      <c r="H413" s="102">
        <f t="shared" si="92"/>
        <v>0</v>
      </c>
      <c r="I413" s="180"/>
      <c r="J413" s="150" t="str">
        <f t="shared" si="93"/>
        <v xml:space="preserve"> </v>
      </c>
      <c r="K413" s="180"/>
      <c r="L413" s="180"/>
      <c r="M413" s="102">
        <f t="shared" si="95"/>
        <v>0</v>
      </c>
      <c r="N413" s="180"/>
      <c r="O413" s="133" t="str">
        <f t="shared" si="94"/>
        <v xml:space="preserve"> </v>
      </c>
      <c r="P413" s="180"/>
    </row>
    <row r="414" spans="1:16" ht="25.5" hidden="1" customHeight="1" x14ac:dyDescent="0.2">
      <c r="A414" s="383" t="s">
        <v>246</v>
      </c>
      <c r="B414" s="383"/>
      <c r="C414" s="5" t="s">
        <v>695</v>
      </c>
      <c r="D414" s="22" t="s">
        <v>676</v>
      </c>
      <c r="E414" s="29"/>
      <c r="F414" s="136">
        <v>0</v>
      </c>
      <c r="G414" s="136"/>
      <c r="H414" s="102">
        <f t="shared" si="92"/>
        <v>0</v>
      </c>
      <c r="I414" s="180"/>
      <c r="J414" s="150" t="str">
        <f t="shared" si="93"/>
        <v xml:space="preserve"> </v>
      </c>
      <c r="K414" s="180"/>
      <c r="L414" s="180"/>
      <c r="M414" s="102">
        <f t="shared" si="95"/>
        <v>0</v>
      </c>
      <c r="N414" s="180"/>
      <c r="O414" s="133" t="str">
        <f t="shared" si="94"/>
        <v xml:space="preserve"> </v>
      </c>
      <c r="P414" s="180"/>
    </row>
    <row r="415" spans="1:16" ht="15" hidden="1" customHeight="1" x14ac:dyDescent="0.2">
      <c r="A415" s="383" t="s">
        <v>248</v>
      </c>
      <c r="B415" s="383"/>
      <c r="C415" s="5" t="s">
        <v>696</v>
      </c>
      <c r="D415" s="22" t="s">
        <v>676</v>
      </c>
      <c r="E415" s="29"/>
      <c r="F415" s="136">
        <v>0</v>
      </c>
      <c r="G415" s="136"/>
      <c r="H415" s="102">
        <f t="shared" si="92"/>
        <v>0</v>
      </c>
      <c r="I415" s="180"/>
      <c r="J415" s="150" t="str">
        <f t="shared" si="93"/>
        <v xml:space="preserve"> </v>
      </c>
      <c r="K415" s="180"/>
      <c r="L415" s="180"/>
      <c r="M415" s="102">
        <f t="shared" si="95"/>
        <v>0</v>
      </c>
      <c r="N415" s="180"/>
      <c r="O415" s="133" t="str">
        <f t="shared" si="94"/>
        <v xml:space="preserve"> </v>
      </c>
      <c r="P415" s="180"/>
    </row>
    <row r="416" spans="1:16" ht="15" hidden="1" customHeight="1" x14ac:dyDescent="0.2">
      <c r="A416" s="383" t="s">
        <v>250</v>
      </c>
      <c r="B416" s="383"/>
      <c r="C416" s="5" t="s">
        <v>697</v>
      </c>
      <c r="D416" s="22" t="s">
        <v>676</v>
      </c>
      <c r="E416" s="29"/>
      <c r="F416" s="136">
        <v>0</v>
      </c>
      <c r="G416" s="136"/>
      <c r="H416" s="102">
        <f t="shared" si="92"/>
        <v>0</v>
      </c>
      <c r="I416" s="180"/>
      <c r="J416" s="150" t="str">
        <f t="shared" si="93"/>
        <v xml:space="preserve"> </v>
      </c>
      <c r="K416" s="180"/>
      <c r="L416" s="180"/>
      <c r="M416" s="102">
        <f t="shared" si="95"/>
        <v>0</v>
      </c>
      <c r="N416" s="180"/>
      <c r="O416" s="133" t="str">
        <f t="shared" si="94"/>
        <v xml:space="preserve"> </v>
      </c>
      <c r="P416" s="180"/>
    </row>
    <row r="417" spans="1:16" ht="15" hidden="1" customHeight="1" x14ac:dyDescent="0.2">
      <c r="A417" s="383" t="s">
        <v>252</v>
      </c>
      <c r="B417" s="383"/>
      <c r="C417" s="5" t="s">
        <v>698</v>
      </c>
      <c r="D417" s="22" t="s">
        <v>676</v>
      </c>
      <c r="E417" s="29"/>
      <c r="F417" s="136">
        <v>0</v>
      </c>
      <c r="G417" s="136"/>
      <c r="H417" s="102">
        <f t="shared" si="92"/>
        <v>0</v>
      </c>
      <c r="I417" s="180"/>
      <c r="J417" s="150" t="str">
        <f t="shared" si="93"/>
        <v xml:space="preserve"> </v>
      </c>
      <c r="K417" s="180"/>
      <c r="L417" s="180"/>
      <c r="M417" s="102">
        <f t="shared" si="95"/>
        <v>0</v>
      </c>
      <c r="N417" s="180"/>
      <c r="O417" s="133" t="str">
        <f t="shared" si="94"/>
        <v xml:space="preserve"> </v>
      </c>
      <c r="P417" s="180"/>
    </row>
    <row r="418" spans="1:16" ht="25.5" hidden="1" customHeight="1" x14ac:dyDescent="0.2">
      <c r="A418" s="383" t="s">
        <v>254</v>
      </c>
      <c r="B418" s="383"/>
      <c r="C418" s="5" t="s">
        <v>699</v>
      </c>
      <c r="D418" s="22" t="s">
        <v>676</v>
      </c>
      <c r="E418" s="29"/>
      <c r="F418" s="136">
        <v>0</v>
      </c>
      <c r="G418" s="136"/>
      <c r="H418" s="102">
        <f t="shared" si="92"/>
        <v>0</v>
      </c>
      <c r="I418" s="180"/>
      <c r="J418" s="150" t="str">
        <f t="shared" si="93"/>
        <v xml:space="preserve"> </v>
      </c>
      <c r="K418" s="180"/>
      <c r="L418" s="180"/>
      <c r="M418" s="102">
        <f t="shared" si="95"/>
        <v>0</v>
      </c>
      <c r="N418" s="180"/>
      <c r="O418" s="133" t="str">
        <f t="shared" si="94"/>
        <v xml:space="preserve"> </v>
      </c>
      <c r="P418" s="180"/>
    </row>
    <row r="419" spans="1:16" ht="25.5" hidden="1" customHeight="1" x14ac:dyDescent="0.2">
      <c r="A419" s="383" t="s">
        <v>257</v>
      </c>
      <c r="B419" s="383"/>
      <c r="C419" s="5" t="s">
        <v>700</v>
      </c>
      <c r="D419" s="22" t="s">
        <v>676</v>
      </c>
      <c r="E419" s="29"/>
      <c r="F419" s="136">
        <v>0</v>
      </c>
      <c r="G419" s="136"/>
      <c r="H419" s="102">
        <f t="shared" si="92"/>
        <v>0</v>
      </c>
      <c r="I419" s="180"/>
      <c r="J419" s="150" t="str">
        <f t="shared" si="93"/>
        <v xml:space="preserve"> </v>
      </c>
      <c r="K419" s="180"/>
      <c r="L419" s="180"/>
      <c r="M419" s="102">
        <f t="shared" si="95"/>
        <v>0</v>
      </c>
      <c r="N419" s="180"/>
      <c r="O419" s="133" t="str">
        <f t="shared" si="94"/>
        <v xml:space="preserve"> </v>
      </c>
      <c r="P419" s="180"/>
    </row>
    <row r="420" spans="1:16" ht="25.5" hidden="1" customHeight="1" x14ac:dyDescent="0.2">
      <c r="A420" s="383" t="s">
        <v>259</v>
      </c>
      <c r="B420" s="383"/>
      <c r="C420" s="5" t="s">
        <v>701</v>
      </c>
      <c r="D420" s="22" t="s">
        <v>676</v>
      </c>
      <c r="E420" s="29"/>
      <c r="F420" s="136">
        <v>0</v>
      </c>
      <c r="G420" s="136"/>
      <c r="H420" s="102">
        <f t="shared" si="92"/>
        <v>0</v>
      </c>
      <c r="I420" s="180"/>
      <c r="J420" s="150" t="str">
        <f t="shared" si="93"/>
        <v xml:space="preserve"> </v>
      </c>
      <c r="K420" s="180"/>
      <c r="L420" s="180"/>
      <c r="M420" s="102">
        <f t="shared" si="95"/>
        <v>0</v>
      </c>
      <c r="N420" s="180"/>
      <c r="O420" s="133" t="str">
        <f t="shared" si="94"/>
        <v xml:space="preserve"> </v>
      </c>
      <c r="P420" s="180"/>
    </row>
    <row r="421" spans="1:16" ht="25.5" hidden="1" customHeight="1" x14ac:dyDescent="0.2">
      <c r="A421" s="384" t="s">
        <v>261</v>
      </c>
      <c r="B421" s="384"/>
      <c r="C421" s="7" t="s">
        <v>702</v>
      </c>
      <c r="D421" s="19" t="s">
        <v>703</v>
      </c>
      <c r="E421" s="33"/>
      <c r="F421" s="136">
        <v>0</v>
      </c>
      <c r="G421" s="136"/>
      <c r="H421" s="102">
        <f t="shared" si="92"/>
        <v>0</v>
      </c>
      <c r="I421" s="180"/>
      <c r="J421" s="150" t="str">
        <f t="shared" si="93"/>
        <v xml:space="preserve"> </v>
      </c>
      <c r="K421" s="180"/>
      <c r="L421" s="180"/>
      <c r="M421" s="102">
        <f t="shared" si="95"/>
        <v>0</v>
      </c>
      <c r="N421" s="180"/>
      <c r="O421" s="133" t="str">
        <f t="shared" si="94"/>
        <v xml:space="preserve"> </v>
      </c>
      <c r="P421" s="180"/>
    </row>
    <row r="422" spans="1:16" ht="15" hidden="1" customHeight="1" x14ac:dyDescent="0.2">
      <c r="A422" s="383" t="s">
        <v>263</v>
      </c>
      <c r="B422" s="383"/>
      <c r="C422" s="5" t="s">
        <v>704</v>
      </c>
      <c r="D422" s="22" t="s">
        <v>705</v>
      </c>
      <c r="E422" s="29"/>
      <c r="F422" s="136">
        <v>0</v>
      </c>
      <c r="G422" s="136"/>
      <c r="H422" s="102">
        <f t="shared" si="92"/>
        <v>0</v>
      </c>
      <c r="I422" s="180"/>
      <c r="J422" s="150" t="str">
        <f t="shared" si="93"/>
        <v xml:space="preserve"> </v>
      </c>
      <c r="K422" s="180"/>
      <c r="L422" s="180"/>
      <c r="M422" s="102">
        <f t="shared" si="95"/>
        <v>0</v>
      </c>
      <c r="N422" s="180"/>
      <c r="O422" s="133" t="str">
        <f t="shared" si="94"/>
        <v xml:space="preserve"> </v>
      </c>
      <c r="P422" s="180"/>
    </row>
    <row r="423" spans="1:16" ht="15" hidden="1" customHeight="1" x14ac:dyDescent="0.2">
      <c r="A423" s="383" t="s">
        <v>266</v>
      </c>
      <c r="B423" s="383"/>
      <c r="C423" s="5" t="s">
        <v>706</v>
      </c>
      <c r="D423" s="22" t="s">
        <v>705</v>
      </c>
      <c r="E423" s="29"/>
      <c r="F423" s="136">
        <v>0</v>
      </c>
      <c r="G423" s="136"/>
      <c r="H423" s="102">
        <f t="shared" si="92"/>
        <v>0</v>
      </c>
      <c r="I423" s="180"/>
      <c r="J423" s="150" t="str">
        <f t="shared" si="93"/>
        <v xml:space="preserve"> </v>
      </c>
      <c r="K423" s="180"/>
      <c r="L423" s="180"/>
      <c r="M423" s="102">
        <f t="shared" si="95"/>
        <v>0</v>
      </c>
      <c r="N423" s="180"/>
      <c r="O423" s="133" t="str">
        <f t="shared" si="94"/>
        <v xml:space="preserve"> </v>
      </c>
      <c r="P423" s="180"/>
    </row>
    <row r="424" spans="1:16" ht="15" hidden="1" customHeight="1" x14ac:dyDescent="0.2">
      <c r="A424" s="383" t="s">
        <v>269</v>
      </c>
      <c r="B424" s="383"/>
      <c r="C424" s="5" t="s">
        <v>707</v>
      </c>
      <c r="D424" s="22" t="s">
        <v>708</v>
      </c>
      <c r="E424" s="29"/>
      <c r="F424" s="136">
        <v>0</v>
      </c>
      <c r="G424" s="136"/>
      <c r="H424" s="102">
        <f t="shared" si="92"/>
        <v>0</v>
      </c>
      <c r="I424" s="180"/>
      <c r="J424" s="150" t="str">
        <f t="shared" si="93"/>
        <v xml:space="preserve"> </v>
      </c>
      <c r="K424" s="180"/>
      <c r="L424" s="180"/>
      <c r="M424" s="102">
        <f t="shared" si="95"/>
        <v>0</v>
      </c>
      <c r="N424" s="180"/>
      <c r="O424" s="133" t="str">
        <f t="shared" si="94"/>
        <v xml:space="preserve"> </v>
      </c>
      <c r="P424" s="180"/>
    </row>
    <row r="425" spans="1:16" ht="25.5" hidden="1" customHeight="1" x14ac:dyDescent="0.2">
      <c r="A425" s="383" t="s">
        <v>271</v>
      </c>
      <c r="B425" s="383"/>
      <c r="C425" s="5" t="s">
        <v>709</v>
      </c>
      <c r="D425" s="22" t="s">
        <v>710</v>
      </c>
      <c r="E425" s="29"/>
      <c r="F425" s="136">
        <v>0</v>
      </c>
      <c r="G425" s="136"/>
      <c r="H425" s="102">
        <f t="shared" si="92"/>
        <v>0</v>
      </c>
      <c r="I425" s="180"/>
      <c r="J425" s="150" t="str">
        <f t="shared" si="93"/>
        <v xml:space="preserve"> </v>
      </c>
      <c r="K425" s="180"/>
      <c r="L425" s="180"/>
      <c r="M425" s="102">
        <f t="shared" si="95"/>
        <v>0</v>
      </c>
      <c r="N425" s="180"/>
      <c r="O425" s="133" t="str">
        <f t="shared" si="94"/>
        <v xml:space="preserve"> </v>
      </c>
      <c r="P425" s="180"/>
    </row>
    <row r="426" spans="1:16" ht="25.5" hidden="1" customHeight="1" x14ac:dyDescent="0.2">
      <c r="A426" s="383" t="s">
        <v>273</v>
      </c>
      <c r="B426" s="383"/>
      <c r="C426" s="5" t="s">
        <v>711</v>
      </c>
      <c r="D426" s="22" t="s">
        <v>712</v>
      </c>
      <c r="E426" s="29"/>
      <c r="F426" s="136">
        <v>0</v>
      </c>
      <c r="G426" s="136"/>
      <c r="H426" s="102">
        <f t="shared" si="92"/>
        <v>0</v>
      </c>
      <c r="I426" s="180"/>
      <c r="J426" s="150" t="str">
        <f t="shared" si="93"/>
        <v xml:space="preserve"> </v>
      </c>
      <c r="K426" s="180"/>
      <c r="L426" s="180"/>
      <c r="M426" s="102">
        <f t="shared" si="95"/>
        <v>0</v>
      </c>
      <c r="N426" s="180"/>
      <c r="O426" s="133" t="str">
        <f t="shared" si="94"/>
        <v xml:space="preserve"> </v>
      </c>
      <c r="P426" s="180"/>
    </row>
    <row r="427" spans="1:16" ht="15" hidden="1" customHeight="1" x14ac:dyDescent="0.2">
      <c r="A427" s="383" t="s">
        <v>275</v>
      </c>
      <c r="B427" s="383"/>
      <c r="C427" s="5" t="s">
        <v>37</v>
      </c>
      <c r="D427" s="22" t="s">
        <v>712</v>
      </c>
      <c r="E427" s="29"/>
      <c r="F427" s="136">
        <v>0</v>
      </c>
      <c r="G427" s="136"/>
      <c r="H427" s="102">
        <f t="shared" si="92"/>
        <v>0</v>
      </c>
      <c r="I427" s="180"/>
      <c r="J427" s="150" t="str">
        <f t="shared" si="93"/>
        <v xml:space="preserve"> </v>
      </c>
      <c r="K427" s="180"/>
      <c r="L427" s="180"/>
      <c r="M427" s="102">
        <f t="shared" si="95"/>
        <v>0</v>
      </c>
      <c r="N427" s="180"/>
      <c r="O427" s="133" t="str">
        <f t="shared" si="94"/>
        <v xml:space="preserve"> </v>
      </c>
      <c r="P427" s="180"/>
    </row>
    <row r="428" spans="1:16" ht="15" hidden="1" customHeight="1" x14ac:dyDescent="0.2">
      <c r="A428" s="383" t="s">
        <v>277</v>
      </c>
      <c r="B428" s="383"/>
      <c r="C428" s="5" t="s">
        <v>39</v>
      </c>
      <c r="D428" s="22" t="s">
        <v>712</v>
      </c>
      <c r="E428" s="29"/>
      <c r="F428" s="136">
        <v>0</v>
      </c>
      <c r="G428" s="136"/>
      <c r="H428" s="102">
        <f t="shared" si="92"/>
        <v>0</v>
      </c>
      <c r="I428" s="180"/>
      <c r="J428" s="150" t="str">
        <f t="shared" si="93"/>
        <v xml:space="preserve"> </v>
      </c>
      <c r="K428" s="180"/>
      <c r="L428" s="180"/>
      <c r="M428" s="102">
        <f t="shared" si="95"/>
        <v>0</v>
      </c>
      <c r="N428" s="180"/>
      <c r="O428" s="133" t="str">
        <f t="shared" si="94"/>
        <v xml:space="preserve"> </v>
      </c>
      <c r="P428" s="180"/>
    </row>
    <row r="429" spans="1:16" ht="25.5" hidden="1" customHeight="1" x14ac:dyDescent="0.2">
      <c r="A429" s="383" t="s">
        <v>280</v>
      </c>
      <c r="B429" s="383"/>
      <c r="C429" s="5" t="s">
        <v>41</v>
      </c>
      <c r="D429" s="22" t="s">
        <v>712</v>
      </c>
      <c r="E429" s="29"/>
      <c r="F429" s="136">
        <v>0</v>
      </c>
      <c r="G429" s="136"/>
      <c r="H429" s="102">
        <f t="shared" si="92"/>
        <v>0</v>
      </c>
      <c r="I429" s="180"/>
      <c r="J429" s="150" t="str">
        <f t="shared" si="93"/>
        <v xml:space="preserve"> </v>
      </c>
      <c r="K429" s="180"/>
      <c r="L429" s="180"/>
      <c r="M429" s="102">
        <f t="shared" si="95"/>
        <v>0</v>
      </c>
      <c r="N429" s="180"/>
      <c r="O429" s="133" t="str">
        <f t="shared" si="94"/>
        <v xml:space="preserve"> </v>
      </c>
      <c r="P429" s="180"/>
    </row>
    <row r="430" spans="1:16" ht="15" hidden="1" customHeight="1" x14ac:dyDescent="0.2">
      <c r="A430" s="383" t="s">
        <v>282</v>
      </c>
      <c r="B430" s="383"/>
      <c r="C430" s="5" t="s">
        <v>43</v>
      </c>
      <c r="D430" s="22" t="s">
        <v>712</v>
      </c>
      <c r="E430" s="29"/>
      <c r="F430" s="136">
        <v>0</v>
      </c>
      <c r="G430" s="136"/>
      <c r="H430" s="102">
        <f t="shared" si="92"/>
        <v>0</v>
      </c>
      <c r="I430" s="180"/>
      <c r="J430" s="150" t="str">
        <f t="shared" si="93"/>
        <v xml:space="preserve"> </v>
      </c>
      <c r="K430" s="180"/>
      <c r="L430" s="180"/>
      <c r="M430" s="102">
        <f t="shared" si="95"/>
        <v>0</v>
      </c>
      <c r="N430" s="180"/>
      <c r="O430" s="133" t="str">
        <f t="shared" si="94"/>
        <v xml:space="preserve"> </v>
      </c>
      <c r="P430" s="180"/>
    </row>
    <row r="431" spans="1:16" ht="15" hidden="1" customHeight="1" x14ac:dyDescent="0.2">
      <c r="A431" s="383" t="s">
        <v>284</v>
      </c>
      <c r="B431" s="383"/>
      <c r="C431" s="5" t="s">
        <v>45</v>
      </c>
      <c r="D431" s="22" t="s">
        <v>712</v>
      </c>
      <c r="E431" s="29"/>
      <c r="F431" s="136">
        <v>0</v>
      </c>
      <c r="G431" s="136"/>
      <c r="H431" s="102">
        <f t="shared" si="92"/>
        <v>0</v>
      </c>
      <c r="I431" s="180"/>
      <c r="J431" s="150" t="str">
        <f t="shared" si="93"/>
        <v xml:space="preserve"> </v>
      </c>
      <c r="K431" s="180"/>
      <c r="L431" s="180"/>
      <c r="M431" s="102">
        <f t="shared" si="95"/>
        <v>0</v>
      </c>
      <c r="N431" s="180"/>
      <c r="O431" s="133" t="str">
        <f t="shared" si="94"/>
        <v xml:space="preserve"> </v>
      </c>
      <c r="P431" s="180"/>
    </row>
    <row r="432" spans="1:16" ht="15" hidden="1" customHeight="1" x14ac:dyDescent="0.2">
      <c r="A432" s="383" t="s">
        <v>286</v>
      </c>
      <c r="B432" s="383"/>
      <c r="C432" s="5" t="s">
        <v>47</v>
      </c>
      <c r="D432" s="22" t="s">
        <v>712</v>
      </c>
      <c r="E432" s="29"/>
      <c r="F432" s="136">
        <v>0</v>
      </c>
      <c r="G432" s="136"/>
      <c r="H432" s="102">
        <f t="shared" si="92"/>
        <v>0</v>
      </c>
      <c r="I432" s="180"/>
      <c r="J432" s="150" t="str">
        <f t="shared" si="93"/>
        <v xml:space="preserve"> </v>
      </c>
      <c r="K432" s="180"/>
      <c r="L432" s="180"/>
      <c r="M432" s="102">
        <f t="shared" si="95"/>
        <v>0</v>
      </c>
      <c r="N432" s="180"/>
      <c r="O432" s="133" t="str">
        <f t="shared" si="94"/>
        <v xml:space="preserve"> </v>
      </c>
      <c r="P432" s="180"/>
    </row>
    <row r="433" spans="1:16" ht="15" hidden="1" customHeight="1" x14ac:dyDescent="0.2">
      <c r="A433" s="383" t="s">
        <v>288</v>
      </c>
      <c r="B433" s="383"/>
      <c r="C433" s="5" t="s">
        <v>49</v>
      </c>
      <c r="D433" s="22" t="s">
        <v>712</v>
      </c>
      <c r="E433" s="29"/>
      <c r="F433" s="136">
        <v>0</v>
      </c>
      <c r="G433" s="136"/>
      <c r="H433" s="102">
        <f t="shared" si="92"/>
        <v>0</v>
      </c>
      <c r="I433" s="180"/>
      <c r="J433" s="150" t="str">
        <f t="shared" si="93"/>
        <v xml:space="preserve"> </v>
      </c>
      <c r="K433" s="180"/>
      <c r="L433" s="180"/>
      <c r="M433" s="102">
        <f t="shared" si="95"/>
        <v>0</v>
      </c>
      <c r="N433" s="180"/>
      <c r="O433" s="133" t="str">
        <f t="shared" si="94"/>
        <v xml:space="preserve"> </v>
      </c>
      <c r="P433" s="180"/>
    </row>
    <row r="434" spans="1:16" ht="15" hidden="1" customHeight="1" x14ac:dyDescent="0.2">
      <c r="A434" s="383" t="s">
        <v>290</v>
      </c>
      <c r="B434" s="383"/>
      <c r="C434" s="5" t="s">
        <v>51</v>
      </c>
      <c r="D434" s="22" t="s">
        <v>712</v>
      </c>
      <c r="E434" s="29"/>
      <c r="F434" s="136">
        <v>0</v>
      </c>
      <c r="G434" s="136"/>
      <c r="H434" s="102">
        <f t="shared" si="92"/>
        <v>0</v>
      </c>
      <c r="I434" s="180"/>
      <c r="J434" s="150" t="str">
        <f t="shared" si="93"/>
        <v xml:space="preserve"> </v>
      </c>
      <c r="K434" s="180"/>
      <c r="L434" s="180"/>
      <c r="M434" s="102">
        <f t="shared" si="95"/>
        <v>0</v>
      </c>
      <c r="N434" s="180"/>
      <c r="O434" s="133" t="str">
        <f t="shared" si="94"/>
        <v xml:space="preserve"> </v>
      </c>
      <c r="P434" s="180"/>
    </row>
    <row r="435" spans="1:16" ht="15" hidden="1" customHeight="1" x14ac:dyDescent="0.2">
      <c r="A435" s="383" t="s">
        <v>292</v>
      </c>
      <c r="B435" s="383"/>
      <c r="C435" s="5" t="s">
        <v>53</v>
      </c>
      <c r="D435" s="22" t="s">
        <v>712</v>
      </c>
      <c r="E435" s="29"/>
      <c r="F435" s="136">
        <v>0</v>
      </c>
      <c r="G435" s="136"/>
      <c r="H435" s="102">
        <f t="shared" si="92"/>
        <v>0</v>
      </c>
      <c r="I435" s="180"/>
      <c r="J435" s="150" t="str">
        <f t="shared" si="93"/>
        <v xml:space="preserve"> </v>
      </c>
      <c r="K435" s="180"/>
      <c r="L435" s="180"/>
      <c r="M435" s="102">
        <f t="shared" si="95"/>
        <v>0</v>
      </c>
      <c r="N435" s="180"/>
      <c r="O435" s="133" t="str">
        <f t="shared" si="94"/>
        <v xml:space="preserve"> </v>
      </c>
      <c r="P435" s="180"/>
    </row>
    <row r="436" spans="1:16" ht="15" hidden="1" customHeight="1" x14ac:dyDescent="0.2">
      <c r="A436" s="383" t="s">
        <v>294</v>
      </c>
      <c r="B436" s="383"/>
      <c r="C436" s="5" t="s">
        <v>55</v>
      </c>
      <c r="D436" s="22" t="s">
        <v>712</v>
      </c>
      <c r="E436" s="29"/>
      <c r="F436" s="136">
        <v>0</v>
      </c>
      <c r="G436" s="136"/>
      <c r="H436" s="102">
        <f t="shared" si="92"/>
        <v>0</v>
      </c>
      <c r="I436" s="180"/>
      <c r="J436" s="150" t="str">
        <f t="shared" si="93"/>
        <v xml:space="preserve"> </v>
      </c>
      <c r="K436" s="180"/>
      <c r="L436" s="180"/>
      <c r="M436" s="102">
        <f t="shared" si="95"/>
        <v>0</v>
      </c>
      <c r="N436" s="180"/>
      <c r="O436" s="133" t="str">
        <f t="shared" si="94"/>
        <v xml:space="preserve"> </v>
      </c>
      <c r="P436" s="180"/>
    </row>
    <row r="437" spans="1:16" ht="25.5" hidden="1" customHeight="1" x14ac:dyDescent="0.2">
      <c r="A437" s="383" t="s">
        <v>296</v>
      </c>
      <c r="B437" s="383"/>
      <c r="C437" s="5" t="s">
        <v>713</v>
      </c>
      <c r="D437" s="22" t="s">
        <v>714</v>
      </c>
      <c r="E437" s="29"/>
      <c r="F437" s="136">
        <v>0</v>
      </c>
      <c r="G437" s="136"/>
      <c r="H437" s="102">
        <f t="shared" si="92"/>
        <v>0</v>
      </c>
      <c r="I437" s="180"/>
      <c r="J437" s="150" t="str">
        <f t="shared" si="93"/>
        <v xml:space="preserve"> </v>
      </c>
      <c r="K437" s="180"/>
      <c r="L437" s="180"/>
      <c r="M437" s="102">
        <f t="shared" si="95"/>
        <v>0</v>
      </c>
      <c r="N437" s="180"/>
      <c r="O437" s="133" t="str">
        <f t="shared" si="94"/>
        <v xml:space="preserve"> </v>
      </c>
      <c r="P437" s="180"/>
    </row>
    <row r="438" spans="1:16" ht="15" hidden="1" customHeight="1" x14ac:dyDescent="0.2">
      <c r="A438" s="383" t="s">
        <v>298</v>
      </c>
      <c r="B438" s="383"/>
      <c r="C438" s="5" t="s">
        <v>37</v>
      </c>
      <c r="D438" s="22" t="s">
        <v>714</v>
      </c>
      <c r="E438" s="29"/>
      <c r="F438" s="136">
        <v>0</v>
      </c>
      <c r="G438" s="136"/>
      <c r="H438" s="102">
        <f t="shared" si="92"/>
        <v>0</v>
      </c>
      <c r="I438" s="180"/>
      <c r="J438" s="150" t="str">
        <f t="shared" si="93"/>
        <v xml:space="preserve"> </v>
      </c>
      <c r="K438" s="180"/>
      <c r="L438" s="180"/>
      <c r="M438" s="102">
        <f t="shared" si="95"/>
        <v>0</v>
      </c>
      <c r="N438" s="180"/>
      <c r="O438" s="133" t="str">
        <f t="shared" si="94"/>
        <v xml:space="preserve"> </v>
      </c>
      <c r="P438" s="180"/>
    </row>
    <row r="439" spans="1:16" ht="15" hidden="1" customHeight="1" x14ac:dyDescent="0.2">
      <c r="A439" s="383" t="s">
        <v>300</v>
      </c>
      <c r="B439" s="383"/>
      <c r="C439" s="5" t="s">
        <v>39</v>
      </c>
      <c r="D439" s="22" t="s">
        <v>714</v>
      </c>
      <c r="E439" s="29"/>
      <c r="F439" s="136">
        <v>0</v>
      </c>
      <c r="G439" s="136"/>
      <c r="H439" s="102">
        <f t="shared" si="92"/>
        <v>0</v>
      </c>
      <c r="I439" s="180"/>
      <c r="J439" s="150" t="str">
        <f t="shared" si="93"/>
        <v xml:space="preserve"> </v>
      </c>
      <c r="K439" s="180"/>
      <c r="L439" s="180"/>
      <c r="M439" s="102">
        <f t="shared" si="95"/>
        <v>0</v>
      </c>
      <c r="N439" s="180"/>
      <c r="O439" s="133" t="str">
        <f t="shared" si="94"/>
        <v xml:space="preserve"> </v>
      </c>
      <c r="P439" s="180"/>
    </row>
    <row r="440" spans="1:16" ht="25.5" hidden="1" customHeight="1" x14ac:dyDescent="0.2">
      <c r="A440" s="383" t="s">
        <v>302</v>
      </c>
      <c r="B440" s="383"/>
      <c r="C440" s="5" t="s">
        <v>41</v>
      </c>
      <c r="D440" s="22" t="s">
        <v>714</v>
      </c>
      <c r="E440" s="29"/>
      <c r="F440" s="136">
        <v>0</v>
      </c>
      <c r="G440" s="136"/>
      <c r="H440" s="102">
        <f t="shared" si="92"/>
        <v>0</v>
      </c>
      <c r="I440" s="180"/>
      <c r="J440" s="150" t="str">
        <f t="shared" si="93"/>
        <v xml:space="preserve"> </v>
      </c>
      <c r="K440" s="180"/>
      <c r="L440" s="180"/>
      <c r="M440" s="102">
        <f t="shared" si="95"/>
        <v>0</v>
      </c>
      <c r="N440" s="180"/>
      <c r="O440" s="133" t="str">
        <f t="shared" si="94"/>
        <v xml:space="preserve"> </v>
      </c>
      <c r="P440" s="180"/>
    </row>
    <row r="441" spans="1:16" ht="15" hidden="1" customHeight="1" x14ac:dyDescent="0.2">
      <c r="A441" s="383" t="s">
        <v>304</v>
      </c>
      <c r="B441" s="383"/>
      <c r="C441" s="5" t="s">
        <v>43</v>
      </c>
      <c r="D441" s="22" t="s">
        <v>714</v>
      </c>
      <c r="E441" s="29"/>
      <c r="F441" s="136">
        <v>0</v>
      </c>
      <c r="G441" s="136"/>
      <c r="H441" s="102">
        <f t="shared" si="92"/>
        <v>0</v>
      </c>
      <c r="I441" s="180"/>
      <c r="J441" s="150" t="str">
        <f t="shared" si="93"/>
        <v xml:space="preserve"> </v>
      </c>
      <c r="K441" s="180"/>
      <c r="L441" s="180"/>
      <c r="M441" s="102">
        <f t="shared" si="95"/>
        <v>0</v>
      </c>
      <c r="N441" s="180"/>
      <c r="O441" s="133" t="str">
        <f t="shared" si="94"/>
        <v xml:space="preserve"> </v>
      </c>
      <c r="P441" s="180"/>
    </row>
    <row r="442" spans="1:16" ht="15" hidden="1" customHeight="1" x14ac:dyDescent="0.2">
      <c r="A442" s="383" t="s">
        <v>306</v>
      </c>
      <c r="B442" s="383"/>
      <c r="C442" s="5" t="s">
        <v>45</v>
      </c>
      <c r="D442" s="22" t="s">
        <v>714</v>
      </c>
      <c r="E442" s="29"/>
      <c r="F442" s="136">
        <v>0</v>
      </c>
      <c r="G442" s="136"/>
      <c r="H442" s="102">
        <f t="shared" si="92"/>
        <v>0</v>
      </c>
      <c r="I442" s="180"/>
      <c r="J442" s="150" t="str">
        <f t="shared" si="93"/>
        <v xml:space="preserve"> </v>
      </c>
      <c r="K442" s="180"/>
      <c r="L442" s="180"/>
      <c r="M442" s="102">
        <f t="shared" si="95"/>
        <v>0</v>
      </c>
      <c r="N442" s="180"/>
      <c r="O442" s="133" t="str">
        <f t="shared" si="94"/>
        <v xml:space="preserve"> </v>
      </c>
      <c r="P442" s="180"/>
    </row>
    <row r="443" spans="1:16" ht="15" hidden="1" customHeight="1" x14ac:dyDescent="0.2">
      <c r="A443" s="383" t="s">
        <v>308</v>
      </c>
      <c r="B443" s="383"/>
      <c r="C443" s="5" t="s">
        <v>47</v>
      </c>
      <c r="D443" s="22" t="s">
        <v>714</v>
      </c>
      <c r="E443" s="29"/>
      <c r="F443" s="136">
        <v>0</v>
      </c>
      <c r="G443" s="136"/>
      <c r="H443" s="102">
        <f t="shared" si="92"/>
        <v>0</v>
      </c>
      <c r="I443" s="180"/>
      <c r="J443" s="150" t="str">
        <f t="shared" si="93"/>
        <v xml:space="preserve"> </v>
      </c>
      <c r="K443" s="180"/>
      <c r="L443" s="180"/>
      <c r="M443" s="102">
        <f t="shared" si="95"/>
        <v>0</v>
      </c>
      <c r="N443" s="180"/>
      <c r="O443" s="133" t="str">
        <f t="shared" si="94"/>
        <v xml:space="preserve"> </v>
      </c>
      <c r="P443" s="180"/>
    </row>
    <row r="444" spans="1:16" ht="15" hidden="1" customHeight="1" x14ac:dyDescent="0.2">
      <c r="A444" s="383" t="s">
        <v>310</v>
      </c>
      <c r="B444" s="383"/>
      <c r="C444" s="5" t="s">
        <v>49</v>
      </c>
      <c r="D444" s="22" t="s">
        <v>714</v>
      </c>
      <c r="E444" s="29"/>
      <c r="F444" s="136">
        <v>0</v>
      </c>
      <c r="G444" s="136"/>
      <c r="H444" s="102">
        <f t="shared" si="92"/>
        <v>0</v>
      </c>
      <c r="I444" s="180"/>
      <c r="J444" s="150" t="str">
        <f t="shared" si="93"/>
        <v xml:space="preserve"> </v>
      </c>
      <c r="K444" s="180"/>
      <c r="L444" s="180"/>
      <c r="M444" s="102">
        <f t="shared" si="95"/>
        <v>0</v>
      </c>
      <c r="N444" s="180"/>
      <c r="O444" s="133" t="str">
        <f t="shared" si="94"/>
        <v xml:space="preserve"> </v>
      </c>
      <c r="P444" s="180"/>
    </row>
    <row r="445" spans="1:16" ht="15" hidden="1" customHeight="1" x14ac:dyDescent="0.2">
      <c r="A445" s="383" t="s">
        <v>313</v>
      </c>
      <c r="B445" s="383"/>
      <c r="C445" s="5" t="s">
        <v>51</v>
      </c>
      <c r="D445" s="22" t="s">
        <v>714</v>
      </c>
      <c r="E445" s="29"/>
      <c r="F445" s="136">
        <v>0</v>
      </c>
      <c r="G445" s="136"/>
      <c r="H445" s="102">
        <f t="shared" si="92"/>
        <v>0</v>
      </c>
      <c r="I445" s="180"/>
      <c r="J445" s="150" t="str">
        <f t="shared" si="93"/>
        <v xml:space="preserve"> </v>
      </c>
      <c r="K445" s="180"/>
      <c r="L445" s="180"/>
      <c r="M445" s="102">
        <f t="shared" si="95"/>
        <v>0</v>
      </c>
      <c r="N445" s="180"/>
      <c r="O445" s="133" t="str">
        <f t="shared" si="94"/>
        <v xml:space="preserve"> </v>
      </c>
      <c r="P445" s="180"/>
    </row>
    <row r="446" spans="1:16" ht="15" hidden="1" customHeight="1" x14ac:dyDescent="0.2">
      <c r="A446" s="383" t="s">
        <v>315</v>
      </c>
      <c r="B446" s="383"/>
      <c r="C446" s="5" t="s">
        <v>53</v>
      </c>
      <c r="D446" s="22" t="s">
        <v>714</v>
      </c>
      <c r="E446" s="29"/>
      <c r="F446" s="136">
        <v>0</v>
      </c>
      <c r="G446" s="136"/>
      <c r="H446" s="102">
        <f t="shared" si="92"/>
        <v>0</v>
      </c>
      <c r="I446" s="180"/>
      <c r="J446" s="150" t="str">
        <f t="shared" si="93"/>
        <v xml:space="preserve"> </v>
      </c>
      <c r="K446" s="180"/>
      <c r="L446" s="180"/>
      <c r="M446" s="102">
        <f t="shared" si="95"/>
        <v>0</v>
      </c>
      <c r="N446" s="180"/>
      <c r="O446" s="133" t="str">
        <f t="shared" si="94"/>
        <v xml:space="preserve"> </v>
      </c>
      <c r="P446" s="180"/>
    </row>
    <row r="447" spans="1:16" ht="15" hidden="1" customHeight="1" x14ac:dyDescent="0.2">
      <c r="A447" s="383" t="s">
        <v>317</v>
      </c>
      <c r="B447" s="383"/>
      <c r="C447" s="5" t="s">
        <v>55</v>
      </c>
      <c r="D447" s="22" t="s">
        <v>714</v>
      </c>
      <c r="E447" s="29"/>
      <c r="F447" s="136">
        <v>0</v>
      </c>
      <c r="G447" s="136"/>
      <c r="H447" s="102">
        <f t="shared" si="92"/>
        <v>0</v>
      </c>
      <c r="I447" s="180"/>
      <c r="J447" s="150" t="str">
        <f t="shared" si="93"/>
        <v xml:space="preserve"> </v>
      </c>
      <c r="K447" s="180"/>
      <c r="L447" s="180"/>
      <c r="M447" s="102">
        <f t="shared" si="95"/>
        <v>0</v>
      </c>
      <c r="N447" s="180"/>
      <c r="O447" s="133" t="str">
        <f t="shared" si="94"/>
        <v xml:space="preserve"> </v>
      </c>
      <c r="P447" s="180"/>
    </row>
    <row r="448" spans="1:16" ht="25.5" hidden="1" customHeight="1" x14ac:dyDescent="0.2">
      <c r="A448" s="383" t="s">
        <v>319</v>
      </c>
      <c r="B448" s="383"/>
      <c r="C448" s="5" t="s">
        <v>715</v>
      </c>
      <c r="D448" s="22" t="s">
        <v>716</v>
      </c>
      <c r="E448" s="29"/>
      <c r="F448" s="136">
        <v>0</v>
      </c>
      <c r="G448" s="136"/>
      <c r="H448" s="102">
        <f t="shared" si="92"/>
        <v>0</v>
      </c>
      <c r="I448" s="180"/>
      <c r="J448" s="150" t="str">
        <f t="shared" si="93"/>
        <v xml:space="preserve"> </v>
      </c>
      <c r="K448" s="180"/>
      <c r="L448" s="180"/>
      <c r="M448" s="102">
        <f t="shared" si="95"/>
        <v>0</v>
      </c>
      <c r="N448" s="180"/>
      <c r="O448" s="133" t="str">
        <f t="shared" si="94"/>
        <v xml:space="preserve"> </v>
      </c>
      <c r="P448" s="180"/>
    </row>
    <row r="449" spans="1:16" ht="15" hidden="1" customHeight="1" x14ac:dyDescent="0.2">
      <c r="A449" s="383" t="s">
        <v>321</v>
      </c>
      <c r="B449" s="383"/>
      <c r="C449" s="5" t="s">
        <v>37</v>
      </c>
      <c r="D449" s="22" t="s">
        <v>716</v>
      </c>
      <c r="E449" s="29"/>
      <c r="F449" s="136">
        <v>0</v>
      </c>
      <c r="G449" s="136"/>
      <c r="H449" s="102">
        <f t="shared" si="92"/>
        <v>0</v>
      </c>
      <c r="I449" s="180"/>
      <c r="J449" s="150" t="str">
        <f t="shared" si="93"/>
        <v xml:space="preserve"> </v>
      </c>
      <c r="K449" s="180"/>
      <c r="L449" s="180"/>
      <c r="M449" s="102">
        <f t="shared" si="95"/>
        <v>0</v>
      </c>
      <c r="N449" s="180"/>
      <c r="O449" s="133" t="str">
        <f t="shared" si="94"/>
        <v xml:space="preserve"> </v>
      </c>
      <c r="P449" s="180"/>
    </row>
    <row r="450" spans="1:16" ht="15" hidden="1" customHeight="1" x14ac:dyDescent="0.2">
      <c r="A450" s="383" t="s">
        <v>323</v>
      </c>
      <c r="B450" s="383"/>
      <c r="C450" s="5" t="s">
        <v>39</v>
      </c>
      <c r="D450" s="22" t="s">
        <v>716</v>
      </c>
      <c r="E450" s="29"/>
      <c r="F450" s="136">
        <v>0</v>
      </c>
      <c r="G450" s="136"/>
      <c r="H450" s="102">
        <f t="shared" si="92"/>
        <v>0</v>
      </c>
      <c r="I450" s="180"/>
      <c r="J450" s="150" t="str">
        <f t="shared" si="93"/>
        <v xml:space="preserve"> </v>
      </c>
      <c r="K450" s="180"/>
      <c r="L450" s="180"/>
      <c r="M450" s="102">
        <f t="shared" si="95"/>
        <v>0</v>
      </c>
      <c r="N450" s="180"/>
      <c r="O450" s="133" t="str">
        <f t="shared" si="94"/>
        <v xml:space="preserve"> </v>
      </c>
      <c r="P450" s="180"/>
    </row>
    <row r="451" spans="1:16" ht="25.5" hidden="1" customHeight="1" x14ac:dyDescent="0.2">
      <c r="A451" s="383" t="s">
        <v>325</v>
      </c>
      <c r="B451" s="383"/>
      <c r="C451" s="5" t="s">
        <v>41</v>
      </c>
      <c r="D451" s="22" t="s">
        <v>716</v>
      </c>
      <c r="E451" s="29"/>
      <c r="F451" s="136">
        <v>0</v>
      </c>
      <c r="G451" s="136"/>
      <c r="H451" s="102">
        <f t="shared" si="92"/>
        <v>0</v>
      </c>
      <c r="I451" s="180"/>
      <c r="J451" s="150" t="str">
        <f t="shared" si="93"/>
        <v xml:space="preserve"> </v>
      </c>
      <c r="K451" s="180"/>
      <c r="L451" s="180"/>
      <c r="M451" s="102">
        <f t="shared" si="95"/>
        <v>0</v>
      </c>
      <c r="N451" s="180"/>
      <c r="O451" s="133" t="str">
        <f t="shared" si="94"/>
        <v xml:space="preserve"> </v>
      </c>
      <c r="P451" s="180"/>
    </row>
    <row r="452" spans="1:16" ht="15" hidden="1" customHeight="1" x14ac:dyDescent="0.2">
      <c r="A452" s="383" t="s">
        <v>327</v>
      </c>
      <c r="B452" s="383"/>
      <c r="C452" s="5" t="s">
        <v>43</v>
      </c>
      <c r="D452" s="22" t="s">
        <v>716</v>
      </c>
      <c r="E452" s="29"/>
      <c r="F452" s="136">
        <v>0</v>
      </c>
      <c r="G452" s="136"/>
      <c r="H452" s="102">
        <f t="shared" si="92"/>
        <v>0</v>
      </c>
      <c r="I452" s="180"/>
      <c r="J452" s="150" t="str">
        <f t="shared" si="93"/>
        <v xml:space="preserve"> </v>
      </c>
      <c r="K452" s="180"/>
      <c r="L452" s="180"/>
      <c r="M452" s="102">
        <f t="shared" si="95"/>
        <v>0</v>
      </c>
      <c r="N452" s="180"/>
      <c r="O452" s="133" t="str">
        <f t="shared" si="94"/>
        <v xml:space="preserve"> </v>
      </c>
      <c r="P452" s="180"/>
    </row>
    <row r="453" spans="1:16" ht="15" hidden="1" customHeight="1" x14ac:dyDescent="0.2">
      <c r="A453" s="383" t="s">
        <v>329</v>
      </c>
      <c r="B453" s="383"/>
      <c r="C453" s="5" t="s">
        <v>45</v>
      </c>
      <c r="D453" s="22" t="s">
        <v>716</v>
      </c>
      <c r="E453" s="29"/>
      <c r="F453" s="136">
        <v>0</v>
      </c>
      <c r="G453" s="136"/>
      <c r="H453" s="102">
        <f t="shared" si="92"/>
        <v>0</v>
      </c>
      <c r="I453" s="180"/>
      <c r="J453" s="150" t="str">
        <f t="shared" si="93"/>
        <v xml:space="preserve"> </v>
      </c>
      <c r="K453" s="180"/>
      <c r="L453" s="180"/>
      <c r="M453" s="102">
        <f t="shared" si="95"/>
        <v>0</v>
      </c>
      <c r="N453" s="180"/>
      <c r="O453" s="133" t="str">
        <f t="shared" si="94"/>
        <v xml:space="preserve"> </v>
      </c>
      <c r="P453" s="180"/>
    </row>
    <row r="454" spans="1:16" ht="15" hidden="1" customHeight="1" x14ac:dyDescent="0.2">
      <c r="A454" s="383" t="s">
        <v>331</v>
      </c>
      <c r="B454" s="383"/>
      <c r="C454" s="5" t="s">
        <v>47</v>
      </c>
      <c r="D454" s="22" t="s">
        <v>716</v>
      </c>
      <c r="E454" s="29"/>
      <c r="F454" s="136">
        <v>0</v>
      </c>
      <c r="G454" s="136"/>
      <c r="H454" s="102">
        <f t="shared" si="92"/>
        <v>0</v>
      </c>
      <c r="I454" s="180"/>
      <c r="J454" s="150" t="str">
        <f t="shared" si="93"/>
        <v xml:space="preserve"> </v>
      </c>
      <c r="K454" s="180"/>
      <c r="L454" s="180"/>
      <c r="M454" s="102">
        <f t="shared" si="95"/>
        <v>0</v>
      </c>
      <c r="N454" s="180"/>
      <c r="O454" s="133" t="str">
        <f t="shared" si="94"/>
        <v xml:space="preserve"> </v>
      </c>
      <c r="P454" s="180"/>
    </row>
    <row r="455" spans="1:16" ht="15" hidden="1" customHeight="1" x14ac:dyDescent="0.2">
      <c r="A455" s="383" t="s">
        <v>333</v>
      </c>
      <c r="B455" s="383"/>
      <c r="C455" s="5" t="s">
        <v>49</v>
      </c>
      <c r="D455" s="22" t="s">
        <v>716</v>
      </c>
      <c r="E455" s="29"/>
      <c r="F455" s="136">
        <v>0</v>
      </c>
      <c r="G455" s="136"/>
      <c r="H455" s="102">
        <f t="shared" si="92"/>
        <v>0</v>
      </c>
      <c r="I455" s="180"/>
      <c r="J455" s="150" t="str">
        <f t="shared" si="93"/>
        <v xml:space="preserve"> </v>
      </c>
      <c r="K455" s="180"/>
      <c r="L455" s="180"/>
      <c r="M455" s="102">
        <f t="shared" si="95"/>
        <v>0</v>
      </c>
      <c r="N455" s="180"/>
      <c r="O455" s="133" t="str">
        <f t="shared" si="94"/>
        <v xml:space="preserve"> </v>
      </c>
      <c r="P455" s="180"/>
    </row>
    <row r="456" spans="1:16" ht="15" hidden="1" customHeight="1" x14ac:dyDescent="0.2">
      <c r="A456" s="383" t="s">
        <v>335</v>
      </c>
      <c r="B456" s="383"/>
      <c r="C456" s="5" t="s">
        <v>51</v>
      </c>
      <c r="D456" s="22" t="s">
        <v>716</v>
      </c>
      <c r="E456" s="29"/>
      <c r="F456" s="136">
        <v>0</v>
      </c>
      <c r="G456" s="136"/>
      <c r="H456" s="102">
        <f t="shared" si="92"/>
        <v>0</v>
      </c>
      <c r="I456" s="180"/>
      <c r="J456" s="150" t="str">
        <f t="shared" si="93"/>
        <v xml:space="preserve"> </v>
      </c>
      <c r="K456" s="180"/>
      <c r="L456" s="180"/>
      <c r="M456" s="102">
        <f t="shared" si="95"/>
        <v>0</v>
      </c>
      <c r="N456" s="180"/>
      <c r="O456" s="133" t="str">
        <f t="shared" si="94"/>
        <v xml:space="preserve"> </v>
      </c>
      <c r="P456" s="180"/>
    </row>
    <row r="457" spans="1:16" ht="15" hidden="1" customHeight="1" x14ac:dyDescent="0.2">
      <c r="A457" s="383" t="s">
        <v>337</v>
      </c>
      <c r="B457" s="383"/>
      <c r="C457" s="5" t="s">
        <v>53</v>
      </c>
      <c r="D457" s="22" t="s">
        <v>716</v>
      </c>
      <c r="E457" s="29"/>
      <c r="F457" s="136">
        <v>0</v>
      </c>
      <c r="G457" s="136"/>
      <c r="H457" s="102">
        <f t="shared" si="92"/>
        <v>0</v>
      </c>
      <c r="I457" s="180"/>
      <c r="J457" s="150" t="str">
        <f t="shared" si="93"/>
        <v xml:space="preserve"> </v>
      </c>
      <c r="K457" s="180"/>
      <c r="L457" s="180"/>
      <c r="M457" s="102">
        <f t="shared" si="95"/>
        <v>0</v>
      </c>
      <c r="N457" s="180"/>
      <c r="O457" s="133" t="str">
        <f t="shared" si="94"/>
        <v xml:space="preserve"> </v>
      </c>
      <c r="P457" s="180"/>
    </row>
    <row r="458" spans="1:16" ht="15" hidden="1" customHeight="1" x14ac:dyDescent="0.2">
      <c r="A458" s="383" t="s">
        <v>339</v>
      </c>
      <c r="B458" s="383"/>
      <c r="C458" s="5" t="s">
        <v>55</v>
      </c>
      <c r="D458" s="22" t="s">
        <v>716</v>
      </c>
      <c r="E458" s="29"/>
      <c r="F458" s="136">
        <v>0</v>
      </c>
      <c r="G458" s="136"/>
      <c r="H458" s="102">
        <f t="shared" si="92"/>
        <v>0</v>
      </c>
      <c r="I458" s="180"/>
      <c r="J458" s="150" t="str">
        <f t="shared" si="93"/>
        <v xml:space="preserve"> </v>
      </c>
      <c r="K458" s="180"/>
      <c r="L458" s="180"/>
      <c r="M458" s="102">
        <f t="shared" si="95"/>
        <v>0</v>
      </c>
      <c r="N458" s="180"/>
      <c r="O458" s="133" t="str">
        <f t="shared" si="94"/>
        <v xml:space="preserve"> </v>
      </c>
      <c r="P458" s="180"/>
    </row>
    <row r="459" spans="1:16" ht="25.5" hidden="1" customHeight="1" x14ac:dyDescent="0.2">
      <c r="A459" s="383" t="s">
        <v>342</v>
      </c>
      <c r="B459" s="383"/>
      <c r="C459" s="5" t="s">
        <v>717</v>
      </c>
      <c r="D459" s="22" t="s">
        <v>718</v>
      </c>
      <c r="E459" s="29"/>
      <c r="F459" s="136">
        <v>0</v>
      </c>
      <c r="G459" s="136"/>
      <c r="H459" s="102">
        <f t="shared" si="92"/>
        <v>0</v>
      </c>
      <c r="I459" s="180"/>
      <c r="J459" s="150" t="str">
        <f t="shared" si="93"/>
        <v xml:space="preserve"> </v>
      </c>
      <c r="K459" s="180"/>
      <c r="L459" s="180"/>
      <c r="M459" s="102">
        <f t="shared" si="95"/>
        <v>0</v>
      </c>
      <c r="N459" s="180"/>
      <c r="O459" s="133" t="str">
        <f t="shared" si="94"/>
        <v xml:space="preserve"> </v>
      </c>
      <c r="P459" s="180"/>
    </row>
    <row r="460" spans="1:16" ht="25.5" hidden="1" customHeight="1" x14ac:dyDescent="0.2">
      <c r="A460" s="383" t="s">
        <v>345</v>
      </c>
      <c r="B460" s="383"/>
      <c r="C460" s="5" t="s">
        <v>719</v>
      </c>
      <c r="D460" s="22" t="s">
        <v>718</v>
      </c>
      <c r="E460" s="29"/>
      <c r="F460" s="136">
        <v>0</v>
      </c>
      <c r="G460" s="136"/>
      <c r="H460" s="102">
        <f t="shared" si="92"/>
        <v>0</v>
      </c>
      <c r="I460" s="180"/>
      <c r="J460" s="150" t="str">
        <f t="shared" si="93"/>
        <v xml:space="preserve"> </v>
      </c>
      <c r="K460" s="180"/>
      <c r="L460" s="180"/>
      <c r="M460" s="102">
        <f t="shared" si="95"/>
        <v>0</v>
      </c>
      <c r="N460" s="180"/>
      <c r="O460" s="133" t="str">
        <f t="shared" si="94"/>
        <v xml:space="preserve"> </v>
      </c>
      <c r="P460" s="180"/>
    </row>
    <row r="461" spans="1:16" ht="25.5" hidden="1" customHeight="1" x14ac:dyDescent="0.2">
      <c r="A461" s="383" t="s">
        <v>347</v>
      </c>
      <c r="B461" s="383"/>
      <c r="C461" s="5" t="s">
        <v>720</v>
      </c>
      <c r="D461" s="22" t="s">
        <v>721</v>
      </c>
      <c r="E461" s="29"/>
      <c r="F461" s="136">
        <v>0</v>
      </c>
      <c r="G461" s="136"/>
      <c r="H461" s="102">
        <f t="shared" si="92"/>
        <v>0</v>
      </c>
      <c r="I461" s="180"/>
      <c r="J461" s="150" t="str">
        <f t="shared" si="93"/>
        <v xml:space="preserve"> </v>
      </c>
      <c r="K461" s="180"/>
      <c r="L461" s="180"/>
      <c r="M461" s="102">
        <f t="shared" si="95"/>
        <v>0</v>
      </c>
      <c r="N461" s="180"/>
      <c r="O461" s="133" t="str">
        <f t="shared" si="94"/>
        <v xml:space="preserve"> </v>
      </c>
      <c r="P461" s="180"/>
    </row>
    <row r="462" spans="1:16" ht="15" hidden="1" customHeight="1" x14ac:dyDescent="0.2">
      <c r="A462" s="383" t="s">
        <v>349</v>
      </c>
      <c r="B462" s="383"/>
      <c r="C462" s="5" t="s">
        <v>442</v>
      </c>
      <c r="D462" s="3" t="s">
        <v>721</v>
      </c>
      <c r="E462" s="29"/>
      <c r="F462" s="136">
        <v>0</v>
      </c>
      <c r="G462" s="136"/>
      <c r="H462" s="102">
        <f t="shared" si="92"/>
        <v>0</v>
      </c>
      <c r="I462" s="180"/>
      <c r="J462" s="150" t="str">
        <f t="shared" si="93"/>
        <v xml:space="preserve"> </v>
      </c>
      <c r="K462" s="180"/>
      <c r="L462" s="180"/>
      <c r="M462" s="102">
        <f t="shared" si="95"/>
        <v>0</v>
      </c>
      <c r="N462" s="180"/>
      <c r="O462" s="133" t="str">
        <f t="shared" si="94"/>
        <v xml:space="preserve"> </v>
      </c>
      <c r="P462" s="180"/>
    </row>
    <row r="463" spans="1:16" ht="15" hidden="1" customHeight="1" x14ac:dyDescent="0.2">
      <c r="A463" s="383" t="s">
        <v>351</v>
      </c>
      <c r="B463" s="383"/>
      <c r="C463" s="5" t="s">
        <v>444</v>
      </c>
      <c r="D463" s="3" t="s">
        <v>721</v>
      </c>
      <c r="E463" s="29"/>
      <c r="F463" s="136">
        <v>0</v>
      </c>
      <c r="G463" s="136"/>
      <c r="H463" s="102">
        <f t="shared" si="92"/>
        <v>0</v>
      </c>
      <c r="I463" s="180"/>
      <c r="J463" s="150" t="str">
        <f t="shared" si="93"/>
        <v xml:space="preserve"> </v>
      </c>
      <c r="K463" s="180"/>
      <c r="L463" s="180"/>
      <c r="M463" s="102">
        <f t="shared" si="95"/>
        <v>0</v>
      </c>
      <c r="N463" s="180"/>
      <c r="O463" s="133" t="str">
        <f t="shared" si="94"/>
        <v xml:space="preserve"> </v>
      </c>
      <c r="P463" s="180"/>
    </row>
    <row r="464" spans="1:16" ht="15" hidden="1" customHeight="1" x14ac:dyDescent="0.2">
      <c r="A464" s="383" t="s">
        <v>354</v>
      </c>
      <c r="B464" s="383"/>
      <c r="C464" s="5" t="s">
        <v>446</v>
      </c>
      <c r="D464" s="3" t="s">
        <v>721</v>
      </c>
      <c r="E464" s="29"/>
      <c r="F464" s="136">
        <v>0</v>
      </c>
      <c r="G464" s="136"/>
      <c r="H464" s="102">
        <f t="shared" si="92"/>
        <v>0</v>
      </c>
      <c r="I464" s="180"/>
      <c r="J464" s="150" t="str">
        <f t="shared" si="93"/>
        <v xml:space="preserve"> </v>
      </c>
      <c r="K464" s="180"/>
      <c r="L464" s="180"/>
      <c r="M464" s="102">
        <f t="shared" si="95"/>
        <v>0</v>
      </c>
      <c r="N464" s="180"/>
      <c r="O464" s="133" t="str">
        <f t="shared" si="94"/>
        <v xml:space="preserve"> </v>
      </c>
      <c r="P464" s="180"/>
    </row>
    <row r="465" spans="1:16" ht="15" hidden="1" customHeight="1" x14ac:dyDescent="0.2">
      <c r="A465" s="383" t="s">
        <v>356</v>
      </c>
      <c r="B465" s="383"/>
      <c r="C465" s="3" t="s">
        <v>448</v>
      </c>
      <c r="D465" s="3" t="s">
        <v>721</v>
      </c>
      <c r="E465" s="23"/>
      <c r="F465" s="136">
        <v>0</v>
      </c>
      <c r="G465" s="136"/>
      <c r="H465" s="102">
        <f t="shared" si="92"/>
        <v>0</v>
      </c>
      <c r="I465" s="180"/>
      <c r="J465" s="150" t="str">
        <f t="shared" si="93"/>
        <v xml:space="preserve"> </v>
      </c>
      <c r="K465" s="180"/>
      <c r="L465" s="180"/>
      <c r="M465" s="102">
        <f t="shared" si="95"/>
        <v>0</v>
      </c>
      <c r="N465" s="180"/>
      <c r="O465" s="133" t="str">
        <f t="shared" si="94"/>
        <v xml:space="preserve"> </v>
      </c>
      <c r="P465" s="180"/>
    </row>
    <row r="466" spans="1:16" ht="15" hidden="1" customHeight="1" x14ac:dyDescent="0.2">
      <c r="A466" s="383" t="s">
        <v>359</v>
      </c>
      <c r="B466" s="383"/>
      <c r="C466" s="3" t="s">
        <v>450</v>
      </c>
      <c r="D466" s="3" t="s">
        <v>721</v>
      </c>
      <c r="E466" s="23"/>
      <c r="F466" s="136">
        <v>0</v>
      </c>
      <c r="G466" s="136"/>
      <c r="H466" s="102">
        <f t="shared" si="92"/>
        <v>0</v>
      </c>
      <c r="I466" s="180"/>
      <c r="J466" s="150" t="str">
        <f t="shared" si="93"/>
        <v xml:space="preserve"> </v>
      </c>
      <c r="K466" s="180"/>
      <c r="L466" s="180"/>
      <c r="M466" s="102">
        <f t="shared" si="95"/>
        <v>0</v>
      </c>
      <c r="N466" s="180"/>
      <c r="O466" s="133" t="str">
        <f t="shared" si="94"/>
        <v xml:space="preserve"> </v>
      </c>
      <c r="P466" s="180"/>
    </row>
    <row r="467" spans="1:16" ht="25.5" hidden="1" customHeight="1" x14ac:dyDescent="0.2">
      <c r="A467" s="383" t="s">
        <v>361</v>
      </c>
      <c r="B467" s="383"/>
      <c r="C467" s="3" t="s">
        <v>452</v>
      </c>
      <c r="D467" s="3" t="s">
        <v>721</v>
      </c>
      <c r="E467" s="23"/>
      <c r="F467" s="136">
        <v>0</v>
      </c>
      <c r="G467" s="136"/>
      <c r="H467" s="102">
        <f t="shared" si="92"/>
        <v>0</v>
      </c>
      <c r="I467" s="180"/>
      <c r="J467" s="150" t="str">
        <f t="shared" si="93"/>
        <v xml:space="preserve"> </v>
      </c>
      <c r="K467" s="180"/>
      <c r="L467" s="180"/>
      <c r="M467" s="102">
        <f t="shared" si="95"/>
        <v>0</v>
      </c>
      <c r="N467" s="180"/>
      <c r="O467" s="133" t="str">
        <f t="shared" si="94"/>
        <v xml:space="preserve"> </v>
      </c>
      <c r="P467" s="180"/>
    </row>
    <row r="468" spans="1:16" ht="15" hidden="1" customHeight="1" x14ac:dyDescent="0.2">
      <c r="A468" s="383" t="s">
        <v>363</v>
      </c>
      <c r="B468" s="383"/>
      <c r="C468" s="5" t="s">
        <v>454</v>
      </c>
      <c r="D468" s="3" t="s">
        <v>721</v>
      </c>
      <c r="E468" s="29"/>
      <c r="F468" s="136">
        <v>0</v>
      </c>
      <c r="G468" s="136"/>
      <c r="H468" s="102">
        <f t="shared" si="92"/>
        <v>0</v>
      </c>
      <c r="I468" s="180"/>
      <c r="J468" s="150" t="str">
        <f t="shared" si="93"/>
        <v xml:space="preserve"> </v>
      </c>
      <c r="K468" s="180"/>
      <c r="L468" s="180"/>
      <c r="M468" s="102">
        <f t="shared" si="95"/>
        <v>0</v>
      </c>
      <c r="N468" s="180"/>
      <c r="O468" s="133" t="str">
        <f t="shared" si="94"/>
        <v xml:space="preserve"> </v>
      </c>
      <c r="P468" s="180"/>
    </row>
    <row r="469" spans="1:16" ht="15" hidden="1" customHeight="1" x14ac:dyDescent="0.2">
      <c r="A469" s="383" t="s">
        <v>365</v>
      </c>
      <c r="B469" s="383"/>
      <c r="C469" s="5" t="s">
        <v>456</v>
      </c>
      <c r="D469" s="3" t="s">
        <v>721</v>
      </c>
      <c r="E469" s="29"/>
      <c r="F469" s="136">
        <v>0</v>
      </c>
      <c r="G469" s="136"/>
      <c r="H469" s="102">
        <f t="shared" si="92"/>
        <v>0</v>
      </c>
      <c r="I469" s="180"/>
      <c r="J469" s="150" t="str">
        <f t="shared" si="93"/>
        <v xml:space="preserve"> </v>
      </c>
      <c r="K469" s="180"/>
      <c r="L469" s="180"/>
      <c r="M469" s="102">
        <f t="shared" si="95"/>
        <v>0</v>
      </c>
      <c r="N469" s="180"/>
      <c r="O469" s="133" t="str">
        <f t="shared" si="94"/>
        <v xml:space="preserve"> </v>
      </c>
      <c r="P469" s="180"/>
    </row>
    <row r="470" spans="1:16" ht="15" hidden="1" customHeight="1" x14ac:dyDescent="0.2">
      <c r="A470" s="383" t="s">
        <v>367</v>
      </c>
      <c r="B470" s="383"/>
      <c r="C470" s="5" t="s">
        <v>458</v>
      </c>
      <c r="D470" s="3" t="s">
        <v>721</v>
      </c>
      <c r="E470" s="29"/>
      <c r="F470" s="136">
        <v>0</v>
      </c>
      <c r="G470" s="136"/>
      <c r="H470" s="102">
        <f t="shared" si="92"/>
        <v>0</v>
      </c>
      <c r="I470" s="180"/>
      <c r="J470" s="150" t="str">
        <f t="shared" si="93"/>
        <v xml:space="preserve"> </v>
      </c>
      <c r="K470" s="180"/>
      <c r="L470" s="180"/>
      <c r="M470" s="102">
        <f t="shared" si="95"/>
        <v>0</v>
      </c>
      <c r="N470" s="180"/>
      <c r="O470" s="133" t="str">
        <f t="shared" si="94"/>
        <v xml:space="preserve"> </v>
      </c>
      <c r="P470" s="180"/>
    </row>
    <row r="471" spans="1:16" ht="15" hidden="1" customHeight="1" x14ac:dyDescent="0.2">
      <c r="A471" s="383" t="s">
        <v>369</v>
      </c>
      <c r="B471" s="383"/>
      <c r="C471" s="5" t="s">
        <v>460</v>
      </c>
      <c r="D471" s="3" t="s">
        <v>721</v>
      </c>
      <c r="E471" s="29"/>
      <c r="F471" s="136">
        <v>0</v>
      </c>
      <c r="G471" s="136"/>
      <c r="H471" s="102">
        <f t="shared" ref="H471:H474" si="96">SUM(F471:G471)</f>
        <v>0</v>
      </c>
      <c r="I471" s="180"/>
      <c r="J471" s="150" t="str">
        <f t="shared" si="93"/>
        <v xml:space="preserve"> </v>
      </c>
      <c r="K471" s="180"/>
      <c r="L471" s="180"/>
      <c r="M471" s="102">
        <f t="shared" si="95"/>
        <v>0</v>
      </c>
      <c r="N471" s="180"/>
      <c r="O471" s="133" t="str">
        <f t="shared" si="94"/>
        <v xml:space="preserve"> </v>
      </c>
      <c r="P471" s="180"/>
    </row>
    <row r="472" spans="1:16" ht="15" hidden="1" customHeight="1" x14ac:dyDescent="0.2">
      <c r="A472" s="383" t="s">
        <v>371</v>
      </c>
      <c r="B472" s="383"/>
      <c r="C472" s="5" t="s">
        <v>722</v>
      </c>
      <c r="D472" s="22" t="s">
        <v>723</v>
      </c>
      <c r="E472" s="29"/>
      <c r="F472" s="136">
        <v>0</v>
      </c>
      <c r="G472" s="136"/>
      <c r="H472" s="102">
        <f t="shared" si="96"/>
        <v>0</v>
      </c>
      <c r="I472" s="180"/>
      <c r="J472" s="150" t="str">
        <f t="shared" si="93"/>
        <v xml:space="preserve"> </v>
      </c>
      <c r="K472" s="180"/>
      <c r="L472" s="180"/>
      <c r="M472" s="102">
        <f t="shared" si="95"/>
        <v>0</v>
      </c>
      <c r="N472" s="180"/>
      <c r="O472" s="133" t="str">
        <f t="shared" si="94"/>
        <v xml:space="preserve"> </v>
      </c>
      <c r="P472" s="180"/>
    </row>
    <row r="473" spans="1:16" ht="15" hidden="1" customHeight="1" x14ac:dyDescent="0.2">
      <c r="A473" s="383" t="s">
        <v>374</v>
      </c>
      <c r="B473" s="383"/>
      <c r="C473" s="5" t="s">
        <v>724</v>
      </c>
      <c r="D473" s="22" t="s">
        <v>725</v>
      </c>
      <c r="E473" s="29"/>
      <c r="F473" s="136">
        <v>0</v>
      </c>
      <c r="G473" s="136"/>
      <c r="H473" s="102">
        <f t="shared" si="96"/>
        <v>0</v>
      </c>
      <c r="I473" s="180"/>
      <c r="J473" s="150" t="str">
        <f t="shared" si="93"/>
        <v xml:space="preserve"> </v>
      </c>
      <c r="K473" s="180"/>
      <c r="L473" s="180"/>
      <c r="M473" s="102">
        <f t="shared" si="95"/>
        <v>0</v>
      </c>
      <c r="N473" s="180"/>
      <c r="O473" s="133" t="str">
        <f t="shared" si="94"/>
        <v xml:space="preserve"> </v>
      </c>
      <c r="P473" s="180"/>
    </row>
    <row r="474" spans="1:16" ht="25.5" hidden="1" customHeight="1" x14ac:dyDescent="0.2">
      <c r="A474" s="383" t="s">
        <v>377</v>
      </c>
      <c r="B474" s="383"/>
      <c r="C474" s="5" t="s">
        <v>726</v>
      </c>
      <c r="D474" s="22" t="s">
        <v>727</v>
      </c>
      <c r="E474" s="29"/>
      <c r="F474" s="136">
        <v>0</v>
      </c>
      <c r="G474" s="136"/>
      <c r="H474" s="102">
        <f t="shared" si="96"/>
        <v>0</v>
      </c>
      <c r="I474" s="180"/>
      <c r="J474" s="150" t="str">
        <f t="shared" ref="J474:J537" si="97">IF(H474=0," ",I474/H474)</f>
        <v xml:space="preserve"> </v>
      </c>
      <c r="K474" s="180"/>
      <c r="L474" s="180"/>
      <c r="M474" s="102">
        <f t="shared" si="95"/>
        <v>0</v>
      </c>
      <c r="N474" s="180"/>
      <c r="O474" s="133" t="str">
        <f t="shared" ref="O474:O537" si="98">IF(M474=0," ",N474/M474)</f>
        <v xml:space="preserve"> </v>
      </c>
      <c r="P474" s="180"/>
    </row>
    <row r="475" spans="1:16" ht="15" hidden="1" customHeight="1" x14ac:dyDescent="0.2">
      <c r="A475" s="383" t="s">
        <v>380</v>
      </c>
      <c r="B475" s="383"/>
      <c r="C475" s="5" t="s">
        <v>442</v>
      </c>
      <c r="D475" s="3" t="s">
        <v>727</v>
      </c>
      <c r="E475" s="29"/>
      <c r="F475" s="136">
        <v>0</v>
      </c>
      <c r="G475" s="136"/>
      <c r="H475" s="102">
        <f t="shared" ref="H475:H485" si="99">SUM(F475:G475)</f>
        <v>0</v>
      </c>
      <c r="I475" s="180"/>
      <c r="J475" s="150" t="str">
        <f t="shared" si="97"/>
        <v xml:space="preserve"> </v>
      </c>
      <c r="K475" s="180"/>
      <c r="L475" s="180"/>
      <c r="M475" s="102">
        <f t="shared" ref="M475:M538" si="100">SUM(K475:L475)</f>
        <v>0</v>
      </c>
      <c r="N475" s="180"/>
      <c r="O475" s="133" t="str">
        <f t="shared" si="98"/>
        <v xml:space="preserve"> </v>
      </c>
      <c r="P475" s="180"/>
    </row>
    <row r="476" spans="1:16" ht="15" hidden="1" customHeight="1" x14ac:dyDescent="0.2">
      <c r="A476" s="383" t="s">
        <v>383</v>
      </c>
      <c r="B476" s="383"/>
      <c r="C476" s="5" t="s">
        <v>444</v>
      </c>
      <c r="D476" s="3" t="s">
        <v>727</v>
      </c>
      <c r="E476" s="29"/>
      <c r="F476" s="136">
        <v>0</v>
      </c>
      <c r="G476" s="136"/>
      <c r="H476" s="102">
        <f t="shared" si="99"/>
        <v>0</v>
      </c>
      <c r="I476" s="180"/>
      <c r="J476" s="150" t="str">
        <f t="shared" si="97"/>
        <v xml:space="preserve"> </v>
      </c>
      <c r="K476" s="180"/>
      <c r="L476" s="180"/>
      <c r="M476" s="102">
        <f t="shared" si="100"/>
        <v>0</v>
      </c>
      <c r="N476" s="180"/>
      <c r="O476" s="133" t="str">
        <f t="shared" si="98"/>
        <v xml:space="preserve"> </v>
      </c>
      <c r="P476" s="180"/>
    </row>
    <row r="477" spans="1:16" ht="15" hidden="1" customHeight="1" x14ac:dyDescent="0.2">
      <c r="A477" s="383" t="s">
        <v>384</v>
      </c>
      <c r="B477" s="383"/>
      <c r="C477" s="5" t="s">
        <v>446</v>
      </c>
      <c r="D477" s="3" t="s">
        <v>727</v>
      </c>
      <c r="E477" s="29"/>
      <c r="F477" s="136">
        <v>0</v>
      </c>
      <c r="G477" s="136"/>
      <c r="H477" s="102">
        <f t="shared" si="99"/>
        <v>0</v>
      </c>
      <c r="I477" s="180"/>
      <c r="J477" s="150" t="str">
        <f t="shared" si="97"/>
        <v xml:space="preserve"> </v>
      </c>
      <c r="K477" s="180"/>
      <c r="L477" s="180"/>
      <c r="M477" s="102">
        <f t="shared" si="100"/>
        <v>0</v>
      </c>
      <c r="N477" s="180"/>
      <c r="O477" s="133" t="str">
        <f t="shared" si="98"/>
        <v xml:space="preserve"> </v>
      </c>
      <c r="P477" s="180"/>
    </row>
    <row r="478" spans="1:16" ht="15" hidden="1" customHeight="1" x14ac:dyDescent="0.2">
      <c r="A478" s="383" t="s">
        <v>386</v>
      </c>
      <c r="B478" s="383"/>
      <c r="C478" s="3" t="s">
        <v>448</v>
      </c>
      <c r="D478" s="3" t="s">
        <v>727</v>
      </c>
      <c r="E478" s="23"/>
      <c r="F478" s="136">
        <v>0</v>
      </c>
      <c r="G478" s="136"/>
      <c r="H478" s="102">
        <f t="shared" si="99"/>
        <v>0</v>
      </c>
      <c r="I478" s="180"/>
      <c r="J478" s="150" t="str">
        <f t="shared" si="97"/>
        <v xml:space="preserve"> </v>
      </c>
      <c r="K478" s="180"/>
      <c r="L478" s="180"/>
      <c r="M478" s="102">
        <f t="shared" si="100"/>
        <v>0</v>
      </c>
      <c r="N478" s="180"/>
      <c r="O478" s="133" t="str">
        <f t="shared" si="98"/>
        <v xml:space="preserve"> </v>
      </c>
      <c r="P478" s="180"/>
    </row>
    <row r="479" spans="1:16" ht="15" hidden="1" customHeight="1" x14ac:dyDescent="0.2">
      <c r="A479" s="383" t="s">
        <v>388</v>
      </c>
      <c r="B479" s="383"/>
      <c r="C479" s="3" t="s">
        <v>450</v>
      </c>
      <c r="D479" s="3" t="s">
        <v>727</v>
      </c>
      <c r="E479" s="23"/>
      <c r="F479" s="136">
        <v>0</v>
      </c>
      <c r="G479" s="136"/>
      <c r="H479" s="102">
        <f t="shared" si="99"/>
        <v>0</v>
      </c>
      <c r="I479" s="180"/>
      <c r="J479" s="150" t="str">
        <f t="shared" si="97"/>
        <v xml:space="preserve"> </v>
      </c>
      <c r="K479" s="180"/>
      <c r="L479" s="180"/>
      <c r="M479" s="102">
        <f t="shared" si="100"/>
        <v>0</v>
      </c>
      <c r="N479" s="180"/>
      <c r="O479" s="133" t="str">
        <f t="shared" si="98"/>
        <v xml:space="preserve"> </v>
      </c>
      <c r="P479" s="180"/>
    </row>
    <row r="480" spans="1:16" ht="25.5" hidden="1" customHeight="1" x14ac:dyDescent="0.2">
      <c r="A480" s="383" t="s">
        <v>391</v>
      </c>
      <c r="B480" s="383"/>
      <c r="C480" s="3" t="s">
        <v>452</v>
      </c>
      <c r="D480" s="3" t="s">
        <v>727</v>
      </c>
      <c r="E480" s="23"/>
      <c r="F480" s="136">
        <v>0</v>
      </c>
      <c r="G480" s="136"/>
      <c r="H480" s="102">
        <f t="shared" si="99"/>
        <v>0</v>
      </c>
      <c r="I480" s="180"/>
      <c r="J480" s="150" t="str">
        <f t="shared" si="97"/>
        <v xml:space="preserve"> </v>
      </c>
      <c r="K480" s="180"/>
      <c r="L480" s="180"/>
      <c r="M480" s="102">
        <f t="shared" si="100"/>
        <v>0</v>
      </c>
      <c r="N480" s="180"/>
      <c r="O480" s="133" t="str">
        <f t="shared" si="98"/>
        <v xml:space="preserve"> </v>
      </c>
      <c r="P480" s="180"/>
    </row>
    <row r="481" spans="1:16" ht="15" hidden="1" customHeight="1" x14ac:dyDescent="0.2">
      <c r="A481" s="383" t="s">
        <v>393</v>
      </c>
      <c r="B481" s="383"/>
      <c r="C481" s="5" t="s">
        <v>454</v>
      </c>
      <c r="D481" s="3" t="s">
        <v>727</v>
      </c>
      <c r="E481" s="29"/>
      <c r="F481" s="136">
        <v>0</v>
      </c>
      <c r="G481" s="136"/>
      <c r="H481" s="102">
        <f t="shared" si="99"/>
        <v>0</v>
      </c>
      <c r="I481" s="180"/>
      <c r="J481" s="150" t="str">
        <f t="shared" si="97"/>
        <v xml:space="preserve"> </v>
      </c>
      <c r="K481" s="180"/>
      <c r="L481" s="180"/>
      <c r="M481" s="102">
        <f t="shared" si="100"/>
        <v>0</v>
      </c>
      <c r="N481" s="180"/>
      <c r="O481" s="133" t="str">
        <f t="shared" si="98"/>
        <v xml:space="preserve"> </v>
      </c>
      <c r="P481" s="180"/>
    </row>
    <row r="482" spans="1:16" ht="15" hidden="1" customHeight="1" x14ac:dyDescent="0.2">
      <c r="A482" s="383" t="s">
        <v>395</v>
      </c>
      <c r="B482" s="383"/>
      <c r="C482" s="5" t="s">
        <v>456</v>
      </c>
      <c r="D482" s="3" t="s">
        <v>727</v>
      </c>
      <c r="E482" s="29"/>
      <c r="F482" s="136">
        <v>0</v>
      </c>
      <c r="G482" s="136"/>
      <c r="H482" s="102">
        <f t="shared" si="99"/>
        <v>0</v>
      </c>
      <c r="I482" s="180"/>
      <c r="J482" s="150" t="str">
        <f t="shared" si="97"/>
        <v xml:space="preserve"> </v>
      </c>
      <c r="K482" s="180"/>
      <c r="L482" s="180"/>
      <c r="M482" s="102">
        <f t="shared" si="100"/>
        <v>0</v>
      </c>
      <c r="N482" s="180"/>
      <c r="O482" s="133" t="str">
        <f t="shared" si="98"/>
        <v xml:space="preserve"> </v>
      </c>
      <c r="P482" s="180"/>
    </row>
    <row r="483" spans="1:16" ht="15" hidden="1" customHeight="1" x14ac:dyDescent="0.2">
      <c r="A483" s="383" t="s">
        <v>397</v>
      </c>
      <c r="B483" s="383"/>
      <c r="C483" s="5" t="s">
        <v>458</v>
      </c>
      <c r="D483" s="3" t="s">
        <v>727</v>
      </c>
      <c r="E483" s="29"/>
      <c r="F483" s="136">
        <v>0</v>
      </c>
      <c r="G483" s="136"/>
      <c r="H483" s="102">
        <f t="shared" si="99"/>
        <v>0</v>
      </c>
      <c r="I483" s="180"/>
      <c r="J483" s="150" t="str">
        <f t="shared" si="97"/>
        <v xml:space="preserve"> </v>
      </c>
      <c r="K483" s="180"/>
      <c r="L483" s="180"/>
      <c r="M483" s="102">
        <f t="shared" si="100"/>
        <v>0</v>
      </c>
      <c r="N483" s="180"/>
      <c r="O483" s="133" t="str">
        <f t="shared" si="98"/>
        <v xml:space="preserve"> </v>
      </c>
      <c r="P483" s="180"/>
    </row>
    <row r="484" spans="1:16" ht="15" hidden="1" customHeight="1" x14ac:dyDescent="0.2">
      <c r="A484" s="383" t="s">
        <v>399</v>
      </c>
      <c r="B484" s="383"/>
      <c r="C484" s="5" t="s">
        <v>460</v>
      </c>
      <c r="D484" s="3" t="s">
        <v>727</v>
      </c>
      <c r="E484" s="29"/>
      <c r="F484" s="136">
        <v>0</v>
      </c>
      <c r="G484" s="136"/>
      <c r="H484" s="102">
        <f t="shared" si="99"/>
        <v>0</v>
      </c>
      <c r="I484" s="180"/>
      <c r="J484" s="150" t="str">
        <f t="shared" si="97"/>
        <v xml:space="preserve"> </v>
      </c>
      <c r="K484" s="180"/>
      <c r="L484" s="180"/>
      <c r="M484" s="102">
        <f t="shared" si="100"/>
        <v>0</v>
      </c>
      <c r="N484" s="180"/>
      <c r="O484" s="133" t="str">
        <f t="shared" si="98"/>
        <v xml:space="preserve"> </v>
      </c>
      <c r="P484" s="180"/>
    </row>
    <row r="485" spans="1:16" ht="15" hidden="1" customHeight="1" x14ac:dyDescent="0.2">
      <c r="A485" s="383" t="s">
        <v>402</v>
      </c>
      <c r="B485" s="383"/>
      <c r="C485" s="5" t="s">
        <v>728</v>
      </c>
      <c r="D485" s="22" t="s">
        <v>729</v>
      </c>
      <c r="E485" s="29"/>
      <c r="F485" s="136">
        <v>0</v>
      </c>
      <c r="G485" s="136"/>
      <c r="H485" s="102">
        <f t="shared" si="99"/>
        <v>0</v>
      </c>
      <c r="I485" s="180"/>
      <c r="J485" s="150" t="str">
        <f t="shared" si="97"/>
        <v xml:space="preserve"> </v>
      </c>
      <c r="K485" s="180"/>
      <c r="L485" s="180"/>
      <c r="M485" s="102">
        <f t="shared" si="100"/>
        <v>0</v>
      </c>
      <c r="N485" s="180"/>
      <c r="O485" s="133" t="str">
        <f t="shared" si="98"/>
        <v xml:space="preserve"> </v>
      </c>
      <c r="P485" s="180"/>
    </row>
    <row r="486" spans="1:16" ht="25.5" hidden="1" customHeight="1" x14ac:dyDescent="0.2">
      <c r="A486" s="384" t="s">
        <v>404</v>
      </c>
      <c r="B486" s="384"/>
      <c r="C486" s="7" t="s">
        <v>730</v>
      </c>
      <c r="D486" s="19" t="s">
        <v>731</v>
      </c>
      <c r="E486" s="33"/>
      <c r="F486" s="151">
        <f t="shared" ref="F486:H486" si="101">F422+F424+F425+F426+F437+F448+F459+F461+F472+F473+F474+F485</f>
        <v>0</v>
      </c>
      <c r="G486" s="151">
        <f t="shared" si="101"/>
        <v>0</v>
      </c>
      <c r="H486" s="151">
        <f t="shared" si="101"/>
        <v>0</v>
      </c>
      <c r="I486" s="180"/>
      <c r="J486" s="151" t="e">
        <f t="shared" ref="J486:M486" si="102">J422+J424+J425+J426+J437+J448+J459+J461+J472+J473+J474+J485</f>
        <v>#VALUE!</v>
      </c>
      <c r="K486" s="180"/>
      <c r="L486" s="151">
        <f t="shared" si="102"/>
        <v>0</v>
      </c>
      <c r="M486" s="151">
        <f t="shared" si="102"/>
        <v>0</v>
      </c>
      <c r="N486" s="180"/>
      <c r="O486" s="133" t="str">
        <f t="shared" si="98"/>
        <v xml:space="preserve"> </v>
      </c>
      <c r="P486" s="180"/>
    </row>
    <row r="487" spans="1:16" ht="15" hidden="1" customHeight="1" x14ac:dyDescent="0.2">
      <c r="A487" s="383" t="s">
        <v>406</v>
      </c>
      <c r="B487" s="383"/>
      <c r="C487" s="5" t="s">
        <v>732</v>
      </c>
      <c r="D487" s="22" t="s">
        <v>733</v>
      </c>
      <c r="E487" s="29"/>
      <c r="F487" s="136">
        <v>0</v>
      </c>
      <c r="G487" s="136"/>
      <c r="H487" s="102">
        <f t="shared" ref="H487:H538" si="103">SUM(F487:G487)</f>
        <v>0</v>
      </c>
      <c r="I487" s="180"/>
      <c r="J487" s="150" t="str">
        <f t="shared" si="97"/>
        <v xml:space="preserve"> </v>
      </c>
      <c r="K487" s="180"/>
      <c r="L487" s="180"/>
      <c r="M487" s="102">
        <f t="shared" si="100"/>
        <v>0</v>
      </c>
      <c r="N487" s="180"/>
      <c r="O487" s="133" t="str">
        <f t="shared" si="98"/>
        <v xml:space="preserve"> </v>
      </c>
      <c r="P487" s="180"/>
    </row>
    <row r="488" spans="1:16" ht="15" hidden="1" customHeight="1" x14ac:dyDescent="0.2">
      <c r="A488" s="383" t="s">
        <v>408</v>
      </c>
      <c r="B488" s="383"/>
      <c r="C488" s="5" t="s">
        <v>734</v>
      </c>
      <c r="D488" s="22" t="s">
        <v>735</v>
      </c>
      <c r="E488" s="29"/>
      <c r="F488" s="136">
        <v>0</v>
      </c>
      <c r="G488" s="136"/>
      <c r="H488" s="102">
        <f t="shared" si="103"/>
        <v>0</v>
      </c>
      <c r="I488" s="180"/>
      <c r="J488" s="150" t="str">
        <f t="shared" si="97"/>
        <v xml:space="preserve"> </v>
      </c>
      <c r="K488" s="180"/>
      <c r="L488" s="180"/>
      <c r="M488" s="102">
        <f t="shared" si="100"/>
        <v>0</v>
      </c>
      <c r="N488" s="180"/>
      <c r="O488" s="133" t="str">
        <f t="shared" si="98"/>
        <v xml:space="preserve"> </v>
      </c>
      <c r="P488" s="180"/>
    </row>
    <row r="489" spans="1:16" ht="15" hidden="1" customHeight="1" x14ac:dyDescent="0.2">
      <c r="A489" s="383" t="s">
        <v>411</v>
      </c>
      <c r="B489" s="383"/>
      <c r="C489" s="5" t="s">
        <v>736</v>
      </c>
      <c r="D489" s="22" t="s">
        <v>735</v>
      </c>
      <c r="E489" s="29"/>
      <c r="F489" s="136">
        <v>0</v>
      </c>
      <c r="G489" s="136"/>
      <c r="H489" s="102">
        <f t="shared" si="103"/>
        <v>0</v>
      </c>
      <c r="I489" s="180"/>
      <c r="J489" s="150" t="str">
        <f t="shared" si="97"/>
        <v xml:space="preserve"> </v>
      </c>
      <c r="K489" s="180"/>
      <c r="L489" s="180"/>
      <c r="M489" s="102">
        <f t="shared" si="100"/>
        <v>0</v>
      </c>
      <c r="N489" s="180"/>
      <c r="O489" s="133" t="str">
        <f t="shared" si="98"/>
        <v xml:space="preserve"> </v>
      </c>
      <c r="P489" s="180"/>
    </row>
    <row r="490" spans="1:16" ht="15" hidden="1" customHeight="1" x14ac:dyDescent="0.2">
      <c r="A490" s="383" t="s">
        <v>414</v>
      </c>
      <c r="B490" s="383"/>
      <c r="C490" s="3" t="s">
        <v>737</v>
      </c>
      <c r="D490" s="22" t="s">
        <v>738</v>
      </c>
      <c r="E490" s="23"/>
      <c r="F490" s="136">
        <v>0</v>
      </c>
      <c r="G490" s="136"/>
      <c r="H490" s="102">
        <f t="shared" si="103"/>
        <v>0</v>
      </c>
      <c r="I490" s="180"/>
      <c r="J490" s="150" t="str">
        <f t="shared" si="97"/>
        <v xml:space="preserve"> </v>
      </c>
      <c r="K490" s="180"/>
      <c r="L490" s="180"/>
      <c r="M490" s="102">
        <f t="shared" si="100"/>
        <v>0</v>
      </c>
      <c r="N490" s="180"/>
      <c r="O490" s="133" t="str">
        <f t="shared" si="98"/>
        <v xml:space="preserve"> </v>
      </c>
      <c r="P490" s="180"/>
    </row>
    <row r="491" spans="1:16" x14ac:dyDescent="0.2">
      <c r="A491" s="383" t="s">
        <v>416</v>
      </c>
      <c r="B491" s="383"/>
      <c r="C491" s="5" t="s">
        <v>739</v>
      </c>
      <c r="D491" s="22" t="s">
        <v>740</v>
      </c>
      <c r="E491" s="29"/>
      <c r="F491" s="136">
        <v>0</v>
      </c>
      <c r="G491" s="136"/>
      <c r="H491" s="102">
        <f t="shared" si="103"/>
        <v>0</v>
      </c>
      <c r="I491" s="180">
        <v>0</v>
      </c>
      <c r="J491" s="150" t="str">
        <f t="shared" si="97"/>
        <v xml:space="preserve"> </v>
      </c>
      <c r="K491" s="180">
        <v>0</v>
      </c>
      <c r="L491" s="180">
        <v>0</v>
      </c>
      <c r="M491" s="102">
        <f t="shared" si="100"/>
        <v>0</v>
      </c>
      <c r="N491" s="180">
        <v>0</v>
      </c>
      <c r="O491" s="133" t="str">
        <f t="shared" si="98"/>
        <v xml:space="preserve"> </v>
      </c>
      <c r="P491" s="180">
        <v>0</v>
      </c>
    </row>
    <row r="492" spans="1:16" x14ac:dyDescent="0.2">
      <c r="A492" s="383" t="s">
        <v>419</v>
      </c>
      <c r="B492" s="383"/>
      <c r="C492" s="5" t="s">
        <v>741</v>
      </c>
      <c r="D492" s="22" t="s">
        <v>742</v>
      </c>
      <c r="E492" s="29"/>
      <c r="F492" s="136">
        <v>0</v>
      </c>
      <c r="G492" s="136"/>
      <c r="H492" s="102">
        <f t="shared" si="103"/>
        <v>0</v>
      </c>
      <c r="I492" s="180"/>
      <c r="J492" s="150" t="str">
        <f t="shared" si="97"/>
        <v xml:space="preserve"> </v>
      </c>
      <c r="K492" s="180"/>
      <c r="L492" s="180"/>
      <c r="M492" s="102">
        <f t="shared" si="100"/>
        <v>0</v>
      </c>
      <c r="N492" s="180"/>
      <c r="O492" s="133" t="str">
        <f t="shared" si="98"/>
        <v xml:space="preserve"> </v>
      </c>
      <c r="P492" s="180"/>
    </row>
    <row r="493" spans="1:16" x14ac:dyDescent="0.2">
      <c r="A493" s="383" t="s">
        <v>421</v>
      </c>
      <c r="B493" s="383"/>
      <c r="C493" s="3" t="s">
        <v>743</v>
      </c>
      <c r="D493" s="22" t="s">
        <v>744</v>
      </c>
      <c r="E493" s="23"/>
      <c r="F493" s="136">
        <v>0</v>
      </c>
      <c r="G493" s="136"/>
      <c r="H493" s="102">
        <f t="shared" si="103"/>
        <v>0</v>
      </c>
      <c r="I493" s="180"/>
      <c r="J493" s="150" t="str">
        <f t="shared" si="97"/>
        <v xml:space="preserve"> </v>
      </c>
      <c r="K493" s="180"/>
      <c r="L493" s="180"/>
      <c r="M493" s="102">
        <f t="shared" si="100"/>
        <v>0</v>
      </c>
      <c r="N493" s="180"/>
      <c r="O493" s="133" t="str">
        <f t="shared" si="98"/>
        <v xml:space="preserve"> </v>
      </c>
      <c r="P493" s="180"/>
    </row>
    <row r="494" spans="1:16" x14ac:dyDescent="0.2">
      <c r="A494" s="383" t="s">
        <v>424</v>
      </c>
      <c r="B494" s="383"/>
      <c r="C494" s="3" t="s">
        <v>745</v>
      </c>
      <c r="D494" s="22" t="s">
        <v>746</v>
      </c>
      <c r="E494" s="23"/>
      <c r="F494" s="136">
        <v>0</v>
      </c>
      <c r="G494" s="136"/>
      <c r="H494" s="102">
        <f t="shared" si="103"/>
        <v>0</v>
      </c>
      <c r="I494" s="180">
        <v>0</v>
      </c>
      <c r="J494" s="150" t="str">
        <f t="shared" si="97"/>
        <v xml:space="preserve"> </v>
      </c>
      <c r="K494" s="180">
        <v>0</v>
      </c>
      <c r="L494" s="180">
        <v>0</v>
      </c>
      <c r="M494" s="102">
        <f t="shared" si="100"/>
        <v>0</v>
      </c>
      <c r="N494" s="180">
        <v>0</v>
      </c>
      <c r="O494" s="133" t="str">
        <f t="shared" si="98"/>
        <v xml:space="preserve"> </v>
      </c>
      <c r="P494" s="180">
        <v>0</v>
      </c>
    </row>
    <row r="495" spans="1:16" x14ac:dyDescent="0.2">
      <c r="A495" s="384" t="s">
        <v>427</v>
      </c>
      <c r="B495" s="384"/>
      <c r="C495" s="7" t="s">
        <v>747</v>
      </c>
      <c r="D495" s="19" t="s">
        <v>748</v>
      </c>
      <c r="E495" s="33"/>
      <c r="F495" s="136">
        <v>0</v>
      </c>
      <c r="G495" s="136"/>
      <c r="H495" s="102">
        <f t="shared" si="103"/>
        <v>0</v>
      </c>
      <c r="I495" s="180">
        <f>SUM(I487:I494)</f>
        <v>0</v>
      </c>
      <c r="J495" s="150" t="str">
        <f t="shared" si="97"/>
        <v xml:space="preserve"> </v>
      </c>
      <c r="K495" s="180">
        <f>SUM(K487:K494)</f>
        <v>0</v>
      </c>
      <c r="L495" s="180">
        <v>0</v>
      </c>
      <c r="M495" s="102">
        <f t="shared" si="100"/>
        <v>0</v>
      </c>
      <c r="N495" s="180">
        <f>SUM(N487:N494)</f>
        <v>0</v>
      </c>
      <c r="O495" s="133" t="str">
        <f t="shared" si="98"/>
        <v xml:space="preserve"> </v>
      </c>
      <c r="P495" s="180">
        <f>SUM(P487:P494)</f>
        <v>0</v>
      </c>
    </row>
    <row r="496" spans="1:16" ht="15" hidden="1" customHeight="1" x14ac:dyDescent="0.2">
      <c r="A496" s="383" t="s">
        <v>429</v>
      </c>
      <c r="B496" s="383"/>
      <c r="C496" s="5" t="s">
        <v>749</v>
      </c>
      <c r="D496" s="22" t="s">
        <v>750</v>
      </c>
      <c r="E496" s="29"/>
      <c r="F496" s="136">
        <v>0</v>
      </c>
      <c r="G496" s="136"/>
      <c r="H496" s="102">
        <f t="shared" si="103"/>
        <v>0</v>
      </c>
      <c r="I496" s="180"/>
      <c r="J496" s="150" t="str">
        <f t="shared" si="97"/>
        <v xml:space="preserve"> </v>
      </c>
      <c r="K496" s="180"/>
      <c r="L496" s="180"/>
      <c r="M496" s="102">
        <f t="shared" si="100"/>
        <v>0</v>
      </c>
      <c r="N496" s="180"/>
      <c r="O496" s="133" t="str">
        <f t="shared" si="98"/>
        <v xml:space="preserve"> </v>
      </c>
      <c r="P496" s="180"/>
    </row>
    <row r="497" spans="1:16" ht="15" hidden="1" customHeight="1" x14ac:dyDescent="0.2">
      <c r="A497" s="383" t="s">
        <v>432</v>
      </c>
      <c r="B497" s="383"/>
      <c r="C497" s="5" t="s">
        <v>751</v>
      </c>
      <c r="D497" s="22" t="s">
        <v>752</v>
      </c>
      <c r="E497" s="29"/>
      <c r="F497" s="136">
        <v>0</v>
      </c>
      <c r="G497" s="136"/>
      <c r="H497" s="102">
        <f t="shared" si="103"/>
        <v>0</v>
      </c>
      <c r="I497" s="180"/>
      <c r="J497" s="150" t="str">
        <f t="shared" si="97"/>
        <v xml:space="preserve"> </v>
      </c>
      <c r="K497" s="180"/>
      <c r="L497" s="180"/>
      <c r="M497" s="102">
        <f t="shared" si="100"/>
        <v>0</v>
      </c>
      <c r="N497" s="180"/>
      <c r="O497" s="133" t="str">
        <f t="shared" si="98"/>
        <v xml:space="preserve"> </v>
      </c>
      <c r="P497" s="180"/>
    </row>
    <row r="498" spans="1:16" ht="15" hidden="1" customHeight="1" x14ac:dyDescent="0.2">
      <c r="A498" s="383" t="s">
        <v>435</v>
      </c>
      <c r="B498" s="383"/>
      <c r="C498" s="5" t="s">
        <v>753</v>
      </c>
      <c r="D498" s="22" t="s">
        <v>754</v>
      </c>
      <c r="E498" s="29"/>
      <c r="F498" s="136">
        <v>0</v>
      </c>
      <c r="G498" s="136"/>
      <c r="H498" s="102">
        <f t="shared" si="103"/>
        <v>0</v>
      </c>
      <c r="I498" s="180"/>
      <c r="J498" s="150" t="str">
        <f t="shared" si="97"/>
        <v xml:space="preserve"> </v>
      </c>
      <c r="K498" s="180"/>
      <c r="L498" s="180"/>
      <c r="M498" s="102">
        <f t="shared" si="100"/>
        <v>0</v>
      </c>
      <c r="N498" s="180"/>
      <c r="O498" s="133" t="str">
        <f t="shared" si="98"/>
        <v xml:space="preserve"> </v>
      </c>
      <c r="P498" s="180"/>
    </row>
    <row r="499" spans="1:16" ht="15" hidden="1" customHeight="1" x14ac:dyDescent="0.2">
      <c r="A499" s="383" t="s">
        <v>438</v>
      </c>
      <c r="B499" s="383"/>
      <c r="C499" s="5" t="s">
        <v>755</v>
      </c>
      <c r="D499" s="22" t="s">
        <v>756</v>
      </c>
      <c r="E499" s="29"/>
      <c r="F499" s="136">
        <v>0</v>
      </c>
      <c r="G499" s="136"/>
      <c r="H499" s="102">
        <f t="shared" si="103"/>
        <v>0</v>
      </c>
      <c r="I499" s="180"/>
      <c r="J499" s="150" t="str">
        <f t="shared" si="97"/>
        <v xml:space="preserve"> </v>
      </c>
      <c r="K499" s="180"/>
      <c r="L499" s="180"/>
      <c r="M499" s="102">
        <f t="shared" si="100"/>
        <v>0</v>
      </c>
      <c r="N499" s="180"/>
      <c r="O499" s="133" t="str">
        <f t="shared" si="98"/>
        <v xml:space="preserve"> </v>
      </c>
      <c r="P499" s="180"/>
    </row>
    <row r="500" spans="1:16" ht="15" hidden="1" customHeight="1" x14ac:dyDescent="0.2">
      <c r="A500" s="384" t="s">
        <v>441</v>
      </c>
      <c r="B500" s="384"/>
      <c r="C500" s="7" t="s">
        <v>757</v>
      </c>
      <c r="D500" s="19" t="s">
        <v>758</v>
      </c>
      <c r="E500" s="33"/>
      <c r="F500" s="136">
        <v>0</v>
      </c>
      <c r="G500" s="136"/>
      <c r="H500" s="102">
        <f t="shared" si="103"/>
        <v>0</v>
      </c>
      <c r="I500" s="180"/>
      <c r="J500" s="150" t="str">
        <f t="shared" si="97"/>
        <v xml:space="preserve"> </v>
      </c>
      <c r="K500" s="180"/>
      <c r="L500" s="180"/>
      <c r="M500" s="102">
        <f t="shared" si="100"/>
        <v>0</v>
      </c>
      <c r="N500" s="180"/>
      <c r="O500" s="133" t="str">
        <f t="shared" si="98"/>
        <v xml:space="preserve"> </v>
      </c>
      <c r="P500" s="180"/>
    </row>
    <row r="501" spans="1:16" ht="25.5" hidden="1" customHeight="1" x14ac:dyDescent="0.2">
      <c r="A501" s="383" t="s">
        <v>443</v>
      </c>
      <c r="B501" s="383"/>
      <c r="C501" s="5" t="s">
        <v>759</v>
      </c>
      <c r="D501" s="22" t="s">
        <v>760</v>
      </c>
      <c r="E501" s="29"/>
      <c r="F501" s="136">
        <v>0</v>
      </c>
      <c r="G501" s="136"/>
      <c r="H501" s="102">
        <f t="shared" si="103"/>
        <v>0</v>
      </c>
      <c r="I501" s="180"/>
      <c r="J501" s="150" t="str">
        <f t="shared" si="97"/>
        <v xml:space="preserve"> </v>
      </c>
      <c r="K501" s="180"/>
      <c r="L501" s="180"/>
      <c r="M501" s="102">
        <f t="shared" si="100"/>
        <v>0</v>
      </c>
      <c r="N501" s="180"/>
      <c r="O501" s="133" t="str">
        <f t="shared" si="98"/>
        <v xml:space="preserve"> </v>
      </c>
      <c r="P501" s="180"/>
    </row>
    <row r="502" spans="1:16" ht="25.5" hidden="1" customHeight="1" x14ac:dyDescent="0.2">
      <c r="A502" s="383" t="s">
        <v>445</v>
      </c>
      <c r="B502" s="383"/>
      <c r="C502" s="5" t="s">
        <v>761</v>
      </c>
      <c r="D502" s="22" t="s">
        <v>762</v>
      </c>
      <c r="E502" s="29"/>
      <c r="F502" s="136">
        <v>0</v>
      </c>
      <c r="G502" s="136"/>
      <c r="H502" s="102">
        <f t="shared" si="103"/>
        <v>0</v>
      </c>
      <c r="I502" s="180"/>
      <c r="J502" s="150" t="str">
        <f t="shared" si="97"/>
        <v xml:space="preserve"> </v>
      </c>
      <c r="K502" s="180"/>
      <c r="L502" s="180"/>
      <c r="M502" s="102">
        <f t="shared" si="100"/>
        <v>0</v>
      </c>
      <c r="N502" s="180"/>
      <c r="O502" s="133" t="str">
        <f t="shared" si="98"/>
        <v xml:space="preserve"> </v>
      </c>
      <c r="P502" s="180"/>
    </row>
    <row r="503" spans="1:16" ht="15" hidden="1" customHeight="1" x14ac:dyDescent="0.2">
      <c r="A503" s="383" t="s">
        <v>447</v>
      </c>
      <c r="B503" s="383"/>
      <c r="C503" s="5" t="s">
        <v>37</v>
      </c>
      <c r="D503" s="22" t="s">
        <v>762</v>
      </c>
      <c r="E503" s="29"/>
      <c r="F503" s="136">
        <v>0</v>
      </c>
      <c r="G503" s="136"/>
      <c r="H503" s="102">
        <f t="shared" si="103"/>
        <v>0</v>
      </c>
      <c r="I503" s="180"/>
      <c r="J503" s="150" t="str">
        <f t="shared" si="97"/>
        <v xml:space="preserve"> </v>
      </c>
      <c r="K503" s="180"/>
      <c r="L503" s="180"/>
      <c r="M503" s="102">
        <f t="shared" si="100"/>
        <v>0</v>
      </c>
      <c r="N503" s="180"/>
      <c r="O503" s="133" t="str">
        <f t="shared" si="98"/>
        <v xml:space="preserve"> </v>
      </c>
      <c r="P503" s="180"/>
    </row>
    <row r="504" spans="1:16" ht="15" hidden="1" customHeight="1" x14ac:dyDescent="0.2">
      <c r="A504" s="383" t="s">
        <v>449</v>
      </c>
      <c r="B504" s="383"/>
      <c r="C504" s="5" t="s">
        <v>39</v>
      </c>
      <c r="D504" s="22" t="s">
        <v>762</v>
      </c>
      <c r="E504" s="29"/>
      <c r="F504" s="136">
        <v>0</v>
      </c>
      <c r="G504" s="136"/>
      <c r="H504" s="102">
        <f t="shared" si="103"/>
        <v>0</v>
      </c>
      <c r="I504" s="180"/>
      <c r="J504" s="150" t="str">
        <f t="shared" si="97"/>
        <v xml:space="preserve"> </v>
      </c>
      <c r="K504" s="180"/>
      <c r="L504" s="180"/>
      <c r="M504" s="102">
        <f t="shared" si="100"/>
        <v>0</v>
      </c>
      <c r="N504" s="180"/>
      <c r="O504" s="133" t="str">
        <f t="shared" si="98"/>
        <v xml:space="preserve"> </v>
      </c>
      <c r="P504" s="180"/>
    </row>
    <row r="505" spans="1:16" ht="25.5" hidden="1" customHeight="1" x14ac:dyDescent="0.2">
      <c r="A505" s="383" t="s">
        <v>451</v>
      </c>
      <c r="B505" s="383"/>
      <c r="C505" s="5" t="s">
        <v>41</v>
      </c>
      <c r="D505" s="22" t="s">
        <v>762</v>
      </c>
      <c r="E505" s="29"/>
      <c r="F505" s="136">
        <v>0</v>
      </c>
      <c r="G505" s="136"/>
      <c r="H505" s="102">
        <f t="shared" si="103"/>
        <v>0</v>
      </c>
      <c r="I505" s="180"/>
      <c r="J505" s="150" t="str">
        <f t="shared" si="97"/>
        <v xml:space="preserve"> </v>
      </c>
      <c r="K505" s="180"/>
      <c r="L505" s="180"/>
      <c r="M505" s="102">
        <f t="shared" si="100"/>
        <v>0</v>
      </c>
      <c r="N505" s="180"/>
      <c r="O505" s="133" t="str">
        <f t="shared" si="98"/>
        <v xml:space="preserve"> </v>
      </c>
      <c r="P505" s="180"/>
    </row>
    <row r="506" spans="1:16" ht="15" hidden="1" customHeight="1" x14ac:dyDescent="0.2">
      <c r="A506" s="383" t="s">
        <v>453</v>
      </c>
      <c r="B506" s="383"/>
      <c r="C506" s="5" t="s">
        <v>43</v>
      </c>
      <c r="D506" s="22" t="s">
        <v>762</v>
      </c>
      <c r="E506" s="29"/>
      <c r="F506" s="136">
        <v>0</v>
      </c>
      <c r="G506" s="136"/>
      <c r="H506" s="102">
        <f t="shared" si="103"/>
        <v>0</v>
      </c>
      <c r="I506" s="180"/>
      <c r="J506" s="150" t="str">
        <f t="shared" si="97"/>
        <v xml:space="preserve"> </v>
      </c>
      <c r="K506" s="180"/>
      <c r="L506" s="180"/>
      <c r="M506" s="102">
        <f t="shared" si="100"/>
        <v>0</v>
      </c>
      <c r="N506" s="180"/>
      <c r="O506" s="133" t="str">
        <f t="shared" si="98"/>
        <v xml:space="preserve"> </v>
      </c>
      <c r="P506" s="180"/>
    </row>
    <row r="507" spans="1:16" ht="15" hidden="1" customHeight="1" x14ac:dyDescent="0.2">
      <c r="A507" s="383" t="s">
        <v>455</v>
      </c>
      <c r="B507" s="383"/>
      <c r="C507" s="5" t="s">
        <v>45</v>
      </c>
      <c r="D507" s="22" t="s">
        <v>762</v>
      </c>
      <c r="E507" s="29"/>
      <c r="F507" s="136">
        <v>0</v>
      </c>
      <c r="G507" s="136"/>
      <c r="H507" s="102">
        <f t="shared" si="103"/>
        <v>0</v>
      </c>
      <c r="I507" s="180"/>
      <c r="J507" s="150" t="str">
        <f t="shared" si="97"/>
        <v xml:space="preserve"> </v>
      </c>
      <c r="K507" s="180"/>
      <c r="L507" s="180"/>
      <c r="M507" s="102">
        <f t="shared" si="100"/>
        <v>0</v>
      </c>
      <c r="N507" s="180"/>
      <c r="O507" s="133" t="str">
        <f t="shared" si="98"/>
        <v xml:space="preserve"> </v>
      </c>
      <c r="P507" s="180"/>
    </row>
    <row r="508" spans="1:16" ht="15" hidden="1" customHeight="1" x14ac:dyDescent="0.2">
      <c r="A508" s="383" t="s">
        <v>457</v>
      </c>
      <c r="B508" s="383"/>
      <c r="C508" s="5" t="s">
        <v>47</v>
      </c>
      <c r="D508" s="22" t="s">
        <v>762</v>
      </c>
      <c r="E508" s="29"/>
      <c r="F508" s="136">
        <v>0</v>
      </c>
      <c r="G508" s="136"/>
      <c r="H508" s="102">
        <f t="shared" si="103"/>
        <v>0</v>
      </c>
      <c r="I508" s="180"/>
      <c r="J508" s="150" t="str">
        <f t="shared" si="97"/>
        <v xml:space="preserve"> </v>
      </c>
      <c r="K508" s="180"/>
      <c r="L508" s="180"/>
      <c r="M508" s="102">
        <f t="shared" si="100"/>
        <v>0</v>
      </c>
      <c r="N508" s="180"/>
      <c r="O508" s="133" t="str">
        <f t="shared" si="98"/>
        <v xml:space="preserve"> </v>
      </c>
      <c r="P508" s="180"/>
    </row>
    <row r="509" spans="1:16" ht="15" hidden="1" customHeight="1" x14ac:dyDescent="0.2">
      <c r="A509" s="383" t="s">
        <v>459</v>
      </c>
      <c r="B509" s="383"/>
      <c r="C509" s="5" t="s">
        <v>49</v>
      </c>
      <c r="D509" s="22" t="s">
        <v>762</v>
      </c>
      <c r="E509" s="29"/>
      <c r="F509" s="136">
        <v>0</v>
      </c>
      <c r="G509" s="136"/>
      <c r="H509" s="102">
        <f t="shared" si="103"/>
        <v>0</v>
      </c>
      <c r="I509" s="180"/>
      <c r="J509" s="150" t="str">
        <f t="shared" si="97"/>
        <v xml:space="preserve"> </v>
      </c>
      <c r="K509" s="180"/>
      <c r="L509" s="180"/>
      <c r="M509" s="102">
        <f t="shared" si="100"/>
        <v>0</v>
      </c>
      <c r="N509" s="180"/>
      <c r="O509" s="133" t="str">
        <f t="shared" si="98"/>
        <v xml:space="preserve"> </v>
      </c>
      <c r="P509" s="180"/>
    </row>
    <row r="510" spans="1:16" ht="15" hidden="1" customHeight="1" x14ac:dyDescent="0.2">
      <c r="A510" s="383" t="s">
        <v>461</v>
      </c>
      <c r="B510" s="383"/>
      <c r="C510" s="5" t="s">
        <v>51</v>
      </c>
      <c r="D510" s="22" t="s">
        <v>762</v>
      </c>
      <c r="E510" s="29"/>
      <c r="F510" s="136">
        <v>0</v>
      </c>
      <c r="G510" s="136"/>
      <c r="H510" s="102">
        <f t="shared" si="103"/>
        <v>0</v>
      </c>
      <c r="I510" s="180"/>
      <c r="J510" s="150" t="str">
        <f t="shared" si="97"/>
        <v xml:space="preserve"> </v>
      </c>
      <c r="K510" s="180"/>
      <c r="L510" s="180"/>
      <c r="M510" s="102">
        <f t="shared" si="100"/>
        <v>0</v>
      </c>
      <c r="N510" s="180"/>
      <c r="O510" s="133" t="str">
        <f t="shared" si="98"/>
        <v xml:space="preserve"> </v>
      </c>
      <c r="P510" s="180"/>
    </row>
    <row r="511" spans="1:16" ht="15" hidden="1" customHeight="1" x14ac:dyDescent="0.2">
      <c r="A511" s="383" t="s">
        <v>464</v>
      </c>
      <c r="B511" s="383"/>
      <c r="C511" s="5" t="s">
        <v>53</v>
      </c>
      <c r="D511" s="22" t="s">
        <v>762</v>
      </c>
      <c r="E511" s="29"/>
      <c r="F511" s="136">
        <v>0</v>
      </c>
      <c r="G511" s="136"/>
      <c r="H511" s="102">
        <f t="shared" si="103"/>
        <v>0</v>
      </c>
      <c r="I511" s="180"/>
      <c r="J511" s="150" t="str">
        <f t="shared" si="97"/>
        <v xml:space="preserve"> </v>
      </c>
      <c r="K511" s="180"/>
      <c r="L511" s="180"/>
      <c r="M511" s="102">
        <f t="shared" si="100"/>
        <v>0</v>
      </c>
      <c r="N511" s="180"/>
      <c r="O511" s="133" t="str">
        <f t="shared" si="98"/>
        <v xml:space="preserve"> </v>
      </c>
      <c r="P511" s="180"/>
    </row>
    <row r="512" spans="1:16" ht="15" hidden="1" customHeight="1" x14ac:dyDescent="0.2">
      <c r="A512" s="383" t="s">
        <v>465</v>
      </c>
      <c r="B512" s="383"/>
      <c r="C512" s="5" t="s">
        <v>55</v>
      </c>
      <c r="D512" s="22" t="s">
        <v>762</v>
      </c>
      <c r="E512" s="29"/>
      <c r="F512" s="136">
        <v>0</v>
      </c>
      <c r="G512" s="136"/>
      <c r="H512" s="102">
        <f t="shared" si="103"/>
        <v>0</v>
      </c>
      <c r="I512" s="180"/>
      <c r="J512" s="150" t="str">
        <f t="shared" si="97"/>
        <v xml:space="preserve"> </v>
      </c>
      <c r="K512" s="180"/>
      <c r="L512" s="180"/>
      <c r="M512" s="102">
        <f t="shared" si="100"/>
        <v>0</v>
      </c>
      <c r="N512" s="180"/>
      <c r="O512" s="133" t="str">
        <f t="shared" si="98"/>
        <v xml:space="preserve"> </v>
      </c>
      <c r="P512" s="180"/>
    </row>
    <row r="513" spans="1:16" ht="25.5" hidden="1" customHeight="1" x14ac:dyDescent="0.2">
      <c r="A513" s="383" t="s">
        <v>466</v>
      </c>
      <c r="B513" s="383"/>
      <c r="C513" s="5" t="s">
        <v>763</v>
      </c>
      <c r="D513" s="22" t="s">
        <v>764</v>
      </c>
      <c r="E513" s="29"/>
      <c r="F513" s="136">
        <v>0</v>
      </c>
      <c r="G513" s="136"/>
      <c r="H513" s="102">
        <f t="shared" si="103"/>
        <v>0</v>
      </c>
      <c r="I513" s="180"/>
      <c r="J513" s="150" t="str">
        <f t="shared" si="97"/>
        <v xml:space="preserve"> </v>
      </c>
      <c r="K513" s="180"/>
      <c r="L513" s="180"/>
      <c r="M513" s="102">
        <f t="shared" si="100"/>
        <v>0</v>
      </c>
      <c r="N513" s="180"/>
      <c r="O513" s="133" t="str">
        <f t="shared" si="98"/>
        <v xml:space="preserve"> </v>
      </c>
      <c r="P513" s="180"/>
    </row>
    <row r="514" spans="1:16" ht="15" hidden="1" customHeight="1" x14ac:dyDescent="0.2">
      <c r="A514" s="383" t="s">
        <v>467</v>
      </c>
      <c r="B514" s="383"/>
      <c r="C514" s="5" t="s">
        <v>37</v>
      </c>
      <c r="D514" s="22" t="s">
        <v>764</v>
      </c>
      <c r="E514" s="29"/>
      <c r="F514" s="136">
        <v>0</v>
      </c>
      <c r="G514" s="136"/>
      <c r="H514" s="102">
        <f t="shared" si="103"/>
        <v>0</v>
      </c>
      <c r="I514" s="180"/>
      <c r="J514" s="150" t="str">
        <f t="shared" si="97"/>
        <v xml:space="preserve"> </v>
      </c>
      <c r="K514" s="180"/>
      <c r="L514" s="180"/>
      <c r="M514" s="102">
        <f t="shared" si="100"/>
        <v>0</v>
      </c>
      <c r="N514" s="180"/>
      <c r="O514" s="133" t="str">
        <f t="shared" si="98"/>
        <v xml:space="preserve"> </v>
      </c>
      <c r="P514" s="180"/>
    </row>
    <row r="515" spans="1:16" ht="15" hidden="1" customHeight="1" x14ac:dyDescent="0.2">
      <c r="A515" s="383" t="s">
        <v>468</v>
      </c>
      <c r="B515" s="383"/>
      <c r="C515" s="5" t="s">
        <v>39</v>
      </c>
      <c r="D515" s="22" t="s">
        <v>764</v>
      </c>
      <c r="E515" s="29"/>
      <c r="F515" s="136">
        <v>0</v>
      </c>
      <c r="G515" s="136"/>
      <c r="H515" s="102">
        <f t="shared" si="103"/>
        <v>0</v>
      </c>
      <c r="I515" s="180"/>
      <c r="J515" s="150" t="str">
        <f t="shared" si="97"/>
        <v xml:space="preserve"> </v>
      </c>
      <c r="K515" s="180"/>
      <c r="L515" s="180"/>
      <c r="M515" s="102">
        <f t="shared" si="100"/>
        <v>0</v>
      </c>
      <c r="N515" s="180"/>
      <c r="O515" s="133" t="str">
        <f t="shared" si="98"/>
        <v xml:space="preserve"> </v>
      </c>
      <c r="P515" s="180"/>
    </row>
    <row r="516" spans="1:16" ht="25.5" hidden="1" customHeight="1" x14ac:dyDescent="0.2">
      <c r="A516" s="383" t="s">
        <v>469</v>
      </c>
      <c r="B516" s="383"/>
      <c r="C516" s="5" t="s">
        <v>41</v>
      </c>
      <c r="D516" s="22" t="s">
        <v>764</v>
      </c>
      <c r="E516" s="29"/>
      <c r="F516" s="136">
        <v>0</v>
      </c>
      <c r="G516" s="136"/>
      <c r="H516" s="102">
        <f t="shared" si="103"/>
        <v>0</v>
      </c>
      <c r="I516" s="180"/>
      <c r="J516" s="150" t="str">
        <f t="shared" si="97"/>
        <v xml:space="preserve"> </v>
      </c>
      <c r="K516" s="180"/>
      <c r="L516" s="180"/>
      <c r="M516" s="102">
        <f t="shared" si="100"/>
        <v>0</v>
      </c>
      <c r="N516" s="180"/>
      <c r="O516" s="133" t="str">
        <f t="shared" si="98"/>
        <v xml:space="preserve"> </v>
      </c>
      <c r="P516" s="180"/>
    </row>
    <row r="517" spans="1:16" ht="15" hidden="1" customHeight="1" x14ac:dyDescent="0.2">
      <c r="A517" s="383" t="s">
        <v>470</v>
      </c>
      <c r="B517" s="383"/>
      <c r="C517" s="5" t="s">
        <v>43</v>
      </c>
      <c r="D517" s="22" t="s">
        <v>764</v>
      </c>
      <c r="E517" s="29"/>
      <c r="F517" s="136">
        <v>0</v>
      </c>
      <c r="G517" s="136"/>
      <c r="H517" s="102">
        <f t="shared" si="103"/>
        <v>0</v>
      </c>
      <c r="I517" s="180"/>
      <c r="J517" s="150" t="str">
        <f t="shared" si="97"/>
        <v xml:space="preserve"> </v>
      </c>
      <c r="K517" s="180"/>
      <c r="L517" s="180"/>
      <c r="M517" s="102">
        <f t="shared" si="100"/>
        <v>0</v>
      </c>
      <c r="N517" s="180"/>
      <c r="O517" s="133" t="str">
        <f t="shared" si="98"/>
        <v xml:space="preserve"> </v>
      </c>
      <c r="P517" s="180"/>
    </row>
    <row r="518" spans="1:16" ht="15" hidden="1" customHeight="1" x14ac:dyDescent="0.2">
      <c r="A518" s="383" t="s">
        <v>471</v>
      </c>
      <c r="B518" s="383"/>
      <c r="C518" s="5" t="s">
        <v>45</v>
      </c>
      <c r="D518" s="22" t="s">
        <v>764</v>
      </c>
      <c r="E518" s="29"/>
      <c r="F518" s="136">
        <v>0</v>
      </c>
      <c r="G518" s="136"/>
      <c r="H518" s="102">
        <f t="shared" si="103"/>
        <v>0</v>
      </c>
      <c r="I518" s="180"/>
      <c r="J518" s="150" t="str">
        <f t="shared" si="97"/>
        <v xml:space="preserve"> </v>
      </c>
      <c r="K518" s="180"/>
      <c r="L518" s="180"/>
      <c r="M518" s="102">
        <f t="shared" si="100"/>
        <v>0</v>
      </c>
      <c r="N518" s="180"/>
      <c r="O518" s="133" t="str">
        <f t="shared" si="98"/>
        <v xml:space="preserve"> </v>
      </c>
      <c r="P518" s="180"/>
    </row>
    <row r="519" spans="1:16" ht="15" hidden="1" customHeight="1" x14ac:dyDescent="0.2">
      <c r="A519" s="383" t="s">
        <v>472</v>
      </c>
      <c r="B519" s="383"/>
      <c r="C519" s="5" t="s">
        <v>47</v>
      </c>
      <c r="D519" s="22" t="s">
        <v>764</v>
      </c>
      <c r="E519" s="29"/>
      <c r="F519" s="136">
        <v>0</v>
      </c>
      <c r="G519" s="136"/>
      <c r="H519" s="102">
        <f t="shared" si="103"/>
        <v>0</v>
      </c>
      <c r="I519" s="180"/>
      <c r="J519" s="150" t="str">
        <f t="shared" si="97"/>
        <v xml:space="preserve"> </v>
      </c>
      <c r="K519" s="180"/>
      <c r="L519" s="180"/>
      <c r="M519" s="102">
        <f t="shared" si="100"/>
        <v>0</v>
      </c>
      <c r="N519" s="180"/>
      <c r="O519" s="133" t="str">
        <f t="shared" si="98"/>
        <v xml:space="preserve"> </v>
      </c>
      <c r="P519" s="180"/>
    </row>
    <row r="520" spans="1:16" ht="15" hidden="1" customHeight="1" x14ac:dyDescent="0.2">
      <c r="A520" s="383" t="s">
        <v>473</v>
      </c>
      <c r="B520" s="383"/>
      <c r="C520" s="5" t="s">
        <v>49</v>
      </c>
      <c r="D520" s="22" t="s">
        <v>764</v>
      </c>
      <c r="E520" s="29"/>
      <c r="F520" s="136">
        <v>0</v>
      </c>
      <c r="G520" s="136"/>
      <c r="H520" s="102">
        <f t="shared" si="103"/>
        <v>0</v>
      </c>
      <c r="I520" s="180"/>
      <c r="J520" s="150" t="str">
        <f t="shared" si="97"/>
        <v xml:space="preserve"> </v>
      </c>
      <c r="K520" s="180"/>
      <c r="L520" s="180"/>
      <c r="M520" s="102">
        <f t="shared" si="100"/>
        <v>0</v>
      </c>
      <c r="N520" s="180"/>
      <c r="O520" s="133" t="str">
        <f t="shared" si="98"/>
        <v xml:space="preserve"> </v>
      </c>
      <c r="P520" s="180"/>
    </row>
    <row r="521" spans="1:16" ht="15" hidden="1" customHeight="1" x14ac:dyDescent="0.2">
      <c r="A521" s="383" t="s">
        <v>474</v>
      </c>
      <c r="B521" s="383"/>
      <c r="C521" s="5" t="s">
        <v>51</v>
      </c>
      <c r="D521" s="22" t="s">
        <v>764</v>
      </c>
      <c r="E521" s="29"/>
      <c r="F521" s="136">
        <v>0</v>
      </c>
      <c r="G521" s="136"/>
      <c r="H521" s="102">
        <f t="shared" si="103"/>
        <v>0</v>
      </c>
      <c r="I521" s="180"/>
      <c r="J521" s="150" t="str">
        <f t="shared" si="97"/>
        <v xml:space="preserve"> </v>
      </c>
      <c r="K521" s="180"/>
      <c r="L521" s="180"/>
      <c r="M521" s="102">
        <f t="shared" si="100"/>
        <v>0</v>
      </c>
      <c r="N521" s="180"/>
      <c r="O521" s="133" t="str">
        <f t="shared" si="98"/>
        <v xml:space="preserve"> </v>
      </c>
      <c r="P521" s="180"/>
    </row>
    <row r="522" spans="1:16" ht="15" hidden="1" customHeight="1" x14ac:dyDescent="0.2">
      <c r="A522" s="383" t="s">
        <v>477</v>
      </c>
      <c r="B522" s="383"/>
      <c r="C522" s="5" t="s">
        <v>53</v>
      </c>
      <c r="D522" s="22" t="s">
        <v>764</v>
      </c>
      <c r="E522" s="29"/>
      <c r="F522" s="136">
        <v>0</v>
      </c>
      <c r="G522" s="136"/>
      <c r="H522" s="102">
        <f t="shared" si="103"/>
        <v>0</v>
      </c>
      <c r="I522" s="180"/>
      <c r="J522" s="150" t="str">
        <f t="shared" si="97"/>
        <v xml:space="preserve"> </v>
      </c>
      <c r="K522" s="180"/>
      <c r="L522" s="180"/>
      <c r="M522" s="102">
        <f t="shared" si="100"/>
        <v>0</v>
      </c>
      <c r="N522" s="180"/>
      <c r="O522" s="133" t="str">
        <f t="shared" si="98"/>
        <v xml:space="preserve"> </v>
      </c>
      <c r="P522" s="180"/>
    </row>
    <row r="523" spans="1:16" ht="15" hidden="1" customHeight="1" x14ac:dyDescent="0.2">
      <c r="A523" s="383" t="s">
        <v>480</v>
      </c>
      <c r="B523" s="383"/>
      <c r="C523" s="5" t="s">
        <v>55</v>
      </c>
      <c r="D523" s="22" t="s">
        <v>764</v>
      </c>
      <c r="E523" s="29"/>
      <c r="F523" s="136">
        <v>0</v>
      </c>
      <c r="G523" s="136"/>
      <c r="H523" s="102">
        <f t="shared" si="103"/>
        <v>0</v>
      </c>
      <c r="I523" s="180"/>
      <c r="J523" s="150" t="str">
        <f t="shared" si="97"/>
        <v xml:space="preserve"> </v>
      </c>
      <c r="K523" s="180"/>
      <c r="L523" s="180"/>
      <c r="M523" s="102">
        <f t="shared" si="100"/>
        <v>0</v>
      </c>
      <c r="N523" s="180"/>
      <c r="O523" s="133" t="str">
        <f t="shared" si="98"/>
        <v xml:space="preserve"> </v>
      </c>
      <c r="P523" s="180"/>
    </row>
    <row r="524" spans="1:16" ht="25.5" hidden="1" customHeight="1" x14ac:dyDescent="0.2">
      <c r="A524" s="383" t="s">
        <v>483</v>
      </c>
      <c r="B524" s="383"/>
      <c r="C524" s="5" t="s">
        <v>765</v>
      </c>
      <c r="D524" s="22" t="s">
        <v>766</v>
      </c>
      <c r="E524" s="29"/>
      <c r="F524" s="136">
        <v>0</v>
      </c>
      <c r="G524" s="136"/>
      <c r="H524" s="102">
        <f t="shared" si="103"/>
        <v>0</v>
      </c>
      <c r="I524" s="180"/>
      <c r="J524" s="150" t="str">
        <f t="shared" si="97"/>
        <v xml:space="preserve"> </v>
      </c>
      <c r="K524" s="180"/>
      <c r="L524" s="180"/>
      <c r="M524" s="102">
        <f t="shared" si="100"/>
        <v>0</v>
      </c>
      <c r="N524" s="180"/>
      <c r="O524" s="133" t="str">
        <f t="shared" si="98"/>
        <v xml:space="preserve"> </v>
      </c>
      <c r="P524" s="180"/>
    </row>
    <row r="525" spans="1:16" ht="15" hidden="1" customHeight="1" x14ac:dyDescent="0.2">
      <c r="A525" s="383" t="s">
        <v>484</v>
      </c>
      <c r="B525" s="383"/>
      <c r="C525" s="5" t="s">
        <v>37</v>
      </c>
      <c r="D525" s="22" t="s">
        <v>766</v>
      </c>
      <c r="E525" s="29"/>
      <c r="F525" s="136">
        <v>0</v>
      </c>
      <c r="G525" s="136"/>
      <c r="H525" s="102">
        <f t="shared" si="103"/>
        <v>0</v>
      </c>
      <c r="I525" s="180"/>
      <c r="J525" s="150" t="str">
        <f t="shared" si="97"/>
        <v xml:space="preserve"> </v>
      </c>
      <c r="K525" s="180"/>
      <c r="L525" s="180"/>
      <c r="M525" s="102">
        <f t="shared" si="100"/>
        <v>0</v>
      </c>
      <c r="N525" s="180"/>
      <c r="O525" s="133" t="str">
        <f t="shared" si="98"/>
        <v xml:space="preserve"> </v>
      </c>
      <c r="P525" s="180"/>
    </row>
    <row r="526" spans="1:16" ht="15" hidden="1" customHeight="1" x14ac:dyDescent="0.2">
      <c r="A526" s="383" t="s">
        <v>485</v>
      </c>
      <c r="B526" s="383"/>
      <c r="C526" s="5" t="s">
        <v>39</v>
      </c>
      <c r="D526" s="22" t="s">
        <v>766</v>
      </c>
      <c r="E526" s="29"/>
      <c r="F526" s="136">
        <v>0</v>
      </c>
      <c r="G526" s="136"/>
      <c r="H526" s="102">
        <f t="shared" si="103"/>
        <v>0</v>
      </c>
      <c r="I526" s="180"/>
      <c r="J526" s="150" t="str">
        <f t="shared" si="97"/>
        <v xml:space="preserve"> </v>
      </c>
      <c r="K526" s="180"/>
      <c r="L526" s="180"/>
      <c r="M526" s="102">
        <f t="shared" si="100"/>
        <v>0</v>
      </c>
      <c r="N526" s="180"/>
      <c r="O526" s="133" t="str">
        <f t="shared" si="98"/>
        <v xml:space="preserve"> </v>
      </c>
      <c r="P526" s="180"/>
    </row>
    <row r="527" spans="1:16" ht="25.5" hidden="1" customHeight="1" x14ac:dyDescent="0.2">
      <c r="A527" s="383" t="s">
        <v>486</v>
      </c>
      <c r="B527" s="383"/>
      <c r="C527" s="5" t="s">
        <v>41</v>
      </c>
      <c r="D527" s="22" t="s">
        <v>766</v>
      </c>
      <c r="E527" s="29"/>
      <c r="F527" s="136">
        <v>0</v>
      </c>
      <c r="G527" s="136"/>
      <c r="H527" s="102">
        <f t="shared" si="103"/>
        <v>0</v>
      </c>
      <c r="I527" s="180"/>
      <c r="J527" s="150" t="str">
        <f t="shared" si="97"/>
        <v xml:space="preserve"> </v>
      </c>
      <c r="K527" s="180"/>
      <c r="L527" s="180"/>
      <c r="M527" s="102">
        <f t="shared" si="100"/>
        <v>0</v>
      </c>
      <c r="N527" s="180"/>
      <c r="O527" s="133" t="str">
        <f t="shared" si="98"/>
        <v xml:space="preserve"> </v>
      </c>
      <c r="P527" s="180"/>
    </row>
    <row r="528" spans="1:16" ht="15" hidden="1" customHeight="1" x14ac:dyDescent="0.2">
      <c r="A528" s="383" t="s">
        <v>487</v>
      </c>
      <c r="B528" s="383"/>
      <c r="C528" s="5" t="s">
        <v>43</v>
      </c>
      <c r="D528" s="22" t="s">
        <v>766</v>
      </c>
      <c r="E528" s="29"/>
      <c r="F528" s="136">
        <v>0</v>
      </c>
      <c r="G528" s="136"/>
      <c r="H528" s="102">
        <f t="shared" si="103"/>
        <v>0</v>
      </c>
      <c r="I528" s="180"/>
      <c r="J528" s="150" t="str">
        <f t="shared" si="97"/>
        <v xml:space="preserve"> </v>
      </c>
      <c r="K528" s="180"/>
      <c r="L528" s="180"/>
      <c r="M528" s="102">
        <f t="shared" si="100"/>
        <v>0</v>
      </c>
      <c r="N528" s="180"/>
      <c r="O528" s="133" t="str">
        <f t="shared" si="98"/>
        <v xml:space="preserve"> </v>
      </c>
      <c r="P528" s="180"/>
    </row>
    <row r="529" spans="1:16" ht="15" hidden="1" customHeight="1" x14ac:dyDescent="0.2">
      <c r="A529" s="383" t="s">
        <v>488</v>
      </c>
      <c r="B529" s="383"/>
      <c r="C529" s="5" t="s">
        <v>45</v>
      </c>
      <c r="D529" s="22" t="s">
        <v>766</v>
      </c>
      <c r="E529" s="29"/>
      <c r="F529" s="136">
        <v>0</v>
      </c>
      <c r="G529" s="136"/>
      <c r="H529" s="102">
        <f t="shared" si="103"/>
        <v>0</v>
      </c>
      <c r="I529" s="180"/>
      <c r="J529" s="150" t="str">
        <f t="shared" si="97"/>
        <v xml:space="preserve"> </v>
      </c>
      <c r="K529" s="180"/>
      <c r="L529" s="180"/>
      <c r="M529" s="102">
        <f t="shared" si="100"/>
        <v>0</v>
      </c>
      <c r="N529" s="180"/>
      <c r="O529" s="133" t="str">
        <f t="shared" si="98"/>
        <v xml:space="preserve"> </v>
      </c>
      <c r="P529" s="180"/>
    </row>
    <row r="530" spans="1:16" ht="15" hidden="1" customHeight="1" x14ac:dyDescent="0.2">
      <c r="A530" s="383" t="s">
        <v>489</v>
      </c>
      <c r="B530" s="383"/>
      <c r="C530" s="5" t="s">
        <v>47</v>
      </c>
      <c r="D530" s="22" t="s">
        <v>766</v>
      </c>
      <c r="E530" s="29"/>
      <c r="F530" s="136">
        <v>0</v>
      </c>
      <c r="G530" s="136"/>
      <c r="H530" s="102">
        <f t="shared" si="103"/>
        <v>0</v>
      </c>
      <c r="I530" s="180"/>
      <c r="J530" s="150" t="str">
        <f t="shared" si="97"/>
        <v xml:space="preserve"> </v>
      </c>
      <c r="K530" s="180"/>
      <c r="L530" s="180"/>
      <c r="M530" s="102">
        <f t="shared" si="100"/>
        <v>0</v>
      </c>
      <c r="N530" s="180"/>
      <c r="O530" s="133" t="str">
        <f t="shared" si="98"/>
        <v xml:space="preserve"> </v>
      </c>
      <c r="P530" s="180"/>
    </row>
    <row r="531" spans="1:16" ht="15" hidden="1" customHeight="1" x14ac:dyDescent="0.2">
      <c r="A531" s="383" t="s">
        <v>490</v>
      </c>
      <c r="B531" s="383"/>
      <c r="C531" s="5" t="s">
        <v>49</v>
      </c>
      <c r="D531" s="22" t="s">
        <v>766</v>
      </c>
      <c r="E531" s="29"/>
      <c r="F531" s="136">
        <v>0</v>
      </c>
      <c r="G531" s="136"/>
      <c r="H531" s="102">
        <f t="shared" si="103"/>
        <v>0</v>
      </c>
      <c r="I531" s="180"/>
      <c r="J531" s="150" t="str">
        <f t="shared" si="97"/>
        <v xml:space="preserve"> </v>
      </c>
      <c r="K531" s="180"/>
      <c r="L531" s="180"/>
      <c r="M531" s="102">
        <f t="shared" si="100"/>
        <v>0</v>
      </c>
      <c r="N531" s="180"/>
      <c r="O531" s="133" t="str">
        <f t="shared" si="98"/>
        <v xml:space="preserve"> </v>
      </c>
      <c r="P531" s="180"/>
    </row>
    <row r="532" spans="1:16" ht="15" hidden="1" customHeight="1" x14ac:dyDescent="0.2">
      <c r="A532" s="383" t="s">
        <v>491</v>
      </c>
      <c r="B532" s="383"/>
      <c r="C532" s="5" t="s">
        <v>51</v>
      </c>
      <c r="D532" s="22" t="s">
        <v>766</v>
      </c>
      <c r="E532" s="29"/>
      <c r="F532" s="136">
        <v>0</v>
      </c>
      <c r="G532" s="136"/>
      <c r="H532" s="102">
        <f t="shared" si="103"/>
        <v>0</v>
      </c>
      <c r="I532" s="180"/>
      <c r="J532" s="150" t="str">
        <f t="shared" si="97"/>
        <v xml:space="preserve"> </v>
      </c>
      <c r="K532" s="180"/>
      <c r="L532" s="180"/>
      <c r="M532" s="102">
        <f t="shared" si="100"/>
        <v>0</v>
      </c>
      <c r="N532" s="180"/>
      <c r="O532" s="133" t="str">
        <f t="shared" si="98"/>
        <v xml:space="preserve"> </v>
      </c>
      <c r="P532" s="180"/>
    </row>
    <row r="533" spans="1:16" ht="15" hidden="1" customHeight="1" x14ac:dyDescent="0.2">
      <c r="A533" s="383" t="s">
        <v>492</v>
      </c>
      <c r="B533" s="383"/>
      <c r="C533" s="5" t="s">
        <v>53</v>
      </c>
      <c r="D533" s="22" t="s">
        <v>766</v>
      </c>
      <c r="E533" s="29"/>
      <c r="F533" s="136">
        <v>0</v>
      </c>
      <c r="G533" s="136"/>
      <c r="H533" s="102">
        <f t="shared" si="103"/>
        <v>0</v>
      </c>
      <c r="I533" s="180"/>
      <c r="J533" s="150" t="str">
        <f t="shared" si="97"/>
        <v xml:space="preserve"> </v>
      </c>
      <c r="K533" s="180"/>
      <c r="L533" s="180"/>
      <c r="M533" s="102">
        <f t="shared" si="100"/>
        <v>0</v>
      </c>
      <c r="N533" s="180"/>
      <c r="O533" s="133" t="str">
        <f t="shared" si="98"/>
        <v xml:space="preserve"> </v>
      </c>
      <c r="P533" s="180"/>
    </row>
    <row r="534" spans="1:16" ht="15" hidden="1" customHeight="1" x14ac:dyDescent="0.2">
      <c r="A534" s="383" t="s">
        <v>493</v>
      </c>
      <c r="B534" s="383"/>
      <c r="C534" s="5" t="s">
        <v>55</v>
      </c>
      <c r="D534" s="22" t="s">
        <v>766</v>
      </c>
      <c r="E534" s="29"/>
      <c r="F534" s="136">
        <v>0</v>
      </c>
      <c r="G534" s="136"/>
      <c r="H534" s="102">
        <f t="shared" si="103"/>
        <v>0</v>
      </c>
      <c r="I534" s="180"/>
      <c r="J534" s="150" t="str">
        <f t="shared" si="97"/>
        <v xml:space="preserve"> </v>
      </c>
      <c r="K534" s="180"/>
      <c r="L534" s="180"/>
      <c r="M534" s="102">
        <f t="shared" si="100"/>
        <v>0</v>
      </c>
      <c r="N534" s="180"/>
      <c r="O534" s="133" t="str">
        <f t="shared" si="98"/>
        <v xml:space="preserve"> </v>
      </c>
      <c r="P534" s="180"/>
    </row>
    <row r="535" spans="1:16" ht="25.5" hidden="1" customHeight="1" x14ac:dyDescent="0.2">
      <c r="A535" s="383" t="s">
        <v>496</v>
      </c>
      <c r="B535" s="383"/>
      <c r="C535" s="5" t="s">
        <v>767</v>
      </c>
      <c r="D535" s="22" t="s">
        <v>768</v>
      </c>
      <c r="E535" s="29"/>
      <c r="F535" s="136">
        <v>0</v>
      </c>
      <c r="G535" s="136"/>
      <c r="H535" s="102">
        <f t="shared" si="103"/>
        <v>0</v>
      </c>
      <c r="I535" s="180"/>
      <c r="J535" s="150" t="str">
        <f t="shared" si="97"/>
        <v xml:space="preserve"> </v>
      </c>
      <c r="K535" s="180"/>
      <c r="L535" s="180"/>
      <c r="M535" s="102">
        <f t="shared" si="100"/>
        <v>0</v>
      </c>
      <c r="N535" s="180"/>
      <c r="O535" s="133" t="str">
        <f t="shared" si="98"/>
        <v xml:space="preserve"> </v>
      </c>
      <c r="P535" s="180"/>
    </row>
    <row r="536" spans="1:16" ht="25.5" hidden="1" customHeight="1" x14ac:dyDescent="0.2">
      <c r="A536" s="383" t="s">
        <v>497</v>
      </c>
      <c r="B536" s="383"/>
      <c r="C536" s="5" t="s">
        <v>719</v>
      </c>
      <c r="D536" s="22" t="s">
        <v>768</v>
      </c>
      <c r="E536" s="29"/>
      <c r="F536" s="136">
        <v>0</v>
      </c>
      <c r="G536" s="136"/>
      <c r="H536" s="102">
        <f t="shared" si="103"/>
        <v>0</v>
      </c>
      <c r="I536" s="180"/>
      <c r="J536" s="150" t="str">
        <f t="shared" si="97"/>
        <v xml:space="preserve"> </v>
      </c>
      <c r="K536" s="180"/>
      <c r="L536" s="180"/>
      <c r="M536" s="102">
        <f t="shared" si="100"/>
        <v>0</v>
      </c>
      <c r="N536" s="180"/>
      <c r="O536" s="133" t="str">
        <f t="shared" si="98"/>
        <v xml:space="preserve"> </v>
      </c>
      <c r="P536" s="180"/>
    </row>
    <row r="537" spans="1:16" ht="25.5" hidden="1" customHeight="1" x14ac:dyDescent="0.2">
      <c r="A537" s="383" t="s">
        <v>498</v>
      </c>
      <c r="B537" s="383"/>
      <c r="C537" s="5" t="s">
        <v>769</v>
      </c>
      <c r="D537" s="22" t="s">
        <v>770</v>
      </c>
      <c r="E537" s="29"/>
      <c r="F537" s="136">
        <v>0</v>
      </c>
      <c r="G537" s="136"/>
      <c r="H537" s="102">
        <f t="shared" si="103"/>
        <v>0</v>
      </c>
      <c r="I537" s="180"/>
      <c r="J537" s="150" t="str">
        <f t="shared" si="97"/>
        <v xml:space="preserve"> </v>
      </c>
      <c r="K537" s="180"/>
      <c r="L537" s="180"/>
      <c r="M537" s="102">
        <f t="shared" si="100"/>
        <v>0</v>
      </c>
      <c r="N537" s="180"/>
      <c r="O537" s="133" t="str">
        <f t="shared" si="98"/>
        <v xml:space="preserve"> </v>
      </c>
      <c r="P537" s="180"/>
    </row>
    <row r="538" spans="1:16" ht="15" hidden="1" customHeight="1" x14ac:dyDescent="0.2">
      <c r="A538" s="383" t="s">
        <v>499</v>
      </c>
      <c r="B538" s="383"/>
      <c r="C538" s="5" t="s">
        <v>442</v>
      </c>
      <c r="D538" s="3" t="s">
        <v>770</v>
      </c>
      <c r="E538" s="29"/>
      <c r="F538" s="136">
        <v>0</v>
      </c>
      <c r="G538" s="136"/>
      <c r="H538" s="102">
        <f t="shared" si="103"/>
        <v>0</v>
      </c>
      <c r="I538" s="180"/>
      <c r="J538" s="150" t="str">
        <f t="shared" ref="J538:J560" si="104">IF(H538=0," ",I538/H538)</f>
        <v xml:space="preserve"> </v>
      </c>
      <c r="K538" s="180"/>
      <c r="L538" s="180"/>
      <c r="M538" s="102">
        <f t="shared" si="100"/>
        <v>0</v>
      </c>
      <c r="N538" s="180"/>
      <c r="O538" s="133" t="str">
        <f t="shared" ref="O538:O564" si="105">IF(M538=0," ",N538/M538)</f>
        <v xml:space="preserve"> </v>
      </c>
      <c r="P538" s="180"/>
    </row>
    <row r="539" spans="1:16" ht="15" hidden="1" customHeight="1" x14ac:dyDescent="0.2">
      <c r="A539" s="383" t="s">
        <v>500</v>
      </c>
      <c r="B539" s="383"/>
      <c r="C539" s="5" t="s">
        <v>444</v>
      </c>
      <c r="D539" s="22" t="s">
        <v>770</v>
      </c>
      <c r="E539" s="29"/>
      <c r="F539" s="136">
        <v>0</v>
      </c>
      <c r="G539" s="136"/>
      <c r="H539" s="102">
        <f t="shared" ref="H539:H560" si="106">SUM(F539:G539)</f>
        <v>0</v>
      </c>
      <c r="I539" s="180"/>
      <c r="J539" s="150" t="str">
        <f t="shared" si="104"/>
        <v xml:space="preserve"> </v>
      </c>
      <c r="K539" s="180"/>
      <c r="L539" s="180"/>
      <c r="M539" s="102">
        <f t="shared" ref="M539:M560" si="107">SUM(K539:L539)</f>
        <v>0</v>
      </c>
      <c r="N539" s="180"/>
      <c r="O539" s="133" t="str">
        <f t="shared" si="105"/>
        <v xml:space="preserve"> </v>
      </c>
      <c r="P539" s="180"/>
    </row>
    <row r="540" spans="1:16" ht="15" hidden="1" customHeight="1" x14ac:dyDescent="0.2">
      <c r="A540" s="383" t="s">
        <v>501</v>
      </c>
      <c r="B540" s="383"/>
      <c r="C540" s="5" t="s">
        <v>446</v>
      </c>
      <c r="D540" s="3" t="s">
        <v>770</v>
      </c>
      <c r="E540" s="29"/>
      <c r="F540" s="136">
        <v>0</v>
      </c>
      <c r="G540" s="136"/>
      <c r="H540" s="102">
        <f t="shared" si="106"/>
        <v>0</v>
      </c>
      <c r="I540" s="180"/>
      <c r="J540" s="150" t="str">
        <f t="shared" si="104"/>
        <v xml:space="preserve"> </v>
      </c>
      <c r="K540" s="180"/>
      <c r="L540" s="180"/>
      <c r="M540" s="102">
        <f t="shared" si="107"/>
        <v>0</v>
      </c>
      <c r="N540" s="180"/>
      <c r="O540" s="133" t="str">
        <f t="shared" si="105"/>
        <v xml:space="preserve"> </v>
      </c>
      <c r="P540" s="180"/>
    </row>
    <row r="541" spans="1:16" ht="15" hidden="1" customHeight="1" x14ac:dyDescent="0.2">
      <c r="A541" s="383" t="s">
        <v>502</v>
      </c>
      <c r="B541" s="383"/>
      <c r="C541" s="3" t="s">
        <v>448</v>
      </c>
      <c r="D541" s="22" t="s">
        <v>770</v>
      </c>
      <c r="E541" s="23"/>
      <c r="F541" s="136">
        <v>0</v>
      </c>
      <c r="G541" s="136"/>
      <c r="H541" s="102">
        <f t="shared" si="106"/>
        <v>0</v>
      </c>
      <c r="I541" s="180"/>
      <c r="J541" s="150" t="str">
        <f t="shared" si="104"/>
        <v xml:space="preserve"> </v>
      </c>
      <c r="K541" s="180"/>
      <c r="L541" s="180"/>
      <c r="M541" s="102">
        <f t="shared" si="107"/>
        <v>0</v>
      </c>
      <c r="N541" s="180"/>
      <c r="O541" s="133" t="str">
        <f t="shared" si="105"/>
        <v xml:space="preserve"> </v>
      </c>
      <c r="P541" s="180"/>
    </row>
    <row r="542" spans="1:16" ht="15" hidden="1" customHeight="1" x14ac:dyDescent="0.2">
      <c r="A542" s="383" t="s">
        <v>503</v>
      </c>
      <c r="B542" s="383"/>
      <c r="C542" s="3" t="s">
        <v>450</v>
      </c>
      <c r="D542" s="3" t="s">
        <v>770</v>
      </c>
      <c r="E542" s="23"/>
      <c r="F542" s="136">
        <v>0</v>
      </c>
      <c r="G542" s="136"/>
      <c r="H542" s="102">
        <f t="shared" si="106"/>
        <v>0</v>
      </c>
      <c r="I542" s="180"/>
      <c r="J542" s="150" t="str">
        <f t="shared" si="104"/>
        <v xml:space="preserve"> </v>
      </c>
      <c r="K542" s="180"/>
      <c r="L542" s="180"/>
      <c r="M542" s="102">
        <f t="shared" si="107"/>
        <v>0</v>
      </c>
      <c r="N542" s="180"/>
      <c r="O542" s="133" t="str">
        <f t="shared" si="105"/>
        <v xml:space="preserve"> </v>
      </c>
      <c r="P542" s="180"/>
    </row>
    <row r="543" spans="1:16" ht="25.5" hidden="1" customHeight="1" x14ac:dyDescent="0.2">
      <c r="A543" s="383" t="s">
        <v>504</v>
      </c>
      <c r="B543" s="383"/>
      <c r="C543" s="3" t="s">
        <v>452</v>
      </c>
      <c r="D543" s="22" t="s">
        <v>770</v>
      </c>
      <c r="E543" s="23"/>
      <c r="F543" s="136">
        <v>0</v>
      </c>
      <c r="G543" s="136"/>
      <c r="H543" s="102">
        <f t="shared" si="106"/>
        <v>0</v>
      </c>
      <c r="I543" s="180"/>
      <c r="J543" s="150" t="str">
        <f t="shared" si="104"/>
        <v xml:space="preserve"> </v>
      </c>
      <c r="K543" s="180"/>
      <c r="L543" s="180"/>
      <c r="M543" s="102">
        <f t="shared" si="107"/>
        <v>0</v>
      </c>
      <c r="N543" s="180"/>
      <c r="O543" s="133" t="str">
        <f t="shared" si="105"/>
        <v xml:space="preserve"> </v>
      </c>
      <c r="P543" s="180"/>
    </row>
    <row r="544" spans="1:16" ht="15" hidden="1" customHeight="1" x14ac:dyDescent="0.2">
      <c r="A544" s="383" t="s">
        <v>505</v>
      </c>
      <c r="B544" s="383"/>
      <c r="C544" s="5" t="s">
        <v>454</v>
      </c>
      <c r="D544" s="3" t="s">
        <v>770</v>
      </c>
      <c r="E544" s="29"/>
      <c r="F544" s="136">
        <v>0</v>
      </c>
      <c r="G544" s="136"/>
      <c r="H544" s="102">
        <f t="shared" si="106"/>
        <v>0</v>
      </c>
      <c r="I544" s="180"/>
      <c r="J544" s="150" t="str">
        <f t="shared" si="104"/>
        <v xml:space="preserve"> </v>
      </c>
      <c r="K544" s="180"/>
      <c r="L544" s="180"/>
      <c r="M544" s="102">
        <f t="shared" si="107"/>
        <v>0</v>
      </c>
      <c r="N544" s="180"/>
      <c r="O544" s="133" t="str">
        <f t="shared" si="105"/>
        <v xml:space="preserve"> </v>
      </c>
      <c r="P544" s="180"/>
    </row>
    <row r="545" spans="1:16" ht="15" hidden="1" customHeight="1" x14ac:dyDescent="0.2">
      <c r="A545" s="383" t="s">
        <v>506</v>
      </c>
      <c r="B545" s="383"/>
      <c r="C545" s="5" t="s">
        <v>456</v>
      </c>
      <c r="D545" s="22" t="s">
        <v>770</v>
      </c>
      <c r="E545" s="29"/>
      <c r="F545" s="136">
        <v>0</v>
      </c>
      <c r="G545" s="136"/>
      <c r="H545" s="102">
        <f t="shared" si="106"/>
        <v>0</v>
      </c>
      <c r="I545" s="180"/>
      <c r="J545" s="150" t="str">
        <f t="shared" si="104"/>
        <v xml:space="preserve"> </v>
      </c>
      <c r="K545" s="180"/>
      <c r="L545" s="180"/>
      <c r="M545" s="102">
        <f t="shared" si="107"/>
        <v>0</v>
      </c>
      <c r="N545" s="180"/>
      <c r="O545" s="133" t="str">
        <f t="shared" si="105"/>
        <v xml:space="preserve"> </v>
      </c>
      <c r="P545" s="180"/>
    </row>
    <row r="546" spans="1:16" ht="15" hidden="1" customHeight="1" x14ac:dyDescent="0.2">
      <c r="A546" s="383" t="s">
        <v>509</v>
      </c>
      <c r="B546" s="383"/>
      <c r="C546" s="5" t="s">
        <v>458</v>
      </c>
      <c r="D546" s="3" t="s">
        <v>770</v>
      </c>
      <c r="E546" s="29"/>
      <c r="F546" s="136">
        <v>0</v>
      </c>
      <c r="G546" s="136"/>
      <c r="H546" s="102">
        <f t="shared" si="106"/>
        <v>0</v>
      </c>
      <c r="I546" s="180"/>
      <c r="J546" s="150" t="str">
        <f t="shared" si="104"/>
        <v xml:space="preserve"> </v>
      </c>
      <c r="K546" s="180"/>
      <c r="L546" s="180"/>
      <c r="M546" s="102">
        <f t="shared" si="107"/>
        <v>0</v>
      </c>
      <c r="N546" s="180"/>
      <c r="O546" s="133" t="str">
        <f t="shared" si="105"/>
        <v xml:space="preserve"> </v>
      </c>
      <c r="P546" s="180"/>
    </row>
    <row r="547" spans="1:16" ht="15" hidden="1" customHeight="1" x14ac:dyDescent="0.2">
      <c r="A547" s="383" t="s">
        <v>771</v>
      </c>
      <c r="B547" s="383"/>
      <c r="C547" s="5" t="s">
        <v>460</v>
      </c>
      <c r="D547" s="22" t="s">
        <v>770</v>
      </c>
      <c r="E547" s="29"/>
      <c r="F547" s="136">
        <v>0</v>
      </c>
      <c r="G547" s="136"/>
      <c r="H547" s="102">
        <f t="shared" si="106"/>
        <v>0</v>
      </c>
      <c r="I547" s="180"/>
      <c r="J547" s="150" t="str">
        <f t="shared" si="104"/>
        <v xml:space="preserve"> </v>
      </c>
      <c r="K547" s="180"/>
      <c r="L547" s="180"/>
      <c r="M547" s="102">
        <f t="shared" si="107"/>
        <v>0</v>
      </c>
      <c r="N547" s="180"/>
      <c r="O547" s="133" t="str">
        <f t="shared" si="105"/>
        <v xml:space="preserve"> </v>
      </c>
      <c r="P547" s="180"/>
    </row>
    <row r="548" spans="1:16" ht="15" hidden="1" customHeight="1" x14ac:dyDescent="0.2">
      <c r="A548" s="383" t="s">
        <v>772</v>
      </c>
      <c r="B548" s="383"/>
      <c r="C548" s="5" t="s">
        <v>773</v>
      </c>
      <c r="D548" s="22" t="s">
        <v>774</v>
      </c>
      <c r="E548" s="29"/>
      <c r="F548" s="136">
        <v>0</v>
      </c>
      <c r="G548" s="136"/>
      <c r="H548" s="102">
        <f t="shared" si="106"/>
        <v>0</v>
      </c>
      <c r="I548" s="180"/>
      <c r="J548" s="150" t="str">
        <f t="shared" si="104"/>
        <v xml:space="preserve"> </v>
      </c>
      <c r="K548" s="180"/>
      <c r="L548" s="180"/>
      <c r="M548" s="102">
        <f t="shared" si="107"/>
        <v>0</v>
      </c>
      <c r="N548" s="180"/>
      <c r="O548" s="133" t="str">
        <f t="shared" si="105"/>
        <v xml:space="preserve"> </v>
      </c>
      <c r="P548" s="180"/>
    </row>
    <row r="549" spans="1:16" ht="25.5" hidden="1" customHeight="1" x14ac:dyDescent="0.2">
      <c r="A549" s="383" t="s">
        <v>775</v>
      </c>
      <c r="B549" s="383"/>
      <c r="C549" s="5" t="s">
        <v>776</v>
      </c>
      <c r="D549" s="22" t="s">
        <v>777</v>
      </c>
      <c r="E549" s="29"/>
      <c r="F549" s="136">
        <v>0</v>
      </c>
      <c r="G549" s="136"/>
      <c r="H549" s="102">
        <f t="shared" si="106"/>
        <v>0</v>
      </c>
      <c r="I549" s="180"/>
      <c r="J549" s="150" t="str">
        <f t="shared" si="104"/>
        <v xml:space="preserve"> </v>
      </c>
      <c r="K549" s="180"/>
      <c r="L549" s="180"/>
      <c r="M549" s="102">
        <f t="shared" si="107"/>
        <v>0</v>
      </c>
      <c r="N549" s="180"/>
      <c r="O549" s="133" t="str">
        <f t="shared" si="105"/>
        <v xml:space="preserve"> </v>
      </c>
      <c r="P549" s="180"/>
    </row>
    <row r="550" spans="1:16" ht="15" hidden="1" customHeight="1" x14ac:dyDescent="0.2">
      <c r="A550" s="383" t="s">
        <v>778</v>
      </c>
      <c r="B550" s="383"/>
      <c r="C550" s="5" t="s">
        <v>442</v>
      </c>
      <c r="D550" s="3" t="s">
        <v>777</v>
      </c>
      <c r="E550" s="29"/>
      <c r="F550" s="136">
        <v>0</v>
      </c>
      <c r="G550" s="136"/>
      <c r="H550" s="102">
        <f t="shared" si="106"/>
        <v>0</v>
      </c>
      <c r="I550" s="180"/>
      <c r="J550" s="150" t="str">
        <f t="shared" si="104"/>
        <v xml:space="preserve"> </v>
      </c>
      <c r="K550" s="180"/>
      <c r="L550" s="180"/>
      <c r="M550" s="102">
        <f t="shared" si="107"/>
        <v>0</v>
      </c>
      <c r="N550" s="180"/>
      <c r="O550" s="133" t="str">
        <f t="shared" si="105"/>
        <v xml:space="preserve"> </v>
      </c>
      <c r="P550" s="180"/>
    </row>
    <row r="551" spans="1:16" ht="15" hidden="1" customHeight="1" x14ac:dyDescent="0.2">
      <c r="A551" s="383" t="s">
        <v>779</v>
      </c>
      <c r="B551" s="383"/>
      <c r="C551" s="5" t="s">
        <v>444</v>
      </c>
      <c r="D551" s="3" t="s">
        <v>777</v>
      </c>
      <c r="E551" s="29"/>
      <c r="F551" s="136">
        <v>0</v>
      </c>
      <c r="G551" s="136"/>
      <c r="H551" s="102">
        <f t="shared" si="106"/>
        <v>0</v>
      </c>
      <c r="I551" s="180"/>
      <c r="J551" s="150" t="str">
        <f t="shared" si="104"/>
        <v xml:space="preserve"> </v>
      </c>
      <c r="K551" s="180"/>
      <c r="L551" s="180"/>
      <c r="M551" s="102">
        <f t="shared" si="107"/>
        <v>0</v>
      </c>
      <c r="N551" s="180"/>
      <c r="O551" s="133" t="str">
        <f t="shared" si="105"/>
        <v xml:space="preserve"> </v>
      </c>
      <c r="P551" s="180"/>
    </row>
    <row r="552" spans="1:16" ht="15" hidden="1" customHeight="1" x14ac:dyDescent="0.2">
      <c r="A552" s="383" t="s">
        <v>780</v>
      </c>
      <c r="B552" s="383"/>
      <c r="C552" s="5" t="s">
        <v>446</v>
      </c>
      <c r="D552" s="3" t="s">
        <v>777</v>
      </c>
      <c r="E552" s="29"/>
      <c r="F552" s="136">
        <v>0</v>
      </c>
      <c r="G552" s="136"/>
      <c r="H552" s="102">
        <f t="shared" si="106"/>
        <v>0</v>
      </c>
      <c r="I552" s="180"/>
      <c r="J552" s="150" t="str">
        <f t="shared" si="104"/>
        <v xml:space="preserve"> </v>
      </c>
      <c r="K552" s="180"/>
      <c r="L552" s="180"/>
      <c r="M552" s="102">
        <f t="shared" si="107"/>
        <v>0</v>
      </c>
      <c r="N552" s="180"/>
      <c r="O552" s="133" t="str">
        <f t="shared" si="105"/>
        <v xml:space="preserve"> </v>
      </c>
      <c r="P552" s="180"/>
    </row>
    <row r="553" spans="1:16" ht="15" hidden="1" customHeight="1" x14ac:dyDescent="0.2">
      <c r="A553" s="383" t="s">
        <v>781</v>
      </c>
      <c r="B553" s="383"/>
      <c r="C553" s="3" t="s">
        <v>448</v>
      </c>
      <c r="D553" s="3" t="s">
        <v>777</v>
      </c>
      <c r="E553" s="23"/>
      <c r="F553" s="136">
        <v>0</v>
      </c>
      <c r="G553" s="136"/>
      <c r="H553" s="102">
        <f t="shared" si="106"/>
        <v>0</v>
      </c>
      <c r="I553" s="180"/>
      <c r="J553" s="150" t="str">
        <f t="shared" si="104"/>
        <v xml:space="preserve"> </v>
      </c>
      <c r="K553" s="180"/>
      <c r="L553" s="180"/>
      <c r="M553" s="102">
        <f t="shared" si="107"/>
        <v>0</v>
      </c>
      <c r="N553" s="180"/>
      <c r="O553" s="133" t="str">
        <f t="shared" si="105"/>
        <v xml:space="preserve"> </v>
      </c>
      <c r="P553" s="180"/>
    </row>
    <row r="554" spans="1:16" ht="15" hidden="1" customHeight="1" x14ac:dyDescent="0.2">
      <c r="A554" s="383" t="s">
        <v>782</v>
      </c>
      <c r="B554" s="383"/>
      <c r="C554" s="3" t="s">
        <v>450</v>
      </c>
      <c r="D554" s="3" t="s">
        <v>777</v>
      </c>
      <c r="E554" s="23"/>
      <c r="F554" s="136">
        <v>0</v>
      </c>
      <c r="G554" s="136"/>
      <c r="H554" s="102">
        <f t="shared" si="106"/>
        <v>0</v>
      </c>
      <c r="I554" s="180"/>
      <c r="J554" s="150" t="str">
        <f t="shared" si="104"/>
        <v xml:space="preserve"> </v>
      </c>
      <c r="K554" s="180"/>
      <c r="L554" s="180"/>
      <c r="M554" s="102">
        <f t="shared" si="107"/>
        <v>0</v>
      </c>
      <c r="N554" s="180"/>
      <c r="O554" s="133" t="str">
        <f t="shared" si="105"/>
        <v xml:space="preserve"> </v>
      </c>
      <c r="P554" s="180"/>
    </row>
    <row r="555" spans="1:16" ht="25.5" hidden="1" customHeight="1" x14ac:dyDescent="0.2">
      <c r="A555" s="383" t="s">
        <v>783</v>
      </c>
      <c r="B555" s="383"/>
      <c r="C555" s="3" t="s">
        <v>452</v>
      </c>
      <c r="D555" s="3" t="s">
        <v>777</v>
      </c>
      <c r="E555" s="23"/>
      <c r="F555" s="136">
        <v>0</v>
      </c>
      <c r="G555" s="136"/>
      <c r="H555" s="102">
        <f t="shared" si="106"/>
        <v>0</v>
      </c>
      <c r="I555" s="180"/>
      <c r="J555" s="150" t="str">
        <f t="shared" si="104"/>
        <v xml:space="preserve"> </v>
      </c>
      <c r="K555" s="180"/>
      <c r="L555" s="180"/>
      <c r="M555" s="102">
        <f t="shared" si="107"/>
        <v>0</v>
      </c>
      <c r="N555" s="180"/>
      <c r="O555" s="133" t="str">
        <f t="shared" si="105"/>
        <v xml:space="preserve"> </v>
      </c>
      <c r="P555" s="180"/>
    </row>
    <row r="556" spans="1:16" ht="15" hidden="1" customHeight="1" x14ac:dyDescent="0.2">
      <c r="A556" s="383" t="s">
        <v>784</v>
      </c>
      <c r="B556" s="383"/>
      <c r="C556" s="5" t="s">
        <v>454</v>
      </c>
      <c r="D556" s="3" t="s">
        <v>777</v>
      </c>
      <c r="E556" s="29"/>
      <c r="F556" s="136">
        <v>0</v>
      </c>
      <c r="G556" s="136"/>
      <c r="H556" s="102">
        <f t="shared" si="106"/>
        <v>0</v>
      </c>
      <c r="I556" s="180"/>
      <c r="J556" s="150" t="str">
        <f t="shared" si="104"/>
        <v xml:space="preserve"> </v>
      </c>
      <c r="K556" s="180"/>
      <c r="L556" s="180"/>
      <c r="M556" s="102">
        <f t="shared" si="107"/>
        <v>0</v>
      </c>
      <c r="N556" s="180"/>
      <c r="O556" s="133" t="str">
        <f t="shared" si="105"/>
        <v xml:space="preserve"> </v>
      </c>
      <c r="P556" s="180"/>
    </row>
    <row r="557" spans="1:16" ht="15" hidden="1" customHeight="1" x14ac:dyDescent="0.2">
      <c r="A557" s="383" t="s">
        <v>785</v>
      </c>
      <c r="B557" s="383"/>
      <c r="C557" s="5" t="s">
        <v>456</v>
      </c>
      <c r="D557" s="3" t="s">
        <v>777</v>
      </c>
      <c r="E557" s="29"/>
      <c r="F557" s="136">
        <v>0</v>
      </c>
      <c r="G557" s="136"/>
      <c r="H557" s="102">
        <f t="shared" si="106"/>
        <v>0</v>
      </c>
      <c r="I557" s="180"/>
      <c r="J557" s="150" t="str">
        <f t="shared" si="104"/>
        <v xml:space="preserve"> </v>
      </c>
      <c r="K557" s="180"/>
      <c r="L557" s="180"/>
      <c r="M557" s="102">
        <f t="shared" si="107"/>
        <v>0</v>
      </c>
      <c r="N557" s="180"/>
      <c r="O557" s="133" t="str">
        <f t="shared" si="105"/>
        <v xml:space="preserve"> </v>
      </c>
      <c r="P557" s="180"/>
    </row>
    <row r="558" spans="1:16" ht="15" hidden="1" customHeight="1" x14ac:dyDescent="0.2">
      <c r="A558" s="383" t="s">
        <v>786</v>
      </c>
      <c r="B558" s="383"/>
      <c r="C558" s="5" t="s">
        <v>458</v>
      </c>
      <c r="D558" s="3" t="s">
        <v>777</v>
      </c>
      <c r="E558" s="29"/>
      <c r="F558" s="136">
        <v>0</v>
      </c>
      <c r="G558" s="136"/>
      <c r="H558" s="102">
        <f t="shared" si="106"/>
        <v>0</v>
      </c>
      <c r="I558" s="180"/>
      <c r="J558" s="150" t="str">
        <f t="shared" si="104"/>
        <v xml:space="preserve"> </v>
      </c>
      <c r="K558" s="180"/>
      <c r="L558" s="180"/>
      <c r="M558" s="102">
        <f t="shared" si="107"/>
        <v>0</v>
      </c>
      <c r="N558" s="180"/>
      <c r="O558" s="133" t="str">
        <f t="shared" si="105"/>
        <v xml:space="preserve"> </v>
      </c>
      <c r="P558" s="180"/>
    </row>
    <row r="559" spans="1:16" ht="15" hidden="1" customHeight="1" x14ac:dyDescent="0.2">
      <c r="A559" s="383" t="s">
        <v>787</v>
      </c>
      <c r="B559" s="383"/>
      <c r="C559" s="5" t="s">
        <v>460</v>
      </c>
      <c r="D559" s="3" t="s">
        <v>777</v>
      </c>
      <c r="E559" s="29"/>
      <c r="F559" s="136">
        <v>0</v>
      </c>
      <c r="G559" s="136"/>
      <c r="H559" s="102">
        <f t="shared" si="106"/>
        <v>0</v>
      </c>
      <c r="I559" s="180"/>
      <c r="J559" s="150" t="str">
        <f t="shared" si="104"/>
        <v xml:space="preserve"> </v>
      </c>
      <c r="K559" s="180"/>
      <c r="L559" s="180"/>
      <c r="M559" s="102">
        <f t="shared" si="107"/>
        <v>0</v>
      </c>
      <c r="N559" s="180"/>
      <c r="O559" s="133" t="str">
        <f t="shared" si="105"/>
        <v xml:space="preserve"> </v>
      </c>
      <c r="P559" s="180"/>
    </row>
    <row r="560" spans="1:16" ht="25.5" hidden="1" customHeight="1" x14ac:dyDescent="0.2">
      <c r="A560" s="384" t="s">
        <v>788</v>
      </c>
      <c r="B560" s="384"/>
      <c r="C560" s="7" t="s">
        <v>789</v>
      </c>
      <c r="D560" s="19" t="s">
        <v>790</v>
      </c>
      <c r="E560" s="33"/>
      <c r="F560" s="136">
        <v>0</v>
      </c>
      <c r="G560" s="136"/>
      <c r="H560" s="102">
        <f t="shared" si="106"/>
        <v>0</v>
      </c>
      <c r="I560" s="180"/>
      <c r="J560" s="150" t="str">
        <f t="shared" si="104"/>
        <v xml:space="preserve"> </v>
      </c>
      <c r="K560" s="180"/>
      <c r="L560" s="180"/>
      <c r="M560" s="102">
        <f t="shared" si="107"/>
        <v>0</v>
      </c>
      <c r="N560" s="180"/>
      <c r="O560" s="133" t="str">
        <f t="shared" si="105"/>
        <v xml:space="preserve"> </v>
      </c>
      <c r="P560" s="180"/>
    </row>
    <row r="561" spans="1:16" ht="22.5" customHeight="1" x14ac:dyDescent="0.2">
      <c r="A561" s="384" t="s">
        <v>791</v>
      </c>
      <c r="B561" s="384"/>
      <c r="C561" s="7" t="s">
        <v>792</v>
      </c>
      <c r="D561" s="37" t="s">
        <v>793</v>
      </c>
      <c r="E561" s="33"/>
      <c r="F561" s="151">
        <v>2399</v>
      </c>
      <c r="G561" s="151">
        <f t="shared" ref="G561:K561" si="108">G301+G302+G342+G421+G486+G495+G500+G560</f>
        <v>889</v>
      </c>
      <c r="H561" s="151">
        <f t="shared" si="108"/>
        <v>3288</v>
      </c>
      <c r="I561" s="151">
        <f t="shared" si="108"/>
        <v>3078506</v>
      </c>
      <c r="J561" s="151" t="e">
        <f t="shared" si="108"/>
        <v>#VALUE!</v>
      </c>
      <c r="K561" s="151">
        <f t="shared" si="108"/>
        <v>589489</v>
      </c>
      <c r="L561" s="151">
        <f t="shared" ref="L561:N561" si="109">L301+L302+L342+L421+L486+L495+L500+L560</f>
        <v>1148553</v>
      </c>
      <c r="M561" s="151">
        <f t="shared" si="109"/>
        <v>1738042</v>
      </c>
      <c r="N561" s="151">
        <f t="shared" si="109"/>
        <v>1738042</v>
      </c>
      <c r="O561" s="133">
        <f t="shared" si="105"/>
        <v>1</v>
      </c>
      <c r="P561" s="151">
        <f t="shared" ref="P561" si="110">P301+P302+P342+P421+P486+P495+P500+P560</f>
        <v>589489</v>
      </c>
    </row>
    <row r="562" spans="1:16" s="216" customFormat="1" ht="22.5" customHeight="1" x14ac:dyDescent="0.2">
      <c r="A562" s="383">
        <v>281</v>
      </c>
      <c r="B562" s="383"/>
      <c r="C562" s="219" t="s">
        <v>879</v>
      </c>
      <c r="D562" s="35" t="s">
        <v>887</v>
      </c>
      <c r="E562" s="49"/>
      <c r="F562" s="220"/>
      <c r="G562" s="220"/>
      <c r="H562" s="220"/>
      <c r="I562" s="193"/>
      <c r="J562" s="193"/>
      <c r="K562" s="193"/>
      <c r="L562" s="193"/>
      <c r="M562" s="193">
        <f>SUM(K562:L562)</f>
        <v>0</v>
      </c>
      <c r="N562" s="193"/>
      <c r="O562" s="133" t="str">
        <f t="shared" si="105"/>
        <v xml:space="preserve"> </v>
      </c>
      <c r="P562" s="193"/>
    </row>
    <row r="563" spans="1:16" ht="22.5" customHeight="1" x14ac:dyDescent="0.2">
      <c r="A563" s="384">
        <v>282</v>
      </c>
      <c r="B563" s="384"/>
      <c r="C563" s="199" t="s">
        <v>888</v>
      </c>
      <c r="D563" s="199" t="s">
        <v>880</v>
      </c>
      <c r="E563" s="52"/>
      <c r="F563" s="218"/>
      <c r="G563" s="218"/>
      <c r="H563" s="218"/>
      <c r="I563" s="151">
        <f t="shared" ref="I563" si="111">SUM(I562)</f>
        <v>0</v>
      </c>
      <c r="J563" s="151">
        <f t="shared" ref="J563:N563" si="112">SUM(J562)</f>
        <v>0</v>
      </c>
      <c r="K563" s="151">
        <f t="shared" si="112"/>
        <v>0</v>
      </c>
      <c r="L563" s="151">
        <f t="shared" si="112"/>
        <v>0</v>
      </c>
      <c r="M563" s="151">
        <f t="shared" si="112"/>
        <v>0</v>
      </c>
      <c r="N563" s="151">
        <f t="shared" si="112"/>
        <v>0</v>
      </c>
      <c r="O563" s="133" t="str">
        <f t="shared" si="105"/>
        <v xml:space="preserve"> </v>
      </c>
      <c r="P563" s="151">
        <f t="shared" ref="P563" si="113">SUM(P562)</f>
        <v>0</v>
      </c>
    </row>
    <row r="564" spans="1:16" ht="22.5" customHeight="1" x14ac:dyDescent="0.2">
      <c r="A564" s="402">
        <v>283</v>
      </c>
      <c r="B564" s="403"/>
      <c r="C564" s="42" t="s">
        <v>889</v>
      </c>
      <c r="D564" s="37" t="s">
        <v>877</v>
      </c>
      <c r="E564" s="52"/>
      <c r="F564" s="218"/>
      <c r="G564" s="218"/>
      <c r="H564" s="218"/>
      <c r="I564" s="151">
        <f t="shared" ref="I564" si="114">I561+I563</f>
        <v>3078506</v>
      </c>
      <c r="J564" s="151" t="e">
        <f t="shared" ref="J564:N564" si="115">J561+J563</f>
        <v>#VALUE!</v>
      </c>
      <c r="K564" s="151">
        <f t="shared" si="115"/>
        <v>589489</v>
      </c>
      <c r="L564" s="151">
        <f t="shared" si="115"/>
        <v>1148553</v>
      </c>
      <c r="M564" s="151">
        <f t="shared" si="115"/>
        <v>1738042</v>
      </c>
      <c r="N564" s="151">
        <f t="shared" si="115"/>
        <v>1738042</v>
      </c>
      <c r="O564" s="133">
        <f t="shared" si="105"/>
        <v>1</v>
      </c>
      <c r="P564" s="151">
        <f t="shared" ref="P564" si="116">P561+P563</f>
        <v>589489</v>
      </c>
    </row>
    <row r="565" spans="1:16" ht="22.5" customHeight="1" x14ac:dyDescent="0.2">
      <c r="A565" s="202"/>
      <c r="B565" s="202"/>
      <c r="C565" s="52"/>
      <c r="D565" s="47"/>
      <c r="E565" s="52"/>
      <c r="F565" s="218"/>
      <c r="G565" s="218"/>
      <c r="H565" s="218"/>
      <c r="I565" s="218"/>
      <c r="J565" s="218"/>
      <c r="K565" s="218"/>
      <c r="L565" s="218"/>
      <c r="M565" s="218"/>
      <c r="N565" s="218"/>
      <c r="O565" s="206"/>
      <c r="P565" s="218"/>
    </row>
    <row r="566" spans="1:16" ht="22.5" customHeight="1" x14ac:dyDescent="0.2">
      <c r="A566" s="202"/>
      <c r="B566" s="202"/>
      <c r="C566" s="52"/>
      <c r="D566" s="47"/>
      <c r="E566" s="52"/>
      <c r="F566" s="218"/>
      <c r="G566" s="218"/>
      <c r="H566" s="218"/>
      <c r="I566" s="218"/>
      <c r="J566" s="218"/>
      <c r="K566" s="218"/>
      <c r="L566" s="218"/>
      <c r="M566" s="218"/>
      <c r="N566" s="218"/>
      <c r="O566" s="206"/>
      <c r="P566" s="218"/>
    </row>
    <row r="567" spans="1:16" x14ac:dyDescent="0.2">
      <c r="C567"/>
      <c r="D567" s="11"/>
    </row>
    <row r="568" spans="1:16" x14ac:dyDescent="0.2">
      <c r="C568"/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A571" s="406"/>
      <c r="B571" s="406"/>
      <c r="C571" s="406"/>
      <c r="D571" s="406"/>
      <c r="E571" s="406"/>
      <c r="F571" s="406"/>
      <c r="G571" s="406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</sheetData>
  <mergeCells count="586">
    <mergeCell ref="P5:P6"/>
    <mergeCell ref="P279:P280"/>
    <mergeCell ref="A564:B564"/>
    <mergeCell ref="A563:B563"/>
    <mergeCell ref="A562:B562"/>
    <mergeCell ref="A274:B274"/>
    <mergeCell ref="A571:G571"/>
    <mergeCell ref="A558:B558"/>
    <mergeCell ref="A559:B559"/>
    <mergeCell ref="A560:B560"/>
    <mergeCell ref="A561:B561"/>
    <mergeCell ref="A539:B539"/>
    <mergeCell ref="A528:B528"/>
    <mergeCell ref="A529:B529"/>
    <mergeCell ref="A530:B530"/>
    <mergeCell ref="A531:B531"/>
    <mergeCell ref="A532:B532"/>
    <mergeCell ref="A533:B533"/>
    <mergeCell ref="A522:B522"/>
    <mergeCell ref="A523:B523"/>
    <mergeCell ref="A524:B524"/>
    <mergeCell ref="A525:B525"/>
    <mergeCell ref="A526:B526"/>
    <mergeCell ref="A527:B527"/>
    <mergeCell ref="A516:B516"/>
    <mergeCell ref="A517:B517"/>
    <mergeCell ref="A540:B540"/>
    <mergeCell ref="A541:B541"/>
    <mergeCell ref="A542:B542"/>
    <mergeCell ref="A543:B543"/>
    <mergeCell ref="A544:B544"/>
    <mergeCell ref="A545:B545"/>
    <mergeCell ref="A534:B534"/>
    <mergeCell ref="A535:B535"/>
    <mergeCell ref="A536:B536"/>
    <mergeCell ref="A537:B537"/>
    <mergeCell ref="A538:B538"/>
    <mergeCell ref="A518:B518"/>
    <mergeCell ref="A519:B519"/>
    <mergeCell ref="A520:B520"/>
    <mergeCell ref="A521:B521"/>
    <mergeCell ref="A552:B552"/>
    <mergeCell ref="A553:B553"/>
    <mergeCell ref="A554:B554"/>
    <mergeCell ref="A555:B555"/>
    <mergeCell ref="A556:B556"/>
    <mergeCell ref="A557:B557"/>
    <mergeCell ref="A546:B546"/>
    <mergeCell ref="A547:B547"/>
    <mergeCell ref="A548:B548"/>
    <mergeCell ref="A549:B549"/>
    <mergeCell ref="A550:B550"/>
    <mergeCell ref="A551:B551"/>
    <mergeCell ref="A510:B510"/>
    <mergeCell ref="A511:B511"/>
    <mergeCell ref="A512:B512"/>
    <mergeCell ref="A513:B513"/>
    <mergeCell ref="A514:B514"/>
    <mergeCell ref="A515:B515"/>
    <mergeCell ref="A504:B504"/>
    <mergeCell ref="A505:B505"/>
    <mergeCell ref="A506:B506"/>
    <mergeCell ref="A507:B507"/>
    <mergeCell ref="A508:B508"/>
    <mergeCell ref="A509:B509"/>
    <mergeCell ref="A498:B498"/>
    <mergeCell ref="A499:B499"/>
    <mergeCell ref="A500:B500"/>
    <mergeCell ref="A501:B501"/>
    <mergeCell ref="A502:B502"/>
    <mergeCell ref="A503:B503"/>
    <mergeCell ref="A492:B492"/>
    <mergeCell ref="A493:B493"/>
    <mergeCell ref="A494:B494"/>
    <mergeCell ref="A495:B495"/>
    <mergeCell ref="A496:B496"/>
    <mergeCell ref="A497:B497"/>
    <mergeCell ref="A486:B486"/>
    <mergeCell ref="A487:B487"/>
    <mergeCell ref="A488:B488"/>
    <mergeCell ref="A489:B489"/>
    <mergeCell ref="A490:B490"/>
    <mergeCell ref="A491:B491"/>
    <mergeCell ref="A480:B480"/>
    <mergeCell ref="A481:B481"/>
    <mergeCell ref="A482:B482"/>
    <mergeCell ref="A483:B483"/>
    <mergeCell ref="A484:B484"/>
    <mergeCell ref="A485:B485"/>
    <mergeCell ref="A474:B474"/>
    <mergeCell ref="A475:B475"/>
    <mergeCell ref="A476:B476"/>
    <mergeCell ref="A477:B477"/>
    <mergeCell ref="A478:B478"/>
    <mergeCell ref="A479:B479"/>
    <mergeCell ref="A468:B468"/>
    <mergeCell ref="A469:B469"/>
    <mergeCell ref="A470:B470"/>
    <mergeCell ref="A471:B471"/>
    <mergeCell ref="A472:B472"/>
    <mergeCell ref="A473:B473"/>
    <mergeCell ref="A462:B462"/>
    <mergeCell ref="A463:B463"/>
    <mergeCell ref="A464:B464"/>
    <mergeCell ref="A465:B465"/>
    <mergeCell ref="A466:B466"/>
    <mergeCell ref="A467:B467"/>
    <mergeCell ref="A456:B456"/>
    <mergeCell ref="A457:B457"/>
    <mergeCell ref="A458:B458"/>
    <mergeCell ref="A459:B459"/>
    <mergeCell ref="A460:B460"/>
    <mergeCell ref="A461:B461"/>
    <mergeCell ref="A450:B450"/>
    <mergeCell ref="A451:B451"/>
    <mergeCell ref="A452:B452"/>
    <mergeCell ref="A453:B453"/>
    <mergeCell ref="A454:B454"/>
    <mergeCell ref="A455:B455"/>
    <mergeCell ref="A444:B444"/>
    <mergeCell ref="A445:B445"/>
    <mergeCell ref="A446:B446"/>
    <mergeCell ref="A447:B447"/>
    <mergeCell ref="A448:B448"/>
    <mergeCell ref="A449:B449"/>
    <mergeCell ref="A438:B438"/>
    <mergeCell ref="A439:B439"/>
    <mergeCell ref="A440:B440"/>
    <mergeCell ref="A441:B441"/>
    <mergeCell ref="A442:B442"/>
    <mergeCell ref="A443:B443"/>
    <mergeCell ref="A432:B432"/>
    <mergeCell ref="A433:B433"/>
    <mergeCell ref="A434:B434"/>
    <mergeCell ref="A435:B435"/>
    <mergeCell ref="A436:B436"/>
    <mergeCell ref="A437:B437"/>
    <mergeCell ref="A426:B426"/>
    <mergeCell ref="A427:B427"/>
    <mergeCell ref="A428:B428"/>
    <mergeCell ref="A429:B429"/>
    <mergeCell ref="A430:B430"/>
    <mergeCell ref="A431:B431"/>
    <mergeCell ref="A420:B420"/>
    <mergeCell ref="A421:B421"/>
    <mergeCell ref="A422:B422"/>
    <mergeCell ref="A423:B423"/>
    <mergeCell ref="A424:B424"/>
    <mergeCell ref="A425:B425"/>
    <mergeCell ref="A414:B414"/>
    <mergeCell ref="A415:B415"/>
    <mergeCell ref="A416:B416"/>
    <mergeCell ref="A417:B417"/>
    <mergeCell ref="A418:B418"/>
    <mergeCell ref="A419:B419"/>
    <mergeCell ref="A408:B408"/>
    <mergeCell ref="A409:B409"/>
    <mergeCell ref="A410:B410"/>
    <mergeCell ref="A411:B411"/>
    <mergeCell ref="A412:B412"/>
    <mergeCell ref="A413:B413"/>
    <mergeCell ref="A402:B402"/>
    <mergeCell ref="A403:B403"/>
    <mergeCell ref="A404:B404"/>
    <mergeCell ref="A405:B405"/>
    <mergeCell ref="A406:B406"/>
    <mergeCell ref="A407:B407"/>
    <mergeCell ref="A396:B396"/>
    <mergeCell ref="A397:B397"/>
    <mergeCell ref="A398:B398"/>
    <mergeCell ref="A399:B399"/>
    <mergeCell ref="A400:B400"/>
    <mergeCell ref="A401:B401"/>
    <mergeCell ref="A390:B390"/>
    <mergeCell ref="A391:B391"/>
    <mergeCell ref="A392:B392"/>
    <mergeCell ref="A393:B393"/>
    <mergeCell ref="A394:B394"/>
    <mergeCell ref="A395:B395"/>
    <mergeCell ref="A384:B384"/>
    <mergeCell ref="A385:B385"/>
    <mergeCell ref="A386:B386"/>
    <mergeCell ref="A387:B387"/>
    <mergeCell ref="A388:B388"/>
    <mergeCell ref="A389:B389"/>
    <mergeCell ref="A378:B378"/>
    <mergeCell ref="A379:B379"/>
    <mergeCell ref="A380:B380"/>
    <mergeCell ref="A381:B381"/>
    <mergeCell ref="A382:B382"/>
    <mergeCell ref="A383:B383"/>
    <mergeCell ref="A372:B372"/>
    <mergeCell ref="A373:B373"/>
    <mergeCell ref="A374:B374"/>
    <mergeCell ref="A375:B375"/>
    <mergeCell ref="A376:B376"/>
    <mergeCell ref="A377:B377"/>
    <mergeCell ref="A366:B366"/>
    <mergeCell ref="A367:B367"/>
    <mergeCell ref="A368:B368"/>
    <mergeCell ref="A369:B369"/>
    <mergeCell ref="A370:B370"/>
    <mergeCell ref="A371:B371"/>
    <mergeCell ref="A360:B360"/>
    <mergeCell ref="A361:B361"/>
    <mergeCell ref="A362:B362"/>
    <mergeCell ref="A363:B363"/>
    <mergeCell ref="A364:B364"/>
    <mergeCell ref="A365:B365"/>
    <mergeCell ref="A354:B354"/>
    <mergeCell ref="A355:B355"/>
    <mergeCell ref="A356:B356"/>
    <mergeCell ref="A357:B357"/>
    <mergeCell ref="A358:B358"/>
    <mergeCell ref="A359:B359"/>
    <mergeCell ref="A348:B348"/>
    <mergeCell ref="A349:B349"/>
    <mergeCell ref="A350:B350"/>
    <mergeCell ref="A351:B351"/>
    <mergeCell ref="A352:B352"/>
    <mergeCell ref="A353:B353"/>
    <mergeCell ref="A342:B342"/>
    <mergeCell ref="A343:B343"/>
    <mergeCell ref="A344:B344"/>
    <mergeCell ref="A345:B345"/>
    <mergeCell ref="A346:B346"/>
    <mergeCell ref="A347:B347"/>
    <mergeCell ref="A336:B336"/>
    <mergeCell ref="A337:B337"/>
    <mergeCell ref="A338:B338"/>
    <mergeCell ref="A339:B339"/>
    <mergeCell ref="A340:B340"/>
    <mergeCell ref="A341:B341"/>
    <mergeCell ref="A330:B330"/>
    <mergeCell ref="A331:B331"/>
    <mergeCell ref="A332:B332"/>
    <mergeCell ref="A333:B333"/>
    <mergeCell ref="A334:B334"/>
    <mergeCell ref="A335:B335"/>
    <mergeCell ref="A324:B324"/>
    <mergeCell ref="A325:B325"/>
    <mergeCell ref="A326:B326"/>
    <mergeCell ref="A327:B327"/>
    <mergeCell ref="A328:B328"/>
    <mergeCell ref="A329:B329"/>
    <mergeCell ref="A318:B318"/>
    <mergeCell ref="A319:B319"/>
    <mergeCell ref="A320:B320"/>
    <mergeCell ref="A321:B321"/>
    <mergeCell ref="A322:B322"/>
    <mergeCell ref="A323:B323"/>
    <mergeCell ref="A312:B312"/>
    <mergeCell ref="A313:B313"/>
    <mergeCell ref="A314:B314"/>
    <mergeCell ref="A315:B315"/>
    <mergeCell ref="A316:B316"/>
    <mergeCell ref="A317:B317"/>
    <mergeCell ref="A306:B306"/>
    <mergeCell ref="A307:B307"/>
    <mergeCell ref="A308:B308"/>
    <mergeCell ref="A309:B309"/>
    <mergeCell ref="A310:B310"/>
    <mergeCell ref="A311:B311"/>
    <mergeCell ref="A300:B300"/>
    <mergeCell ref="A301:B301"/>
    <mergeCell ref="A302:B302"/>
    <mergeCell ref="A303:B303"/>
    <mergeCell ref="A304:B304"/>
    <mergeCell ref="A305:B305"/>
    <mergeCell ref="A296:B296"/>
    <mergeCell ref="A297:B297"/>
    <mergeCell ref="A298:B298"/>
    <mergeCell ref="A299:B299"/>
    <mergeCell ref="C279:C280"/>
    <mergeCell ref="A294:B294"/>
    <mergeCell ref="A295:B295"/>
    <mergeCell ref="A281:B281"/>
    <mergeCell ref="A273:B273"/>
    <mergeCell ref="A275:B275"/>
    <mergeCell ref="A276:B276"/>
    <mergeCell ref="A288:B288"/>
    <mergeCell ref="A289:B289"/>
    <mergeCell ref="A290:B290"/>
    <mergeCell ref="A291:B291"/>
    <mergeCell ref="A292:B292"/>
    <mergeCell ref="A293:B293"/>
    <mergeCell ref="A284:B284"/>
    <mergeCell ref="A285:B285"/>
    <mergeCell ref="A286:B286"/>
    <mergeCell ref="A287:B287"/>
    <mergeCell ref="A266:B266"/>
    <mergeCell ref="A267:B267"/>
    <mergeCell ref="A268:B268"/>
    <mergeCell ref="A269:B269"/>
    <mergeCell ref="A270:B270"/>
    <mergeCell ref="A271:B271"/>
    <mergeCell ref="A282:B282"/>
    <mergeCell ref="A283:B283"/>
    <mergeCell ref="A260:B260"/>
    <mergeCell ref="A261:B261"/>
    <mergeCell ref="A262:B262"/>
    <mergeCell ref="A263:B263"/>
    <mergeCell ref="A264:B264"/>
    <mergeCell ref="A265:B265"/>
    <mergeCell ref="A272:B272"/>
    <mergeCell ref="A279:B280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5:B6"/>
    <mergeCell ref="D5:D6"/>
    <mergeCell ref="A7:B7"/>
    <mergeCell ref="A20:B20"/>
    <mergeCell ref="A21:B21"/>
    <mergeCell ref="A22:B22"/>
    <mergeCell ref="A14:B14"/>
    <mergeCell ref="A15:B15"/>
    <mergeCell ref="A16:B16"/>
    <mergeCell ref="A17:B17"/>
    <mergeCell ref="A18:B18"/>
    <mergeCell ref="A19:B19"/>
    <mergeCell ref="C5:C6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3:B23"/>
    <mergeCell ref="A24:B24"/>
    <mergeCell ref="A25:B25"/>
    <mergeCell ref="A2:O2"/>
    <mergeCell ref="A3:O3"/>
    <mergeCell ref="D1:K1"/>
    <mergeCell ref="K5:K6"/>
    <mergeCell ref="L5:L6"/>
    <mergeCell ref="M5:M6"/>
    <mergeCell ref="N5:N6"/>
    <mergeCell ref="O5:O6"/>
    <mergeCell ref="K279:K280"/>
    <mergeCell ref="L279:L280"/>
    <mergeCell ref="M279:M280"/>
    <mergeCell ref="N279:N280"/>
    <mergeCell ref="O279:O280"/>
    <mergeCell ref="I5:I6"/>
    <mergeCell ref="J5:J6"/>
    <mergeCell ref="I279:I280"/>
    <mergeCell ref="J279:J280"/>
    <mergeCell ref="G5:G6"/>
    <mergeCell ref="H5:H6"/>
    <mergeCell ref="G279:G280"/>
    <mergeCell ref="H279:H280"/>
    <mergeCell ref="D279:D280"/>
    <mergeCell ref="F279:F280"/>
    <mergeCell ref="F5:F6"/>
  </mergeCells>
  <pageMargins left="0.25" right="0.25" top="0.75" bottom="0.75" header="0.3" footer="0.3"/>
  <pageSetup paperSize="9" scale="58" fitToHeight="0" orientation="portrait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27"/>
  <sheetViews>
    <sheetView view="pageBreakPreview" zoomScaleNormal="100" zoomScaleSheetLayoutView="100" workbookViewId="0">
      <selection activeCell="I275" sqref="I275"/>
    </sheetView>
  </sheetViews>
  <sheetFormatPr defaultRowHeight="15" x14ac:dyDescent="0.2"/>
  <cols>
    <col min="1" max="1" width="5" customWidth="1"/>
    <col min="2" max="2" width="4.5546875" hidden="1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13.6640625" style="175" customWidth="1"/>
    <col min="10" max="10" width="8.88671875" hidden="1" customWidth="1"/>
    <col min="11" max="11" width="12.5546875" style="175" customWidth="1"/>
    <col min="12" max="12" width="11.44140625" style="175" customWidth="1"/>
    <col min="13" max="13" width="15.109375" style="175" customWidth="1"/>
    <col min="14" max="14" width="13.6640625" style="175" customWidth="1"/>
    <col min="15" max="15" width="8.5546875" style="175" customWidth="1"/>
    <col min="16" max="16" width="12.5546875" style="175" hidden="1" customWidth="1"/>
    <col min="17" max="17" width="8.88671875" customWidth="1"/>
  </cols>
  <sheetData>
    <row r="1" spans="1:16" x14ac:dyDescent="0.2">
      <c r="D1" s="416" t="s">
        <v>847</v>
      </c>
      <c r="E1" s="416"/>
      <c r="F1" s="416"/>
      <c r="G1" s="416"/>
      <c r="H1" s="416"/>
      <c r="I1" s="416"/>
      <c r="J1" s="416"/>
      <c r="K1" s="416"/>
    </row>
    <row r="2" spans="1:16" x14ac:dyDescent="0.2">
      <c r="A2" s="414" t="s">
        <v>1023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/>
    </row>
    <row r="3" spans="1:16" ht="15" customHeight="1" x14ac:dyDescent="0.2">
      <c r="A3" s="405" t="s">
        <v>797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/>
    </row>
    <row r="4" spans="1:16" x14ac:dyDescent="0.2">
      <c r="D4" s="11"/>
    </row>
    <row r="5" spans="1:16" s="175" customFormat="1" ht="25.5" customHeight="1" x14ac:dyDescent="0.2">
      <c r="A5" s="409" t="s">
        <v>0</v>
      </c>
      <c r="B5" s="409"/>
      <c r="C5" s="410" t="s">
        <v>832</v>
      </c>
      <c r="D5" s="412" t="s">
        <v>2</v>
      </c>
      <c r="E5" s="247"/>
      <c r="F5" s="407" t="s">
        <v>862</v>
      </c>
      <c r="G5" s="409" t="s">
        <v>851</v>
      </c>
      <c r="H5" s="409" t="s">
        <v>863</v>
      </c>
      <c r="I5" s="407" t="s">
        <v>1025</v>
      </c>
      <c r="J5" s="407" t="s">
        <v>856</v>
      </c>
      <c r="K5" s="407" t="s">
        <v>1026</v>
      </c>
      <c r="L5" s="409" t="s">
        <v>851</v>
      </c>
      <c r="M5" s="409" t="s">
        <v>1062</v>
      </c>
      <c r="N5" s="407" t="s">
        <v>1063</v>
      </c>
      <c r="O5" s="407" t="s">
        <v>856</v>
      </c>
      <c r="P5" s="407" t="s">
        <v>1026</v>
      </c>
    </row>
    <row r="6" spans="1:16" s="175" customFormat="1" x14ac:dyDescent="0.2">
      <c r="A6" s="409"/>
      <c r="B6" s="409"/>
      <c r="C6" s="411"/>
      <c r="D6" s="413"/>
      <c r="E6" s="248"/>
      <c r="F6" s="408"/>
      <c r="G6" s="409"/>
      <c r="H6" s="409"/>
      <c r="I6" s="408"/>
      <c r="J6" s="408"/>
      <c r="K6" s="408"/>
      <c r="L6" s="409"/>
      <c r="M6" s="409"/>
      <c r="N6" s="408"/>
      <c r="O6" s="408"/>
      <c r="P6" s="408"/>
    </row>
    <row r="7" spans="1:16" x14ac:dyDescent="0.2">
      <c r="A7" s="398" t="s">
        <v>3</v>
      </c>
      <c r="B7" s="399"/>
      <c r="C7" s="65" t="s">
        <v>4</v>
      </c>
      <c r="D7" s="66" t="s">
        <v>5</v>
      </c>
      <c r="E7" s="66">
        <f>-9635860-70599-836000</f>
        <v>-10542459</v>
      </c>
      <c r="F7" s="163" t="s">
        <v>857</v>
      </c>
      <c r="G7" s="163" t="s">
        <v>858</v>
      </c>
      <c r="H7" s="163" t="s">
        <v>865</v>
      </c>
      <c r="I7" s="371" t="s">
        <v>866</v>
      </c>
      <c r="J7" s="131" t="s">
        <v>858</v>
      </c>
      <c r="K7" s="371" t="s">
        <v>866</v>
      </c>
      <c r="L7" s="167" t="s">
        <v>858</v>
      </c>
      <c r="M7" s="167" t="s">
        <v>865</v>
      </c>
      <c r="N7" s="167" t="s">
        <v>866</v>
      </c>
      <c r="O7" s="232" t="s">
        <v>867</v>
      </c>
      <c r="P7" s="329" t="s">
        <v>866</v>
      </c>
    </row>
    <row r="8" spans="1:16" x14ac:dyDescent="0.2">
      <c r="A8" s="392" t="s">
        <v>6</v>
      </c>
      <c r="B8" s="393"/>
      <c r="C8" s="3" t="s">
        <v>7</v>
      </c>
      <c r="D8" s="14" t="s">
        <v>8</v>
      </c>
      <c r="E8" s="14"/>
      <c r="F8" s="142">
        <v>288</v>
      </c>
      <c r="G8" s="142"/>
      <c r="H8" s="145">
        <f>SUM(F8:G8)</f>
        <v>288</v>
      </c>
      <c r="I8" s="176">
        <v>1263283</v>
      </c>
      <c r="J8" s="147">
        <f t="shared" ref="J8:J71" si="0">IF(H8=0," ",I8/H8)</f>
        <v>4386.3993055555557</v>
      </c>
      <c r="K8" s="176">
        <v>678730</v>
      </c>
      <c r="L8" s="142">
        <v>688241</v>
      </c>
      <c r="M8" s="142">
        <f>SUM(K8:L8)</f>
        <v>1366971</v>
      </c>
      <c r="N8" s="176">
        <v>1038898</v>
      </c>
      <c r="O8" s="133">
        <f t="shared" ref="O8:O71" si="1">IF(M8=0," ",N8/M8)</f>
        <v>0.76000002926177657</v>
      </c>
      <c r="P8" s="176">
        <v>678730</v>
      </c>
    </row>
    <row r="9" spans="1:16" ht="25.5" hidden="1" customHeight="1" x14ac:dyDescent="0.2">
      <c r="A9" s="392" t="s">
        <v>9</v>
      </c>
      <c r="B9" s="393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76"/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  <c r="P9" s="176"/>
    </row>
    <row r="10" spans="1:16" ht="25.5" hidden="1" customHeight="1" x14ac:dyDescent="0.2">
      <c r="A10" s="392" t="s">
        <v>12</v>
      </c>
      <c r="B10" s="393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76"/>
      <c r="J10" s="147" t="str">
        <f t="shared" si="0"/>
        <v xml:space="preserve"> </v>
      </c>
      <c r="K10" s="176"/>
      <c r="L10" s="176"/>
      <c r="M10" s="145">
        <f t="shared" si="3"/>
        <v>0</v>
      </c>
      <c r="N10" s="176"/>
      <c r="O10" s="133" t="str">
        <f t="shared" si="1"/>
        <v xml:space="preserve"> </v>
      </c>
      <c r="P10" s="176"/>
    </row>
    <row r="11" spans="1:16" ht="15" hidden="1" customHeight="1" x14ac:dyDescent="0.2">
      <c r="A11" s="392" t="s">
        <v>15</v>
      </c>
      <c r="B11" s="393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76"/>
      <c r="L11" s="176"/>
      <c r="M11" s="145">
        <f t="shared" si="3"/>
        <v>0</v>
      </c>
      <c r="N11" s="176"/>
      <c r="O11" s="133" t="str">
        <f t="shared" si="1"/>
        <v xml:space="preserve"> </v>
      </c>
      <c r="P11" s="176"/>
    </row>
    <row r="12" spans="1:16" ht="15" hidden="1" customHeight="1" x14ac:dyDescent="0.2">
      <c r="A12" s="392" t="s">
        <v>18</v>
      </c>
      <c r="B12" s="393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76"/>
      <c r="L12" s="176"/>
      <c r="M12" s="145">
        <f t="shared" si="3"/>
        <v>0</v>
      </c>
      <c r="N12" s="176"/>
      <c r="O12" s="133" t="str">
        <f t="shared" si="1"/>
        <v xml:space="preserve"> </v>
      </c>
      <c r="P12" s="176"/>
    </row>
    <row r="13" spans="1:16" ht="15" hidden="1" customHeight="1" x14ac:dyDescent="0.2">
      <c r="A13" s="392" t="s">
        <v>21</v>
      </c>
      <c r="B13" s="393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76"/>
      <c r="L13" s="176"/>
      <c r="M13" s="145">
        <f t="shared" si="3"/>
        <v>0</v>
      </c>
      <c r="N13" s="176"/>
      <c r="O13" s="133" t="str">
        <f t="shared" si="1"/>
        <v xml:space="preserve"> </v>
      </c>
      <c r="P13" s="176"/>
    </row>
    <row r="14" spans="1:16" x14ac:dyDescent="0.2">
      <c r="A14" s="394" t="s">
        <v>24</v>
      </c>
      <c r="B14" s="395"/>
      <c r="C14" s="4" t="s">
        <v>25</v>
      </c>
      <c r="D14" s="15" t="s">
        <v>26</v>
      </c>
      <c r="E14" s="15"/>
      <c r="F14" s="146">
        <f t="shared" ref="F14:I15" si="4">SUM(F8:F13)</f>
        <v>288</v>
      </c>
      <c r="G14" s="146">
        <f t="shared" si="4"/>
        <v>0</v>
      </c>
      <c r="H14" s="146">
        <f t="shared" si="4"/>
        <v>288</v>
      </c>
      <c r="I14" s="146">
        <f t="shared" si="4"/>
        <v>1263283</v>
      </c>
      <c r="J14" s="146">
        <f t="shared" ref="J14:N14" si="5">SUM(J8:J13)</f>
        <v>4386.3993055555557</v>
      </c>
      <c r="K14" s="146">
        <f t="shared" si="5"/>
        <v>678730</v>
      </c>
      <c r="L14" s="146">
        <f t="shared" si="5"/>
        <v>688241</v>
      </c>
      <c r="M14" s="146">
        <f t="shared" si="5"/>
        <v>1366971</v>
      </c>
      <c r="N14" s="146">
        <f t="shared" si="5"/>
        <v>1038898</v>
      </c>
      <c r="O14" s="133">
        <f t="shared" si="1"/>
        <v>0.76000002926177657</v>
      </c>
      <c r="P14" s="146">
        <f t="shared" ref="P14" si="6">SUM(P8:P13)</f>
        <v>678730</v>
      </c>
    </row>
    <row r="15" spans="1:16" ht="15" hidden="1" customHeight="1" x14ac:dyDescent="0.2">
      <c r="A15" s="392" t="s">
        <v>1019</v>
      </c>
      <c r="B15" s="393"/>
      <c r="C15" s="3" t="s">
        <v>28</v>
      </c>
      <c r="D15" s="14" t="s">
        <v>29</v>
      </c>
      <c r="E15" s="14">
        <v>836000</v>
      </c>
      <c r="F15" s="146">
        <f t="shared" si="4"/>
        <v>288</v>
      </c>
      <c r="G15" s="142"/>
      <c r="H15" s="145">
        <f t="shared" ref="H15:H49" si="7">SUM(F15:G15)</f>
        <v>288</v>
      </c>
      <c r="I15" s="176"/>
      <c r="J15" s="147">
        <f t="shared" si="0"/>
        <v>0</v>
      </c>
      <c r="K15" s="176"/>
      <c r="L15" s="176"/>
      <c r="M15" s="145">
        <f t="shared" si="3"/>
        <v>0</v>
      </c>
      <c r="N15" s="176"/>
      <c r="O15" s="133" t="str">
        <f t="shared" si="1"/>
        <v xml:space="preserve"> </v>
      </c>
      <c r="P15" s="176"/>
    </row>
    <row r="16" spans="1:16" ht="25.5" hidden="1" customHeight="1" x14ac:dyDescent="0.2">
      <c r="A16" s="392" t="s">
        <v>30</v>
      </c>
      <c r="B16" s="393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7"/>
        <v>0</v>
      </c>
      <c r="I16" s="176"/>
      <c r="J16" s="147" t="str">
        <f t="shared" si="0"/>
        <v xml:space="preserve"> </v>
      </c>
      <c r="K16" s="176"/>
      <c r="L16" s="176"/>
      <c r="M16" s="145">
        <f t="shared" si="3"/>
        <v>0</v>
      </c>
      <c r="N16" s="176"/>
      <c r="O16" s="133" t="str">
        <f t="shared" si="1"/>
        <v xml:space="preserve"> </v>
      </c>
      <c r="P16" s="176"/>
    </row>
    <row r="17" spans="1:16" ht="25.5" hidden="1" customHeight="1" x14ac:dyDescent="0.2">
      <c r="A17" s="392" t="s">
        <v>33</v>
      </c>
      <c r="B17" s="393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7"/>
        <v>0</v>
      </c>
      <c r="I17" s="176"/>
      <c r="J17" s="147" t="str">
        <f t="shared" si="0"/>
        <v xml:space="preserve"> </v>
      </c>
      <c r="K17" s="176"/>
      <c r="L17" s="176"/>
      <c r="M17" s="145">
        <f t="shared" si="3"/>
        <v>0</v>
      </c>
      <c r="N17" s="176"/>
      <c r="O17" s="133" t="str">
        <f t="shared" si="1"/>
        <v xml:space="preserve"> </v>
      </c>
      <c r="P17" s="176"/>
    </row>
    <row r="18" spans="1:16" ht="15" hidden="1" customHeight="1" x14ac:dyDescent="0.2">
      <c r="A18" s="392" t="s">
        <v>36</v>
      </c>
      <c r="B18" s="393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7"/>
        <v>0</v>
      </c>
      <c r="I18" s="176"/>
      <c r="J18" s="147" t="str">
        <f t="shared" si="0"/>
        <v xml:space="preserve"> </v>
      </c>
      <c r="K18" s="176"/>
      <c r="L18" s="176"/>
      <c r="M18" s="145">
        <f t="shared" si="3"/>
        <v>0</v>
      </c>
      <c r="N18" s="176"/>
      <c r="O18" s="133" t="str">
        <f t="shared" si="1"/>
        <v xml:space="preserve"> </v>
      </c>
      <c r="P18" s="176"/>
    </row>
    <row r="19" spans="1:16" ht="15" hidden="1" customHeight="1" x14ac:dyDescent="0.2">
      <c r="A19" s="392" t="s">
        <v>38</v>
      </c>
      <c r="B19" s="393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7"/>
        <v>0</v>
      </c>
      <c r="I19" s="176"/>
      <c r="J19" s="147" t="str">
        <f t="shared" si="0"/>
        <v xml:space="preserve"> </v>
      </c>
      <c r="K19" s="176"/>
      <c r="L19" s="176"/>
      <c r="M19" s="145">
        <f t="shared" si="3"/>
        <v>0</v>
      </c>
      <c r="N19" s="176"/>
      <c r="O19" s="133" t="str">
        <f t="shared" si="1"/>
        <v xml:space="preserve"> </v>
      </c>
      <c r="P19" s="176"/>
    </row>
    <row r="20" spans="1:16" ht="25.5" hidden="1" customHeight="1" x14ac:dyDescent="0.2">
      <c r="A20" s="392" t="s">
        <v>40</v>
      </c>
      <c r="B20" s="393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7"/>
        <v>0</v>
      </c>
      <c r="I20" s="176"/>
      <c r="J20" s="147" t="str">
        <f t="shared" si="0"/>
        <v xml:space="preserve"> </v>
      </c>
      <c r="K20" s="176"/>
      <c r="L20" s="176"/>
      <c r="M20" s="145">
        <f t="shared" si="3"/>
        <v>0</v>
      </c>
      <c r="N20" s="176"/>
      <c r="O20" s="133" t="str">
        <f t="shared" si="1"/>
        <v xml:space="preserve"> </v>
      </c>
      <c r="P20" s="176"/>
    </row>
    <row r="21" spans="1:16" ht="15" hidden="1" customHeight="1" x14ac:dyDescent="0.2">
      <c r="A21" s="392" t="s">
        <v>42</v>
      </c>
      <c r="B21" s="393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7"/>
        <v>0</v>
      </c>
      <c r="I21" s="176"/>
      <c r="J21" s="147" t="str">
        <f t="shared" si="0"/>
        <v xml:space="preserve"> </v>
      </c>
      <c r="K21" s="176"/>
      <c r="L21" s="176"/>
      <c r="M21" s="145">
        <f t="shared" si="3"/>
        <v>0</v>
      </c>
      <c r="N21" s="176"/>
      <c r="O21" s="133" t="str">
        <f t="shared" si="1"/>
        <v xml:space="preserve"> </v>
      </c>
      <c r="P21" s="176"/>
    </row>
    <row r="22" spans="1:16" ht="15" hidden="1" customHeight="1" x14ac:dyDescent="0.2">
      <c r="A22" s="392" t="s">
        <v>44</v>
      </c>
      <c r="B22" s="393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7"/>
        <v>0</v>
      </c>
      <c r="I22" s="176"/>
      <c r="J22" s="147" t="str">
        <f t="shared" si="0"/>
        <v xml:space="preserve"> </v>
      </c>
      <c r="K22" s="176"/>
      <c r="L22" s="176"/>
      <c r="M22" s="145">
        <f t="shared" si="3"/>
        <v>0</v>
      </c>
      <c r="N22" s="176"/>
      <c r="O22" s="133" t="str">
        <f t="shared" si="1"/>
        <v xml:space="preserve"> </v>
      </c>
      <c r="P22" s="176"/>
    </row>
    <row r="23" spans="1:16" ht="15" hidden="1" customHeight="1" x14ac:dyDescent="0.2">
      <c r="A23" s="392" t="s">
        <v>46</v>
      </c>
      <c r="B23" s="393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7"/>
        <v>0</v>
      </c>
      <c r="I23" s="176"/>
      <c r="J23" s="147" t="str">
        <f t="shared" si="0"/>
        <v xml:space="preserve"> </v>
      </c>
      <c r="K23" s="176"/>
      <c r="L23" s="176"/>
      <c r="M23" s="145">
        <f t="shared" si="3"/>
        <v>0</v>
      </c>
      <c r="N23" s="176"/>
      <c r="O23" s="133" t="str">
        <f t="shared" si="1"/>
        <v xml:space="preserve"> </v>
      </c>
      <c r="P23" s="176"/>
    </row>
    <row r="24" spans="1:16" ht="15" hidden="1" customHeight="1" x14ac:dyDescent="0.2">
      <c r="A24" s="392" t="s">
        <v>48</v>
      </c>
      <c r="B24" s="393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7"/>
        <v>0</v>
      </c>
      <c r="I24" s="176"/>
      <c r="J24" s="147" t="str">
        <f t="shared" si="0"/>
        <v xml:space="preserve"> </v>
      </c>
      <c r="K24" s="176"/>
      <c r="L24" s="176"/>
      <c r="M24" s="145">
        <f t="shared" si="3"/>
        <v>0</v>
      </c>
      <c r="N24" s="176"/>
      <c r="O24" s="133" t="str">
        <f t="shared" si="1"/>
        <v xml:space="preserve"> </v>
      </c>
      <c r="P24" s="176"/>
    </row>
    <row r="25" spans="1:16" ht="15" hidden="1" customHeight="1" x14ac:dyDescent="0.2">
      <c r="A25" s="392" t="s">
        <v>50</v>
      </c>
      <c r="B25" s="393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7"/>
        <v>0</v>
      </c>
      <c r="I25" s="176"/>
      <c r="J25" s="147" t="str">
        <f t="shared" si="0"/>
        <v xml:space="preserve"> </v>
      </c>
      <c r="K25" s="176"/>
      <c r="L25" s="176"/>
      <c r="M25" s="145">
        <f t="shared" si="3"/>
        <v>0</v>
      </c>
      <c r="N25" s="176"/>
      <c r="O25" s="133" t="str">
        <f t="shared" si="1"/>
        <v xml:space="preserve"> </v>
      </c>
      <c r="P25" s="176"/>
    </row>
    <row r="26" spans="1:16" ht="15" hidden="1" customHeight="1" x14ac:dyDescent="0.2">
      <c r="A26" s="392" t="s">
        <v>52</v>
      </c>
      <c r="B26" s="393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7"/>
        <v>0</v>
      </c>
      <c r="I26" s="176"/>
      <c r="J26" s="147" t="str">
        <f t="shared" si="0"/>
        <v xml:space="preserve"> </v>
      </c>
      <c r="K26" s="176"/>
      <c r="L26" s="176"/>
      <c r="M26" s="145">
        <f t="shared" si="3"/>
        <v>0</v>
      </c>
      <c r="N26" s="176"/>
      <c r="O26" s="133" t="str">
        <f t="shared" si="1"/>
        <v xml:space="preserve"> </v>
      </c>
      <c r="P26" s="176"/>
    </row>
    <row r="27" spans="1:16" ht="15" hidden="1" customHeight="1" x14ac:dyDescent="0.2">
      <c r="A27" s="392" t="s">
        <v>54</v>
      </c>
      <c r="B27" s="393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7"/>
        <v>0</v>
      </c>
      <c r="I27" s="176"/>
      <c r="J27" s="147" t="str">
        <f t="shared" si="0"/>
        <v xml:space="preserve"> </v>
      </c>
      <c r="K27" s="176"/>
      <c r="L27" s="176"/>
      <c r="M27" s="145">
        <f t="shared" si="3"/>
        <v>0</v>
      </c>
      <c r="N27" s="176"/>
      <c r="O27" s="133" t="str">
        <f t="shared" si="1"/>
        <v xml:space="preserve"> </v>
      </c>
      <c r="P27" s="176"/>
    </row>
    <row r="28" spans="1:16" ht="25.5" hidden="1" customHeight="1" x14ac:dyDescent="0.2">
      <c r="A28" s="392" t="s">
        <v>56</v>
      </c>
      <c r="B28" s="393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7"/>
        <v>0</v>
      </c>
      <c r="I28" s="176"/>
      <c r="J28" s="147" t="str">
        <f t="shared" si="0"/>
        <v xml:space="preserve"> </v>
      </c>
      <c r="K28" s="176"/>
      <c r="L28" s="176"/>
      <c r="M28" s="145">
        <f t="shared" si="3"/>
        <v>0</v>
      </c>
      <c r="N28" s="176"/>
      <c r="O28" s="133" t="str">
        <f t="shared" si="1"/>
        <v xml:space="preserve"> </v>
      </c>
      <c r="P28" s="176"/>
    </row>
    <row r="29" spans="1:16" ht="15" hidden="1" customHeight="1" x14ac:dyDescent="0.2">
      <c r="A29" s="392" t="s">
        <v>59</v>
      </c>
      <c r="B29" s="393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7"/>
        <v>0</v>
      </c>
      <c r="I29" s="176"/>
      <c r="J29" s="147" t="str">
        <f t="shared" si="0"/>
        <v xml:space="preserve"> </v>
      </c>
      <c r="K29" s="176"/>
      <c r="L29" s="176"/>
      <c r="M29" s="145">
        <f t="shared" si="3"/>
        <v>0</v>
      </c>
      <c r="N29" s="176"/>
      <c r="O29" s="133" t="str">
        <f t="shared" si="1"/>
        <v xml:space="preserve"> </v>
      </c>
      <c r="P29" s="176"/>
    </row>
    <row r="30" spans="1:16" ht="15" hidden="1" customHeight="1" x14ac:dyDescent="0.2">
      <c r="A30" s="392" t="s">
        <v>60</v>
      </c>
      <c r="B30" s="393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7"/>
        <v>0</v>
      </c>
      <c r="I30" s="176"/>
      <c r="J30" s="147" t="str">
        <f t="shared" si="0"/>
        <v xml:space="preserve"> </v>
      </c>
      <c r="K30" s="176"/>
      <c r="L30" s="176"/>
      <c r="M30" s="145">
        <f t="shared" si="3"/>
        <v>0</v>
      </c>
      <c r="N30" s="176"/>
      <c r="O30" s="133" t="str">
        <f t="shared" si="1"/>
        <v xml:space="preserve"> </v>
      </c>
      <c r="P30" s="176"/>
    </row>
    <row r="31" spans="1:16" ht="25.5" hidden="1" customHeight="1" x14ac:dyDescent="0.2">
      <c r="A31" s="392" t="s">
        <v>61</v>
      </c>
      <c r="B31" s="393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7"/>
        <v>0</v>
      </c>
      <c r="I31" s="176"/>
      <c r="J31" s="147" t="str">
        <f t="shared" si="0"/>
        <v xml:space="preserve"> </v>
      </c>
      <c r="K31" s="176"/>
      <c r="L31" s="176"/>
      <c r="M31" s="145">
        <f t="shared" si="3"/>
        <v>0</v>
      </c>
      <c r="N31" s="176"/>
      <c r="O31" s="133" t="str">
        <f t="shared" si="1"/>
        <v xml:space="preserve"> </v>
      </c>
      <c r="P31" s="176"/>
    </row>
    <row r="32" spans="1:16" ht="15" hidden="1" customHeight="1" x14ac:dyDescent="0.2">
      <c r="A32" s="392" t="s">
        <v>62</v>
      </c>
      <c r="B32" s="393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7"/>
        <v>0</v>
      </c>
      <c r="I32" s="176"/>
      <c r="J32" s="147" t="str">
        <f t="shared" si="0"/>
        <v xml:space="preserve"> </v>
      </c>
      <c r="K32" s="176"/>
      <c r="L32" s="176"/>
      <c r="M32" s="145">
        <f t="shared" si="3"/>
        <v>0</v>
      </c>
      <c r="N32" s="176"/>
      <c r="O32" s="133" t="str">
        <f t="shared" si="1"/>
        <v xml:space="preserve"> </v>
      </c>
      <c r="P32" s="176"/>
    </row>
    <row r="33" spans="1:16" ht="15" hidden="1" customHeight="1" x14ac:dyDescent="0.2">
      <c r="A33" s="392" t="s">
        <v>63</v>
      </c>
      <c r="B33" s="393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7"/>
        <v>0</v>
      </c>
      <c r="I33" s="176"/>
      <c r="J33" s="147" t="str">
        <f t="shared" si="0"/>
        <v xml:space="preserve"> </v>
      </c>
      <c r="K33" s="176"/>
      <c r="L33" s="176"/>
      <c r="M33" s="145">
        <f t="shared" si="3"/>
        <v>0</v>
      </c>
      <c r="N33" s="176"/>
      <c r="O33" s="133" t="str">
        <f t="shared" si="1"/>
        <v xml:space="preserve"> </v>
      </c>
      <c r="P33" s="176"/>
    </row>
    <row r="34" spans="1:16" ht="15" hidden="1" customHeight="1" x14ac:dyDescent="0.2">
      <c r="A34" s="392" t="s">
        <v>64</v>
      </c>
      <c r="B34" s="393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7"/>
        <v>0</v>
      </c>
      <c r="I34" s="176"/>
      <c r="J34" s="147" t="str">
        <f t="shared" si="0"/>
        <v xml:space="preserve"> </v>
      </c>
      <c r="K34" s="176"/>
      <c r="L34" s="176"/>
      <c r="M34" s="145">
        <f t="shared" si="3"/>
        <v>0</v>
      </c>
      <c r="N34" s="176"/>
      <c r="O34" s="133" t="str">
        <f t="shared" si="1"/>
        <v xml:space="preserve"> </v>
      </c>
      <c r="P34" s="176"/>
    </row>
    <row r="35" spans="1:16" ht="15" hidden="1" customHeight="1" x14ac:dyDescent="0.2">
      <c r="A35" s="392" t="s">
        <v>65</v>
      </c>
      <c r="B35" s="393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7"/>
        <v>0</v>
      </c>
      <c r="I35" s="176"/>
      <c r="J35" s="147" t="str">
        <f t="shared" si="0"/>
        <v xml:space="preserve"> </v>
      </c>
      <c r="K35" s="176"/>
      <c r="L35" s="176"/>
      <c r="M35" s="145">
        <f t="shared" si="3"/>
        <v>0</v>
      </c>
      <c r="N35" s="176"/>
      <c r="O35" s="133" t="str">
        <f t="shared" si="1"/>
        <v xml:space="preserve"> </v>
      </c>
      <c r="P35" s="176"/>
    </row>
    <row r="36" spans="1:16" ht="15" hidden="1" customHeight="1" x14ac:dyDescent="0.2">
      <c r="A36" s="392" t="s">
        <v>66</v>
      </c>
      <c r="B36" s="393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7"/>
        <v>0</v>
      </c>
      <c r="I36" s="176"/>
      <c r="J36" s="147" t="str">
        <f t="shared" si="0"/>
        <v xml:space="preserve"> </v>
      </c>
      <c r="K36" s="176"/>
      <c r="L36" s="176"/>
      <c r="M36" s="145">
        <f t="shared" si="3"/>
        <v>0</v>
      </c>
      <c r="N36" s="176"/>
      <c r="O36" s="133" t="str">
        <f t="shared" si="1"/>
        <v xml:space="preserve"> </v>
      </c>
      <c r="P36" s="176"/>
    </row>
    <row r="37" spans="1:16" ht="15" hidden="1" customHeight="1" x14ac:dyDescent="0.2">
      <c r="A37" s="392" t="s">
        <v>67</v>
      </c>
      <c r="B37" s="393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7"/>
        <v>0</v>
      </c>
      <c r="I37" s="176"/>
      <c r="J37" s="147" t="str">
        <f t="shared" si="0"/>
        <v xml:space="preserve"> </v>
      </c>
      <c r="K37" s="176"/>
      <c r="L37" s="176"/>
      <c r="M37" s="145">
        <f t="shared" si="3"/>
        <v>0</v>
      </c>
      <c r="N37" s="176"/>
      <c r="O37" s="133" t="str">
        <f t="shared" si="1"/>
        <v xml:space="preserve"> </v>
      </c>
      <c r="P37" s="176"/>
    </row>
    <row r="38" spans="1:16" ht="15" hidden="1" customHeight="1" x14ac:dyDescent="0.2">
      <c r="A38" s="392" t="s">
        <v>68</v>
      </c>
      <c r="B38" s="393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7"/>
        <v>0</v>
      </c>
      <c r="I38" s="176"/>
      <c r="J38" s="147" t="str">
        <f t="shared" si="0"/>
        <v xml:space="preserve"> </v>
      </c>
      <c r="K38" s="176"/>
      <c r="L38" s="176"/>
      <c r="M38" s="145">
        <f t="shared" si="3"/>
        <v>0</v>
      </c>
      <c r="N38" s="176"/>
      <c r="O38" s="133" t="str">
        <f t="shared" si="1"/>
        <v xml:space="preserve"> </v>
      </c>
      <c r="P38" s="176"/>
    </row>
    <row r="39" spans="1:16" ht="25.5" customHeight="1" x14ac:dyDescent="0.2">
      <c r="A39" s="392" t="s">
        <v>69</v>
      </c>
      <c r="B39" s="393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7"/>
        <v>0</v>
      </c>
      <c r="I39" s="176">
        <f t="shared" ref="I39" si="8">SUM(I40:I49)</f>
        <v>0</v>
      </c>
      <c r="J39" s="176">
        <f t="shared" ref="J39:N39" si="9">SUM(J40:J49)</f>
        <v>0</v>
      </c>
      <c r="K39" s="176">
        <f>SUM(K40:K49)</f>
        <v>0</v>
      </c>
      <c r="L39" s="176">
        <f t="shared" si="9"/>
        <v>0</v>
      </c>
      <c r="M39" s="176">
        <f t="shared" si="9"/>
        <v>0</v>
      </c>
      <c r="N39" s="176">
        <f t="shared" si="9"/>
        <v>0</v>
      </c>
      <c r="O39" s="133" t="str">
        <f t="shared" si="1"/>
        <v xml:space="preserve"> </v>
      </c>
      <c r="P39" s="176">
        <f>SUM(P40:P49)</f>
        <v>0</v>
      </c>
    </row>
    <row r="40" spans="1:16" ht="15" customHeight="1" x14ac:dyDescent="0.2">
      <c r="A40" s="392" t="s">
        <v>72</v>
      </c>
      <c r="B40" s="393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7"/>
        <v>0</v>
      </c>
      <c r="I40" s="176"/>
      <c r="J40" s="147" t="str">
        <f t="shared" si="0"/>
        <v xml:space="preserve"> </v>
      </c>
      <c r="K40" s="176"/>
      <c r="L40" s="176"/>
      <c r="M40" s="145">
        <f t="shared" si="3"/>
        <v>0</v>
      </c>
      <c r="N40" s="176"/>
      <c r="O40" s="133" t="str">
        <f t="shared" si="1"/>
        <v xml:space="preserve"> </v>
      </c>
      <c r="P40" s="176"/>
    </row>
    <row r="41" spans="1:16" ht="15" customHeight="1" x14ac:dyDescent="0.2">
      <c r="A41" s="392" t="s">
        <v>73</v>
      </c>
      <c r="B41" s="393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7"/>
        <v>0</v>
      </c>
      <c r="I41" s="176"/>
      <c r="J41" s="147" t="str">
        <f t="shared" si="0"/>
        <v xml:space="preserve"> </v>
      </c>
      <c r="K41" s="176"/>
      <c r="L41" s="176"/>
      <c r="M41" s="145">
        <f t="shared" si="3"/>
        <v>0</v>
      </c>
      <c r="N41" s="176"/>
      <c r="O41" s="133" t="str">
        <f t="shared" si="1"/>
        <v xml:space="preserve"> </v>
      </c>
      <c r="P41" s="176"/>
    </row>
    <row r="42" spans="1:16" ht="25.5" customHeight="1" x14ac:dyDescent="0.2">
      <c r="A42" s="392" t="s">
        <v>74</v>
      </c>
      <c r="B42" s="393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7"/>
        <v>0</v>
      </c>
      <c r="I42" s="176"/>
      <c r="J42" s="147" t="str">
        <f t="shared" si="0"/>
        <v xml:space="preserve"> </v>
      </c>
      <c r="K42" s="176"/>
      <c r="L42" s="176"/>
      <c r="M42" s="145">
        <f t="shared" si="3"/>
        <v>0</v>
      </c>
      <c r="N42" s="176"/>
      <c r="O42" s="133" t="str">
        <f t="shared" si="1"/>
        <v xml:space="preserve"> </v>
      </c>
      <c r="P42" s="176"/>
    </row>
    <row r="43" spans="1:16" ht="15" customHeight="1" x14ac:dyDescent="0.2">
      <c r="A43" s="392" t="s">
        <v>75</v>
      </c>
      <c r="B43" s="393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7"/>
        <v>0</v>
      </c>
      <c r="I43" s="176"/>
      <c r="J43" s="147" t="str">
        <f t="shared" si="0"/>
        <v xml:space="preserve"> </v>
      </c>
      <c r="K43" s="176"/>
      <c r="L43" s="176"/>
      <c r="M43" s="145">
        <f t="shared" si="3"/>
        <v>0</v>
      </c>
      <c r="N43" s="176"/>
      <c r="O43" s="133" t="str">
        <f t="shared" si="1"/>
        <v xml:space="preserve"> </v>
      </c>
      <c r="P43" s="176"/>
    </row>
    <row r="44" spans="1:16" ht="15" customHeight="1" x14ac:dyDescent="0.2">
      <c r="A44" s="392" t="s">
        <v>76</v>
      </c>
      <c r="B44" s="393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7"/>
        <v>0</v>
      </c>
      <c r="I44" s="176"/>
      <c r="J44" s="147" t="str">
        <f t="shared" si="0"/>
        <v xml:space="preserve"> </v>
      </c>
      <c r="K44" s="176"/>
      <c r="L44" s="176"/>
      <c r="M44" s="145">
        <f t="shared" si="3"/>
        <v>0</v>
      </c>
      <c r="N44" s="176"/>
      <c r="O44" s="133" t="str">
        <f t="shared" si="1"/>
        <v xml:space="preserve"> </v>
      </c>
      <c r="P44" s="176"/>
    </row>
    <row r="45" spans="1:16" ht="15" customHeight="1" x14ac:dyDescent="0.2">
      <c r="A45" s="392" t="s">
        <v>77</v>
      </c>
      <c r="B45" s="393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7"/>
        <v>0</v>
      </c>
      <c r="I45" s="176"/>
      <c r="J45" s="147" t="str">
        <f t="shared" si="0"/>
        <v xml:space="preserve"> </v>
      </c>
      <c r="K45" s="176"/>
      <c r="L45" s="176"/>
      <c r="M45" s="145">
        <f t="shared" si="3"/>
        <v>0</v>
      </c>
      <c r="N45" s="176"/>
      <c r="O45" s="133" t="str">
        <f t="shared" si="1"/>
        <v xml:space="preserve"> </v>
      </c>
      <c r="P45" s="176"/>
    </row>
    <row r="46" spans="1:16" ht="15" customHeight="1" x14ac:dyDescent="0.2">
      <c r="A46" s="392" t="s">
        <v>78</v>
      </c>
      <c r="B46" s="393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7"/>
        <v>0</v>
      </c>
      <c r="I46" s="176"/>
      <c r="J46" s="147" t="str">
        <f t="shared" si="0"/>
        <v xml:space="preserve"> </v>
      </c>
      <c r="K46" s="176"/>
      <c r="L46" s="176"/>
      <c r="M46" s="145">
        <f t="shared" si="3"/>
        <v>0</v>
      </c>
      <c r="N46" s="176"/>
      <c r="O46" s="133" t="str">
        <f t="shared" si="1"/>
        <v xml:space="preserve"> </v>
      </c>
      <c r="P46" s="176"/>
    </row>
    <row r="47" spans="1:16" ht="15" customHeight="1" x14ac:dyDescent="0.2">
      <c r="A47" s="392" t="s">
        <v>79</v>
      </c>
      <c r="B47" s="393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7"/>
        <v>0</v>
      </c>
      <c r="I47" s="176"/>
      <c r="J47" s="147" t="str">
        <f t="shared" si="0"/>
        <v xml:space="preserve"> </v>
      </c>
      <c r="K47" s="176"/>
      <c r="L47" s="176"/>
      <c r="M47" s="145">
        <f t="shared" si="3"/>
        <v>0</v>
      </c>
      <c r="N47" s="176"/>
      <c r="O47" s="133" t="str">
        <f t="shared" si="1"/>
        <v xml:space="preserve"> </v>
      </c>
      <c r="P47" s="176"/>
    </row>
    <row r="48" spans="1:16" ht="15" customHeight="1" x14ac:dyDescent="0.2">
      <c r="A48" s="392" t="s">
        <v>80</v>
      </c>
      <c r="B48" s="393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7"/>
        <v>0</v>
      </c>
      <c r="I48" s="176"/>
      <c r="J48" s="147" t="str">
        <f t="shared" si="0"/>
        <v xml:space="preserve"> </v>
      </c>
      <c r="K48" s="176"/>
      <c r="L48" s="176"/>
      <c r="M48" s="145">
        <f t="shared" si="3"/>
        <v>0</v>
      </c>
      <c r="N48" s="176"/>
      <c r="O48" s="133" t="str">
        <f t="shared" si="1"/>
        <v xml:space="preserve"> </v>
      </c>
      <c r="P48" s="176"/>
    </row>
    <row r="49" spans="1:17" ht="15" customHeight="1" x14ac:dyDescent="0.2">
      <c r="A49" s="392" t="s">
        <v>81</v>
      </c>
      <c r="B49" s="393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7"/>
        <v>0</v>
      </c>
      <c r="I49" s="176"/>
      <c r="J49" s="147" t="str">
        <f t="shared" si="0"/>
        <v xml:space="preserve"> </v>
      </c>
      <c r="K49" s="176"/>
      <c r="L49" s="176"/>
      <c r="M49" s="145">
        <f t="shared" si="3"/>
        <v>0</v>
      </c>
      <c r="N49" s="176"/>
      <c r="O49" s="133" t="str">
        <f t="shared" si="1"/>
        <v xml:space="preserve"> </v>
      </c>
      <c r="P49" s="176"/>
    </row>
    <row r="50" spans="1:17" ht="25.5" x14ac:dyDescent="0.2">
      <c r="A50" s="394" t="s">
        <v>82</v>
      </c>
      <c r="B50" s="395"/>
      <c r="C50" s="4" t="s">
        <v>83</v>
      </c>
      <c r="D50" s="15" t="s">
        <v>84</v>
      </c>
      <c r="E50" s="15"/>
      <c r="F50" s="146">
        <f t="shared" ref="F50:I50" si="10">F14+F15+F16+F17+F28+F39</f>
        <v>576</v>
      </c>
      <c r="G50" s="146">
        <f t="shared" si="10"/>
        <v>0</v>
      </c>
      <c r="H50" s="146">
        <f t="shared" si="10"/>
        <v>576</v>
      </c>
      <c r="I50" s="146">
        <f t="shared" si="10"/>
        <v>1263283</v>
      </c>
      <c r="J50" s="146" t="e">
        <f t="shared" ref="J50:N50" si="11">J14+J15+J16+J17+J28+J39</f>
        <v>#VALUE!</v>
      </c>
      <c r="K50" s="146">
        <f>K14+K15+K16+K17+K28+K39</f>
        <v>678730</v>
      </c>
      <c r="L50" s="146">
        <f t="shared" si="11"/>
        <v>688241</v>
      </c>
      <c r="M50" s="146">
        <f t="shared" si="11"/>
        <v>1366971</v>
      </c>
      <c r="N50" s="146">
        <f t="shared" si="11"/>
        <v>1038898</v>
      </c>
      <c r="O50" s="133">
        <f t="shared" si="1"/>
        <v>0.76000002926177657</v>
      </c>
      <c r="P50" s="146">
        <f>P14+P15+P16+P17+P28+P39</f>
        <v>678730</v>
      </c>
    </row>
    <row r="51" spans="1:17" ht="15" customHeight="1" x14ac:dyDescent="0.2">
      <c r="A51" s="392" t="s">
        <v>85</v>
      </c>
      <c r="B51" s="393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12">SUM(F51:G51)</f>
        <v>0</v>
      </c>
      <c r="I51" s="176">
        <v>29999873</v>
      </c>
      <c r="J51" s="147" t="str">
        <f t="shared" si="0"/>
        <v xml:space="preserve"> </v>
      </c>
      <c r="K51" s="176"/>
      <c r="L51" s="176">
        <v>15202589</v>
      </c>
      <c r="M51" s="145">
        <f t="shared" si="3"/>
        <v>15202589</v>
      </c>
      <c r="N51" s="176">
        <v>15202589</v>
      </c>
      <c r="O51" s="133">
        <f t="shared" si="1"/>
        <v>1</v>
      </c>
      <c r="P51" s="176"/>
      <c r="Q51" t="s">
        <v>1065</v>
      </c>
    </row>
    <row r="52" spans="1:17" ht="25.5" hidden="1" customHeight="1" x14ac:dyDescent="0.2">
      <c r="A52" s="392" t="s">
        <v>88</v>
      </c>
      <c r="B52" s="393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12"/>
        <v>0</v>
      </c>
      <c r="I52" s="176"/>
      <c r="J52" s="147" t="str">
        <f t="shared" si="0"/>
        <v xml:space="preserve"> </v>
      </c>
      <c r="K52" s="176"/>
      <c r="L52" s="176"/>
      <c r="M52" s="145">
        <f t="shared" si="3"/>
        <v>0</v>
      </c>
      <c r="N52" s="176"/>
      <c r="O52" s="133" t="str">
        <f t="shared" si="1"/>
        <v xml:space="preserve"> </v>
      </c>
      <c r="P52" s="176"/>
    </row>
    <row r="53" spans="1:17" ht="25.5" hidden="1" customHeight="1" x14ac:dyDescent="0.2">
      <c r="A53" s="392" t="s">
        <v>91</v>
      </c>
      <c r="B53" s="393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12"/>
        <v>0</v>
      </c>
      <c r="I53" s="176"/>
      <c r="J53" s="147" t="str">
        <f t="shared" si="0"/>
        <v xml:space="preserve"> </v>
      </c>
      <c r="K53" s="176"/>
      <c r="L53" s="176"/>
      <c r="M53" s="145">
        <f t="shared" si="3"/>
        <v>0</v>
      </c>
      <c r="N53" s="176"/>
      <c r="O53" s="133" t="str">
        <f t="shared" si="1"/>
        <v xml:space="preserve"> </v>
      </c>
      <c r="P53" s="176"/>
    </row>
    <row r="54" spans="1:17" ht="15" hidden="1" customHeight="1" x14ac:dyDescent="0.2">
      <c r="A54" s="392" t="s">
        <v>94</v>
      </c>
      <c r="B54" s="393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12"/>
        <v>0</v>
      </c>
      <c r="I54" s="176"/>
      <c r="J54" s="147" t="str">
        <f t="shared" si="0"/>
        <v xml:space="preserve"> </v>
      </c>
      <c r="K54" s="176"/>
      <c r="L54" s="176"/>
      <c r="M54" s="145">
        <f t="shared" si="3"/>
        <v>0</v>
      </c>
      <c r="N54" s="176"/>
      <c r="O54" s="133" t="str">
        <f t="shared" si="1"/>
        <v xml:space="preserve"> </v>
      </c>
      <c r="P54" s="176"/>
    </row>
    <row r="55" spans="1:17" ht="15" hidden="1" customHeight="1" x14ac:dyDescent="0.2">
      <c r="A55" s="392" t="s">
        <v>95</v>
      </c>
      <c r="B55" s="393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12"/>
        <v>0</v>
      </c>
      <c r="I55" s="176"/>
      <c r="J55" s="147" t="str">
        <f t="shared" si="0"/>
        <v xml:space="preserve"> </v>
      </c>
      <c r="K55" s="176"/>
      <c r="L55" s="176"/>
      <c r="M55" s="145">
        <f t="shared" si="3"/>
        <v>0</v>
      </c>
      <c r="N55" s="176"/>
      <c r="O55" s="133" t="str">
        <f t="shared" si="1"/>
        <v xml:space="preserve"> </v>
      </c>
      <c r="P55" s="176"/>
    </row>
    <row r="56" spans="1:17" ht="25.5" hidden="1" customHeight="1" x14ac:dyDescent="0.2">
      <c r="A56" s="392" t="s">
        <v>96</v>
      </c>
      <c r="B56" s="393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12"/>
        <v>0</v>
      </c>
      <c r="I56" s="176"/>
      <c r="J56" s="147" t="str">
        <f t="shared" si="0"/>
        <v xml:space="preserve"> </v>
      </c>
      <c r="K56" s="176"/>
      <c r="L56" s="176"/>
      <c r="M56" s="145">
        <f t="shared" si="3"/>
        <v>0</v>
      </c>
      <c r="N56" s="176"/>
      <c r="O56" s="133" t="str">
        <f t="shared" si="1"/>
        <v xml:space="preserve"> </v>
      </c>
      <c r="P56" s="176"/>
    </row>
    <row r="57" spans="1:17" ht="15" hidden="1" customHeight="1" x14ac:dyDescent="0.2">
      <c r="A57" s="392" t="s">
        <v>97</v>
      </c>
      <c r="B57" s="393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12"/>
        <v>0</v>
      </c>
      <c r="I57" s="176"/>
      <c r="J57" s="147" t="str">
        <f t="shared" si="0"/>
        <v xml:space="preserve"> </v>
      </c>
      <c r="K57" s="176"/>
      <c r="L57" s="176"/>
      <c r="M57" s="145">
        <f t="shared" si="3"/>
        <v>0</v>
      </c>
      <c r="N57" s="176"/>
      <c r="O57" s="133" t="str">
        <f t="shared" si="1"/>
        <v xml:space="preserve"> </v>
      </c>
      <c r="P57" s="176"/>
    </row>
    <row r="58" spans="1:17" ht="15" hidden="1" customHeight="1" x14ac:dyDescent="0.2">
      <c r="A58" s="392" t="s">
        <v>98</v>
      </c>
      <c r="B58" s="393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12"/>
        <v>0</v>
      </c>
      <c r="I58" s="176"/>
      <c r="J58" s="147" t="str">
        <f t="shared" si="0"/>
        <v xml:space="preserve"> </v>
      </c>
      <c r="K58" s="176"/>
      <c r="L58" s="176"/>
      <c r="M58" s="145">
        <f t="shared" si="3"/>
        <v>0</v>
      </c>
      <c r="N58" s="176"/>
      <c r="O58" s="133" t="str">
        <f t="shared" si="1"/>
        <v xml:space="preserve"> </v>
      </c>
      <c r="P58" s="176"/>
    </row>
    <row r="59" spans="1:17" ht="15" hidden="1" customHeight="1" x14ac:dyDescent="0.2">
      <c r="A59" s="392" t="s">
        <v>99</v>
      </c>
      <c r="B59" s="393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12"/>
        <v>0</v>
      </c>
      <c r="I59" s="176"/>
      <c r="J59" s="147" t="str">
        <f t="shared" si="0"/>
        <v xml:space="preserve"> </v>
      </c>
      <c r="K59" s="176"/>
      <c r="L59" s="176"/>
      <c r="M59" s="145">
        <f t="shared" si="3"/>
        <v>0</v>
      </c>
      <c r="N59" s="176"/>
      <c r="O59" s="133" t="str">
        <f t="shared" si="1"/>
        <v xml:space="preserve"> </v>
      </c>
      <c r="P59" s="176"/>
    </row>
    <row r="60" spans="1:17" ht="15" hidden="1" customHeight="1" x14ac:dyDescent="0.2">
      <c r="A60" s="400" t="s">
        <v>100</v>
      </c>
      <c r="B60" s="401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12"/>
        <v>0</v>
      </c>
      <c r="I60" s="176"/>
      <c r="J60" s="147" t="str">
        <f t="shared" si="0"/>
        <v xml:space="preserve"> </v>
      </c>
      <c r="K60" s="176"/>
      <c r="L60" s="176"/>
      <c r="M60" s="145">
        <f t="shared" si="3"/>
        <v>0</v>
      </c>
      <c r="N60" s="176"/>
      <c r="O60" s="133" t="str">
        <f t="shared" si="1"/>
        <v xml:space="preserve"> </v>
      </c>
      <c r="P60" s="176"/>
    </row>
    <row r="61" spans="1:17" ht="15" hidden="1" customHeight="1" x14ac:dyDescent="0.2">
      <c r="A61" s="400" t="s">
        <v>101</v>
      </c>
      <c r="B61" s="401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12"/>
        <v>0</v>
      </c>
      <c r="I61" s="176"/>
      <c r="J61" s="147" t="str">
        <f t="shared" si="0"/>
        <v xml:space="preserve"> </v>
      </c>
      <c r="K61" s="176"/>
      <c r="L61" s="176"/>
      <c r="M61" s="145">
        <f t="shared" si="3"/>
        <v>0</v>
      </c>
      <c r="N61" s="176"/>
      <c r="O61" s="133" t="str">
        <f t="shared" si="1"/>
        <v xml:space="preserve"> </v>
      </c>
      <c r="P61" s="176"/>
    </row>
    <row r="62" spans="1:17" ht="15" hidden="1" customHeight="1" x14ac:dyDescent="0.2">
      <c r="A62" s="400" t="s">
        <v>102</v>
      </c>
      <c r="B62" s="401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12"/>
        <v>0</v>
      </c>
      <c r="I62" s="176"/>
      <c r="J62" s="147" t="str">
        <f t="shared" si="0"/>
        <v xml:space="preserve"> </v>
      </c>
      <c r="K62" s="176"/>
      <c r="L62" s="176"/>
      <c r="M62" s="145">
        <f t="shared" si="3"/>
        <v>0</v>
      </c>
      <c r="N62" s="176"/>
      <c r="O62" s="133" t="str">
        <f t="shared" si="1"/>
        <v xml:space="preserve"> </v>
      </c>
      <c r="P62" s="176"/>
    </row>
    <row r="63" spans="1:17" ht="15" hidden="1" customHeight="1" x14ac:dyDescent="0.2">
      <c r="A63" s="400" t="s">
        <v>103</v>
      </c>
      <c r="B63" s="401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12"/>
        <v>0</v>
      </c>
      <c r="I63" s="176"/>
      <c r="J63" s="147" t="str">
        <f t="shared" si="0"/>
        <v xml:space="preserve"> </v>
      </c>
      <c r="K63" s="176"/>
      <c r="L63" s="176"/>
      <c r="M63" s="145">
        <f t="shared" si="3"/>
        <v>0</v>
      </c>
      <c r="N63" s="176"/>
      <c r="O63" s="133" t="str">
        <f t="shared" si="1"/>
        <v xml:space="preserve"> </v>
      </c>
      <c r="P63" s="176"/>
    </row>
    <row r="64" spans="1:17" ht="25.5" hidden="1" customHeight="1" x14ac:dyDescent="0.2">
      <c r="A64" s="400" t="s">
        <v>104</v>
      </c>
      <c r="B64" s="401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12"/>
        <v>0</v>
      </c>
      <c r="I64" s="176"/>
      <c r="J64" s="147" t="str">
        <f t="shared" si="0"/>
        <v xml:space="preserve"> </v>
      </c>
      <c r="K64" s="176"/>
      <c r="L64" s="176"/>
      <c r="M64" s="145">
        <f t="shared" si="3"/>
        <v>0</v>
      </c>
      <c r="N64" s="176"/>
      <c r="O64" s="133" t="str">
        <f t="shared" si="1"/>
        <v xml:space="preserve"> </v>
      </c>
      <c r="P64" s="176"/>
    </row>
    <row r="65" spans="1:17" ht="15" hidden="1" customHeight="1" x14ac:dyDescent="0.2">
      <c r="A65" s="400" t="s">
        <v>107</v>
      </c>
      <c r="B65" s="401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12"/>
        <v>0</v>
      </c>
      <c r="I65" s="176"/>
      <c r="J65" s="147" t="str">
        <f t="shared" si="0"/>
        <v xml:space="preserve"> </v>
      </c>
      <c r="K65" s="176"/>
      <c r="L65" s="176"/>
      <c r="M65" s="145">
        <f t="shared" si="3"/>
        <v>0</v>
      </c>
      <c r="N65" s="176"/>
      <c r="O65" s="133" t="str">
        <f t="shared" si="1"/>
        <v xml:space="preserve"> </v>
      </c>
      <c r="P65" s="176"/>
    </row>
    <row r="66" spans="1:17" ht="15" hidden="1" customHeight="1" x14ac:dyDescent="0.2">
      <c r="A66" s="400" t="s">
        <v>108</v>
      </c>
      <c r="B66" s="401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12"/>
        <v>0</v>
      </c>
      <c r="I66" s="176"/>
      <c r="J66" s="147" t="str">
        <f t="shared" si="0"/>
        <v xml:space="preserve"> </v>
      </c>
      <c r="K66" s="176"/>
      <c r="L66" s="176"/>
      <c r="M66" s="145">
        <f t="shared" si="3"/>
        <v>0</v>
      </c>
      <c r="N66" s="176"/>
      <c r="O66" s="133" t="str">
        <f t="shared" si="1"/>
        <v xml:space="preserve"> </v>
      </c>
      <c r="P66" s="176"/>
    </row>
    <row r="67" spans="1:17" ht="25.5" hidden="1" customHeight="1" x14ac:dyDescent="0.2">
      <c r="A67" s="400" t="s">
        <v>109</v>
      </c>
      <c r="B67" s="401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12"/>
        <v>0</v>
      </c>
      <c r="I67" s="176"/>
      <c r="J67" s="147" t="str">
        <f t="shared" si="0"/>
        <v xml:space="preserve"> </v>
      </c>
      <c r="K67" s="176"/>
      <c r="L67" s="176"/>
      <c r="M67" s="145">
        <f t="shared" si="3"/>
        <v>0</v>
      </c>
      <c r="N67" s="176"/>
      <c r="O67" s="133" t="str">
        <f t="shared" si="1"/>
        <v xml:space="preserve"> </v>
      </c>
      <c r="P67" s="176"/>
    </row>
    <row r="68" spans="1:17" ht="15" hidden="1" customHeight="1" x14ac:dyDescent="0.2">
      <c r="A68" s="400" t="s">
        <v>110</v>
      </c>
      <c r="B68" s="401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12"/>
        <v>0</v>
      </c>
      <c r="I68" s="176"/>
      <c r="J68" s="147" t="str">
        <f t="shared" si="0"/>
        <v xml:space="preserve"> </v>
      </c>
      <c r="K68" s="176"/>
      <c r="L68" s="176"/>
      <c r="M68" s="145">
        <f t="shared" si="3"/>
        <v>0</v>
      </c>
      <c r="N68" s="176"/>
      <c r="O68" s="133" t="str">
        <f t="shared" si="1"/>
        <v xml:space="preserve"> </v>
      </c>
      <c r="P68" s="176"/>
    </row>
    <row r="69" spans="1:17" ht="15" hidden="1" customHeight="1" x14ac:dyDescent="0.2">
      <c r="A69" s="400" t="s">
        <v>111</v>
      </c>
      <c r="B69" s="401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12"/>
        <v>0</v>
      </c>
      <c r="I69" s="176"/>
      <c r="J69" s="147" t="str">
        <f t="shared" si="0"/>
        <v xml:space="preserve"> </v>
      </c>
      <c r="K69" s="176"/>
      <c r="L69" s="176"/>
      <c r="M69" s="145">
        <f t="shared" si="3"/>
        <v>0</v>
      </c>
      <c r="N69" s="176"/>
      <c r="O69" s="133" t="str">
        <f t="shared" si="1"/>
        <v xml:space="preserve"> </v>
      </c>
      <c r="P69" s="176"/>
    </row>
    <row r="70" spans="1:17" ht="15" hidden="1" customHeight="1" x14ac:dyDescent="0.2">
      <c r="A70" s="400" t="s">
        <v>112</v>
      </c>
      <c r="B70" s="401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12"/>
        <v>0</v>
      </c>
      <c r="I70" s="176"/>
      <c r="J70" s="147" t="str">
        <f t="shared" si="0"/>
        <v xml:space="preserve"> </v>
      </c>
      <c r="K70" s="176"/>
      <c r="L70" s="176"/>
      <c r="M70" s="145">
        <f t="shared" si="3"/>
        <v>0</v>
      </c>
      <c r="N70" s="176"/>
      <c r="O70" s="133" t="str">
        <f t="shared" si="1"/>
        <v xml:space="preserve"> </v>
      </c>
      <c r="P70" s="176"/>
    </row>
    <row r="71" spans="1:17" ht="15" hidden="1" customHeight="1" x14ac:dyDescent="0.2">
      <c r="A71" s="400" t="s">
        <v>113</v>
      </c>
      <c r="B71" s="401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12"/>
        <v>0</v>
      </c>
      <c r="I71" s="176"/>
      <c r="J71" s="147" t="str">
        <f t="shared" si="0"/>
        <v xml:space="preserve"> </v>
      </c>
      <c r="K71" s="176"/>
      <c r="L71" s="176"/>
      <c r="M71" s="145">
        <f t="shared" si="3"/>
        <v>0</v>
      </c>
      <c r="N71" s="176"/>
      <c r="O71" s="133" t="str">
        <f t="shared" si="1"/>
        <v xml:space="preserve"> </v>
      </c>
      <c r="P71" s="176"/>
    </row>
    <row r="72" spans="1:17" ht="15" hidden="1" customHeight="1" x14ac:dyDescent="0.2">
      <c r="A72" s="400" t="s">
        <v>114</v>
      </c>
      <c r="B72" s="401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12"/>
        <v>0</v>
      </c>
      <c r="I72" s="176"/>
      <c r="J72" s="147" t="str">
        <f t="shared" ref="J72:J135" si="13">IF(H72=0," ",I72/H72)</f>
        <v xml:space="preserve"> </v>
      </c>
      <c r="K72" s="176"/>
      <c r="L72" s="176"/>
      <c r="M72" s="145">
        <f t="shared" si="3"/>
        <v>0</v>
      </c>
      <c r="N72" s="176"/>
      <c r="O72" s="133" t="str">
        <f t="shared" ref="O72:O135" si="14">IF(M72=0," ",N72/M72)</f>
        <v xml:space="preserve"> </v>
      </c>
      <c r="P72" s="176"/>
    </row>
    <row r="73" spans="1:17" ht="15" hidden="1" customHeight="1" x14ac:dyDescent="0.2">
      <c r="A73" s="400" t="s">
        <v>115</v>
      </c>
      <c r="B73" s="401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12"/>
        <v>0</v>
      </c>
      <c r="I73" s="176"/>
      <c r="J73" s="147" t="str">
        <f t="shared" si="13"/>
        <v xml:space="preserve"> </v>
      </c>
      <c r="K73" s="176"/>
      <c r="L73" s="176"/>
      <c r="M73" s="145">
        <f t="shared" ref="M73:M136" si="15">SUM(K73:L73)</f>
        <v>0</v>
      </c>
      <c r="N73" s="176"/>
      <c r="O73" s="133" t="str">
        <f t="shared" si="14"/>
        <v xml:space="preserve"> </v>
      </c>
      <c r="P73" s="176"/>
    </row>
    <row r="74" spans="1:17" ht="15" hidden="1" customHeight="1" x14ac:dyDescent="0.2">
      <c r="A74" s="400" t="s">
        <v>116</v>
      </c>
      <c r="B74" s="401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12"/>
        <v>0</v>
      </c>
      <c r="I74" s="176"/>
      <c r="J74" s="147" t="str">
        <f t="shared" si="13"/>
        <v xml:space="preserve"> </v>
      </c>
      <c r="K74" s="176"/>
      <c r="L74" s="176"/>
      <c r="M74" s="145">
        <f t="shared" si="15"/>
        <v>0</v>
      </c>
      <c r="N74" s="176"/>
      <c r="O74" s="133" t="str">
        <f t="shared" si="14"/>
        <v xml:space="preserve"> </v>
      </c>
      <c r="P74" s="176"/>
    </row>
    <row r="75" spans="1:17" ht="25.5" customHeight="1" x14ac:dyDescent="0.2">
      <c r="A75" s="400" t="s">
        <v>117</v>
      </c>
      <c r="B75" s="401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12"/>
        <v>0</v>
      </c>
      <c r="I75" s="176">
        <f t="shared" ref="I75" si="16">SUM(I76:I85)</f>
        <v>0</v>
      </c>
      <c r="J75" s="176">
        <f t="shared" ref="J75:N75" si="17">SUM(J76:J85)</f>
        <v>0</v>
      </c>
      <c r="K75" s="176">
        <f>SUM(K76:K85)</f>
        <v>9999472</v>
      </c>
      <c r="L75" s="176">
        <f t="shared" si="17"/>
        <v>-1850</v>
      </c>
      <c r="M75" s="176">
        <f t="shared" si="17"/>
        <v>9997622</v>
      </c>
      <c r="N75" s="176">
        <f t="shared" si="17"/>
        <v>7497754</v>
      </c>
      <c r="O75" s="133">
        <f t="shared" si="14"/>
        <v>0.74995373899913398</v>
      </c>
      <c r="P75" s="176">
        <f>SUM(P76:P85)</f>
        <v>9999472</v>
      </c>
      <c r="Q75" t="s">
        <v>1021</v>
      </c>
    </row>
    <row r="76" spans="1:17" ht="15" customHeight="1" x14ac:dyDescent="0.2">
      <c r="A76" s="400" t="s">
        <v>120</v>
      </c>
      <c r="B76" s="401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12"/>
        <v>0</v>
      </c>
      <c r="I76" s="176"/>
      <c r="J76" s="147" t="str">
        <f t="shared" si="13"/>
        <v xml:space="preserve"> </v>
      </c>
      <c r="K76" s="176"/>
      <c r="L76" s="176"/>
      <c r="M76" s="145">
        <f t="shared" si="15"/>
        <v>0</v>
      </c>
      <c r="N76" s="176"/>
      <c r="O76" s="133" t="str">
        <f t="shared" si="14"/>
        <v xml:space="preserve"> </v>
      </c>
      <c r="P76" s="176"/>
    </row>
    <row r="77" spans="1:17" ht="15" customHeight="1" x14ac:dyDescent="0.2">
      <c r="A77" s="400" t="s">
        <v>121</v>
      </c>
      <c r="B77" s="401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12"/>
        <v>0</v>
      </c>
      <c r="I77" s="176"/>
      <c r="J77" s="147" t="str">
        <f t="shared" si="13"/>
        <v xml:space="preserve"> </v>
      </c>
      <c r="K77" s="176"/>
      <c r="L77" s="176"/>
      <c r="M77" s="145">
        <f t="shared" si="15"/>
        <v>0</v>
      </c>
      <c r="N77" s="176"/>
      <c r="O77" s="133" t="str">
        <f t="shared" si="14"/>
        <v xml:space="preserve"> </v>
      </c>
      <c r="P77" s="176"/>
    </row>
    <row r="78" spans="1:17" ht="25.5" customHeight="1" x14ac:dyDescent="0.2">
      <c r="A78" s="400" t="s">
        <v>122</v>
      </c>
      <c r="B78" s="401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12"/>
        <v>0</v>
      </c>
      <c r="I78" s="176"/>
      <c r="J78" s="147" t="str">
        <f t="shared" si="13"/>
        <v xml:space="preserve"> </v>
      </c>
      <c r="K78" s="176"/>
      <c r="L78" s="176"/>
      <c r="M78" s="145">
        <f t="shared" si="15"/>
        <v>0</v>
      </c>
      <c r="N78" s="176"/>
      <c r="O78" s="133" t="str">
        <f t="shared" si="14"/>
        <v xml:space="preserve"> </v>
      </c>
      <c r="P78" s="176"/>
    </row>
    <row r="79" spans="1:17" ht="15" customHeight="1" x14ac:dyDescent="0.2">
      <c r="A79" s="400" t="s">
        <v>123</v>
      </c>
      <c r="B79" s="401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12"/>
        <v>0</v>
      </c>
      <c r="I79" s="176"/>
      <c r="J79" s="147" t="str">
        <f t="shared" si="13"/>
        <v xml:space="preserve"> </v>
      </c>
      <c r="K79" s="176">
        <v>9999472</v>
      </c>
      <c r="L79" s="176">
        <v>-1850</v>
      </c>
      <c r="M79" s="145">
        <f t="shared" si="15"/>
        <v>9997622</v>
      </c>
      <c r="N79" s="176">
        <v>7497754</v>
      </c>
      <c r="O79" s="133">
        <f t="shared" si="14"/>
        <v>0.74995373899913398</v>
      </c>
      <c r="P79" s="176">
        <v>9999472</v>
      </c>
    </row>
    <row r="80" spans="1:17" ht="15" customHeight="1" x14ac:dyDescent="0.2">
      <c r="A80" s="400" t="s">
        <v>124</v>
      </c>
      <c r="B80" s="401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12"/>
        <v>0</v>
      </c>
      <c r="I80" s="176"/>
      <c r="J80" s="147" t="str">
        <f t="shared" si="13"/>
        <v xml:space="preserve"> </v>
      </c>
      <c r="K80" s="176"/>
      <c r="L80" s="176"/>
      <c r="M80" s="145">
        <f t="shared" si="15"/>
        <v>0</v>
      </c>
      <c r="N80" s="176"/>
      <c r="O80" s="133" t="str">
        <f t="shared" si="14"/>
        <v xml:space="preserve"> </v>
      </c>
      <c r="P80" s="176"/>
    </row>
    <row r="81" spans="1:16" ht="15" customHeight="1" x14ac:dyDescent="0.2">
      <c r="A81" s="400" t="s">
        <v>125</v>
      </c>
      <c r="B81" s="401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12"/>
        <v>0</v>
      </c>
      <c r="I81" s="176"/>
      <c r="J81" s="147" t="str">
        <f t="shared" si="13"/>
        <v xml:space="preserve"> </v>
      </c>
      <c r="K81" s="176"/>
      <c r="L81" s="176"/>
      <c r="M81" s="145">
        <f t="shared" si="15"/>
        <v>0</v>
      </c>
      <c r="N81" s="176"/>
      <c r="O81" s="133" t="str">
        <f t="shared" si="14"/>
        <v xml:space="preserve"> </v>
      </c>
      <c r="P81" s="176"/>
    </row>
    <row r="82" spans="1:16" ht="15" customHeight="1" x14ac:dyDescent="0.2">
      <c r="A82" s="400" t="s">
        <v>126</v>
      </c>
      <c r="B82" s="401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12"/>
        <v>0</v>
      </c>
      <c r="I82" s="176"/>
      <c r="J82" s="147" t="str">
        <f t="shared" si="13"/>
        <v xml:space="preserve"> </v>
      </c>
      <c r="K82" s="176"/>
      <c r="L82" s="176"/>
      <c r="M82" s="145">
        <f t="shared" si="15"/>
        <v>0</v>
      </c>
      <c r="N82" s="176"/>
      <c r="O82" s="133" t="str">
        <f t="shared" si="14"/>
        <v xml:space="preserve"> </v>
      </c>
      <c r="P82" s="176"/>
    </row>
    <row r="83" spans="1:16" ht="15" customHeight="1" x14ac:dyDescent="0.2">
      <c r="A83" s="400" t="s">
        <v>127</v>
      </c>
      <c r="B83" s="401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12"/>
        <v>0</v>
      </c>
      <c r="I83" s="176"/>
      <c r="J83" s="147" t="str">
        <f t="shared" si="13"/>
        <v xml:space="preserve"> </v>
      </c>
      <c r="K83" s="176"/>
      <c r="L83" s="176"/>
      <c r="M83" s="145">
        <f t="shared" si="15"/>
        <v>0</v>
      </c>
      <c r="N83" s="176"/>
      <c r="O83" s="133" t="str">
        <f t="shared" si="14"/>
        <v xml:space="preserve"> </v>
      </c>
      <c r="P83" s="176"/>
    </row>
    <row r="84" spans="1:16" ht="15" customHeight="1" x14ac:dyDescent="0.2">
      <c r="A84" s="400" t="s">
        <v>128</v>
      </c>
      <c r="B84" s="401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12"/>
        <v>0</v>
      </c>
      <c r="I84" s="176"/>
      <c r="J84" s="147" t="str">
        <f t="shared" si="13"/>
        <v xml:space="preserve"> </v>
      </c>
      <c r="K84" s="176"/>
      <c r="L84" s="176"/>
      <c r="M84" s="145">
        <f t="shared" si="15"/>
        <v>0</v>
      </c>
      <c r="N84" s="176"/>
      <c r="O84" s="133" t="str">
        <f t="shared" si="14"/>
        <v xml:space="preserve"> </v>
      </c>
      <c r="P84" s="176"/>
    </row>
    <row r="85" spans="1:16" ht="15" customHeight="1" x14ac:dyDescent="0.2">
      <c r="A85" s="400" t="s">
        <v>129</v>
      </c>
      <c r="B85" s="401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12"/>
        <v>0</v>
      </c>
      <c r="I85" s="176"/>
      <c r="J85" s="147" t="str">
        <f t="shared" si="13"/>
        <v xml:space="preserve"> </v>
      </c>
      <c r="K85" s="176"/>
      <c r="L85" s="176"/>
      <c r="M85" s="145">
        <f t="shared" si="15"/>
        <v>0</v>
      </c>
      <c r="N85" s="176"/>
      <c r="O85" s="133" t="str">
        <f t="shared" si="14"/>
        <v xml:space="preserve"> </v>
      </c>
      <c r="P85" s="176"/>
    </row>
    <row r="86" spans="1:16" ht="25.5" customHeight="1" x14ac:dyDescent="0.2">
      <c r="A86" s="402" t="s">
        <v>130</v>
      </c>
      <c r="B86" s="403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12"/>
        <v>0</v>
      </c>
      <c r="I86" s="176">
        <f t="shared" ref="I86" si="18">I51+I52+I53+I64+I75</f>
        <v>29999873</v>
      </c>
      <c r="J86" s="176" t="e">
        <f t="shared" ref="J86:N86" si="19">J51+J52+J53+J64+J75</f>
        <v>#VALUE!</v>
      </c>
      <c r="K86" s="176">
        <f>K51+K52+K53+K64+K75</f>
        <v>9999472</v>
      </c>
      <c r="L86" s="176">
        <f t="shared" si="19"/>
        <v>15200739</v>
      </c>
      <c r="M86" s="176">
        <f t="shared" si="19"/>
        <v>25200211</v>
      </c>
      <c r="N86" s="176">
        <f t="shared" si="19"/>
        <v>22700343</v>
      </c>
      <c r="O86" s="133">
        <f t="shared" si="14"/>
        <v>0.90079971949441218</v>
      </c>
      <c r="P86" s="176">
        <f>P51+P52+P53+P64+P75</f>
        <v>9999472</v>
      </c>
    </row>
    <row r="87" spans="1:16" ht="15" hidden="1" customHeight="1" x14ac:dyDescent="0.2">
      <c r="A87" s="400" t="s">
        <v>133</v>
      </c>
      <c r="B87" s="401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12"/>
        <v>0</v>
      </c>
      <c r="I87" s="176"/>
      <c r="J87" s="147" t="str">
        <f t="shared" si="13"/>
        <v xml:space="preserve"> </v>
      </c>
      <c r="K87" s="176"/>
      <c r="L87" s="176"/>
      <c r="M87" s="145">
        <f t="shared" si="15"/>
        <v>0</v>
      </c>
      <c r="N87" s="176"/>
      <c r="O87" s="133" t="str">
        <f t="shared" si="14"/>
        <v xml:space="preserve"> </v>
      </c>
      <c r="P87" s="176"/>
    </row>
    <row r="88" spans="1:16" ht="15" hidden="1" customHeight="1" x14ac:dyDescent="0.2">
      <c r="A88" s="400" t="s">
        <v>136</v>
      </c>
      <c r="B88" s="401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12"/>
        <v>0</v>
      </c>
      <c r="I88" s="176"/>
      <c r="J88" s="147" t="str">
        <f t="shared" si="13"/>
        <v xml:space="preserve"> </v>
      </c>
      <c r="K88" s="176"/>
      <c r="L88" s="176"/>
      <c r="M88" s="145">
        <f t="shared" si="15"/>
        <v>0</v>
      </c>
      <c r="N88" s="176"/>
      <c r="O88" s="133" t="str">
        <f t="shared" si="14"/>
        <v xml:space="preserve"> </v>
      </c>
      <c r="P88" s="176"/>
    </row>
    <row r="89" spans="1:16" ht="25.5" hidden="1" customHeight="1" x14ac:dyDescent="0.2">
      <c r="A89" s="400" t="s">
        <v>138</v>
      </c>
      <c r="B89" s="401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12"/>
        <v>0</v>
      </c>
      <c r="I89" s="176"/>
      <c r="J89" s="147" t="str">
        <f t="shared" si="13"/>
        <v xml:space="preserve"> </v>
      </c>
      <c r="K89" s="176"/>
      <c r="L89" s="176"/>
      <c r="M89" s="145">
        <f t="shared" si="15"/>
        <v>0</v>
      </c>
      <c r="N89" s="176"/>
      <c r="O89" s="133" t="str">
        <f t="shared" si="14"/>
        <v xml:space="preserve"> </v>
      </c>
      <c r="P89" s="176"/>
    </row>
    <row r="90" spans="1:16" ht="25.5" hidden="1" customHeight="1" x14ac:dyDescent="0.2">
      <c r="A90" s="400" t="s">
        <v>140</v>
      </c>
      <c r="B90" s="401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12"/>
        <v>0</v>
      </c>
      <c r="I90" s="176"/>
      <c r="J90" s="147" t="str">
        <f t="shared" si="13"/>
        <v xml:space="preserve"> </v>
      </c>
      <c r="K90" s="176"/>
      <c r="L90" s="176"/>
      <c r="M90" s="145">
        <f t="shared" si="15"/>
        <v>0</v>
      </c>
      <c r="N90" s="176"/>
      <c r="O90" s="133" t="str">
        <f t="shared" si="14"/>
        <v xml:space="preserve"> </v>
      </c>
      <c r="P90" s="176"/>
    </row>
    <row r="91" spans="1:16" ht="15" hidden="1" customHeight="1" x14ac:dyDescent="0.2">
      <c r="A91" s="400" t="s">
        <v>142</v>
      </c>
      <c r="B91" s="401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12"/>
        <v>0</v>
      </c>
      <c r="I91" s="176"/>
      <c r="J91" s="147" t="str">
        <f t="shared" si="13"/>
        <v xml:space="preserve"> </v>
      </c>
      <c r="K91" s="176"/>
      <c r="L91" s="176"/>
      <c r="M91" s="145">
        <f t="shared" si="15"/>
        <v>0</v>
      </c>
      <c r="N91" s="176"/>
      <c r="O91" s="133" t="str">
        <f t="shared" si="14"/>
        <v xml:space="preserve"> </v>
      </c>
      <c r="P91" s="176"/>
    </row>
    <row r="92" spans="1:16" ht="15" hidden="1" customHeight="1" x14ac:dyDescent="0.2">
      <c r="A92" s="400">
        <v>85</v>
      </c>
      <c r="B92" s="401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12"/>
        <v>0</v>
      </c>
      <c r="I92" s="176"/>
      <c r="J92" s="147" t="str">
        <f t="shared" si="13"/>
        <v xml:space="preserve"> </v>
      </c>
      <c r="K92" s="176"/>
      <c r="L92" s="176"/>
      <c r="M92" s="145">
        <f t="shared" si="15"/>
        <v>0</v>
      </c>
      <c r="N92" s="176"/>
      <c r="O92" s="133" t="str">
        <f t="shared" si="14"/>
        <v xml:space="preserve"> </v>
      </c>
      <c r="P92" s="176"/>
    </row>
    <row r="93" spans="1:16" ht="15" hidden="1" customHeight="1" x14ac:dyDescent="0.2">
      <c r="A93" s="400" t="s">
        <v>147</v>
      </c>
      <c r="B93" s="401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12"/>
        <v>0</v>
      </c>
      <c r="I93" s="176"/>
      <c r="J93" s="147" t="str">
        <f t="shared" si="13"/>
        <v xml:space="preserve"> </v>
      </c>
      <c r="K93" s="176"/>
      <c r="L93" s="176"/>
      <c r="M93" s="145">
        <f t="shared" si="15"/>
        <v>0</v>
      </c>
      <c r="N93" s="176"/>
      <c r="O93" s="133" t="str">
        <f t="shared" si="14"/>
        <v xml:space="preserve"> </v>
      </c>
      <c r="P93" s="176"/>
    </row>
    <row r="94" spans="1:16" ht="15" hidden="1" customHeight="1" x14ac:dyDescent="0.2">
      <c r="A94" s="400" t="s">
        <v>149</v>
      </c>
      <c r="B94" s="401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12"/>
        <v>0</v>
      </c>
      <c r="I94" s="176"/>
      <c r="J94" s="147" t="str">
        <f t="shared" si="13"/>
        <v xml:space="preserve"> </v>
      </c>
      <c r="K94" s="176"/>
      <c r="L94" s="176"/>
      <c r="M94" s="145">
        <f t="shared" si="15"/>
        <v>0</v>
      </c>
      <c r="N94" s="176"/>
      <c r="O94" s="133" t="str">
        <f t="shared" si="14"/>
        <v xml:space="preserve"> </v>
      </c>
      <c r="P94" s="176"/>
    </row>
    <row r="95" spans="1:16" ht="15" hidden="1" customHeight="1" x14ac:dyDescent="0.2">
      <c r="A95" s="400" t="s">
        <v>151</v>
      </c>
      <c r="B95" s="401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12"/>
        <v>0</v>
      </c>
      <c r="I95" s="176"/>
      <c r="J95" s="147" t="str">
        <f t="shared" si="13"/>
        <v xml:space="preserve"> </v>
      </c>
      <c r="K95" s="176"/>
      <c r="L95" s="176"/>
      <c r="M95" s="145">
        <f t="shared" si="15"/>
        <v>0</v>
      </c>
      <c r="N95" s="176"/>
      <c r="O95" s="133" t="str">
        <f t="shared" si="14"/>
        <v xml:space="preserve"> </v>
      </c>
      <c r="P95" s="176"/>
    </row>
    <row r="96" spans="1:16" ht="15" hidden="1" customHeight="1" x14ac:dyDescent="0.2">
      <c r="A96" s="400" t="s">
        <v>153</v>
      </c>
      <c r="B96" s="401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12"/>
        <v>0</v>
      </c>
      <c r="I96" s="176"/>
      <c r="J96" s="147" t="str">
        <f t="shared" si="13"/>
        <v xml:space="preserve"> </v>
      </c>
      <c r="K96" s="176"/>
      <c r="L96" s="176"/>
      <c r="M96" s="145">
        <f t="shared" si="15"/>
        <v>0</v>
      </c>
      <c r="N96" s="176"/>
      <c r="O96" s="133" t="str">
        <f t="shared" si="14"/>
        <v xml:space="preserve"> </v>
      </c>
      <c r="P96" s="176"/>
    </row>
    <row r="97" spans="1:16" ht="15" hidden="1" customHeight="1" x14ac:dyDescent="0.2">
      <c r="A97" s="400" t="s">
        <v>155</v>
      </c>
      <c r="B97" s="401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12"/>
        <v>0</v>
      </c>
      <c r="I97" s="176"/>
      <c r="J97" s="147" t="str">
        <f t="shared" si="13"/>
        <v xml:space="preserve"> </v>
      </c>
      <c r="K97" s="176"/>
      <c r="L97" s="176"/>
      <c r="M97" s="145">
        <f t="shared" si="15"/>
        <v>0</v>
      </c>
      <c r="N97" s="176"/>
      <c r="O97" s="133" t="str">
        <f t="shared" si="14"/>
        <v xml:space="preserve"> </v>
      </c>
      <c r="P97" s="176"/>
    </row>
    <row r="98" spans="1:16" ht="15" hidden="1" customHeight="1" x14ac:dyDescent="0.2">
      <c r="A98" s="400" t="s">
        <v>157</v>
      </c>
      <c r="B98" s="401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12"/>
        <v>0</v>
      </c>
      <c r="I98" s="176"/>
      <c r="J98" s="147" t="str">
        <f t="shared" si="13"/>
        <v xml:space="preserve"> </v>
      </c>
      <c r="K98" s="176"/>
      <c r="L98" s="176"/>
      <c r="M98" s="145">
        <f t="shared" si="15"/>
        <v>0</v>
      </c>
      <c r="N98" s="176"/>
      <c r="O98" s="133" t="str">
        <f t="shared" si="14"/>
        <v xml:space="preserve"> </v>
      </c>
      <c r="P98" s="176"/>
    </row>
    <row r="99" spans="1:16" ht="15" hidden="1" customHeight="1" x14ac:dyDescent="0.2">
      <c r="A99" s="400" t="s">
        <v>159</v>
      </c>
      <c r="B99" s="401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12"/>
        <v>0</v>
      </c>
      <c r="I99" s="176"/>
      <c r="J99" s="147" t="str">
        <f t="shared" si="13"/>
        <v xml:space="preserve"> </v>
      </c>
      <c r="K99" s="176"/>
      <c r="L99" s="176"/>
      <c r="M99" s="145">
        <f t="shared" si="15"/>
        <v>0</v>
      </c>
      <c r="N99" s="176"/>
      <c r="O99" s="133" t="str">
        <f t="shared" si="14"/>
        <v xml:space="preserve"> </v>
      </c>
      <c r="P99" s="176"/>
    </row>
    <row r="100" spans="1:16" ht="15" hidden="1" customHeight="1" x14ac:dyDescent="0.2">
      <c r="A100" s="402" t="s">
        <v>161</v>
      </c>
      <c r="B100" s="403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12"/>
        <v>0</v>
      </c>
      <c r="I100" s="176"/>
      <c r="J100" s="147" t="str">
        <f t="shared" si="13"/>
        <v xml:space="preserve"> </v>
      </c>
      <c r="K100" s="176"/>
      <c r="L100" s="176"/>
      <c r="M100" s="145">
        <f t="shared" si="15"/>
        <v>0</v>
      </c>
      <c r="N100" s="176"/>
      <c r="O100" s="133" t="str">
        <f t="shared" si="14"/>
        <v xml:space="preserve"> </v>
      </c>
      <c r="P100" s="176"/>
    </row>
    <row r="101" spans="1:16" ht="15" hidden="1" customHeight="1" x14ac:dyDescent="0.2">
      <c r="A101" s="400" t="s">
        <v>164</v>
      </c>
      <c r="B101" s="401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12"/>
        <v>0</v>
      </c>
      <c r="I101" s="176"/>
      <c r="J101" s="147" t="str">
        <f t="shared" si="13"/>
        <v xml:space="preserve"> </v>
      </c>
      <c r="K101" s="176"/>
      <c r="L101" s="176"/>
      <c r="M101" s="145">
        <f t="shared" si="15"/>
        <v>0</v>
      </c>
      <c r="N101" s="176"/>
      <c r="O101" s="133" t="str">
        <f t="shared" si="14"/>
        <v xml:space="preserve"> </v>
      </c>
      <c r="P101" s="176"/>
    </row>
    <row r="102" spans="1:16" ht="15" hidden="1" customHeight="1" x14ac:dyDescent="0.2">
      <c r="A102" s="400" t="s">
        <v>167</v>
      </c>
      <c r="B102" s="401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12"/>
        <v>0</v>
      </c>
      <c r="I102" s="176"/>
      <c r="J102" s="147" t="str">
        <f t="shared" si="13"/>
        <v xml:space="preserve"> </v>
      </c>
      <c r="K102" s="176"/>
      <c r="L102" s="176"/>
      <c r="M102" s="145">
        <f t="shared" si="15"/>
        <v>0</v>
      </c>
      <c r="N102" s="176"/>
      <c r="O102" s="133" t="str">
        <f t="shared" si="14"/>
        <v xml:space="preserve"> </v>
      </c>
      <c r="P102" s="176"/>
    </row>
    <row r="103" spans="1:16" ht="25.5" hidden="1" customHeight="1" x14ac:dyDescent="0.2">
      <c r="A103" s="400" t="s">
        <v>169</v>
      </c>
      <c r="B103" s="401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12"/>
        <v>0</v>
      </c>
      <c r="I103" s="176"/>
      <c r="J103" s="147" t="str">
        <f t="shared" si="13"/>
        <v xml:space="preserve"> </v>
      </c>
      <c r="K103" s="176"/>
      <c r="L103" s="176"/>
      <c r="M103" s="145">
        <f t="shared" si="15"/>
        <v>0</v>
      </c>
      <c r="N103" s="176"/>
      <c r="O103" s="133" t="str">
        <f t="shared" si="14"/>
        <v xml:space="preserve"> </v>
      </c>
      <c r="P103" s="176"/>
    </row>
    <row r="104" spans="1:16" ht="15" hidden="1" customHeight="1" x14ac:dyDescent="0.2">
      <c r="A104" s="400" t="s">
        <v>171</v>
      </c>
      <c r="B104" s="401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12"/>
        <v>0</v>
      </c>
      <c r="I104" s="176"/>
      <c r="J104" s="147" t="str">
        <f t="shared" si="13"/>
        <v xml:space="preserve"> </v>
      </c>
      <c r="K104" s="176"/>
      <c r="L104" s="176"/>
      <c r="M104" s="145">
        <f t="shared" si="15"/>
        <v>0</v>
      </c>
      <c r="N104" s="176"/>
      <c r="O104" s="133" t="str">
        <f t="shared" si="14"/>
        <v xml:space="preserve"> </v>
      </c>
      <c r="P104" s="176"/>
    </row>
    <row r="105" spans="1:16" ht="15" hidden="1" customHeight="1" x14ac:dyDescent="0.2">
      <c r="A105" s="400" t="s">
        <v>173</v>
      </c>
      <c r="B105" s="401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12"/>
        <v>0</v>
      </c>
      <c r="I105" s="176"/>
      <c r="J105" s="147" t="str">
        <f t="shared" si="13"/>
        <v xml:space="preserve"> </v>
      </c>
      <c r="K105" s="176"/>
      <c r="L105" s="176"/>
      <c r="M105" s="145">
        <f t="shared" si="15"/>
        <v>0</v>
      </c>
      <c r="N105" s="176"/>
      <c r="O105" s="133" t="str">
        <f t="shared" si="14"/>
        <v xml:space="preserve"> </v>
      </c>
      <c r="P105" s="176"/>
    </row>
    <row r="106" spans="1:16" ht="15" hidden="1" customHeight="1" x14ac:dyDescent="0.2">
      <c r="A106" s="400" t="s">
        <v>175</v>
      </c>
      <c r="B106" s="401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12"/>
        <v>0</v>
      </c>
      <c r="I106" s="176"/>
      <c r="J106" s="147" t="str">
        <f t="shared" si="13"/>
        <v xml:space="preserve"> </v>
      </c>
      <c r="K106" s="176"/>
      <c r="L106" s="176"/>
      <c r="M106" s="145">
        <f t="shared" si="15"/>
        <v>0</v>
      </c>
      <c r="N106" s="176"/>
      <c r="O106" s="133" t="str">
        <f t="shared" si="14"/>
        <v xml:space="preserve"> </v>
      </c>
      <c r="P106" s="176"/>
    </row>
    <row r="107" spans="1:16" ht="15" hidden="1" customHeight="1" x14ac:dyDescent="0.2">
      <c r="A107" s="400" t="s">
        <v>177</v>
      </c>
      <c r="B107" s="401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12"/>
        <v>0</v>
      </c>
      <c r="I107" s="176"/>
      <c r="J107" s="147" t="str">
        <f t="shared" si="13"/>
        <v xml:space="preserve"> </v>
      </c>
      <c r="K107" s="176"/>
      <c r="L107" s="176"/>
      <c r="M107" s="145">
        <f t="shared" si="15"/>
        <v>0</v>
      </c>
      <c r="N107" s="176"/>
      <c r="O107" s="133" t="str">
        <f t="shared" si="14"/>
        <v xml:space="preserve"> </v>
      </c>
      <c r="P107" s="176"/>
    </row>
    <row r="108" spans="1:16" ht="15" hidden="1" customHeight="1" x14ac:dyDescent="0.2">
      <c r="A108" s="400" t="s">
        <v>179</v>
      </c>
      <c r="B108" s="401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12"/>
        <v>0</v>
      </c>
      <c r="I108" s="176"/>
      <c r="J108" s="147" t="str">
        <f t="shared" si="13"/>
        <v xml:space="preserve"> </v>
      </c>
      <c r="K108" s="176"/>
      <c r="L108" s="176"/>
      <c r="M108" s="145">
        <f t="shared" si="15"/>
        <v>0</v>
      </c>
      <c r="N108" s="176"/>
      <c r="O108" s="133" t="str">
        <f t="shared" si="14"/>
        <v xml:space="preserve"> </v>
      </c>
      <c r="P108" s="176"/>
    </row>
    <row r="109" spans="1:16" ht="15" hidden="1" customHeight="1" x14ac:dyDescent="0.2">
      <c r="A109" s="400" t="s">
        <v>182</v>
      </c>
      <c r="B109" s="401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12"/>
        <v>0</v>
      </c>
      <c r="I109" s="176"/>
      <c r="J109" s="147" t="str">
        <f t="shared" si="13"/>
        <v xml:space="preserve"> </v>
      </c>
      <c r="K109" s="176"/>
      <c r="L109" s="176"/>
      <c r="M109" s="145">
        <f t="shared" si="15"/>
        <v>0</v>
      </c>
      <c r="N109" s="176"/>
      <c r="O109" s="133" t="str">
        <f t="shared" si="14"/>
        <v xml:space="preserve"> </v>
      </c>
      <c r="P109" s="176"/>
    </row>
    <row r="110" spans="1:16" ht="15" hidden="1" customHeight="1" x14ac:dyDescent="0.2">
      <c r="A110" s="400" t="s">
        <v>184</v>
      </c>
      <c r="B110" s="401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12"/>
        <v>0</v>
      </c>
      <c r="I110" s="176"/>
      <c r="J110" s="147" t="str">
        <f t="shared" si="13"/>
        <v xml:space="preserve"> </v>
      </c>
      <c r="K110" s="176"/>
      <c r="L110" s="176"/>
      <c r="M110" s="145">
        <f t="shared" si="15"/>
        <v>0</v>
      </c>
      <c r="N110" s="176"/>
      <c r="O110" s="133" t="str">
        <f t="shared" si="14"/>
        <v xml:space="preserve"> </v>
      </c>
      <c r="P110" s="176"/>
    </row>
    <row r="111" spans="1:16" ht="15" hidden="1" customHeight="1" x14ac:dyDescent="0.2">
      <c r="A111" s="400" t="s">
        <v>186</v>
      </c>
      <c r="B111" s="401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12"/>
        <v>0</v>
      </c>
      <c r="I111" s="176"/>
      <c r="J111" s="147" t="str">
        <f t="shared" si="13"/>
        <v xml:space="preserve"> </v>
      </c>
      <c r="K111" s="176"/>
      <c r="L111" s="176"/>
      <c r="M111" s="145">
        <f t="shared" si="15"/>
        <v>0</v>
      </c>
      <c r="N111" s="176"/>
      <c r="O111" s="133" t="str">
        <f t="shared" si="14"/>
        <v xml:space="preserve"> </v>
      </c>
      <c r="P111" s="176"/>
    </row>
    <row r="112" spans="1:16" ht="15" hidden="1" customHeight="1" x14ac:dyDescent="0.2">
      <c r="A112" s="400" t="s">
        <v>188</v>
      </c>
      <c r="B112" s="401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12"/>
        <v>0</v>
      </c>
      <c r="I112" s="176"/>
      <c r="J112" s="147" t="str">
        <f t="shared" si="13"/>
        <v xml:space="preserve"> </v>
      </c>
      <c r="K112" s="176"/>
      <c r="L112" s="176"/>
      <c r="M112" s="145">
        <f t="shared" si="15"/>
        <v>0</v>
      </c>
      <c r="N112" s="176"/>
      <c r="O112" s="133" t="str">
        <f t="shared" si="14"/>
        <v xml:space="preserve"> </v>
      </c>
      <c r="P112" s="176"/>
    </row>
    <row r="113" spans="1:16" ht="15" hidden="1" customHeight="1" x14ac:dyDescent="0.2">
      <c r="A113" s="400" t="s">
        <v>190</v>
      </c>
      <c r="B113" s="401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12"/>
        <v>0</v>
      </c>
      <c r="I113" s="176"/>
      <c r="J113" s="147" t="str">
        <f t="shared" si="13"/>
        <v xml:space="preserve"> </v>
      </c>
      <c r="K113" s="176"/>
      <c r="L113" s="176"/>
      <c r="M113" s="145">
        <f t="shared" si="15"/>
        <v>0</v>
      </c>
      <c r="N113" s="176"/>
      <c r="O113" s="133" t="str">
        <f t="shared" si="14"/>
        <v xml:space="preserve"> </v>
      </c>
      <c r="P113" s="176"/>
    </row>
    <row r="114" spans="1:16" ht="15" hidden="1" customHeight="1" x14ac:dyDescent="0.2">
      <c r="A114" s="400" t="s">
        <v>192</v>
      </c>
      <c r="B114" s="401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12"/>
        <v>0</v>
      </c>
      <c r="I114" s="176"/>
      <c r="J114" s="147" t="str">
        <f t="shared" si="13"/>
        <v xml:space="preserve"> </v>
      </c>
      <c r="K114" s="176"/>
      <c r="L114" s="176"/>
      <c r="M114" s="145">
        <f t="shared" si="15"/>
        <v>0</v>
      </c>
      <c r="N114" s="176"/>
      <c r="O114" s="133" t="str">
        <f t="shared" si="14"/>
        <v xml:space="preserve"> </v>
      </c>
      <c r="P114" s="176"/>
    </row>
    <row r="115" spans="1:16" ht="15" hidden="1" customHeight="1" x14ac:dyDescent="0.2">
      <c r="A115" s="400" t="s">
        <v>194</v>
      </c>
      <c r="B115" s="401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20">SUM(F115:G115)</f>
        <v>0</v>
      </c>
      <c r="I115" s="176"/>
      <c r="J115" s="147" t="str">
        <f t="shared" si="13"/>
        <v xml:space="preserve"> </v>
      </c>
      <c r="K115" s="176"/>
      <c r="L115" s="176"/>
      <c r="M115" s="145">
        <f t="shared" si="15"/>
        <v>0</v>
      </c>
      <c r="N115" s="176"/>
      <c r="O115" s="133" t="str">
        <f t="shared" si="14"/>
        <v xml:space="preserve"> </v>
      </c>
      <c r="P115" s="176"/>
    </row>
    <row r="116" spans="1:16" ht="15" hidden="1" customHeight="1" x14ac:dyDescent="0.2">
      <c r="A116" s="400" t="s">
        <v>197</v>
      </c>
      <c r="B116" s="401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20"/>
        <v>0</v>
      </c>
      <c r="I116" s="176"/>
      <c r="J116" s="147" t="str">
        <f t="shared" si="13"/>
        <v xml:space="preserve"> </v>
      </c>
      <c r="K116" s="176"/>
      <c r="L116" s="176"/>
      <c r="M116" s="145">
        <f t="shared" si="15"/>
        <v>0</v>
      </c>
      <c r="N116" s="176"/>
      <c r="O116" s="133" t="str">
        <f t="shared" si="14"/>
        <v xml:space="preserve"> </v>
      </c>
      <c r="P116" s="176"/>
    </row>
    <row r="117" spans="1:16" ht="15" hidden="1" customHeight="1" x14ac:dyDescent="0.2">
      <c r="A117" s="400" t="s">
        <v>199</v>
      </c>
      <c r="B117" s="401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20"/>
        <v>0</v>
      </c>
      <c r="I117" s="176"/>
      <c r="J117" s="147" t="str">
        <f t="shared" si="13"/>
        <v xml:space="preserve"> </v>
      </c>
      <c r="K117" s="176"/>
      <c r="L117" s="176"/>
      <c r="M117" s="145">
        <f t="shared" si="15"/>
        <v>0</v>
      </c>
      <c r="N117" s="176"/>
      <c r="O117" s="133" t="str">
        <f t="shared" si="14"/>
        <v xml:space="preserve"> </v>
      </c>
      <c r="P117" s="176"/>
    </row>
    <row r="118" spans="1:16" ht="15" hidden="1" customHeight="1" x14ac:dyDescent="0.2">
      <c r="A118" s="400" t="s">
        <v>201</v>
      </c>
      <c r="B118" s="401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20"/>
        <v>0</v>
      </c>
      <c r="I118" s="176"/>
      <c r="J118" s="147" t="str">
        <f t="shared" si="13"/>
        <v xml:space="preserve"> </v>
      </c>
      <c r="K118" s="176"/>
      <c r="L118" s="176"/>
      <c r="M118" s="145">
        <f t="shared" si="15"/>
        <v>0</v>
      </c>
      <c r="N118" s="176"/>
      <c r="O118" s="133" t="str">
        <f t="shared" si="14"/>
        <v xml:space="preserve"> </v>
      </c>
      <c r="P118" s="176"/>
    </row>
    <row r="119" spans="1:16" ht="15" hidden="1" customHeight="1" x14ac:dyDescent="0.2">
      <c r="A119" s="400" t="s">
        <v>203</v>
      </c>
      <c r="B119" s="401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20"/>
        <v>0</v>
      </c>
      <c r="I119" s="176"/>
      <c r="J119" s="147" t="str">
        <f t="shared" si="13"/>
        <v xml:space="preserve"> </v>
      </c>
      <c r="K119" s="176"/>
      <c r="L119" s="176"/>
      <c r="M119" s="145">
        <f t="shared" si="15"/>
        <v>0</v>
      </c>
      <c r="N119" s="176"/>
      <c r="O119" s="133" t="str">
        <f t="shared" si="14"/>
        <v xml:space="preserve"> </v>
      </c>
      <c r="P119" s="176"/>
    </row>
    <row r="120" spans="1:16" ht="15" hidden="1" customHeight="1" x14ac:dyDescent="0.2">
      <c r="A120" s="400" t="s">
        <v>205</v>
      </c>
      <c r="B120" s="401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20"/>
        <v>0</v>
      </c>
      <c r="I120" s="176"/>
      <c r="J120" s="147" t="str">
        <f t="shared" si="13"/>
        <v xml:space="preserve"> </v>
      </c>
      <c r="K120" s="176"/>
      <c r="L120" s="176"/>
      <c r="M120" s="145">
        <f t="shared" si="15"/>
        <v>0</v>
      </c>
      <c r="N120" s="176"/>
      <c r="O120" s="133" t="str">
        <f t="shared" si="14"/>
        <v xml:space="preserve"> </v>
      </c>
      <c r="P120" s="176"/>
    </row>
    <row r="121" spans="1:16" ht="15" hidden="1" customHeight="1" x14ac:dyDescent="0.2">
      <c r="A121" s="400" t="s">
        <v>207</v>
      </c>
      <c r="B121" s="401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20"/>
        <v>0</v>
      </c>
      <c r="I121" s="176"/>
      <c r="J121" s="147" t="str">
        <f t="shared" si="13"/>
        <v xml:space="preserve"> </v>
      </c>
      <c r="K121" s="176"/>
      <c r="L121" s="176"/>
      <c r="M121" s="145">
        <f t="shared" si="15"/>
        <v>0</v>
      </c>
      <c r="N121" s="176"/>
      <c r="O121" s="133" t="str">
        <f t="shared" si="14"/>
        <v xml:space="preserve"> </v>
      </c>
      <c r="P121" s="176"/>
    </row>
    <row r="122" spans="1:16" ht="15" hidden="1" customHeight="1" x14ac:dyDescent="0.2">
      <c r="A122" s="400" t="s">
        <v>209</v>
      </c>
      <c r="B122" s="401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20"/>
        <v>0</v>
      </c>
      <c r="I122" s="176"/>
      <c r="J122" s="147" t="str">
        <f t="shared" si="13"/>
        <v xml:space="preserve"> </v>
      </c>
      <c r="K122" s="176"/>
      <c r="L122" s="176"/>
      <c r="M122" s="145">
        <f t="shared" si="15"/>
        <v>0</v>
      </c>
      <c r="N122" s="176"/>
      <c r="O122" s="133" t="str">
        <f t="shared" si="14"/>
        <v xml:space="preserve"> </v>
      </c>
      <c r="P122" s="176"/>
    </row>
    <row r="123" spans="1:16" ht="15" hidden="1" customHeight="1" x14ac:dyDescent="0.2">
      <c r="A123" s="400" t="s">
        <v>211</v>
      </c>
      <c r="B123" s="401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20"/>
        <v>0</v>
      </c>
      <c r="I123" s="176"/>
      <c r="J123" s="147" t="str">
        <f t="shared" si="13"/>
        <v xml:space="preserve"> </v>
      </c>
      <c r="K123" s="176"/>
      <c r="L123" s="176"/>
      <c r="M123" s="145">
        <f t="shared" si="15"/>
        <v>0</v>
      </c>
      <c r="N123" s="176"/>
      <c r="O123" s="133" t="str">
        <f t="shared" si="14"/>
        <v xml:space="preserve"> </v>
      </c>
      <c r="P123" s="176"/>
    </row>
    <row r="124" spans="1:16" ht="15" hidden="1" customHeight="1" x14ac:dyDescent="0.2">
      <c r="A124" s="400" t="s">
        <v>213</v>
      </c>
      <c r="B124" s="401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20"/>
        <v>0</v>
      </c>
      <c r="I124" s="176"/>
      <c r="J124" s="147" t="str">
        <f t="shared" si="13"/>
        <v xml:space="preserve"> </v>
      </c>
      <c r="K124" s="176"/>
      <c r="L124" s="176"/>
      <c r="M124" s="145">
        <f t="shared" si="15"/>
        <v>0</v>
      </c>
      <c r="N124" s="176"/>
      <c r="O124" s="133" t="str">
        <f t="shared" si="14"/>
        <v xml:space="preserve"> </v>
      </c>
      <c r="P124" s="176"/>
    </row>
    <row r="125" spans="1:16" ht="15" hidden="1" customHeight="1" x14ac:dyDescent="0.2">
      <c r="A125" s="404">
        <v>118</v>
      </c>
      <c r="B125" s="401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20"/>
        <v>0</v>
      </c>
      <c r="I125" s="176"/>
      <c r="J125" s="147" t="str">
        <f t="shared" si="13"/>
        <v xml:space="preserve"> </v>
      </c>
      <c r="K125" s="176"/>
      <c r="L125" s="176"/>
      <c r="M125" s="145">
        <f t="shared" si="15"/>
        <v>0</v>
      </c>
      <c r="N125" s="176"/>
      <c r="O125" s="133" t="str">
        <f t="shared" si="14"/>
        <v xml:space="preserve"> </v>
      </c>
      <c r="P125" s="176"/>
    </row>
    <row r="126" spans="1:16" ht="15" hidden="1" customHeight="1" x14ac:dyDescent="0.2">
      <c r="A126" s="404">
        <v>119</v>
      </c>
      <c r="B126" s="401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20"/>
        <v>0</v>
      </c>
      <c r="I126" s="176"/>
      <c r="J126" s="147" t="str">
        <f t="shared" si="13"/>
        <v xml:space="preserve"> </v>
      </c>
      <c r="K126" s="176"/>
      <c r="L126" s="176"/>
      <c r="M126" s="145">
        <f t="shared" si="15"/>
        <v>0</v>
      </c>
      <c r="N126" s="176"/>
      <c r="O126" s="133" t="str">
        <f t="shared" si="14"/>
        <v xml:space="preserve"> </v>
      </c>
      <c r="P126" s="176"/>
    </row>
    <row r="127" spans="1:16" ht="15" hidden="1" customHeight="1" x14ac:dyDescent="0.2">
      <c r="A127" s="404">
        <v>120</v>
      </c>
      <c r="B127" s="401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20"/>
        <v>0</v>
      </c>
      <c r="I127" s="176"/>
      <c r="J127" s="147" t="str">
        <f t="shared" si="13"/>
        <v xml:space="preserve"> </v>
      </c>
      <c r="K127" s="176"/>
      <c r="L127" s="176"/>
      <c r="M127" s="145">
        <f t="shared" si="15"/>
        <v>0</v>
      </c>
      <c r="N127" s="176"/>
      <c r="O127" s="133" t="str">
        <f t="shared" si="14"/>
        <v xml:space="preserve"> </v>
      </c>
      <c r="P127" s="176"/>
    </row>
    <row r="128" spans="1:16" ht="15" hidden="1" customHeight="1" x14ac:dyDescent="0.2">
      <c r="A128" s="404">
        <v>121</v>
      </c>
      <c r="B128" s="401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20"/>
        <v>0</v>
      </c>
      <c r="I128" s="176"/>
      <c r="J128" s="147" t="str">
        <f t="shared" si="13"/>
        <v xml:space="preserve"> </v>
      </c>
      <c r="K128" s="176"/>
      <c r="L128" s="176"/>
      <c r="M128" s="145">
        <f t="shared" si="15"/>
        <v>0</v>
      </c>
      <c r="N128" s="176"/>
      <c r="O128" s="133" t="str">
        <f t="shared" si="14"/>
        <v xml:space="preserve"> </v>
      </c>
      <c r="P128" s="176"/>
    </row>
    <row r="129" spans="1:16" ht="15" hidden="1" customHeight="1" x14ac:dyDescent="0.2">
      <c r="A129" s="404">
        <v>122</v>
      </c>
      <c r="B129" s="401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20"/>
        <v>0</v>
      </c>
      <c r="I129" s="176"/>
      <c r="J129" s="147" t="str">
        <f t="shared" si="13"/>
        <v xml:space="preserve"> </v>
      </c>
      <c r="K129" s="176"/>
      <c r="L129" s="176"/>
      <c r="M129" s="145">
        <f t="shared" si="15"/>
        <v>0</v>
      </c>
      <c r="N129" s="176"/>
      <c r="O129" s="133" t="str">
        <f t="shared" si="14"/>
        <v xml:space="preserve"> </v>
      </c>
      <c r="P129" s="176"/>
    </row>
    <row r="130" spans="1:16" ht="15" hidden="1" customHeight="1" x14ac:dyDescent="0.2">
      <c r="A130" s="404">
        <v>123</v>
      </c>
      <c r="B130" s="401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20"/>
        <v>0</v>
      </c>
      <c r="I130" s="176"/>
      <c r="J130" s="147" t="str">
        <f t="shared" si="13"/>
        <v xml:space="preserve"> </v>
      </c>
      <c r="K130" s="176"/>
      <c r="L130" s="176"/>
      <c r="M130" s="145">
        <f t="shared" si="15"/>
        <v>0</v>
      </c>
      <c r="N130" s="176"/>
      <c r="O130" s="133" t="str">
        <f t="shared" si="14"/>
        <v xml:space="preserve"> </v>
      </c>
      <c r="P130" s="176"/>
    </row>
    <row r="131" spans="1:16" ht="25.5" hidden="1" customHeight="1" x14ac:dyDescent="0.2">
      <c r="A131" s="404">
        <v>124</v>
      </c>
      <c r="B131" s="401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20"/>
        <v>0</v>
      </c>
      <c r="I131" s="176"/>
      <c r="J131" s="147" t="str">
        <f t="shared" si="13"/>
        <v xml:space="preserve"> </v>
      </c>
      <c r="K131" s="176"/>
      <c r="L131" s="176"/>
      <c r="M131" s="145">
        <f t="shared" si="15"/>
        <v>0</v>
      </c>
      <c r="N131" s="176"/>
      <c r="O131" s="133" t="str">
        <f t="shared" si="14"/>
        <v xml:space="preserve"> </v>
      </c>
      <c r="P131" s="176"/>
    </row>
    <row r="132" spans="1:16" ht="25.5" hidden="1" customHeight="1" x14ac:dyDescent="0.2">
      <c r="A132" s="404">
        <v>125</v>
      </c>
      <c r="B132" s="401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20"/>
        <v>0</v>
      </c>
      <c r="I132" s="176"/>
      <c r="J132" s="147" t="str">
        <f t="shared" si="13"/>
        <v xml:space="preserve"> </v>
      </c>
      <c r="K132" s="176"/>
      <c r="L132" s="176"/>
      <c r="M132" s="145">
        <f t="shared" si="15"/>
        <v>0</v>
      </c>
      <c r="N132" s="176"/>
      <c r="O132" s="133" t="str">
        <f t="shared" si="14"/>
        <v xml:space="preserve"> </v>
      </c>
      <c r="P132" s="176"/>
    </row>
    <row r="133" spans="1:16" ht="15" hidden="1" customHeight="1" x14ac:dyDescent="0.2">
      <c r="A133" s="404">
        <v>126</v>
      </c>
      <c r="B133" s="401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20"/>
        <v>0</v>
      </c>
      <c r="I133" s="176"/>
      <c r="J133" s="147" t="str">
        <f t="shared" si="13"/>
        <v xml:space="preserve"> </v>
      </c>
      <c r="K133" s="176"/>
      <c r="L133" s="176"/>
      <c r="M133" s="145">
        <f t="shared" si="15"/>
        <v>0</v>
      </c>
      <c r="N133" s="176"/>
      <c r="O133" s="133" t="str">
        <f t="shared" si="14"/>
        <v xml:space="preserve"> </v>
      </c>
      <c r="P133" s="176"/>
    </row>
    <row r="134" spans="1:16" ht="15" hidden="1" customHeight="1" x14ac:dyDescent="0.2">
      <c r="A134" s="404">
        <v>127</v>
      </c>
      <c r="B134" s="401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20"/>
        <v>0</v>
      </c>
      <c r="I134" s="176"/>
      <c r="J134" s="147" t="str">
        <f t="shared" si="13"/>
        <v xml:space="preserve"> </v>
      </c>
      <c r="K134" s="176"/>
      <c r="L134" s="176"/>
      <c r="M134" s="145">
        <f t="shared" si="15"/>
        <v>0</v>
      </c>
      <c r="N134" s="176"/>
      <c r="O134" s="133" t="str">
        <f t="shared" si="14"/>
        <v xml:space="preserve"> </v>
      </c>
      <c r="P134" s="176"/>
    </row>
    <row r="135" spans="1:16" ht="25.5" hidden="1" customHeight="1" x14ac:dyDescent="0.2">
      <c r="A135" s="400" t="s">
        <v>236</v>
      </c>
      <c r="B135" s="401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20"/>
        <v>0</v>
      </c>
      <c r="I135" s="176"/>
      <c r="J135" s="147" t="str">
        <f t="shared" si="13"/>
        <v xml:space="preserve"> </v>
      </c>
      <c r="K135" s="176"/>
      <c r="L135" s="176"/>
      <c r="M135" s="145">
        <f t="shared" si="15"/>
        <v>0</v>
      </c>
      <c r="N135" s="176"/>
      <c r="O135" s="133" t="str">
        <f t="shared" si="14"/>
        <v xml:space="preserve"> </v>
      </c>
      <c r="P135" s="176"/>
    </row>
    <row r="136" spans="1:16" ht="25.5" hidden="1" customHeight="1" x14ac:dyDescent="0.2">
      <c r="A136" s="400" t="s">
        <v>238</v>
      </c>
      <c r="B136" s="401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20"/>
        <v>0</v>
      </c>
      <c r="I136" s="176"/>
      <c r="J136" s="147" t="str">
        <f t="shared" ref="J136:J199" si="21">IF(H136=0," ",I136/H136)</f>
        <v xml:space="preserve"> </v>
      </c>
      <c r="K136" s="176"/>
      <c r="L136" s="176"/>
      <c r="M136" s="145">
        <f t="shared" si="15"/>
        <v>0</v>
      </c>
      <c r="N136" s="176"/>
      <c r="O136" s="133" t="str">
        <f t="shared" ref="O136:O199" si="22">IF(M136=0," ",N136/M136)</f>
        <v xml:space="preserve"> </v>
      </c>
      <c r="P136" s="176"/>
    </row>
    <row r="137" spans="1:16" ht="25.5" hidden="1" customHeight="1" x14ac:dyDescent="0.2">
      <c r="A137" s="400" t="s">
        <v>240</v>
      </c>
      <c r="B137" s="401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20"/>
        <v>0</v>
      </c>
      <c r="I137" s="176"/>
      <c r="J137" s="147" t="str">
        <f t="shared" si="21"/>
        <v xml:space="preserve"> </v>
      </c>
      <c r="K137" s="176"/>
      <c r="L137" s="176"/>
      <c r="M137" s="145">
        <f t="shared" ref="M137:M200" si="23">SUM(K137:L137)</f>
        <v>0</v>
      </c>
      <c r="N137" s="176"/>
      <c r="O137" s="133" t="str">
        <f t="shared" si="22"/>
        <v xml:space="preserve"> </v>
      </c>
      <c r="P137" s="176"/>
    </row>
    <row r="138" spans="1:16" ht="25.5" hidden="1" customHeight="1" x14ac:dyDescent="0.2">
      <c r="A138" s="400" t="s">
        <v>242</v>
      </c>
      <c r="B138" s="401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20"/>
        <v>0</v>
      </c>
      <c r="I138" s="176"/>
      <c r="J138" s="147" t="str">
        <f t="shared" si="21"/>
        <v xml:space="preserve"> </v>
      </c>
      <c r="K138" s="176"/>
      <c r="L138" s="176"/>
      <c r="M138" s="145">
        <f t="shared" si="23"/>
        <v>0</v>
      </c>
      <c r="N138" s="176"/>
      <c r="O138" s="133" t="str">
        <f t="shared" si="22"/>
        <v xml:space="preserve"> </v>
      </c>
      <c r="P138" s="176"/>
    </row>
    <row r="139" spans="1:16" ht="38.25" hidden="1" customHeight="1" x14ac:dyDescent="0.2">
      <c r="A139" s="400" t="s">
        <v>244</v>
      </c>
      <c r="B139" s="401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20"/>
        <v>0</v>
      </c>
      <c r="I139" s="176"/>
      <c r="J139" s="147" t="str">
        <f t="shared" si="21"/>
        <v xml:space="preserve"> </v>
      </c>
      <c r="K139" s="176"/>
      <c r="L139" s="176"/>
      <c r="M139" s="145">
        <f t="shared" si="23"/>
        <v>0</v>
      </c>
      <c r="N139" s="176"/>
      <c r="O139" s="133" t="str">
        <f t="shared" si="22"/>
        <v xml:space="preserve"> </v>
      </c>
      <c r="P139" s="176"/>
    </row>
    <row r="140" spans="1:16" ht="15" hidden="1" customHeight="1" x14ac:dyDescent="0.2">
      <c r="A140" s="400" t="s">
        <v>246</v>
      </c>
      <c r="B140" s="401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20"/>
        <v>0</v>
      </c>
      <c r="I140" s="176"/>
      <c r="J140" s="147" t="str">
        <f t="shared" si="21"/>
        <v xml:space="preserve"> </v>
      </c>
      <c r="K140" s="176"/>
      <c r="L140" s="176"/>
      <c r="M140" s="145">
        <f t="shared" si="23"/>
        <v>0</v>
      </c>
      <c r="N140" s="176"/>
      <c r="O140" s="133" t="str">
        <f t="shared" si="22"/>
        <v xml:space="preserve"> </v>
      </c>
      <c r="P140" s="176"/>
    </row>
    <row r="141" spans="1:16" ht="15" hidden="1" customHeight="1" x14ac:dyDescent="0.2">
      <c r="A141" s="400" t="s">
        <v>248</v>
      </c>
      <c r="B141" s="401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20"/>
        <v>0</v>
      </c>
      <c r="I141" s="176"/>
      <c r="J141" s="147" t="str">
        <f t="shared" si="21"/>
        <v xml:space="preserve"> </v>
      </c>
      <c r="K141" s="176"/>
      <c r="L141" s="176"/>
      <c r="M141" s="145">
        <f t="shared" si="23"/>
        <v>0</v>
      </c>
      <c r="N141" s="176"/>
      <c r="O141" s="133" t="str">
        <f t="shared" si="22"/>
        <v xml:space="preserve"> </v>
      </c>
      <c r="P141" s="176"/>
    </row>
    <row r="142" spans="1:16" ht="15" hidden="1" customHeight="1" x14ac:dyDescent="0.2">
      <c r="A142" s="400" t="s">
        <v>250</v>
      </c>
      <c r="B142" s="401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20"/>
        <v>0</v>
      </c>
      <c r="I142" s="176"/>
      <c r="J142" s="147" t="str">
        <f t="shared" si="21"/>
        <v xml:space="preserve"> </v>
      </c>
      <c r="K142" s="176"/>
      <c r="L142" s="176"/>
      <c r="M142" s="145">
        <f t="shared" si="23"/>
        <v>0</v>
      </c>
      <c r="N142" s="176"/>
      <c r="O142" s="133" t="str">
        <f t="shared" si="22"/>
        <v xml:space="preserve"> </v>
      </c>
      <c r="P142" s="176"/>
    </row>
    <row r="143" spans="1:16" ht="15" hidden="1" customHeight="1" x14ac:dyDescent="0.2">
      <c r="A143" s="400" t="s">
        <v>252</v>
      </c>
      <c r="B143" s="401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20"/>
        <v>0</v>
      </c>
      <c r="I143" s="176"/>
      <c r="J143" s="147" t="str">
        <f t="shared" si="21"/>
        <v xml:space="preserve"> </v>
      </c>
      <c r="K143" s="176"/>
      <c r="L143" s="176"/>
      <c r="M143" s="145">
        <f t="shared" si="23"/>
        <v>0</v>
      </c>
      <c r="N143" s="176"/>
      <c r="O143" s="133" t="str">
        <f t="shared" si="22"/>
        <v xml:space="preserve"> </v>
      </c>
      <c r="P143" s="176"/>
    </row>
    <row r="144" spans="1:16" ht="15" hidden="1" customHeight="1" x14ac:dyDescent="0.2">
      <c r="A144" s="400" t="s">
        <v>254</v>
      </c>
      <c r="B144" s="401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20"/>
        <v>0</v>
      </c>
      <c r="I144" s="176"/>
      <c r="J144" s="147" t="str">
        <f t="shared" si="21"/>
        <v xml:space="preserve"> </v>
      </c>
      <c r="K144" s="176"/>
      <c r="L144" s="176"/>
      <c r="M144" s="145">
        <f t="shared" si="23"/>
        <v>0</v>
      </c>
      <c r="N144" s="176"/>
      <c r="O144" s="133" t="str">
        <f t="shared" si="22"/>
        <v xml:space="preserve"> </v>
      </c>
      <c r="P144" s="176"/>
    </row>
    <row r="145" spans="1:16" ht="15" hidden="1" customHeight="1" x14ac:dyDescent="0.2">
      <c r="A145" s="400" t="s">
        <v>257</v>
      </c>
      <c r="B145" s="401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20"/>
        <v>0</v>
      </c>
      <c r="I145" s="176"/>
      <c r="J145" s="147" t="str">
        <f t="shared" si="21"/>
        <v xml:space="preserve"> </v>
      </c>
      <c r="K145" s="176"/>
      <c r="L145" s="176"/>
      <c r="M145" s="145">
        <f t="shared" si="23"/>
        <v>0</v>
      </c>
      <c r="N145" s="176"/>
      <c r="O145" s="133" t="str">
        <f t="shared" si="22"/>
        <v xml:space="preserve"> </v>
      </c>
      <c r="P145" s="176"/>
    </row>
    <row r="146" spans="1:16" ht="15" hidden="1" customHeight="1" x14ac:dyDescent="0.2">
      <c r="A146" s="400" t="s">
        <v>259</v>
      </c>
      <c r="B146" s="401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20"/>
        <v>0</v>
      </c>
      <c r="I146" s="176"/>
      <c r="J146" s="147" t="str">
        <f t="shared" si="21"/>
        <v xml:space="preserve"> </v>
      </c>
      <c r="K146" s="176"/>
      <c r="L146" s="176"/>
      <c r="M146" s="145">
        <f t="shared" si="23"/>
        <v>0</v>
      </c>
      <c r="N146" s="176"/>
      <c r="O146" s="133" t="str">
        <f t="shared" si="22"/>
        <v xml:space="preserve"> </v>
      </c>
      <c r="P146" s="176"/>
    </row>
    <row r="147" spans="1:16" ht="15" hidden="1" customHeight="1" x14ac:dyDescent="0.2">
      <c r="A147" s="400" t="s">
        <v>261</v>
      </c>
      <c r="B147" s="401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20"/>
        <v>0</v>
      </c>
      <c r="I147" s="176"/>
      <c r="J147" s="147" t="str">
        <f t="shared" si="21"/>
        <v xml:space="preserve"> </v>
      </c>
      <c r="K147" s="176"/>
      <c r="L147" s="176"/>
      <c r="M147" s="145">
        <f t="shared" si="23"/>
        <v>0</v>
      </c>
      <c r="N147" s="176"/>
      <c r="O147" s="133" t="str">
        <f t="shared" si="22"/>
        <v xml:space="preserve"> </v>
      </c>
      <c r="P147" s="176"/>
    </row>
    <row r="148" spans="1:16" ht="15" hidden="1" customHeight="1" x14ac:dyDescent="0.2">
      <c r="A148" s="400" t="s">
        <v>263</v>
      </c>
      <c r="B148" s="401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20"/>
        <v>0</v>
      </c>
      <c r="I148" s="176"/>
      <c r="J148" s="147" t="str">
        <f t="shared" si="21"/>
        <v xml:space="preserve"> </v>
      </c>
      <c r="K148" s="176"/>
      <c r="L148" s="176"/>
      <c r="M148" s="145">
        <f t="shared" si="23"/>
        <v>0</v>
      </c>
      <c r="N148" s="176"/>
      <c r="O148" s="133" t="str">
        <f t="shared" si="22"/>
        <v xml:space="preserve"> </v>
      </c>
      <c r="P148" s="176"/>
    </row>
    <row r="149" spans="1:16" ht="15" hidden="1" customHeight="1" x14ac:dyDescent="0.2">
      <c r="A149" s="400" t="s">
        <v>266</v>
      </c>
      <c r="B149" s="401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20"/>
        <v>0</v>
      </c>
      <c r="I149" s="176"/>
      <c r="J149" s="147" t="str">
        <f t="shared" si="21"/>
        <v xml:space="preserve"> </v>
      </c>
      <c r="K149" s="176"/>
      <c r="L149" s="176"/>
      <c r="M149" s="145">
        <f t="shared" si="23"/>
        <v>0</v>
      </c>
      <c r="N149" s="176"/>
      <c r="O149" s="133" t="str">
        <f t="shared" si="22"/>
        <v xml:space="preserve"> </v>
      </c>
      <c r="P149" s="176"/>
    </row>
    <row r="150" spans="1:16" ht="25.5" hidden="1" customHeight="1" x14ac:dyDescent="0.2">
      <c r="A150" s="400" t="s">
        <v>269</v>
      </c>
      <c r="B150" s="401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20"/>
        <v>0</v>
      </c>
      <c r="I150" s="176"/>
      <c r="J150" s="147" t="str">
        <f t="shared" si="21"/>
        <v xml:space="preserve"> </v>
      </c>
      <c r="K150" s="176"/>
      <c r="L150" s="176"/>
      <c r="M150" s="145">
        <f t="shared" si="23"/>
        <v>0</v>
      </c>
      <c r="N150" s="176"/>
      <c r="O150" s="133" t="str">
        <f t="shared" si="22"/>
        <v xml:space="preserve"> </v>
      </c>
      <c r="P150" s="176"/>
    </row>
    <row r="151" spans="1:16" ht="25.5" hidden="1" customHeight="1" x14ac:dyDescent="0.2">
      <c r="A151" s="400" t="s">
        <v>271</v>
      </c>
      <c r="B151" s="401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20"/>
        <v>0</v>
      </c>
      <c r="I151" s="176"/>
      <c r="J151" s="147" t="str">
        <f t="shared" si="21"/>
        <v xml:space="preserve"> </v>
      </c>
      <c r="K151" s="176"/>
      <c r="L151" s="176"/>
      <c r="M151" s="145">
        <f t="shared" si="23"/>
        <v>0</v>
      </c>
      <c r="N151" s="176"/>
      <c r="O151" s="133" t="str">
        <f t="shared" si="22"/>
        <v xml:space="preserve"> </v>
      </c>
      <c r="P151" s="176"/>
    </row>
    <row r="152" spans="1:16" ht="15" hidden="1" customHeight="1" x14ac:dyDescent="0.2">
      <c r="A152" s="400" t="s">
        <v>273</v>
      </c>
      <c r="B152" s="401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20"/>
        <v>0</v>
      </c>
      <c r="I152" s="176"/>
      <c r="J152" s="147" t="str">
        <f t="shared" si="21"/>
        <v xml:space="preserve"> </v>
      </c>
      <c r="K152" s="176"/>
      <c r="L152" s="176"/>
      <c r="M152" s="145">
        <f t="shared" si="23"/>
        <v>0</v>
      </c>
      <c r="N152" s="176"/>
      <c r="O152" s="133" t="str">
        <f t="shared" si="22"/>
        <v xml:space="preserve"> </v>
      </c>
      <c r="P152" s="176"/>
    </row>
    <row r="153" spans="1:16" ht="15" hidden="1" customHeight="1" x14ac:dyDescent="0.2">
      <c r="A153" s="400" t="s">
        <v>275</v>
      </c>
      <c r="B153" s="401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20"/>
        <v>0</v>
      </c>
      <c r="I153" s="176"/>
      <c r="J153" s="147" t="str">
        <f t="shared" si="21"/>
        <v xml:space="preserve"> </v>
      </c>
      <c r="K153" s="176"/>
      <c r="L153" s="176"/>
      <c r="M153" s="145">
        <f t="shared" si="23"/>
        <v>0</v>
      </c>
      <c r="N153" s="176"/>
      <c r="O153" s="133" t="str">
        <f t="shared" si="22"/>
        <v xml:space="preserve"> </v>
      </c>
      <c r="P153" s="176"/>
    </row>
    <row r="154" spans="1:16" ht="15" hidden="1" customHeight="1" x14ac:dyDescent="0.2">
      <c r="A154" s="400" t="s">
        <v>277</v>
      </c>
      <c r="B154" s="401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20"/>
        <v>0</v>
      </c>
      <c r="I154" s="176"/>
      <c r="J154" s="147" t="str">
        <f t="shared" si="21"/>
        <v xml:space="preserve"> </v>
      </c>
      <c r="K154" s="176"/>
      <c r="L154" s="176"/>
      <c r="M154" s="145">
        <f t="shared" si="23"/>
        <v>0</v>
      </c>
      <c r="N154" s="176"/>
      <c r="O154" s="133" t="str">
        <f t="shared" si="22"/>
        <v xml:space="preserve"> </v>
      </c>
      <c r="P154" s="176"/>
    </row>
    <row r="155" spans="1:16" ht="15" hidden="1" customHeight="1" x14ac:dyDescent="0.2">
      <c r="A155" s="400" t="s">
        <v>280</v>
      </c>
      <c r="B155" s="401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20"/>
        <v>0</v>
      </c>
      <c r="I155" s="176"/>
      <c r="J155" s="147" t="str">
        <f t="shared" si="21"/>
        <v xml:space="preserve"> </v>
      </c>
      <c r="K155" s="176"/>
      <c r="L155" s="176"/>
      <c r="M155" s="145">
        <f t="shared" si="23"/>
        <v>0</v>
      </c>
      <c r="N155" s="176"/>
      <c r="O155" s="133" t="str">
        <f t="shared" si="22"/>
        <v xml:space="preserve"> </v>
      </c>
      <c r="P155" s="176"/>
    </row>
    <row r="156" spans="1:16" ht="15" hidden="1" customHeight="1" x14ac:dyDescent="0.2">
      <c r="A156" s="400" t="s">
        <v>282</v>
      </c>
      <c r="B156" s="401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20"/>
        <v>0</v>
      </c>
      <c r="I156" s="176"/>
      <c r="J156" s="147" t="str">
        <f t="shared" si="21"/>
        <v xml:space="preserve"> </v>
      </c>
      <c r="K156" s="176"/>
      <c r="L156" s="176"/>
      <c r="M156" s="145">
        <f t="shared" si="23"/>
        <v>0</v>
      </c>
      <c r="N156" s="176"/>
      <c r="O156" s="133" t="str">
        <f t="shared" si="22"/>
        <v xml:space="preserve"> </v>
      </c>
      <c r="P156" s="176"/>
    </row>
    <row r="157" spans="1:16" ht="25.5" hidden="1" customHeight="1" x14ac:dyDescent="0.2">
      <c r="A157" s="400" t="s">
        <v>284</v>
      </c>
      <c r="B157" s="401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20"/>
        <v>0</v>
      </c>
      <c r="I157" s="176"/>
      <c r="J157" s="147" t="str">
        <f t="shared" si="21"/>
        <v xml:space="preserve"> </v>
      </c>
      <c r="K157" s="176"/>
      <c r="L157" s="176"/>
      <c r="M157" s="145">
        <f t="shared" si="23"/>
        <v>0</v>
      </c>
      <c r="N157" s="176"/>
      <c r="O157" s="133" t="str">
        <f t="shared" si="22"/>
        <v xml:space="preserve"> </v>
      </c>
      <c r="P157" s="176"/>
    </row>
    <row r="158" spans="1:16" ht="15" hidden="1" customHeight="1" x14ac:dyDescent="0.2">
      <c r="A158" s="400" t="s">
        <v>286</v>
      </c>
      <c r="B158" s="401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20"/>
        <v>0</v>
      </c>
      <c r="I158" s="176"/>
      <c r="J158" s="147" t="str">
        <f t="shared" si="21"/>
        <v xml:space="preserve"> </v>
      </c>
      <c r="K158" s="176"/>
      <c r="L158" s="176"/>
      <c r="M158" s="145">
        <f t="shared" si="23"/>
        <v>0</v>
      </c>
      <c r="N158" s="176"/>
      <c r="O158" s="133" t="str">
        <f t="shared" si="22"/>
        <v xml:space="preserve"> </v>
      </c>
      <c r="P158" s="176"/>
    </row>
    <row r="159" spans="1:16" ht="15" hidden="1" customHeight="1" x14ac:dyDescent="0.2">
      <c r="A159" s="400" t="s">
        <v>288</v>
      </c>
      <c r="B159" s="401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20"/>
        <v>0</v>
      </c>
      <c r="I159" s="176"/>
      <c r="J159" s="147" t="str">
        <f t="shared" si="21"/>
        <v xml:space="preserve"> </v>
      </c>
      <c r="K159" s="176"/>
      <c r="L159" s="176"/>
      <c r="M159" s="145">
        <f t="shared" si="23"/>
        <v>0</v>
      </c>
      <c r="N159" s="176"/>
      <c r="O159" s="133" t="str">
        <f t="shared" si="22"/>
        <v xml:space="preserve"> </v>
      </c>
      <c r="P159" s="176"/>
    </row>
    <row r="160" spans="1:16" ht="15" hidden="1" customHeight="1" x14ac:dyDescent="0.2">
      <c r="A160" s="400" t="s">
        <v>290</v>
      </c>
      <c r="B160" s="401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20"/>
        <v>0</v>
      </c>
      <c r="I160" s="176"/>
      <c r="J160" s="147" t="str">
        <f t="shared" si="21"/>
        <v xml:space="preserve"> </v>
      </c>
      <c r="K160" s="176"/>
      <c r="L160" s="176"/>
      <c r="M160" s="145">
        <f t="shared" si="23"/>
        <v>0</v>
      </c>
      <c r="N160" s="176"/>
      <c r="O160" s="133" t="str">
        <f t="shared" si="22"/>
        <v xml:space="preserve"> </v>
      </c>
      <c r="P160" s="176"/>
    </row>
    <row r="161" spans="1:16" ht="15" hidden="1" customHeight="1" x14ac:dyDescent="0.2">
      <c r="A161" s="400" t="s">
        <v>292</v>
      </c>
      <c r="B161" s="401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20"/>
        <v>0</v>
      </c>
      <c r="I161" s="176"/>
      <c r="J161" s="147" t="str">
        <f t="shared" si="21"/>
        <v xml:space="preserve"> </v>
      </c>
      <c r="K161" s="176"/>
      <c r="L161" s="176"/>
      <c r="M161" s="145">
        <f t="shared" si="23"/>
        <v>0</v>
      </c>
      <c r="N161" s="176"/>
      <c r="O161" s="133" t="str">
        <f t="shared" si="22"/>
        <v xml:space="preserve"> </v>
      </c>
      <c r="P161" s="176"/>
    </row>
    <row r="162" spans="1:16" ht="15" hidden="1" customHeight="1" x14ac:dyDescent="0.2">
      <c r="A162" s="400" t="s">
        <v>294</v>
      </c>
      <c r="B162" s="401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20"/>
        <v>0</v>
      </c>
      <c r="I162" s="176"/>
      <c r="J162" s="147" t="str">
        <f t="shared" si="21"/>
        <v xml:space="preserve"> </v>
      </c>
      <c r="K162" s="176"/>
      <c r="L162" s="176"/>
      <c r="M162" s="145">
        <f t="shared" si="23"/>
        <v>0</v>
      </c>
      <c r="N162" s="176"/>
      <c r="O162" s="133" t="str">
        <f t="shared" si="22"/>
        <v xml:space="preserve"> </v>
      </c>
      <c r="P162" s="176"/>
    </row>
    <row r="163" spans="1:16" ht="15" hidden="1" customHeight="1" x14ac:dyDescent="0.2">
      <c r="A163" s="400" t="s">
        <v>296</v>
      </c>
      <c r="B163" s="401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20"/>
        <v>0</v>
      </c>
      <c r="I163" s="176"/>
      <c r="J163" s="147" t="str">
        <f t="shared" si="21"/>
        <v xml:space="preserve"> </v>
      </c>
      <c r="K163" s="176"/>
      <c r="L163" s="176"/>
      <c r="M163" s="145">
        <f t="shared" si="23"/>
        <v>0</v>
      </c>
      <c r="N163" s="176"/>
      <c r="O163" s="133" t="str">
        <f t="shared" si="22"/>
        <v xml:space="preserve"> </v>
      </c>
      <c r="P163" s="176"/>
    </row>
    <row r="164" spans="1:16" ht="15" hidden="1" customHeight="1" x14ac:dyDescent="0.2">
      <c r="A164" s="400" t="s">
        <v>298</v>
      </c>
      <c r="B164" s="401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20"/>
        <v>0</v>
      </c>
      <c r="I164" s="176"/>
      <c r="J164" s="147" t="str">
        <f t="shared" si="21"/>
        <v xml:space="preserve"> </v>
      </c>
      <c r="K164" s="176"/>
      <c r="L164" s="176"/>
      <c r="M164" s="145">
        <f t="shared" si="23"/>
        <v>0</v>
      </c>
      <c r="N164" s="176"/>
      <c r="O164" s="133" t="str">
        <f t="shared" si="22"/>
        <v xml:space="preserve"> </v>
      </c>
      <c r="P164" s="176"/>
    </row>
    <row r="165" spans="1:16" ht="15" hidden="1" customHeight="1" x14ac:dyDescent="0.2">
      <c r="A165" s="400" t="s">
        <v>300</v>
      </c>
      <c r="B165" s="401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20"/>
        <v>0</v>
      </c>
      <c r="I165" s="176"/>
      <c r="J165" s="147" t="str">
        <f t="shared" si="21"/>
        <v xml:space="preserve"> </v>
      </c>
      <c r="K165" s="176"/>
      <c r="L165" s="176"/>
      <c r="M165" s="145">
        <f t="shared" si="23"/>
        <v>0</v>
      </c>
      <c r="N165" s="176"/>
      <c r="O165" s="133" t="str">
        <f t="shared" si="22"/>
        <v xml:space="preserve"> </v>
      </c>
      <c r="P165" s="176"/>
    </row>
    <row r="166" spans="1:16" ht="15" hidden="1" customHeight="1" x14ac:dyDescent="0.2">
      <c r="A166" s="400" t="s">
        <v>302</v>
      </c>
      <c r="B166" s="401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20"/>
        <v>0</v>
      </c>
      <c r="I166" s="176"/>
      <c r="J166" s="147" t="str">
        <f t="shared" si="21"/>
        <v xml:space="preserve"> </v>
      </c>
      <c r="K166" s="176"/>
      <c r="L166" s="176"/>
      <c r="M166" s="145">
        <f t="shared" si="23"/>
        <v>0</v>
      </c>
      <c r="N166" s="176"/>
      <c r="O166" s="133" t="str">
        <f t="shared" si="22"/>
        <v xml:space="preserve"> </v>
      </c>
      <c r="P166" s="176"/>
    </row>
    <row r="167" spans="1:16" ht="15" hidden="1" customHeight="1" x14ac:dyDescent="0.2">
      <c r="A167" s="400" t="s">
        <v>304</v>
      </c>
      <c r="B167" s="401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20"/>
        <v>0</v>
      </c>
      <c r="I167" s="176"/>
      <c r="J167" s="147" t="str">
        <f t="shared" si="21"/>
        <v xml:space="preserve"> </v>
      </c>
      <c r="K167" s="176"/>
      <c r="L167" s="176"/>
      <c r="M167" s="145">
        <f t="shared" si="23"/>
        <v>0</v>
      </c>
      <c r="N167" s="176"/>
      <c r="O167" s="133" t="str">
        <f t="shared" si="22"/>
        <v xml:space="preserve"> </v>
      </c>
      <c r="P167" s="176"/>
    </row>
    <row r="168" spans="1:16" ht="15" hidden="1" customHeight="1" x14ac:dyDescent="0.2">
      <c r="A168" s="400" t="s">
        <v>306</v>
      </c>
      <c r="B168" s="401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20"/>
        <v>0</v>
      </c>
      <c r="I168" s="176"/>
      <c r="J168" s="147" t="str">
        <f t="shared" si="21"/>
        <v xml:space="preserve"> </v>
      </c>
      <c r="K168" s="176"/>
      <c r="L168" s="176"/>
      <c r="M168" s="145">
        <f t="shared" si="23"/>
        <v>0</v>
      </c>
      <c r="N168" s="176"/>
      <c r="O168" s="133" t="str">
        <f t="shared" si="22"/>
        <v xml:space="preserve"> </v>
      </c>
      <c r="P168" s="176"/>
    </row>
    <row r="169" spans="1:16" ht="25.5" hidden="1" customHeight="1" x14ac:dyDescent="0.2">
      <c r="A169" s="400" t="s">
        <v>308</v>
      </c>
      <c r="B169" s="401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20"/>
        <v>0</v>
      </c>
      <c r="I169" s="176"/>
      <c r="J169" s="147" t="str">
        <f t="shared" si="21"/>
        <v xml:space="preserve"> </v>
      </c>
      <c r="K169" s="176"/>
      <c r="L169" s="176"/>
      <c r="M169" s="145">
        <f t="shared" si="23"/>
        <v>0</v>
      </c>
      <c r="N169" s="176"/>
      <c r="O169" s="133" t="str">
        <f t="shared" si="22"/>
        <v xml:space="preserve"> </v>
      </c>
      <c r="P169" s="176"/>
    </row>
    <row r="170" spans="1:16" ht="15" hidden="1" customHeight="1" x14ac:dyDescent="0.2">
      <c r="A170" s="402" t="s">
        <v>310</v>
      </c>
      <c r="B170" s="403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20"/>
        <v>0</v>
      </c>
      <c r="I170" s="176"/>
      <c r="J170" s="147" t="str">
        <f t="shared" si="21"/>
        <v xml:space="preserve"> </v>
      </c>
      <c r="K170" s="176"/>
      <c r="L170" s="176"/>
      <c r="M170" s="145">
        <f t="shared" si="23"/>
        <v>0</v>
      </c>
      <c r="N170" s="176"/>
      <c r="O170" s="133" t="str">
        <f t="shared" si="22"/>
        <v xml:space="preserve"> </v>
      </c>
      <c r="P170" s="176"/>
    </row>
    <row r="171" spans="1:16" ht="15" hidden="1" customHeight="1" x14ac:dyDescent="0.2">
      <c r="A171" s="400" t="s">
        <v>313</v>
      </c>
      <c r="B171" s="401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20"/>
        <v>0</v>
      </c>
      <c r="I171" s="176"/>
      <c r="J171" s="147" t="str">
        <f t="shared" si="21"/>
        <v xml:space="preserve"> </v>
      </c>
      <c r="K171" s="176"/>
      <c r="L171" s="176"/>
      <c r="M171" s="145">
        <f t="shared" si="23"/>
        <v>0</v>
      </c>
      <c r="N171" s="176"/>
      <c r="O171" s="133" t="str">
        <f t="shared" si="22"/>
        <v xml:space="preserve"> </v>
      </c>
      <c r="P171" s="176"/>
    </row>
    <row r="172" spans="1:16" ht="15" hidden="1" customHeight="1" x14ac:dyDescent="0.2">
      <c r="A172" s="400" t="s">
        <v>315</v>
      </c>
      <c r="B172" s="401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20"/>
        <v>0</v>
      </c>
      <c r="I172" s="176"/>
      <c r="J172" s="147" t="str">
        <f t="shared" si="21"/>
        <v xml:space="preserve"> </v>
      </c>
      <c r="K172" s="176"/>
      <c r="L172" s="176"/>
      <c r="M172" s="145">
        <f t="shared" si="23"/>
        <v>0</v>
      </c>
      <c r="N172" s="176"/>
      <c r="O172" s="133" t="str">
        <f t="shared" si="22"/>
        <v xml:space="preserve"> </v>
      </c>
      <c r="P172" s="176"/>
    </row>
    <row r="173" spans="1:16" ht="15" hidden="1" customHeight="1" x14ac:dyDescent="0.2">
      <c r="A173" s="400" t="s">
        <v>317</v>
      </c>
      <c r="B173" s="401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20"/>
        <v>0</v>
      </c>
      <c r="I173" s="176"/>
      <c r="J173" s="147" t="str">
        <f t="shared" si="21"/>
        <v xml:space="preserve"> </v>
      </c>
      <c r="K173" s="176"/>
      <c r="L173" s="176"/>
      <c r="M173" s="145">
        <f t="shared" si="23"/>
        <v>0</v>
      </c>
      <c r="N173" s="176"/>
      <c r="O173" s="133" t="str">
        <f t="shared" si="22"/>
        <v xml:space="preserve"> </v>
      </c>
      <c r="P173" s="176"/>
    </row>
    <row r="174" spans="1:16" ht="15" hidden="1" customHeight="1" x14ac:dyDescent="0.2">
      <c r="A174" s="400" t="s">
        <v>319</v>
      </c>
      <c r="B174" s="401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20"/>
        <v>0</v>
      </c>
      <c r="I174" s="176"/>
      <c r="J174" s="147" t="str">
        <f t="shared" si="21"/>
        <v xml:space="preserve"> </v>
      </c>
      <c r="K174" s="176"/>
      <c r="L174" s="176"/>
      <c r="M174" s="145">
        <f t="shared" si="23"/>
        <v>0</v>
      </c>
      <c r="N174" s="176"/>
      <c r="O174" s="133" t="str">
        <f t="shared" si="22"/>
        <v xml:space="preserve"> </v>
      </c>
      <c r="P174" s="176"/>
    </row>
    <row r="175" spans="1:16" ht="15" hidden="1" customHeight="1" x14ac:dyDescent="0.2">
      <c r="A175" s="400" t="s">
        <v>321</v>
      </c>
      <c r="B175" s="401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20"/>
        <v>0</v>
      </c>
      <c r="I175" s="176"/>
      <c r="J175" s="147" t="str">
        <f t="shared" si="21"/>
        <v xml:space="preserve"> </v>
      </c>
      <c r="K175" s="176"/>
      <c r="L175" s="176"/>
      <c r="M175" s="145">
        <f t="shared" si="23"/>
        <v>0</v>
      </c>
      <c r="N175" s="176"/>
      <c r="O175" s="133" t="str">
        <f t="shared" si="22"/>
        <v xml:space="preserve"> </v>
      </c>
      <c r="P175" s="176"/>
    </row>
    <row r="176" spans="1:16" ht="15" hidden="1" customHeight="1" x14ac:dyDescent="0.2">
      <c r="A176" s="400" t="s">
        <v>323</v>
      </c>
      <c r="B176" s="401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20"/>
        <v>0</v>
      </c>
      <c r="I176" s="176"/>
      <c r="J176" s="147" t="str">
        <f t="shared" si="21"/>
        <v xml:space="preserve"> </v>
      </c>
      <c r="K176" s="176"/>
      <c r="L176" s="176"/>
      <c r="M176" s="145">
        <f t="shared" si="23"/>
        <v>0</v>
      </c>
      <c r="N176" s="176"/>
      <c r="O176" s="133" t="str">
        <f t="shared" si="22"/>
        <v xml:space="preserve"> </v>
      </c>
      <c r="P176" s="176"/>
    </row>
    <row r="177" spans="1:16" ht="38.25" hidden="1" customHeight="1" x14ac:dyDescent="0.2">
      <c r="A177" s="400" t="s">
        <v>325</v>
      </c>
      <c r="B177" s="401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20"/>
        <v>0</v>
      </c>
      <c r="I177" s="176"/>
      <c r="J177" s="147" t="str">
        <f t="shared" si="21"/>
        <v xml:space="preserve"> </v>
      </c>
      <c r="K177" s="176"/>
      <c r="L177" s="176"/>
      <c r="M177" s="145">
        <f t="shared" si="23"/>
        <v>0</v>
      </c>
      <c r="N177" s="176"/>
      <c r="O177" s="133" t="str">
        <f t="shared" si="22"/>
        <v xml:space="preserve"> </v>
      </c>
      <c r="P177" s="176"/>
    </row>
    <row r="178" spans="1:16" ht="15" hidden="1" customHeight="1" x14ac:dyDescent="0.2">
      <c r="A178" s="400" t="s">
        <v>327</v>
      </c>
      <c r="B178" s="401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20"/>
        <v>0</v>
      </c>
      <c r="I178" s="176"/>
      <c r="J178" s="147" t="str">
        <f t="shared" si="21"/>
        <v xml:space="preserve"> </v>
      </c>
      <c r="K178" s="176"/>
      <c r="L178" s="176"/>
      <c r="M178" s="145">
        <f t="shared" si="23"/>
        <v>0</v>
      </c>
      <c r="N178" s="176"/>
      <c r="O178" s="133" t="str">
        <f t="shared" si="22"/>
        <v xml:space="preserve"> </v>
      </c>
      <c r="P178" s="176"/>
    </row>
    <row r="179" spans="1:16" ht="15" hidden="1" customHeight="1" x14ac:dyDescent="0.2">
      <c r="A179" s="400" t="s">
        <v>329</v>
      </c>
      <c r="B179" s="401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24">SUM(F179:G179)</f>
        <v>0</v>
      </c>
      <c r="I179" s="176"/>
      <c r="J179" s="147" t="str">
        <f t="shared" si="21"/>
        <v xml:space="preserve"> </v>
      </c>
      <c r="K179" s="176"/>
      <c r="L179" s="176"/>
      <c r="M179" s="145">
        <f t="shared" si="23"/>
        <v>0</v>
      </c>
      <c r="N179" s="176"/>
      <c r="O179" s="133" t="str">
        <f t="shared" si="22"/>
        <v xml:space="preserve"> </v>
      </c>
      <c r="P179" s="176"/>
    </row>
    <row r="180" spans="1:16" ht="15" hidden="1" customHeight="1" x14ac:dyDescent="0.2">
      <c r="A180" s="400" t="s">
        <v>331</v>
      </c>
      <c r="B180" s="401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24"/>
        <v>0</v>
      </c>
      <c r="I180" s="176"/>
      <c r="J180" s="147" t="str">
        <f t="shared" si="21"/>
        <v xml:space="preserve"> </v>
      </c>
      <c r="K180" s="176"/>
      <c r="L180" s="176"/>
      <c r="M180" s="145">
        <f t="shared" si="23"/>
        <v>0</v>
      </c>
      <c r="N180" s="176"/>
      <c r="O180" s="133" t="str">
        <f t="shared" si="22"/>
        <v xml:space="preserve"> </v>
      </c>
      <c r="P180" s="176"/>
    </row>
    <row r="181" spans="1:16" ht="15" hidden="1" customHeight="1" x14ac:dyDescent="0.2">
      <c r="A181" s="400" t="s">
        <v>333</v>
      </c>
      <c r="B181" s="401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24"/>
        <v>0</v>
      </c>
      <c r="I181" s="176"/>
      <c r="J181" s="147" t="str">
        <f t="shared" si="21"/>
        <v xml:space="preserve"> </v>
      </c>
      <c r="K181" s="176"/>
      <c r="L181" s="176"/>
      <c r="M181" s="145">
        <f t="shared" si="23"/>
        <v>0</v>
      </c>
      <c r="N181" s="176"/>
      <c r="O181" s="133" t="str">
        <f t="shared" si="22"/>
        <v xml:space="preserve"> </v>
      </c>
      <c r="P181" s="176"/>
    </row>
    <row r="182" spans="1:16" ht="38.25" hidden="1" customHeight="1" x14ac:dyDescent="0.2">
      <c r="A182" s="400" t="s">
        <v>335</v>
      </c>
      <c r="B182" s="401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24"/>
        <v>0</v>
      </c>
      <c r="I182" s="176"/>
      <c r="J182" s="147" t="str">
        <f t="shared" si="21"/>
        <v xml:space="preserve"> </v>
      </c>
      <c r="K182" s="176"/>
      <c r="L182" s="176"/>
      <c r="M182" s="145">
        <f t="shared" si="23"/>
        <v>0</v>
      </c>
      <c r="N182" s="176"/>
      <c r="O182" s="133" t="str">
        <f t="shared" si="22"/>
        <v xml:space="preserve"> </v>
      </c>
      <c r="P182" s="176"/>
    </row>
    <row r="183" spans="1:16" ht="15" hidden="1" customHeight="1" x14ac:dyDescent="0.2">
      <c r="A183" s="400" t="s">
        <v>337</v>
      </c>
      <c r="B183" s="401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24"/>
        <v>0</v>
      </c>
      <c r="I183" s="176"/>
      <c r="J183" s="147" t="str">
        <f t="shared" si="21"/>
        <v xml:space="preserve"> </v>
      </c>
      <c r="K183" s="176"/>
      <c r="L183" s="176"/>
      <c r="M183" s="145">
        <f t="shared" si="23"/>
        <v>0</v>
      </c>
      <c r="N183" s="176"/>
      <c r="O183" s="133" t="str">
        <f t="shared" si="22"/>
        <v xml:space="preserve"> </v>
      </c>
      <c r="P183" s="176"/>
    </row>
    <row r="184" spans="1:16" ht="15" hidden="1" customHeight="1" x14ac:dyDescent="0.2">
      <c r="A184" s="402" t="s">
        <v>339</v>
      </c>
      <c r="B184" s="403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24"/>
        <v>0</v>
      </c>
      <c r="I184" s="176"/>
      <c r="J184" s="147" t="str">
        <f t="shared" si="21"/>
        <v xml:space="preserve"> </v>
      </c>
      <c r="K184" s="176"/>
      <c r="L184" s="176"/>
      <c r="M184" s="145">
        <f t="shared" si="23"/>
        <v>0</v>
      </c>
      <c r="N184" s="176"/>
      <c r="O184" s="133" t="str">
        <f t="shared" si="22"/>
        <v xml:space="preserve"> </v>
      </c>
      <c r="P184" s="176"/>
    </row>
    <row r="185" spans="1:16" ht="15" hidden="1" customHeight="1" x14ac:dyDescent="0.2">
      <c r="A185" s="400" t="s">
        <v>342</v>
      </c>
      <c r="B185" s="401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24"/>
        <v>0</v>
      </c>
      <c r="I185" s="176"/>
      <c r="J185" s="147" t="str">
        <f t="shared" si="21"/>
        <v xml:space="preserve"> </v>
      </c>
      <c r="K185" s="176"/>
      <c r="L185" s="176"/>
      <c r="M185" s="145">
        <f t="shared" si="23"/>
        <v>0</v>
      </c>
      <c r="N185" s="176"/>
      <c r="O185" s="133" t="str">
        <f t="shared" si="22"/>
        <v xml:space="preserve"> </v>
      </c>
      <c r="P185" s="176"/>
    </row>
    <row r="186" spans="1:16" ht="15" hidden="1" customHeight="1" x14ac:dyDescent="0.2">
      <c r="A186" s="400" t="s">
        <v>345</v>
      </c>
      <c r="B186" s="401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24"/>
        <v>0</v>
      </c>
      <c r="I186" s="176"/>
      <c r="J186" s="147" t="str">
        <f t="shared" si="21"/>
        <v xml:space="preserve"> </v>
      </c>
      <c r="K186" s="176"/>
      <c r="L186" s="176"/>
      <c r="M186" s="145">
        <f t="shared" si="23"/>
        <v>0</v>
      </c>
      <c r="N186" s="176"/>
      <c r="O186" s="133" t="str">
        <f t="shared" si="22"/>
        <v xml:space="preserve"> </v>
      </c>
      <c r="P186" s="176"/>
    </row>
    <row r="187" spans="1:16" ht="15" hidden="1" customHeight="1" x14ac:dyDescent="0.2">
      <c r="A187" s="400" t="s">
        <v>347</v>
      </c>
      <c r="B187" s="401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24"/>
        <v>0</v>
      </c>
      <c r="I187" s="176"/>
      <c r="J187" s="147" t="str">
        <f t="shared" si="21"/>
        <v xml:space="preserve"> </v>
      </c>
      <c r="K187" s="176"/>
      <c r="L187" s="176"/>
      <c r="M187" s="145">
        <f t="shared" si="23"/>
        <v>0</v>
      </c>
      <c r="N187" s="176"/>
      <c r="O187" s="133" t="str">
        <f t="shared" si="22"/>
        <v xml:space="preserve"> </v>
      </c>
      <c r="P187" s="176"/>
    </row>
    <row r="188" spans="1:16" ht="25.5" hidden="1" customHeight="1" x14ac:dyDescent="0.2">
      <c r="A188" s="400" t="s">
        <v>349</v>
      </c>
      <c r="B188" s="401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24"/>
        <v>0</v>
      </c>
      <c r="I188" s="176"/>
      <c r="J188" s="147" t="str">
        <f t="shared" si="21"/>
        <v xml:space="preserve"> </v>
      </c>
      <c r="K188" s="176"/>
      <c r="L188" s="176"/>
      <c r="M188" s="145">
        <f t="shared" si="23"/>
        <v>0</v>
      </c>
      <c r="N188" s="176"/>
      <c r="O188" s="133" t="str">
        <f t="shared" si="22"/>
        <v xml:space="preserve"> </v>
      </c>
      <c r="P188" s="176"/>
    </row>
    <row r="189" spans="1:16" ht="15" hidden="1" customHeight="1" x14ac:dyDescent="0.2">
      <c r="A189" s="400" t="s">
        <v>351</v>
      </c>
      <c r="B189" s="401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24"/>
        <v>0</v>
      </c>
      <c r="I189" s="176"/>
      <c r="J189" s="147" t="str">
        <f t="shared" si="21"/>
        <v xml:space="preserve"> </v>
      </c>
      <c r="K189" s="176"/>
      <c r="L189" s="176"/>
      <c r="M189" s="145">
        <f t="shared" si="23"/>
        <v>0</v>
      </c>
      <c r="N189" s="176"/>
      <c r="O189" s="133" t="str">
        <f t="shared" si="22"/>
        <v xml:space="preserve"> </v>
      </c>
      <c r="P189" s="176"/>
    </row>
    <row r="190" spans="1:16" ht="15" hidden="1" customHeight="1" x14ac:dyDescent="0.2">
      <c r="A190" s="400" t="s">
        <v>354</v>
      </c>
      <c r="B190" s="401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24"/>
        <v>0</v>
      </c>
      <c r="I190" s="176"/>
      <c r="J190" s="147" t="str">
        <f t="shared" si="21"/>
        <v xml:space="preserve"> </v>
      </c>
      <c r="K190" s="176"/>
      <c r="L190" s="176"/>
      <c r="M190" s="145">
        <f t="shared" si="23"/>
        <v>0</v>
      </c>
      <c r="N190" s="176"/>
      <c r="O190" s="133" t="str">
        <f t="shared" si="22"/>
        <v xml:space="preserve"> </v>
      </c>
      <c r="P190" s="176"/>
    </row>
    <row r="191" spans="1:16" ht="15" hidden="1" customHeight="1" x14ac:dyDescent="0.2">
      <c r="A191" s="400" t="s">
        <v>356</v>
      </c>
      <c r="B191" s="401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24"/>
        <v>0</v>
      </c>
      <c r="I191" s="176"/>
      <c r="J191" s="147" t="str">
        <f t="shared" si="21"/>
        <v xml:space="preserve"> </v>
      </c>
      <c r="K191" s="176"/>
      <c r="L191" s="176"/>
      <c r="M191" s="145">
        <f t="shared" si="23"/>
        <v>0</v>
      </c>
      <c r="N191" s="176"/>
      <c r="O191" s="133" t="str">
        <f t="shared" si="22"/>
        <v xml:space="preserve"> </v>
      </c>
      <c r="P191" s="176"/>
    </row>
    <row r="192" spans="1:16" ht="15" hidden="1" customHeight="1" x14ac:dyDescent="0.2">
      <c r="A192" s="400" t="s">
        <v>359</v>
      </c>
      <c r="B192" s="401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24"/>
        <v>0</v>
      </c>
      <c r="I192" s="176"/>
      <c r="J192" s="147" t="str">
        <f t="shared" si="21"/>
        <v xml:space="preserve"> </v>
      </c>
      <c r="K192" s="176"/>
      <c r="L192" s="176"/>
      <c r="M192" s="145">
        <f t="shared" si="23"/>
        <v>0</v>
      </c>
      <c r="N192" s="176"/>
      <c r="O192" s="133" t="str">
        <f t="shared" si="22"/>
        <v xml:space="preserve"> </v>
      </c>
      <c r="P192" s="176"/>
    </row>
    <row r="193" spans="1:16" ht="25.5" hidden="1" customHeight="1" x14ac:dyDescent="0.2">
      <c r="A193" s="400" t="s">
        <v>361</v>
      </c>
      <c r="B193" s="401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24"/>
        <v>0</v>
      </c>
      <c r="I193" s="176"/>
      <c r="J193" s="147" t="str">
        <f t="shared" si="21"/>
        <v xml:space="preserve"> </v>
      </c>
      <c r="K193" s="176"/>
      <c r="L193" s="176"/>
      <c r="M193" s="145">
        <f t="shared" si="23"/>
        <v>0</v>
      </c>
      <c r="N193" s="176"/>
      <c r="O193" s="133" t="str">
        <f t="shared" si="22"/>
        <v xml:space="preserve"> </v>
      </c>
      <c r="P193" s="176"/>
    </row>
    <row r="194" spans="1:16" ht="25.5" hidden="1" customHeight="1" x14ac:dyDescent="0.2">
      <c r="A194" s="400" t="s">
        <v>363</v>
      </c>
      <c r="B194" s="401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24"/>
        <v>0</v>
      </c>
      <c r="I194" s="176"/>
      <c r="J194" s="147" t="str">
        <f t="shared" si="21"/>
        <v xml:space="preserve"> </v>
      </c>
      <c r="K194" s="176"/>
      <c r="L194" s="176"/>
      <c r="M194" s="145">
        <f t="shared" si="23"/>
        <v>0</v>
      </c>
      <c r="N194" s="176"/>
      <c r="O194" s="133" t="str">
        <f t="shared" si="22"/>
        <v xml:space="preserve"> </v>
      </c>
      <c r="P194" s="176"/>
    </row>
    <row r="195" spans="1:16" ht="15" hidden="1" customHeight="1" x14ac:dyDescent="0.2">
      <c r="A195" s="400" t="s">
        <v>365</v>
      </c>
      <c r="B195" s="401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24"/>
        <v>0</v>
      </c>
      <c r="I195" s="176"/>
      <c r="J195" s="147" t="str">
        <f t="shared" si="21"/>
        <v xml:space="preserve"> </v>
      </c>
      <c r="K195" s="176"/>
      <c r="L195" s="176"/>
      <c r="M195" s="145">
        <f t="shared" si="23"/>
        <v>0</v>
      </c>
      <c r="N195" s="176"/>
      <c r="O195" s="133" t="str">
        <f t="shared" si="22"/>
        <v xml:space="preserve"> </v>
      </c>
      <c r="P195" s="176"/>
    </row>
    <row r="196" spans="1:16" ht="25.5" hidden="1" customHeight="1" x14ac:dyDescent="0.2">
      <c r="A196" s="400" t="s">
        <v>367</v>
      </c>
      <c r="B196" s="401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24"/>
        <v>0</v>
      </c>
      <c r="I196" s="176"/>
      <c r="J196" s="147" t="str">
        <f t="shared" si="21"/>
        <v xml:space="preserve"> </v>
      </c>
      <c r="K196" s="176"/>
      <c r="L196" s="176"/>
      <c r="M196" s="145">
        <f t="shared" si="23"/>
        <v>0</v>
      </c>
      <c r="N196" s="176"/>
      <c r="O196" s="133" t="str">
        <f t="shared" si="22"/>
        <v xml:space="preserve"> </v>
      </c>
      <c r="P196" s="176"/>
    </row>
    <row r="197" spans="1:16" ht="15" hidden="1" customHeight="1" x14ac:dyDescent="0.2">
      <c r="A197" s="400" t="s">
        <v>369</v>
      </c>
      <c r="B197" s="401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24"/>
        <v>0</v>
      </c>
      <c r="I197" s="176"/>
      <c r="J197" s="147" t="str">
        <f t="shared" si="21"/>
        <v xml:space="preserve"> </v>
      </c>
      <c r="K197" s="176"/>
      <c r="L197" s="176"/>
      <c r="M197" s="145">
        <f t="shared" si="23"/>
        <v>0</v>
      </c>
      <c r="N197" s="176"/>
      <c r="O197" s="133" t="str">
        <f t="shared" si="22"/>
        <v xml:space="preserve"> </v>
      </c>
      <c r="P197" s="176"/>
    </row>
    <row r="198" spans="1:16" ht="15" hidden="1" customHeight="1" x14ac:dyDescent="0.2">
      <c r="A198" s="400" t="s">
        <v>371</v>
      </c>
      <c r="B198" s="401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24"/>
        <v>0</v>
      </c>
      <c r="I198" s="176"/>
      <c r="J198" s="147" t="str">
        <f t="shared" si="21"/>
        <v xml:space="preserve"> </v>
      </c>
      <c r="K198" s="176"/>
      <c r="L198" s="176"/>
      <c r="M198" s="145">
        <f t="shared" si="23"/>
        <v>0</v>
      </c>
      <c r="N198" s="176"/>
      <c r="O198" s="133" t="str">
        <f t="shared" si="22"/>
        <v xml:space="preserve"> </v>
      </c>
      <c r="P198" s="176"/>
    </row>
    <row r="199" spans="1:16" ht="15" hidden="1" customHeight="1" x14ac:dyDescent="0.2">
      <c r="A199" s="400" t="s">
        <v>374</v>
      </c>
      <c r="B199" s="401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24"/>
        <v>0</v>
      </c>
      <c r="I199" s="176"/>
      <c r="J199" s="147" t="str">
        <f t="shared" si="21"/>
        <v xml:space="preserve"> </v>
      </c>
      <c r="K199" s="176"/>
      <c r="L199" s="176"/>
      <c r="M199" s="145">
        <f t="shared" si="23"/>
        <v>0</v>
      </c>
      <c r="N199" s="176"/>
      <c r="O199" s="133" t="str">
        <f t="shared" si="22"/>
        <v xml:space="preserve"> </v>
      </c>
      <c r="P199" s="176"/>
    </row>
    <row r="200" spans="1:16" ht="15" hidden="1" customHeight="1" x14ac:dyDescent="0.2">
      <c r="A200" s="400" t="s">
        <v>377</v>
      </c>
      <c r="B200" s="401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24"/>
        <v>0</v>
      </c>
      <c r="I200" s="176"/>
      <c r="J200" s="147" t="str">
        <f t="shared" ref="J200:J263" si="25">IF(H200=0," ",I200/H200)</f>
        <v xml:space="preserve"> </v>
      </c>
      <c r="K200" s="176"/>
      <c r="L200" s="176"/>
      <c r="M200" s="145">
        <f t="shared" si="23"/>
        <v>0</v>
      </c>
      <c r="N200" s="176"/>
      <c r="O200" s="133" t="str">
        <f t="shared" ref="O200:O263" si="26">IF(M200=0," ",N200/M200)</f>
        <v xml:space="preserve"> </v>
      </c>
      <c r="P200" s="176"/>
    </row>
    <row r="201" spans="1:16" ht="15" hidden="1" customHeight="1" x14ac:dyDescent="0.2">
      <c r="A201" s="400" t="s">
        <v>380</v>
      </c>
      <c r="B201" s="401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24"/>
        <v>0</v>
      </c>
      <c r="I201" s="176"/>
      <c r="J201" s="147" t="str">
        <f t="shared" si="25"/>
        <v xml:space="preserve"> </v>
      </c>
      <c r="K201" s="176"/>
      <c r="L201" s="176"/>
      <c r="M201" s="145">
        <f t="shared" ref="M201:M264" si="27">SUM(K201:L201)</f>
        <v>0</v>
      </c>
      <c r="N201" s="176"/>
      <c r="O201" s="133" t="str">
        <f t="shared" si="26"/>
        <v xml:space="preserve"> </v>
      </c>
      <c r="P201" s="176"/>
    </row>
    <row r="202" spans="1:16" ht="15" hidden="1" customHeight="1" x14ac:dyDescent="0.2">
      <c r="A202" s="400" t="s">
        <v>383</v>
      </c>
      <c r="B202" s="401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24"/>
        <v>0</v>
      </c>
      <c r="I202" s="176"/>
      <c r="J202" s="147" t="str">
        <f t="shared" si="25"/>
        <v xml:space="preserve"> </v>
      </c>
      <c r="K202" s="176"/>
      <c r="L202" s="176"/>
      <c r="M202" s="145">
        <f t="shared" si="27"/>
        <v>0</v>
      </c>
      <c r="N202" s="176"/>
      <c r="O202" s="133" t="str">
        <f t="shared" si="26"/>
        <v xml:space="preserve"> </v>
      </c>
      <c r="P202" s="176"/>
    </row>
    <row r="203" spans="1:16" ht="15" hidden="1" customHeight="1" x14ac:dyDescent="0.2">
      <c r="A203" s="400" t="s">
        <v>384</v>
      </c>
      <c r="B203" s="401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24"/>
        <v>0</v>
      </c>
      <c r="I203" s="176"/>
      <c r="J203" s="147" t="str">
        <f t="shared" si="25"/>
        <v xml:space="preserve"> </v>
      </c>
      <c r="K203" s="176"/>
      <c r="L203" s="176"/>
      <c r="M203" s="145">
        <f t="shared" si="27"/>
        <v>0</v>
      </c>
      <c r="N203" s="176"/>
      <c r="O203" s="133" t="str">
        <f t="shared" si="26"/>
        <v xml:space="preserve"> </v>
      </c>
      <c r="P203" s="176"/>
    </row>
    <row r="204" spans="1:16" ht="15" hidden="1" customHeight="1" x14ac:dyDescent="0.2">
      <c r="A204" s="400" t="s">
        <v>386</v>
      </c>
      <c r="B204" s="401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24"/>
        <v>0</v>
      </c>
      <c r="I204" s="176"/>
      <c r="J204" s="147" t="str">
        <f t="shared" si="25"/>
        <v xml:space="preserve"> </v>
      </c>
      <c r="K204" s="176"/>
      <c r="L204" s="176"/>
      <c r="M204" s="145">
        <f t="shared" si="27"/>
        <v>0</v>
      </c>
      <c r="N204" s="176"/>
      <c r="O204" s="133" t="str">
        <f t="shared" si="26"/>
        <v xml:space="preserve"> </v>
      </c>
      <c r="P204" s="176"/>
    </row>
    <row r="205" spans="1:16" ht="15" hidden="1" customHeight="1" x14ac:dyDescent="0.2">
      <c r="A205" s="400" t="s">
        <v>388</v>
      </c>
      <c r="B205" s="401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24"/>
        <v>0</v>
      </c>
      <c r="I205" s="176"/>
      <c r="J205" s="147" t="str">
        <f t="shared" si="25"/>
        <v xml:space="preserve"> </v>
      </c>
      <c r="K205" s="176"/>
      <c r="L205" s="176"/>
      <c r="M205" s="145">
        <f t="shared" si="27"/>
        <v>0</v>
      </c>
      <c r="N205" s="176"/>
      <c r="O205" s="133" t="str">
        <f t="shared" si="26"/>
        <v xml:space="preserve"> </v>
      </c>
      <c r="P205" s="176"/>
    </row>
    <row r="206" spans="1:16" ht="25.5" hidden="1" customHeight="1" x14ac:dyDescent="0.2">
      <c r="A206" s="400" t="s">
        <v>391</v>
      </c>
      <c r="B206" s="401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24"/>
        <v>0</v>
      </c>
      <c r="I206" s="176"/>
      <c r="J206" s="147" t="str">
        <f t="shared" si="25"/>
        <v xml:space="preserve"> </v>
      </c>
      <c r="K206" s="176"/>
      <c r="L206" s="176"/>
      <c r="M206" s="145">
        <f t="shared" si="27"/>
        <v>0</v>
      </c>
      <c r="N206" s="176"/>
      <c r="O206" s="133" t="str">
        <f t="shared" si="26"/>
        <v xml:space="preserve"> </v>
      </c>
      <c r="P206" s="176"/>
    </row>
    <row r="207" spans="1:16" ht="25.5" hidden="1" customHeight="1" x14ac:dyDescent="0.2">
      <c r="A207" s="400" t="s">
        <v>393</v>
      </c>
      <c r="B207" s="401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24"/>
        <v>0</v>
      </c>
      <c r="I207" s="176"/>
      <c r="J207" s="147" t="str">
        <f t="shared" si="25"/>
        <v xml:space="preserve"> </v>
      </c>
      <c r="K207" s="176"/>
      <c r="L207" s="176"/>
      <c r="M207" s="145">
        <f t="shared" si="27"/>
        <v>0</v>
      </c>
      <c r="N207" s="176"/>
      <c r="O207" s="133" t="str">
        <f t="shared" si="26"/>
        <v xml:space="preserve"> </v>
      </c>
      <c r="P207" s="176"/>
    </row>
    <row r="208" spans="1:16" ht="25.5" hidden="1" customHeight="1" x14ac:dyDescent="0.2">
      <c r="A208" s="400" t="s">
        <v>395</v>
      </c>
      <c r="B208" s="401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24"/>
        <v>0</v>
      </c>
      <c r="I208" s="176"/>
      <c r="J208" s="147" t="str">
        <f t="shared" si="25"/>
        <v xml:space="preserve"> </v>
      </c>
      <c r="K208" s="176"/>
      <c r="L208" s="176"/>
      <c r="M208" s="145">
        <f t="shared" si="27"/>
        <v>0</v>
      </c>
      <c r="N208" s="176"/>
      <c r="O208" s="133" t="str">
        <f t="shared" si="26"/>
        <v xml:space="preserve"> </v>
      </c>
      <c r="P208" s="176"/>
    </row>
    <row r="209" spans="1:16" ht="15" hidden="1" customHeight="1" x14ac:dyDescent="0.2">
      <c r="A209" s="400" t="s">
        <v>397</v>
      </c>
      <c r="B209" s="401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24"/>
        <v>0</v>
      </c>
      <c r="I209" s="176"/>
      <c r="J209" s="147" t="str">
        <f t="shared" si="25"/>
        <v xml:space="preserve"> </v>
      </c>
      <c r="K209" s="176"/>
      <c r="L209" s="176"/>
      <c r="M209" s="145">
        <f t="shared" si="27"/>
        <v>0</v>
      </c>
      <c r="N209" s="176"/>
      <c r="O209" s="133" t="str">
        <f t="shared" si="26"/>
        <v xml:space="preserve"> </v>
      </c>
      <c r="P209" s="176"/>
    </row>
    <row r="210" spans="1:16" ht="15" customHeight="1" x14ac:dyDescent="0.2">
      <c r="A210" s="400" t="s">
        <v>399</v>
      </c>
      <c r="B210" s="401"/>
      <c r="C210" s="5" t="s">
        <v>400</v>
      </c>
      <c r="D210" s="14" t="s">
        <v>898</v>
      </c>
      <c r="E210" s="14"/>
      <c r="F210" s="142">
        <v>0</v>
      </c>
      <c r="G210" s="142"/>
      <c r="H210" s="145">
        <f t="shared" si="24"/>
        <v>0</v>
      </c>
      <c r="I210" s="176">
        <v>4</v>
      </c>
      <c r="J210" s="147" t="str">
        <f t="shared" si="25"/>
        <v xml:space="preserve"> </v>
      </c>
      <c r="K210" s="176"/>
      <c r="L210" s="176">
        <v>4</v>
      </c>
      <c r="M210" s="145">
        <f t="shared" si="27"/>
        <v>4</v>
      </c>
      <c r="N210" s="176">
        <v>0</v>
      </c>
      <c r="O210" s="133">
        <f t="shared" si="26"/>
        <v>0</v>
      </c>
      <c r="P210" s="176"/>
    </row>
    <row r="211" spans="1:16" ht="15" hidden="1" customHeight="1" x14ac:dyDescent="0.2">
      <c r="A211" s="400" t="s">
        <v>402</v>
      </c>
      <c r="B211" s="401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24"/>
        <v>0</v>
      </c>
      <c r="I211" s="176"/>
      <c r="J211" s="147" t="str">
        <f t="shared" si="25"/>
        <v xml:space="preserve"> </v>
      </c>
      <c r="K211" s="176"/>
      <c r="L211" s="176"/>
      <c r="M211" s="145">
        <f t="shared" si="27"/>
        <v>0</v>
      </c>
      <c r="N211" s="176"/>
      <c r="O211" s="133" t="str">
        <f t="shared" si="26"/>
        <v xml:space="preserve"> </v>
      </c>
      <c r="P211" s="176"/>
    </row>
    <row r="212" spans="1:16" ht="51" hidden="1" customHeight="1" x14ac:dyDescent="0.2">
      <c r="A212" s="400" t="s">
        <v>404</v>
      </c>
      <c r="B212" s="401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24"/>
        <v>0</v>
      </c>
      <c r="I212" s="176"/>
      <c r="J212" s="147" t="str">
        <f t="shared" si="25"/>
        <v xml:space="preserve"> </v>
      </c>
      <c r="K212" s="176"/>
      <c r="L212" s="176"/>
      <c r="M212" s="145">
        <f t="shared" si="27"/>
        <v>0</v>
      </c>
      <c r="N212" s="176"/>
      <c r="O212" s="133" t="str">
        <f t="shared" si="26"/>
        <v xml:space="preserve"> </v>
      </c>
      <c r="P212" s="176"/>
    </row>
    <row r="213" spans="1:16" ht="15" hidden="1" customHeight="1" x14ac:dyDescent="0.2">
      <c r="A213" s="400" t="s">
        <v>406</v>
      </c>
      <c r="B213" s="401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24"/>
        <v>0</v>
      </c>
      <c r="I213" s="176"/>
      <c r="J213" s="147" t="str">
        <f t="shared" si="25"/>
        <v xml:space="preserve"> </v>
      </c>
      <c r="K213" s="176"/>
      <c r="L213" s="176"/>
      <c r="M213" s="145">
        <f t="shared" si="27"/>
        <v>0</v>
      </c>
      <c r="N213" s="176"/>
      <c r="O213" s="133" t="str">
        <f t="shared" si="26"/>
        <v xml:space="preserve"> </v>
      </c>
      <c r="P213" s="176"/>
    </row>
    <row r="214" spans="1:16" ht="25.5" customHeight="1" x14ac:dyDescent="0.2">
      <c r="A214" s="402" t="s">
        <v>408</v>
      </c>
      <c r="B214" s="403"/>
      <c r="C214" s="7" t="s">
        <v>409</v>
      </c>
      <c r="D214" s="15" t="s">
        <v>410</v>
      </c>
      <c r="E214" s="15"/>
      <c r="F214" s="146">
        <f t="shared" ref="F214:I214" si="28">F185+F186+F189+F191+F198+F199+F200+F201+F205+F210</f>
        <v>0</v>
      </c>
      <c r="G214" s="146">
        <f t="shared" si="28"/>
        <v>0</v>
      </c>
      <c r="H214" s="146">
        <f t="shared" si="28"/>
        <v>0</v>
      </c>
      <c r="I214" s="146">
        <f t="shared" si="28"/>
        <v>4</v>
      </c>
      <c r="J214" s="146" t="e">
        <f t="shared" ref="J214:N214" si="29">J185+J186+J189+J191+J198+J199+J200+J201+J205+J210</f>
        <v>#VALUE!</v>
      </c>
      <c r="K214" s="176"/>
      <c r="L214" s="146">
        <f t="shared" si="29"/>
        <v>4</v>
      </c>
      <c r="M214" s="146">
        <f t="shared" si="29"/>
        <v>4</v>
      </c>
      <c r="N214" s="146">
        <f t="shared" si="29"/>
        <v>0</v>
      </c>
      <c r="O214" s="133">
        <f t="shared" si="26"/>
        <v>0</v>
      </c>
      <c r="P214" s="176"/>
    </row>
    <row r="215" spans="1:16" ht="15" customHeight="1" x14ac:dyDescent="0.2">
      <c r="A215" s="400" t="s">
        <v>411</v>
      </c>
      <c r="B215" s="401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30">SUM(F215:G215)</f>
        <v>0</v>
      </c>
      <c r="I215" s="176"/>
      <c r="J215" s="147" t="str">
        <f t="shared" si="25"/>
        <v xml:space="preserve"> </v>
      </c>
      <c r="K215" s="176"/>
      <c r="L215" s="176"/>
      <c r="M215" s="145">
        <f t="shared" si="27"/>
        <v>0</v>
      </c>
      <c r="N215" s="176"/>
      <c r="O215" s="133" t="str">
        <f t="shared" si="26"/>
        <v xml:space="preserve"> </v>
      </c>
      <c r="P215" s="176"/>
    </row>
    <row r="216" spans="1:16" ht="25.5" hidden="1" customHeight="1" x14ac:dyDescent="0.2">
      <c r="A216" s="400" t="s">
        <v>414</v>
      </c>
      <c r="B216" s="401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30"/>
        <v>0</v>
      </c>
      <c r="I216" s="176"/>
      <c r="J216" s="147" t="str">
        <f t="shared" si="25"/>
        <v xml:space="preserve"> </v>
      </c>
      <c r="K216" s="176"/>
      <c r="L216" s="176"/>
      <c r="M216" s="145">
        <f t="shared" si="27"/>
        <v>0</v>
      </c>
      <c r="N216" s="176"/>
      <c r="O216" s="133" t="str">
        <f t="shared" si="26"/>
        <v xml:space="preserve"> </v>
      </c>
      <c r="P216" s="176"/>
    </row>
    <row r="217" spans="1:16" ht="15" hidden="1" customHeight="1" x14ac:dyDescent="0.2">
      <c r="A217" s="400" t="s">
        <v>416</v>
      </c>
      <c r="B217" s="401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30"/>
        <v>0</v>
      </c>
      <c r="I217" s="176"/>
      <c r="J217" s="147" t="str">
        <f t="shared" si="25"/>
        <v xml:space="preserve"> </v>
      </c>
      <c r="K217" s="176"/>
      <c r="L217" s="176"/>
      <c r="M217" s="145">
        <f t="shared" si="27"/>
        <v>0</v>
      </c>
      <c r="N217" s="176"/>
      <c r="O217" s="133" t="str">
        <f t="shared" si="26"/>
        <v xml:space="preserve"> </v>
      </c>
      <c r="P217" s="176"/>
    </row>
    <row r="218" spans="1:16" ht="15" hidden="1" customHeight="1" x14ac:dyDescent="0.2">
      <c r="A218" s="400" t="s">
        <v>419</v>
      </c>
      <c r="B218" s="401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30"/>
        <v>0</v>
      </c>
      <c r="I218" s="176"/>
      <c r="J218" s="147" t="str">
        <f t="shared" si="25"/>
        <v xml:space="preserve"> </v>
      </c>
      <c r="K218" s="176"/>
      <c r="L218" s="176"/>
      <c r="M218" s="145">
        <f t="shared" si="27"/>
        <v>0</v>
      </c>
      <c r="N218" s="176"/>
      <c r="O218" s="133" t="str">
        <f t="shared" si="26"/>
        <v xml:space="preserve"> </v>
      </c>
      <c r="P218" s="176"/>
    </row>
    <row r="219" spans="1:16" ht="15" hidden="1" customHeight="1" x14ac:dyDescent="0.2">
      <c r="A219" s="400" t="s">
        <v>421</v>
      </c>
      <c r="B219" s="401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30"/>
        <v>0</v>
      </c>
      <c r="I219" s="176"/>
      <c r="J219" s="147" t="str">
        <f t="shared" si="25"/>
        <v xml:space="preserve"> </v>
      </c>
      <c r="K219" s="176"/>
      <c r="L219" s="176"/>
      <c r="M219" s="145">
        <f t="shared" si="27"/>
        <v>0</v>
      </c>
      <c r="N219" s="176"/>
      <c r="O219" s="133" t="str">
        <f t="shared" si="26"/>
        <v xml:space="preserve"> </v>
      </c>
      <c r="P219" s="176"/>
    </row>
    <row r="220" spans="1:16" ht="15" hidden="1" customHeight="1" x14ac:dyDescent="0.2">
      <c r="A220" s="400" t="s">
        <v>424</v>
      </c>
      <c r="B220" s="401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30"/>
        <v>0</v>
      </c>
      <c r="I220" s="176"/>
      <c r="J220" s="147" t="str">
        <f t="shared" si="25"/>
        <v xml:space="preserve"> </v>
      </c>
      <c r="K220" s="176"/>
      <c r="L220" s="176"/>
      <c r="M220" s="145">
        <f t="shared" si="27"/>
        <v>0</v>
      </c>
      <c r="N220" s="176"/>
      <c r="O220" s="133" t="str">
        <f t="shared" si="26"/>
        <v xml:space="preserve"> </v>
      </c>
      <c r="P220" s="176"/>
    </row>
    <row r="221" spans="1:16" ht="15" hidden="1" customHeight="1" x14ac:dyDescent="0.2">
      <c r="A221" s="400" t="s">
        <v>427</v>
      </c>
      <c r="B221" s="401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30"/>
        <v>0</v>
      </c>
      <c r="I221" s="176"/>
      <c r="J221" s="147" t="str">
        <f t="shared" si="25"/>
        <v xml:space="preserve"> </v>
      </c>
      <c r="K221" s="176"/>
      <c r="L221" s="176"/>
      <c r="M221" s="145">
        <f t="shared" si="27"/>
        <v>0</v>
      </c>
      <c r="N221" s="176"/>
      <c r="O221" s="133" t="str">
        <f t="shared" si="26"/>
        <v xml:space="preserve"> </v>
      </c>
      <c r="P221" s="176"/>
    </row>
    <row r="222" spans="1:16" ht="15" hidden="1" customHeight="1" x14ac:dyDescent="0.2">
      <c r="A222" s="400" t="s">
        <v>429</v>
      </c>
      <c r="B222" s="401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30"/>
        <v>0</v>
      </c>
      <c r="I222" s="176"/>
      <c r="J222" s="147" t="str">
        <f t="shared" si="25"/>
        <v xml:space="preserve"> </v>
      </c>
      <c r="K222" s="176"/>
      <c r="L222" s="176"/>
      <c r="M222" s="145">
        <f t="shared" si="27"/>
        <v>0</v>
      </c>
      <c r="N222" s="176"/>
      <c r="O222" s="133" t="str">
        <f t="shared" si="26"/>
        <v xml:space="preserve"> </v>
      </c>
      <c r="P222" s="176"/>
    </row>
    <row r="223" spans="1:16" ht="15" hidden="1" customHeight="1" x14ac:dyDescent="0.2">
      <c r="A223" s="402" t="s">
        <v>432</v>
      </c>
      <c r="B223" s="403"/>
      <c r="C223" s="4" t="s">
        <v>433</v>
      </c>
      <c r="D223" s="15" t="s">
        <v>434</v>
      </c>
      <c r="E223" s="15"/>
      <c r="F223" s="146">
        <f t="shared" ref="F223:G223" si="31">F215+F217+F219+F220+F222</f>
        <v>0</v>
      </c>
      <c r="G223" s="146">
        <f t="shared" si="31"/>
        <v>0</v>
      </c>
      <c r="H223" s="145">
        <f t="shared" si="30"/>
        <v>0</v>
      </c>
      <c r="I223" s="176"/>
      <c r="J223" s="146" t="e">
        <f t="shared" ref="J223:L223" si="32">J215+J217+J219+J220+J222</f>
        <v>#VALUE!</v>
      </c>
      <c r="K223" s="176"/>
      <c r="L223" s="146">
        <f t="shared" si="32"/>
        <v>0</v>
      </c>
      <c r="M223" s="145">
        <f t="shared" si="27"/>
        <v>0</v>
      </c>
      <c r="N223" s="176"/>
      <c r="O223" s="133" t="str">
        <f t="shared" si="26"/>
        <v xml:space="preserve"> </v>
      </c>
      <c r="P223" s="176"/>
    </row>
    <row r="224" spans="1:16" ht="25.5" hidden="1" customHeight="1" x14ac:dyDescent="0.2">
      <c r="A224" s="400" t="s">
        <v>435</v>
      </c>
      <c r="B224" s="401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30"/>
        <v>0</v>
      </c>
      <c r="I224" s="176"/>
      <c r="J224" s="147" t="str">
        <f t="shared" si="25"/>
        <v xml:space="preserve"> </v>
      </c>
      <c r="K224" s="176"/>
      <c r="L224" s="176"/>
      <c r="M224" s="145">
        <f t="shared" si="27"/>
        <v>0</v>
      </c>
      <c r="N224" s="176"/>
      <c r="O224" s="133" t="str">
        <f t="shared" si="26"/>
        <v xml:space="preserve"> </v>
      </c>
      <c r="P224" s="176"/>
    </row>
    <row r="225" spans="1:16" ht="25.5" hidden="1" customHeight="1" x14ac:dyDescent="0.2">
      <c r="A225" s="400" t="s">
        <v>438</v>
      </c>
      <c r="B225" s="401"/>
      <c r="C225" s="3" t="s">
        <v>439</v>
      </c>
      <c r="D225" s="14" t="s">
        <v>440</v>
      </c>
      <c r="E225" s="14"/>
      <c r="F225" s="145">
        <f t="shared" ref="F225:H225" si="33">SUM(F226:F235)</f>
        <v>0</v>
      </c>
      <c r="G225" s="145">
        <f t="shared" si="33"/>
        <v>0</v>
      </c>
      <c r="H225" s="145">
        <f t="shared" si="33"/>
        <v>0</v>
      </c>
      <c r="I225" s="176"/>
      <c r="J225" s="145">
        <f t="shared" ref="J225:M225" si="34">SUM(J226:J235)</f>
        <v>0</v>
      </c>
      <c r="K225" s="176"/>
      <c r="L225" s="145">
        <f t="shared" si="34"/>
        <v>0</v>
      </c>
      <c r="M225" s="145">
        <f t="shared" si="34"/>
        <v>0</v>
      </c>
      <c r="N225" s="176"/>
      <c r="O225" s="133" t="str">
        <f t="shared" si="26"/>
        <v xml:space="preserve"> </v>
      </c>
      <c r="P225" s="176"/>
    </row>
    <row r="226" spans="1:16" ht="15" hidden="1" customHeight="1" x14ac:dyDescent="0.2">
      <c r="A226" s="400" t="s">
        <v>441</v>
      </c>
      <c r="B226" s="401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35">SUM(F226:G226)</f>
        <v>0</v>
      </c>
      <c r="I226" s="176"/>
      <c r="J226" s="147" t="str">
        <f t="shared" si="25"/>
        <v xml:space="preserve"> </v>
      </c>
      <c r="K226" s="176"/>
      <c r="L226" s="176"/>
      <c r="M226" s="145">
        <f t="shared" si="27"/>
        <v>0</v>
      </c>
      <c r="N226" s="176"/>
      <c r="O226" s="133" t="str">
        <f t="shared" si="26"/>
        <v xml:space="preserve"> </v>
      </c>
      <c r="P226" s="176"/>
    </row>
    <row r="227" spans="1:16" ht="15" hidden="1" customHeight="1" x14ac:dyDescent="0.2">
      <c r="A227" s="400" t="s">
        <v>443</v>
      </c>
      <c r="B227" s="401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35"/>
        <v>0</v>
      </c>
      <c r="I227" s="176"/>
      <c r="J227" s="147" t="str">
        <f t="shared" si="25"/>
        <v xml:space="preserve"> </v>
      </c>
      <c r="K227" s="176"/>
      <c r="L227" s="176"/>
      <c r="M227" s="145">
        <f t="shared" si="27"/>
        <v>0</v>
      </c>
      <c r="N227" s="176"/>
      <c r="O227" s="133" t="str">
        <f t="shared" si="26"/>
        <v xml:space="preserve"> </v>
      </c>
      <c r="P227" s="176"/>
    </row>
    <row r="228" spans="1:16" ht="15" hidden="1" customHeight="1" x14ac:dyDescent="0.2">
      <c r="A228" s="400" t="s">
        <v>445</v>
      </c>
      <c r="B228" s="401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35"/>
        <v>0</v>
      </c>
      <c r="I228" s="176"/>
      <c r="J228" s="147" t="str">
        <f t="shared" si="25"/>
        <v xml:space="preserve"> </v>
      </c>
      <c r="K228" s="176"/>
      <c r="L228" s="176"/>
      <c r="M228" s="145">
        <f t="shared" si="27"/>
        <v>0</v>
      </c>
      <c r="N228" s="176"/>
      <c r="O228" s="133" t="str">
        <f t="shared" si="26"/>
        <v xml:space="preserve"> </v>
      </c>
      <c r="P228" s="176"/>
    </row>
    <row r="229" spans="1:16" ht="15" hidden="1" customHeight="1" x14ac:dyDescent="0.2">
      <c r="A229" s="400" t="s">
        <v>447</v>
      </c>
      <c r="B229" s="401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35"/>
        <v>0</v>
      </c>
      <c r="I229" s="176"/>
      <c r="J229" s="147" t="str">
        <f t="shared" si="25"/>
        <v xml:space="preserve"> </v>
      </c>
      <c r="K229" s="176"/>
      <c r="L229" s="176"/>
      <c r="M229" s="145">
        <f t="shared" si="27"/>
        <v>0</v>
      </c>
      <c r="N229" s="176"/>
      <c r="O229" s="133" t="str">
        <f t="shared" si="26"/>
        <v xml:space="preserve"> </v>
      </c>
      <c r="P229" s="176"/>
    </row>
    <row r="230" spans="1:16" ht="15" hidden="1" customHeight="1" x14ac:dyDescent="0.2">
      <c r="A230" s="400" t="s">
        <v>449</v>
      </c>
      <c r="B230" s="401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35"/>
        <v>0</v>
      </c>
      <c r="I230" s="176"/>
      <c r="J230" s="147" t="str">
        <f t="shared" si="25"/>
        <v xml:space="preserve"> </v>
      </c>
      <c r="K230" s="176"/>
      <c r="L230" s="176"/>
      <c r="M230" s="145">
        <f t="shared" si="27"/>
        <v>0</v>
      </c>
      <c r="N230" s="176"/>
      <c r="O230" s="133" t="str">
        <f t="shared" si="26"/>
        <v xml:space="preserve"> </v>
      </c>
      <c r="P230" s="176"/>
    </row>
    <row r="231" spans="1:16" ht="25.5" hidden="1" customHeight="1" x14ac:dyDescent="0.2">
      <c r="A231" s="400" t="s">
        <v>451</v>
      </c>
      <c r="B231" s="401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35"/>
        <v>0</v>
      </c>
      <c r="I231" s="176"/>
      <c r="J231" s="147" t="str">
        <f t="shared" si="25"/>
        <v xml:space="preserve"> </v>
      </c>
      <c r="K231" s="176"/>
      <c r="L231" s="176"/>
      <c r="M231" s="145">
        <f t="shared" si="27"/>
        <v>0</v>
      </c>
      <c r="N231" s="176"/>
      <c r="O231" s="133" t="str">
        <f t="shared" si="26"/>
        <v xml:space="preserve"> </v>
      </c>
      <c r="P231" s="176"/>
    </row>
    <row r="232" spans="1:16" ht="15" hidden="1" customHeight="1" x14ac:dyDescent="0.2">
      <c r="A232" s="400" t="s">
        <v>453</v>
      </c>
      <c r="B232" s="401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35"/>
        <v>0</v>
      </c>
      <c r="I232" s="176"/>
      <c r="J232" s="147" t="str">
        <f t="shared" si="25"/>
        <v xml:space="preserve"> </v>
      </c>
      <c r="K232" s="176"/>
      <c r="L232" s="176"/>
      <c r="M232" s="145">
        <f t="shared" si="27"/>
        <v>0</v>
      </c>
      <c r="N232" s="176"/>
      <c r="O232" s="133" t="str">
        <f t="shared" si="26"/>
        <v xml:space="preserve"> </v>
      </c>
      <c r="P232" s="176"/>
    </row>
    <row r="233" spans="1:16" ht="15" hidden="1" customHeight="1" x14ac:dyDescent="0.2">
      <c r="A233" s="400" t="s">
        <v>455</v>
      </c>
      <c r="B233" s="401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35"/>
        <v>0</v>
      </c>
      <c r="I233" s="176"/>
      <c r="J233" s="147" t="str">
        <f t="shared" si="25"/>
        <v xml:space="preserve"> </v>
      </c>
      <c r="K233" s="176"/>
      <c r="L233" s="176"/>
      <c r="M233" s="145">
        <f t="shared" si="27"/>
        <v>0</v>
      </c>
      <c r="N233" s="176"/>
      <c r="O233" s="133" t="str">
        <f t="shared" si="26"/>
        <v xml:space="preserve"> </v>
      </c>
      <c r="P233" s="176"/>
    </row>
    <row r="234" spans="1:16" ht="15" hidden="1" customHeight="1" x14ac:dyDescent="0.2">
      <c r="A234" s="400" t="s">
        <v>457</v>
      </c>
      <c r="B234" s="401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35"/>
        <v>0</v>
      </c>
      <c r="I234" s="176"/>
      <c r="J234" s="147" t="str">
        <f t="shared" si="25"/>
        <v xml:space="preserve"> </v>
      </c>
      <c r="K234" s="176"/>
      <c r="L234" s="176"/>
      <c r="M234" s="145">
        <f t="shared" si="27"/>
        <v>0</v>
      </c>
      <c r="N234" s="176"/>
      <c r="O234" s="133" t="str">
        <f t="shared" si="26"/>
        <v xml:space="preserve"> </v>
      </c>
      <c r="P234" s="176"/>
    </row>
    <row r="235" spans="1:16" ht="15" hidden="1" customHeight="1" x14ac:dyDescent="0.2">
      <c r="A235" s="400" t="s">
        <v>459</v>
      </c>
      <c r="B235" s="401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35"/>
        <v>0</v>
      </c>
      <c r="I235" s="176"/>
      <c r="J235" s="147" t="str">
        <f t="shared" si="25"/>
        <v xml:space="preserve"> </v>
      </c>
      <c r="K235" s="176"/>
      <c r="L235" s="176"/>
      <c r="M235" s="145">
        <f t="shared" si="27"/>
        <v>0</v>
      </c>
      <c r="N235" s="176"/>
      <c r="O235" s="133" t="str">
        <f t="shared" si="26"/>
        <v xml:space="preserve"> </v>
      </c>
      <c r="P235" s="176"/>
    </row>
    <row r="236" spans="1:16" ht="15" hidden="1" customHeight="1" x14ac:dyDescent="0.2">
      <c r="A236" s="400" t="s">
        <v>461</v>
      </c>
      <c r="B236" s="401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35"/>
        <v>0</v>
      </c>
      <c r="I236" s="176"/>
      <c r="J236" s="147" t="str">
        <f t="shared" si="25"/>
        <v xml:space="preserve"> </v>
      </c>
      <c r="K236" s="176"/>
      <c r="L236" s="176"/>
      <c r="M236" s="145">
        <f t="shared" si="27"/>
        <v>0</v>
      </c>
      <c r="N236" s="176"/>
      <c r="O236" s="133" t="str">
        <f t="shared" si="26"/>
        <v xml:space="preserve"> </v>
      </c>
      <c r="P236" s="176"/>
    </row>
    <row r="237" spans="1:16" ht="15" hidden="1" customHeight="1" x14ac:dyDescent="0.2">
      <c r="A237" s="400" t="s">
        <v>464</v>
      </c>
      <c r="B237" s="401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35"/>
        <v>0</v>
      </c>
      <c r="I237" s="176"/>
      <c r="J237" s="147" t="str">
        <f t="shared" si="25"/>
        <v xml:space="preserve"> </v>
      </c>
      <c r="K237" s="176"/>
      <c r="L237" s="176"/>
      <c r="M237" s="145">
        <f t="shared" si="27"/>
        <v>0</v>
      </c>
      <c r="N237" s="176"/>
      <c r="O237" s="133" t="str">
        <f t="shared" si="26"/>
        <v xml:space="preserve"> </v>
      </c>
      <c r="P237" s="176"/>
    </row>
    <row r="238" spans="1:16" ht="15" hidden="1" customHeight="1" x14ac:dyDescent="0.2">
      <c r="A238" s="400" t="s">
        <v>465</v>
      </c>
      <c r="B238" s="401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35"/>
        <v>0</v>
      </c>
      <c r="I238" s="176"/>
      <c r="J238" s="147" t="str">
        <f t="shared" si="25"/>
        <v xml:space="preserve"> </v>
      </c>
      <c r="K238" s="176"/>
      <c r="L238" s="176"/>
      <c r="M238" s="145">
        <f t="shared" si="27"/>
        <v>0</v>
      </c>
      <c r="N238" s="176"/>
      <c r="O238" s="133" t="str">
        <f t="shared" si="26"/>
        <v xml:space="preserve"> </v>
      </c>
      <c r="P238" s="176"/>
    </row>
    <row r="239" spans="1:16" ht="15" hidden="1" customHeight="1" x14ac:dyDescent="0.2">
      <c r="A239" s="400" t="s">
        <v>466</v>
      </c>
      <c r="B239" s="401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35"/>
        <v>0</v>
      </c>
      <c r="I239" s="176"/>
      <c r="J239" s="147" t="str">
        <f t="shared" si="25"/>
        <v xml:space="preserve"> </v>
      </c>
      <c r="K239" s="176"/>
      <c r="L239" s="176"/>
      <c r="M239" s="145">
        <f t="shared" si="27"/>
        <v>0</v>
      </c>
      <c r="N239" s="176"/>
      <c r="O239" s="133" t="str">
        <f t="shared" si="26"/>
        <v xml:space="preserve"> </v>
      </c>
      <c r="P239" s="176"/>
    </row>
    <row r="240" spans="1:16" ht="15" hidden="1" customHeight="1" x14ac:dyDescent="0.2">
      <c r="A240" s="400" t="s">
        <v>467</v>
      </c>
      <c r="B240" s="401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35"/>
        <v>0</v>
      </c>
      <c r="I240" s="176"/>
      <c r="J240" s="147" t="str">
        <f t="shared" si="25"/>
        <v xml:space="preserve"> </v>
      </c>
      <c r="K240" s="176"/>
      <c r="L240" s="176"/>
      <c r="M240" s="145">
        <f t="shared" si="27"/>
        <v>0</v>
      </c>
      <c r="N240" s="176"/>
      <c r="O240" s="133" t="str">
        <f t="shared" si="26"/>
        <v xml:space="preserve"> </v>
      </c>
      <c r="P240" s="176"/>
    </row>
    <row r="241" spans="1:16" ht="15" hidden="1" customHeight="1" x14ac:dyDescent="0.2">
      <c r="A241" s="400" t="s">
        <v>468</v>
      </c>
      <c r="B241" s="401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35"/>
        <v>0</v>
      </c>
      <c r="I241" s="176"/>
      <c r="J241" s="147" t="str">
        <f t="shared" si="25"/>
        <v xml:space="preserve"> </v>
      </c>
      <c r="K241" s="176"/>
      <c r="L241" s="176"/>
      <c r="M241" s="145">
        <f t="shared" si="27"/>
        <v>0</v>
      </c>
      <c r="N241" s="176"/>
      <c r="O241" s="133" t="str">
        <f t="shared" si="26"/>
        <v xml:space="preserve"> </v>
      </c>
      <c r="P241" s="176"/>
    </row>
    <row r="242" spans="1:16" ht="25.5" hidden="1" customHeight="1" x14ac:dyDescent="0.2">
      <c r="A242" s="400" t="s">
        <v>469</v>
      </c>
      <c r="B242" s="401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35"/>
        <v>0</v>
      </c>
      <c r="I242" s="176"/>
      <c r="J242" s="147" t="str">
        <f t="shared" si="25"/>
        <v xml:space="preserve"> </v>
      </c>
      <c r="K242" s="176"/>
      <c r="L242" s="176"/>
      <c r="M242" s="145">
        <f t="shared" si="27"/>
        <v>0</v>
      </c>
      <c r="N242" s="176"/>
      <c r="O242" s="133" t="str">
        <f t="shared" si="26"/>
        <v xml:space="preserve"> </v>
      </c>
      <c r="P242" s="176"/>
    </row>
    <row r="243" spans="1:16" ht="15" hidden="1" customHeight="1" x14ac:dyDescent="0.2">
      <c r="A243" s="400" t="s">
        <v>470</v>
      </c>
      <c r="B243" s="401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35"/>
        <v>0</v>
      </c>
      <c r="I243" s="176"/>
      <c r="J243" s="147" t="str">
        <f t="shared" si="25"/>
        <v xml:space="preserve"> </v>
      </c>
      <c r="K243" s="176"/>
      <c r="L243" s="176"/>
      <c r="M243" s="145">
        <f t="shared" si="27"/>
        <v>0</v>
      </c>
      <c r="N243" s="176"/>
      <c r="O243" s="133" t="str">
        <f t="shared" si="26"/>
        <v xml:space="preserve"> </v>
      </c>
      <c r="P243" s="176"/>
    </row>
    <row r="244" spans="1:16" ht="15" hidden="1" customHeight="1" x14ac:dyDescent="0.2">
      <c r="A244" s="400" t="s">
        <v>471</v>
      </c>
      <c r="B244" s="401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35"/>
        <v>0</v>
      </c>
      <c r="I244" s="176"/>
      <c r="J244" s="147" t="str">
        <f t="shared" si="25"/>
        <v xml:space="preserve"> </v>
      </c>
      <c r="K244" s="176"/>
      <c r="L244" s="176"/>
      <c r="M244" s="145">
        <f t="shared" si="27"/>
        <v>0</v>
      </c>
      <c r="N244" s="176"/>
      <c r="O244" s="133" t="str">
        <f t="shared" si="26"/>
        <v xml:space="preserve"> </v>
      </c>
      <c r="P244" s="176"/>
    </row>
    <row r="245" spans="1:16" ht="15" hidden="1" customHeight="1" x14ac:dyDescent="0.2">
      <c r="A245" s="400" t="s">
        <v>472</v>
      </c>
      <c r="B245" s="401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35"/>
        <v>0</v>
      </c>
      <c r="I245" s="176"/>
      <c r="J245" s="147" t="str">
        <f t="shared" si="25"/>
        <v xml:space="preserve"> </v>
      </c>
      <c r="K245" s="176"/>
      <c r="L245" s="176"/>
      <c r="M245" s="145">
        <f t="shared" si="27"/>
        <v>0</v>
      </c>
      <c r="N245" s="176"/>
      <c r="O245" s="133" t="str">
        <f t="shared" si="26"/>
        <v xml:space="preserve"> </v>
      </c>
      <c r="P245" s="176"/>
    </row>
    <row r="246" spans="1:16" ht="15" hidden="1" customHeight="1" x14ac:dyDescent="0.2">
      <c r="A246" s="400" t="s">
        <v>473</v>
      </c>
      <c r="B246" s="401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35"/>
        <v>0</v>
      </c>
      <c r="I246" s="176"/>
      <c r="J246" s="147" t="str">
        <f t="shared" si="25"/>
        <v xml:space="preserve"> </v>
      </c>
      <c r="K246" s="176"/>
      <c r="L246" s="176"/>
      <c r="M246" s="145">
        <f t="shared" si="27"/>
        <v>0</v>
      </c>
      <c r="N246" s="176"/>
      <c r="O246" s="133" t="str">
        <f t="shared" si="26"/>
        <v xml:space="preserve"> </v>
      </c>
      <c r="P246" s="176"/>
    </row>
    <row r="247" spans="1:16" ht="15" hidden="1" customHeight="1" x14ac:dyDescent="0.2">
      <c r="A247" s="402" t="s">
        <v>474</v>
      </c>
      <c r="B247" s="403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35"/>
        <v>0</v>
      </c>
      <c r="I247" s="176"/>
      <c r="J247" s="147" t="str">
        <f t="shared" si="25"/>
        <v xml:space="preserve"> </v>
      </c>
      <c r="K247" s="176"/>
      <c r="L247" s="176"/>
      <c r="M247" s="145">
        <f t="shared" si="27"/>
        <v>0</v>
      </c>
      <c r="N247" s="176"/>
      <c r="O247" s="133" t="str">
        <f t="shared" si="26"/>
        <v xml:space="preserve"> </v>
      </c>
      <c r="P247" s="176"/>
    </row>
    <row r="248" spans="1:16" ht="25.5" hidden="1" customHeight="1" x14ac:dyDescent="0.2">
      <c r="A248" s="400" t="s">
        <v>477</v>
      </c>
      <c r="B248" s="401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35"/>
        <v>0</v>
      </c>
      <c r="I248" s="176"/>
      <c r="J248" s="147" t="str">
        <f t="shared" si="25"/>
        <v xml:space="preserve"> </v>
      </c>
      <c r="K248" s="176"/>
      <c r="L248" s="176"/>
      <c r="M248" s="145">
        <f t="shared" si="27"/>
        <v>0</v>
      </c>
      <c r="N248" s="176"/>
      <c r="O248" s="133" t="str">
        <f t="shared" si="26"/>
        <v xml:space="preserve"> </v>
      </c>
      <c r="P248" s="176"/>
    </row>
    <row r="249" spans="1:16" ht="25.5" hidden="1" customHeight="1" x14ac:dyDescent="0.2">
      <c r="A249" s="400" t="s">
        <v>480</v>
      </c>
      <c r="B249" s="401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35"/>
        <v>0</v>
      </c>
      <c r="I249" s="176"/>
      <c r="J249" s="147" t="str">
        <f t="shared" si="25"/>
        <v xml:space="preserve"> </v>
      </c>
      <c r="K249" s="176"/>
      <c r="L249" s="176"/>
      <c r="M249" s="145">
        <f t="shared" si="27"/>
        <v>0</v>
      </c>
      <c r="N249" s="176"/>
      <c r="O249" s="133" t="str">
        <f t="shared" si="26"/>
        <v xml:space="preserve"> </v>
      </c>
      <c r="P249" s="176"/>
    </row>
    <row r="250" spans="1:16" ht="15" hidden="1" customHeight="1" x14ac:dyDescent="0.2">
      <c r="A250" s="400" t="s">
        <v>483</v>
      </c>
      <c r="B250" s="401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35"/>
        <v>0</v>
      </c>
      <c r="I250" s="176"/>
      <c r="J250" s="147" t="str">
        <f t="shared" si="25"/>
        <v xml:space="preserve"> </v>
      </c>
      <c r="K250" s="176"/>
      <c r="L250" s="176"/>
      <c r="M250" s="145">
        <f t="shared" si="27"/>
        <v>0</v>
      </c>
      <c r="N250" s="176"/>
      <c r="O250" s="133" t="str">
        <f t="shared" si="26"/>
        <v xml:space="preserve"> </v>
      </c>
      <c r="P250" s="176"/>
    </row>
    <row r="251" spans="1:16" ht="15" hidden="1" customHeight="1" x14ac:dyDescent="0.2">
      <c r="A251" s="400" t="s">
        <v>484</v>
      </c>
      <c r="B251" s="401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35"/>
        <v>0</v>
      </c>
      <c r="I251" s="176"/>
      <c r="J251" s="147" t="str">
        <f t="shared" si="25"/>
        <v xml:space="preserve"> </v>
      </c>
      <c r="K251" s="176"/>
      <c r="L251" s="176"/>
      <c r="M251" s="145">
        <f t="shared" si="27"/>
        <v>0</v>
      </c>
      <c r="N251" s="176"/>
      <c r="O251" s="133" t="str">
        <f t="shared" si="26"/>
        <v xml:space="preserve"> </v>
      </c>
      <c r="P251" s="176"/>
    </row>
    <row r="252" spans="1:16" ht="15" hidden="1" customHeight="1" x14ac:dyDescent="0.2">
      <c r="A252" s="400" t="s">
        <v>485</v>
      </c>
      <c r="B252" s="401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35"/>
        <v>0</v>
      </c>
      <c r="I252" s="176"/>
      <c r="J252" s="147" t="str">
        <f t="shared" si="25"/>
        <v xml:space="preserve"> </v>
      </c>
      <c r="K252" s="176"/>
      <c r="L252" s="176"/>
      <c r="M252" s="145">
        <f t="shared" si="27"/>
        <v>0</v>
      </c>
      <c r="N252" s="176"/>
      <c r="O252" s="133" t="str">
        <f t="shared" si="26"/>
        <v xml:space="preserve"> </v>
      </c>
      <c r="P252" s="176"/>
    </row>
    <row r="253" spans="1:16" ht="15" hidden="1" customHeight="1" x14ac:dyDescent="0.2">
      <c r="A253" s="400" t="s">
        <v>486</v>
      </c>
      <c r="B253" s="401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35"/>
        <v>0</v>
      </c>
      <c r="I253" s="176"/>
      <c r="J253" s="147" t="str">
        <f t="shared" si="25"/>
        <v xml:space="preserve"> </v>
      </c>
      <c r="K253" s="176"/>
      <c r="L253" s="176"/>
      <c r="M253" s="145">
        <f t="shared" si="27"/>
        <v>0</v>
      </c>
      <c r="N253" s="176"/>
      <c r="O253" s="133" t="str">
        <f t="shared" si="26"/>
        <v xml:space="preserve"> </v>
      </c>
      <c r="P253" s="176"/>
    </row>
    <row r="254" spans="1:16" ht="15" hidden="1" customHeight="1" x14ac:dyDescent="0.2">
      <c r="A254" s="400" t="s">
        <v>487</v>
      </c>
      <c r="B254" s="401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35"/>
        <v>0</v>
      </c>
      <c r="I254" s="176"/>
      <c r="J254" s="147" t="str">
        <f t="shared" si="25"/>
        <v xml:space="preserve"> </v>
      </c>
      <c r="K254" s="176"/>
      <c r="L254" s="176"/>
      <c r="M254" s="145">
        <f t="shared" si="27"/>
        <v>0</v>
      </c>
      <c r="N254" s="176"/>
      <c r="O254" s="133" t="str">
        <f t="shared" si="26"/>
        <v xml:space="preserve"> </v>
      </c>
      <c r="P254" s="176"/>
    </row>
    <row r="255" spans="1:16" ht="25.5" hidden="1" customHeight="1" x14ac:dyDescent="0.2">
      <c r="A255" s="400" t="s">
        <v>488</v>
      </c>
      <c r="B255" s="401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35"/>
        <v>0</v>
      </c>
      <c r="I255" s="176"/>
      <c r="J255" s="147" t="str">
        <f t="shared" si="25"/>
        <v xml:space="preserve"> </v>
      </c>
      <c r="K255" s="176"/>
      <c r="L255" s="176"/>
      <c r="M255" s="145">
        <f t="shared" si="27"/>
        <v>0</v>
      </c>
      <c r="N255" s="176"/>
      <c r="O255" s="133" t="str">
        <f t="shared" si="26"/>
        <v xml:space="preserve"> </v>
      </c>
      <c r="P255" s="176"/>
    </row>
    <row r="256" spans="1:16" ht="15" hidden="1" customHeight="1" x14ac:dyDescent="0.2">
      <c r="A256" s="400" t="s">
        <v>489</v>
      </c>
      <c r="B256" s="401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35"/>
        <v>0</v>
      </c>
      <c r="I256" s="176"/>
      <c r="J256" s="147" t="str">
        <f t="shared" si="25"/>
        <v xml:space="preserve"> </v>
      </c>
      <c r="K256" s="176"/>
      <c r="L256" s="176"/>
      <c r="M256" s="145">
        <f t="shared" si="27"/>
        <v>0</v>
      </c>
      <c r="N256" s="176"/>
      <c r="O256" s="133" t="str">
        <f t="shared" si="26"/>
        <v xml:space="preserve"> </v>
      </c>
      <c r="P256" s="176"/>
    </row>
    <row r="257" spans="1:16" ht="15" hidden="1" customHeight="1" x14ac:dyDescent="0.2">
      <c r="A257" s="400" t="s">
        <v>490</v>
      </c>
      <c r="B257" s="401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35"/>
        <v>0</v>
      </c>
      <c r="I257" s="176"/>
      <c r="J257" s="147" t="str">
        <f t="shared" si="25"/>
        <v xml:space="preserve"> </v>
      </c>
      <c r="K257" s="176"/>
      <c r="L257" s="176"/>
      <c r="M257" s="145">
        <f t="shared" si="27"/>
        <v>0</v>
      </c>
      <c r="N257" s="176"/>
      <c r="O257" s="133" t="str">
        <f t="shared" si="26"/>
        <v xml:space="preserve"> </v>
      </c>
      <c r="P257" s="176"/>
    </row>
    <row r="258" spans="1:16" ht="15" hidden="1" customHeight="1" x14ac:dyDescent="0.2">
      <c r="A258" s="400" t="s">
        <v>491</v>
      </c>
      <c r="B258" s="401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35"/>
        <v>0</v>
      </c>
      <c r="I258" s="176"/>
      <c r="J258" s="147" t="str">
        <f t="shared" si="25"/>
        <v xml:space="preserve"> </v>
      </c>
      <c r="K258" s="176"/>
      <c r="L258" s="176"/>
      <c r="M258" s="145">
        <f t="shared" si="27"/>
        <v>0</v>
      </c>
      <c r="N258" s="176"/>
      <c r="O258" s="133" t="str">
        <f t="shared" si="26"/>
        <v xml:space="preserve"> </v>
      </c>
      <c r="P258" s="176"/>
    </row>
    <row r="259" spans="1:16" ht="15" hidden="1" customHeight="1" x14ac:dyDescent="0.2">
      <c r="A259" s="400" t="s">
        <v>492</v>
      </c>
      <c r="B259" s="401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35"/>
        <v>0</v>
      </c>
      <c r="I259" s="176"/>
      <c r="J259" s="147" t="str">
        <f t="shared" si="25"/>
        <v xml:space="preserve"> </v>
      </c>
      <c r="K259" s="176"/>
      <c r="L259" s="176"/>
      <c r="M259" s="145">
        <f t="shared" si="27"/>
        <v>0</v>
      </c>
      <c r="N259" s="176"/>
      <c r="O259" s="133" t="str">
        <f t="shared" si="26"/>
        <v xml:space="preserve"> </v>
      </c>
      <c r="P259" s="176"/>
    </row>
    <row r="260" spans="1:16" ht="15" hidden="1" customHeight="1" x14ac:dyDescent="0.2">
      <c r="A260" s="400" t="s">
        <v>493</v>
      </c>
      <c r="B260" s="401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35"/>
        <v>0</v>
      </c>
      <c r="I260" s="176"/>
      <c r="J260" s="147" t="str">
        <f t="shared" si="25"/>
        <v xml:space="preserve"> </v>
      </c>
      <c r="K260" s="176"/>
      <c r="L260" s="176"/>
      <c r="M260" s="145">
        <f t="shared" si="27"/>
        <v>0</v>
      </c>
      <c r="N260" s="176"/>
      <c r="O260" s="133" t="str">
        <f t="shared" si="26"/>
        <v xml:space="preserve"> </v>
      </c>
      <c r="P260" s="176"/>
    </row>
    <row r="261" spans="1:16" ht="15" hidden="1" customHeight="1" x14ac:dyDescent="0.2">
      <c r="A261" s="400" t="s">
        <v>496</v>
      </c>
      <c r="B261" s="401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35"/>
        <v>0</v>
      </c>
      <c r="I261" s="176"/>
      <c r="J261" s="147" t="str">
        <f t="shared" si="25"/>
        <v xml:space="preserve"> </v>
      </c>
      <c r="K261" s="176"/>
      <c r="L261" s="176"/>
      <c r="M261" s="145">
        <f t="shared" si="27"/>
        <v>0</v>
      </c>
      <c r="N261" s="176"/>
      <c r="O261" s="133" t="str">
        <f t="shared" si="26"/>
        <v xml:space="preserve"> </v>
      </c>
      <c r="P261" s="176"/>
    </row>
    <row r="262" spans="1:16" ht="15" hidden="1" customHeight="1" x14ac:dyDescent="0.2">
      <c r="A262" s="400" t="s">
        <v>497</v>
      </c>
      <c r="B262" s="401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35"/>
        <v>0</v>
      </c>
      <c r="I262" s="176"/>
      <c r="J262" s="147" t="str">
        <f t="shared" si="25"/>
        <v xml:space="preserve"> </v>
      </c>
      <c r="K262" s="176"/>
      <c r="L262" s="176"/>
      <c r="M262" s="145">
        <f t="shared" si="27"/>
        <v>0</v>
      </c>
      <c r="N262" s="176"/>
      <c r="O262" s="133" t="str">
        <f t="shared" si="26"/>
        <v xml:space="preserve"> </v>
      </c>
      <c r="P262" s="176"/>
    </row>
    <row r="263" spans="1:16" ht="15" hidden="1" customHeight="1" x14ac:dyDescent="0.2">
      <c r="A263" s="400" t="s">
        <v>498</v>
      </c>
      <c r="B263" s="401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35"/>
        <v>0</v>
      </c>
      <c r="I263" s="176"/>
      <c r="J263" s="147" t="str">
        <f t="shared" si="25"/>
        <v xml:space="preserve"> </v>
      </c>
      <c r="K263" s="176"/>
      <c r="L263" s="176"/>
      <c r="M263" s="145">
        <f t="shared" si="27"/>
        <v>0</v>
      </c>
      <c r="N263" s="176"/>
      <c r="O263" s="133" t="str">
        <f t="shared" si="26"/>
        <v xml:space="preserve"> </v>
      </c>
      <c r="P263" s="176"/>
    </row>
    <row r="264" spans="1:16" ht="15" hidden="1" customHeight="1" x14ac:dyDescent="0.2">
      <c r="A264" s="400" t="s">
        <v>499</v>
      </c>
      <c r="B264" s="401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35"/>
        <v>0</v>
      </c>
      <c r="I264" s="176"/>
      <c r="J264" s="147" t="str">
        <f t="shared" ref="J264:J271" si="36">IF(H264=0," ",I264/H264)</f>
        <v xml:space="preserve"> </v>
      </c>
      <c r="K264" s="176"/>
      <c r="L264" s="176"/>
      <c r="M264" s="145">
        <f t="shared" si="27"/>
        <v>0</v>
      </c>
      <c r="N264" s="176"/>
      <c r="O264" s="133" t="str">
        <f t="shared" ref="O264:O275" si="37">IF(M264=0," ",N264/M264)</f>
        <v xml:space="preserve"> </v>
      </c>
      <c r="P264" s="176"/>
    </row>
    <row r="265" spans="1:16" ht="15" hidden="1" customHeight="1" x14ac:dyDescent="0.2">
      <c r="A265" s="400" t="s">
        <v>500</v>
      </c>
      <c r="B265" s="401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35"/>
        <v>0</v>
      </c>
      <c r="I265" s="176"/>
      <c r="J265" s="147" t="str">
        <f t="shared" si="36"/>
        <v xml:space="preserve"> </v>
      </c>
      <c r="K265" s="176"/>
      <c r="L265" s="176"/>
      <c r="M265" s="145">
        <f t="shared" ref="M265:M271" si="38">SUM(K265:L265)</f>
        <v>0</v>
      </c>
      <c r="N265" s="176"/>
      <c r="O265" s="133" t="str">
        <f t="shared" si="37"/>
        <v xml:space="preserve"> </v>
      </c>
      <c r="P265" s="176"/>
    </row>
    <row r="266" spans="1:16" ht="25.5" hidden="1" customHeight="1" x14ac:dyDescent="0.2">
      <c r="A266" s="400" t="s">
        <v>501</v>
      </c>
      <c r="B266" s="401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35"/>
        <v>0</v>
      </c>
      <c r="I266" s="176"/>
      <c r="J266" s="147" t="str">
        <f t="shared" si="36"/>
        <v xml:space="preserve"> </v>
      </c>
      <c r="K266" s="176"/>
      <c r="L266" s="176"/>
      <c r="M266" s="145">
        <f t="shared" si="38"/>
        <v>0</v>
      </c>
      <c r="N266" s="176"/>
      <c r="O266" s="133" t="str">
        <f t="shared" si="37"/>
        <v xml:space="preserve"> </v>
      </c>
      <c r="P266" s="176"/>
    </row>
    <row r="267" spans="1:16" ht="15" hidden="1" customHeight="1" x14ac:dyDescent="0.2">
      <c r="A267" s="400" t="s">
        <v>502</v>
      </c>
      <c r="B267" s="401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35"/>
        <v>0</v>
      </c>
      <c r="I267" s="176"/>
      <c r="J267" s="147" t="str">
        <f t="shared" si="36"/>
        <v xml:space="preserve"> </v>
      </c>
      <c r="K267" s="176"/>
      <c r="L267" s="176"/>
      <c r="M267" s="145">
        <f t="shared" si="38"/>
        <v>0</v>
      </c>
      <c r="N267" s="176"/>
      <c r="O267" s="133" t="str">
        <f t="shared" si="37"/>
        <v xml:space="preserve"> </v>
      </c>
      <c r="P267" s="176"/>
    </row>
    <row r="268" spans="1:16" ht="15" hidden="1" customHeight="1" x14ac:dyDescent="0.2">
      <c r="A268" s="400" t="s">
        <v>503</v>
      </c>
      <c r="B268" s="401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35"/>
        <v>0</v>
      </c>
      <c r="I268" s="176"/>
      <c r="J268" s="147" t="str">
        <f t="shared" si="36"/>
        <v xml:space="preserve"> </v>
      </c>
      <c r="K268" s="176"/>
      <c r="L268" s="176"/>
      <c r="M268" s="145">
        <f t="shared" si="38"/>
        <v>0</v>
      </c>
      <c r="N268" s="176"/>
      <c r="O268" s="133" t="str">
        <f t="shared" si="37"/>
        <v xml:space="preserve"> </v>
      </c>
      <c r="P268" s="176"/>
    </row>
    <row r="269" spans="1:16" ht="15" hidden="1" customHeight="1" x14ac:dyDescent="0.2">
      <c r="A269" s="400" t="s">
        <v>504</v>
      </c>
      <c r="B269" s="401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35"/>
        <v>0</v>
      </c>
      <c r="I269" s="176"/>
      <c r="J269" s="147" t="str">
        <f t="shared" si="36"/>
        <v xml:space="preserve"> </v>
      </c>
      <c r="K269" s="176"/>
      <c r="L269" s="176"/>
      <c r="M269" s="145">
        <f t="shared" si="38"/>
        <v>0</v>
      </c>
      <c r="N269" s="176"/>
      <c r="O269" s="133" t="str">
        <f t="shared" si="37"/>
        <v xml:space="preserve"> </v>
      </c>
      <c r="P269" s="176"/>
    </row>
    <row r="270" spans="1:16" ht="15" hidden="1" customHeight="1" x14ac:dyDescent="0.2">
      <c r="A270" s="400" t="s">
        <v>505</v>
      </c>
      <c r="B270" s="401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35"/>
        <v>0</v>
      </c>
      <c r="I270" s="176"/>
      <c r="J270" s="147" t="str">
        <f t="shared" si="36"/>
        <v xml:space="preserve"> </v>
      </c>
      <c r="K270" s="176"/>
      <c r="L270" s="176"/>
      <c r="M270" s="145">
        <f t="shared" si="38"/>
        <v>0</v>
      </c>
      <c r="N270" s="176"/>
      <c r="O270" s="133" t="str">
        <f t="shared" si="37"/>
        <v xml:space="preserve"> </v>
      </c>
      <c r="P270" s="176"/>
    </row>
    <row r="271" spans="1:16" ht="15" hidden="1" customHeight="1" x14ac:dyDescent="0.2">
      <c r="A271" s="402" t="s">
        <v>506</v>
      </c>
      <c r="B271" s="403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35"/>
        <v>0</v>
      </c>
      <c r="I271" s="176"/>
      <c r="J271" s="147" t="str">
        <f t="shared" si="36"/>
        <v xml:space="preserve"> </v>
      </c>
      <c r="K271" s="176"/>
      <c r="L271" s="176"/>
      <c r="M271" s="145">
        <f t="shared" si="38"/>
        <v>0</v>
      </c>
      <c r="N271" s="176"/>
      <c r="O271" s="133" t="str">
        <f t="shared" si="37"/>
        <v xml:space="preserve"> </v>
      </c>
      <c r="P271" s="176"/>
    </row>
    <row r="272" spans="1:16" x14ac:dyDescent="0.2">
      <c r="A272" s="402" t="s">
        <v>509</v>
      </c>
      <c r="B272" s="403"/>
      <c r="C272" s="7" t="s">
        <v>510</v>
      </c>
      <c r="D272" s="15" t="s">
        <v>511</v>
      </c>
      <c r="E272" s="15"/>
      <c r="F272" s="146">
        <v>288</v>
      </c>
      <c r="G272" s="146">
        <f t="shared" ref="G272:K272" si="39">G50+G86+G184+G214+G223+G247+G271</f>
        <v>0</v>
      </c>
      <c r="H272" s="146">
        <f t="shared" si="39"/>
        <v>576</v>
      </c>
      <c r="I272" s="146">
        <f>I50+I86+I184+I214+I223+I247+I271</f>
        <v>31263160</v>
      </c>
      <c r="J272" s="146" t="e">
        <f t="shared" si="39"/>
        <v>#VALUE!</v>
      </c>
      <c r="K272" s="146">
        <f t="shared" si="39"/>
        <v>10678202</v>
      </c>
      <c r="L272" s="146">
        <f t="shared" ref="L272:M272" si="40">L50+L86+L184+L214+L223+L247+L271</f>
        <v>15888984</v>
      </c>
      <c r="M272" s="146">
        <f t="shared" si="40"/>
        <v>26567186</v>
      </c>
      <c r="N272" s="146">
        <f>N50+N86+N184+N214+N223+N247+N271</f>
        <v>23739241</v>
      </c>
      <c r="O272" s="133">
        <f t="shared" si="37"/>
        <v>0.8935549666419319</v>
      </c>
      <c r="P272" s="146">
        <f t="shared" ref="P272" si="41">P50+P86+P184+P214+P223+P247+P271</f>
        <v>10678202</v>
      </c>
    </row>
    <row r="273" spans="1:16" x14ac:dyDescent="0.2">
      <c r="A273" s="384">
        <v>266</v>
      </c>
      <c r="B273" s="384"/>
      <c r="C273" s="42" t="s">
        <v>881</v>
      </c>
      <c r="D273" s="15" t="s">
        <v>882</v>
      </c>
      <c r="E273" s="203"/>
      <c r="F273" s="204"/>
      <c r="G273" s="204"/>
      <c r="H273" s="204"/>
      <c r="I273" s="146">
        <v>6659013</v>
      </c>
      <c r="J273" s="146"/>
      <c r="K273" s="146">
        <v>30341788</v>
      </c>
      <c r="L273" s="146">
        <f>348516-40000+823646-565507+1850</f>
        <v>568505</v>
      </c>
      <c r="M273" s="146">
        <f>SUM(K273:L273)</f>
        <v>30910293</v>
      </c>
      <c r="N273" s="146">
        <v>30910293</v>
      </c>
      <c r="O273" s="133">
        <f t="shared" si="37"/>
        <v>1</v>
      </c>
      <c r="P273" s="146">
        <v>30341788</v>
      </c>
    </row>
    <row r="274" spans="1:16" x14ac:dyDescent="0.2">
      <c r="A274" s="384">
        <v>267</v>
      </c>
      <c r="B274" s="384"/>
      <c r="C274" s="42" t="s">
        <v>883</v>
      </c>
      <c r="D274" s="15" t="s">
        <v>884</v>
      </c>
      <c r="E274" s="203"/>
      <c r="F274" s="204"/>
      <c r="G274" s="204"/>
      <c r="H274" s="204"/>
      <c r="I274" s="146">
        <f t="shared" ref="I274" si="42">SUM(I273)</f>
        <v>6659013</v>
      </c>
      <c r="J274" s="146">
        <f t="shared" ref="J274:N274" si="43">SUM(J273)</f>
        <v>0</v>
      </c>
      <c r="K274" s="146">
        <f t="shared" si="43"/>
        <v>30341788</v>
      </c>
      <c r="L274" s="146">
        <f t="shared" si="43"/>
        <v>568505</v>
      </c>
      <c r="M274" s="146">
        <f t="shared" si="43"/>
        <v>30910293</v>
      </c>
      <c r="N274" s="146">
        <f t="shared" si="43"/>
        <v>30910293</v>
      </c>
      <c r="O274" s="133">
        <f t="shared" si="37"/>
        <v>1</v>
      </c>
      <c r="P274" s="146">
        <f t="shared" ref="P274" si="44">SUM(P273)</f>
        <v>30341788</v>
      </c>
    </row>
    <row r="275" spans="1:16" x14ac:dyDescent="0.2">
      <c r="A275" s="384">
        <v>268</v>
      </c>
      <c r="B275" s="384"/>
      <c r="C275" s="42" t="s">
        <v>885</v>
      </c>
      <c r="D275" s="15" t="s">
        <v>886</v>
      </c>
      <c r="E275" s="203"/>
      <c r="F275" s="204"/>
      <c r="G275" s="204"/>
      <c r="H275" s="204"/>
      <c r="I275" s="146">
        <f t="shared" ref="I275" si="45">I272+I274</f>
        <v>37922173</v>
      </c>
      <c r="J275" s="146" t="e">
        <f t="shared" ref="J275:N275" si="46">J272+J274</f>
        <v>#VALUE!</v>
      </c>
      <c r="K275" s="146">
        <f t="shared" si="46"/>
        <v>41019990</v>
      </c>
      <c r="L275" s="146">
        <f t="shared" si="46"/>
        <v>16457489</v>
      </c>
      <c r="M275" s="146">
        <f t="shared" si="46"/>
        <v>57477479</v>
      </c>
      <c r="N275" s="146">
        <f t="shared" si="46"/>
        <v>54649534</v>
      </c>
      <c r="O275" s="133">
        <f t="shared" si="37"/>
        <v>0.95079907732209346</v>
      </c>
      <c r="P275" s="146">
        <f t="shared" ref="P275" si="47">P272+P274</f>
        <v>41019990</v>
      </c>
    </row>
    <row r="276" spans="1:16" x14ac:dyDescent="0.2">
      <c r="A276" s="202"/>
      <c r="B276" s="202"/>
      <c r="C276" s="52"/>
      <c r="D276" s="207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  <c r="P276" s="204"/>
    </row>
    <row r="278" spans="1:16" s="175" customFormat="1" ht="25.5" customHeight="1" x14ac:dyDescent="0.2">
      <c r="A278" s="409" t="s">
        <v>0</v>
      </c>
      <c r="B278" s="409"/>
      <c r="C278" s="410" t="s">
        <v>833</v>
      </c>
      <c r="D278" s="412" t="s">
        <v>2</v>
      </c>
      <c r="E278" s="247"/>
      <c r="F278" s="407" t="s">
        <v>862</v>
      </c>
      <c r="G278" s="409" t="s">
        <v>851</v>
      </c>
      <c r="H278" s="409" t="s">
        <v>863</v>
      </c>
      <c r="I278" s="407" t="s">
        <v>1025</v>
      </c>
      <c r="J278" s="407" t="s">
        <v>856</v>
      </c>
      <c r="K278" s="407" t="s">
        <v>1026</v>
      </c>
      <c r="L278" s="409" t="s">
        <v>851</v>
      </c>
      <c r="M278" s="409" t="s">
        <v>1062</v>
      </c>
      <c r="N278" s="407" t="s">
        <v>1063</v>
      </c>
      <c r="O278" s="407" t="s">
        <v>856</v>
      </c>
      <c r="P278" s="407" t="s">
        <v>1026</v>
      </c>
    </row>
    <row r="279" spans="1:16" s="175" customFormat="1" x14ac:dyDescent="0.2">
      <c r="A279" s="409"/>
      <c r="B279" s="409"/>
      <c r="C279" s="411"/>
      <c r="D279" s="413"/>
      <c r="E279" s="248"/>
      <c r="F279" s="408"/>
      <c r="G279" s="409"/>
      <c r="H279" s="409"/>
      <c r="I279" s="408"/>
      <c r="J279" s="408"/>
      <c r="K279" s="408"/>
      <c r="L279" s="409"/>
      <c r="M279" s="409"/>
      <c r="N279" s="408"/>
      <c r="O279" s="408"/>
      <c r="P279" s="408"/>
    </row>
    <row r="280" spans="1:16" x14ac:dyDescent="0.2">
      <c r="A280" s="386" t="s">
        <v>3</v>
      </c>
      <c r="B280" s="386"/>
      <c r="C280" s="65" t="s">
        <v>4</v>
      </c>
      <c r="D280" s="65" t="s">
        <v>5</v>
      </c>
      <c r="E280" s="53"/>
      <c r="F280" s="163" t="s">
        <v>857</v>
      </c>
      <c r="G280" s="163" t="s">
        <v>858</v>
      </c>
      <c r="H280" s="163" t="s">
        <v>865</v>
      </c>
      <c r="I280" s="373" t="s">
        <v>866</v>
      </c>
      <c r="J280" s="131" t="s">
        <v>858</v>
      </c>
      <c r="K280" s="373" t="s">
        <v>866</v>
      </c>
      <c r="L280" s="167" t="s">
        <v>858</v>
      </c>
      <c r="M280" s="167" t="s">
        <v>865</v>
      </c>
      <c r="N280" s="233" t="s">
        <v>866</v>
      </c>
      <c r="O280" s="232" t="s">
        <v>867</v>
      </c>
      <c r="P280" s="328" t="s">
        <v>866</v>
      </c>
    </row>
    <row r="281" spans="1:16" ht="15" hidden="1" customHeight="1" x14ac:dyDescent="0.2">
      <c r="A281" s="383" t="s">
        <v>6</v>
      </c>
      <c r="B281" s="383"/>
      <c r="C281" s="3" t="s">
        <v>516</v>
      </c>
      <c r="D281" s="22" t="s">
        <v>517</v>
      </c>
      <c r="E281" s="23"/>
      <c r="O281" s="177"/>
    </row>
    <row r="282" spans="1:16" ht="15" hidden="1" customHeight="1" x14ac:dyDescent="0.2">
      <c r="A282" s="383" t="s">
        <v>9</v>
      </c>
      <c r="B282" s="383"/>
      <c r="C282" s="3" t="s">
        <v>518</v>
      </c>
      <c r="D282" s="22" t="s">
        <v>519</v>
      </c>
      <c r="E282" s="23"/>
      <c r="O282" s="177"/>
    </row>
    <row r="283" spans="1:16" ht="15" hidden="1" customHeight="1" x14ac:dyDescent="0.2">
      <c r="A283" s="383" t="s">
        <v>12</v>
      </c>
      <c r="B283" s="383"/>
      <c r="C283" s="3" t="s">
        <v>520</v>
      </c>
      <c r="D283" s="22" t="s">
        <v>521</v>
      </c>
      <c r="E283" s="23"/>
      <c r="O283" s="177"/>
    </row>
    <row r="284" spans="1:16" ht="15" hidden="1" customHeight="1" x14ac:dyDescent="0.2">
      <c r="A284" s="383" t="s">
        <v>15</v>
      </c>
      <c r="B284" s="383"/>
      <c r="C284" s="3" t="s">
        <v>522</v>
      </c>
      <c r="D284" s="22" t="s">
        <v>523</v>
      </c>
      <c r="E284" s="23"/>
      <c r="O284" s="177"/>
    </row>
    <row r="285" spans="1:16" ht="15" hidden="1" customHeight="1" x14ac:dyDescent="0.2">
      <c r="A285" s="383" t="s">
        <v>18</v>
      </c>
      <c r="B285" s="383"/>
      <c r="C285" s="3" t="s">
        <v>524</v>
      </c>
      <c r="D285" s="22" t="s">
        <v>525</v>
      </c>
      <c r="E285" s="23"/>
      <c r="O285" s="177"/>
    </row>
    <row r="286" spans="1:16" ht="15" hidden="1" customHeight="1" x14ac:dyDescent="0.2">
      <c r="A286" s="383" t="s">
        <v>21</v>
      </c>
      <c r="B286" s="383"/>
      <c r="C286" s="3" t="s">
        <v>526</v>
      </c>
      <c r="D286" s="22" t="s">
        <v>527</v>
      </c>
      <c r="E286" s="23"/>
      <c r="O286" s="177"/>
    </row>
    <row r="287" spans="1:16" ht="15" hidden="1" customHeight="1" x14ac:dyDescent="0.2">
      <c r="A287" s="383" t="s">
        <v>24</v>
      </c>
      <c r="B287" s="383"/>
      <c r="C287" s="3" t="s">
        <v>528</v>
      </c>
      <c r="D287" s="22" t="s">
        <v>529</v>
      </c>
      <c r="E287" s="23"/>
      <c r="O287" s="177"/>
    </row>
    <row r="288" spans="1:16" ht="15" hidden="1" customHeight="1" x14ac:dyDescent="0.2">
      <c r="A288" s="383" t="s">
        <v>27</v>
      </c>
      <c r="B288" s="383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83" t="s">
        <v>30</v>
      </c>
      <c r="B289" s="383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83" t="s">
        <v>33</v>
      </c>
      <c r="B290" s="383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83" t="s">
        <v>36</v>
      </c>
      <c r="B291" s="383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83" t="s">
        <v>38</v>
      </c>
      <c r="B292" s="383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83" t="s">
        <v>40</v>
      </c>
      <c r="B293" s="383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83" t="s">
        <v>42</v>
      </c>
      <c r="B294" s="383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84" t="s">
        <v>44</v>
      </c>
      <c r="B295" s="384"/>
      <c r="C295" s="4" t="s">
        <v>543</v>
      </c>
      <c r="D295" s="19" t="s">
        <v>544</v>
      </c>
      <c r="E295" s="26"/>
      <c r="O295" s="177"/>
    </row>
    <row r="296" spans="1:15" ht="15" hidden="1" customHeight="1" x14ac:dyDescent="0.2">
      <c r="A296" s="383" t="s">
        <v>46</v>
      </c>
      <c r="B296" s="383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83" t="s">
        <v>48</v>
      </c>
      <c r="B297" s="383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83" t="s">
        <v>50</v>
      </c>
      <c r="B298" s="383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84" t="s">
        <v>52</v>
      </c>
      <c r="B299" s="384"/>
      <c r="C299" s="4" t="s">
        <v>551</v>
      </c>
      <c r="D299" s="19" t="s">
        <v>552</v>
      </c>
      <c r="E299" s="26"/>
      <c r="O299" s="177"/>
    </row>
    <row r="300" spans="1:15" ht="15" hidden="1" customHeight="1" x14ac:dyDescent="0.2">
      <c r="A300" s="384" t="s">
        <v>54</v>
      </c>
      <c r="B300" s="384"/>
      <c r="C300" s="4" t="s">
        <v>553</v>
      </c>
      <c r="D300" s="19" t="s">
        <v>554</v>
      </c>
      <c r="E300" s="26"/>
      <c r="O300" s="177"/>
    </row>
    <row r="301" spans="1:15" ht="25.5" hidden="1" customHeight="1" x14ac:dyDescent="0.2">
      <c r="A301" s="384">
        <v>21</v>
      </c>
      <c r="B301" s="384"/>
      <c r="C301" s="4" t="s">
        <v>555</v>
      </c>
      <c r="D301" s="19" t="s">
        <v>556</v>
      </c>
      <c r="E301" s="26"/>
      <c r="O301" s="177"/>
    </row>
    <row r="302" spans="1:15" ht="15" hidden="1" customHeight="1" x14ac:dyDescent="0.2">
      <c r="A302" s="383">
        <v>22</v>
      </c>
      <c r="B302" s="383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83">
        <v>23</v>
      </c>
      <c r="B303" s="383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83">
        <v>24</v>
      </c>
      <c r="B304" s="383"/>
      <c r="C304" s="24" t="s">
        <v>172</v>
      </c>
      <c r="D304" s="22" t="s">
        <v>556</v>
      </c>
      <c r="E304" s="25"/>
      <c r="O304" s="177"/>
    </row>
    <row r="305" spans="1:16" ht="15" hidden="1" customHeight="1" x14ac:dyDescent="0.2">
      <c r="A305" s="383">
        <v>25</v>
      </c>
      <c r="B305" s="383"/>
      <c r="C305" s="24" t="s">
        <v>189</v>
      </c>
      <c r="D305" s="22" t="s">
        <v>556</v>
      </c>
      <c r="E305" s="25"/>
      <c r="O305" s="177"/>
    </row>
    <row r="306" spans="1:16" ht="15" hidden="1" customHeight="1" x14ac:dyDescent="0.2">
      <c r="A306" s="383">
        <v>26</v>
      </c>
      <c r="B306" s="383"/>
      <c r="C306" s="24" t="s">
        <v>557</v>
      </c>
      <c r="D306" s="22" t="s">
        <v>556</v>
      </c>
      <c r="E306" s="25"/>
      <c r="O306" s="177"/>
    </row>
    <row r="307" spans="1:16" ht="38.25" hidden="1" customHeight="1" x14ac:dyDescent="0.2">
      <c r="A307" s="383">
        <v>27</v>
      </c>
      <c r="B307" s="383"/>
      <c r="C307" s="24" t="s">
        <v>558</v>
      </c>
      <c r="D307" s="22" t="s">
        <v>556</v>
      </c>
      <c r="E307" s="25"/>
      <c r="O307" s="177"/>
    </row>
    <row r="308" spans="1:16" ht="15" hidden="1" customHeight="1" x14ac:dyDescent="0.2">
      <c r="A308" s="383">
        <v>28</v>
      </c>
      <c r="B308" s="383"/>
      <c r="C308" s="24" t="s">
        <v>559</v>
      </c>
      <c r="D308" s="22" t="s">
        <v>556</v>
      </c>
      <c r="E308" s="25"/>
      <c r="O308" s="177"/>
    </row>
    <row r="309" spans="1:16" ht="15" hidden="1" customHeight="1" x14ac:dyDescent="0.2">
      <c r="A309" s="383" t="s">
        <v>66</v>
      </c>
      <c r="B309" s="383"/>
      <c r="C309" s="3" t="s">
        <v>560</v>
      </c>
      <c r="D309" s="22" t="s">
        <v>561</v>
      </c>
      <c r="E309" s="23"/>
      <c r="F309" s="136">
        <v>0</v>
      </c>
      <c r="G309" s="136"/>
      <c r="H309" s="102">
        <f>SUM(F309:G309)</f>
        <v>0</v>
      </c>
      <c r="I309" s="234"/>
      <c r="J309" s="150" t="str">
        <f t="shared" ref="J309:J372" si="48">IF(H309=0," ",I309/H309)</f>
        <v xml:space="preserve"> </v>
      </c>
      <c r="K309" s="234"/>
      <c r="L309" s="180"/>
      <c r="M309" s="102">
        <f>SUM(K309:L309)</f>
        <v>0</v>
      </c>
      <c r="N309" s="234"/>
      <c r="O309" s="133" t="str">
        <f t="shared" ref="O309:O372" si="49">IF(M309=0," ",N309/M309)</f>
        <v xml:space="preserve"> </v>
      </c>
      <c r="P309" s="234"/>
    </row>
    <row r="310" spans="1:16" x14ac:dyDescent="0.2">
      <c r="A310" s="383" t="s">
        <v>67</v>
      </c>
      <c r="B310" s="383"/>
      <c r="C310" s="3" t="s">
        <v>562</v>
      </c>
      <c r="D310" s="22" t="s">
        <v>563</v>
      </c>
      <c r="E310" s="23"/>
      <c r="F310" s="136">
        <v>50</v>
      </c>
      <c r="G310" s="136"/>
      <c r="H310" s="102">
        <f t="shared" ref="H310:H311" si="50">SUM(F310:G310)</f>
        <v>50</v>
      </c>
      <c r="I310" s="234">
        <v>55118</v>
      </c>
      <c r="J310" s="150">
        <f t="shared" si="48"/>
        <v>1102.3599999999999</v>
      </c>
      <c r="K310" s="234">
        <v>70000</v>
      </c>
      <c r="L310" s="180">
        <v>930000</v>
      </c>
      <c r="M310" s="102">
        <f t="shared" ref="M310:M373" si="51">SUM(K310:L310)</f>
        <v>1000000</v>
      </c>
      <c r="N310" s="234">
        <v>892948</v>
      </c>
      <c r="O310" s="133">
        <f t="shared" si="49"/>
        <v>0.89294799999999996</v>
      </c>
      <c r="P310" s="234">
        <v>70000</v>
      </c>
    </row>
    <row r="311" spans="1:16" x14ac:dyDescent="0.2">
      <c r="A311" s="383" t="s">
        <v>68</v>
      </c>
      <c r="B311" s="383"/>
      <c r="C311" s="3" t="s">
        <v>564</v>
      </c>
      <c r="D311" s="22" t="s">
        <v>565</v>
      </c>
      <c r="E311" s="23"/>
      <c r="F311" s="136">
        <v>0</v>
      </c>
      <c r="G311" s="136"/>
      <c r="H311" s="102">
        <f t="shared" si="50"/>
        <v>0</v>
      </c>
      <c r="I311" s="234"/>
      <c r="J311" s="150" t="str">
        <f t="shared" si="48"/>
        <v xml:space="preserve"> </v>
      </c>
      <c r="K311" s="234"/>
      <c r="L311" s="180"/>
      <c r="M311" s="102">
        <f t="shared" si="51"/>
        <v>0</v>
      </c>
      <c r="N311" s="234"/>
      <c r="O311" s="133" t="str">
        <f t="shared" si="49"/>
        <v xml:space="preserve"> </v>
      </c>
      <c r="P311" s="234"/>
    </row>
    <row r="312" spans="1:16" x14ac:dyDescent="0.2">
      <c r="A312" s="384" t="s">
        <v>69</v>
      </c>
      <c r="B312" s="384"/>
      <c r="C312" s="4" t="s">
        <v>566</v>
      </c>
      <c r="D312" s="19" t="s">
        <v>567</v>
      </c>
      <c r="E312" s="26"/>
      <c r="F312" s="103">
        <f t="shared" ref="F312:I312" si="52">SUM(F309:F311)</f>
        <v>50</v>
      </c>
      <c r="G312" s="103">
        <f t="shared" si="52"/>
        <v>0</v>
      </c>
      <c r="H312" s="103">
        <f t="shared" si="52"/>
        <v>50</v>
      </c>
      <c r="I312" s="235">
        <f t="shared" si="52"/>
        <v>55118</v>
      </c>
      <c r="J312" s="103">
        <f t="shared" ref="J312:N312" si="53">SUM(J309:J311)</f>
        <v>1102.3599999999999</v>
      </c>
      <c r="K312" s="235">
        <f t="shared" si="53"/>
        <v>70000</v>
      </c>
      <c r="L312" s="103">
        <f t="shared" si="53"/>
        <v>930000</v>
      </c>
      <c r="M312" s="103">
        <f t="shared" si="53"/>
        <v>1000000</v>
      </c>
      <c r="N312" s="235">
        <f t="shared" si="53"/>
        <v>892948</v>
      </c>
      <c r="O312" s="133">
        <f t="shared" si="49"/>
        <v>0.89294799999999996</v>
      </c>
      <c r="P312" s="235">
        <f t="shared" ref="P312" si="54">SUM(P309:P311)</f>
        <v>70000</v>
      </c>
    </row>
    <row r="313" spans="1:16" ht="15" hidden="1" customHeight="1" x14ac:dyDescent="0.2">
      <c r="A313" s="383" t="s">
        <v>72</v>
      </c>
      <c r="B313" s="383"/>
      <c r="C313" s="3" t="s">
        <v>568</v>
      </c>
      <c r="D313" s="22" t="s">
        <v>569</v>
      </c>
      <c r="E313" s="23"/>
      <c r="F313" s="136">
        <v>0</v>
      </c>
      <c r="G313" s="136"/>
      <c r="H313" s="102">
        <f t="shared" ref="H313:H314" si="55">SUM(F313:G313)</f>
        <v>0</v>
      </c>
      <c r="I313" s="234"/>
      <c r="J313" s="150" t="str">
        <f t="shared" si="48"/>
        <v xml:space="preserve"> </v>
      </c>
      <c r="K313" s="234"/>
      <c r="L313" s="180"/>
      <c r="M313" s="102">
        <f t="shared" si="51"/>
        <v>0</v>
      </c>
      <c r="N313" s="234"/>
      <c r="O313" s="133" t="str">
        <f t="shared" si="49"/>
        <v xml:space="preserve"> </v>
      </c>
      <c r="P313" s="234"/>
    </row>
    <row r="314" spans="1:16" ht="15" hidden="1" customHeight="1" x14ac:dyDescent="0.2">
      <c r="A314" s="383" t="s">
        <v>73</v>
      </c>
      <c r="B314" s="383"/>
      <c r="C314" s="3" t="s">
        <v>570</v>
      </c>
      <c r="D314" s="22" t="s">
        <v>571</v>
      </c>
      <c r="E314" s="23"/>
      <c r="F314" s="136">
        <v>0</v>
      </c>
      <c r="G314" s="136"/>
      <c r="H314" s="102">
        <f t="shared" si="55"/>
        <v>0</v>
      </c>
      <c r="I314" s="234"/>
      <c r="J314" s="150" t="str">
        <f t="shared" si="48"/>
        <v xml:space="preserve"> </v>
      </c>
      <c r="K314" s="234"/>
      <c r="L314" s="180"/>
      <c r="M314" s="102">
        <f t="shared" si="51"/>
        <v>0</v>
      </c>
      <c r="N314" s="234"/>
      <c r="O314" s="133" t="str">
        <f t="shared" si="49"/>
        <v xml:space="preserve"> </v>
      </c>
      <c r="P314" s="234"/>
    </row>
    <row r="315" spans="1:16" ht="15" hidden="1" customHeight="1" x14ac:dyDescent="0.2">
      <c r="A315" s="384" t="s">
        <v>74</v>
      </c>
      <c r="B315" s="384"/>
      <c r="C315" s="4" t="s">
        <v>572</v>
      </c>
      <c r="D315" s="19" t="s">
        <v>573</v>
      </c>
      <c r="E315" s="26"/>
      <c r="F315" s="103">
        <f t="shared" ref="F315:I315" si="56">SUM(F313:F314)</f>
        <v>0</v>
      </c>
      <c r="G315" s="103">
        <f t="shared" si="56"/>
        <v>0</v>
      </c>
      <c r="H315" s="103">
        <f t="shared" si="56"/>
        <v>0</v>
      </c>
      <c r="I315" s="235">
        <f t="shared" si="56"/>
        <v>0</v>
      </c>
      <c r="J315" s="103">
        <f t="shared" ref="J315:N315" si="57">SUM(J313:J314)</f>
        <v>0</v>
      </c>
      <c r="K315" s="235">
        <f t="shared" si="57"/>
        <v>0</v>
      </c>
      <c r="L315" s="103">
        <f t="shared" si="57"/>
        <v>0</v>
      </c>
      <c r="M315" s="103">
        <f t="shared" si="57"/>
        <v>0</v>
      </c>
      <c r="N315" s="235">
        <f t="shared" si="57"/>
        <v>0</v>
      </c>
      <c r="O315" s="133" t="str">
        <f t="shared" si="49"/>
        <v xml:space="preserve"> </v>
      </c>
      <c r="P315" s="235">
        <f t="shared" ref="P315" si="58">SUM(P313:P314)</f>
        <v>0</v>
      </c>
    </row>
    <row r="316" spans="1:16" ht="15" hidden="1" customHeight="1" x14ac:dyDescent="0.2">
      <c r="A316" s="383" t="s">
        <v>75</v>
      </c>
      <c r="B316" s="383"/>
      <c r="C316" s="3" t="s">
        <v>574</v>
      </c>
      <c r="D316" s="22" t="s">
        <v>575</v>
      </c>
      <c r="E316" s="23"/>
      <c r="F316" s="136">
        <v>0</v>
      </c>
      <c r="G316" s="136"/>
      <c r="H316" s="102">
        <f t="shared" ref="H316:H325" si="59">SUM(F316:G316)</f>
        <v>0</v>
      </c>
      <c r="I316" s="234"/>
      <c r="J316" s="150" t="str">
        <f t="shared" si="48"/>
        <v xml:space="preserve"> </v>
      </c>
      <c r="K316" s="234"/>
      <c r="L316" s="180"/>
      <c r="M316" s="102">
        <f t="shared" si="51"/>
        <v>0</v>
      </c>
      <c r="N316" s="234"/>
      <c r="O316" s="133" t="str">
        <f t="shared" si="49"/>
        <v xml:space="preserve"> </v>
      </c>
      <c r="P316" s="234"/>
    </row>
    <row r="317" spans="1:16" ht="15" hidden="1" customHeight="1" x14ac:dyDescent="0.2">
      <c r="A317" s="383" t="s">
        <v>76</v>
      </c>
      <c r="B317" s="383"/>
      <c r="C317" s="3" t="s">
        <v>576</v>
      </c>
      <c r="D317" s="22" t="s">
        <v>577</v>
      </c>
      <c r="E317" s="23"/>
      <c r="F317" s="136">
        <v>0</v>
      </c>
      <c r="G317" s="136"/>
      <c r="H317" s="102">
        <f t="shared" si="59"/>
        <v>0</v>
      </c>
      <c r="I317" s="234"/>
      <c r="J317" s="150" t="str">
        <f t="shared" si="48"/>
        <v xml:space="preserve"> </v>
      </c>
      <c r="K317" s="234"/>
      <c r="L317" s="180"/>
      <c r="M317" s="102">
        <f t="shared" si="51"/>
        <v>0</v>
      </c>
      <c r="N317" s="234"/>
      <c r="O317" s="133" t="str">
        <f t="shared" si="49"/>
        <v xml:space="preserve"> </v>
      </c>
      <c r="P317" s="234"/>
    </row>
    <row r="318" spans="1:16" ht="15" hidden="1" customHeight="1" x14ac:dyDescent="0.2">
      <c r="A318" s="383" t="s">
        <v>77</v>
      </c>
      <c r="B318" s="383"/>
      <c r="C318" s="3" t="s">
        <v>578</v>
      </c>
      <c r="D318" s="22" t="s">
        <v>579</v>
      </c>
      <c r="E318" s="23"/>
      <c r="F318" s="136">
        <v>0</v>
      </c>
      <c r="G318" s="136"/>
      <c r="H318" s="102">
        <f t="shared" si="59"/>
        <v>0</v>
      </c>
      <c r="I318" s="234"/>
      <c r="J318" s="150" t="str">
        <f t="shared" si="48"/>
        <v xml:space="preserve"> </v>
      </c>
      <c r="K318" s="234"/>
      <c r="L318" s="180"/>
      <c r="M318" s="102">
        <f t="shared" si="51"/>
        <v>0</v>
      </c>
      <c r="N318" s="234"/>
      <c r="O318" s="133" t="str">
        <f t="shared" si="49"/>
        <v xml:space="preserve"> </v>
      </c>
      <c r="P318" s="234"/>
    </row>
    <row r="319" spans="1:16" ht="25.5" hidden="1" customHeight="1" x14ac:dyDescent="0.2">
      <c r="A319" s="383" t="s">
        <v>78</v>
      </c>
      <c r="B319" s="383"/>
      <c r="C319" s="24" t="s">
        <v>580</v>
      </c>
      <c r="D319" s="22" t="s">
        <v>579</v>
      </c>
      <c r="E319" s="25"/>
      <c r="F319" s="136">
        <v>0</v>
      </c>
      <c r="G319" s="136"/>
      <c r="H319" s="102">
        <f t="shared" si="59"/>
        <v>0</v>
      </c>
      <c r="I319" s="234"/>
      <c r="J319" s="150" t="str">
        <f t="shared" si="48"/>
        <v xml:space="preserve"> </v>
      </c>
      <c r="K319" s="234"/>
      <c r="L319" s="180"/>
      <c r="M319" s="102">
        <f t="shared" si="51"/>
        <v>0</v>
      </c>
      <c r="N319" s="234"/>
      <c r="O319" s="133" t="str">
        <f t="shared" si="49"/>
        <v xml:space="preserve"> </v>
      </c>
      <c r="P319" s="234"/>
    </row>
    <row r="320" spans="1:16" x14ac:dyDescent="0.2">
      <c r="A320" s="383" t="s">
        <v>79</v>
      </c>
      <c r="B320" s="383"/>
      <c r="C320" s="3" t="s">
        <v>581</v>
      </c>
      <c r="D320" s="22" t="s">
        <v>582</v>
      </c>
      <c r="E320" s="23"/>
      <c r="F320" s="136">
        <v>30</v>
      </c>
      <c r="G320" s="136"/>
      <c r="H320" s="102">
        <f t="shared" si="59"/>
        <v>30</v>
      </c>
      <c r="I320" s="234">
        <v>0</v>
      </c>
      <c r="J320" s="150">
        <f t="shared" si="48"/>
        <v>0</v>
      </c>
      <c r="K320" s="234">
        <v>230000</v>
      </c>
      <c r="L320" s="180">
        <f>-25893-92417</f>
        <v>-118310</v>
      </c>
      <c r="M320" s="102">
        <f t="shared" si="51"/>
        <v>111690</v>
      </c>
      <c r="N320" s="234">
        <v>0</v>
      </c>
      <c r="O320" s="133">
        <f t="shared" si="49"/>
        <v>0</v>
      </c>
      <c r="P320" s="234">
        <v>230000</v>
      </c>
    </row>
    <row r="321" spans="1:16" x14ac:dyDescent="0.2">
      <c r="A321" s="383" t="s">
        <v>80</v>
      </c>
      <c r="B321" s="383"/>
      <c r="C321" s="27" t="s">
        <v>583</v>
      </c>
      <c r="D321" s="22" t="s">
        <v>584</v>
      </c>
      <c r="E321" s="28"/>
      <c r="F321" s="136">
        <v>0</v>
      </c>
      <c r="G321" s="136"/>
      <c r="H321" s="102">
        <f t="shared" si="59"/>
        <v>0</v>
      </c>
      <c r="I321" s="234"/>
      <c r="J321" s="150" t="str">
        <f t="shared" si="48"/>
        <v xml:space="preserve"> </v>
      </c>
      <c r="K321" s="234"/>
      <c r="L321" s="180"/>
      <c r="M321" s="102">
        <f t="shared" si="51"/>
        <v>0</v>
      </c>
      <c r="N321" s="234"/>
      <c r="O321" s="133" t="str">
        <f t="shared" si="49"/>
        <v xml:space="preserve"> </v>
      </c>
      <c r="P321" s="234"/>
    </row>
    <row r="322" spans="1:16" x14ac:dyDescent="0.2">
      <c r="A322" s="383" t="s">
        <v>81</v>
      </c>
      <c r="B322" s="383"/>
      <c r="C322" s="24" t="s">
        <v>355</v>
      </c>
      <c r="D322" s="22" t="s">
        <v>584</v>
      </c>
      <c r="E322" s="25"/>
      <c r="F322" s="136">
        <v>0</v>
      </c>
      <c r="G322" s="136"/>
      <c r="H322" s="102">
        <f t="shared" si="59"/>
        <v>0</v>
      </c>
      <c r="I322" s="234"/>
      <c r="J322" s="150" t="str">
        <f t="shared" si="48"/>
        <v xml:space="preserve"> </v>
      </c>
      <c r="K322" s="234"/>
      <c r="L322" s="180"/>
      <c r="M322" s="102">
        <f t="shared" si="51"/>
        <v>0</v>
      </c>
      <c r="N322" s="234"/>
      <c r="O322" s="133" t="str">
        <f t="shared" si="49"/>
        <v xml:space="preserve"> </v>
      </c>
      <c r="P322" s="234"/>
    </row>
    <row r="323" spans="1:16" x14ac:dyDescent="0.2">
      <c r="A323" s="383" t="s">
        <v>82</v>
      </c>
      <c r="B323" s="383"/>
      <c r="C323" s="3" t="s">
        <v>585</v>
      </c>
      <c r="D323" s="22" t="s">
        <v>586</v>
      </c>
      <c r="E323" s="23"/>
      <c r="F323" s="136">
        <v>0</v>
      </c>
      <c r="G323" s="136"/>
      <c r="H323" s="102">
        <f t="shared" si="59"/>
        <v>0</v>
      </c>
      <c r="I323" s="234"/>
      <c r="J323" s="150" t="str">
        <f t="shared" si="48"/>
        <v xml:space="preserve"> </v>
      </c>
      <c r="K323" s="234"/>
      <c r="L323" s="180"/>
      <c r="M323" s="102">
        <f t="shared" si="51"/>
        <v>0</v>
      </c>
      <c r="N323" s="234"/>
      <c r="O323" s="133" t="str">
        <f t="shared" si="49"/>
        <v xml:space="preserve"> </v>
      </c>
      <c r="P323" s="234"/>
    </row>
    <row r="324" spans="1:16" x14ac:dyDescent="0.2">
      <c r="A324" s="383" t="s">
        <v>85</v>
      </c>
      <c r="B324" s="383"/>
      <c r="C324" s="3" t="s">
        <v>587</v>
      </c>
      <c r="D324" s="22" t="s">
        <v>588</v>
      </c>
      <c r="E324" s="23"/>
      <c r="F324" s="136">
        <v>800</v>
      </c>
      <c r="G324" s="136"/>
      <c r="H324" s="102">
        <f t="shared" si="59"/>
        <v>800</v>
      </c>
      <c r="I324" s="234">
        <v>253500</v>
      </c>
      <c r="J324" s="150">
        <f t="shared" si="48"/>
        <v>316.875</v>
      </c>
      <c r="K324" s="234">
        <v>300000</v>
      </c>
      <c r="L324" s="180">
        <v>231000</v>
      </c>
      <c r="M324" s="102">
        <f t="shared" si="51"/>
        <v>531000</v>
      </c>
      <c r="N324" s="234">
        <v>531000</v>
      </c>
      <c r="O324" s="133">
        <f t="shared" si="49"/>
        <v>1</v>
      </c>
      <c r="P324" s="234">
        <v>300000</v>
      </c>
    </row>
    <row r="325" spans="1:16" x14ac:dyDescent="0.2">
      <c r="A325" s="383" t="s">
        <v>88</v>
      </c>
      <c r="B325" s="383"/>
      <c r="C325" s="24" t="s">
        <v>589</v>
      </c>
      <c r="D325" s="22" t="s">
        <v>588</v>
      </c>
      <c r="E325" s="25"/>
      <c r="F325" s="136">
        <v>0</v>
      </c>
      <c r="G325" s="136"/>
      <c r="H325" s="102">
        <f t="shared" si="59"/>
        <v>0</v>
      </c>
      <c r="I325" s="234"/>
      <c r="J325" s="150" t="str">
        <f t="shared" si="48"/>
        <v xml:space="preserve"> </v>
      </c>
      <c r="K325" s="234"/>
      <c r="L325" s="180"/>
      <c r="M325" s="102">
        <f t="shared" si="51"/>
        <v>0</v>
      </c>
      <c r="N325" s="234"/>
      <c r="O325" s="133" t="str">
        <f t="shared" si="49"/>
        <v xml:space="preserve"> </v>
      </c>
      <c r="P325" s="234"/>
    </row>
    <row r="326" spans="1:16" x14ac:dyDescent="0.2">
      <c r="A326" s="384" t="s">
        <v>91</v>
      </c>
      <c r="B326" s="384"/>
      <c r="C326" s="4" t="s">
        <v>590</v>
      </c>
      <c r="D326" s="19" t="s">
        <v>591</v>
      </c>
      <c r="E326" s="26"/>
      <c r="F326" s="103">
        <f t="shared" ref="F326:I326" si="60">SUM(F316:F324)</f>
        <v>830</v>
      </c>
      <c r="G326" s="103">
        <f t="shared" si="60"/>
        <v>0</v>
      </c>
      <c r="H326" s="103">
        <f t="shared" si="60"/>
        <v>830</v>
      </c>
      <c r="I326" s="235">
        <f t="shared" si="60"/>
        <v>253500</v>
      </c>
      <c r="J326" s="103">
        <f t="shared" ref="J326:N326" si="61">SUM(J316:J324)</f>
        <v>316.875</v>
      </c>
      <c r="K326" s="235">
        <f t="shared" si="61"/>
        <v>530000</v>
      </c>
      <c r="L326" s="103">
        <f t="shared" si="61"/>
        <v>112690</v>
      </c>
      <c r="M326" s="103">
        <f t="shared" si="61"/>
        <v>642690</v>
      </c>
      <c r="N326" s="235">
        <f t="shared" si="61"/>
        <v>531000</v>
      </c>
      <c r="O326" s="133">
        <f t="shared" si="49"/>
        <v>0.82621481585212153</v>
      </c>
      <c r="P326" s="235">
        <f t="shared" ref="P326" si="62">SUM(P316:P324)</f>
        <v>530000</v>
      </c>
    </row>
    <row r="327" spans="1:16" x14ac:dyDescent="0.2">
      <c r="A327" s="383" t="s">
        <v>94</v>
      </c>
      <c r="B327" s="383"/>
      <c r="C327" s="3" t="s">
        <v>592</v>
      </c>
      <c r="D327" s="22" t="s">
        <v>593</v>
      </c>
      <c r="E327" s="23"/>
      <c r="F327" s="136">
        <v>0</v>
      </c>
      <c r="G327" s="136"/>
      <c r="H327" s="102">
        <f t="shared" ref="H327:H328" si="63">SUM(F327:G327)</f>
        <v>0</v>
      </c>
      <c r="I327" s="234"/>
      <c r="J327" s="150" t="str">
        <f t="shared" si="48"/>
        <v xml:space="preserve"> </v>
      </c>
      <c r="K327" s="234"/>
      <c r="L327" s="180"/>
      <c r="M327" s="102">
        <f t="shared" si="51"/>
        <v>0</v>
      </c>
      <c r="N327" s="234"/>
      <c r="O327" s="133" t="str">
        <f t="shared" si="49"/>
        <v xml:space="preserve"> </v>
      </c>
      <c r="P327" s="234"/>
    </row>
    <row r="328" spans="1:16" x14ac:dyDescent="0.2">
      <c r="A328" s="383" t="s">
        <v>95</v>
      </c>
      <c r="B328" s="383"/>
      <c r="C328" s="3" t="s">
        <v>594</v>
      </c>
      <c r="D328" s="22" t="s">
        <v>595</v>
      </c>
      <c r="E328" s="23"/>
      <c r="F328" s="136">
        <v>0</v>
      </c>
      <c r="G328" s="136"/>
      <c r="H328" s="102">
        <f t="shared" si="63"/>
        <v>0</v>
      </c>
      <c r="I328" s="234"/>
      <c r="J328" s="150" t="str">
        <f t="shared" si="48"/>
        <v xml:space="preserve"> </v>
      </c>
      <c r="K328" s="234"/>
      <c r="L328" s="180"/>
      <c r="M328" s="102">
        <f t="shared" si="51"/>
        <v>0</v>
      </c>
      <c r="N328" s="234"/>
      <c r="O328" s="133" t="str">
        <f t="shared" si="49"/>
        <v xml:space="preserve"> </v>
      </c>
      <c r="P328" s="234"/>
    </row>
    <row r="329" spans="1:16" x14ac:dyDescent="0.2">
      <c r="A329" s="384" t="s">
        <v>96</v>
      </c>
      <c r="B329" s="384"/>
      <c r="C329" s="4" t="s">
        <v>596</v>
      </c>
      <c r="D329" s="19" t="s">
        <v>597</v>
      </c>
      <c r="E329" s="26"/>
      <c r="F329" s="103">
        <f t="shared" ref="F329:H329" si="64">SUM(F327:F328)</f>
        <v>0</v>
      </c>
      <c r="G329" s="103">
        <f t="shared" si="64"/>
        <v>0</v>
      </c>
      <c r="H329" s="103">
        <f t="shared" si="64"/>
        <v>0</v>
      </c>
      <c r="I329" s="234"/>
      <c r="J329" s="103">
        <f t="shared" ref="J329:M329" si="65">SUM(J327:J328)</f>
        <v>0</v>
      </c>
      <c r="K329" s="234"/>
      <c r="L329" s="103">
        <f t="shared" si="65"/>
        <v>0</v>
      </c>
      <c r="M329" s="103">
        <f t="shared" si="65"/>
        <v>0</v>
      </c>
      <c r="N329" s="234"/>
      <c r="O329" s="133" t="str">
        <f t="shared" si="49"/>
        <v xml:space="preserve"> </v>
      </c>
      <c r="P329" s="234"/>
    </row>
    <row r="330" spans="1:16" x14ac:dyDescent="0.2">
      <c r="A330" s="383" t="s">
        <v>97</v>
      </c>
      <c r="B330" s="383"/>
      <c r="C330" s="3" t="s">
        <v>598</v>
      </c>
      <c r="D330" s="22" t="s">
        <v>599</v>
      </c>
      <c r="E330" s="23"/>
      <c r="F330" s="136">
        <v>238</v>
      </c>
      <c r="G330" s="136"/>
      <c r="H330" s="102">
        <f t="shared" ref="H330:H339" si="66">SUM(F330:G330)</f>
        <v>238</v>
      </c>
      <c r="I330" s="234">
        <v>14882</v>
      </c>
      <c r="J330" s="150">
        <f t="shared" si="48"/>
        <v>62.529411764705884</v>
      </c>
      <c r="K330" s="234">
        <v>161400</v>
      </c>
      <c r="L330" s="180">
        <v>140000</v>
      </c>
      <c r="M330" s="102">
        <f>SUM(K330:L330)</f>
        <v>301400</v>
      </c>
      <c r="N330" s="234">
        <v>241096</v>
      </c>
      <c r="O330" s="133">
        <f t="shared" si="49"/>
        <v>0.79992037159920371</v>
      </c>
      <c r="P330" s="234">
        <v>161400</v>
      </c>
    </row>
    <row r="331" spans="1:16" ht="15" hidden="1" customHeight="1" x14ac:dyDescent="0.2">
      <c r="A331" s="383" t="s">
        <v>98</v>
      </c>
      <c r="B331" s="383"/>
      <c r="C331" s="3" t="s">
        <v>600</v>
      </c>
      <c r="D331" s="22" t="s">
        <v>601</v>
      </c>
      <c r="E331" s="23"/>
      <c r="F331" s="136">
        <v>0</v>
      </c>
      <c r="G331" s="136"/>
      <c r="H331" s="102">
        <f t="shared" si="66"/>
        <v>0</v>
      </c>
      <c r="I331" s="234"/>
      <c r="J331" s="150" t="str">
        <f t="shared" si="48"/>
        <v xml:space="preserve"> </v>
      </c>
      <c r="K331" s="234"/>
      <c r="L331" s="180"/>
      <c r="M331" s="102">
        <f t="shared" si="51"/>
        <v>0</v>
      </c>
      <c r="N331" s="234"/>
      <c r="O331" s="133" t="str">
        <f t="shared" si="49"/>
        <v xml:space="preserve"> </v>
      </c>
      <c r="P331" s="234"/>
    </row>
    <row r="332" spans="1:16" ht="15" hidden="1" customHeight="1" x14ac:dyDescent="0.2">
      <c r="A332" s="383" t="s">
        <v>99</v>
      </c>
      <c r="B332" s="383"/>
      <c r="C332" s="3" t="s">
        <v>602</v>
      </c>
      <c r="D332" s="22" t="s">
        <v>603</v>
      </c>
      <c r="E332" s="23"/>
      <c r="F332" s="136">
        <v>0</v>
      </c>
      <c r="G332" s="136"/>
      <c r="H332" s="102">
        <f t="shared" si="66"/>
        <v>0</v>
      </c>
      <c r="I332" s="234"/>
      <c r="J332" s="150" t="str">
        <f t="shared" si="48"/>
        <v xml:space="preserve"> </v>
      </c>
      <c r="K332" s="234"/>
      <c r="L332" s="180"/>
      <c r="M332" s="102">
        <f t="shared" si="51"/>
        <v>0</v>
      </c>
      <c r="N332" s="234"/>
      <c r="O332" s="133" t="str">
        <f t="shared" si="49"/>
        <v xml:space="preserve"> </v>
      </c>
      <c r="P332" s="234"/>
    </row>
    <row r="333" spans="1:16" ht="15" hidden="1" customHeight="1" x14ac:dyDescent="0.2">
      <c r="A333" s="383" t="s">
        <v>100</v>
      </c>
      <c r="B333" s="383"/>
      <c r="C333" s="24" t="s">
        <v>355</v>
      </c>
      <c r="D333" s="22" t="s">
        <v>603</v>
      </c>
      <c r="E333" s="25"/>
      <c r="F333" s="136">
        <v>0</v>
      </c>
      <c r="G333" s="136"/>
      <c r="H333" s="102">
        <f t="shared" si="66"/>
        <v>0</v>
      </c>
      <c r="I333" s="234"/>
      <c r="J333" s="150" t="str">
        <f t="shared" si="48"/>
        <v xml:space="preserve"> </v>
      </c>
      <c r="K333" s="234"/>
      <c r="L333" s="180"/>
      <c r="M333" s="102">
        <f t="shared" si="51"/>
        <v>0</v>
      </c>
      <c r="N333" s="234"/>
      <c r="O333" s="133" t="str">
        <f t="shared" si="49"/>
        <v xml:space="preserve"> </v>
      </c>
      <c r="P333" s="234"/>
    </row>
    <row r="334" spans="1:16" ht="15" hidden="1" customHeight="1" x14ac:dyDescent="0.2">
      <c r="A334" s="383" t="s">
        <v>101</v>
      </c>
      <c r="B334" s="383"/>
      <c r="C334" s="24" t="s">
        <v>604</v>
      </c>
      <c r="D334" s="22" t="s">
        <v>603</v>
      </c>
      <c r="E334" s="25"/>
      <c r="F334" s="136">
        <v>0</v>
      </c>
      <c r="G334" s="136"/>
      <c r="H334" s="102">
        <f t="shared" si="66"/>
        <v>0</v>
      </c>
      <c r="I334" s="234"/>
      <c r="J334" s="150" t="str">
        <f t="shared" si="48"/>
        <v xml:space="preserve"> </v>
      </c>
      <c r="K334" s="234"/>
      <c r="L334" s="180"/>
      <c r="M334" s="102">
        <f t="shared" si="51"/>
        <v>0</v>
      </c>
      <c r="N334" s="234"/>
      <c r="O334" s="133" t="str">
        <f t="shared" si="49"/>
        <v xml:space="preserve"> </v>
      </c>
      <c r="P334" s="234"/>
    </row>
    <row r="335" spans="1:16" ht="15" hidden="1" customHeight="1" x14ac:dyDescent="0.2">
      <c r="A335" s="383" t="s">
        <v>102</v>
      </c>
      <c r="B335" s="383"/>
      <c r="C335" s="3" t="s">
        <v>605</v>
      </c>
      <c r="D335" s="22" t="s">
        <v>606</v>
      </c>
      <c r="E335" s="23"/>
      <c r="F335" s="136">
        <v>0</v>
      </c>
      <c r="G335" s="136"/>
      <c r="H335" s="102">
        <f t="shared" si="66"/>
        <v>0</v>
      </c>
      <c r="I335" s="234"/>
      <c r="J335" s="150" t="str">
        <f t="shared" si="48"/>
        <v xml:space="preserve"> </v>
      </c>
      <c r="K335" s="234"/>
      <c r="L335" s="180"/>
      <c r="M335" s="102">
        <f t="shared" si="51"/>
        <v>0</v>
      </c>
      <c r="N335" s="234"/>
      <c r="O335" s="133" t="str">
        <f t="shared" si="49"/>
        <v xml:space="preserve"> </v>
      </c>
      <c r="P335" s="234"/>
    </row>
    <row r="336" spans="1:16" ht="15" hidden="1" customHeight="1" x14ac:dyDescent="0.2">
      <c r="A336" s="383" t="s">
        <v>103</v>
      </c>
      <c r="B336" s="383"/>
      <c r="C336" s="24" t="s">
        <v>607</v>
      </c>
      <c r="D336" s="22" t="s">
        <v>606</v>
      </c>
      <c r="E336" s="25"/>
      <c r="F336" s="136">
        <v>0</v>
      </c>
      <c r="G336" s="136"/>
      <c r="H336" s="102">
        <f t="shared" si="66"/>
        <v>0</v>
      </c>
      <c r="I336" s="234"/>
      <c r="J336" s="150" t="str">
        <f t="shared" si="48"/>
        <v xml:space="preserve"> </v>
      </c>
      <c r="K336" s="234"/>
      <c r="L336" s="180"/>
      <c r="M336" s="102">
        <f t="shared" si="51"/>
        <v>0</v>
      </c>
      <c r="N336" s="234"/>
      <c r="O336" s="133" t="str">
        <f t="shared" si="49"/>
        <v xml:space="preserve"> </v>
      </c>
      <c r="P336" s="234"/>
    </row>
    <row r="337" spans="1:16" ht="25.5" hidden="1" customHeight="1" x14ac:dyDescent="0.2">
      <c r="A337" s="383" t="s">
        <v>104</v>
      </c>
      <c r="B337" s="383"/>
      <c r="C337" s="24" t="s">
        <v>608</v>
      </c>
      <c r="D337" s="22" t="s">
        <v>606</v>
      </c>
      <c r="E337" s="25"/>
      <c r="F337" s="136">
        <v>0</v>
      </c>
      <c r="G337" s="136"/>
      <c r="H337" s="102">
        <f t="shared" si="66"/>
        <v>0</v>
      </c>
      <c r="I337" s="234"/>
      <c r="J337" s="150" t="str">
        <f t="shared" si="48"/>
        <v xml:space="preserve"> </v>
      </c>
      <c r="K337" s="234"/>
      <c r="L337" s="180"/>
      <c r="M337" s="102">
        <f t="shared" si="51"/>
        <v>0</v>
      </c>
      <c r="N337" s="234"/>
      <c r="O337" s="133" t="str">
        <f t="shared" si="49"/>
        <v xml:space="preserve"> </v>
      </c>
      <c r="P337" s="234"/>
    </row>
    <row r="338" spans="1:16" ht="15" hidden="1" customHeight="1" x14ac:dyDescent="0.2">
      <c r="A338" s="383" t="s">
        <v>107</v>
      </c>
      <c r="B338" s="383"/>
      <c r="C338" s="24" t="s">
        <v>609</v>
      </c>
      <c r="D338" s="22" t="s">
        <v>606</v>
      </c>
      <c r="E338" s="25"/>
      <c r="F338" s="136">
        <v>0</v>
      </c>
      <c r="G338" s="136"/>
      <c r="H338" s="102">
        <f t="shared" si="66"/>
        <v>0</v>
      </c>
      <c r="I338" s="234"/>
      <c r="J338" s="150" t="str">
        <f t="shared" si="48"/>
        <v xml:space="preserve"> </v>
      </c>
      <c r="K338" s="234"/>
      <c r="L338" s="180"/>
      <c r="M338" s="102">
        <f t="shared" si="51"/>
        <v>0</v>
      </c>
      <c r="N338" s="234"/>
      <c r="O338" s="133" t="str">
        <f t="shared" si="49"/>
        <v xml:space="preserve"> </v>
      </c>
      <c r="P338" s="234"/>
    </row>
    <row r="339" spans="1:16" ht="15" customHeight="1" x14ac:dyDescent="0.2">
      <c r="A339" s="383" t="s">
        <v>108</v>
      </c>
      <c r="B339" s="383"/>
      <c r="C339" s="3" t="s">
        <v>610</v>
      </c>
      <c r="D339" s="22" t="s">
        <v>611</v>
      </c>
      <c r="E339" s="23"/>
      <c r="F339" s="136">
        <v>0</v>
      </c>
      <c r="G339" s="136"/>
      <c r="H339" s="102">
        <f t="shared" si="66"/>
        <v>0</v>
      </c>
      <c r="I339" s="234">
        <v>4</v>
      </c>
      <c r="J339" s="150" t="str">
        <f t="shared" si="48"/>
        <v xml:space="preserve"> </v>
      </c>
      <c r="K339" s="234"/>
      <c r="L339" s="180"/>
      <c r="M339" s="102">
        <f t="shared" si="51"/>
        <v>0</v>
      </c>
      <c r="N339" s="234">
        <v>0</v>
      </c>
      <c r="O339" s="133" t="str">
        <f t="shared" si="49"/>
        <v xml:space="preserve"> </v>
      </c>
      <c r="P339" s="234"/>
    </row>
    <row r="340" spans="1:16" ht="25.5" x14ac:dyDescent="0.2">
      <c r="A340" s="384" t="s">
        <v>109</v>
      </c>
      <c r="B340" s="384"/>
      <c r="C340" s="4" t="s">
        <v>612</v>
      </c>
      <c r="D340" s="19" t="s">
        <v>613</v>
      </c>
      <c r="E340" s="26"/>
      <c r="F340" s="103">
        <f t="shared" ref="F340:I340" si="67">F330+F331+F332+F335+F339</f>
        <v>238</v>
      </c>
      <c r="G340" s="103">
        <f t="shared" si="67"/>
        <v>0</v>
      </c>
      <c r="H340" s="103">
        <f t="shared" si="67"/>
        <v>238</v>
      </c>
      <c r="I340" s="235">
        <f t="shared" si="67"/>
        <v>14886</v>
      </c>
      <c r="J340" s="103" t="e">
        <f t="shared" ref="J340:M340" si="68">J330+J331+J332+J335+J339</f>
        <v>#VALUE!</v>
      </c>
      <c r="K340" s="235">
        <f t="shared" si="68"/>
        <v>161400</v>
      </c>
      <c r="L340" s="103">
        <f t="shared" si="68"/>
        <v>140000</v>
      </c>
      <c r="M340" s="103">
        <f t="shared" si="68"/>
        <v>301400</v>
      </c>
      <c r="N340" s="235">
        <f t="shared" ref="N340" si="69">N330+N331+N332+N335+N339</f>
        <v>241096</v>
      </c>
      <c r="O340" s="133">
        <f t="shared" si="49"/>
        <v>0.79992037159920371</v>
      </c>
      <c r="P340" s="235">
        <f t="shared" ref="P340" si="70">P330+P331+P332+P335+P339</f>
        <v>161400</v>
      </c>
    </row>
    <row r="341" spans="1:16" x14ac:dyDescent="0.2">
      <c r="A341" s="384" t="s">
        <v>110</v>
      </c>
      <c r="B341" s="384"/>
      <c r="C341" s="4" t="s">
        <v>614</v>
      </c>
      <c r="D341" s="19" t="s">
        <v>615</v>
      </c>
      <c r="E341" s="26"/>
      <c r="F341" s="103">
        <f t="shared" ref="F341:I341" si="71">F312+F315+F326+F329+F340</f>
        <v>1118</v>
      </c>
      <c r="G341" s="103">
        <f t="shared" si="71"/>
        <v>0</v>
      </c>
      <c r="H341" s="103">
        <f t="shared" si="71"/>
        <v>1118</v>
      </c>
      <c r="I341" s="235">
        <f t="shared" si="71"/>
        <v>323504</v>
      </c>
      <c r="J341" s="103" t="e">
        <f t="shared" ref="J341:M341" si="72">J312+J315+J326+J329+J340</f>
        <v>#VALUE!</v>
      </c>
      <c r="K341" s="235">
        <f t="shared" si="72"/>
        <v>761400</v>
      </c>
      <c r="L341" s="103">
        <f t="shared" si="72"/>
        <v>1182690</v>
      </c>
      <c r="M341" s="103">
        <f t="shared" si="72"/>
        <v>1944090</v>
      </c>
      <c r="N341" s="235">
        <f t="shared" ref="N341" si="73">N312+N315+N326+N329+N340</f>
        <v>1665044</v>
      </c>
      <c r="O341" s="133">
        <f t="shared" si="49"/>
        <v>0.85646446409374055</v>
      </c>
      <c r="P341" s="235">
        <f t="shared" ref="P341" si="74">P312+P315+P326+P329+P340</f>
        <v>761400</v>
      </c>
    </row>
    <row r="342" spans="1:16" ht="15" hidden="1" customHeight="1" x14ac:dyDescent="0.2">
      <c r="A342" s="383" t="s">
        <v>111</v>
      </c>
      <c r="B342" s="383"/>
      <c r="C342" s="5" t="s">
        <v>616</v>
      </c>
      <c r="D342" s="22" t="s">
        <v>617</v>
      </c>
      <c r="E342" s="29"/>
      <c r="F342" s="136">
        <v>0</v>
      </c>
      <c r="G342" s="136"/>
      <c r="H342" s="102">
        <f t="shared" ref="H342:H405" si="75">SUM(F342:G342)</f>
        <v>0</v>
      </c>
      <c r="I342" s="234"/>
      <c r="J342" s="150" t="str">
        <f t="shared" si="48"/>
        <v xml:space="preserve"> </v>
      </c>
      <c r="K342" s="234"/>
      <c r="L342" s="180"/>
      <c r="M342" s="102">
        <f t="shared" si="51"/>
        <v>0</v>
      </c>
      <c r="N342" s="234"/>
      <c r="O342" s="133" t="str">
        <f t="shared" si="49"/>
        <v xml:space="preserve"> </v>
      </c>
      <c r="P342" s="234"/>
    </row>
    <row r="343" spans="1:16" ht="15" hidden="1" customHeight="1" x14ac:dyDescent="0.2">
      <c r="A343" s="385" t="s">
        <v>112</v>
      </c>
      <c r="B343" s="385"/>
      <c r="C343" s="5" t="s">
        <v>618</v>
      </c>
      <c r="D343" s="34" t="s">
        <v>619</v>
      </c>
      <c r="E343" s="29"/>
      <c r="F343" s="136">
        <v>0</v>
      </c>
      <c r="G343" s="136"/>
      <c r="H343" s="102">
        <f t="shared" si="75"/>
        <v>0</v>
      </c>
      <c r="I343" s="234"/>
      <c r="J343" s="150" t="str">
        <f t="shared" si="48"/>
        <v xml:space="preserve"> </v>
      </c>
      <c r="K343" s="234"/>
      <c r="L343" s="180"/>
      <c r="M343" s="102">
        <f t="shared" si="51"/>
        <v>0</v>
      </c>
      <c r="N343" s="234"/>
      <c r="O343" s="133" t="str">
        <f t="shared" si="49"/>
        <v xml:space="preserve"> </v>
      </c>
      <c r="P343" s="234"/>
    </row>
    <row r="344" spans="1:16" ht="15" hidden="1" customHeight="1" x14ac:dyDescent="0.2">
      <c r="A344" s="383" t="s">
        <v>113</v>
      </c>
      <c r="B344" s="383"/>
      <c r="C344" s="5" t="s">
        <v>620</v>
      </c>
      <c r="D344" s="22" t="s">
        <v>619</v>
      </c>
      <c r="E344" s="29"/>
      <c r="F344" s="136">
        <v>0</v>
      </c>
      <c r="G344" s="136"/>
      <c r="H344" s="102">
        <f t="shared" si="75"/>
        <v>0</v>
      </c>
      <c r="I344" s="234"/>
      <c r="J344" s="150" t="str">
        <f t="shared" si="48"/>
        <v xml:space="preserve"> </v>
      </c>
      <c r="K344" s="234"/>
      <c r="L344" s="180"/>
      <c r="M344" s="102">
        <f t="shared" si="51"/>
        <v>0</v>
      </c>
      <c r="N344" s="234"/>
      <c r="O344" s="133" t="str">
        <f t="shared" si="49"/>
        <v xml:space="preserve"> </v>
      </c>
      <c r="P344" s="234"/>
    </row>
    <row r="345" spans="1:16" ht="15" hidden="1" customHeight="1" x14ac:dyDescent="0.2">
      <c r="A345" s="383" t="s">
        <v>114</v>
      </c>
      <c r="B345" s="383"/>
      <c r="C345" s="5" t="s">
        <v>621</v>
      </c>
      <c r="D345" s="22" t="s">
        <v>619</v>
      </c>
      <c r="E345" s="29"/>
      <c r="F345" s="136">
        <v>0</v>
      </c>
      <c r="G345" s="136"/>
      <c r="H345" s="102">
        <f t="shared" si="75"/>
        <v>0</v>
      </c>
      <c r="I345" s="234"/>
      <c r="J345" s="150" t="str">
        <f t="shared" si="48"/>
        <v xml:space="preserve"> </v>
      </c>
      <c r="K345" s="234"/>
      <c r="L345" s="180"/>
      <c r="M345" s="102">
        <f t="shared" si="51"/>
        <v>0</v>
      </c>
      <c r="N345" s="234"/>
      <c r="O345" s="133" t="str">
        <f t="shared" si="49"/>
        <v xml:space="preserve"> </v>
      </c>
      <c r="P345" s="234"/>
    </row>
    <row r="346" spans="1:16" ht="15" hidden="1" customHeight="1" x14ac:dyDescent="0.2">
      <c r="A346" s="383" t="s">
        <v>115</v>
      </c>
      <c r="B346" s="383"/>
      <c r="C346" s="5" t="s">
        <v>622</v>
      </c>
      <c r="D346" s="22" t="s">
        <v>619</v>
      </c>
      <c r="E346" s="29"/>
      <c r="F346" s="136">
        <v>0</v>
      </c>
      <c r="G346" s="136"/>
      <c r="H346" s="102">
        <f t="shared" si="75"/>
        <v>0</v>
      </c>
      <c r="I346" s="234"/>
      <c r="J346" s="150" t="str">
        <f t="shared" si="48"/>
        <v xml:space="preserve"> </v>
      </c>
      <c r="K346" s="234"/>
      <c r="L346" s="180"/>
      <c r="M346" s="102">
        <f t="shared" si="51"/>
        <v>0</v>
      </c>
      <c r="N346" s="234"/>
      <c r="O346" s="133" t="str">
        <f t="shared" si="49"/>
        <v xml:space="preserve"> </v>
      </c>
      <c r="P346" s="234"/>
    </row>
    <row r="347" spans="1:16" ht="15" hidden="1" customHeight="1" x14ac:dyDescent="0.2">
      <c r="A347" s="383" t="s">
        <v>116</v>
      </c>
      <c r="B347" s="383"/>
      <c r="C347" s="5" t="s">
        <v>623</v>
      </c>
      <c r="D347" s="22" t="s">
        <v>619</v>
      </c>
      <c r="E347" s="29"/>
      <c r="F347" s="136">
        <v>0</v>
      </c>
      <c r="G347" s="136"/>
      <c r="H347" s="102">
        <f t="shared" si="75"/>
        <v>0</v>
      </c>
      <c r="I347" s="234"/>
      <c r="J347" s="150" t="str">
        <f t="shared" si="48"/>
        <v xml:space="preserve"> </v>
      </c>
      <c r="K347" s="234"/>
      <c r="L347" s="180"/>
      <c r="M347" s="102">
        <f t="shared" si="51"/>
        <v>0</v>
      </c>
      <c r="N347" s="234"/>
      <c r="O347" s="133" t="str">
        <f t="shared" si="49"/>
        <v xml:space="preserve"> </v>
      </c>
      <c r="P347" s="234"/>
    </row>
    <row r="348" spans="1:16" ht="25.5" hidden="1" customHeight="1" x14ac:dyDescent="0.2">
      <c r="A348" s="383" t="s">
        <v>117</v>
      </c>
      <c r="B348" s="383"/>
      <c r="C348" s="5" t="s">
        <v>624</v>
      </c>
      <c r="D348" s="22" t="s">
        <v>619</v>
      </c>
      <c r="E348" s="29"/>
      <c r="F348" s="136">
        <v>0</v>
      </c>
      <c r="G348" s="136"/>
      <c r="H348" s="102">
        <f t="shared" si="75"/>
        <v>0</v>
      </c>
      <c r="I348" s="234"/>
      <c r="J348" s="150" t="str">
        <f t="shared" si="48"/>
        <v xml:space="preserve"> </v>
      </c>
      <c r="K348" s="234"/>
      <c r="L348" s="180"/>
      <c r="M348" s="102">
        <f t="shared" si="51"/>
        <v>0</v>
      </c>
      <c r="N348" s="234"/>
      <c r="O348" s="133" t="str">
        <f t="shared" si="49"/>
        <v xml:space="preserve"> </v>
      </c>
      <c r="P348" s="234"/>
    </row>
    <row r="349" spans="1:16" ht="15" hidden="1" customHeight="1" x14ac:dyDescent="0.2">
      <c r="A349" s="383" t="s">
        <v>120</v>
      </c>
      <c r="B349" s="383"/>
      <c r="C349" s="5" t="s">
        <v>625</v>
      </c>
      <c r="D349" s="22" t="s">
        <v>619</v>
      </c>
      <c r="E349" s="29"/>
      <c r="F349" s="136">
        <v>0</v>
      </c>
      <c r="G349" s="136"/>
      <c r="H349" s="102">
        <f t="shared" si="75"/>
        <v>0</v>
      </c>
      <c r="I349" s="234"/>
      <c r="J349" s="150" t="str">
        <f t="shared" si="48"/>
        <v xml:space="preserve"> </v>
      </c>
      <c r="K349" s="234"/>
      <c r="L349" s="180"/>
      <c r="M349" s="102">
        <f t="shared" si="51"/>
        <v>0</v>
      </c>
      <c r="N349" s="234"/>
      <c r="O349" s="133" t="str">
        <f t="shared" si="49"/>
        <v xml:space="preserve"> </v>
      </c>
      <c r="P349" s="234"/>
    </row>
    <row r="350" spans="1:16" ht="15" hidden="1" customHeight="1" x14ac:dyDescent="0.2">
      <c r="A350" s="383" t="s">
        <v>121</v>
      </c>
      <c r="B350" s="383"/>
      <c r="C350" s="5" t="s">
        <v>626</v>
      </c>
      <c r="D350" s="22" t="s">
        <v>619</v>
      </c>
      <c r="E350" s="29"/>
      <c r="F350" s="136">
        <v>0</v>
      </c>
      <c r="G350" s="136"/>
      <c r="H350" s="102">
        <f t="shared" si="75"/>
        <v>0</v>
      </c>
      <c r="I350" s="234"/>
      <c r="J350" s="150" t="str">
        <f t="shared" si="48"/>
        <v xml:space="preserve"> </v>
      </c>
      <c r="K350" s="234"/>
      <c r="L350" s="180"/>
      <c r="M350" s="102">
        <f t="shared" si="51"/>
        <v>0</v>
      </c>
      <c r="N350" s="234"/>
      <c r="O350" s="133" t="str">
        <f t="shared" si="49"/>
        <v xml:space="preserve"> </v>
      </c>
      <c r="P350" s="234"/>
    </row>
    <row r="351" spans="1:16" ht="15" hidden="1" customHeight="1" x14ac:dyDescent="0.2">
      <c r="A351" s="383" t="s">
        <v>122</v>
      </c>
      <c r="B351" s="383"/>
      <c r="C351" s="5" t="s">
        <v>627</v>
      </c>
      <c r="D351" s="22" t="s">
        <v>619</v>
      </c>
      <c r="E351" s="29"/>
      <c r="F351" s="136">
        <v>0</v>
      </c>
      <c r="G351" s="136"/>
      <c r="H351" s="102">
        <f t="shared" si="75"/>
        <v>0</v>
      </c>
      <c r="I351" s="234"/>
      <c r="J351" s="150" t="str">
        <f t="shared" si="48"/>
        <v xml:space="preserve"> </v>
      </c>
      <c r="K351" s="234"/>
      <c r="L351" s="180"/>
      <c r="M351" s="102">
        <f t="shared" si="51"/>
        <v>0</v>
      </c>
      <c r="N351" s="234"/>
      <c r="O351" s="133" t="str">
        <f t="shared" si="49"/>
        <v xml:space="preserve"> </v>
      </c>
      <c r="P351" s="234"/>
    </row>
    <row r="352" spans="1:16" ht="15" hidden="1" customHeight="1" x14ac:dyDescent="0.2">
      <c r="A352" s="383" t="s">
        <v>123</v>
      </c>
      <c r="B352" s="383"/>
      <c r="C352" s="5" t="s">
        <v>628</v>
      </c>
      <c r="D352" s="22" t="s">
        <v>619</v>
      </c>
      <c r="E352" s="29"/>
      <c r="F352" s="136">
        <v>0</v>
      </c>
      <c r="G352" s="136"/>
      <c r="H352" s="102">
        <f t="shared" si="75"/>
        <v>0</v>
      </c>
      <c r="I352" s="234"/>
      <c r="J352" s="150" t="str">
        <f t="shared" si="48"/>
        <v xml:space="preserve"> </v>
      </c>
      <c r="K352" s="234"/>
      <c r="L352" s="180"/>
      <c r="M352" s="102">
        <f t="shared" si="51"/>
        <v>0</v>
      </c>
      <c r="N352" s="234"/>
      <c r="O352" s="133" t="str">
        <f t="shared" si="49"/>
        <v xml:space="preserve"> </v>
      </c>
      <c r="P352" s="234"/>
    </row>
    <row r="353" spans="1:16" ht="25.5" hidden="1" customHeight="1" x14ac:dyDescent="0.2">
      <c r="A353" s="383" t="s">
        <v>124</v>
      </c>
      <c r="B353" s="383"/>
      <c r="C353" s="5" t="s">
        <v>629</v>
      </c>
      <c r="D353" s="22" t="s">
        <v>619</v>
      </c>
      <c r="E353" s="29"/>
      <c r="F353" s="136">
        <v>0</v>
      </c>
      <c r="G353" s="136"/>
      <c r="H353" s="102">
        <f t="shared" si="75"/>
        <v>0</v>
      </c>
      <c r="I353" s="234"/>
      <c r="J353" s="150" t="str">
        <f t="shared" si="48"/>
        <v xml:space="preserve"> </v>
      </c>
      <c r="K353" s="234"/>
      <c r="L353" s="180"/>
      <c r="M353" s="102">
        <f t="shared" si="51"/>
        <v>0</v>
      </c>
      <c r="N353" s="234"/>
      <c r="O353" s="133" t="str">
        <f t="shared" si="49"/>
        <v xml:space="preserve"> </v>
      </c>
      <c r="P353" s="234"/>
    </row>
    <row r="354" spans="1:16" ht="25.5" hidden="1" customHeight="1" x14ac:dyDescent="0.2">
      <c r="A354" s="383" t="s">
        <v>125</v>
      </c>
      <c r="B354" s="383"/>
      <c r="C354" s="5" t="s">
        <v>630</v>
      </c>
      <c r="D354" s="22" t="s">
        <v>619</v>
      </c>
      <c r="E354" s="29"/>
      <c r="F354" s="136">
        <v>0</v>
      </c>
      <c r="G354" s="136"/>
      <c r="H354" s="102">
        <f t="shared" si="75"/>
        <v>0</v>
      </c>
      <c r="I354" s="234"/>
      <c r="J354" s="150" t="str">
        <f t="shared" si="48"/>
        <v xml:space="preserve"> </v>
      </c>
      <c r="K354" s="234"/>
      <c r="L354" s="180"/>
      <c r="M354" s="102">
        <f t="shared" si="51"/>
        <v>0</v>
      </c>
      <c r="N354" s="234"/>
      <c r="O354" s="133" t="str">
        <f t="shared" si="49"/>
        <v xml:space="preserve"> </v>
      </c>
      <c r="P354" s="234"/>
    </row>
    <row r="355" spans="1:16" ht="25.5" hidden="1" customHeight="1" x14ac:dyDescent="0.2">
      <c r="A355" s="383" t="s">
        <v>126</v>
      </c>
      <c r="B355" s="383"/>
      <c r="C355" s="5" t="s">
        <v>631</v>
      </c>
      <c r="D355" s="22" t="s">
        <v>619</v>
      </c>
      <c r="E355" s="29"/>
      <c r="F355" s="136">
        <v>0</v>
      </c>
      <c r="G355" s="136"/>
      <c r="H355" s="102">
        <f t="shared" si="75"/>
        <v>0</v>
      </c>
      <c r="I355" s="234"/>
      <c r="J355" s="150" t="str">
        <f t="shared" si="48"/>
        <v xml:space="preserve"> </v>
      </c>
      <c r="K355" s="234"/>
      <c r="L355" s="180"/>
      <c r="M355" s="102">
        <f t="shared" si="51"/>
        <v>0</v>
      </c>
      <c r="N355" s="234"/>
      <c r="O355" s="133" t="str">
        <f t="shared" si="49"/>
        <v xml:space="preserve"> </v>
      </c>
      <c r="P355" s="234"/>
    </row>
    <row r="356" spans="1:16" ht="15" hidden="1" customHeight="1" x14ac:dyDescent="0.2">
      <c r="A356" s="383" t="s">
        <v>127</v>
      </c>
      <c r="B356" s="383"/>
      <c r="C356" s="5" t="s">
        <v>632</v>
      </c>
      <c r="D356" s="22" t="s">
        <v>619</v>
      </c>
      <c r="E356" s="29"/>
      <c r="F356" s="136">
        <v>0</v>
      </c>
      <c r="G356" s="136"/>
      <c r="H356" s="102">
        <f t="shared" si="75"/>
        <v>0</v>
      </c>
      <c r="I356" s="234"/>
      <c r="J356" s="150" t="str">
        <f t="shared" si="48"/>
        <v xml:space="preserve"> </v>
      </c>
      <c r="K356" s="234"/>
      <c r="L356" s="180"/>
      <c r="M356" s="102">
        <f t="shared" si="51"/>
        <v>0</v>
      </c>
      <c r="N356" s="234"/>
      <c r="O356" s="133" t="str">
        <f t="shared" si="49"/>
        <v xml:space="preserve"> </v>
      </c>
      <c r="P356" s="234"/>
    </row>
    <row r="357" spans="1:16" ht="25.5" hidden="1" customHeight="1" x14ac:dyDescent="0.2">
      <c r="A357" s="383" t="s">
        <v>128</v>
      </c>
      <c r="B357" s="383"/>
      <c r="C357" s="5" t="s">
        <v>633</v>
      </c>
      <c r="D357" s="22" t="s">
        <v>619</v>
      </c>
      <c r="E357" s="29"/>
      <c r="F357" s="136">
        <v>0</v>
      </c>
      <c r="G357" s="136"/>
      <c r="H357" s="102">
        <f t="shared" si="75"/>
        <v>0</v>
      </c>
      <c r="I357" s="234"/>
      <c r="J357" s="150" t="str">
        <f t="shared" si="48"/>
        <v xml:space="preserve"> </v>
      </c>
      <c r="K357" s="234"/>
      <c r="L357" s="180"/>
      <c r="M357" s="102">
        <f t="shared" si="51"/>
        <v>0</v>
      </c>
      <c r="N357" s="234"/>
      <c r="O357" s="133" t="str">
        <f t="shared" si="49"/>
        <v xml:space="preserve"> </v>
      </c>
      <c r="P357" s="234"/>
    </row>
    <row r="358" spans="1:16" ht="25.5" hidden="1" customHeight="1" x14ac:dyDescent="0.2">
      <c r="A358" s="383" t="s">
        <v>129</v>
      </c>
      <c r="B358" s="383"/>
      <c r="C358" s="5" t="s">
        <v>634</v>
      </c>
      <c r="D358" s="22" t="s">
        <v>619</v>
      </c>
      <c r="E358" s="29"/>
      <c r="F358" s="136">
        <v>0</v>
      </c>
      <c r="G358" s="136"/>
      <c r="H358" s="102">
        <f t="shared" si="75"/>
        <v>0</v>
      </c>
      <c r="I358" s="234"/>
      <c r="J358" s="150" t="str">
        <f t="shared" si="48"/>
        <v xml:space="preserve"> </v>
      </c>
      <c r="K358" s="234"/>
      <c r="L358" s="180"/>
      <c r="M358" s="102">
        <f t="shared" si="51"/>
        <v>0</v>
      </c>
      <c r="N358" s="234"/>
      <c r="O358" s="133" t="str">
        <f t="shared" si="49"/>
        <v xml:space="preserve"> </v>
      </c>
      <c r="P358" s="234"/>
    </row>
    <row r="359" spans="1:16" ht="25.5" hidden="1" customHeight="1" x14ac:dyDescent="0.2">
      <c r="A359" s="383" t="s">
        <v>130</v>
      </c>
      <c r="B359" s="383"/>
      <c r="C359" s="5" t="s">
        <v>635</v>
      </c>
      <c r="D359" s="22" t="s">
        <v>619</v>
      </c>
      <c r="E359" s="29"/>
      <c r="F359" s="136">
        <v>0</v>
      </c>
      <c r="G359" s="136"/>
      <c r="H359" s="102">
        <f t="shared" si="75"/>
        <v>0</v>
      </c>
      <c r="I359" s="234"/>
      <c r="J359" s="150" t="str">
        <f t="shared" si="48"/>
        <v xml:space="preserve"> </v>
      </c>
      <c r="K359" s="234"/>
      <c r="L359" s="180"/>
      <c r="M359" s="102">
        <f t="shared" si="51"/>
        <v>0</v>
      </c>
      <c r="N359" s="234"/>
      <c r="O359" s="133" t="str">
        <f t="shared" si="49"/>
        <v xml:space="preserve"> </v>
      </c>
      <c r="P359" s="234"/>
    </row>
    <row r="360" spans="1:16" ht="15" hidden="1" customHeight="1" x14ac:dyDescent="0.2">
      <c r="A360" s="384" t="s">
        <v>133</v>
      </c>
      <c r="B360" s="384"/>
      <c r="C360" s="30" t="s">
        <v>636</v>
      </c>
      <c r="D360" s="19" t="s">
        <v>637</v>
      </c>
      <c r="E360" s="31"/>
      <c r="F360" s="136">
        <v>0</v>
      </c>
      <c r="G360" s="136"/>
      <c r="H360" s="102">
        <f t="shared" si="75"/>
        <v>0</v>
      </c>
      <c r="I360" s="234"/>
      <c r="J360" s="150" t="str">
        <f t="shared" si="48"/>
        <v xml:space="preserve"> </v>
      </c>
      <c r="K360" s="234"/>
      <c r="L360" s="180"/>
      <c r="M360" s="102">
        <f t="shared" si="51"/>
        <v>0</v>
      </c>
      <c r="N360" s="234"/>
      <c r="O360" s="133" t="str">
        <f t="shared" si="49"/>
        <v xml:space="preserve"> </v>
      </c>
      <c r="P360" s="234"/>
    </row>
    <row r="361" spans="1:16" ht="25.5" hidden="1" customHeight="1" x14ac:dyDescent="0.2">
      <c r="A361" s="383" t="s">
        <v>136</v>
      </c>
      <c r="B361" s="383"/>
      <c r="C361" s="5" t="s">
        <v>638</v>
      </c>
      <c r="D361" s="22" t="s">
        <v>637</v>
      </c>
      <c r="E361" s="29"/>
      <c r="F361" s="136">
        <v>0</v>
      </c>
      <c r="G361" s="136"/>
      <c r="H361" s="102">
        <f t="shared" si="75"/>
        <v>0</v>
      </c>
      <c r="I361" s="234"/>
      <c r="J361" s="150" t="str">
        <f t="shared" si="48"/>
        <v xml:space="preserve"> </v>
      </c>
      <c r="K361" s="234"/>
      <c r="L361" s="180"/>
      <c r="M361" s="102">
        <f t="shared" si="51"/>
        <v>0</v>
      </c>
      <c r="N361" s="234"/>
      <c r="O361" s="133" t="str">
        <f t="shared" si="49"/>
        <v xml:space="preserve"> </v>
      </c>
      <c r="P361" s="234"/>
    </row>
    <row r="362" spans="1:16" ht="15" hidden="1" customHeight="1" x14ac:dyDescent="0.2">
      <c r="A362" s="383" t="s">
        <v>138</v>
      </c>
      <c r="B362" s="383"/>
      <c r="C362" s="5" t="s">
        <v>639</v>
      </c>
      <c r="D362" s="22" t="s">
        <v>637</v>
      </c>
      <c r="E362" s="29"/>
      <c r="F362" s="136">
        <v>0</v>
      </c>
      <c r="G362" s="136"/>
      <c r="H362" s="102">
        <f t="shared" si="75"/>
        <v>0</v>
      </c>
      <c r="I362" s="234"/>
      <c r="J362" s="150" t="str">
        <f t="shared" si="48"/>
        <v xml:space="preserve"> </v>
      </c>
      <c r="K362" s="234"/>
      <c r="L362" s="180"/>
      <c r="M362" s="102">
        <f t="shared" si="51"/>
        <v>0</v>
      </c>
      <c r="N362" s="234"/>
      <c r="O362" s="133" t="str">
        <f t="shared" si="49"/>
        <v xml:space="preserve"> </v>
      </c>
      <c r="P362" s="234"/>
    </row>
    <row r="363" spans="1:16" ht="15" hidden="1" customHeight="1" x14ac:dyDescent="0.2">
      <c r="A363" s="383" t="s">
        <v>140</v>
      </c>
      <c r="B363" s="383"/>
      <c r="C363" s="5" t="s">
        <v>640</v>
      </c>
      <c r="D363" s="22" t="s">
        <v>637</v>
      </c>
      <c r="E363" s="29"/>
      <c r="F363" s="136">
        <v>0</v>
      </c>
      <c r="G363" s="136"/>
      <c r="H363" s="102">
        <f t="shared" si="75"/>
        <v>0</v>
      </c>
      <c r="I363" s="234"/>
      <c r="J363" s="150" t="str">
        <f t="shared" si="48"/>
        <v xml:space="preserve"> </v>
      </c>
      <c r="K363" s="234"/>
      <c r="L363" s="180"/>
      <c r="M363" s="102">
        <f t="shared" si="51"/>
        <v>0</v>
      </c>
      <c r="N363" s="234"/>
      <c r="O363" s="133" t="str">
        <f t="shared" si="49"/>
        <v xml:space="preserve"> </v>
      </c>
      <c r="P363" s="234"/>
    </row>
    <row r="364" spans="1:16" ht="25.5" hidden="1" customHeight="1" x14ac:dyDescent="0.2">
      <c r="A364" s="385" t="s">
        <v>142</v>
      </c>
      <c r="B364" s="385"/>
      <c r="C364" s="5" t="s">
        <v>641</v>
      </c>
      <c r="D364" s="34" t="s">
        <v>642</v>
      </c>
      <c r="E364" s="29"/>
      <c r="F364" s="136">
        <v>0</v>
      </c>
      <c r="G364" s="136"/>
      <c r="H364" s="102">
        <f t="shared" si="75"/>
        <v>0</v>
      </c>
      <c r="I364" s="234"/>
      <c r="J364" s="150" t="str">
        <f t="shared" si="48"/>
        <v xml:space="preserve"> </v>
      </c>
      <c r="K364" s="234"/>
      <c r="L364" s="180"/>
      <c r="M364" s="102">
        <f t="shared" si="51"/>
        <v>0</v>
      </c>
      <c r="N364" s="234"/>
      <c r="O364" s="133" t="str">
        <f t="shared" si="49"/>
        <v xml:space="preserve"> </v>
      </c>
      <c r="P364" s="234"/>
    </row>
    <row r="365" spans="1:16" ht="15" hidden="1" customHeight="1" x14ac:dyDescent="0.2">
      <c r="A365" s="383" t="s">
        <v>145</v>
      </c>
      <c r="B365" s="383"/>
      <c r="C365" s="24" t="s">
        <v>643</v>
      </c>
      <c r="D365" s="22" t="s">
        <v>642</v>
      </c>
      <c r="E365" s="25"/>
      <c r="F365" s="136">
        <v>0</v>
      </c>
      <c r="G365" s="136"/>
      <c r="H365" s="102">
        <f t="shared" si="75"/>
        <v>0</v>
      </c>
      <c r="I365" s="234"/>
      <c r="J365" s="150" t="str">
        <f t="shared" si="48"/>
        <v xml:space="preserve"> </v>
      </c>
      <c r="K365" s="234"/>
      <c r="L365" s="180"/>
      <c r="M365" s="102">
        <f t="shared" si="51"/>
        <v>0</v>
      </c>
      <c r="N365" s="234"/>
      <c r="O365" s="133" t="str">
        <f t="shared" si="49"/>
        <v xml:space="preserve"> </v>
      </c>
      <c r="P365" s="234"/>
    </row>
    <row r="366" spans="1:16" ht="15" hidden="1" customHeight="1" x14ac:dyDescent="0.2">
      <c r="A366" s="383" t="s">
        <v>147</v>
      </c>
      <c r="B366" s="383"/>
      <c r="C366" s="5" t="s">
        <v>644</v>
      </c>
      <c r="D366" s="22" t="s">
        <v>642</v>
      </c>
      <c r="E366" s="29"/>
      <c r="F366" s="136">
        <v>0</v>
      </c>
      <c r="G366" s="136"/>
      <c r="H366" s="102">
        <f t="shared" si="75"/>
        <v>0</v>
      </c>
      <c r="I366" s="234"/>
      <c r="J366" s="150" t="str">
        <f t="shared" si="48"/>
        <v xml:space="preserve"> </v>
      </c>
      <c r="K366" s="234"/>
      <c r="L366" s="180"/>
      <c r="M366" s="102">
        <f t="shared" si="51"/>
        <v>0</v>
      </c>
      <c r="N366" s="234"/>
      <c r="O366" s="133" t="str">
        <f t="shared" si="49"/>
        <v xml:space="preserve"> </v>
      </c>
      <c r="P366" s="234"/>
    </row>
    <row r="367" spans="1:16" ht="15" hidden="1" customHeight="1" x14ac:dyDescent="0.2">
      <c r="A367" s="383" t="s">
        <v>149</v>
      </c>
      <c r="B367" s="383"/>
      <c r="C367" s="5" t="s">
        <v>645</v>
      </c>
      <c r="D367" s="22" t="s">
        <v>642</v>
      </c>
      <c r="E367" s="29"/>
      <c r="F367" s="136">
        <v>0</v>
      </c>
      <c r="G367" s="136"/>
      <c r="H367" s="102">
        <f t="shared" si="75"/>
        <v>0</v>
      </c>
      <c r="I367" s="234"/>
      <c r="J367" s="150" t="str">
        <f t="shared" si="48"/>
        <v xml:space="preserve"> </v>
      </c>
      <c r="K367" s="234"/>
      <c r="L367" s="180"/>
      <c r="M367" s="102">
        <f t="shared" si="51"/>
        <v>0</v>
      </c>
      <c r="N367" s="234"/>
      <c r="O367" s="133" t="str">
        <f t="shared" si="49"/>
        <v xml:space="preserve"> </v>
      </c>
      <c r="P367" s="234"/>
    </row>
    <row r="368" spans="1:16" ht="15" hidden="1" customHeight="1" x14ac:dyDescent="0.2">
      <c r="A368" s="383" t="s">
        <v>151</v>
      </c>
      <c r="B368" s="383"/>
      <c r="C368" s="5" t="s">
        <v>646</v>
      </c>
      <c r="D368" s="22" t="s">
        <v>642</v>
      </c>
      <c r="E368" s="29"/>
      <c r="F368" s="136">
        <v>0</v>
      </c>
      <c r="G368" s="136"/>
      <c r="H368" s="102">
        <f t="shared" si="75"/>
        <v>0</v>
      </c>
      <c r="I368" s="234"/>
      <c r="J368" s="150" t="str">
        <f t="shared" si="48"/>
        <v xml:space="preserve"> </v>
      </c>
      <c r="K368" s="234"/>
      <c r="L368" s="180"/>
      <c r="M368" s="102">
        <f t="shared" si="51"/>
        <v>0</v>
      </c>
      <c r="N368" s="234"/>
      <c r="O368" s="133" t="str">
        <f t="shared" si="49"/>
        <v xml:space="preserve"> </v>
      </c>
      <c r="P368" s="234"/>
    </row>
    <row r="369" spans="1:16" ht="25.5" hidden="1" customHeight="1" x14ac:dyDescent="0.2">
      <c r="A369" s="383" t="s">
        <v>153</v>
      </c>
      <c r="B369" s="383"/>
      <c r="C369" s="5" t="s">
        <v>647</v>
      </c>
      <c r="D369" s="22" t="s">
        <v>642</v>
      </c>
      <c r="E369" s="29"/>
      <c r="F369" s="136">
        <v>0</v>
      </c>
      <c r="G369" s="136"/>
      <c r="H369" s="102">
        <f t="shared" si="75"/>
        <v>0</v>
      </c>
      <c r="I369" s="234"/>
      <c r="J369" s="150" t="str">
        <f t="shared" si="48"/>
        <v xml:space="preserve"> </v>
      </c>
      <c r="K369" s="234"/>
      <c r="L369" s="180"/>
      <c r="M369" s="102">
        <f t="shared" si="51"/>
        <v>0</v>
      </c>
      <c r="N369" s="234"/>
      <c r="O369" s="133" t="str">
        <f t="shared" si="49"/>
        <v xml:space="preserve"> </v>
      </c>
      <c r="P369" s="234"/>
    </row>
    <row r="370" spans="1:16" ht="25.5" hidden="1" customHeight="1" x14ac:dyDescent="0.2">
      <c r="A370" s="383" t="s">
        <v>155</v>
      </c>
      <c r="B370" s="383"/>
      <c r="C370" s="5" t="s">
        <v>648</v>
      </c>
      <c r="D370" s="22" t="s">
        <v>642</v>
      </c>
      <c r="E370" s="29"/>
      <c r="F370" s="136">
        <v>0</v>
      </c>
      <c r="G370" s="136"/>
      <c r="H370" s="102">
        <f t="shared" si="75"/>
        <v>0</v>
      </c>
      <c r="I370" s="234"/>
      <c r="J370" s="150" t="str">
        <f t="shared" si="48"/>
        <v xml:space="preserve"> </v>
      </c>
      <c r="K370" s="234"/>
      <c r="L370" s="180"/>
      <c r="M370" s="102">
        <f t="shared" si="51"/>
        <v>0</v>
      </c>
      <c r="N370" s="234"/>
      <c r="O370" s="133" t="str">
        <f t="shared" si="49"/>
        <v xml:space="preserve"> </v>
      </c>
      <c r="P370" s="234"/>
    </row>
    <row r="371" spans="1:16" ht="15" hidden="1" customHeight="1" x14ac:dyDescent="0.2">
      <c r="A371" s="383" t="s">
        <v>157</v>
      </c>
      <c r="B371" s="383"/>
      <c r="C371" s="5" t="s">
        <v>649</v>
      </c>
      <c r="D371" s="22" t="s">
        <v>642</v>
      </c>
      <c r="E371" s="29"/>
      <c r="F371" s="136">
        <v>0</v>
      </c>
      <c r="G371" s="136"/>
      <c r="H371" s="102">
        <f t="shared" si="75"/>
        <v>0</v>
      </c>
      <c r="I371" s="234"/>
      <c r="J371" s="150" t="str">
        <f t="shared" si="48"/>
        <v xml:space="preserve"> </v>
      </c>
      <c r="K371" s="234"/>
      <c r="L371" s="180"/>
      <c r="M371" s="102">
        <f t="shared" si="51"/>
        <v>0</v>
      </c>
      <c r="N371" s="234"/>
      <c r="O371" s="133" t="str">
        <f t="shared" si="49"/>
        <v xml:space="preserve"> </v>
      </c>
      <c r="P371" s="234"/>
    </row>
    <row r="372" spans="1:16" ht="15" hidden="1" customHeight="1" x14ac:dyDescent="0.2">
      <c r="A372" s="383" t="s">
        <v>159</v>
      </c>
      <c r="B372" s="383"/>
      <c r="C372" s="5" t="s">
        <v>650</v>
      </c>
      <c r="D372" s="22" t="s">
        <v>642</v>
      </c>
      <c r="E372" s="29"/>
      <c r="F372" s="136">
        <v>0</v>
      </c>
      <c r="G372" s="136"/>
      <c r="H372" s="102">
        <f t="shared" si="75"/>
        <v>0</v>
      </c>
      <c r="I372" s="234"/>
      <c r="J372" s="150" t="str">
        <f t="shared" si="48"/>
        <v xml:space="preserve"> </v>
      </c>
      <c r="K372" s="234"/>
      <c r="L372" s="180"/>
      <c r="M372" s="102">
        <f t="shared" si="51"/>
        <v>0</v>
      </c>
      <c r="N372" s="234"/>
      <c r="O372" s="133" t="str">
        <f t="shared" si="49"/>
        <v xml:space="preserve"> </v>
      </c>
      <c r="P372" s="234"/>
    </row>
    <row r="373" spans="1:16" ht="25.5" hidden="1" customHeight="1" x14ac:dyDescent="0.2">
      <c r="A373" s="383" t="s">
        <v>161</v>
      </c>
      <c r="B373" s="383"/>
      <c r="C373" s="5" t="s">
        <v>651</v>
      </c>
      <c r="D373" s="22" t="s">
        <v>642</v>
      </c>
      <c r="E373" s="29"/>
      <c r="F373" s="136">
        <v>0</v>
      </c>
      <c r="G373" s="136"/>
      <c r="H373" s="102">
        <f t="shared" si="75"/>
        <v>0</v>
      </c>
      <c r="I373" s="234"/>
      <c r="J373" s="150" t="str">
        <f t="shared" ref="J373:J436" si="76">IF(H373=0," ",I373/H373)</f>
        <v xml:space="preserve"> </v>
      </c>
      <c r="K373" s="234"/>
      <c r="L373" s="180"/>
      <c r="M373" s="102">
        <f t="shared" si="51"/>
        <v>0</v>
      </c>
      <c r="N373" s="234"/>
      <c r="O373" s="133" t="str">
        <f t="shared" ref="O373:O436" si="77">IF(M373=0," ",N373/M373)</f>
        <v xml:space="preserve"> </v>
      </c>
      <c r="P373" s="234"/>
    </row>
    <row r="374" spans="1:16" ht="25.5" hidden="1" customHeight="1" x14ac:dyDescent="0.2">
      <c r="A374" s="385" t="s">
        <v>164</v>
      </c>
      <c r="B374" s="385"/>
      <c r="C374" s="6" t="s">
        <v>652</v>
      </c>
      <c r="D374" s="34" t="s">
        <v>653</v>
      </c>
      <c r="E374" s="32"/>
      <c r="F374" s="136">
        <v>0</v>
      </c>
      <c r="G374" s="136"/>
      <c r="H374" s="102">
        <f t="shared" si="75"/>
        <v>0</v>
      </c>
      <c r="I374" s="234"/>
      <c r="J374" s="150" t="str">
        <f t="shared" si="76"/>
        <v xml:space="preserve"> </v>
      </c>
      <c r="K374" s="234"/>
      <c r="L374" s="180"/>
      <c r="M374" s="102">
        <f t="shared" ref="M374:M437" si="78">SUM(K374:L374)</f>
        <v>0</v>
      </c>
      <c r="N374" s="234"/>
      <c r="O374" s="133" t="str">
        <f t="shared" si="77"/>
        <v xml:space="preserve"> </v>
      </c>
      <c r="P374" s="234"/>
    </row>
    <row r="375" spans="1:16" ht="51" hidden="1" customHeight="1" x14ac:dyDescent="0.2">
      <c r="A375" s="383" t="s">
        <v>167</v>
      </c>
      <c r="B375" s="383"/>
      <c r="C375" s="5" t="s">
        <v>654</v>
      </c>
      <c r="D375" s="22" t="s">
        <v>653</v>
      </c>
      <c r="E375" s="29"/>
      <c r="F375" s="136">
        <v>0</v>
      </c>
      <c r="G375" s="136"/>
      <c r="H375" s="102">
        <f t="shared" si="75"/>
        <v>0</v>
      </c>
      <c r="I375" s="234"/>
      <c r="J375" s="150" t="str">
        <f t="shared" si="76"/>
        <v xml:space="preserve"> </v>
      </c>
      <c r="K375" s="234"/>
      <c r="L375" s="180"/>
      <c r="M375" s="102">
        <f t="shared" si="78"/>
        <v>0</v>
      </c>
      <c r="N375" s="234"/>
      <c r="O375" s="133" t="str">
        <f t="shared" si="77"/>
        <v xml:space="preserve"> </v>
      </c>
      <c r="P375" s="234"/>
    </row>
    <row r="376" spans="1:16" ht="25.5" hidden="1" customHeight="1" x14ac:dyDescent="0.2">
      <c r="A376" s="383" t="s">
        <v>169</v>
      </c>
      <c r="B376" s="383"/>
      <c r="C376" s="5" t="s">
        <v>655</v>
      </c>
      <c r="D376" s="22" t="s">
        <v>653</v>
      </c>
      <c r="E376" s="29"/>
      <c r="F376" s="136">
        <v>0</v>
      </c>
      <c r="G376" s="136"/>
      <c r="H376" s="102">
        <f t="shared" si="75"/>
        <v>0</v>
      </c>
      <c r="I376" s="234"/>
      <c r="J376" s="150" t="str">
        <f t="shared" si="76"/>
        <v xml:space="preserve"> </v>
      </c>
      <c r="K376" s="234"/>
      <c r="L376" s="180"/>
      <c r="M376" s="102">
        <f t="shared" si="78"/>
        <v>0</v>
      </c>
      <c r="N376" s="234"/>
      <c r="O376" s="133" t="str">
        <f t="shared" si="77"/>
        <v xml:space="preserve"> </v>
      </c>
      <c r="P376" s="234"/>
    </row>
    <row r="377" spans="1:16" ht="25.5" hidden="1" customHeight="1" x14ac:dyDescent="0.2">
      <c r="A377" s="383" t="s">
        <v>171</v>
      </c>
      <c r="B377" s="383"/>
      <c r="C377" s="5" t="s">
        <v>656</v>
      </c>
      <c r="D377" s="22" t="s">
        <v>653</v>
      </c>
      <c r="E377" s="29"/>
      <c r="F377" s="136">
        <v>0</v>
      </c>
      <c r="G377" s="136"/>
      <c r="H377" s="102">
        <f t="shared" si="75"/>
        <v>0</v>
      </c>
      <c r="I377" s="234"/>
      <c r="J377" s="150" t="str">
        <f t="shared" si="76"/>
        <v xml:space="preserve"> </v>
      </c>
      <c r="K377" s="234"/>
      <c r="L377" s="180"/>
      <c r="M377" s="102">
        <f t="shared" si="78"/>
        <v>0</v>
      </c>
      <c r="N377" s="234"/>
      <c r="O377" s="133" t="str">
        <f t="shared" si="77"/>
        <v xml:space="preserve"> </v>
      </c>
      <c r="P377" s="234"/>
    </row>
    <row r="378" spans="1:16" ht="15" hidden="1" customHeight="1" x14ac:dyDescent="0.2">
      <c r="A378" s="383" t="s">
        <v>173</v>
      </c>
      <c r="B378" s="383"/>
      <c r="C378" s="5" t="s">
        <v>657</v>
      </c>
      <c r="D378" s="22" t="s">
        <v>653</v>
      </c>
      <c r="E378" s="29"/>
      <c r="F378" s="136">
        <v>0</v>
      </c>
      <c r="G378" s="136"/>
      <c r="H378" s="102">
        <f t="shared" si="75"/>
        <v>0</v>
      </c>
      <c r="I378" s="234"/>
      <c r="J378" s="150" t="str">
        <f t="shared" si="76"/>
        <v xml:space="preserve"> </v>
      </c>
      <c r="K378" s="234"/>
      <c r="L378" s="180"/>
      <c r="M378" s="102">
        <f t="shared" si="78"/>
        <v>0</v>
      </c>
      <c r="N378" s="234"/>
      <c r="O378" s="133" t="str">
        <f t="shared" si="77"/>
        <v xml:space="preserve"> </v>
      </c>
      <c r="P378" s="234"/>
    </row>
    <row r="379" spans="1:16" ht="15" hidden="1" customHeight="1" x14ac:dyDescent="0.2">
      <c r="A379" s="383" t="s">
        <v>175</v>
      </c>
      <c r="B379" s="383"/>
      <c r="C379" s="5" t="s">
        <v>658</v>
      </c>
      <c r="D379" s="22" t="s">
        <v>653</v>
      </c>
      <c r="E379" s="29"/>
      <c r="F379" s="136">
        <v>0</v>
      </c>
      <c r="G379" s="136"/>
      <c r="H379" s="102">
        <f t="shared" si="75"/>
        <v>0</v>
      </c>
      <c r="I379" s="234"/>
      <c r="J379" s="150" t="str">
        <f t="shared" si="76"/>
        <v xml:space="preserve"> </v>
      </c>
      <c r="K379" s="234"/>
      <c r="L379" s="180"/>
      <c r="M379" s="102">
        <f t="shared" si="78"/>
        <v>0</v>
      </c>
      <c r="N379" s="234"/>
      <c r="O379" s="133" t="str">
        <f t="shared" si="77"/>
        <v xml:space="preserve"> </v>
      </c>
      <c r="P379" s="234"/>
    </row>
    <row r="380" spans="1:16" ht="25.5" hidden="1" customHeight="1" x14ac:dyDescent="0.2">
      <c r="A380" s="383" t="s">
        <v>177</v>
      </c>
      <c r="B380" s="383"/>
      <c r="C380" s="5" t="s">
        <v>659</v>
      </c>
      <c r="D380" s="22" t="s">
        <v>653</v>
      </c>
      <c r="E380" s="29"/>
      <c r="F380" s="136">
        <v>0</v>
      </c>
      <c r="G380" s="136"/>
      <c r="H380" s="102">
        <f t="shared" si="75"/>
        <v>0</v>
      </c>
      <c r="I380" s="234"/>
      <c r="J380" s="150" t="str">
        <f t="shared" si="76"/>
        <v xml:space="preserve"> </v>
      </c>
      <c r="K380" s="234"/>
      <c r="L380" s="180"/>
      <c r="M380" s="102">
        <f t="shared" si="78"/>
        <v>0</v>
      </c>
      <c r="N380" s="234"/>
      <c r="O380" s="133" t="str">
        <f t="shared" si="77"/>
        <v xml:space="preserve"> </v>
      </c>
      <c r="P380" s="234"/>
    </row>
    <row r="381" spans="1:16" ht="15" hidden="1" customHeight="1" x14ac:dyDescent="0.2">
      <c r="A381" s="383" t="s">
        <v>179</v>
      </c>
      <c r="B381" s="383"/>
      <c r="C381" s="5" t="s">
        <v>660</v>
      </c>
      <c r="D381" s="22" t="s">
        <v>653</v>
      </c>
      <c r="E381" s="29"/>
      <c r="F381" s="136">
        <v>0</v>
      </c>
      <c r="G381" s="136"/>
      <c r="H381" s="102">
        <f t="shared" si="75"/>
        <v>0</v>
      </c>
      <c r="I381" s="234"/>
      <c r="J381" s="150" t="str">
        <f t="shared" si="76"/>
        <v xml:space="preserve"> </v>
      </c>
      <c r="K381" s="234"/>
      <c r="L381" s="180"/>
      <c r="M381" s="102">
        <f t="shared" si="78"/>
        <v>0</v>
      </c>
      <c r="N381" s="234"/>
      <c r="O381" s="133" t="str">
        <f t="shared" si="77"/>
        <v xml:space="preserve"> </v>
      </c>
      <c r="P381" s="234"/>
    </row>
    <row r="382" spans="1:16" ht="25.5" hidden="1" customHeight="1" x14ac:dyDescent="0.2">
      <c r="A382" s="383" t="s">
        <v>182</v>
      </c>
      <c r="B382" s="383"/>
      <c r="C382" s="5" t="s">
        <v>661</v>
      </c>
      <c r="D382" s="22" t="s">
        <v>653</v>
      </c>
      <c r="E382" s="29"/>
      <c r="F382" s="136">
        <v>0</v>
      </c>
      <c r="G382" s="136"/>
      <c r="H382" s="102">
        <f t="shared" si="75"/>
        <v>0</v>
      </c>
      <c r="I382" s="234"/>
      <c r="J382" s="150" t="str">
        <f t="shared" si="76"/>
        <v xml:space="preserve"> </v>
      </c>
      <c r="K382" s="234"/>
      <c r="L382" s="180"/>
      <c r="M382" s="102">
        <f t="shared" si="78"/>
        <v>0</v>
      </c>
      <c r="N382" s="234"/>
      <c r="O382" s="133" t="str">
        <f t="shared" si="77"/>
        <v xml:space="preserve"> </v>
      </c>
      <c r="P382" s="234"/>
    </row>
    <row r="383" spans="1:16" ht="15" hidden="1" customHeight="1" x14ac:dyDescent="0.2">
      <c r="A383" s="383" t="s">
        <v>184</v>
      </c>
      <c r="B383" s="383"/>
      <c r="C383" s="5" t="s">
        <v>662</v>
      </c>
      <c r="D383" s="22" t="s">
        <v>653</v>
      </c>
      <c r="E383" s="29"/>
      <c r="F383" s="136">
        <v>0</v>
      </c>
      <c r="G383" s="136"/>
      <c r="H383" s="102">
        <f t="shared" si="75"/>
        <v>0</v>
      </c>
      <c r="I383" s="234"/>
      <c r="J383" s="150" t="str">
        <f t="shared" si="76"/>
        <v xml:space="preserve"> </v>
      </c>
      <c r="K383" s="234"/>
      <c r="L383" s="180"/>
      <c r="M383" s="102">
        <f t="shared" si="78"/>
        <v>0</v>
      </c>
      <c r="N383" s="234"/>
      <c r="O383" s="133" t="str">
        <f t="shared" si="77"/>
        <v xml:space="preserve"> </v>
      </c>
      <c r="P383" s="234"/>
    </row>
    <row r="384" spans="1:16" ht="15" hidden="1" customHeight="1" x14ac:dyDescent="0.2">
      <c r="A384" s="385" t="s">
        <v>186</v>
      </c>
      <c r="B384" s="385"/>
      <c r="C384" s="5" t="s">
        <v>663</v>
      </c>
      <c r="D384" s="34" t="s">
        <v>664</v>
      </c>
      <c r="E384" s="29"/>
      <c r="F384" s="136">
        <v>0</v>
      </c>
      <c r="G384" s="136"/>
      <c r="H384" s="102">
        <f t="shared" si="75"/>
        <v>0</v>
      </c>
      <c r="I384" s="234"/>
      <c r="J384" s="150" t="str">
        <f t="shared" si="76"/>
        <v xml:space="preserve"> </v>
      </c>
      <c r="K384" s="234"/>
      <c r="L384" s="180"/>
      <c r="M384" s="102">
        <f t="shared" si="78"/>
        <v>0</v>
      </c>
      <c r="N384" s="234"/>
      <c r="O384" s="133" t="str">
        <f t="shared" si="77"/>
        <v xml:space="preserve"> </v>
      </c>
      <c r="P384" s="234"/>
    </row>
    <row r="385" spans="1:16" ht="15" hidden="1" customHeight="1" x14ac:dyDescent="0.2">
      <c r="A385" s="383" t="s">
        <v>188</v>
      </c>
      <c r="B385" s="383"/>
      <c r="C385" s="5" t="s">
        <v>665</v>
      </c>
      <c r="D385" s="22" t="s">
        <v>664</v>
      </c>
      <c r="E385" s="29"/>
      <c r="F385" s="136">
        <v>0</v>
      </c>
      <c r="G385" s="136"/>
      <c r="H385" s="102">
        <f t="shared" si="75"/>
        <v>0</v>
      </c>
      <c r="I385" s="234"/>
      <c r="J385" s="150" t="str">
        <f t="shared" si="76"/>
        <v xml:space="preserve"> </v>
      </c>
      <c r="K385" s="234"/>
      <c r="L385" s="180"/>
      <c r="M385" s="102">
        <f t="shared" si="78"/>
        <v>0</v>
      </c>
      <c r="N385" s="234"/>
      <c r="O385" s="133" t="str">
        <f t="shared" si="77"/>
        <v xml:space="preserve"> </v>
      </c>
      <c r="P385" s="234"/>
    </row>
    <row r="386" spans="1:16" ht="15" hidden="1" customHeight="1" x14ac:dyDescent="0.2">
      <c r="A386" s="383" t="s">
        <v>190</v>
      </c>
      <c r="B386" s="383"/>
      <c r="C386" s="5" t="s">
        <v>666</v>
      </c>
      <c r="D386" s="22" t="s">
        <v>664</v>
      </c>
      <c r="E386" s="29"/>
      <c r="F386" s="136">
        <v>0</v>
      </c>
      <c r="G386" s="136"/>
      <c r="H386" s="102">
        <f t="shared" si="75"/>
        <v>0</v>
      </c>
      <c r="I386" s="234"/>
      <c r="J386" s="150" t="str">
        <f t="shared" si="76"/>
        <v xml:space="preserve"> </v>
      </c>
      <c r="K386" s="234"/>
      <c r="L386" s="180"/>
      <c r="M386" s="102">
        <f t="shared" si="78"/>
        <v>0</v>
      </c>
      <c r="N386" s="234"/>
      <c r="O386" s="133" t="str">
        <f t="shared" si="77"/>
        <v xml:space="preserve"> </v>
      </c>
      <c r="P386" s="234"/>
    </row>
    <row r="387" spans="1:16" ht="25.5" hidden="1" customHeight="1" x14ac:dyDescent="0.2">
      <c r="A387" s="383" t="s">
        <v>192</v>
      </c>
      <c r="B387" s="383"/>
      <c r="C387" s="5" t="s">
        <v>667</v>
      </c>
      <c r="D387" s="22" t="s">
        <v>664</v>
      </c>
      <c r="E387" s="29"/>
      <c r="F387" s="136">
        <v>0</v>
      </c>
      <c r="G387" s="136"/>
      <c r="H387" s="102">
        <f t="shared" si="75"/>
        <v>0</v>
      </c>
      <c r="I387" s="234"/>
      <c r="J387" s="150" t="str">
        <f t="shared" si="76"/>
        <v xml:space="preserve"> </v>
      </c>
      <c r="K387" s="234"/>
      <c r="L387" s="180"/>
      <c r="M387" s="102">
        <f t="shared" si="78"/>
        <v>0</v>
      </c>
      <c r="N387" s="234"/>
      <c r="O387" s="133" t="str">
        <f t="shared" si="77"/>
        <v xml:space="preserve"> </v>
      </c>
      <c r="P387" s="234"/>
    </row>
    <row r="388" spans="1:16" ht="25.5" hidden="1" customHeight="1" x14ac:dyDescent="0.2">
      <c r="A388" s="383" t="s">
        <v>194</v>
      </c>
      <c r="B388" s="383"/>
      <c r="C388" s="5" t="s">
        <v>668</v>
      </c>
      <c r="D388" s="22" t="s">
        <v>664</v>
      </c>
      <c r="E388" s="29"/>
      <c r="F388" s="136">
        <v>0</v>
      </c>
      <c r="G388" s="136"/>
      <c r="H388" s="102">
        <f t="shared" si="75"/>
        <v>0</v>
      </c>
      <c r="I388" s="234"/>
      <c r="J388" s="150" t="str">
        <f t="shared" si="76"/>
        <v xml:space="preserve"> </v>
      </c>
      <c r="K388" s="234"/>
      <c r="L388" s="180"/>
      <c r="M388" s="102">
        <f t="shared" si="78"/>
        <v>0</v>
      </c>
      <c r="N388" s="234"/>
      <c r="O388" s="133" t="str">
        <f t="shared" si="77"/>
        <v xml:space="preserve"> </v>
      </c>
      <c r="P388" s="234"/>
    </row>
    <row r="389" spans="1:16" ht="25.5" hidden="1" customHeight="1" x14ac:dyDescent="0.2">
      <c r="A389" s="383" t="s">
        <v>197</v>
      </c>
      <c r="B389" s="383"/>
      <c r="C389" s="5" t="s">
        <v>669</v>
      </c>
      <c r="D389" s="22" t="s">
        <v>664</v>
      </c>
      <c r="E389" s="29"/>
      <c r="F389" s="136">
        <v>0</v>
      </c>
      <c r="G389" s="136"/>
      <c r="H389" s="102">
        <f t="shared" si="75"/>
        <v>0</v>
      </c>
      <c r="I389" s="234"/>
      <c r="J389" s="150" t="str">
        <f t="shared" si="76"/>
        <v xml:space="preserve"> </v>
      </c>
      <c r="K389" s="234"/>
      <c r="L389" s="180"/>
      <c r="M389" s="102">
        <f t="shared" si="78"/>
        <v>0</v>
      </c>
      <c r="N389" s="234"/>
      <c r="O389" s="133" t="str">
        <f t="shared" si="77"/>
        <v xml:space="preserve"> </v>
      </c>
      <c r="P389" s="234"/>
    </row>
    <row r="390" spans="1:16" ht="38.25" hidden="1" customHeight="1" x14ac:dyDescent="0.2">
      <c r="A390" s="383" t="s">
        <v>199</v>
      </c>
      <c r="B390" s="383"/>
      <c r="C390" s="6" t="s">
        <v>670</v>
      </c>
      <c r="D390" s="22" t="s">
        <v>664</v>
      </c>
      <c r="E390" s="32"/>
      <c r="F390" s="136">
        <v>0</v>
      </c>
      <c r="G390" s="136"/>
      <c r="H390" s="102">
        <f t="shared" si="75"/>
        <v>0</v>
      </c>
      <c r="I390" s="234"/>
      <c r="J390" s="150" t="str">
        <f t="shared" si="76"/>
        <v xml:space="preserve"> </v>
      </c>
      <c r="K390" s="234"/>
      <c r="L390" s="180"/>
      <c r="M390" s="102">
        <f t="shared" si="78"/>
        <v>0</v>
      </c>
      <c r="N390" s="234"/>
      <c r="O390" s="133" t="str">
        <f t="shared" si="77"/>
        <v xml:space="preserve"> </v>
      </c>
      <c r="P390" s="234"/>
    </row>
    <row r="391" spans="1:16" ht="15" hidden="1" customHeight="1" x14ac:dyDescent="0.2">
      <c r="A391" s="383" t="s">
        <v>201</v>
      </c>
      <c r="B391" s="383"/>
      <c r="C391" s="5" t="s">
        <v>671</v>
      </c>
      <c r="D391" s="22" t="s">
        <v>672</v>
      </c>
      <c r="E391" s="29"/>
      <c r="F391" s="136">
        <v>0</v>
      </c>
      <c r="G391" s="136"/>
      <c r="H391" s="102">
        <f t="shared" si="75"/>
        <v>0</v>
      </c>
      <c r="I391" s="234"/>
      <c r="J391" s="150" t="str">
        <f t="shared" si="76"/>
        <v xml:space="preserve"> </v>
      </c>
      <c r="K391" s="234"/>
      <c r="L391" s="180"/>
      <c r="M391" s="102">
        <f t="shared" si="78"/>
        <v>0</v>
      </c>
      <c r="N391" s="234"/>
      <c r="O391" s="133" t="str">
        <f t="shared" si="77"/>
        <v xml:space="preserve"> </v>
      </c>
      <c r="P391" s="234"/>
    </row>
    <row r="392" spans="1:16" ht="15" hidden="1" customHeight="1" x14ac:dyDescent="0.2">
      <c r="A392" s="383" t="s">
        <v>203</v>
      </c>
      <c r="B392" s="383"/>
      <c r="C392" s="5" t="s">
        <v>673</v>
      </c>
      <c r="D392" s="22" t="s">
        <v>672</v>
      </c>
      <c r="E392" s="29"/>
      <c r="F392" s="136">
        <v>0</v>
      </c>
      <c r="G392" s="136"/>
      <c r="H392" s="102">
        <f t="shared" si="75"/>
        <v>0</v>
      </c>
      <c r="I392" s="234"/>
      <c r="J392" s="150" t="str">
        <f t="shared" si="76"/>
        <v xml:space="preserve"> </v>
      </c>
      <c r="K392" s="234"/>
      <c r="L392" s="180"/>
      <c r="M392" s="102">
        <f t="shared" si="78"/>
        <v>0</v>
      </c>
      <c r="N392" s="234"/>
      <c r="O392" s="133" t="str">
        <f t="shared" si="77"/>
        <v xml:space="preserve"> </v>
      </c>
      <c r="P392" s="234"/>
    </row>
    <row r="393" spans="1:16" ht="15" hidden="1" customHeight="1" x14ac:dyDescent="0.2">
      <c r="A393" s="383" t="s">
        <v>205</v>
      </c>
      <c r="B393" s="383"/>
      <c r="C393" s="5" t="s">
        <v>674</v>
      </c>
      <c r="D393" s="22" t="s">
        <v>672</v>
      </c>
      <c r="E393" s="29"/>
      <c r="F393" s="136">
        <v>0</v>
      </c>
      <c r="G393" s="136"/>
      <c r="H393" s="102">
        <f t="shared" si="75"/>
        <v>0</v>
      </c>
      <c r="I393" s="234"/>
      <c r="J393" s="150" t="str">
        <f t="shared" si="76"/>
        <v xml:space="preserve"> </v>
      </c>
      <c r="K393" s="234"/>
      <c r="L393" s="180"/>
      <c r="M393" s="102">
        <f t="shared" si="78"/>
        <v>0</v>
      </c>
      <c r="N393" s="234"/>
      <c r="O393" s="133" t="str">
        <f t="shared" si="77"/>
        <v xml:space="preserve"> </v>
      </c>
      <c r="P393" s="234"/>
    </row>
    <row r="394" spans="1:16" ht="15" hidden="1" customHeight="1" x14ac:dyDescent="0.2">
      <c r="A394" s="385" t="s">
        <v>207</v>
      </c>
      <c r="B394" s="385"/>
      <c r="C394" s="5" t="s">
        <v>675</v>
      </c>
      <c r="D394" s="34" t="s">
        <v>676</v>
      </c>
      <c r="E394" s="29"/>
      <c r="F394" s="136">
        <v>0</v>
      </c>
      <c r="G394" s="136"/>
      <c r="H394" s="102">
        <f t="shared" si="75"/>
        <v>0</v>
      </c>
      <c r="I394" s="234"/>
      <c r="J394" s="150" t="str">
        <f t="shared" si="76"/>
        <v xml:space="preserve"> </v>
      </c>
      <c r="K394" s="234"/>
      <c r="L394" s="180"/>
      <c r="M394" s="102">
        <f t="shared" si="78"/>
        <v>0</v>
      </c>
      <c r="N394" s="234"/>
      <c r="O394" s="133" t="str">
        <f t="shared" si="77"/>
        <v xml:space="preserve"> </v>
      </c>
      <c r="P394" s="234"/>
    </row>
    <row r="395" spans="1:16" ht="15" hidden="1" customHeight="1" x14ac:dyDescent="0.2">
      <c r="A395" s="383" t="s">
        <v>209</v>
      </c>
      <c r="B395" s="383"/>
      <c r="C395" s="5" t="s">
        <v>677</v>
      </c>
      <c r="D395" s="22" t="s">
        <v>676</v>
      </c>
      <c r="E395" s="29"/>
      <c r="F395" s="136">
        <v>0</v>
      </c>
      <c r="G395" s="136"/>
      <c r="H395" s="102">
        <f t="shared" si="75"/>
        <v>0</v>
      </c>
      <c r="I395" s="234"/>
      <c r="J395" s="150" t="str">
        <f t="shared" si="76"/>
        <v xml:space="preserve"> </v>
      </c>
      <c r="K395" s="234"/>
      <c r="L395" s="180"/>
      <c r="M395" s="102">
        <f t="shared" si="78"/>
        <v>0</v>
      </c>
      <c r="N395" s="234"/>
      <c r="O395" s="133" t="str">
        <f t="shared" si="77"/>
        <v xml:space="preserve"> </v>
      </c>
      <c r="P395" s="234"/>
    </row>
    <row r="396" spans="1:16" ht="25.5" hidden="1" customHeight="1" x14ac:dyDescent="0.2">
      <c r="A396" s="383" t="s">
        <v>211</v>
      </c>
      <c r="B396" s="383"/>
      <c r="C396" s="5" t="s">
        <v>678</v>
      </c>
      <c r="D396" s="22" t="s">
        <v>676</v>
      </c>
      <c r="E396" s="29"/>
      <c r="F396" s="136">
        <v>0</v>
      </c>
      <c r="G396" s="136"/>
      <c r="H396" s="102">
        <f t="shared" si="75"/>
        <v>0</v>
      </c>
      <c r="I396" s="234"/>
      <c r="J396" s="150" t="str">
        <f t="shared" si="76"/>
        <v xml:space="preserve"> </v>
      </c>
      <c r="K396" s="234"/>
      <c r="L396" s="180"/>
      <c r="M396" s="102">
        <f t="shared" si="78"/>
        <v>0</v>
      </c>
      <c r="N396" s="234"/>
      <c r="O396" s="133" t="str">
        <f t="shared" si="77"/>
        <v xml:space="preserve"> </v>
      </c>
      <c r="P396" s="234"/>
    </row>
    <row r="397" spans="1:16" ht="15" hidden="1" customHeight="1" x14ac:dyDescent="0.2">
      <c r="A397" s="383" t="s">
        <v>213</v>
      </c>
      <c r="B397" s="383"/>
      <c r="C397" s="5" t="s">
        <v>679</v>
      </c>
      <c r="D397" s="22" t="s">
        <v>676</v>
      </c>
      <c r="E397" s="29"/>
      <c r="F397" s="136">
        <v>0</v>
      </c>
      <c r="G397" s="136"/>
      <c r="H397" s="102">
        <f t="shared" si="75"/>
        <v>0</v>
      </c>
      <c r="I397" s="234"/>
      <c r="J397" s="150" t="str">
        <f t="shared" si="76"/>
        <v xml:space="preserve"> </v>
      </c>
      <c r="K397" s="234"/>
      <c r="L397" s="180"/>
      <c r="M397" s="102">
        <f t="shared" si="78"/>
        <v>0</v>
      </c>
      <c r="N397" s="234"/>
      <c r="O397" s="133" t="str">
        <f t="shared" si="77"/>
        <v xml:space="preserve"> </v>
      </c>
      <c r="P397" s="234"/>
    </row>
    <row r="398" spans="1:16" ht="15" hidden="1" customHeight="1" x14ac:dyDescent="0.2">
      <c r="A398" s="383" t="s">
        <v>216</v>
      </c>
      <c r="B398" s="383"/>
      <c r="C398" s="5" t="s">
        <v>680</v>
      </c>
      <c r="D398" s="22" t="s">
        <v>676</v>
      </c>
      <c r="E398" s="29"/>
      <c r="F398" s="136">
        <v>0</v>
      </c>
      <c r="G398" s="136"/>
      <c r="H398" s="102">
        <f t="shared" si="75"/>
        <v>0</v>
      </c>
      <c r="I398" s="234"/>
      <c r="J398" s="150" t="str">
        <f t="shared" si="76"/>
        <v xml:space="preserve"> </v>
      </c>
      <c r="K398" s="234"/>
      <c r="L398" s="180"/>
      <c r="M398" s="102">
        <f t="shared" si="78"/>
        <v>0</v>
      </c>
      <c r="N398" s="234"/>
      <c r="O398" s="133" t="str">
        <f t="shared" si="77"/>
        <v xml:space="preserve"> </v>
      </c>
      <c r="P398" s="234"/>
    </row>
    <row r="399" spans="1:16" ht="15" hidden="1" customHeight="1" x14ac:dyDescent="0.2">
      <c r="A399" s="383" t="s">
        <v>218</v>
      </c>
      <c r="B399" s="383"/>
      <c r="C399" s="5" t="s">
        <v>681</v>
      </c>
      <c r="D399" s="22" t="s">
        <v>676</v>
      </c>
      <c r="E399" s="29"/>
      <c r="F399" s="136">
        <v>0</v>
      </c>
      <c r="G399" s="136"/>
      <c r="H399" s="102">
        <f t="shared" si="75"/>
        <v>0</v>
      </c>
      <c r="I399" s="234"/>
      <c r="J399" s="150" t="str">
        <f t="shared" si="76"/>
        <v xml:space="preserve"> </v>
      </c>
      <c r="K399" s="234"/>
      <c r="L399" s="180"/>
      <c r="M399" s="102">
        <f t="shared" si="78"/>
        <v>0</v>
      </c>
      <c r="N399" s="234"/>
      <c r="O399" s="133" t="str">
        <f t="shared" si="77"/>
        <v xml:space="preserve"> </v>
      </c>
      <c r="P399" s="234"/>
    </row>
    <row r="400" spans="1:16" ht="25.5" hidden="1" customHeight="1" x14ac:dyDescent="0.2">
      <c r="A400" s="383" t="s">
        <v>220</v>
      </c>
      <c r="B400" s="383"/>
      <c r="C400" s="5" t="s">
        <v>682</v>
      </c>
      <c r="D400" s="22" t="s">
        <v>676</v>
      </c>
      <c r="E400" s="29"/>
      <c r="F400" s="136">
        <v>0</v>
      </c>
      <c r="G400" s="136"/>
      <c r="H400" s="102">
        <f t="shared" si="75"/>
        <v>0</v>
      </c>
      <c r="I400" s="234"/>
      <c r="J400" s="150" t="str">
        <f t="shared" si="76"/>
        <v xml:space="preserve"> </v>
      </c>
      <c r="K400" s="234"/>
      <c r="L400" s="180"/>
      <c r="M400" s="102">
        <f t="shared" si="78"/>
        <v>0</v>
      </c>
      <c r="N400" s="234"/>
      <c r="O400" s="133" t="str">
        <f t="shared" si="77"/>
        <v xml:space="preserve"> </v>
      </c>
      <c r="P400" s="234"/>
    </row>
    <row r="401" spans="1:16" ht="25.5" hidden="1" customHeight="1" x14ac:dyDescent="0.2">
      <c r="A401" s="383" t="s">
        <v>222</v>
      </c>
      <c r="B401" s="383"/>
      <c r="C401" s="5" t="s">
        <v>683</v>
      </c>
      <c r="D401" s="22" t="s">
        <v>676</v>
      </c>
      <c r="E401" s="29"/>
      <c r="F401" s="136">
        <v>0</v>
      </c>
      <c r="G401" s="136"/>
      <c r="H401" s="102">
        <f t="shared" si="75"/>
        <v>0</v>
      </c>
      <c r="I401" s="234"/>
      <c r="J401" s="150" t="str">
        <f t="shared" si="76"/>
        <v xml:space="preserve"> </v>
      </c>
      <c r="K401" s="234"/>
      <c r="L401" s="180"/>
      <c r="M401" s="102">
        <f t="shared" si="78"/>
        <v>0</v>
      </c>
      <c r="N401" s="234"/>
      <c r="O401" s="133" t="str">
        <f t="shared" si="77"/>
        <v xml:space="preserve"> </v>
      </c>
      <c r="P401" s="234"/>
    </row>
    <row r="402" spans="1:16" ht="38.25" hidden="1" customHeight="1" x14ac:dyDescent="0.2">
      <c r="A402" s="383" t="s">
        <v>224</v>
      </c>
      <c r="B402" s="383"/>
      <c r="C402" s="5" t="s">
        <v>684</v>
      </c>
      <c r="D402" s="22" t="s">
        <v>676</v>
      </c>
      <c r="E402" s="29"/>
      <c r="F402" s="136">
        <v>0</v>
      </c>
      <c r="G402" s="136"/>
      <c r="H402" s="102">
        <f t="shared" si="75"/>
        <v>0</v>
      </c>
      <c r="I402" s="234"/>
      <c r="J402" s="150" t="str">
        <f t="shared" si="76"/>
        <v xml:space="preserve"> </v>
      </c>
      <c r="K402" s="234"/>
      <c r="L402" s="180"/>
      <c r="M402" s="102">
        <f t="shared" si="78"/>
        <v>0</v>
      </c>
      <c r="N402" s="234"/>
      <c r="O402" s="133" t="str">
        <f t="shared" si="77"/>
        <v xml:space="preserve"> </v>
      </c>
      <c r="P402" s="234"/>
    </row>
    <row r="403" spans="1:16" ht="25.5" hidden="1" customHeight="1" x14ac:dyDescent="0.2">
      <c r="A403" s="383" t="s">
        <v>226</v>
      </c>
      <c r="B403" s="383"/>
      <c r="C403" s="5" t="s">
        <v>685</v>
      </c>
      <c r="D403" s="22" t="s">
        <v>676</v>
      </c>
      <c r="E403" s="29"/>
      <c r="F403" s="136">
        <v>0</v>
      </c>
      <c r="G403" s="136"/>
      <c r="H403" s="102">
        <f t="shared" si="75"/>
        <v>0</v>
      </c>
      <c r="I403" s="234"/>
      <c r="J403" s="150" t="str">
        <f t="shared" si="76"/>
        <v xml:space="preserve"> </v>
      </c>
      <c r="K403" s="234"/>
      <c r="L403" s="180"/>
      <c r="M403" s="102">
        <f t="shared" si="78"/>
        <v>0</v>
      </c>
      <c r="N403" s="234"/>
      <c r="O403" s="133" t="str">
        <f t="shared" si="77"/>
        <v xml:space="preserve"> </v>
      </c>
      <c r="P403" s="234"/>
    </row>
    <row r="404" spans="1:16" ht="25.5" hidden="1" customHeight="1" x14ac:dyDescent="0.2">
      <c r="A404" s="383" t="s">
        <v>228</v>
      </c>
      <c r="B404" s="383"/>
      <c r="C404" s="5" t="s">
        <v>686</v>
      </c>
      <c r="D404" s="22" t="s">
        <v>676</v>
      </c>
      <c r="E404" s="29"/>
      <c r="F404" s="136">
        <v>0</v>
      </c>
      <c r="G404" s="136"/>
      <c r="H404" s="102">
        <f t="shared" si="75"/>
        <v>0</v>
      </c>
      <c r="I404" s="234"/>
      <c r="J404" s="150" t="str">
        <f t="shared" si="76"/>
        <v xml:space="preserve"> </v>
      </c>
      <c r="K404" s="234"/>
      <c r="L404" s="180"/>
      <c r="M404" s="102">
        <f t="shared" si="78"/>
        <v>0</v>
      </c>
      <c r="N404" s="234"/>
      <c r="O404" s="133" t="str">
        <f t="shared" si="77"/>
        <v xml:space="preserve"> </v>
      </c>
      <c r="P404" s="234"/>
    </row>
    <row r="405" spans="1:16" ht="15" hidden="1" customHeight="1" x14ac:dyDescent="0.2">
      <c r="A405" s="383" t="s">
        <v>230</v>
      </c>
      <c r="B405" s="383"/>
      <c r="C405" s="5" t="s">
        <v>687</v>
      </c>
      <c r="D405" s="22" t="s">
        <v>676</v>
      </c>
      <c r="E405" s="29"/>
      <c r="F405" s="136">
        <v>0</v>
      </c>
      <c r="G405" s="136"/>
      <c r="H405" s="102">
        <f t="shared" si="75"/>
        <v>0</v>
      </c>
      <c r="I405" s="234"/>
      <c r="J405" s="150" t="str">
        <f t="shared" si="76"/>
        <v xml:space="preserve"> </v>
      </c>
      <c r="K405" s="234"/>
      <c r="L405" s="180"/>
      <c r="M405" s="102">
        <f t="shared" si="78"/>
        <v>0</v>
      </c>
      <c r="N405" s="234"/>
      <c r="O405" s="133" t="str">
        <f t="shared" si="77"/>
        <v xml:space="preserve"> </v>
      </c>
      <c r="P405" s="234"/>
    </row>
    <row r="406" spans="1:16" ht="25.5" hidden="1" customHeight="1" x14ac:dyDescent="0.2">
      <c r="A406" s="383" t="s">
        <v>232</v>
      </c>
      <c r="B406" s="383"/>
      <c r="C406" s="5" t="s">
        <v>688</v>
      </c>
      <c r="D406" s="22" t="s">
        <v>676</v>
      </c>
      <c r="E406" s="29"/>
      <c r="F406" s="136">
        <v>0</v>
      </c>
      <c r="G406" s="136"/>
      <c r="H406" s="102">
        <f t="shared" ref="H406:H437" si="79">SUM(F406:G406)</f>
        <v>0</v>
      </c>
      <c r="I406" s="234"/>
      <c r="J406" s="150" t="str">
        <f t="shared" si="76"/>
        <v xml:space="preserve"> </v>
      </c>
      <c r="K406" s="234"/>
      <c r="L406" s="180"/>
      <c r="M406" s="102">
        <f t="shared" si="78"/>
        <v>0</v>
      </c>
      <c r="N406" s="234"/>
      <c r="O406" s="133" t="str">
        <f t="shared" si="77"/>
        <v xml:space="preserve"> </v>
      </c>
      <c r="P406" s="234"/>
    </row>
    <row r="407" spans="1:16" ht="15" hidden="1" customHeight="1" x14ac:dyDescent="0.2">
      <c r="A407" s="383" t="s">
        <v>234</v>
      </c>
      <c r="B407" s="383"/>
      <c r="C407" s="5" t="s">
        <v>689</v>
      </c>
      <c r="D407" s="22" t="s">
        <v>676</v>
      </c>
      <c r="E407" s="29"/>
      <c r="F407" s="136">
        <v>0</v>
      </c>
      <c r="G407" s="136"/>
      <c r="H407" s="102">
        <f t="shared" si="79"/>
        <v>0</v>
      </c>
      <c r="I407" s="234"/>
      <c r="J407" s="150" t="str">
        <f t="shared" si="76"/>
        <v xml:space="preserve"> </v>
      </c>
      <c r="K407" s="234"/>
      <c r="L407" s="180"/>
      <c r="M407" s="102">
        <f t="shared" si="78"/>
        <v>0</v>
      </c>
      <c r="N407" s="234"/>
      <c r="O407" s="133" t="str">
        <f t="shared" si="77"/>
        <v xml:space="preserve"> </v>
      </c>
      <c r="P407" s="234"/>
    </row>
    <row r="408" spans="1:16" ht="15" hidden="1" customHeight="1" x14ac:dyDescent="0.2">
      <c r="A408" s="383" t="s">
        <v>236</v>
      </c>
      <c r="B408" s="383"/>
      <c r="C408" s="5" t="s">
        <v>690</v>
      </c>
      <c r="D408" s="22" t="s">
        <v>676</v>
      </c>
      <c r="E408" s="29"/>
      <c r="F408" s="136">
        <v>0</v>
      </c>
      <c r="G408" s="136"/>
      <c r="H408" s="102">
        <f t="shared" si="79"/>
        <v>0</v>
      </c>
      <c r="I408" s="234"/>
      <c r="J408" s="150" t="str">
        <f t="shared" si="76"/>
        <v xml:space="preserve"> </v>
      </c>
      <c r="K408" s="234"/>
      <c r="L408" s="180"/>
      <c r="M408" s="102">
        <f t="shared" si="78"/>
        <v>0</v>
      </c>
      <c r="N408" s="234"/>
      <c r="O408" s="133" t="str">
        <f t="shared" si="77"/>
        <v xml:space="preserve"> </v>
      </c>
      <c r="P408" s="234"/>
    </row>
    <row r="409" spans="1:16" ht="25.5" hidden="1" customHeight="1" x14ac:dyDescent="0.2">
      <c r="A409" s="383" t="s">
        <v>238</v>
      </c>
      <c r="B409" s="383"/>
      <c r="C409" s="5" t="s">
        <v>691</v>
      </c>
      <c r="D409" s="22" t="s">
        <v>676</v>
      </c>
      <c r="E409" s="29"/>
      <c r="F409" s="136">
        <v>0</v>
      </c>
      <c r="G409" s="136"/>
      <c r="H409" s="102">
        <f t="shared" si="79"/>
        <v>0</v>
      </c>
      <c r="I409" s="234"/>
      <c r="J409" s="150" t="str">
        <f t="shared" si="76"/>
        <v xml:space="preserve"> </v>
      </c>
      <c r="K409" s="234"/>
      <c r="L409" s="180"/>
      <c r="M409" s="102">
        <f t="shared" si="78"/>
        <v>0</v>
      </c>
      <c r="N409" s="234"/>
      <c r="O409" s="133" t="str">
        <f t="shared" si="77"/>
        <v xml:space="preserve"> </v>
      </c>
      <c r="P409" s="234"/>
    </row>
    <row r="410" spans="1:16" ht="15" hidden="1" customHeight="1" x14ac:dyDescent="0.2">
      <c r="A410" s="383" t="s">
        <v>240</v>
      </c>
      <c r="B410" s="383"/>
      <c r="C410" s="5" t="s">
        <v>692</v>
      </c>
      <c r="D410" s="22" t="s">
        <v>676</v>
      </c>
      <c r="E410" s="29"/>
      <c r="F410" s="136">
        <v>0</v>
      </c>
      <c r="G410" s="136"/>
      <c r="H410" s="102">
        <f t="shared" si="79"/>
        <v>0</v>
      </c>
      <c r="I410" s="234"/>
      <c r="J410" s="150" t="str">
        <f t="shared" si="76"/>
        <v xml:space="preserve"> </v>
      </c>
      <c r="K410" s="234"/>
      <c r="L410" s="180"/>
      <c r="M410" s="102">
        <f t="shared" si="78"/>
        <v>0</v>
      </c>
      <c r="N410" s="234"/>
      <c r="O410" s="133" t="str">
        <f t="shared" si="77"/>
        <v xml:space="preserve"> </v>
      </c>
      <c r="P410" s="234"/>
    </row>
    <row r="411" spans="1:16" ht="15" hidden="1" customHeight="1" x14ac:dyDescent="0.2">
      <c r="A411" s="383" t="s">
        <v>242</v>
      </c>
      <c r="B411" s="383"/>
      <c r="C411" s="5" t="s">
        <v>693</v>
      </c>
      <c r="D411" s="22" t="s">
        <v>676</v>
      </c>
      <c r="E411" s="29"/>
      <c r="F411" s="136">
        <v>0</v>
      </c>
      <c r="G411" s="136"/>
      <c r="H411" s="102">
        <f t="shared" si="79"/>
        <v>0</v>
      </c>
      <c r="I411" s="234"/>
      <c r="J411" s="150" t="str">
        <f t="shared" si="76"/>
        <v xml:space="preserve"> </v>
      </c>
      <c r="K411" s="234"/>
      <c r="L411" s="180"/>
      <c r="M411" s="102">
        <f t="shared" si="78"/>
        <v>0</v>
      </c>
      <c r="N411" s="234"/>
      <c r="O411" s="133" t="str">
        <f t="shared" si="77"/>
        <v xml:space="preserve"> </v>
      </c>
      <c r="P411" s="234"/>
    </row>
    <row r="412" spans="1:16" ht="25.5" hidden="1" customHeight="1" x14ac:dyDescent="0.2">
      <c r="A412" s="383" t="s">
        <v>244</v>
      </c>
      <c r="B412" s="383"/>
      <c r="C412" s="5" t="s">
        <v>694</v>
      </c>
      <c r="D412" s="22" t="s">
        <v>676</v>
      </c>
      <c r="E412" s="29"/>
      <c r="F412" s="136">
        <v>0</v>
      </c>
      <c r="G412" s="136"/>
      <c r="H412" s="102">
        <f t="shared" si="79"/>
        <v>0</v>
      </c>
      <c r="I412" s="234"/>
      <c r="J412" s="150" t="str">
        <f t="shared" si="76"/>
        <v xml:space="preserve"> </v>
      </c>
      <c r="K412" s="234"/>
      <c r="L412" s="180"/>
      <c r="M412" s="102">
        <f t="shared" si="78"/>
        <v>0</v>
      </c>
      <c r="N412" s="234"/>
      <c r="O412" s="133" t="str">
        <f t="shared" si="77"/>
        <v xml:space="preserve"> </v>
      </c>
      <c r="P412" s="234"/>
    </row>
    <row r="413" spans="1:16" ht="25.5" hidden="1" customHeight="1" x14ac:dyDescent="0.2">
      <c r="A413" s="383" t="s">
        <v>246</v>
      </c>
      <c r="B413" s="383"/>
      <c r="C413" s="5" t="s">
        <v>695</v>
      </c>
      <c r="D413" s="22" t="s">
        <v>676</v>
      </c>
      <c r="E413" s="29"/>
      <c r="F413" s="136">
        <v>0</v>
      </c>
      <c r="G413" s="136"/>
      <c r="H413" s="102">
        <f t="shared" si="79"/>
        <v>0</v>
      </c>
      <c r="I413" s="234"/>
      <c r="J413" s="150" t="str">
        <f t="shared" si="76"/>
        <v xml:space="preserve"> </v>
      </c>
      <c r="K413" s="234"/>
      <c r="L413" s="180"/>
      <c r="M413" s="102">
        <f t="shared" si="78"/>
        <v>0</v>
      </c>
      <c r="N413" s="234"/>
      <c r="O413" s="133" t="str">
        <f t="shared" si="77"/>
        <v xml:space="preserve"> </v>
      </c>
      <c r="P413" s="234"/>
    </row>
    <row r="414" spans="1:16" ht="15" hidden="1" customHeight="1" x14ac:dyDescent="0.2">
      <c r="A414" s="383" t="s">
        <v>248</v>
      </c>
      <c r="B414" s="383"/>
      <c r="C414" s="5" t="s">
        <v>696</v>
      </c>
      <c r="D414" s="22" t="s">
        <v>676</v>
      </c>
      <c r="E414" s="29"/>
      <c r="F414" s="136">
        <v>0</v>
      </c>
      <c r="G414" s="136"/>
      <c r="H414" s="102">
        <f t="shared" si="79"/>
        <v>0</v>
      </c>
      <c r="I414" s="234"/>
      <c r="J414" s="150" t="str">
        <f t="shared" si="76"/>
        <v xml:space="preserve"> </v>
      </c>
      <c r="K414" s="234"/>
      <c r="L414" s="180"/>
      <c r="M414" s="102">
        <f t="shared" si="78"/>
        <v>0</v>
      </c>
      <c r="N414" s="234"/>
      <c r="O414" s="133" t="str">
        <f t="shared" si="77"/>
        <v xml:space="preserve"> </v>
      </c>
      <c r="P414" s="234"/>
    </row>
    <row r="415" spans="1:16" ht="15" hidden="1" customHeight="1" x14ac:dyDescent="0.2">
      <c r="A415" s="383" t="s">
        <v>250</v>
      </c>
      <c r="B415" s="383"/>
      <c r="C415" s="5" t="s">
        <v>697</v>
      </c>
      <c r="D415" s="22" t="s">
        <v>676</v>
      </c>
      <c r="E415" s="29"/>
      <c r="F415" s="136">
        <v>0</v>
      </c>
      <c r="G415" s="136"/>
      <c r="H415" s="102">
        <f t="shared" si="79"/>
        <v>0</v>
      </c>
      <c r="I415" s="234"/>
      <c r="J415" s="150" t="str">
        <f t="shared" si="76"/>
        <v xml:space="preserve"> </v>
      </c>
      <c r="K415" s="234"/>
      <c r="L415" s="180"/>
      <c r="M415" s="102">
        <f t="shared" si="78"/>
        <v>0</v>
      </c>
      <c r="N415" s="234"/>
      <c r="O415" s="133" t="str">
        <f t="shared" si="77"/>
        <v xml:space="preserve"> </v>
      </c>
      <c r="P415" s="234"/>
    </row>
    <row r="416" spans="1:16" ht="15" hidden="1" customHeight="1" x14ac:dyDescent="0.2">
      <c r="A416" s="383" t="s">
        <v>252</v>
      </c>
      <c r="B416" s="383"/>
      <c r="C416" s="5" t="s">
        <v>698</v>
      </c>
      <c r="D416" s="22" t="s">
        <v>676</v>
      </c>
      <c r="E416" s="29"/>
      <c r="F416" s="136">
        <v>0</v>
      </c>
      <c r="G416" s="136"/>
      <c r="H416" s="102">
        <f t="shared" si="79"/>
        <v>0</v>
      </c>
      <c r="I416" s="234"/>
      <c r="J416" s="150" t="str">
        <f t="shared" si="76"/>
        <v xml:space="preserve"> </v>
      </c>
      <c r="K416" s="234"/>
      <c r="L416" s="180"/>
      <c r="M416" s="102">
        <f t="shared" si="78"/>
        <v>0</v>
      </c>
      <c r="N416" s="234"/>
      <c r="O416" s="133" t="str">
        <f t="shared" si="77"/>
        <v xml:space="preserve"> </v>
      </c>
      <c r="P416" s="234"/>
    </row>
    <row r="417" spans="1:16" ht="25.5" hidden="1" customHeight="1" x14ac:dyDescent="0.2">
      <c r="A417" s="383" t="s">
        <v>254</v>
      </c>
      <c r="B417" s="383"/>
      <c r="C417" s="5" t="s">
        <v>699</v>
      </c>
      <c r="D417" s="22" t="s">
        <v>676</v>
      </c>
      <c r="E417" s="29"/>
      <c r="F417" s="136">
        <v>0</v>
      </c>
      <c r="G417" s="136"/>
      <c r="H417" s="102">
        <f t="shared" si="79"/>
        <v>0</v>
      </c>
      <c r="I417" s="234"/>
      <c r="J417" s="150" t="str">
        <f t="shared" si="76"/>
        <v xml:space="preserve"> </v>
      </c>
      <c r="K417" s="234"/>
      <c r="L417" s="180"/>
      <c r="M417" s="102">
        <f t="shared" si="78"/>
        <v>0</v>
      </c>
      <c r="N417" s="234"/>
      <c r="O417" s="133" t="str">
        <f t="shared" si="77"/>
        <v xml:space="preserve"> </v>
      </c>
      <c r="P417" s="234"/>
    </row>
    <row r="418" spans="1:16" ht="25.5" hidden="1" customHeight="1" x14ac:dyDescent="0.2">
      <c r="A418" s="383" t="s">
        <v>257</v>
      </c>
      <c r="B418" s="383"/>
      <c r="C418" s="5" t="s">
        <v>700</v>
      </c>
      <c r="D418" s="22" t="s">
        <v>676</v>
      </c>
      <c r="E418" s="29"/>
      <c r="F418" s="136">
        <v>0</v>
      </c>
      <c r="G418" s="136"/>
      <c r="H418" s="102">
        <f t="shared" si="79"/>
        <v>0</v>
      </c>
      <c r="I418" s="234"/>
      <c r="J418" s="150" t="str">
        <f t="shared" si="76"/>
        <v xml:space="preserve"> </v>
      </c>
      <c r="K418" s="234"/>
      <c r="L418" s="180"/>
      <c r="M418" s="102">
        <f t="shared" si="78"/>
        <v>0</v>
      </c>
      <c r="N418" s="234"/>
      <c r="O418" s="133" t="str">
        <f t="shared" si="77"/>
        <v xml:space="preserve"> </v>
      </c>
      <c r="P418" s="234"/>
    </row>
    <row r="419" spans="1:16" ht="25.5" hidden="1" customHeight="1" x14ac:dyDescent="0.2">
      <c r="A419" s="383" t="s">
        <v>259</v>
      </c>
      <c r="B419" s="383"/>
      <c r="C419" s="5" t="s">
        <v>701</v>
      </c>
      <c r="D419" s="22" t="s">
        <v>676</v>
      </c>
      <c r="E419" s="29"/>
      <c r="F419" s="136">
        <v>0</v>
      </c>
      <c r="G419" s="136"/>
      <c r="H419" s="102">
        <f t="shared" si="79"/>
        <v>0</v>
      </c>
      <c r="I419" s="234"/>
      <c r="J419" s="150" t="str">
        <f t="shared" si="76"/>
        <v xml:space="preserve"> </v>
      </c>
      <c r="K419" s="234"/>
      <c r="L419" s="180"/>
      <c r="M419" s="102">
        <f t="shared" si="78"/>
        <v>0</v>
      </c>
      <c r="N419" s="234"/>
      <c r="O419" s="133" t="str">
        <f t="shared" si="77"/>
        <v xml:space="preserve"> </v>
      </c>
      <c r="P419" s="234"/>
    </row>
    <row r="420" spans="1:16" ht="25.5" hidden="1" customHeight="1" x14ac:dyDescent="0.2">
      <c r="A420" s="384" t="s">
        <v>261</v>
      </c>
      <c r="B420" s="384"/>
      <c r="C420" s="7" t="s">
        <v>702</v>
      </c>
      <c r="D420" s="19" t="s">
        <v>703</v>
      </c>
      <c r="E420" s="33"/>
      <c r="F420" s="136">
        <v>0</v>
      </c>
      <c r="G420" s="136"/>
      <c r="H420" s="102">
        <f t="shared" si="79"/>
        <v>0</v>
      </c>
      <c r="I420" s="234"/>
      <c r="J420" s="150" t="str">
        <f t="shared" si="76"/>
        <v xml:space="preserve"> </v>
      </c>
      <c r="K420" s="234"/>
      <c r="L420" s="180"/>
      <c r="M420" s="102">
        <f t="shared" si="78"/>
        <v>0</v>
      </c>
      <c r="N420" s="234"/>
      <c r="O420" s="133" t="str">
        <f t="shared" si="77"/>
        <v xml:space="preserve"> </v>
      </c>
      <c r="P420" s="234"/>
    </row>
    <row r="421" spans="1:16" ht="15" hidden="1" customHeight="1" x14ac:dyDescent="0.2">
      <c r="A421" s="383" t="s">
        <v>263</v>
      </c>
      <c r="B421" s="383"/>
      <c r="C421" s="5" t="s">
        <v>704</v>
      </c>
      <c r="D421" s="22" t="s">
        <v>705</v>
      </c>
      <c r="E421" s="29"/>
      <c r="F421" s="136">
        <v>0</v>
      </c>
      <c r="G421" s="136"/>
      <c r="H421" s="102">
        <f t="shared" si="79"/>
        <v>0</v>
      </c>
      <c r="I421" s="234"/>
      <c r="J421" s="150" t="str">
        <f t="shared" si="76"/>
        <v xml:space="preserve"> </v>
      </c>
      <c r="K421" s="234"/>
      <c r="L421" s="180"/>
      <c r="M421" s="102">
        <f t="shared" si="78"/>
        <v>0</v>
      </c>
      <c r="N421" s="234"/>
      <c r="O421" s="133" t="str">
        <f t="shared" si="77"/>
        <v xml:space="preserve"> </v>
      </c>
      <c r="P421" s="234"/>
    </row>
    <row r="422" spans="1:16" ht="15" hidden="1" customHeight="1" x14ac:dyDescent="0.2">
      <c r="A422" s="383" t="s">
        <v>266</v>
      </c>
      <c r="B422" s="383"/>
      <c r="C422" s="5" t="s">
        <v>706</v>
      </c>
      <c r="D422" s="22" t="s">
        <v>705</v>
      </c>
      <c r="E422" s="29"/>
      <c r="F422" s="136">
        <v>0</v>
      </c>
      <c r="G422" s="136"/>
      <c r="H422" s="102">
        <f t="shared" si="79"/>
        <v>0</v>
      </c>
      <c r="I422" s="234"/>
      <c r="J422" s="150" t="str">
        <f t="shared" si="76"/>
        <v xml:space="preserve"> </v>
      </c>
      <c r="K422" s="234"/>
      <c r="L422" s="180"/>
      <c r="M422" s="102">
        <f t="shared" si="78"/>
        <v>0</v>
      </c>
      <c r="N422" s="234"/>
      <c r="O422" s="133" t="str">
        <f t="shared" si="77"/>
        <v xml:space="preserve"> </v>
      </c>
      <c r="P422" s="234"/>
    </row>
    <row r="423" spans="1:16" ht="15" hidden="1" customHeight="1" x14ac:dyDescent="0.2">
      <c r="A423" s="383" t="s">
        <v>269</v>
      </c>
      <c r="B423" s="383"/>
      <c r="C423" s="5" t="s">
        <v>707</v>
      </c>
      <c r="D423" s="22" t="s">
        <v>708</v>
      </c>
      <c r="E423" s="29"/>
      <c r="F423" s="136">
        <v>0</v>
      </c>
      <c r="G423" s="136"/>
      <c r="H423" s="102">
        <f t="shared" si="79"/>
        <v>0</v>
      </c>
      <c r="I423" s="234"/>
      <c r="J423" s="150" t="str">
        <f t="shared" si="76"/>
        <v xml:space="preserve"> </v>
      </c>
      <c r="K423" s="234"/>
      <c r="L423" s="180"/>
      <c r="M423" s="102">
        <f t="shared" si="78"/>
        <v>0</v>
      </c>
      <c r="N423" s="234"/>
      <c r="O423" s="133" t="str">
        <f t="shared" si="77"/>
        <v xml:space="preserve"> </v>
      </c>
      <c r="P423" s="234"/>
    </row>
    <row r="424" spans="1:16" ht="25.5" hidden="1" customHeight="1" x14ac:dyDescent="0.2">
      <c r="A424" s="383" t="s">
        <v>271</v>
      </c>
      <c r="B424" s="383"/>
      <c r="C424" s="5" t="s">
        <v>709</v>
      </c>
      <c r="D424" s="22" t="s">
        <v>710</v>
      </c>
      <c r="E424" s="29"/>
      <c r="F424" s="136">
        <v>0</v>
      </c>
      <c r="G424" s="136"/>
      <c r="H424" s="102">
        <f t="shared" si="79"/>
        <v>0</v>
      </c>
      <c r="I424" s="234"/>
      <c r="J424" s="150" t="str">
        <f t="shared" si="76"/>
        <v xml:space="preserve"> </v>
      </c>
      <c r="K424" s="234"/>
      <c r="L424" s="180"/>
      <c r="M424" s="102">
        <f t="shared" si="78"/>
        <v>0</v>
      </c>
      <c r="N424" s="234"/>
      <c r="O424" s="133" t="str">
        <f t="shared" si="77"/>
        <v xml:space="preserve"> </v>
      </c>
      <c r="P424" s="234"/>
    </row>
    <row r="425" spans="1:16" ht="25.5" hidden="1" customHeight="1" x14ac:dyDescent="0.2">
      <c r="A425" s="383" t="s">
        <v>273</v>
      </c>
      <c r="B425" s="383"/>
      <c r="C425" s="5" t="s">
        <v>711</v>
      </c>
      <c r="D425" s="22" t="s">
        <v>712</v>
      </c>
      <c r="E425" s="29"/>
      <c r="F425" s="136">
        <v>0</v>
      </c>
      <c r="G425" s="136"/>
      <c r="H425" s="102">
        <f t="shared" si="79"/>
        <v>0</v>
      </c>
      <c r="I425" s="234"/>
      <c r="J425" s="150" t="str">
        <f t="shared" si="76"/>
        <v xml:space="preserve"> </v>
      </c>
      <c r="K425" s="234"/>
      <c r="L425" s="180"/>
      <c r="M425" s="102">
        <f t="shared" si="78"/>
        <v>0</v>
      </c>
      <c r="N425" s="234"/>
      <c r="O425" s="133" t="str">
        <f t="shared" si="77"/>
        <v xml:space="preserve"> </v>
      </c>
      <c r="P425" s="234"/>
    </row>
    <row r="426" spans="1:16" ht="15" hidden="1" customHeight="1" x14ac:dyDescent="0.2">
      <c r="A426" s="383" t="s">
        <v>275</v>
      </c>
      <c r="B426" s="383"/>
      <c r="C426" s="5" t="s">
        <v>37</v>
      </c>
      <c r="D426" s="22" t="s">
        <v>712</v>
      </c>
      <c r="E426" s="29"/>
      <c r="F426" s="136">
        <v>0</v>
      </c>
      <c r="G426" s="136"/>
      <c r="H426" s="102">
        <f t="shared" si="79"/>
        <v>0</v>
      </c>
      <c r="I426" s="234"/>
      <c r="J426" s="150" t="str">
        <f t="shared" si="76"/>
        <v xml:space="preserve"> </v>
      </c>
      <c r="K426" s="234"/>
      <c r="L426" s="180"/>
      <c r="M426" s="102">
        <f t="shared" si="78"/>
        <v>0</v>
      </c>
      <c r="N426" s="234"/>
      <c r="O426" s="133" t="str">
        <f t="shared" si="77"/>
        <v xml:space="preserve"> </v>
      </c>
      <c r="P426" s="234"/>
    </row>
    <row r="427" spans="1:16" ht="15" hidden="1" customHeight="1" x14ac:dyDescent="0.2">
      <c r="A427" s="383" t="s">
        <v>277</v>
      </c>
      <c r="B427" s="383"/>
      <c r="C427" s="5" t="s">
        <v>39</v>
      </c>
      <c r="D427" s="22" t="s">
        <v>712</v>
      </c>
      <c r="E427" s="29"/>
      <c r="F427" s="136">
        <v>0</v>
      </c>
      <c r="G427" s="136"/>
      <c r="H427" s="102">
        <f t="shared" si="79"/>
        <v>0</v>
      </c>
      <c r="I427" s="234"/>
      <c r="J427" s="150" t="str">
        <f t="shared" si="76"/>
        <v xml:space="preserve"> </v>
      </c>
      <c r="K427" s="234"/>
      <c r="L427" s="180"/>
      <c r="M427" s="102">
        <f t="shared" si="78"/>
        <v>0</v>
      </c>
      <c r="N427" s="234"/>
      <c r="O427" s="133" t="str">
        <f t="shared" si="77"/>
        <v xml:space="preserve"> </v>
      </c>
      <c r="P427" s="234"/>
    </row>
    <row r="428" spans="1:16" ht="25.5" hidden="1" customHeight="1" x14ac:dyDescent="0.2">
      <c r="A428" s="383" t="s">
        <v>280</v>
      </c>
      <c r="B428" s="383"/>
      <c r="C428" s="5" t="s">
        <v>41</v>
      </c>
      <c r="D428" s="22" t="s">
        <v>712</v>
      </c>
      <c r="E428" s="29"/>
      <c r="F428" s="136">
        <v>0</v>
      </c>
      <c r="G428" s="136"/>
      <c r="H428" s="102">
        <f t="shared" si="79"/>
        <v>0</v>
      </c>
      <c r="I428" s="234"/>
      <c r="J428" s="150" t="str">
        <f t="shared" si="76"/>
        <v xml:space="preserve"> </v>
      </c>
      <c r="K428" s="234"/>
      <c r="L428" s="180"/>
      <c r="M428" s="102">
        <f t="shared" si="78"/>
        <v>0</v>
      </c>
      <c r="N428" s="234"/>
      <c r="O428" s="133" t="str">
        <f t="shared" si="77"/>
        <v xml:space="preserve"> </v>
      </c>
      <c r="P428" s="234"/>
    </row>
    <row r="429" spans="1:16" ht="15" hidden="1" customHeight="1" x14ac:dyDescent="0.2">
      <c r="A429" s="383" t="s">
        <v>282</v>
      </c>
      <c r="B429" s="383"/>
      <c r="C429" s="5" t="s">
        <v>43</v>
      </c>
      <c r="D429" s="22" t="s">
        <v>712</v>
      </c>
      <c r="E429" s="29"/>
      <c r="F429" s="136">
        <v>0</v>
      </c>
      <c r="G429" s="136"/>
      <c r="H429" s="102">
        <f t="shared" si="79"/>
        <v>0</v>
      </c>
      <c r="I429" s="234"/>
      <c r="J429" s="150" t="str">
        <f t="shared" si="76"/>
        <v xml:space="preserve"> </v>
      </c>
      <c r="K429" s="234"/>
      <c r="L429" s="180"/>
      <c r="M429" s="102">
        <f t="shared" si="78"/>
        <v>0</v>
      </c>
      <c r="N429" s="234"/>
      <c r="O429" s="133" t="str">
        <f t="shared" si="77"/>
        <v xml:space="preserve"> </v>
      </c>
      <c r="P429" s="234"/>
    </row>
    <row r="430" spans="1:16" ht="15" hidden="1" customHeight="1" x14ac:dyDescent="0.2">
      <c r="A430" s="383" t="s">
        <v>284</v>
      </c>
      <c r="B430" s="383"/>
      <c r="C430" s="5" t="s">
        <v>45</v>
      </c>
      <c r="D430" s="22" t="s">
        <v>712</v>
      </c>
      <c r="E430" s="29"/>
      <c r="F430" s="136">
        <v>0</v>
      </c>
      <c r="G430" s="136"/>
      <c r="H430" s="102">
        <f t="shared" si="79"/>
        <v>0</v>
      </c>
      <c r="I430" s="234"/>
      <c r="J430" s="150" t="str">
        <f t="shared" si="76"/>
        <v xml:space="preserve"> </v>
      </c>
      <c r="K430" s="234"/>
      <c r="L430" s="180"/>
      <c r="M430" s="102">
        <f t="shared" si="78"/>
        <v>0</v>
      </c>
      <c r="N430" s="234"/>
      <c r="O430" s="133" t="str">
        <f t="shared" si="77"/>
        <v xml:space="preserve"> </v>
      </c>
      <c r="P430" s="234"/>
    </row>
    <row r="431" spans="1:16" ht="15" hidden="1" customHeight="1" x14ac:dyDescent="0.2">
      <c r="A431" s="383" t="s">
        <v>286</v>
      </c>
      <c r="B431" s="383"/>
      <c r="C431" s="5" t="s">
        <v>47</v>
      </c>
      <c r="D431" s="22" t="s">
        <v>712</v>
      </c>
      <c r="E431" s="29"/>
      <c r="F431" s="136">
        <v>0</v>
      </c>
      <c r="G431" s="136"/>
      <c r="H431" s="102">
        <f t="shared" si="79"/>
        <v>0</v>
      </c>
      <c r="I431" s="234"/>
      <c r="J431" s="150" t="str">
        <f t="shared" si="76"/>
        <v xml:space="preserve"> </v>
      </c>
      <c r="K431" s="234"/>
      <c r="L431" s="180"/>
      <c r="M431" s="102">
        <f t="shared" si="78"/>
        <v>0</v>
      </c>
      <c r="N431" s="234"/>
      <c r="O431" s="133" t="str">
        <f t="shared" si="77"/>
        <v xml:space="preserve"> </v>
      </c>
      <c r="P431" s="234"/>
    </row>
    <row r="432" spans="1:16" ht="15" hidden="1" customHeight="1" x14ac:dyDescent="0.2">
      <c r="A432" s="383" t="s">
        <v>288</v>
      </c>
      <c r="B432" s="383"/>
      <c r="C432" s="5" t="s">
        <v>49</v>
      </c>
      <c r="D432" s="22" t="s">
        <v>712</v>
      </c>
      <c r="E432" s="29"/>
      <c r="F432" s="136">
        <v>0</v>
      </c>
      <c r="G432" s="136"/>
      <c r="H432" s="102">
        <f t="shared" si="79"/>
        <v>0</v>
      </c>
      <c r="I432" s="234"/>
      <c r="J432" s="150" t="str">
        <f t="shared" si="76"/>
        <v xml:space="preserve"> </v>
      </c>
      <c r="K432" s="234"/>
      <c r="L432" s="180"/>
      <c r="M432" s="102">
        <f t="shared" si="78"/>
        <v>0</v>
      </c>
      <c r="N432" s="234"/>
      <c r="O432" s="133" t="str">
        <f t="shared" si="77"/>
        <v xml:space="preserve"> </v>
      </c>
      <c r="P432" s="234"/>
    </row>
    <row r="433" spans="1:16" ht="15" hidden="1" customHeight="1" x14ac:dyDescent="0.2">
      <c r="A433" s="383" t="s">
        <v>290</v>
      </c>
      <c r="B433" s="383"/>
      <c r="C433" s="5" t="s">
        <v>51</v>
      </c>
      <c r="D433" s="22" t="s">
        <v>712</v>
      </c>
      <c r="E433" s="29"/>
      <c r="F433" s="136">
        <v>0</v>
      </c>
      <c r="G433" s="136"/>
      <c r="H433" s="102">
        <f t="shared" si="79"/>
        <v>0</v>
      </c>
      <c r="I433" s="234"/>
      <c r="J433" s="150" t="str">
        <f t="shared" si="76"/>
        <v xml:space="preserve"> </v>
      </c>
      <c r="K433" s="234"/>
      <c r="L433" s="180"/>
      <c r="M433" s="102">
        <f t="shared" si="78"/>
        <v>0</v>
      </c>
      <c r="N433" s="234"/>
      <c r="O433" s="133" t="str">
        <f t="shared" si="77"/>
        <v xml:space="preserve"> </v>
      </c>
      <c r="P433" s="234"/>
    </row>
    <row r="434" spans="1:16" ht="15" hidden="1" customHeight="1" x14ac:dyDescent="0.2">
      <c r="A434" s="383" t="s">
        <v>292</v>
      </c>
      <c r="B434" s="383"/>
      <c r="C434" s="5" t="s">
        <v>53</v>
      </c>
      <c r="D434" s="22" t="s">
        <v>712</v>
      </c>
      <c r="E434" s="29"/>
      <c r="F434" s="136">
        <v>0</v>
      </c>
      <c r="G434" s="136"/>
      <c r="H434" s="102">
        <f t="shared" si="79"/>
        <v>0</v>
      </c>
      <c r="I434" s="234"/>
      <c r="J434" s="150" t="str">
        <f t="shared" si="76"/>
        <v xml:space="preserve"> </v>
      </c>
      <c r="K434" s="234"/>
      <c r="L434" s="180"/>
      <c r="M434" s="102">
        <f t="shared" si="78"/>
        <v>0</v>
      </c>
      <c r="N434" s="234"/>
      <c r="O434" s="133" t="str">
        <f t="shared" si="77"/>
        <v xml:space="preserve"> </v>
      </c>
      <c r="P434" s="234"/>
    </row>
    <row r="435" spans="1:16" ht="15" hidden="1" customHeight="1" x14ac:dyDescent="0.2">
      <c r="A435" s="383" t="s">
        <v>294</v>
      </c>
      <c r="B435" s="383"/>
      <c r="C435" s="5" t="s">
        <v>55</v>
      </c>
      <c r="D435" s="22" t="s">
        <v>712</v>
      </c>
      <c r="E435" s="29"/>
      <c r="F435" s="136">
        <v>0</v>
      </c>
      <c r="G435" s="136"/>
      <c r="H435" s="102">
        <f t="shared" si="79"/>
        <v>0</v>
      </c>
      <c r="I435" s="234"/>
      <c r="J435" s="150" t="str">
        <f t="shared" si="76"/>
        <v xml:space="preserve"> </v>
      </c>
      <c r="K435" s="234"/>
      <c r="L435" s="180"/>
      <c r="M435" s="102">
        <f t="shared" si="78"/>
        <v>0</v>
      </c>
      <c r="N435" s="234"/>
      <c r="O435" s="133" t="str">
        <f t="shared" si="77"/>
        <v xml:space="preserve"> </v>
      </c>
      <c r="P435" s="234"/>
    </row>
    <row r="436" spans="1:16" ht="25.5" hidden="1" customHeight="1" x14ac:dyDescent="0.2">
      <c r="A436" s="383" t="s">
        <v>296</v>
      </c>
      <c r="B436" s="383"/>
      <c r="C436" s="5" t="s">
        <v>713</v>
      </c>
      <c r="D436" s="22" t="s">
        <v>714</v>
      </c>
      <c r="E436" s="29"/>
      <c r="F436" s="136">
        <v>0</v>
      </c>
      <c r="G436" s="136"/>
      <c r="H436" s="102">
        <f t="shared" si="79"/>
        <v>0</v>
      </c>
      <c r="I436" s="234"/>
      <c r="J436" s="150" t="str">
        <f t="shared" si="76"/>
        <v xml:space="preserve"> </v>
      </c>
      <c r="K436" s="234"/>
      <c r="L436" s="180"/>
      <c r="M436" s="102">
        <f t="shared" si="78"/>
        <v>0</v>
      </c>
      <c r="N436" s="234"/>
      <c r="O436" s="133" t="str">
        <f t="shared" si="77"/>
        <v xml:space="preserve"> </v>
      </c>
      <c r="P436" s="234"/>
    </row>
    <row r="437" spans="1:16" ht="15" hidden="1" customHeight="1" x14ac:dyDescent="0.2">
      <c r="A437" s="383" t="s">
        <v>298</v>
      </c>
      <c r="B437" s="383"/>
      <c r="C437" s="5" t="s">
        <v>37</v>
      </c>
      <c r="D437" s="22" t="s">
        <v>714</v>
      </c>
      <c r="E437" s="29"/>
      <c r="F437" s="136">
        <v>0</v>
      </c>
      <c r="G437" s="136"/>
      <c r="H437" s="102">
        <f t="shared" si="79"/>
        <v>0</v>
      </c>
      <c r="I437" s="234"/>
      <c r="J437" s="150" t="str">
        <f t="shared" ref="J437:J500" si="80">IF(H437=0," ",I437/H437)</f>
        <v xml:space="preserve"> </v>
      </c>
      <c r="K437" s="234"/>
      <c r="L437" s="180"/>
      <c r="M437" s="102">
        <f t="shared" si="78"/>
        <v>0</v>
      </c>
      <c r="N437" s="234"/>
      <c r="O437" s="133" t="str">
        <f t="shared" ref="O437:O500" si="81">IF(M437=0," ",N437/M437)</f>
        <v xml:space="preserve"> </v>
      </c>
      <c r="P437" s="234"/>
    </row>
    <row r="438" spans="1:16" ht="15" hidden="1" customHeight="1" x14ac:dyDescent="0.2">
      <c r="A438" s="383" t="s">
        <v>300</v>
      </c>
      <c r="B438" s="383"/>
      <c r="C438" s="5" t="s">
        <v>39</v>
      </c>
      <c r="D438" s="22" t="s">
        <v>714</v>
      </c>
      <c r="E438" s="29"/>
      <c r="F438" s="136">
        <v>0</v>
      </c>
      <c r="G438" s="136"/>
      <c r="H438" s="102">
        <f t="shared" ref="H438:H484" si="82">SUM(F438:G438)</f>
        <v>0</v>
      </c>
      <c r="I438" s="234"/>
      <c r="J438" s="150" t="str">
        <f t="shared" si="80"/>
        <v xml:space="preserve"> </v>
      </c>
      <c r="K438" s="234"/>
      <c r="L438" s="180"/>
      <c r="M438" s="102">
        <f t="shared" ref="M438:M501" si="83">SUM(K438:L438)</f>
        <v>0</v>
      </c>
      <c r="N438" s="234"/>
      <c r="O438" s="133" t="str">
        <f t="shared" si="81"/>
        <v xml:space="preserve"> </v>
      </c>
      <c r="P438" s="234"/>
    </row>
    <row r="439" spans="1:16" ht="25.5" hidden="1" customHeight="1" x14ac:dyDescent="0.2">
      <c r="A439" s="383" t="s">
        <v>302</v>
      </c>
      <c r="B439" s="383"/>
      <c r="C439" s="5" t="s">
        <v>41</v>
      </c>
      <c r="D439" s="22" t="s">
        <v>714</v>
      </c>
      <c r="E439" s="29"/>
      <c r="F439" s="136">
        <v>0</v>
      </c>
      <c r="G439" s="136"/>
      <c r="H439" s="102">
        <f t="shared" si="82"/>
        <v>0</v>
      </c>
      <c r="I439" s="234"/>
      <c r="J439" s="150" t="str">
        <f t="shared" si="80"/>
        <v xml:space="preserve"> </v>
      </c>
      <c r="K439" s="234"/>
      <c r="L439" s="180"/>
      <c r="M439" s="102">
        <f t="shared" si="83"/>
        <v>0</v>
      </c>
      <c r="N439" s="234"/>
      <c r="O439" s="133" t="str">
        <f t="shared" si="81"/>
        <v xml:space="preserve"> </v>
      </c>
      <c r="P439" s="234"/>
    </row>
    <row r="440" spans="1:16" ht="15" hidden="1" customHeight="1" x14ac:dyDescent="0.2">
      <c r="A440" s="383" t="s">
        <v>304</v>
      </c>
      <c r="B440" s="383"/>
      <c r="C440" s="5" t="s">
        <v>43</v>
      </c>
      <c r="D440" s="22" t="s">
        <v>714</v>
      </c>
      <c r="E440" s="29"/>
      <c r="F440" s="136">
        <v>0</v>
      </c>
      <c r="G440" s="136"/>
      <c r="H440" s="102">
        <f t="shared" si="82"/>
        <v>0</v>
      </c>
      <c r="I440" s="234"/>
      <c r="J440" s="150" t="str">
        <f t="shared" si="80"/>
        <v xml:space="preserve"> </v>
      </c>
      <c r="K440" s="234"/>
      <c r="L440" s="180"/>
      <c r="M440" s="102">
        <f t="shared" si="83"/>
        <v>0</v>
      </c>
      <c r="N440" s="234"/>
      <c r="O440" s="133" t="str">
        <f t="shared" si="81"/>
        <v xml:space="preserve"> </v>
      </c>
      <c r="P440" s="234"/>
    </row>
    <row r="441" spans="1:16" ht="15" hidden="1" customHeight="1" x14ac:dyDescent="0.2">
      <c r="A441" s="383" t="s">
        <v>306</v>
      </c>
      <c r="B441" s="383"/>
      <c r="C441" s="5" t="s">
        <v>45</v>
      </c>
      <c r="D441" s="22" t="s">
        <v>714</v>
      </c>
      <c r="E441" s="29"/>
      <c r="F441" s="136">
        <v>0</v>
      </c>
      <c r="G441" s="136"/>
      <c r="H441" s="102">
        <f t="shared" si="82"/>
        <v>0</v>
      </c>
      <c r="I441" s="234"/>
      <c r="J441" s="150" t="str">
        <f t="shared" si="80"/>
        <v xml:space="preserve"> </v>
      </c>
      <c r="K441" s="234"/>
      <c r="L441" s="180"/>
      <c r="M441" s="102">
        <f t="shared" si="83"/>
        <v>0</v>
      </c>
      <c r="N441" s="234"/>
      <c r="O441" s="133" t="str">
        <f t="shared" si="81"/>
        <v xml:space="preserve"> </v>
      </c>
      <c r="P441" s="234"/>
    </row>
    <row r="442" spans="1:16" ht="15" hidden="1" customHeight="1" x14ac:dyDescent="0.2">
      <c r="A442" s="383" t="s">
        <v>308</v>
      </c>
      <c r="B442" s="383"/>
      <c r="C442" s="5" t="s">
        <v>47</v>
      </c>
      <c r="D442" s="22" t="s">
        <v>714</v>
      </c>
      <c r="E442" s="29"/>
      <c r="F442" s="136">
        <v>0</v>
      </c>
      <c r="G442" s="136"/>
      <c r="H442" s="102">
        <f t="shared" si="82"/>
        <v>0</v>
      </c>
      <c r="I442" s="234"/>
      <c r="J442" s="150" t="str">
        <f t="shared" si="80"/>
        <v xml:space="preserve"> </v>
      </c>
      <c r="K442" s="234"/>
      <c r="L442" s="180"/>
      <c r="M442" s="102">
        <f t="shared" si="83"/>
        <v>0</v>
      </c>
      <c r="N442" s="234"/>
      <c r="O442" s="133" t="str">
        <f t="shared" si="81"/>
        <v xml:space="preserve"> </v>
      </c>
      <c r="P442" s="234"/>
    </row>
    <row r="443" spans="1:16" ht="15" hidden="1" customHeight="1" x14ac:dyDescent="0.2">
      <c r="A443" s="383" t="s">
        <v>310</v>
      </c>
      <c r="B443" s="383"/>
      <c r="C443" s="5" t="s">
        <v>49</v>
      </c>
      <c r="D443" s="22" t="s">
        <v>714</v>
      </c>
      <c r="E443" s="29"/>
      <c r="F443" s="136">
        <v>0</v>
      </c>
      <c r="G443" s="136"/>
      <c r="H443" s="102">
        <f t="shared" si="82"/>
        <v>0</v>
      </c>
      <c r="I443" s="234"/>
      <c r="J443" s="150" t="str">
        <f t="shared" si="80"/>
        <v xml:space="preserve"> </v>
      </c>
      <c r="K443" s="234"/>
      <c r="L443" s="180"/>
      <c r="M443" s="102">
        <f t="shared" si="83"/>
        <v>0</v>
      </c>
      <c r="N443" s="234"/>
      <c r="O443" s="133" t="str">
        <f t="shared" si="81"/>
        <v xml:space="preserve"> </v>
      </c>
      <c r="P443" s="234"/>
    </row>
    <row r="444" spans="1:16" ht="15" hidden="1" customHeight="1" x14ac:dyDescent="0.2">
      <c r="A444" s="383" t="s">
        <v>313</v>
      </c>
      <c r="B444" s="383"/>
      <c r="C444" s="5" t="s">
        <v>51</v>
      </c>
      <c r="D444" s="22" t="s">
        <v>714</v>
      </c>
      <c r="E444" s="29"/>
      <c r="F444" s="136">
        <v>0</v>
      </c>
      <c r="G444" s="136"/>
      <c r="H444" s="102">
        <f t="shared" si="82"/>
        <v>0</v>
      </c>
      <c r="I444" s="234"/>
      <c r="J444" s="150" t="str">
        <f t="shared" si="80"/>
        <v xml:space="preserve"> </v>
      </c>
      <c r="K444" s="234"/>
      <c r="L444" s="180"/>
      <c r="M444" s="102">
        <f t="shared" si="83"/>
        <v>0</v>
      </c>
      <c r="N444" s="234"/>
      <c r="O444" s="133" t="str">
        <f t="shared" si="81"/>
        <v xml:space="preserve"> </v>
      </c>
      <c r="P444" s="234"/>
    </row>
    <row r="445" spans="1:16" ht="15" hidden="1" customHeight="1" x14ac:dyDescent="0.2">
      <c r="A445" s="383" t="s">
        <v>315</v>
      </c>
      <c r="B445" s="383"/>
      <c r="C445" s="5" t="s">
        <v>53</v>
      </c>
      <c r="D445" s="22" t="s">
        <v>714</v>
      </c>
      <c r="E445" s="29"/>
      <c r="F445" s="136">
        <v>0</v>
      </c>
      <c r="G445" s="136"/>
      <c r="H445" s="102">
        <f t="shared" si="82"/>
        <v>0</v>
      </c>
      <c r="I445" s="234"/>
      <c r="J445" s="150" t="str">
        <f t="shared" si="80"/>
        <v xml:space="preserve"> </v>
      </c>
      <c r="K445" s="234"/>
      <c r="L445" s="180"/>
      <c r="M445" s="102">
        <f t="shared" si="83"/>
        <v>0</v>
      </c>
      <c r="N445" s="234"/>
      <c r="O445" s="133" t="str">
        <f t="shared" si="81"/>
        <v xml:space="preserve"> </v>
      </c>
      <c r="P445" s="234"/>
    </row>
    <row r="446" spans="1:16" ht="15" hidden="1" customHeight="1" x14ac:dyDescent="0.2">
      <c r="A446" s="383" t="s">
        <v>317</v>
      </c>
      <c r="B446" s="383"/>
      <c r="C446" s="5" t="s">
        <v>55</v>
      </c>
      <c r="D446" s="22" t="s">
        <v>714</v>
      </c>
      <c r="E446" s="29"/>
      <c r="F446" s="136">
        <v>0</v>
      </c>
      <c r="G446" s="136"/>
      <c r="H446" s="102">
        <f t="shared" si="82"/>
        <v>0</v>
      </c>
      <c r="I446" s="234"/>
      <c r="J446" s="150" t="str">
        <f t="shared" si="80"/>
        <v xml:space="preserve"> </v>
      </c>
      <c r="K446" s="234"/>
      <c r="L446" s="180"/>
      <c r="M446" s="102">
        <f t="shared" si="83"/>
        <v>0</v>
      </c>
      <c r="N446" s="234"/>
      <c r="O446" s="133" t="str">
        <f t="shared" si="81"/>
        <v xml:space="preserve"> </v>
      </c>
      <c r="P446" s="234"/>
    </row>
    <row r="447" spans="1:16" ht="25.5" hidden="1" customHeight="1" x14ac:dyDescent="0.2">
      <c r="A447" s="383" t="s">
        <v>319</v>
      </c>
      <c r="B447" s="383"/>
      <c r="C447" s="5" t="s">
        <v>715</v>
      </c>
      <c r="D447" s="22" t="s">
        <v>716</v>
      </c>
      <c r="E447" s="29"/>
      <c r="F447" s="136">
        <v>0</v>
      </c>
      <c r="G447" s="136"/>
      <c r="H447" s="102">
        <f t="shared" si="82"/>
        <v>0</v>
      </c>
      <c r="I447" s="234"/>
      <c r="J447" s="150" t="str">
        <f t="shared" si="80"/>
        <v xml:space="preserve"> </v>
      </c>
      <c r="K447" s="234"/>
      <c r="L447" s="180"/>
      <c r="M447" s="102">
        <f t="shared" si="83"/>
        <v>0</v>
      </c>
      <c r="N447" s="234"/>
      <c r="O447" s="133" t="str">
        <f t="shared" si="81"/>
        <v xml:space="preserve"> </v>
      </c>
      <c r="P447" s="234"/>
    </row>
    <row r="448" spans="1:16" ht="15" hidden="1" customHeight="1" x14ac:dyDescent="0.2">
      <c r="A448" s="383" t="s">
        <v>321</v>
      </c>
      <c r="B448" s="383"/>
      <c r="C448" s="5" t="s">
        <v>37</v>
      </c>
      <c r="D448" s="22" t="s">
        <v>716</v>
      </c>
      <c r="E448" s="29"/>
      <c r="F448" s="136">
        <v>0</v>
      </c>
      <c r="G448" s="136"/>
      <c r="H448" s="102">
        <f t="shared" si="82"/>
        <v>0</v>
      </c>
      <c r="I448" s="234"/>
      <c r="J448" s="150" t="str">
        <f t="shared" si="80"/>
        <v xml:space="preserve"> </v>
      </c>
      <c r="K448" s="234"/>
      <c r="L448" s="180"/>
      <c r="M448" s="102">
        <f t="shared" si="83"/>
        <v>0</v>
      </c>
      <c r="N448" s="234"/>
      <c r="O448" s="133" t="str">
        <f t="shared" si="81"/>
        <v xml:space="preserve"> </v>
      </c>
      <c r="P448" s="234"/>
    </row>
    <row r="449" spans="1:16" ht="15" hidden="1" customHeight="1" x14ac:dyDescent="0.2">
      <c r="A449" s="383" t="s">
        <v>323</v>
      </c>
      <c r="B449" s="383"/>
      <c r="C449" s="5" t="s">
        <v>39</v>
      </c>
      <c r="D449" s="22" t="s">
        <v>716</v>
      </c>
      <c r="E449" s="29"/>
      <c r="F449" s="136">
        <v>0</v>
      </c>
      <c r="G449" s="136"/>
      <c r="H449" s="102">
        <f t="shared" si="82"/>
        <v>0</v>
      </c>
      <c r="I449" s="234"/>
      <c r="J449" s="150" t="str">
        <f t="shared" si="80"/>
        <v xml:space="preserve"> </v>
      </c>
      <c r="K449" s="234"/>
      <c r="L449" s="180"/>
      <c r="M449" s="102">
        <f t="shared" si="83"/>
        <v>0</v>
      </c>
      <c r="N449" s="234"/>
      <c r="O449" s="133" t="str">
        <f t="shared" si="81"/>
        <v xml:space="preserve"> </v>
      </c>
      <c r="P449" s="234"/>
    </row>
    <row r="450" spans="1:16" ht="25.5" hidden="1" customHeight="1" x14ac:dyDescent="0.2">
      <c r="A450" s="383" t="s">
        <v>325</v>
      </c>
      <c r="B450" s="383"/>
      <c r="C450" s="5" t="s">
        <v>41</v>
      </c>
      <c r="D450" s="22" t="s">
        <v>716</v>
      </c>
      <c r="E450" s="29"/>
      <c r="F450" s="136">
        <v>0</v>
      </c>
      <c r="G450" s="136"/>
      <c r="H450" s="102">
        <f t="shared" si="82"/>
        <v>0</v>
      </c>
      <c r="I450" s="234"/>
      <c r="J450" s="150" t="str">
        <f t="shared" si="80"/>
        <v xml:space="preserve"> </v>
      </c>
      <c r="K450" s="234"/>
      <c r="L450" s="180"/>
      <c r="M450" s="102">
        <f t="shared" si="83"/>
        <v>0</v>
      </c>
      <c r="N450" s="234"/>
      <c r="O450" s="133" t="str">
        <f t="shared" si="81"/>
        <v xml:space="preserve"> </v>
      </c>
      <c r="P450" s="234"/>
    </row>
    <row r="451" spans="1:16" ht="15" hidden="1" customHeight="1" x14ac:dyDescent="0.2">
      <c r="A451" s="383" t="s">
        <v>327</v>
      </c>
      <c r="B451" s="383"/>
      <c r="C451" s="5" t="s">
        <v>43</v>
      </c>
      <c r="D451" s="22" t="s">
        <v>716</v>
      </c>
      <c r="E451" s="29"/>
      <c r="F451" s="136">
        <v>0</v>
      </c>
      <c r="G451" s="136"/>
      <c r="H451" s="102">
        <f t="shared" si="82"/>
        <v>0</v>
      </c>
      <c r="I451" s="234"/>
      <c r="J451" s="150" t="str">
        <f t="shared" si="80"/>
        <v xml:space="preserve"> </v>
      </c>
      <c r="K451" s="234"/>
      <c r="L451" s="180"/>
      <c r="M451" s="102">
        <f t="shared" si="83"/>
        <v>0</v>
      </c>
      <c r="N451" s="234"/>
      <c r="O451" s="133" t="str">
        <f t="shared" si="81"/>
        <v xml:space="preserve"> </v>
      </c>
      <c r="P451" s="234"/>
    </row>
    <row r="452" spans="1:16" ht="15" hidden="1" customHeight="1" x14ac:dyDescent="0.2">
      <c r="A452" s="383" t="s">
        <v>329</v>
      </c>
      <c r="B452" s="383"/>
      <c r="C452" s="5" t="s">
        <v>45</v>
      </c>
      <c r="D452" s="22" t="s">
        <v>716</v>
      </c>
      <c r="E452" s="29"/>
      <c r="F452" s="136">
        <v>0</v>
      </c>
      <c r="G452" s="136"/>
      <c r="H452" s="102">
        <f t="shared" si="82"/>
        <v>0</v>
      </c>
      <c r="I452" s="234"/>
      <c r="J452" s="150" t="str">
        <f t="shared" si="80"/>
        <v xml:space="preserve"> </v>
      </c>
      <c r="K452" s="234"/>
      <c r="L452" s="180"/>
      <c r="M452" s="102">
        <f t="shared" si="83"/>
        <v>0</v>
      </c>
      <c r="N452" s="234"/>
      <c r="O452" s="133" t="str">
        <f t="shared" si="81"/>
        <v xml:space="preserve"> </v>
      </c>
      <c r="P452" s="234"/>
    </row>
    <row r="453" spans="1:16" ht="15" hidden="1" customHeight="1" x14ac:dyDescent="0.2">
      <c r="A453" s="383" t="s">
        <v>331</v>
      </c>
      <c r="B453" s="383"/>
      <c r="C453" s="5" t="s">
        <v>47</v>
      </c>
      <c r="D453" s="22" t="s">
        <v>716</v>
      </c>
      <c r="E453" s="29"/>
      <c r="F453" s="136">
        <v>0</v>
      </c>
      <c r="G453" s="136"/>
      <c r="H453" s="102">
        <f t="shared" si="82"/>
        <v>0</v>
      </c>
      <c r="I453" s="234"/>
      <c r="J453" s="150" t="str">
        <f t="shared" si="80"/>
        <v xml:space="preserve"> </v>
      </c>
      <c r="K453" s="234"/>
      <c r="L453" s="180"/>
      <c r="M453" s="102">
        <f t="shared" si="83"/>
        <v>0</v>
      </c>
      <c r="N453" s="234"/>
      <c r="O453" s="133" t="str">
        <f t="shared" si="81"/>
        <v xml:space="preserve"> </v>
      </c>
      <c r="P453" s="234"/>
    </row>
    <row r="454" spans="1:16" ht="15" hidden="1" customHeight="1" x14ac:dyDescent="0.2">
      <c r="A454" s="383" t="s">
        <v>333</v>
      </c>
      <c r="B454" s="383"/>
      <c r="C454" s="5" t="s">
        <v>49</v>
      </c>
      <c r="D454" s="22" t="s">
        <v>716</v>
      </c>
      <c r="E454" s="29"/>
      <c r="F454" s="136">
        <v>0</v>
      </c>
      <c r="G454" s="136"/>
      <c r="H454" s="102">
        <f t="shared" si="82"/>
        <v>0</v>
      </c>
      <c r="I454" s="234"/>
      <c r="J454" s="150" t="str">
        <f t="shared" si="80"/>
        <v xml:space="preserve"> </v>
      </c>
      <c r="K454" s="234"/>
      <c r="L454" s="180"/>
      <c r="M454" s="102">
        <f t="shared" si="83"/>
        <v>0</v>
      </c>
      <c r="N454" s="234"/>
      <c r="O454" s="133" t="str">
        <f t="shared" si="81"/>
        <v xml:space="preserve"> </v>
      </c>
      <c r="P454" s="234"/>
    </row>
    <row r="455" spans="1:16" ht="15" hidden="1" customHeight="1" x14ac:dyDescent="0.2">
      <c r="A455" s="383" t="s">
        <v>335</v>
      </c>
      <c r="B455" s="383"/>
      <c r="C455" s="5" t="s">
        <v>51</v>
      </c>
      <c r="D455" s="22" t="s">
        <v>716</v>
      </c>
      <c r="E455" s="29"/>
      <c r="F455" s="136">
        <v>0</v>
      </c>
      <c r="G455" s="136"/>
      <c r="H455" s="102">
        <f t="shared" si="82"/>
        <v>0</v>
      </c>
      <c r="I455" s="234"/>
      <c r="J455" s="150" t="str">
        <f t="shared" si="80"/>
        <v xml:space="preserve"> </v>
      </c>
      <c r="K455" s="234"/>
      <c r="L455" s="180"/>
      <c r="M455" s="102">
        <f t="shared" si="83"/>
        <v>0</v>
      </c>
      <c r="N455" s="234"/>
      <c r="O455" s="133" t="str">
        <f t="shared" si="81"/>
        <v xml:space="preserve"> </v>
      </c>
      <c r="P455" s="234"/>
    </row>
    <row r="456" spans="1:16" ht="15" hidden="1" customHeight="1" x14ac:dyDescent="0.2">
      <c r="A456" s="383" t="s">
        <v>337</v>
      </c>
      <c r="B456" s="383"/>
      <c r="C456" s="5" t="s">
        <v>53</v>
      </c>
      <c r="D456" s="22" t="s">
        <v>716</v>
      </c>
      <c r="E456" s="29"/>
      <c r="F456" s="136">
        <v>0</v>
      </c>
      <c r="G456" s="136"/>
      <c r="H456" s="102">
        <f t="shared" si="82"/>
        <v>0</v>
      </c>
      <c r="I456" s="234"/>
      <c r="J456" s="150" t="str">
        <f t="shared" si="80"/>
        <v xml:space="preserve"> </v>
      </c>
      <c r="K456" s="234"/>
      <c r="L456" s="180"/>
      <c r="M456" s="102">
        <f t="shared" si="83"/>
        <v>0</v>
      </c>
      <c r="N456" s="234"/>
      <c r="O456" s="133" t="str">
        <f t="shared" si="81"/>
        <v xml:space="preserve"> </v>
      </c>
      <c r="P456" s="234"/>
    </row>
    <row r="457" spans="1:16" ht="15" hidden="1" customHeight="1" x14ac:dyDescent="0.2">
      <c r="A457" s="383" t="s">
        <v>339</v>
      </c>
      <c r="B457" s="383"/>
      <c r="C457" s="5" t="s">
        <v>55</v>
      </c>
      <c r="D457" s="22" t="s">
        <v>716</v>
      </c>
      <c r="E457" s="29"/>
      <c r="F457" s="136">
        <v>0</v>
      </c>
      <c r="G457" s="136"/>
      <c r="H457" s="102">
        <f t="shared" si="82"/>
        <v>0</v>
      </c>
      <c r="I457" s="234"/>
      <c r="J457" s="150" t="str">
        <f t="shared" si="80"/>
        <v xml:space="preserve"> </v>
      </c>
      <c r="K457" s="234"/>
      <c r="L457" s="180"/>
      <c r="M457" s="102">
        <f t="shared" si="83"/>
        <v>0</v>
      </c>
      <c r="N457" s="234"/>
      <c r="O457" s="133" t="str">
        <f t="shared" si="81"/>
        <v xml:space="preserve"> </v>
      </c>
      <c r="P457" s="234"/>
    </row>
    <row r="458" spans="1:16" ht="25.5" hidden="1" customHeight="1" x14ac:dyDescent="0.2">
      <c r="A458" s="383" t="s">
        <v>342</v>
      </c>
      <c r="B458" s="383"/>
      <c r="C458" s="5" t="s">
        <v>717</v>
      </c>
      <c r="D458" s="22" t="s">
        <v>718</v>
      </c>
      <c r="E458" s="29"/>
      <c r="F458" s="136">
        <v>0</v>
      </c>
      <c r="G458" s="136"/>
      <c r="H458" s="102">
        <f t="shared" si="82"/>
        <v>0</v>
      </c>
      <c r="I458" s="234"/>
      <c r="J458" s="150" t="str">
        <f t="shared" si="80"/>
        <v xml:space="preserve"> </v>
      </c>
      <c r="K458" s="234"/>
      <c r="L458" s="180"/>
      <c r="M458" s="102">
        <f t="shared" si="83"/>
        <v>0</v>
      </c>
      <c r="N458" s="234"/>
      <c r="O458" s="133" t="str">
        <f t="shared" si="81"/>
        <v xml:space="preserve"> </v>
      </c>
      <c r="P458" s="234"/>
    </row>
    <row r="459" spans="1:16" ht="25.5" hidden="1" customHeight="1" x14ac:dyDescent="0.2">
      <c r="A459" s="383" t="s">
        <v>345</v>
      </c>
      <c r="B459" s="383"/>
      <c r="C459" s="5" t="s">
        <v>719</v>
      </c>
      <c r="D459" s="22" t="s">
        <v>718</v>
      </c>
      <c r="E459" s="29"/>
      <c r="F459" s="136">
        <v>0</v>
      </c>
      <c r="G459" s="136"/>
      <c r="H459" s="102">
        <f t="shared" si="82"/>
        <v>0</v>
      </c>
      <c r="I459" s="234"/>
      <c r="J459" s="150" t="str">
        <f t="shared" si="80"/>
        <v xml:space="preserve"> </v>
      </c>
      <c r="K459" s="234"/>
      <c r="L459" s="180"/>
      <c r="M459" s="102">
        <f t="shared" si="83"/>
        <v>0</v>
      </c>
      <c r="N459" s="234"/>
      <c r="O459" s="133" t="str">
        <f t="shared" si="81"/>
        <v xml:space="preserve"> </v>
      </c>
      <c r="P459" s="234"/>
    </row>
    <row r="460" spans="1:16" ht="25.5" hidden="1" customHeight="1" x14ac:dyDescent="0.2">
      <c r="A460" s="383" t="s">
        <v>347</v>
      </c>
      <c r="B460" s="383"/>
      <c r="C460" s="5" t="s">
        <v>720</v>
      </c>
      <c r="D460" s="22" t="s">
        <v>721</v>
      </c>
      <c r="E460" s="29"/>
      <c r="F460" s="136">
        <v>0</v>
      </c>
      <c r="G460" s="136"/>
      <c r="H460" s="102">
        <f t="shared" si="82"/>
        <v>0</v>
      </c>
      <c r="I460" s="234"/>
      <c r="J460" s="150" t="str">
        <f t="shared" si="80"/>
        <v xml:space="preserve"> </v>
      </c>
      <c r="K460" s="234"/>
      <c r="L460" s="180"/>
      <c r="M460" s="102">
        <f t="shared" si="83"/>
        <v>0</v>
      </c>
      <c r="N460" s="234"/>
      <c r="O460" s="133" t="str">
        <f t="shared" si="81"/>
        <v xml:space="preserve"> </v>
      </c>
      <c r="P460" s="234"/>
    </row>
    <row r="461" spans="1:16" ht="15" hidden="1" customHeight="1" x14ac:dyDescent="0.2">
      <c r="A461" s="383" t="s">
        <v>349</v>
      </c>
      <c r="B461" s="383"/>
      <c r="C461" s="5" t="s">
        <v>442</v>
      </c>
      <c r="D461" s="3" t="s">
        <v>721</v>
      </c>
      <c r="E461" s="29"/>
      <c r="F461" s="136">
        <v>0</v>
      </c>
      <c r="G461" s="136"/>
      <c r="H461" s="102">
        <f t="shared" si="82"/>
        <v>0</v>
      </c>
      <c r="I461" s="234"/>
      <c r="J461" s="150" t="str">
        <f t="shared" si="80"/>
        <v xml:space="preserve"> </v>
      </c>
      <c r="K461" s="234"/>
      <c r="L461" s="180"/>
      <c r="M461" s="102">
        <f t="shared" si="83"/>
        <v>0</v>
      </c>
      <c r="N461" s="234"/>
      <c r="O461" s="133" t="str">
        <f t="shared" si="81"/>
        <v xml:space="preserve"> </v>
      </c>
      <c r="P461" s="234"/>
    </row>
    <row r="462" spans="1:16" ht="15" hidden="1" customHeight="1" x14ac:dyDescent="0.2">
      <c r="A462" s="383" t="s">
        <v>351</v>
      </c>
      <c r="B462" s="383"/>
      <c r="C462" s="5" t="s">
        <v>444</v>
      </c>
      <c r="D462" s="3" t="s">
        <v>721</v>
      </c>
      <c r="E462" s="29"/>
      <c r="F462" s="136">
        <v>0</v>
      </c>
      <c r="G462" s="136"/>
      <c r="H462" s="102">
        <f t="shared" si="82"/>
        <v>0</v>
      </c>
      <c r="I462" s="234"/>
      <c r="J462" s="150" t="str">
        <f t="shared" si="80"/>
        <v xml:space="preserve"> </v>
      </c>
      <c r="K462" s="234"/>
      <c r="L462" s="180"/>
      <c r="M462" s="102">
        <f t="shared" si="83"/>
        <v>0</v>
      </c>
      <c r="N462" s="234"/>
      <c r="O462" s="133" t="str">
        <f t="shared" si="81"/>
        <v xml:space="preserve"> </v>
      </c>
      <c r="P462" s="234"/>
    </row>
    <row r="463" spans="1:16" ht="15" hidden="1" customHeight="1" x14ac:dyDescent="0.2">
      <c r="A463" s="383" t="s">
        <v>354</v>
      </c>
      <c r="B463" s="383"/>
      <c r="C463" s="5" t="s">
        <v>446</v>
      </c>
      <c r="D463" s="3" t="s">
        <v>721</v>
      </c>
      <c r="E463" s="29"/>
      <c r="F463" s="136">
        <v>0</v>
      </c>
      <c r="G463" s="136"/>
      <c r="H463" s="102">
        <f t="shared" si="82"/>
        <v>0</v>
      </c>
      <c r="I463" s="234"/>
      <c r="J463" s="150" t="str">
        <f t="shared" si="80"/>
        <v xml:space="preserve"> </v>
      </c>
      <c r="K463" s="234"/>
      <c r="L463" s="180"/>
      <c r="M463" s="102">
        <f t="shared" si="83"/>
        <v>0</v>
      </c>
      <c r="N463" s="234"/>
      <c r="O463" s="133" t="str">
        <f t="shared" si="81"/>
        <v xml:space="preserve"> </v>
      </c>
      <c r="P463" s="234"/>
    </row>
    <row r="464" spans="1:16" ht="15" hidden="1" customHeight="1" x14ac:dyDescent="0.2">
      <c r="A464" s="383" t="s">
        <v>356</v>
      </c>
      <c r="B464" s="383"/>
      <c r="C464" s="3" t="s">
        <v>448</v>
      </c>
      <c r="D464" s="3" t="s">
        <v>721</v>
      </c>
      <c r="E464" s="23"/>
      <c r="F464" s="136">
        <v>0</v>
      </c>
      <c r="G464" s="136"/>
      <c r="H464" s="102">
        <f t="shared" si="82"/>
        <v>0</v>
      </c>
      <c r="I464" s="234"/>
      <c r="J464" s="150" t="str">
        <f t="shared" si="80"/>
        <v xml:space="preserve"> </v>
      </c>
      <c r="K464" s="234"/>
      <c r="L464" s="180"/>
      <c r="M464" s="102">
        <f t="shared" si="83"/>
        <v>0</v>
      </c>
      <c r="N464" s="234"/>
      <c r="O464" s="133" t="str">
        <f t="shared" si="81"/>
        <v xml:space="preserve"> </v>
      </c>
      <c r="P464" s="234"/>
    </row>
    <row r="465" spans="1:16" ht="15" hidden="1" customHeight="1" x14ac:dyDescent="0.2">
      <c r="A465" s="383" t="s">
        <v>359</v>
      </c>
      <c r="B465" s="383"/>
      <c r="C465" s="3" t="s">
        <v>450</v>
      </c>
      <c r="D465" s="3" t="s">
        <v>721</v>
      </c>
      <c r="E465" s="23"/>
      <c r="F465" s="136">
        <v>0</v>
      </c>
      <c r="G465" s="136"/>
      <c r="H465" s="102">
        <f t="shared" si="82"/>
        <v>0</v>
      </c>
      <c r="I465" s="234"/>
      <c r="J465" s="150" t="str">
        <f t="shared" si="80"/>
        <v xml:space="preserve"> </v>
      </c>
      <c r="K465" s="234"/>
      <c r="L465" s="180"/>
      <c r="M465" s="102">
        <f t="shared" si="83"/>
        <v>0</v>
      </c>
      <c r="N465" s="234"/>
      <c r="O465" s="133" t="str">
        <f t="shared" si="81"/>
        <v xml:space="preserve"> </v>
      </c>
      <c r="P465" s="234"/>
    </row>
    <row r="466" spans="1:16" ht="25.5" hidden="1" customHeight="1" x14ac:dyDescent="0.2">
      <c r="A466" s="383" t="s">
        <v>361</v>
      </c>
      <c r="B466" s="383"/>
      <c r="C466" s="3" t="s">
        <v>452</v>
      </c>
      <c r="D466" s="3" t="s">
        <v>721</v>
      </c>
      <c r="E466" s="23"/>
      <c r="F466" s="136">
        <v>0</v>
      </c>
      <c r="G466" s="136"/>
      <c r="H466" s="102">
        <f t="shared" si="82"/>
        <v>0</v>
      </c>
      <c r="I466" s="234"/>
      <c r="J466" s="150" t="str">
        <f t="shared" si="80"/>
        <v xml:space="preserve"> </v>
      </c>
      <c r="K466" s="234"/>
      <c r="L466" s="180"/>
      <c r="M466" s="102">
        <f t="shared" si="83"/>
        <v>0</v>
      </c>
      <c r="N466" s="234"/>
      <c r="O466" s="133" t="str">
        <f t="shared" si="81"/>
        <v xml:space="preserve"> </v>
      </c>
      <c r="P466" s="234"/>
    </row>
    <row r="467" spans="1:16" ht="15" hidden="1" customHeight="1" x14ac:dyDescent="0.2">
      <c r="A467" s="383" t="s">
        <v>363</v>
      </c>
      <c r="B467" s="383"/>
      <c r="C467" s="5" t="s">
        <v>454</v>
      </c>
      <c r="D467" s="3" t="s">
        <v>721</v>
      </c>
      <c r="E467" s="29"/>
      <c r="F467" s="136">
        <v>0</v>
      </c>
      <c r="G467" s="136"/>
      <c r="H467" s="102">
        <f t="shared" si="82"/>
        <v>0</v>
      </c>
      <c r="I467" s="234"/>
      <c r="J467" s="150" t="str">
        <f t="shared" si="80"/>
        <v xml:space="preserve"> </v>
      </c>
      <c r="K467" s="234"/>
      <c r="L467" s="180"/>
      <c r="M467" s="102">
        <f t="shared" si="83"/>
        <v>0</v>
      </c>
      <c r="N467" s="234"/>
      <c r="O467" s="133" t="str">
        <f t="shared" si="81"/>
        <v xml:space="preserve"> </v>
      </c>
      <c r="P467" s="234"/>
    </row>
    <row r="468" spans="1:16" ht="15" hidden="1" customHeight="1" x14ac:dyDescent="0.2">
      <c r="A468" s="383" t="s">
        <v>365</v>
      </c>
      <c r="B468" s="383"/>
      <c r="C468" s="5" t="s">
        <v>456</v>
      </c>
      <c r="D468" s="3" t="s">
        <v>721</v>
      </c>
      <c r="E468" s="29"/>
      <c r="F468" s="136">
        <v>0</v>
      </c>
      <c r="G468" s="136"/>
      <c r="H468" s="102">
        <f t="shared" si="82"/>
        <v>0</v>
      </c>
      <c r="I468" s="234"/>
      <c r="J468" s="150" t="str">
        <f t="shared" si="80"/>
        <v xml:space="preserve"> </v>
      </c>
      <c r="K468" s="234"/>
      <c r="L468" s="180"/>
      <c r="M468" s="102">
        <f t="shared" si="83"/>
        <v>0</v>
      </c>
      <c r="N468" s="234"/>
      <c r="O468" s="133" t="str">
        <f t="shared" si="81"/>
        <v xml:space="preserve"> </v>
      </c>
      <c r="P468" s="234"/>
    </row>
    <row r="469" spans="1:16" ht="15" hidden="1" customHeight="1" x14ac:dyDescent="0.2">
      <c r="A469" s="383" t="s">
        <v>367</v>
      </c>
      <c r="B469" s="383"/>
      <c r="C469" s="5" t="s">
        <v>458</v>
      </c>
      <c r="D469" s="3" t="s">
        <v>721</v>
      </c>
      <c r="E469" s="29"/>
      <c r="F469" s="136">
        <v>0</v>
      </c>
      <c r="G469" s="136"/>
      <c r="H469" s="102">
        <f t="shared" si="82"/>
        <v>0</v>
      </c>
      <c r="I469" s="234"/>
      <c r="J469" s="150" t="str">
        <f t="shared" si="80"/>
        <v xml:space="preserve"> </v>
      </c>
      <c r="K469" s="234"/>
      <c r="L469" s="180"/>
      <c r="M469" s="102">
        <f t="shared" si="83"/>
        <v>0</v>
      </c>
      <c r="N469" s="234"/>
      <c r="O469" s="133" t="str">
        <f t="shared" si="81"/>
        <v xml:space="preserve"> </v>
      </c>
      <c r="P469" s="234"/>
    </row>
    <row r="470" spans="1:16" ht="15" hidden="1" customHeight="1" x14ac:dyDescent="0.2">
      <c r="A470" s="383" t="s">
        <v>369</v>
      </c>
      <c r="B470" s="383"/>
      <c r="C470" s="5" t="s">
        <v>460</v>
      </c>
      <c r="D470" s="3" t="s">
        <v>721</v>
      </c>
      <c r="E470" s="29"/>
      <c r="F470" s="136">
        <v>0</v>
      </c>
      <c r="G470" s="136"/>
      <c r="H470" s="102">
        <f t="shared" si="82"/>
        <v>0</v>
      </c>
      <c r="I470" s="234"/>
      <c r="J470" s="150" t="str">
        <f t="shared" si="80"/>
        <v xml:space="preserve"> </v>
      </c>
      <c r="K470" s="234"/>
      <c r="L470" s="180"/>
      <c r="M470" s="102">
        <f t="shared" si="83"/>
        <v>0</v>
      </c>
      <c r="N470" s="234"/>
      <c r="O470" s="133" t="str">
        <f t="shared" si="81"/>
        <v xml:space="preserve"> </v>
      </c>
      <c r="P470" s="234"/>
    </row>
    <row r="471" spans="1:16" ht="15" hidden="1" customHeight="1" x14ac:dyDescent="0.2">
      <c r="A471" s="383" t="s">
        <v>371</v>
      </c>
      <c r="B471" s="383"/>
      <c r="C471" s="5" t="s">
        <v>722</v>
      </c>
      <c r="D471" s="22" t="s">
        <v>723</v>
      </c>
      <c r="E471" s="29"/>
      <c r="F471" s="136">
        <v>0</v>
      </c>
      <c r="G471" s="136"/>
      <c r="H471" s="102">
        <f t="shared" si="82"/>
        <v>0</v>
      </c>
      <c r="I471" s="234"/>
      <c r="J471" s="150" t="str">
        <f t="shared" si="80"/>
        <v xml:space="preserve"> </v>
      </c>
      <c r="K471" s="234"/>
      <c r="L471" s="180"/>
      <c r="M471" s="102">
        <f t="shared" si="83"/>
        <v>0</v>
      </c>
      <c r="N471" s="234"/>
      <c r="O471" s="133" t="str">
        <f t="shared" si="81"/>
        <v xml:space="preserve"> </v>
      </c>
      <c r="P471" s="234"/>
    </row>
    <row r="472" spans="1:16" ht="15" hidden="1" customHeight="1" x14ac:dyDescent="0.2">
      <c r="A472" s="383" t="s">
        <v>374</v>
      </c>
      <c r="B472" s="383"/>
      <c r="C472" s="5" t="s">
        <v>724</v>
      </c>
      <c r="D472" s="22" t="s">
        <v>725</v>
      </c>
      <c r="E472" s="29"/>
      <c r="F472" s="136">
        <v>0</v>
      </c>
      <c r="G472" s="136"/>
      <c r="H472" s="102">
        <f t="shared" si="82"/>
        <v>0</v>
      </c>
      <c r="I472" s="234"/>
      <c r="J472" s="150" t="str">
        <f t="shared" si="80"/>
        <v xml:space="preserve"> </v>
      </c>
      <c r="K472" s="234"/>
      <c r="L472" s="180"/>
      <c r="M472" s="102">
        <f t="shared" si="83"/>
        <v>0</v>
      </c>
      <c r="N472" s="234"/>
      <c r="O472" s="133" t="str">
        <f t="shared" si="81"/>
        <v xml:space="preserve"> </v>
      </c>
      <c r="P472" s="234"/>
    </row>
    <row r="473" spans="1:16" ht="25.5" hidden="1" customHeight="1" x14ac:dyDescent="0.2">
      <c r="A473" s="383" t="s">
        <v>377</v>
      </c>
      <c r="B473" s="383"/>
      <c r="C473" s="5" t="s">
        <v>726</v>
      </c>
      <c r="D473" s="22" t="s">
        <v>727</v>
      </c>
      <c r="E473" s="29"/>
      <c r="F473" s="136">
        <v>0</v>
      </c>
      <c r="G473" s="136"/>
      <c r="H473" s="102">
        <f t="shared" si="82"/>
        <v>0</v>
      </c>
      <c r="I473" s="234"/>
      <c r="J473" s="150" t="str">
        <f t="shared" si="80"/>
        <v xml:space="preserve"> </v>
      </c>
      <c r="K473" s="234"/>
      <c r="L473" s="180"/>
      <c r="M473" s="102">
        <f t="shared" si="83"/>
        <v>0</v>
      </c>
      <c r="N473" s="234"/>
      <c r="O473" s="133" t="str">
        <f t="shared" si="81"/>
        <v xml:space="preserve"> </v>
      </c>
      <c r="P473" s="234"/>
    </row>
    <row r="474" spans="1:16" ht="15" hidden="1" customHeight="1" x14ac:dyDescent="0.2">
      <c r="A474" s="383" t="s">
        <v>380</v>
      </c>
      <c r="B474" s="383"/>
      <c r="C474" s="5" t="s">
        <v>442</v>
      </c>
      <c r="D474" s="3" t="s">
        <v>727</v>
      </c>
      <c r="E474" s="29"/>
      <c r="F474" s="136">
        <v>0</v>
      </c>
      <c r="G474" s="136"/>
      <c r="H474" s="102">
        <f t="shared" si="82"/>
        <v>0</v>
      </c>
      <c r="I474" s="234"/>
      <c r="J474" s="150" t="str">
        <f t="shared" si="80"/>
        <v xml:space="preserve"> </v>
      </c>
      <c r="K474" s="234"/>
      <c r="L474" s="180"/>
      <c r="M474" s="102">
        <f t="shared" si="83"/>
        <v>0</v>
      </c>
      <c r="N474" s="234"/>
      <c r="O474" s="133" t="str">
        <f t="shared" si="81"/>
        <v xml:space="preserve"> </v>
      </c>
      <c r="P474" s="234"/>
    </row>
    <row r="475" spans="1:16" ht="15" hidden="1" customHeight="1" x14ac:dyDescent="0.2">
      <c r="A475" s="383" t="s">
        <v>383</v>
      </c>
      <c r="B475" s="383"/>
      <c r="C475" s="5" t="s">
        <v>444</v>
      </c>
      <c r="D475" s="3" t="s">
        <v>727</v>
      </c>
      <c r="E475" s="29"/>
      <c r="F475" s="136">
        <v>0</v>
      </c>
      <c r="G475" s="136"/>
      <c r="H475" s="102">
        <f t="shared" si="82"/>
        <v>0</v>
      </c>
      <c r="I475" s="234"/>
      <c r="J475" s="150" t="str">
        <f t="shared" si="80"/>
        <v xml:space="preserve"> </v>
      </c>
      <c r="K475" s="234"/>
      <c r="L475" s="180"/>
      <c r="M475" s="102">
        <f t="shared" si="83"/>
        <v>0</v>
      </c>
      <c r="N475" s="234"/>
      <c r="O475" s="133" t="str">
        <f t="shared" si="81"/>
        <v xml:space="preserve"> </v>
      </c>
      <c r="P475" s="234"/>
    </row>
    <row r="476" spans="1:16" ht="15" hidden="1" customHeight="1" x14ac:dyDescent="0.2">
      <c r="A476" s="383" t="s">
        <v>384</v>
      </c>
      <c r="B476" s="383"/>
      <c r="C476" s="5" t="s">
        <v>446</v>
      </c>
      <c r="D476" s="3" t="s">
        <v>727</v>
      </c>
      <c r="E476" s="29"/>
      <c r="F476" s="136">
        <v>0</v>
      </c>
      <c r="G476" s="136"/>
      <c r="H476" s="102">
        <f t="shared" si="82"/>
        <v>0</v>
      </c>
      <c r="I476" s="234"/>
      <c r="J476" s="150" t="str">
        <f t="shared" si="80"/>
        <v xml:space="preserve"> </v>
      </c>
      <c r="K476" s="234"/>
      <c r="L476" s="180"/>
      <c r="M476" s="102">
        <f t="shared" si="83"/>
        <v>0</v>
      </c>
      <c r="N476" s="234"/>
      <c r="O476" s="133" t="str">
        <f t="shared" si="81"/>
        <v xml:space="preserve"> </v>
      </c>
      <c r="P476" s="234"/>
    </row>
    <row r="477" spans="1:16" ht="15" hidden="1" customHeight="1" x14ac:dyDescent="0.2">
      <c r="A477" s="383" t="s">
        <v>386</v>
      </c>
      <c r="B477" s="383"/>
      <c r="C477" s="3" t="s">
        <v>448</v>
      </c>
      <c r="D477" s="3" t="s">
        <v>727</v>
      </c>
      <c r="E477" s="23"/>
      <c r="F477" s="136">
        <v>0</v>
      </c>
      <c r="G477" s="136"/>
      <c r="H477" s="102">
        <f t="shared" si="82"/>
        <v>0</v>
      </c>
      <c r="I477" s="234"/>
      <c r="J477" s="150" t="str">
        <f t="shared" si="80"/>
        <v xml:space="preserve"> </v>
      </c>
      <c r="K477" s="234"/>
      <c r="L477" s="180"/>
      <c r="M477" s="102">
        <f t="shared" si="83"/>
        <v>0</v>
      </c>
      <c r="N477" s="234"/>
      <c r="O477" s="133" t="str">
        <f t="shared" si="81"/>
        <v xml:space="preserve"> </v>
      </c>
      <c r="P477" s="234"/>
    </row>
    <row r="478" spans="1:16" ht="15" hidden="1" customHeight="1" x14ac:dyDescent="0.2">
      <c r="A478" s="383" t="s">
        <v>388</v>
      </c>
      <c r="B478" s="383"/>
      <c r="C478" s="3" t="s">
        <v>450</v>
      </c>
      <c r="D478" s="3" t="s">
        <v>727</v>
      </c>
      <c r="E478" s="23"/>
      <c r="F478" s="136">
        <v>0</v>
      </c>
      <c r="G478" s="136"/>
      <c r="H478" s="102">
        <f t="shared" si="82"/>
        <v>0</v>
      </c>
      <c r="I478" s="234"/>
      <c r="J478" s="150" t="str">
        <f t="shared" si="80"/>
        <v xml:space="preserve"> </v>
      </c>
      <c r="K478" s="234"/>
      <c r="L478" s="180"/>
      <c r="M478" s="102">
        <f t="shared" si="83"/>
        <v>0</v>
      </c>
      <c r="N478" s="234"/>
      <c r="O478" s="133" t="str">
        <f t="shared" si="81"/>
        <v xml:space="preserve"> </v>
      </c>
      <c r="P478" s="234"/>
    </row>
    <row r="479" spans="1:16" ht="25.5" hidden="1" customHeight="1" x14ac:dyDescent="0.2">
      <c r="A479" s="383" t="s">
        <v>391</v>
      </c>
      <c r="B479" s="383"/>
      <c r="C479" s="3" t="s">
        <v>452</v>
      </c>
      <c r="D479" s="3" t="s">
        <v>727</v>
      </c>
      <c r="E479" s="23"/>
      <c r="F479" s="136">
        <v>0</v>
      </c>
      <c r="G479" s="136"/>
      <c r="H479" s="102">
        <f t="shared" si="82"/>
        <v>0</v>
      </c>
      <c r="I479" s="234"/>
      <c r="J479" s="150" t="str">
        <f t="shared" si="80"/>
        <v xml:space="preserve"> </v>
      </c>
      <c r="K479" s="234"/>
      <c r="L479" s="180"/>
      <c r="M479" s="102">
        <f t="shared" si="83"/>
        <v>0</v>
      </c>
      <c r="N479" s="234"/>
      <c r="O479" s="133" t="str">
        <f t="shared" si="81"/>
        <v xml:space="preserve"> </v>
      </c>
      <c r="P479" s="234"/>
    </row>
    <row r="480" spans="1:16" ht="15" hidden="1" customHeight="1" x14ac:dyDescent="0.2">
      <c r="A480" s="383" t="s">
        <v>393</v>
      </c>
      <c r="B480" s="383"/>
      <c r="C480" s="5" t="s">
        <v>454</v>
      </c>
      <c r="D480" s="3" t="s">
        <v>727</v>
      </c>
      <c r="E480" s="29"/>
      <c r="F480" s="136">
        <v>0</v>
      </c>
      <c r="G480" s="136"/>
      <c r="H480" s="102">
        <f t="shared" si="82"/>
        <v>0</v>
      </c>
      <c r="I480" s="234"/>
      <c r="J480" s="150" t="str">
        <f t="shared" si="80"/>
        <v xml:space="preserve"> </v>
      </c>
      <c r="K480" s="234"/>
      <c r="L480" s="180"/>
      <c r="M480" s="102">
        <f t="shared" si="83"/>
        <v>0</v>
      </c>
      <c r="N480" s="234"/>
      <c r="O480" s="133" t="str">
        <f t="shared" si="81"/>
        <v xml:space="preserve"> </v>
      </c>
      <c r="P480" s="234"/>
    </row>
    <row r="481" spans="1:17" ht="15" hidden="1" customHeight="1" x14ac:dyDescent="0.2">
      <c r="A481" s="383" t="s">
        <v>395</v>
      </c>
      <c r="B481" s="383"/>
      <c r="C481" s="5" t="s">
        <v>456</v>
      </c>
      <c r="D481" s="3" t="s">
        <v>727</v>
      </c>
      <c r="E481" s="29"/>
      <c r="F481" s="136">
        <v>0</v>
      </c>
      <c r="G481" s="136"/>
      <c r="H481" s="102">
        <f t="shared" si="82"/>
        <v>0</v>
      </c>
      <c r="I481" s="234"/>
      <c r="J481" s="150" t="str">
        <f t="shared" si="80"/>
        <v xml:space="preserve"> </v>
      </c>
      <c r="K481" s="234"/>
      <c r="L481" s="180"/>
      <c r="M481" s="102">
        <f t="shared" si="83"/>
        <v>0</v>
      </c>
      <c r="N481" s="234"/>
      <c r="O481" s="133" t="str">
        <f t="shared" si="81"/>
        <v xml:space="preserve"> </v>
      </c>
      <c r="P481" s="234"/>
    </row>
    <row r="482" spans="1:17" ht="15" hidden="1" customHeight="1" x14ac:dyDescent="0.2">
      <c r="A482" s="383" t="s">
        <v>397</v>
      </c>
      <c r="B482" s="383"/>
      <c r="C482" s="5" t="s">
        <v>458</v>
      </c>
      <c r="D482" s="3" t="s">
        <v>727</v>
      </c>
      <c r="E482" s="29"/>
      <c r="F482" s="136">
        <v>0</v>
      </c>
      <c r="G482" s="136"/>
      <c r="H482" s="102">
        <f t="shared" si="82"/>
        <v>0</v>
      </c>
      <c r="I482" s="234"/>
      <c r="J482" s="150" t="str">
        <f t="shared" si="80"/>
        <v xml:space="preserve"> </v>
      </c>
      <c r="K482" s="234"/>
      <c r="L482" s="180"/>
      <c r="M482" s="102">
        <f t="shared" si="83"/>
        <v>0</v>
      </c>
      <c r="N482" s="234"/>
      <c r="O482" s="133" t="str">
        <f t="shared" si="81"/>
        <v xml:space="preserve"> </v>
      </c>
      <c r="P482" s="234"/>
    </row>
    <row r="483" spans="1:17" ht="15" hidden="1" customHeight="1" x14ac:dyDescent="0.2">
      <c r="A483" s="383" t="s">
        <v>399</v>
      </c>
      <c r="B483" s="383"/>
      <c r="C483" s="5" t="s">
        <v>460</v>
      </c>
      <c r="D483" s="3" t="s">
        <v>727</v>
      </c>
      <c r="E483" s="29"/>
      <c r="F483" s="136">
        <v>0</v>
      </c>
      <c r="G483" s="136"/>
      <c r="H483" s="102">
        <f t="shared" si="82"/>
        <v>0</v>
      </c>
      <c r="I483" s="234"/>
      <c r="J483" s="150" t="str">
        <f t="shared" si="80"/>
        <v xml:space="preserve"> </v>
      </c>
      <c r="K483" s="234"/>
      <c r="L483" s="180"/>
      <c r="M483" s="102">
        <f t="shared" si="83"/>
        <v>0</v>
      </c>
      <c r="N483" s="234"/>
      <c r="O483" s="133" t="str">
        <f t="shared" si="81"/>
        <v xml:space="preserve"> </v>
      </c>
      <c r="P483" s="234"/>
    </row>
    <row r="484" spans="1:17" x14ac:dyDescent="0.2">
      <c r="A484" s="383" t="s">
        <v>402</v>
      </c>
      <c r="B484" s="383"/>
      <c r="C484" s="5" t="s">
        <v>728</v>
      </c>
      <c r="D484" s="22" t="s">
        <v>895</v>
      </c>
      <c r="E484" s="29"/>
      <c r="F484" s="136">
        <v>0</v>
      </c>
      <c r="G484" s="136"/>
      <c r="H484" s="102">
        <f t="shared" si="82"/>
        <v>0</v>
      </c>
      <c r="I484" s="234"/>
      <c r="J484" s="150" t="str">
        <f t="shared" si="80"/>
        <v xml:space="preserve"> </v>
      </c>
      <c r="K484" s="234">
        <v>259245</v>
      </c>
      <c r="L484" s="180">
        <v>-259245</v>
      </c>
      <c r="M484" s="102">
        <f t="shared" si="83"/>
        <v>0</v>
      </c>
      <c r="N484" s="234"/>
      <c r="O484" s="133" t="str">
        <f t="shared" si="81"/>
        <v xml:space="preserve"> </v>
      </c>
      <c r="P484" s="234">
        <v>259245</v>
      </c>
    </row>
    <row r="485" spans="1:17" ht="25.5" x14ac:dyDescent="0.2">
      <c r="A485" s="384" t="s">
        <v>404</v>
      </c>
      <c r="B485" s="384"/>
      <c r="C485" s="7" t="s">
        <v>730</v>
      </c>
      <c r="D485" s="19" t="s">
        <v>731</v>
      </c>
      <c r="E485" s="33"/>
      <c r="F485" s="151">
        <f t="shared" ref="F485:H485" si="84">F421+F423+F424+F425+F436+F447+F458+F460+F471+F472+F473+F484</f>
        <v>0</v>
      </c>
      <c r="G485" s="151">
        <f t="shared" si="84"/>
        <v>0</v>
      </c>
      <c r="H485" s="151">
        <f t="shared" si="84"/>
        <v>0</v>
      </c>
      <c r="I485" s="234"/>
      <c r="J485" s="151" t="e">
        <f t="shared" ref="J485:M485" si="85">J421+J423+J424+J425+J436+J447+J458+J460+J471+J472+J473+J484</f>
        <v>#VALUE!</v>
      </c>
      <c r="K485" s="234">
        <f>SUM(K484)</f>
        <v>259245</v>
      </c>
      <c r="L485" s="151">
        <f t="shared" si="85"/>
        <v>-259245</v>
      </c>
      <c r="M485" s="151">
        <f t="shared" si="85"/>
        <v>0</v>
      </c>
      <c r="N485" s="234"/>
      <c r="O485" s="133" t="str">
        <f t="shared" si="81"/>
        <v xml:space="preserve"> </v>
      </c>
      <c r="P485" s="234">
        <f>SUM(P484)</f>
        <v>259245</v>
      </c>
    </row>
    <row r="486" spans="1:17" x14ac:dyDescent="0.2">
      <c r="A486" s="383" t="s">
        <v>406</v>
      </c>
      <c r="B486" s="383"/>
      <c r="C486" s="5" t="s">
        <v>732</v>
      </c>
      <c r="D486" s="22" t="s">
        <v>733</v>
      </c>
      <c r="E486" s="29"/>
      <c r="F486" s="136">
        <v>0</v>
      </c>
      <c r="G486" s="136"/>
      <c r="H486" s="102">
        <f t="shared" ref="H486:H493" si="86">SUM(F486:G486)</f>
        <v>0</v>
      </c>
      <c r="I486" s="234"/>
      <c r="J486" s="150" t="str">
        <f t="shared" si="80"/>
        <v xml:space="preserve"> </v>
      </c>
      <c r="K486" s="234"/>
      <c r="L486" s="180"/>
      <c r="M486" s="102">
        <f t="shared" si="83"/>
        <v>0</v>
      </c>
      <c r="N486" s="234"/>
      <c r="O486" s="133" t="str">
        <f t="shared" si="81"/>
        <v xml:space="preserve"> </v>
      </c>
      <c r="P486" s="234"/>
    </row>
    <row r="487" spans="1:17" x14ac:dyDescent="0.2">
      <c r="A487" s="383" t="s">
        <v>408</v>
      </c>
      <c r="B487" s="383"/>
      <c r="C487" s="5" t="s">
        <v>734</v>
      </c>
      <c r="D487" s="22" t="s">
        <v>735</v>
      </c>
      <c r="E487" s="29"/>
      <c r="F487" s="136">
        <v>0</v>
      </c>
      <c r="G487" s="136"/>
      <c r="H487" s="102">
        <f t="shared" si="86"/>
        <v>0</v>
      </c>
      <c r="I487" s="234">
        <v>0</v>
      </c>
      <c r="J487" s="150" t="str">
        <f t="shared" si="80"/>
        <v xml:space="preserve"> </v>
      </c>
      <c r="K487" s="234"/>
      <c r="L487" s="180">
        <v>1179250</v>
      </c>
      <c r="M487" s="102">
        <f t="shared" si="83"/>
        <v>1179250</v>
      </c>
      <c r="N487" s="234">
        <v>1179250</v>
      </c>
      <c r="O487" s="133">
        <f t="shared" si="81"/>
        <v>1</v>
      </c>
      <c r="P487" s="234"/>
    </row>
    <row r="488" spans="1:17" x14ac:dyDescent="0.2">
      <c r="A488" s="383" t="s">
        <v>411</v>
      </c>
      <c r="B488" s="383"/>
      <c r="C488" s="5" t="s">
        <v>736</v>
      </c>
      <c r="D488" s="22" t="s">
        <v>735</v>
      </c>
      <c r="E488" s="29"/>
      <c r="F488" s="136">
        <v>0</v>
      </c>
      <c r="G488" s="136"/>
      <c r="H488" s="102">
        <f t="shared" si="86"/>
        <v>0</v>
      </c>
      <c r="I488" s="234"/>
      <c r="J488" s="150" t="str">
        <f t="shared" si="80"/>
        <v xml:space="preserve"> </v>
      </c>
      <c r="K488" s="234"/>
      <c r="L488" s="180"/>
      <c r="M488" s="102">
        <f t="shared" si="83"/>
        <v>0</v>
      </c>
      <c r="N488" s="234"/>
      <c r="O488" s="133" t="str">
        <f t="shared" si="81"/>
        <v xml:space="preserve"> </v>
      </c>
      <c r="P488" s="234"/>
    </row>
    <row r="489" spans="1:17" x14ac:dyDescent="0.2">
      <c r="A489" s="383" t="s">
        <v>414</v>
      </c>
      <c r="B489" s="383"/>
      <c r="C489" s="3" t="s">
        <v>737</v>
      </c>
      <c r="D489" s="22" t="s">
        <v>738</v>
      </c>
      <c r="E489" s="23"/>
      <c r="F489" s="136">
        <v>0</v>
      </c>
      <c r="G489" s="136"/>
      <c r="H489" s="102">
        <f t="shared" si="86"/>
        <v>0</v>
      </c>
      <c r="I489" s="234"/>
      <c r="J489" s="150" t="str">
        <f t="shared" si="80"/>
        <v xml:space="preserve"> </v>
      </c>
      <c r="K489" s="234"/>
      <c r="L489" s="180"/>
      <c r="M489" s="102">
        <f t="shared" si="83"/>
        <v>0</v>
      </c>
      <c r="N489" s="234"/>
      <c r="O489" s="133" t="str">
        <f t="shared" si="81"/>
        <v xml:space="preserve"> </v>
      </c>
      <c r="P489" s="234"/>
    </row>
    <row r="490" spans="1:17" x14ac:dyDescent="0.2">
      <c r="A490" s="383" t="s">
        <v>416</v>
      </c>
      <c r="B490" s="383"/>
      <c r="C490" s="5" t="s">
        <v>739</v>
      </c>
      <c r="D490" s="22" t="s">
        <v>740</v>
      </c>
      <c r="E490" s="29"/>
      <c r="F490" s="136">
        <v>0</v>
      </c>
      <c r="G490" s="136"/>
      <c r="H490" s="102">
        <f t="shared" si="86"/>
        <v>0</v>
      </c>
      <c r="I490" s="234"/>
      <c r="J490" s="150" t="str">
        <f t="shared" si="80"/>
        <v xml:space="preserve"> </v>
      </c>
      <c r="K490" s="234"/>
      <c r="L490" s="180"/>
      <c r="M490" s="102">
        <f t="shared" si="83"/>
        <v>0</v>
      </c>
      <c r="N490" s="234"/>
      <c r="O490" s="133" t="str">
        <f t="shared" si="81"/>
        <v xml:space="preserve"> </v>
      </c>
      <c r="P490" s="234"/>
    </row>
    <row r="491" spans="1:17" x14ac:dyDescent="0.2">
      <c r="A491" s="383" t="s">
        <v>419</v>
      </c>
      <c r="B491" s="383"/>
      <c r="C491" s="5" t="s">
        <v>741</v>
      </c>
      <c r="D491" s="22" t="s">
        <v>742</v>
      </c>
      <c r="E491" s="29"/>
      <c r="F491" s="136">
        <v>0</v>
      </c>
      <c r="G491" s="136"/>
      <c r="H491" s="102">
        <f t="shared" si="86"/>
        <v>0</v>
      </c>
      <c r="I491" s="234"/>
      <c r="J491" s="150" t="str">
        <f t="shared" si="80"/>
        <v xml:space="preserve"> </v>
      </c>
      <c r="K491" s="234"/>
      <c r="L491" s="180"/>
      <c r="M491" s="102">
        <f t="shared" si="83"/>
        <v>0</v>
      </c>
      <c r="N491" s="234"/>
      <c r="O491" s="133" t="str">
        <f t="shared" si="81"/>
        <v xml:space="preserve"> </v>
      </c>
      <c r="P491" s="234"/>
    </row>
    <row r="492" spans="1:17" x14ac:dyDescent="0.2">
      <c r="A492" s="383" t="s">
        <v>421</v>
      </c>
      <c r="B492" s="383"/>
      <c r="C492" s="3" t="s">
        <v>743</v>
      </c>
      <c r="D492" s="22" t="s">
        <v>744</v>
      </c>
      <c r="E492" s="23"/>
      <c r="F492" s="136">
        <v>0</v>
      </c>
      <c r="G492" s="136"/>
      <c r="H492" s="102">
        <f t="shared" si="86"/>
        <v>0</v>
      </c>
      <c r="I492" s="234"/>
      <c r="J492" s="150" t="str">
        <f t="shared" si="80"/>
        <v xml:space="preserve"> </v>
      </c>
      <c r="K492" s="234"/>
      <c r="L492" s="180"/>
      <c r="M492" s="102">
        <f t="shared" si="83"/>
        <v>0</v>
      </c>
      <c r="N492" s="234"/>
      <c r="O492" s="133" t="str">
        <f t="shared" si="81"/>
        <v xml:space="preserve"> </v>
      </c>
      <c r="P492" s="234"/>
    </row>
    <row r="493" spans="1:17" x14ac:dyDescent="0.2">
      <c r="A493" s="383" t="s">
        <v>424</v>
      </c>
      <c r="B493" s="383"/>
      <c r="C493" s="3" t="s">
        <v>745</v>
      </c>
      <c r="D493" s="22" t="s">
        <v>746</v>
      </c>
      <c r="E493" s="23"/>
      <c r="F493" s="136">
        <v>0</v>
      </c>
      <c r="G493" s="136"/>
      <c r="H493" s="102">
        <f t="shared" si="86"/>
        <v>0</v>
      </c>
      <c r="I493" s="234"/>
      <c r="J493" s="150" t="str">
        <f t="shared" si="80"/>
        <v xml:space="preserve"> </v>
      </c>
      <c r="K493" s="234"/>
      <c r="L493" s="180"/>
      <c r="M493" s="102">
        <f t="shared" si="83"/>
        <v>0</v>
      </c>
      <c r="N493" s="234"/>
      <c r="O493" s="133" t="str">
        <f t="shared" si="81"/>
        <v xml:space="preserve"> </v>
      </c>
      <c r="P493" s="234"/>
    </row>
    <row r="494" spans="1:17" x14ac:dyDescent="0.2">
      <c r="A494" s="384" t="s">
        <v>427</v>
      </c>
      <c r="B494" s="384"/>
      <c r="C494" s="7" t="s">
        <v>747</v>
      </c>
      <c r="D494" s="19" t="s">
        <v>748</v>
      </c>
      <c r="E494" s="33"/>
      <c r="F494" s="151">
        <v>0</v>
      </c>
      <c r="G494" s="151">
        <f t="shared" ref="G494:I494" si="87">G486+G487+G489+G490+G491+G492+G493</f>
        <v>0</v>
      </c>
      <c r="H494" s="151">
        <f t="shared" si="87"/>
        <v>0</v>
      </c>
      <c r="I494" s="236">
        <f t="shared" si="87"/>
        <v>0</v>
      </c>
      <c r="J494" s="151" t="e">
        <f t="shared" ref="J494:N494" si="88">J486+J487+J489+J490+J491+J492+J493</f>
        <v>#VALUE!</v>
      </c>
      <c r="K494" s="236">
        <f t="shared" si="88"/>
        <v>0</v>
      </c>
      <c r="L494" s="151">
        <f t="shared" si="88"/>
        <v>1179250</v>
      </c>
      <c r="M494" s="151">
        <f t="shared" si="88"/>
        <v>1179250</v>
      </c>
      <c r="N494" s="236">
        <f t="shared" si="88"/>
        <v>1179250</v>
      </c>
      <c r="O494" s="133">
        <f t="shared" si="81"/>
        <v>1</v>
      </c>
      <c r="P494" s="236">
        <f t="shared" ref="P494" si="89">P486+P487+P489+P490+P491+P492+P493</f>
        <v>0</v>
      </c>
    </row>
    <row r="495" spans="1:17" x14ac:dyDescent="0.2">
      <c r="A495" s="383" t="s">
        <v>429</v>
      </c>
      <c r="B495" s="383"/>
      <c r="C495" s="5" t="s">
        <v>749</v>
      </c>
      <c r="D495" s="22" t="s">
        <v>750</v>
      </c>
      <c r="E495" s="29"/>
      <c r="F495" s="136">
        <v>0</v>
      </c>
      <c r="G495" s="136"/>
      <c r="H495" s="102">
        <f t="shared" ref="H495:H558" si="90">SUM(F495:G495)</f>
        <v>0</v>
      </c>
      <c r="I495" s="234">
        <v>5551800</v>
      </c>
      <c r="J495" s="150" t="str">
        <f t="shared" si="80"/>
        <v xml:space="preserve"> </v>
      </c>
      <c r="K495" s="234">
        <f>23621947+7873600</f>
        <v>31495547</v>
      </c>
      <c r="L495" s="180">
        <v>11052281</v>
      </c>
      <c r="M495" s="102">
        <f t="shared" si="83"/>
        <v>42547828</v>
      </c>
      <c r="N495" s="234">
        <v>19059765</v>
      </c>
      <c r="O495" s="133">
        <f t="shared" si="81"/>
        <v>0.44796093939272291</v>
      </c>
      <c r="P495" s="234">
        <f>23621947+7873600</f>
        <v>31495547</v>
      </c>
      <c r="Q495" t="s">
        <v>1033</v>
      </c>
    </row>
    <row r="496" spans="1:17" x14ac:dyDescent="0.2">
      <c r="A496" s="383" t="s">
        <v>432</v>
      </c>
      <c r="B496" s="383"/>
      <c r="C496" s="5" t="s">
        <v>751</v>
      </c>
      <c r="D496" s="22" t="s">
        <v>752</v>
      </c>
      <c r="E496" s="29"/>
      <c r="F496" s="136">
        <v>0</v>
      </c>
      <c r="G496" s="136"/>
      <c r="H496" s="102">
        <f t="shared" si="90"/>
        <v>0</v>
      </c>
      <c r="I496" s="234"/>
      <c r="J496" s="150" t="str">
        <f t="shared" si="80"/>
        <v xml:space="preserve"> </v>
      </c>
      <c r="K496" s="234"/>
      <c r="L496" s="180"/>
      <c r="M496" s="102">
        <f t="shared" si="83"/>
        <v>0</v>
      </c>
      <c r="N496" s="234"/>
      <c r="O496" s="133" t="str">
        <f t="shared" si="81"/>
        <v xml:space="preserve"> </v>
      </c>
      <c r="P496" s="234"/>
    </row>
    <row r="497" spans="1:16" x14ac:dyDescent="0.2">
      <c r="A497" s="383" t="s">
        <v>435</v>
      </c>
      <c r="B497" s="383"/>
      <c r="C497" s="5" t="s">
        <v>753</v>
      </c>
      <c r="D497" s="22" t="s">
        <v>754</v>
      </c>
      <c r="E497" s="29"/>
      <c r="F497" s="136">
        <v>0</v>
      </c>
      <c r="G497" s="136"/>
      <c r="H497" s="102">
        <f t="shared" si="90"/>
        <v>0</v>
      </c>
      <c r="I497" s="234"/>
      <c r="J497" s="150" t="str">
        <f t="shared" si="80"/>
        <v xml:space="preserve"> </v>
      </c>
      <c r="K497" s="234"/>
      <c r="L497" s="180"/>
      <c r="M497" s="102">
        <f t="shared" si="83"/>
        <v>0</v>
      </c>
      <c r="N497" s="234"/>
      <c r="O497" s="133" t="str">
        <f t="shared" si="81"/>
        <v xml:space="preserve"> </v>
      </c>
      <c r="P497" s="234"/>
    </row>
    <row r="498" spans="1:16" x14ac:dyDescent="0.2">
      <c r="A498" s="383" t="s">
        <v>438</v>
      </c>
      <c r="B498" s="383"/>
      <c r="C498" s="5" t="s">
        <v>755</v>
      </c>
      <c r="D498" s="22" t="s">
        <v>756</v>
      </c>
      <c r="E498" s="29"/>
      <c r="F498" s="136">
        <v>0</v>
      </c>
      <c r="G498" s="136"/>
      <c r="H498" s="102">
        <f t="shared" si="90"/>
        <v>0</v>
      </c>
      <c r="I498" s="234">
        <v>1498986</v>
      </c>
      <c r="J498" s="150" t="str">
        <f t="shared" si="80"/>
        <v xml:space="preserve"> </v>
      </c>
      <c r="K498" s="234">
        <f>6377926+2125872</f>
        <v>8503798</v>
      </c>
      <c r="L498" s="180">
        <v>3302513</v>
      </c>
      <c r="M498" s="102">
        <f t="shared" si="83"/>
        <v>11806311</v>
      </c>
      <c r="N498" s="234">
        <v>5146136</v>
      </c>
      <c r="O498" s="133">
        <f t="shared" si="81"/>
        <v>0.43588009836434088</v>
      </c>
      <c r="P498" s="234">
        <f>6377926+2125872</f>
        <v>8503798</v>
      </c>
    </row>
    <row r="499" spans="1:16" x14ac:dyDescent="0.2">
      <c r="A499" s="384" t="s">
        <v>441</v>
      </c>
      <c r="B499" s="384"/>
      <c r="C499" s="7" t="s">
        <v>757</v>
      </c>
      <c r="D499" s="19" t="s">
        <v>758</v>
      </c>
      <c r="E499" s="33"/>
      <c r="F499" s="136">
        <v>0</v>
      </c>
      <c r="G499" s="136"/>
      <c r="H499" s="102">
        <f t="shared" si="90"/>
        <v>0</v>
      </c>
      <c r="I499" s="355">
        <f>SUM(I495:I498)</f>
        <v>7050786</v>
      </c>
      <c r="J499" s="150" t="str">
        <f t="shared" si="80"/>
        <v xml:space="preserve"> </v>
      </c>
      <c r="K499" s="355">
        <f>SUM(K495:K498)</f>
        <v>39999345</v>
      </c>
      <c r="L499" s="327">
        <f t="shared" ref="L499:M499" si="91">SUM(L495:L498)</f>
        <v>14354794</v>
      </c>
      <c r="M499" s="327">
        <f t="shared" si="91"/>
        <v>54354139</v>
      </c>
      <c r="N499" s="355">
        <f>SUM(N495:N498)</f>
        <v>24205901</v>
      </c>
      <c r="O499" s="143">
        <f t="shared" si="81"/>
        <v>0.44533684914041227</v>
      </c>
      <c r="P499" s="355">
        <f>SUM(P495:P498)</f>
        <v>39999345</v>
      </c>
    </row>
    <row r="500" spans="1:16" ht="25.5" hidden="1" customHeight="1" x14ac:dyDescent="0.2">
      <c r="A500" s="383" t="s">
        <v>443</v>
      </c>
      <c r="B500" s="383"/>
      <c r="C500" s="5" t="s">
        <v>759</v>
      </c>
      <c r="D500" s="22" t="s">
        <v>760</v>
      </c>
      <c r="E500" s="29"/>
      <c r="F500" s="136">
        <v>0</v>
      </c>
      <c r="G500" s="136"/>
      <c r="H500" s="102">
        <f t="shared" si="90"/>
        <v>0</v>
      </c>
      <c r="I500" s="234"/>
      <c r="J500" s="150" t="str">
        <f t="shared" si="80"/>
        <v xml:space="preserve"> </v>
      </c>
      <c r="K500" s="234"/>
      <c r="L500" s="180"/>
      <c r="M500" s="102">
        <f t="shared" si="83"/>
        <v>0</v>
      </c>
      <c r="N500" s="234"/>
      <c r="O500" s="133" t="str">
        <f t="shared" si="81"/>
        <v xml:space="preserve"> </v>
      </c>
      <c r="P500" s="234"/>
    </row>
    <row r="501" spans="1:16" ht="25.5" hidden="1" customHeight="1" x14ac:dyDescent="0.2">
      <c r="A501" s="383" t="s">
        <v>445</v>
      </c>
      <c r="B501" s="383"/>
      <c r="C501" s="5" t="s">
        <v>761</v>
      </c>
      <c r="D501" s="22" t="s">
        <v>762</v>
      </c>
      <c r="E501" s="29"/>
      <c r="F501" s="136">
        <v>0</v>
      </c>
      <c r="G501" s="136"/>
      <c r="H501" s="102">
        <f t="shared" si="90"/>
        <v>0</v>
      </c>
      <c r="I501" s="234"/>
      <c r="J501" s="150" t="str">
        <f t="shared" ref="J501:J559" si="92">IF(H501=0," ",I501/H501)</f>
        <v xml:space="preserve"> </v>
      </c>
      <c r="K501" s="234"/>
      <c r="L501" s="180"/>
      <c r="M501" s="102">
        <f t="shared" si="83"/>
        <v>0</v>
      </c>
      <c r="N501" s="234"/>
      <c r="O501" s="133" t="str">
        <f t="shared" ref="O501:O560" si="93">IF(M501=0," ",N501/M501)</f>
        <v xml:space="preserve"> </v>
      </c>
      <c r="P501" s="234"/>
    </row>
    <row r="502" spans="1:16" ht="15" hidden="1" customHeight="1" x14ac:dyDescent="0.2">
      <c r="A502" s="383" t="s">
        <v>447</v>
      </c>
      <c r="B502" s="383"/>
      <c r="C502" s="5" t="s">
        <v>37</v>
      </c>
      <c r="D502" s="22" t="s">
        <v>762</v>
      </c>
      <c r="E502" s="29"/>
      <c r="F502" s="136">
        <v>0</v>
      </c>
      <c r="G502" s="136"/>
      <c r="H502" s="102">
        <f t="shared" si="90"/>
        <v>0</v>
      </c>
      <c r="I502" s="234"/>
      <c r="J502" s="150" t="str">
        <f t="shared" si="92"/>
        <v xml:space="preserve"> </v>
      </c>
      <c r="K502" s="234"/>
      <c r="L502" s="180"/>
      <c r="M502" s="102">
        <f t="shared" ref="M502:M559" si="94">SUM(K502:L502)</f>
        <v>0</v>
      </c>
      <c r="N502" s="234"/>
      <c r="O502" s="133" t="str">
        <f t="shared" si="93"/>
        <v xml:space="preserve"> </v>
      </c>
      <c r="P502" s="234"/>
    </row>
    <row r="503" spans="1:16" ht="15" hidden="1" customHeight="1" x14ac:dyDescent="0.2">
      <c r="A503" s="383" t="s">
        <v>449</v>
      </c>
      <c r="B503" s="383"/>
      <c r="C503" s="5" t="s">
        <v>39</v>
      </c>
      <c r="D503" s="22" t="s">
        <v>762</v>
      </c>
      <c r="E503" s="29"/>
      <c r="F503" s="136">
        <v>0</v>
      </c>
      <c r="G503" s="136"/>
      <c r="H503" s="102">
        <f t="shared" si="90"/>
        <v>0</v>
      </c>
      <c r="I503" s="234"/>
      <c r="J503" s="150" t="str">
        <f t="shared" si="92"/>
        <v xml:space="preserve"> </v>
      </c>
      <c r="K503" s="234"/>
      <c r="L503" s="180"/>
      <c r="M503" s="102">
        <f t="shared" si="94"/>
        <v>0</v>
      </c>
      <c r="N503" s="234"/>
      <c r="O503" s="133" t="str">
        <f t="shared" si="93"/>
        <v xml:space="preserve"> </v>
      </c>
      <c r="P503" s="234"/>
    </row>
    <row r="504" spans="1:16" ht="25.5" hidden="1" customHeight="1" x14ac:dyDescent="0.2">
      <c r="A504" s="383" t="s">
        <v>451</v>
      </c>
      <c r="B504" s="383"/>
      <c r="C504" s="5" t="s">
        <v>41</v>
      </c>
      <c r="D504" s="22" t="s">
        <v>762</v>
      </c>
      <c r="E504" s="29"/>
      <c r="F504" s="136">
        <v>0</v>
      </c>
      <c r="G504" s="136"/>
      <c r="H504" s="102">
        <f t="shared" si="90"/>
        <v>0</v>
      </c>
      <c r="I504" s="234"/>
      <c r="J504" s="150" t="str">
        <f t="shared" si="92"/>
        <v xml:space="preserve"> </v>
      </c>
      <c r="K504" s="234"/>
      <c r="L504" s="180"/>
      <c r="M504" s="102">
        <f t="shared" si="94"/>
        <v>0</v>
      </c>
      <c r="N504" s="234"/>
      <c r="O504" s="133" t="str">
        <f t="shared" si="93"/>
        <v xml:space="preserve"> </v>
      </c>
      <c r="P504" s="234"/>
    </row>
    <row r="505" spans="1:16" ht="15" hidden="1" customHeight="1" x14ac:dyDescent="0.2">
      <c r="A505" s="383" t="s">
        <v>453</v>
      </c>
      <c r="B505" s="383"/>
      <c r="C505" s="5" t="s">
        <v>43</v>
      </c>
      <c r="D505" s="22" t="s">
        <v>762</v>
      </c>
      <c r="E505" s="29"/>
      <c r="F505" s="136">
        <v>0</v>
      </c>
      <c r="G505" s="136"/>
      <c r="H505" s="102">
        <f t="shared" si="90"/>
        <v>0</v>
      </c>
      <c r="I505" s="234"/>
      <c r="J505" s="150" t="str">
        <f t="shared" si="92"/>
        <v xml:space="preserve"> </v>
      </c>
      <c r="K505" s="234"/>
      <c r="L505" s="180"/>
      <c r="M505" s="102">
        <f t="shared" si="94"/>
        <v>0</v>
      </c>
      <c r="N505" s="234"/>
      <c r="O505" s="133" t="str">
        <f t="shared" si="93"/>
        <v xml:space="preserve"> </v>
      </c>
      <c r="P505" s="234"/>
    </row>
    <row r="506" spans="1:16" ht="15" hidden="1" customHeight="1" x14ac:dyDescent="0.2">
      <c r="A506" s="383" t="s">
        <v>455</v>
      </c>
      <c r="B506" s="383"/>
      <c r="C506" s="5" t="s">
        <v>45</v>
      </c>
      <c r="D506" s="22" t="s">
        <v>762</v>
      </c>
      <c r="E506" s="29"/>
      <c r="F506" s="136">
        <v>0</v>
      </c>
      <c r="G506" s="136"/>
      <c r="H506" s="102">
        <f t="shared" si="90"/>
        <v>0</v>
      </c>
      <c r="I506" s="234"/>
      <c r="J506" s="150" t="str">
        <f t="shared" si="92"/>
        <v xml:space="preserve"> </v>
      </c>
      <c r="K506" s="234"/>
      <c r="L506" s="180"/>
      <c r="M506" s="102">
        <f t="shared" si="94"/>
        <v>0</v>
      </c>
      <c r="N506" s="234"/>
      <c r="O506" s="133" t="str">
        <f t="shared" si="93"/>
        <v xml:space="preserve"> </v>
      </c>
      <c r="P506" s="234"/>
    </row>
    <row r="507" spans="1:16" ht="15" hidden="1" customHeight="1" x14ac:dyDescent="0.2">
      <c r="A507" s="383" t="s">
        <v>457</v>
      </c>
      <c r="B507" s="383"/>
      <c r="C507" s="5" t="s">
        <v>47</v>
      </c>
      <c r="D507" s="22" t="s">
        <v>762</v>
      </c>
      <c r="E507" s="29"/>
      <c r="F507" s="136">
        <v>0</v>
      </c>
      <c r="G507" s="136"/>
      <c r="H507" s="102">
        <f t="shared" si="90"/>
        <v>0</v>
      </c>
      <c r="I507" s="234"/>
      <c r="J507" s="150" t="str">
        <f t="shared" si="92"/>
        <v xml:space="preserve"> </v>
      </c>
      <c r="K507" s="234"/>
      <c r="L507" s="180"/>
      <c r="M507" s="102">
        <f t="shared" si="94"/>
        <v>0</v>
      </c>
      <c r="N507" s="234"/>
      <c r="O507" s="133" t="str">
        <f t="shared" si="93"/>
        <v xml:space="preserve"> </v>
      </c>
      <c r="P507" s="234"/>
    </row>
    <row r="508" spans="1:16" ht="15" hidden="1" customHeight="1" x14ac:dyDescent="0.2">
      <c r="A508" s="383" t="s">
        <v>459</v>
      </c>
      <c r="B508" s="383"/>
      <c r="C508" s="5" t="s">
        <v>49</v>
      </c>
      <c r="D508" s="22" t="s">
        <v>762</v>
      </c>
      <c r="E508" s="29"/>
      <c r="F508" s="136">
        <v>0</v>
      </c>
      <c r="G508" s="136"/>
      <c r="H508" s="102">
        <f t="shared" si="90"/>
        <v>0</v>
      </c>
      <c r="I508" s="234"/>
      <c r="J508" s="150" t="str">
        <f t="shared" si="92"/>
        <v xml:space="preserve"> </v>
      </c>
      <c r="K508" s="234"/>
      <c r="L508" s="180"/>
      <c r="M508" s="102">
        <f t="shared" si="94"/>
        <v>0</v>
      </c>
      <c r="N508" s="234"/>
      <c r="O508" s="133" t="str">
        <f t="shared" si="93"/>
        <v xml:space="preserve"> </v>
      </c>
      <c r="P508" s="234"/>
    </row>
    <row r="509" spans="1:16" ht="15" hidden="1" customHeight="1" x14ac:dyDescent="0.2">
      <c r="A509" s="383" t="s">
        <v>461</v>
      </c>
      <c r="B509" s="383"/>
      <c r="C509" s="5" t="s">
        <v>51</v>
      </c>
      <c r="D509" s="22" t="s">
        <v>762</v>
      </c>
      <c r="E509" s="29"/>
      <c r="F509" s="136">
        <v>0</v>
      </c>
      <c r="G509" s="136"/>
      <c r="H509" s="102">
        <f t="shared" si="90"/>
        <v>0</v>
      </c>
      <c r="I509" s="234"/>
      <c r="J509" s="150" t="str">
        <f t="shared" si="92"/>
        <v xml:space="preserve"> </v>
      </c>
      <c r="K509" s="234"/>
      <c r="L509" s="180"/>
      <c r="M509" s="102">
        <f t="shared" si="94"/>
        <v>0</v>
      </c>
      <c r="N509" s="234"/>
      <c r="O509" s="133" t="str">
        <f t="shared" si="93"/>
        <v xml:space="preserve"> </v>
      </c>
      <c r="P509" s="234"/>
    </row>
    <row r="510" spans="1:16" ht="15" hidden="1" customHeight="1" x14ac:dyDescent="0.2">
      <c r="A510" s="383" t="s">
        <v>464</v>
      </c>
      <c r="B510" s="383"/>
      <c r="C510" s="5" t="s">
        <v>53</v>
      </c>
      <c r="D510" s="22" t="s">
        <v>762</v>
      </c>
      <c r="E510" s="29"/>
      <c r="F510" s="136">
        <v>0</v>
      </c>
      <c r="G510" s="136"/>
      <c r="H510" s="102">
        <f t="shared" si="90"/>
        <v>0</v>
      </c>
      <c r="I510" s="234"/>
      <c r="J510" s="150" t="str">
        <f t="shared" si="92"/>
        <v xml:space="preserve"> </v>
      </c>
      <c r="K510" s="234"/>
      <c r="L510" s="180"/>
      <c r="M510" s="102">
        <f t="shared" si="94"/>
        <v>0</v>
      </c>
      <c r="N510" s="234"/>
      <c r="O510" s="133" t="str">
        <f t="shared" si="93"/>
        <v xml:space="preserve"> </v>
      </c>
      <c r="P510" s="234"/>
    </row>
    <row r="511" spans="1:16" ht="15" hidden="1" customHeight="1" x14ac:dyDescent="0.2">
      <c r="A511" s="383" t="s">
        <v>465</v>
      </c>
      <c r="B511" s="383"/>
      <c r="C511" s="5" t="s">
        <v>55</v>
      </c>
      <c r="D511" s="22" t="s">
        <v>762</v>
      </c>
      <c r="E511" s="29"/>
      <c r="F511" s="136">
        <v>0</v>
      </c>
      <c r="G511" s="136"/>
      <c r="H511" s="102">
        <f t="shared" si="90"/>
        <v>0</v>
      </c>
      <c r="I511" s="234"/>
      <c r="J511" s="150" t="str">
        <f t="shared" si="92"/>
        <v xml:space="preserve"> </v>
      </c>
      <c r="K511" s="234"/>
      <c r="L511" s="180"/>
      <c r="M511" s="102">
        <f t="shared" si="94"/>
        <v>0</v>
      </c>
      <c r="N511" s="234"/>
      <c r="O511" s="133" t="str">
        <f t="shared" si="93"/>
        <v xml:space="preserve"> </v>
      </c>
      <c r="P511" s="234"/>
    </row>
    <row r="512" spans="1:16" ht="25.5" hidden="1" customHeight="1" x14ac:dyDescent="0.2">
      <c r="A512" s="383" t="s">
        <v>466</v>
      </c>
      <c r="B512" s="383"/>
      <c r="C512" s="5" t="s">
        <v>763</v>
      </c>
      <c r="D512" s="22" t="s">
        <v>764</v>
      </c>
      <c r="E512" s="29"/>
      <c r="F512" s="136">
        <v>0</v>
      </c>
      <c r="G512" s="136"/>
      <c r="H512" s="102">
        <f t="shared" si="90"/>
        <v>0</v>
      </c>
      <c r="I512" s="234"/>
      <c r="J512" s="150" t="str">
        <f t="shared" si="92"/>
        <v xml:space="preserve"> </v>
      </c>
      <c r="K512" s="234"/>
      <c r="L512" s="180"/>
      <c r="M512" s="102">
        <f t="shared" si="94"/>
        <v>0</v>
      </c>
      <c r="N512" s="234"/>
      <c r="O512" s="133" t="str">
        <f t="shared" si="93"/>
        <v xml:space="preserve"> </v>
      </c>
      <c r="P512" s="234"/>
    </row>
    <row r="513" spans="1:16" ht="15" hidden="1" customHeight="1" x14ac:dyDescent="0.2">
      <c r="A513" s="383" t="s">
        <v>467</v>
      </c>
      <c r="B513" s="383"/>
      <c r="C513" s="5" t="s">
        <v>37</v>
      </c>
      <c r="D513" s="22" t="s">
        <v>764</v>
      </c>
      <c r="E513" s="29"/>
      <c r="F513" s="136">
        <v>0</v>
      </c>
      <c r="G513" s="136"/>
      <c r="H513" s="102">
        <f t="shared" si="90"/>
        <v>0</v>
      </c>
      <c r="I513" s="234"/>
      <c r="J513" s="150" t="str">
        <f t="shared" si="92"/>
        <v xml:space="preserve"> </v>
      </c>
      <c r="K513" s="234"/>
      <c r="L513" s="180"/>
      <c r="M513" s="102">
        <f t="shared" si="94"/>
        <v>0</v>
      </c>
      <c r="N513" s="234"/>
      <c r="O513" s="133" t="str">
        <f t="shared" si="93"/>
        <v xml:space="preserve"> </v>
      </c>
      <c r="P513" s="234"/>
    </row>
    <row r="514" spans="1:16" ht="15" hidden="1" customHeight="1" x14ac:dyDescent="0.2">
      <c r="A514" s="383" t="s">
        <v>468</v>
      </c>
      <c r="B514" s="383"/>
      <c r="C514" s="5" t="s">
        <v>39</v>
      </c>
      <c r="D514" s="22" t="s">
        <v>764</v>
      </c>
      <c r="E514" s="29"/>
      <c r="F514" s="136">
        <v>0</v>
      </c>
      <c r="G514" s="136"/>
      <c r="H514" s="102">
        <f t="shared" si="90"/>
        <v>0</v>
      </c>
      <c r="I514" s="234"/>
      <c r="J514" s="150" t="str">
        <f t="shared" si="92"/>
        <v xml:space="preserve"> </v>
      </c>
      <c r="K514" s="234"/>
      <c r="L514" s="180"/>
      <c r="M514" s="102">
        <f t="shared" si="94"/>
        <v>0</v>
      </c>
      <c r="N514" s="234"/>
      <c r="O514" s="133" t="str">
        <f t="shared" si="93"/>
        <v xml:space="preserve"> </v>
      </c>
      <c r="P514" s="234"/>
    </row>
    <row r="515" spans="1:16" ht="25.5" hidden="1" customHeight="1" x14ac:dyDescent="0.2">
      <c r="A515" s="383" t="s">
        <v>469</v>
      </c>
      <c r="B515" s="383"/>
      <c r="C515" s="5" t="s">
        <v>41</v>
      </c>
      <c r="D515" s="22" t="s">
        <v>764</v>
      </c>
      <c r="E515" s="29"/>
      <c r="F515" s="136">
        <v>0</v>
      </c>
      <c r="G515" s="136"/>
      <c r="H515" s="102">
        <f t="shared" si="90"/>
        <v>0</v>
      </c>
      <c r="I515" s="234"/>
      <c r="J515" s="150" t="str">
        <f t="shared" si="92"/>
        <v xml:space="preserve"> </v>
      </c>
      <c r="K515" s="234"/>
      <c r="L515" s="180"/>
      <c r="M515" s="102">
        <f t="shared" si="94"/>
        <v>0</v>
      </c>
      <c r="N515" s="234"/>
      <c r="O515" s="133" t="str">
        <f t="shared" si="93"/>
        <v xml:space="preserve"> </v>
      </c>
      <c r="P515" s="234"/>
    </row>
    <row r="516" spans="1:16" ht="15" hidden="1" customHeight="1" x14ac:dyDescent="0.2">
      <c r="A516" s="383" t="s">
        <v>470</v>
      </c>
      <c r="B516" s="383"/>
      <c r="C516" s="5" t="s">
        <v>43</v>
      </c>
      <c r="D516" s="22" t="s">
        <v>764</v>
      </c>
      <c r="E516" s="29"/>
      <c r="F516" s="136">
        <v>0</v>
      </c>
      <c r="G516" s="136"/>
      <c r="H516" s="102">
        <f t="shared" si="90"/>
        <v>0</v>
      </c>
      <c r="I516" s="234"/>
      <c r="J516" s="150" t="str">
        <f t="shared" si="92"/>
        <v xml:space="preserve"> </v>
      </c>
      <c r="K516" s="234"/>
      <c r="L516" s="180"/>
      <c r="M516" s="102">
        <f t="shared" si="94"/>
        <v>0</v>
      </c>
      <c r="N516" s="234"/>
      <c r="O516" s="133" t="str">
        <f t="shared" si="93"/>
        <v xml:space="preserve"> </v>
      </c>
      <c r="P516" s="234"/>
    </row>
    <row r="517" spans="1:16" ht="15" hidden="1" customHeight="1" x14ac:dyDescent="0.2">
      <c r="A517" s="383" t="s">
        <v>471</v>
      </c>
      <c r="B517" s="383"/>
      <c r="C517" s="5" t="s">
        <v>45</v>
      </c>
      <c r="D517" s="22" t="s">
        <v>764</v>
      </c>
      <c r="E517" s="29"/>
      <c r="F517" s="136">
        <v>0</v>
      </c>
      <c r="G517" s="136"/>
      <c r="H517" s="102">
        <f t="shared" si="90"/>
        <v>0</v>
      </c>
      <c r="I517" s="234"/>
      <c r="J517" s="150" t="str">
        <f t="shared" si="92"/>
        <v xml:space="preserve"> </v>
      </c>
      <c r="K517" s="234"/>
      <c r="L517" s="180"/>
      <c r="M517" s="102">
        <f t="shared" si="94"/>
        <v>0</v>
      </c>
      <c r="N517" s="234"/>
      <c r="O517" s="133" t="str">
        <f t="shared" si="93"/>
        <v xml:space="preserve"> </v>
      </c>
      <c r="P517" s="234"/>
    </row>
    <row r="518" spans="1:16" ht="15" hidden="1" customHeight="1" x14ac:dyDescent="0.2">
      <c r="A518" s="383" t="s">
        <v>472</v>
      </c>
      <c r="B518" s="383"/>
      <c r="C518" s="5" t="s">
        <v>47</v>
      </c>
      <c r="D518" s="22" t="s">
        <v>764</v>
      </c>
      <c r="E518" s="29"/>
      <c r="F518" s="136">
        <v>0</v>
      </c>
      <c r="G518" s="136"/>
      <c r="H518" s="102">
        <f t="shared" si="90"/>
        <v>0</v>
      </c>
      <c r="I518" s="234"/>
      <c r="J518" s="150" t="str">
        <f t="shared" si="92"/>
        <v xml:space="preserve"> </v>
      </c>
      <c r="K518" s="234"/>
      <c r="L518" s="180"/>
      <c r="M518" s="102">
        <f t="shared" si="94"/>
        <v>0</v>
      </c>
      <c r="N518" s="234"/>
      <c r="O518" s="133" t="str">
        <f t="shared" si="93"/>
        <v xml:space="preserve"> </v>
      </c>
      <c r="P518" s="234"/>
    </row>
    <row r="519" spans="1:16" ht="15" hidden="1" customHeight="1" x14ac:dyDescent="0.2">
      <c r="A519" s="383" t="s">
        <v>473</v>
      </c>
      <c r="B519" s="383"/>
      <c r="C519" s="5" t="s">
        <v>49</v>
      </c>
      <c r="D519" s="22" t="s">
        <v>764</v>
      </c>
      <c r="E519" s="29"/>
      <c r="F519" s="136">
        <v>0</v>
      </c>
      <c r="G519" s="136"/>
      <c r="H519" s="102">
        <f t="shared" si="90"/>
        <v>0</v>
      </c>
      <c r="I519" s="234"/>
      <c r="J519" s="150" t="str">
        <f t="shared" si="92"/>
        <v xml:space="preserve"> </v>
      </c>
      <c r="K519" s="234"/>
      <c r="L519" s="180"/>
      <c r="M519" s="102">
        <f t="shared" si="94"/>
        <v>0</v>
      </c>
      <c r="N519" s="234"/>
      <c r="O519" s="133" t="str">
        <f t="shared" si="93"/>
        <v xml:space="preserve"> </v>
      </c>
      <c r="P519" s="234"/>
    </row>
    <row r="520" spans="1:16" ht="15" hidden="1" customHeight="1" x14ac:dyDescent="0.2">
      <c r="A520" s="383" t="s">
        <v>474</v>
      </c>
      <c r="B520" s="383"/>
      <c r="C520" s="5" t="s">
        <v>51</v>
      </c>
      <c r="D520" s="22" t="s">
        <v>764</v>
      </c>
      <c r="E520" s="29"/>
      <c r="F520" s="136">
        <v>0</v>
      </c>
      <c r="G520" s="136"/>
      <c r="H520" s="102">
        <f t="shared" si="90"/>
        <v>0</v>
      </c>
      <c r="I520" s="234"/>
      <c r="J520" s="150" t="str">
        <f t="shared" si="92"/>
        <v xml:space="preserve"> </v>
      </c>
      <c r="K520" s="234"/>
      <c r="L520" s="180"/>
      <c r="M520" s="102">
        <f t="shared" si="94"/>
        <v>0</v>
      </c>
      <c r="N520" s="234"/>
      <c r="O520" s="133" t="str">
        <f t="shared" si="93"/>
        <v xml:space="preserve"> </v>
      </c>
      <c r="P520" s="234"/>
    </row>
    <row r="521" spans="1:16" ht="15" hidden="1" customHeight="1" x14ac:dyDescent="0.2">
      <c r="A521" s="383" t="s">
        <v>477</v>
      </c>
      <c r="B521" s="383"/>
      <c r="C521" s="5" t="s">
        <v>53</v>
      </c>
      <c r="D521" s="22" t="s">
        <v>764</v>
      </c>
      <c r="E521" s="29"/>
      <c r="F521" s="136">
        <v>0</v>
      </c>
      <c r="G521" s="136"/>
      <c r="H521" s="102">
        <f t="shared" si="90"/>
        <v>0</v>
      </c>
      <c r="I521" s="234"/>
      <c r="J521" s="150" t="str">
        <f t="shared" si="92"/>
        <v xml:space="preserve"> </v>
      </c>
      <c r="K521" s="234"/>
      <c r="L521" s="180"/>
      <c r="M521" s="102">
        <f t="shared" si="94"/>
        <v>0</v>
      </c>
      <c r="N521" s="234"/>
      <c r="O521" s="133" t="str">
        <f t="shared" si="93"/>
        <v xml:space="preserve"> </v>
      </c>
      <c r="P521" s="234"/>
    </row>
    <row r="522" spans="1:16" ht="15" hidden="1" customHeight="1" x14ac:dyDescent="0.2">
      <c r="A522" s="383" t="s">
        <v>480</v>
      </c>
      <c r="B522" s="383"/>
      <c r="C522" s="5" t="s">
        <v>55</v>
      </c>
      <c r="D522" s="22" t="s">
        <v>764</v>
      </c>
      <c r="E522" s="29"/>
      <c r="F522" s="136">
        <v>0</v>
      </c>
      <c r="G522" s="136"/>
      <c r="H522" s="102">
        <f t="shared" si="90"/>
        <v>0</v>
      </c>
      <c r="I522" s="234"/>
      <c r="J522" s="150" t="str">
        <f t="shared" si="92"/>
        <v xml:space="preserve"> </v>
      </c>
      <c r="K522" s="234"/>
      <c r="L522" s="180"/>
      <c r="M522" s="102">
        <f t="shared" si="94"/>
        <v>0</v>
      </c>
      <c r="N522" s="234"/>
      <c r="O522" s="133" t="str">
        <f t="shared" si="93"/>
        <v xml:space="preserve"> </v>
      </c>
      <c r="P522" s="234"/>
    </row>
    <row r="523" spans="1:16" ht="25.5" hidden="1" customHeight="1" x14ac:dyDescent="0.2">
      <c r="A523" s="383" t="s">
        <v>483</v>
      </c>
      <c r="B523" s="383"/>
      <c r="C523" s="5" t="s">
        <v>765</v>
      </c>
      <c r="D523" s="22" t="s">
        <v>766</v>
      </c>
      <c r="E523" s="29"/>
      <c r="F523" s="136">
        <v>0</v>
      </c>
      <c r="G523" s="136"/>
      <c r="H523" s="102">
        <f t="shared" si="90"/>
        <v>0</v>
      </c>
      <c r="I523" s="234"/>
      <c r="J523" s="150" t="str">
        <f t="shared" si="92"/>
        <v xml:space="preserve"> </v>
      </c>
      <c r="K523" s="234"/>
      <c r="L523" s="180"/>
      <c r="M523" s="102">
        <f t="shared" si="94"/>
        <v>0</v>
      </c>
      <c r="N523" s="234"/>
      <c r="O523" s="133" t="str">
        <f t="shared" si="93"/>
        <v xml:space="preserve"> </v>
      </c>
      <c r="P523" s="234"/>
    </row>
    <row r="524" spans="1:16" ht="15" hidden="1" customHeight="1" x14ac:dyDescent="0.2">
      <c r="A524" s="383" t="s">
        <v>484</v>
      </c>
      <c r="B524" s="383"/>
      <c r="C524" s="5" t="s">
        <v>37</v>
      </c>
      <c r="D524" s="22" t="s">
        <v>766</v>
      </c>
      <c r="E524" s="29"/>
      <c r="F524" s="136">
        <v>0</v>
      </c>
      <c r="G524" s="136"/>
      <c r="H524" s="102">
        <f t="shared" si="90"/>
        <v>0</v>
      </c>
      <c r="I524" s="234"/>
      <c r="J524" s="150" t="str">
        <f t="shared" si="92"/>
        <v xml:space="preserve"> </v>
      </c>
      <c r="K524" s="234"/>
      <c r="L524" s="180"/>
      <c r="M524" s="102">
        <f t="shared" si="94"/>
        <v>0</v>
      </c>
      <c r="N524" s="234"/>
      <c r="O524" s="133" t="str">
        <f t="shared" si="93"/>
        <v xml:space="preserve"> </v>
      </c>
      <c r="P524" s="234"/>
    </row>
    <row r="525" spans="1:16" ht="15" hidden="1" customHeight="1" x14ac:dyDescent="0.2">
      <c r="A525" s="383" t="s">
        <v>485</v>
      </c>
      <c r="B525" s="383"/>
      <c r="C525" s="5" t="s">
        <v>39</v>
      </c>
      <c r="D525" s="22" t="s">
        <v>766</v>
      </c>
      <c r="E525" s="29"/>
      <c r="F525" s="136">
        <v>0</v>
      </c>
      <c r="G525" s="136"/>
      <c r="H525" s="102">
        <f t="shared" si="90"/>
        <v>0</v>
      </c>
      <c r="I525" s="234"/>
      <c r="J525" s="150" t="str">
        <f t="shared" si="92"/>
        <v xml:space="preserve"> </v>
      </c>
      <c r="K525" s="234"/>
      <c r="L525" s="180"/>
      <c r="M525" s="102">
        <f t="shared" si="94"/>
        <v>0</v>
      </c>
      <c r="N525" s="234"/>
      <c r="O525" s="133" t="str">
        <f t="shared" si="93"/>
        <v xml:space="preserve"> </v>
      </c>
      <c r="P525" s="234"/>
    </row>
    <row r="526" spans="1:16" ht="25.5" hidden="1" customHeight="1" x14ac:dyDescent="0.2">
      <c r="A526" s="383" t="s">
        <v>486</v>
      </c>
      <c r="B526" s="383"/>
      <c r="C526" s="5" t="s">
        <v>41</v>
      </c>
      <c r="D526" s="22" t="s">
        <v>766</v>
      </c>
      <c r="E526" s="29"/>
      <c r="F526" s="136">
        <v>0</v>
      </c>
      <c r="G526" s="136"/>
      <c r="H526" s="102">
        <f t="shared" si="90"/>
        <v>0</v>
      </c>
      <c r="I526" s="234"/>
      <c r="J526" s="150" t="str">
        <f t="shared" si="92"/>
        <v xml:space="preserve"> </v>
      </c>
      <c r="K526" s="234"/>
      <c r="L526" s="180"/>
      <c r="M526" s="102">
        <f t="shared" si="94"/>
        <v>0</v>
      </c>
      <c r="N526" s="234"/>
      <c r="O526" s="133" t="str">
        <f t="shared" si="93"/>
        <v xml:space="preserve"> </v>
      </c>
      <c r="P526" s="234"/>
    </row>
    <row r="527" spans="1:16" ht="15" hidden="1" customHeight="1" x14ac:dyDescent="0.2">
      <c r="A527" s="383" t="s">
        <v>487</v>
      </c>
      <c r="B527" s="383"/>
      <c r="C527" s="5" t="s">
        <v>43</v>
      </c>
      <c r="D527" s="22" t="s">
        <v>766</v>
      </c>
      <c r="E527" s="29"/>
      <c r="F527" s="136">
        <v>0</v>
      </c>
      <c r="G527" s="136"/>
      <c r="H527" s="102">
        <f t="shared" si="90"/>
        <v>0</v>
      </c>
      <c r="I527" s="234"/>
      <c r="J527" s="150" t="str">
        <f t="shared" si="92"/>
        <v xml:space="preserve"> </v>
      </c>
      <c r="K527" s="234"/>
      <c r="L527" s="180"/>
      <c r="M527" s="102">
        <f t="shared" si="94"/>
        <v>0</v>
      </c>
      <c r="N527" s="234"/>
      <c r="O527" s="133" t="str">
        <f t="shared" si="93"/>
        <v xml:space="preserve"> </v>
      </c>
      <c r="P527" s="234"/>
    </row>
    <row r="528" spans="1:16" ht="15" hidden="1" customHeight="1" x14ac:dyDescent="0.2">
      <c r="A528" s="383" t="s">
        <v>488</v>
      </c>
      <c r="B528" s="383"/>
      <c r="C528" s="5" t="s">
        <v>45</v>
      </c>
      <c r="D528" s="22" t="s">
        <v>766</v>
      </c>
      <c r="E528" s="29"/>
      <c r="F528" s="136">
        <v>0</v>
      </c>
      <c r="G528" s="136"/>
      <c r="H528" s="102">
        <f t="shared" si="90"/>
        <v>0</v>
      </c>
      <c r="I528" s="234"/>
      <c r="J528" s="150" t="str">
        <f t="shared" si="92"/>
        <v xml:space="preserve"> </v>
      </c>
      <c r="K528" s="234"/>
      <c r="L528" s="180"/>
      <c r="M528" s="102">
        <f t="shared" si="94"/>
        <v>0</v>
      </c>
      <c r="N528" s="234"/>
      <c r="O528" s="133" t="str">
        <f t="shared" si="93"/>
        <v xml:space="preserve"> </v>
      </c>
      <c r="P528" s="234"/>
    </row>
    <row r="529" spans="1:16" ht="15" hidden="1" customHeight="1" x14ac:dyDescent="0.2">
      <c r="A529" s="383" t="s">
        <v>489</v>
      </c>
      <c r="B529" s="383"/>
      <c r="C529" s="5" t="s">
        <v>47</v>
      </c>
      <c r="D529" s="22" t="s">
        <v>766</v>
      </c>
      <c r="E529" s="29"/>
      <c r="F529" s="136">
        <v>0</v>
      </c>
      <c r="G529" s="136"/>
      <c r="H529" s="102">
        <f t="shared" si="90"/>
        <v>0</v>
      </c>
      <c r="I529" s="234"/>
      <c r="J529" s="150" t="str">
        <f t="shared" si="92"/>
        <v xml:space="preserve"> </v>
      </c>
      <c r="K529" s="234"/>
      <c r="L529" s="180"/>
      <c r="M529" s="102">
        <f t="shared" si="94"/>
        <v>0</v>
      </c>
      <c r="N529" s="234"/>
      <c r="O529" s="133" t="str">
        <f t="shared" si="93"/>
        <v xml:space="preserve"> </v>
      </c>
      <c r="P529" s="234"/>
    </row>
    <row r="530" spans="1:16" ht="15" hidden="1" customHeight="1" x14ac:dyDescent="0.2">
      <c r="A530" s="383" t="s">
        <v>490</v>
      </c>
      <c r="B530" s="383"/>
      <c r="C530" s="5" t="s">
        <v>49</v>
      </c>
      <c r="D530" s="22" t="s">
        <v>766</v>
      </c>
      <c r="E530" s="29"/>
      <c r="F530" s="136">
        <v>0</v>
      </c>
      <c r="G530" s="136"/>
      <c r="H530" s="102">
        <f t="shared" si="90"/>
        <v>0</v>
      </c>
      <c r="I530" s="234"/>
      <c r="J530" s="150" t="str">
        <f t="shared" si="92"/>
        <v xml:space="preserve"> </v>
      </c>
      <c r="K530" s="234"/>
      <c r="L530" s="180"/>
      <c r="M530" s="102">
        <f t="shared" si="94"/>
        <v>0</v>
      </c>
      <c r="N530" s="234"/>
      <c r="O530" s="133" t="str">
        <f t="shared" si="93"/>
        <v xml:space="preserve"> </v>
      </c>
      <c r="P530" s="234"/>
    </row>
    <row r="531" spans="1:16" ht="15" hidden="1" customHeight="1" x14ac:dyDescent="0.2">
      <c r="A531" s="383" t="s">
        <v>491</v>
      </c>
      <c r="B531" s="383"/>
      <c r="C531" s="5" t="s">
        <v>51</v>
      </c>
      <c r="D531" s="22" t="s">
        <v>766</v>
      </c>
      <c r="E531" s="29"/>
      <c r="F531" s="136">
        <v>0</v>
      </c>
      <c r="G531" s="136"/>
      <c r="H531" s="102">
        <f t="shared" si="90"/>
        <v>0</v>
      </c>
      <c r="I531" s="234"/>
      <c r="J531" s="150" t="str">
        <f t="shared" si="92"/>
        <v xml:space="preserve"> </v>
      </c>
      <c r="K531" s="234"/>
      <c r="L531" s="180"/>
      <c r="M531" s="102">
        <f t="shared" si="94"/>
        <v>0</v>
      </c>
      <c r="N531" s="234"/>
      <c r="O531" s="133" t="str">
        <f t="shared" si="93"/>
        <v xml:space="preserve"> </v>
      </c>
      <c r="P531" s="234"/>
    </row>
    <row r="532" spans="1:16" ht="15" hidden="1" customHeight="1" x14ac:dyDescent="0.2">
      <c r="A532" s="383" t="s">
        <v>492</v>
      </c>
      <c r="B532" s="383"/>
      <c r="C532" s="5" t="s">
        <v>53</v>
      </c>
      <c r="D532" s="22" t="s">
        <v>766</v>
      </c>
      <c r="E532" s="29"/>
      <c r="F532" s="136">
        <v>0</v>
      </c>
      <c r="G532" s="136"/>
      <c r="H532" s="102">
        <f t="shared" si="90"/>
        <v>0</v>
      </c>
      <c r="I532" s="234"/>
      <c r="J532" s="150" t="str">
        <f t="shared" si="92"/>
        <v xml:space="preserve"> </v>
      </c>
      <c r="K532" s="234"/>
      <c r="L532" s="180"/>
      <c r="M532" s="102">
        <f t="shared" si="94"/>
        <v>0</v>
      </c>
      <c r="N532" s="234"/>
      <c r="O532" s="133" t="str">
        <f t="shared" si="93"/>
        <v xml:space="preserve"> </v>
      </c>
      <c r="P532" s="234"/>
    </row>
    <row r="533" spans="1:16" ht="15" hidden="1" customHeight="1" x14ac:dyDescent="0.2">
      <c r="A533" s="383" t="s">
        <v>493</v>
      </c>
      <c r="B533" s="383"/>
      <c r="C533" s="5" t="s">
        <v>55</v>
      </c>
      <c r="D533" s="22" t="s">
        <v>766</v>
      </c>
      <c r="E533" s="29"/>
      <c r="F533" s="136">
        <v>0</v>
      </c>
      <c r="G533" s="136"/>
      <c r="H533" s="102">
        <f t="shared" si="90"/>
        <v>0</v>
      </c>
      <c r="I533" s="234"/>
      <c r="J533" s="150" t="str">
        <f t="shared" si="92"/>
        <v xml:space="preserve"> </v>
      </c>
      <c r="K533" s="234"/>
      <c r="L533" s="180"/>
      <c r="M533" s="102">
        <f t="shared" si="94"/>
        <v>0</v>
      </c>
      <c r="N533" s="234"/>
      <c r="O533" s="133" t="str">
        <f t="shared" si="93"/>
        <v xml:space="preserve"> </v>
      </c>
      <c r="P533" s="234"/>
    </row>
    <row r="534" spans="1:16" ht="25.5" hidden="1" customHeight="1" x14ac:dyDescent="0.2">
      <c r="A534" s="383" t="s">
        <v>496</v>
      </c>
      <c r="B534" s="383"/>
      <c r="C534" s="5" t="s">
        <v>767</v>
      </c>
      <c r="D534" s="22" t="s">
        <v>768</v>
      </c>
      <c r="E534" s="29"/>
      <c r="F534" s="136">
        <v>0</v>
      </c>
      <c r="G534" s="136"/>
      <c r="H534" s="102">
        <f t="shared" si="90"/>
        <v>0</v>
      </c>
      <c r="I534" s="234"/>
      <c r="J534" s="150" t="str">
        <f t="shared" si="92"/>
        <v xml:space="preserve"> </v>
      </c>
      <c r="K534" s="234"/>
      <c r="L534" s="180"/>
      <c r="M534" s="102">
        <f t="shared" si="94"/>
        <v>0</v>
      </c>
      <c r="N534" s="234"/>
      <c r="O534" s="133" t="str">
        <f t="shared" si="93"/>
        <v xml:space="preserve"> </v>
      </c>
      <c r="P534" s="234"/>
    </row>
    <row r="535" spans="1:16" ht="25.5" hidden="1" customHeight="1" x14ac:dyDescent="0.2">
      <c r="A535" s="383" t="s">
        <v>497</v>
      </c>
      <c r="B535" s="383"/>
      <c r="C535" s="5" t="s">
        <v>719</v>
      </c>
      <c r="D535" s="22" t="s">
        <v>768</v>
      </c>
      <c r="E535" s="29"/>
      <c r="F535" s="136">
        <v>0</v>
      </c>
      <c r="G535" s="136"/>
      <c r="H535" s="102">
        <f t="shared" si="90"/>
        <v>0</v>
      </c>
      <c r="I535" s="234"/>
      <c r="J535" s="150" t="str">
        <f t="shared" si="92"/>
        <v xml:space="preserve"> </v>
      </c>
      <c r="K535" s="234"/>
      <c r="L535" s="180"/>
      <c r="M535" s="102">
        <f t="shared" si="94"/>
        <v>0</v>
      </c>
      <c r="N535" s="234"/>
      <c r="O535" s="133" t="str">
        <f t="shared" si="93"/>
        <v xml:space="preserve"> </v>
      </c>
      <c r="P535" s="234"/>
    </row>
    <row r="536" spans="1:16" ht="25.5" hidden="1" customHeight="1" x14ac:dyDescent="0.2">
      <c r="A536" s="383" t="s">
        <v>498</v>
      </c>
      <c r="B536" s="383"/>
      <c r="C536" s="5" t="s">
        <v>769</v>
      </c>
      <c r="D536" s="22" t="s">
        <v>770</v>
      </c>
      <c r="E536" s="29"/>
      <c r="F536" s="136">
        <v>0</v>
      </c>
      <c r="G536" s="136"/>
      <c r="H536" s="102">
        <f t="shared" si="90"/>
        <v>0</v>
      </c>
      <c r="I536" s="234"/>
      <c r="J536" s="150" t="str">
        <f t="shared" si="92"/>
        <v xml:space="preserve"> </v>
      </c>
      <c r="K536" s="234"/>
      <c r="L536" s="180"/>
      <c r="M536" s="102">
        <f t="shared" si="94"/>
        <v>0</v>
      </c>
      <c r="N536" s="234"/>
      <c r="O536" s="133" t="str">
        <f t="shared" si="93"/>
        <v xml:space="preserve"> </v>
      </c>
      <c r="P536" s="234"/>
    </row>
    <row r="537" spans="1:16" ht="15" hidden="1" customHeight="1" x14ac:dyDescent="0.2">
      <c r="A537" s="383" t="s">
        <v>499</v>
      </c>
      <c r="B537" s="383"/>
      <c r="C537" s="5" t="s">
        <v>442</v>
      </c>
      <c r="D537" s="3" t="s">
        <v>770</v>
      </c>
      <c r="E537" s="29"/>
      <c r="F537" s="136">
        <v>0</v>
      </c>
      <c r="G537" s="136"/>
      <c r="H537" s="102">
        <f t="shared" si="90"/>
        <v>0</v>
      </c>
      <c r="I537" s="234"/>
      <c r="J537" s="150" t="str">
        <f t="shared" si="92"/>
        <v xml:space="preserve"> </v>
      </c>
      <c r="K537" s="234"/>
      <c r="L537" s="180"/>
      <c r="M537" s="102">
        <f t="shared" si="94"/>
        <v>0</v>
      </c>
      <c r="N537" s="234"/>
      <c r="O537" s="133" t="str">
        <f t="shared" si="93"/>
        <v xml:space="preserve"> </v>
      </c>
      <c r="P537" s="234"/>
    </row>
    <row r="538" spans="1:16" ht="15" hidden="1" customHeight="1" x14ac:dyDescent="0.2">
      <c r="A538" s="383" t="s">
        <v>500</v>
      </c>
      <c r="B538" s="383"/>
      <c r="C538" s="5" t="s">
        <v>444</v>
      </c>
      <c r="D538" s="22" t="s">
        <v>770</v>
      </c>
      <c r="E538" s="29"/>
      <c r="F538" s="136">
        <v>0</v>
      </c>
      <c r="G538" s="136"/>
      <c r="H538" s="102">
        <f t="shared" si="90"/>
        <v>0</v>
      </c>
      <c r="I538" s="234"/>
      <c r="J538" s="150" t="str">
        <f t="shared" si="92"/>
        <v xml:space="preserve"> </v>
      </c>
      <c r="K538" s="234"/>
      <c r="L538" s="180"/>
      <c r="M538" s="102">
        <f t="shared" si="94"/>
        <v>0</v>
      </c>
      <c r="N538" s="234"/>
      <c r="O538" s="133" t="str">
        <f t="shared" si="93"/>
        <v xml:space="preserve"> </v>
      </c>
      <c r="P538" s="234"/>
    </row>
    <row r="539" spans="1:16" ht="15" hidden="1" customHeight="1" x14ac:dyDescent="0.2">
      <c r="A539" s="383" t="s">
        <v>501</v>
      </c>
      <c r="B539" s="383"/>
      <c r="C539" s="5" t="s">
        <v>446</v>
      </c>
      <c r="D539" s="3" t="s">
        <v>770</v>
      </c>
      <c r="E539" s="29"/>
      <c r="F539" s="136">
        <v>0</v>
      </c>
      <c r="G539" s="136"/>
      <c r="H539" s="102">
        <f t="shared" si="90"/>
        <v>0</v>
      </c>
      <c r="I539" s="234"/>
      <c r="J539" s="150" t="str">
        <f t="shared" si="92"/>
        <v xml:space="preserve"> </v>
      </c>
      <c r="K539" s="234"/>
      <c r="L539" s="180"/>
      <c r="M539" s="102">
        <f t="shared" si="94"/>
        <v>0</v>
      </c>
      <c r="N539" s="234"/>
      <c r="O539" s="133" t="str">
        <f t="shared" si="93"/>
        <v xml:space="preserve"> </v>
      </c>
      <c r="P539" s="234"/>
    </row>
    <row r="540" spans="1:16" ht="15" hidden="1" customHeight="1" x14ac:dyDescent="0.2">
      <c r="A540" s="383" t="s">
        <v>502</v>
      </c>
      <c r="B540" s="383"/>
      <c r="C540" s="3" t="s">
        <v>448</v>
      </c>
      <c r="D540" s="22" t="s">
        <v>770</v>
      </c>
      <c r="E540" s="23"/>
      <c r="F540" s="136">
        <v>0</v>
      </c>
      <c r="G540" s="136"/>
      <c r="H540" s="102">
        <f t="shared" si="90"/>
        <v>0</v>
      </c>
      <c r="I540" s="234"/>
      <c r="J540" s="150" t="str">
        <f t="shared" si="92"/>
        <v xml:space="preserve"> </v>
      </c>
      <c r="K540" s="234"/>
      <c r="L540" s="180"/>
      <c r="M540" s="102">
        <f t="shared" si="94"/>
        <v>0</v>
      </c>
      <c r="N540" s="234"/>
      <c r="O540" s="133" t="str">
        <f t="shared" si="93"/>
        <v xml:space="preserve"> </v>
      </c>
      <c r="P540" s="234"/>
    </row>
    <row r="541" spans="1:16" ht="15" hidden="1" customHeight="1" x14ac:dyDescent="0.2">
      <c r="A541" s="383" t="s">
        <v>503</v>
      </c>
      <c r="B541" s="383"/>
      <c r="C541" s="3" t="s">
        <v>450</v>
      </c>
      <c r="D541" s="3" t="s">
        <v>770</v>
      </c>
      <c r="E541" s="23"/>
      <c r="F541" s="136">
        <v>0</v>
      </c>
      <c r="G541" s="136"/>
      <c r="H541" s="102">
        <f t="shared" si="90"/>
        <v>0</v>
      </c>
      <c r="I541" s="234"/>
      <c r="J541" s="150" t="str">
        <f t="shared" si="92"/>
        <v xml:space="preserve"> </v>
      </c>
      <c r="K541" s="234"/>
      <c r="L541" s="180"/>
      <c r="M541" s="102">
        <f t="shared" si="94"/>
        <v>0</v>
      </c>
      <c r="N541" s="234"/>
      <c r="O541" s="133" t="str">
        <f t="shared" si="93"/>
        <v xml:space="preserve"> </v>
      </c>
      <c r="P541" s="234"/>
    </row>
    <row r="542" spans="1:16" ht="25.5" hidden="1" customHeight="1" x14ac:dyDescent="0.2">
      <c r="A542" s="383" t="s">
        <v>504</v>
      </c>
      <c r="B542" s="383"/>
      <c r="C542" s="3" t="s">
        <v>452</v>
      </c>
      <c r="D542" s="22" t="s">
        <v>770</v>
      </c>
      <c r="E542" s="23"/>
      <c r="F542" s="136">
        <v>0</v>
      </c>
      <c r="G542" s="136"/>
      <c r="H542" s="102">
        <f t="shared" si="90"/>
        <v>0</v>
      </c>
      <c r="I542" s="234"/>
      <c r="J542" s="150" t="str">
        <f t="shared" si="92"/>
        <v xml:space="preserve"> </v>
      </c>
      <c r="K542" s="234"/>
      <c r="L542" s="180"/>
      <c r="M542" s="102">
        <f t="shared" si="94"/>
        <v>0</v>
      </c>
      <c r="N542" s="234"/>
      <c r="O542" s="133" t="str">
        <f t="shared" si="93"/>
        <v xml:space="preserve"> </v>
      </c>
      <c r="P542" s="234"/>
    </row>
    <row r="543" spans="1:16" ht="15" hidden="1" customHeight="1" x14ac:dyDescent="0.2">
      <c r="A543" s="383" t="s">
        <v>505</v>
      </c>
      <c r="B543" s="383"/>
      <c r="C543" s="5" t="s">
        <v>454</v>
      </c>
      <c r="D543" s="3" t="s">
        <v>770</v>
      </c>
      <c r="E543" s="29"/>
      <c r="F543" s="136">
        <v>0</v>
      </c>
      <c r="G543" s="136"/>
      <c r="H543" s="102">
        <f t="shared" si="90"/>
        <v>0</v>
      </c>
      <c r="I543" s="234"/>
      <c r="J543" s="150" t="str">
        <f t="shared" si="92"/>
        <v xml:space="preserve"> </v>
      </c>
      <c r="K543" s="234"/>
      <c r="L543" s="180"/>
      <c r="M543" s="102">
        <f t="shared" si="94"/>
        <v>0</v>
      </c>
      <c r="N543" s="234"/>
      <c r="O543" s="133" t="str">
        <f t="shared" si="93"/>
        <v xml:space="preserve"> </v>
      </c>
      <c r="P543" s="234"/>
    </row>
    <row r="544" spans="1:16" ht="15" hidden="1" customHeight="1" x14ac:dyDescent="0.2">
      <c r="A544" s="383" t="s">
        <v>506</v>
      </c>
      <c r="B544" s="383"/>
      <c r="C544" s="5" t="s">
        <v>456</v>
      </c>
      <c r="D544" s="22" t="s">
        <v>770</v>
      </c>
      <c r="E544" s="29"/>
      <c r="F544" s="136">
        <v>0</v>
      </c>
      <c r="G544" s="136"/>
      <c r="H544" s="102">
        <f t="shared" si="90"/>
        <v>0</v>
      </c>
      <c r="I544" s="234"/>
      <c r="J544" s="150" t="str">
        <f t="shared" si="92"/>
        <v xml:space="preserve"> </v>
      </c>
      <c r="K544" s="234"/>
      <c r="L544" s="180"/>
      <c r="M544" s="102">
        <f t="shared" si="94"/>
        <v>0</v>
      </c>
      <c r="N544" s="234"/>
      <c r="O544" s="133" t="str">
        <f t="shared" si="93"/>
        <v xml:space="preserve"> </v>
      </c>
      <c r="P544" s="234"/>
    </row>
    <row r="545" spans="1:16" ht="15" hidden="1" customHeight="1" x14ac:dyDescent="0.2">
      <c r="A545" s="383" t="s">
        <v>509</v>
      </c>
      <c r="B545" s="383"/>
      <c r="C545" s="5" t="s">
        <v>458</v>
      </c>
      <c r="D545" s="3" t="s">
        <v>770</v>
      </c>
      <c r="E545" s="29"/>
      <c r="F545" s="136">
        <v>0</v>
      </c>
      <c r="G545" s="136"/>
      <c r="H545" s="102">
        <f t="shared" si="90"/>
        <v>0</v>
      </c>
      <c r="I545" s="234"/>
      <c r="J545" s="150" t="str">
        <f t="shared" si="92"/>
        <v xml:space="preserve"> </v>
      </c>
      <c r="K545" s="234"/>
      <c r="L545" s="180"/>
      <c r="M545" s="102">
        <f t="shared" si="94"/>
        <v>0</v>
      </c>
      <c r="N545" s="234"/>
      <c r="O545" s="133" t="str">
        <f t="shared" si="93"/>
        <v xml:space="preserve"> </v>
      </c>
      <c r="P545" s="234"/>
    </row>
    <row r="546" spans="1:16" ht="15" hidden="1" customHeight="1" x14ac:dyDescent="0.2">
      <c r="A546" s="383" t="s">
        <v>771</v>
      </c>
      <c r="B546" s="383"/>
      <c r="C546" s="5" t="s">
        <v>460</v>
      </c>
      <c r="D546" s="22" t="s">
        <v>770</v>
      </c>
      <c r="E546" s="29"/>
      <c r="F546" s="136">
        <v>0</v>
      </c>
      <c r="G546" s="136"/>
      <c r="H546" s="102">
        <f t="shared" si="90"/>
        <v>0</v>
      </c>
      <c r="I546" s="234"/>
      <c r="J546" s="150" t="str">
        <f t="shared" si="92"/>
        <v xml:space="preserve"> </v>
      </c>
      <c r="K546" s="234"/>
      <c r="L546" s="180"/>
      <c r="M546" s="102">
        <f t="shared" si="94"/>
        <v>0</v>
      </c>
      <c r="N546" s="234"/>
      <c r="O546" s="133" t="str">
        <f t="shared" si="93"/>
        <v xml:space="preserve"> </v>
      </c>
      <c r="P546" s="234"/>
    </row>
    <row r="547" spans="1:16" ht="15" hidden="1" customHeight="1" x14ac:dyDescent="0.2">
      <c r="A547" s="383" t="s">
        <v>772</v>
      </c>
      <c r="B547" s="383"/>
      <c r="C547" s="5" t="s">
        <v>773</v>
      </c>
      <c r="D547" s="22" t="s">
        <v>774</v>
      </c>
      <c r="E547" s="29"/>
      <c r="F547" s="136">
        <v>0</v>
      </c>
      <c r="G547" s="136"/>
      <c r="H547" s="102">
        <f t="shared" si="90"/>
        <v>0</v>
      </c>
      <c r="I547" s="234"/>
      <c r="J547" s="150" t="str">
        <f t="shared" si="92"/>
        <v xml:space="preserve"> </v>
      </c>
      <c r="K547" s="234"/>
      <c r="L547" s="180"/>
      <c r="M547" s="102">
        <f t="shared" si="94"/>
        <v>0</v>
      </c>
      <c r="N547" s="234"/>
      <c r="O547" s="133" t="str">
        <f t="shared" si="93"/>
        <v xml:space="preserve"> </v>
      </c>
      <c r="P547" s="234"/>
    </row>
    <row r="548" spans="1:16" ht="25.5" hidden="1" customHeight="1" x14ac:dyDescent="0.2">
      <c r="A548" s="383" t="s">
        <v>775</v>
      </c>
      <c r="B548" s="383"/>
      <c r="C548" s="5" t="s">
        <v>776</v>
      </c>
      <c r="D548" s="22" t="s">
        <v>777</v>
      </c>
      <c r="E548" s="29"/>
      <c r="F548" s="136">
        <v>0</v>
      </c>
      <c r="G548" s="136"/>
      <c r="H548" s="102">
        <f t="shared" si="90"/>
        <v>0</v>
      </c>
      <c r="I548" s="234"/>
      <c r="J548" s="150" t="str">
        <f t="shared" si="92"/>
        <v xml:space="preserve"> </v>
      </c>
      <c r="K548" s="234"/>
      <c r="L548" s="180"/>
      <c r="M548" s="102">
        <f t="shared" si="94"/>
        <v>0</v>
      </c>
      <c r="N548" s="234"/>
      <c r="O548" s="133" t="str">
        <f t="shared" si="93"/>
        <v xml:space="preserve"> </v>
      </c>
      <c r="P548" s="234"/>
    </row>
    <row r="549" spans="1:16" ht="15" hidden="1" customHeight="1" x14ac:dyDescent="0.2">
      <c r="A549" s="383" t="s">
        <v>778</v>
      </c>
      <c r="B549" s="383"/>
      <c r="C549" s="5" t="s">
        <v>442</v>
      </c>
      <c r="D549" s="3" t="s">
        <v>777</v>
      </c>
      <c r="E549" s="29"/>
      <c r="F549" s="136">
        <v>0</v>
      </c>
      <c r="G549" s="136"/>
      <c r="H549" s="102">
        <f t="shared" si="90"/>
        <v>0</v>
      </c>
      <c r="I549" s="234"/>
      <c r="J549" s="150" t="str">
        <f t="shared" si="92"/>
        <v xml:space="preserve"> </v>
      </c>
      <c r="K549" s="234"/>
      <c r="L549" s="180"/>
      <c r="M549" s="102">
        <f t="shared" si="94"/>
        <v>0</v>
      </c>
      <c r="N549" s="234"/>
      <c r="O549" s="133" t="str">
        <f t="shared" si="93"/>
        <v xml:space="preserve"> </v>
      </c>
      <c r="P549" s="234"/>
    </row>
    <row r="550" spans="1:16" ht="15" hidden="1" customHeight="1" x14ac:dyDescent="0.2">
      <c r="A550" s="383" t="s">
        <v>779</v>
      </c>
      <c r="B550" s="383"/>
      <c r="C550" s="5" t="s">
        <v>444</v>
      </c>
      <c r="D550" s="3" t="s">
        <v>777</v>
      </c>
      <c r="E550" s="29"/>
      <c r="F550" s="136">
        <v>0</v>
      </c>
      <c r="G550" s="136"/>
      <c r="H550" s="102">
        <f t="shared" si="90"/>
        <v>0</v>
      </c>
      <c r="I550" s="234"/>
      <c r="J550" s="150" t="str">
        <f t="shared" si="92"/>
        <v xml:space="preserve"> </v>
      </c>
      <c r="K550" s="234"/>
      <c r="L550" s="180"/>
      <c r="M550" s="102">
        <f t="shared" si="94"/>
        <v>0</v>
      </c>
      <c r="N550" s="234"/>
      <c r="O550" s="133" t="str">
        <f t="shared" si="93"/>
        <v xml:space="preserve"> </v>
      </c>
      <c r="P550" s="234"/>
    </row>
    <row r="551" spans="1:16" ht="15" hidden="1" customHeight="1" x14ac:dyDescent="0.2">
      <c r="A551" s="383" t="s">
        <v>780</v>
      </c>
      <c r="B551" s="383"/>
      <c r="C551" s="5" t="s">
        <v>446</v>
      </c>
      <c r="D551" s="3" t="s">
        <v>777</v>
      </c>
      <c r="E551" s="29"/>
      <c r="F551" s="136">
        <v>0</v>
      </c>
      <c r="G551" s="136"/>
      <c r="H551" s="102">
        <f t="shared" si="90"/>
        <v>0</v>
      </c>
      <c r="I551" s="234"/>
      <c r="J551" s="150" t="str">
        <f t="shared" si="92"/>
        <v xml:space="preserve"> </v>
      </c>
      <c r="K551" s="234"/>
      <c r="L551" s="180"/>
      <c r="M551" s="102">
        <f t="shared" si="94"/>
        <v>0</v>
      </c>
      <c r="N551" s="234"/>
      <c r="O551" s="133" t="str">
        <f t="shared" si="93"/>
        <v xml:space="preserve"> </v>
      </c>
      <c r="P551" s="234"/>
    </row>
    <row r="552" spans="1:16" ht="15" hidden="1" customHeight="1" x14ac:dyDescent="0.2">
      <c r="A552" s="383" t="s">
        <v>781</v>
      </c>
      <c r="B552" s="383"/>
      <c r="C552" s="3" t="s">
        <v>448</v>
      </c>
      <c r="D552" s="3" t="s">
        <v>777</v>
      </c>
      <c r="E552" s="23"/>
      <c r="F552" s="136">
        <v>0</v>
      </c>
      <c r="G552" s="136"/>
      <c r="H552" s="102">
        <f t="shared" si="90"/>
        <v>0</v>
      </c>
      <c r="I552" s="234"/>
      <c r="J552" s="150" t="str">
        <f t="shared" si="92"/>
        <v xml:space="preserve"> </v>
      </c>
      <c r="K552" s="234"/>
      <c r="L552" s="180"/>
      <c r="M552" s="102">
        <f t="shared" si="94"/>
        <v>0</v>
      </c>
      <c r="N552" s="234"/>
      <c r="O552" s="133" t="str">
        <f t="shared" si="93"/>
        <v xml:space="preserve"> </v>
      </c>
      <c r="P552" s="234"/>
    </row>
    <row r="553" spans="1:16" ht="15" hidden="1" customHeight="1" x14ac:dyDescent="0.2">
      <c r="A553" s="383" t="s">
        <v>782</v>
      </c>
      <c r="B553" s="383"/>
      <c r="C553" s="3" t="s">
        <v>450</v>
      </c>
      <c r="D553" s="3" t="s">
        <v>777</v>
      </c>
      <c r="E553" s="23"/>
      <c r="F553" s="136">
        <v>0</v>
      </c>
      <c r="G553" s="136"/>
      <c r="H553" s="102">
        <f t="shared" si="90"/>
        <v>0</v>
      </c>
      <c r="I553" s="234"/>
      <c r="J553" s="150" t="str">
        <f t="shared" si="92"/>
        <v xml:space="preserve"> </v>
      </c>
      <c r="K553" s="234"/>
      <c r="L553" s="180"/>
      <c r="M553" s="102">
        <f t="shared" si="94"/>
        <v>0</v>
      </c>
      <c r="N553" s="234"/>
      <c r="O553" s="133" t="str">
        <f t="shared" si="93"/>
        <v xml:space="preserve"> </v>
      </c>
      <c r="P553" s="234"/>
    </row>
    <row r="554" spans="1:16" ht="25.5" hidden="1" customHeight="1" x14ac:dyDescent="0.2">
      <c r="A554" s="383" t="s">
        <v>783</v>
      </c>
      <c r="B554" s="383"/>
      <c r="C554" s="3" t="s">
        <v>452</v>
      </c>
      <c r="D554" s="3" t="s">
        <v>777</v>
      </c>
      <c r="E554" s="23"/>
      <c r="F554" s="136">
        <v>0</v>
      </c>
      <c r="G554" s="136"/>
      <c r="H554" s="102">
        <f t="shared" si="90"/>
        <v>0</v>
      </c>
      <c r="I554" s="234"/>
      <c r="J554" s="150" t="str">
        <f t="shared" si="92"/>
        <v xml:space="preserve"> </v>
      </c>
      <c r="K554" s="234"/>
      <c r="L554" s="180"/>
      <c r="M554" s="102">
        <f t="shared" si="94"/>
        <v>0</v>
      </c>
      <c r="N554" s="234"/>
      <c r="O554" s="133" t="str">
        <f t="shared" si="93"/>
        <v xml:space="preserve"> </v>
      </c>
      <c r="P554" s="234"/>
    </row>
    <row r="555" spans="1:16" ht="15" hidden="1" customHeight="1" x14ac:dyDescent="0.2">
      <c r="A555" s="383" t="s">
        <v>784</v>
      </c>
      <c r="B555" s="383"/>
      <c r="C555" s="5" t="s">
        <v>454</v>
      </c>
      <c r="D555" s="3" t="s">
        <v>777</v>
      </c>
      <c r="E555" s="29"/>
      <c r="F555" s="136">
        <v>0</v>
      </c>
      <c r="G555" s="136"/>
      <c r="H555" s="102">
        <f t="shared" si="90"/>
        <v>0</v>
      </c>
      <c r="I555" s="234"/>
      <c r="J555" s="150" t="str">
        <f t="shared" si="92"/>
        <v xml:space="preserve"> </v>
      </c>
      <c r="K555" s="234"/>
      <c r="L555" s="180"/>
      <c r="M555" s="102">
        <f t="shared" si="94"/>
        <v>0</v>
      </c>
      <c r="N555" s="234"/>
      <c r="O555" s="133" t="str">
        <f t="shared" si="93"/>
        <v xml:space="preserve"> </v>
      </c>
      <c r="P555" s="234"/>
    </row>
    <row r="556" spans="1:16" ht="15" hidden="1" customHeight="1" x14ac:dyDescent="0.2">
      <c r="A556" s="383" t="s">
        <v>785</v>
      </c>
      <c r="B556" s="383"/>
      <c r="C556" s="5" t="s">
        <v>456</v>
      </c>
      <c r="D556" s="3" t="s">
        <v>777</v>
      </c>
      <c r="E556" s="29"/>
      <c r="F556" s="136">
        <v>0</v>
      </c>
      <c r="G556" s="136"/>
      <c r="H556" s="102">
        <f t="shared" si="90"/>
        <v>0</v>
      </c>
      <c r="I556" s="234"/>
      <c r="J556" s="150" t="str">
        <f t="shared" si="92"/>
        <v xml:space="preserve"> </v>
      </c>
      <c r="K556" s="234"/>
      <c r="L556" s="180"/>
      <c r="M556" s="102">
        <f t="shared" si="94"/>
        <v>0</v>
      </c>
      <c r="N556" s="234"/>
      <c r="O556" s="133" t="str">
        <f t="shared" si="93"/>
        <v xml:space="preserve"> </v>
      </c>
      <c r="P556" s="234"/>
    </row>
    <row r="557" spans="1:16" ht="15" hidden="1" customHeight="1" x14ac:dyDescent="0.2">
      <c r="A557" s="383" t="s">
        <v>786</v>
      </c>
      <c r="B557" s="383"/>
      <c r="C557" s="5" t="s">
        <v>458</v>
      </c>
      <c r="D557" s="3" t="s">
        <v>777</v>
      </c>
      <c r="E557" s="29"/>
      <c r="F557" s="136">
        <v>0</v>
      </c>
      <c r="G557" s="136"/>
      <c r="H557" s="102">
        <f t="shared" si="90"/>
        <v>0</v>
      </c>
      <c r="I557" s="234"/>
      <c r="J557" s="150" t="str">
        <f t="shared" si="92"/>
        <v xml:space="preserve"> </v>
      </c>
      <c r="K557" s="234"/>
      <c r="L557" s="180"/>
      <c r="M557" s="102">
        <f t="shared" si="94"/>
        <v>0</v>
      </c>
      <c r="N557" s="234"/>
      <c r="O557" s="133" t="str">
        <f t="shared" si="93"/>
        <v xml:space="preserve"> </v>
      </c>
      <c r="P557" s="234"/>
    </row>
    <row r="558" spans="1:16" ht="15" hidden="1" customHeight="1" x14ac:dyDescent="0.2">
      <c r="A558" s="383" t="s">
        <v>787</v>
      </c>
      <c r="B558" s="383"/>
      <c r="C558" s="5" t="s">
        <v>460</v>
      </c>
      <c r="D558" s="3" t="s">
        <v>777</v>
      </c>
      <c r="E558" s="29"/>
      <c r="F558" s="136">
        <v>0</v>
      </c>
      <c r="G558" s="136"/>
      <c r="H558" s="102">
        <f t="shared" si="90"/>
        <v>0</v>
      </c>
      <c r="I558" s="234"/>
      <c r="J558" s="150" t="str">
        <f t="shared" si="92"/>
        <v xml:space="preserve"> </v>
      </c>
      <c r="K558" s="234"/>
      <c r="L558" s="180"/>
      <c r="M558" s="102">
        <f t="shared" si="94"/>
        <v>0</v>
      </c>
      <c r="N558" s="234"/>
      <c r="O558" s="133" t="str">
        <f t="shared" si="93"/>
        <v xml:space="preserve"> </v>
      </c>
      <c r="P558" s="234"/>
    </row>
    <row r="559" spans="1:16" ht="25.5" hidden="1" customHeight="1" x14ac:dyDescent="0.2">
      <c r="A559" s="384" t="s">
        <v>788</v>
      </c>
      <c r="B559" s="384"/>
      <c r="C559" s="7" t="s">
        <v>789</v>
      </c>
      <c r="D559" s="19" t="s">
        <v>790</v>
      </c>
      <c r="E559" s="33"/>
      <c r="F559" s="136">
        <v>0</v>
      </c>
      <c r="G559" s="136"/>
      <c r="H559" s="102">
        <f t="shared" ref="H559" si="95">SUM(F559:G559)</f>
        <v>0</v>
      </c>
      <c r="I559" s="234"/>
      <c r="J559" s="150" t="str">
        <f t="shared" si="92"/>
        <v xml:space="preserve"> </v>
      </c>
      <c r="K559" s="234"/>
      <c r="L559" s="180"/>
      <c r="M559" s="102">
        <f t="shared" si="94"/>
        <v>0</v>
      </c>
      <c r="N559" s="234"/>
      <c r="O559" s="133" t="str">
        <f t="shared" si="93"/>
        <v xml:space="preserve"> </v>
      </c>
      <c r="P559" s="234"/>
    </row>
    <row r="560" spans="1:16" x14ac:dyDescent="0.2">
      <c r="A560" s="384" t="s">
        <v>791</v>
      </c>
      <c r="B560" s="384"/>
      <c r="C560" s="7" t="s">
        <v>792</v>
      </c>
      <c r="D560" s="37" t="s">
        <v>793</v>
      </c>
      <c r="E560" s="33"/>
      <c r="F560" s="151">
        <v>1118</v>
      </c>
      <c r="G560" s="151">
        <f t="shared" ref="G560:L560" si="96">G300+G301+G341+G420+G485+G494+G499+G559</f>
        <v>0</v>
      </c>
      <c r="H560" s="151">
        <f t="shared" si="96"/>
        <v>1118</v>
      </c>
      <c r="I560" s="236">
        <f t="shared" si="96"/>
        <v>7374290</v>
      </c>
      <c r="J560" s="151" t="e">
        <f t="shared" si="96"/>
        <v>#VALUE!</v>
      </c>
      <c r="K560" s="236">
        <f t="shared" si="96"/>
        <v>41019990</v>
      </c>
      <c r="L560" s="151">
        <f t="shared" si="96"/>
        <v>16457489</v>
      </c>
      <c r="M560" s="151">
        <f t="shared" ref="M560:N560" si="97">M300+M301+M341+M420+M485+M494+M499+M559</f>
        <v>57477479</v>
      </c>
      <c r="N560" s="236">
        <f t="shared" si="97"/>
        <v>27050195</v>
      </c>
      <c r="O560" s="133">
        <f t="shared" si="93"/>
        <v>0.47062250242394937</v>
      </c>
      <c r="P560" s="236">
        <f t="shared" ref="P560" si="98">P300+P301+P341+P420+P485+P494+P499+P559</f>
        <v>41019990</v>
      </c>
    </row>
    <row r="561" spans="1:7" x14ac:dyDescent="0.2">
      <c r="D561" s="11"/>
    </row>
    <row r="562" spans="1:7" x14ac:dyDescent="0.2">
      <c r="A562" s="406"/>
      <c r="B562" s="406"/>
      <c r="C562" s="406"/>
      <c r="D562" s="406"/>
      <c r="E562" s="406"/>
      <c r="F562" s="406"/>
      <c r="G562" s="406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82">
    <mergeCell ref="P5:P6"/>
    <mergeCell ref="P278:P279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29:B29"/>
    <mergeCell ref="A30:B30"/>
    <mergeCell ref="A31:B31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</mergeCells>
  <pageMargins left="0.25" right="0.25" top="0.75" bottom="0.75" header="0.3" footer="0.3"/>
  <pageSetup paperSize="9" scale="56" fitToHeight="0" orientation="portrait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27</vt:i4>
      </vt:variant>
      <vt:variant>
        <vt:lpstr>Névvel ellátott tartományok</vt:lpstr>
      </vt:variant>
      <vt:variant>
        <vt:i4>20</vt:i4>
      </vt:variant>
    </vt:vector>
  </HeadingPairs>
  <TitlesOfParts>
    <vt:vector size="47" baseType="lpstr">
      <vt:lpstr>Munka1</vt:lpstr>
      <vt:lpstr>minta</vt:lpstr>
      <vt:lpstr>igazgatás</vt:lpstr>
      <vt:lpstr>adók</vt:lpstr>
      <vt:lpstr>temető</vt:lpstr>
      <vt:lpstr>rendezvények</vt:lpstr>
      <vt:lpstr>téli közf.</vt:lpstr>
      <vt:lpstr>hosszúi.közf.</vt:lpstr>
      <vt:lpstr>út üzemelt.</vt:lpstr>
      <vt:lpstr>közvilágítás</vt:lpstr>
      <vt:lpstr>zöldterület</vt:lpstr>
      <vt:lpstr>város-község</vt:lpstr>
      <vt:lpstr>könyvtár</vt:lpstr>
      <vt:lpstr>közművelődés</vt:lpstr>
      <vt:lpstr>civilszerv</vt:lpstr>
      <vt:lpstr>gyermekjólét</vt:lpstr>
      <vt:lpstr>Fertőző</vt:lpstr>
      <vt:lpstr>Int-en kív.gy.étk.</vt:lpstr>
      <vt:lpstr>Egyéb szociális</vt:lpstr>
      <vt:lpstr>önk.összesen</vt:lpstr>
      <vt:lpstr>mindösszesen</vt:lpstr>
      <vt:lpstr>Műk.mérleg</vt:lpstr>
      <vt:lpstr>Felhalm.mérleg</vt:lpstr>
      <vt:lpstr>Felhalm.</vt:lpstr>
      <vt:lpstr>NEM KELL!Tervezés</vt:lpstr>
      <vt:lpstr>NEM KELL!!családseg.</vt:lpstr>
      <vt:lpstr>NEM KELL!Önkorm elsz.</vt:lpstr>
      <vt:lpstr>igazgatás!Nyomtatási_cím</vt:lpstr>
      <vt:lpstr>adók!Nyomtatási_terület</vt:lpstr>
      <vt:lpstr>civilszerv!Nyomtatási_terület</vt:lpstr>
      <vt:lpstr>'Egyéb szociális'!Nyomtatási_terület</vt:lpstr>
      <vt:lpstr>Fertőző!Nyomtatási_terület</vt:lpstr>
      <vt:lpstr>gyermekjólét!Nyomtatási_terület</vt:lpstr>
      <vt:lpstr>hosszúi.közf.!Nyomtatási_terület</vt:lpstr>
      <vt:lpstr>igazgatás!Nyomtatási_terület</vt:lpstr>
      <vt:lpstr>könyvtár!Nyomtatási_terület</vt:lpstr>
      <vt:lpstr>közművelődés!Nyomtatási_terület</vt:lpstr>
      <vt:lpstr>közvilágítás!Nyomtatási_terület</vt:lpstr>
      <vt:lpstr>mindösszesen!Nyomtatási_terület</vt:lpstr>
      <vt:lpstr>'NEM KELL!!családseg.'!Nyomtatási_terület</vt:lpstr>
      <vt:lpstr>önk.összesen!Nyomtatási_terület</vt:lpstr>
      <vt:lpstr>rendezvények!Nyomtatási_terület</vt:lpstr>
      <vt:lpstr>'téli közf.'!Nyomtatási_terület</vt:lpstr>
      <vt:lpstr>temető!Nyomtatási_terület</vt:lpstr>
      <vt:lpstr>'út üzemelt.'!Nyomtatási_terület</vt:lpstr>
      <vt:lpstr>'város-község'!Nyomtatási_terület</vt:lpstr>
      <vt:lpstr>zöldterület!Nyomtatási_terület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bajnaine</dc:creator>
  <cp:lastModifiedBy>bajnaine</cp:lastModifiedBy>
  <cp:lastPrinted>2020-08-07T12:58:57Z</cp:lastPrinted>
  <dcterms:created xsi:type="dcterms:W3CDTF">2013-12-18T14:09:13Z</dcterms:created>
  <dcterms:modified xsi:type="dcterms:W3CDTF">2020-11-20T11:16:31Z</dcterms:modified>
</cp:coreProperties>
</file>